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updateLinks="never" codeName="ЭтаКнига"/>
  <mc:AlternateContent xmlns:mc="http://schemas.openxmlformats.org/markup-compatibility/2006">
    <mc:Choice Requires="x15">
      <x15ac:absPath xmlns:x15ac="http://schemas.microsoft.com/office/spreadsheetml/2010/11/ac" url="C:\Users\Юра\Desktop\Прайс + Норма 23.10\"/>
    </mc:Choice>
  </mc:AlternateContent>
  <xr:revisionPtr revIDLastSave="0" documentId="13_ncr:1_{2D361765-5E18-42C3-A6FC-0859E1C715D1}" xr6:coauthVersionLast="47" xr6:coauthVersionMax="47" xr10:uidLastSave="{00000000-0000-0000-0000-000000000000}"/>
  <bookViews>
    <workbookView xWindow="-110" yWindow="-110" windowWidth="19420" windowHeight="10420" tabRatio="871" firstSheet="3" activeTab="3" xr2:uid="{00000000-000D-0000-FFFF-FFFF00000000}"/>
  </bookViews>
  <sheets>
    <sheet name="Служебный" sheetId="37" state="hidden" r:id="rId1"/>
    <sheet name="Руководство пользователя" sheetId="31" r:id="rId2"/>
    <sheet name="Заказ" sheetId="218" r:id="rId3"/>
    <sheet name="Заказ, cкидки и курсы валют" sheetId="29" r:id="rId4"/>
    <sheet name="ОГЛАВЛЕНИЕ" sheetId="20" r:id="rId5"/>
    <sheet name="САМОРЕЗЫ- ШУРУПЫ" sheetId="1" r:id="rId6"/>
    <sheet name="Анкеры" sheetId="12" r:id="rId7"/>
    <sheet name="Кровельные саморезы" sheetId="13" r:id="rId8"/>
    <sheet name="Заклепки и заклепочники" sheetId="14" r:id="rId9"/>
    <sheet name="Метрический крепеж" sheetId="15" r:id="rId10"/>
    <sheet name="Нержавейка" sheetId="222" r:id="rId11"/>
    <sheet name="Хомуты" sheetId="16" r:id="rId12"/>
    <sheet name="Такелаж" sheetId="4" r:id="rId13"/>
    <sheet name="ДЮБЕЛЯ" sheetId="5" r:id="rId14"/>
    <sheet name="Гвозди" sheetId="216" r:id="rId15"/>
    <sheet name="ПЕРФОРАЦИЯ" sheetId="2" r:id="rId16"/>
    <sheet name="Крепеж для электрики" sheetId="17" r:id="rId17"/>
    <sheet name="Мебельная фурн." sheetId="18" r:id="rId18"/>
    <sheet name="Химический крепёж" sheetId="9" r:id="rId19"/>
    <sheet name="Крепёж  KENNER" sheetId="19" r:id="rId20"/>
    <sheet name="Буры,Свёрла,Биты" sheetId="219" r:id="rId21"/>
  </sheets>
  <externalReferences>
    <externalReference r:id="rId22"/>
    <externalReference r:id="rId23"/>
    <externalReference r:id="rId24"/>
  </externalReferences>
  <definedNames>
    <definedName name="top" localSheetId="5">'САМОРЕЗЫ- ШУРУПЫ'!#REF!</definedName>
  </definedNames>
  <calcPr calcId="181029" concurrentCalc="0"/>
  <fileRecoveryPr autoRecover="0"/>
</workbook>
</file>

<file path=xl/calcChain.xml><?xml version="1.0" encoding="utf-8"?>
<calcChain xmlns="http://schemas.openxmlformats.org/spreadsheetml/2006/main">
  <c r="F2951" i="1" l="1"/>
  <c r="G2951" i="1"/>
  <c r="H2951" i="1"/>
  <c r="F11" i="1"/>
  <c r="F2949" i="1"/>
  <c r="G2949" i="1"/>
  <c r="H2949" i="1"/>
  <c r="F2947" i="1"/>
  <c r="G2947" i="1"/>
  <c r="H2947" i="1"/>
  <c r="F2941" i="1"/>
  <c r="G2941" i="1"/>
  <c r="H2941" i="1"/>
  <c r="F11" i="5"/>
  <c r="F222" i="5"/>
  <c r="G222" i="5"/>
  <c r="F72" i="5"/>
  <c r="G72" i="5"/>
  <c r="F311" i="216"/>
  <c r="F312" i="216"/>
  <c r="F313" i="216"/>
  <c r="F314" i="216"/>
  <c r="F315" i="216"/>
  <c r="F316" i="216"/>
  <c r="F317" i="216"/>
  <c r="F318" i="216"/>
  <c r="F319" i="216"/>
  <c r="F320" i="216"/>
  <c r="F321" i="216"/>
  <c r="F322" i="216"/>
  <c r="F323" i="216"/>
  <c r="F324" i="216"/>
  <c r="F325" i="216"/>
  <c r="F326" i="216"/>
  <c r="F327" i="216"/>
  <c r="F310" i="216"/>
  <c r="F291" i="216"/>
  <c r="F292" i="216"/>
  <c r="F293" i="216"/>
  <c r="F294" i="216"/>
  <c r="F295" i="216"/>
  <c r="F296" i="216"/>
  <c r="F297" i="216"/>
  <c r="F298" i="216"/>
  <c r="F299" i="216"/>
  <c r="F290" i="216"/>
  <c r="F265" i="216"/>
  <c r="F277" i="216"/>
  <c r="F278" i="216"/>
  <c r="F279" i="216"/>
  <c r="F280" i="216"/>
  <c r="F276" i="216"/>
  <c r="F121" i="17"/>
  <c r="F122" i="17"/>
  <c r="F123" i="17"/>
  <c r="F110" i="9"/>
  <c r="F111" i="9"/>
  <c r="F112" i="9"/>
  <c r="F113" i="9"/>
  <c r="F94" i="9"/>
  <c r="E173" i="216"/>
  <c r="H173" i="216"/>
  <c r="E174" i="216"/>
  <c r="H174" i="216"/>
  <c r="E175" i="216"/>
  <c r="H175" i="216"/>
  <c r="E176" i="216"/>
  <c r="H176" i="216"/>
  <c r="J176" i="216"/>
  <c r="E177" i="216"/>
  <c r="H177" i="216"/>
  <c r="E178" i="216"/>
  <c r="H178" i="216"/>
  <c r="E179" i="216"/>
  <c r="E180" i="216"/>
  <c r="H180" i="216"/>
  <c r="G180" i="216"/>
  <c r="E181" i="216"/>
  <c r="H181" i="216"/>
  <c r="E182" i="216"/>
  <c r="H182" i="216"/>
  <c r="E183" i="216"/>
  <c r="H183" i="216"/>
  <c r="E184" i="216"/>
  <c r="H184" i="216"/>
  <c r="E185" i="216"/>
  <c r="H185" i="216"/>
  <c r="E186" i="216"/>
  <c r="H186" i="216"/>
  <c r="G186" i="216"/>
  <c r="E187" i="216"/>
  <c r="E188" i="216"/>
  <c r="E189" i="216"/>
  <c r="H189" i="216"/>
  <c r="E190" i="216"/>
  <c r="H190" i="216"/>
  <c r="E191" i="216"/>
  <c r="H191" i="216"/>
  <c r="E192" i="216"/>
  <c r="H192" i="216"/>
  <c r="E193" i="216"/>
  <c r="H193" i="216"/>
  <c r="G193" i="216"/>
  <c r="E194" i="216"/>
  <c r="H194" i="216"/>
  <c r="E172" i="216"/>
  <c r="E109" i="216"/>
  <c r="E110" i="216"/>
  <c r="H110" i="216"/>
  <c r="E111" i="216"/>
  <c r="H111" i="216"/>
  <c r="G111" i="216"/>
  <c r="E112" i="216"/>
  <c r="H112" i="216"/>
  <c r="G112" i="216"/>
  <c r="E113" i="216"/>
  <c r="H113" i="216"/>
  <c r="E114" i="216"/>
  <c r="H114" i="216"/>
  <c r="E115" i="216"/>
  <c r="H115" i="216"/>
  <c r="E116" i="216"/>
  <c r="H116" i="216"/>
  <c r="E117" i="216"/>
  <c r="H117" i="216"/>
  <c r="J117" i="216"/>
  <c r="E118" i="216"/>
  <c r="H118" i="216"/>
  <c r="E119" i="216"/>
  <c r="H119" i="216"/>
  <c r="E120" i="216"/>
  <c r="H120" i="216"/>
  <c r="G120" i="216"/>
  <c r="E121" i="216"/>
  <c r="H121" i="216"/>
  <c r="E122" i="216"/>
  <c r="H122" i="216"/>
  <c r="E123" i="216"/>
  <c r="H123" i="216"/>
  <c r="E124" i="216"/>
  <c r="H124" i="216"/>
  <c r="E125" i="216"/>
  <c r="H125" i="216"/>
  <c r="E126" i="216"/>
  <c r="H126" i="216"/>
  <c r="E127" i="216"/>
  <c r="H127" i="216"/>
  <c r="E128" i="216"/>
  <c r="H128" i="216"/>
  <c r="E129" i="216"/>
  <c r="H129" i="216"/>
  <c r="J129" i="216"/>
  <c r="E130" i="216"/>
  <c r="H130" i="216"/>
  <c r="E108" i="216"/>
  <c r="H108" i="216"/>
  <c r="G108" i="216"/>
  <c r="E45" i="216"/>
  <c r="H45" i="216"/>
  <c r="G45" i="216"/>
  <c r="E46" i="216"/>
  <c r="E47" i="216"/>
  <c r="H47" i="216"/>
  <c r="G47" i="216"/>
  <c r="E48" i="216"/>
  <c r="H48" i="216"/>
  <c r="G48" i="216"/>
  <c r="E49" i="216"/>
  <c r="H49" i="216"/>
  <c r="E50" i="216"/>
  <c r="H50" i="216"/>
  <c r="E51" i="216"/>
  <c r="H51" i="216"/>
  <c r="E52" i="216"/>
  <c r="H52" i="216"/>
  <c r="E53" i="216"/>
  <c r="H53" i="216"/>
  <c r="E54" i="216"/>
  <c r="E55" i="216"/>
  <c r="H55" i="216"/>
  <c r="E56" i="216"/>
  <c r="E57" i="216"/>
  <c r="H57" i="216"/>
  <c r="E58" i="216"/>
  <c r="H58" i="216"/>
  <c r="E59" i="216"/>
  <c r="H59" i="216"/>
  <c r="E60" i="216"/>
  <c r="H60" i="216"/>
  <c r="E61" i="216"/>
  <c r="H61" i="216"/>
  <c r="E62" i="216"/>
  <c r="E63" i="216"/>
  <c r="H63" i="216"/>
  <c r="G63" i="216"/>
  <c r="E64" i="216"/>
  <c r="H64" i="216"/>
  <c r="J64" i="216"/>
  <c r="E65" i="216"/>
  <c r="H65" i="216"/>
  <c r="G65" i="216"/>
  <c r="E66" i="216"/>
  <c r="H66" i="216"/>
  <c r="E44" i="216"/>
  <c r="H44" i="216"/>
  <c r="G44" i="216"/>
  <c r="E1159" i="4"/>
  <c r="H1159" i="4"/>
  <c r="E1160" i="4"/>
  <c r="H1160" i="4"/>
  <c r="E1161" i="4"/>
  <c r="H1161" i="4"/>
  <c r="E1162" i="4"/>
  <c r="H1162" i="4"/>
  <c r="G1162" i="4"/>
  <c r="E1158" i="4"/>
  <c r="H1158" i="4"/>
  <c r="E1131" i="4"/>
  <c r="H1131" i="4"/>
  <c r="E1132" i="4"/>
  <c r="H1132" i="4"/>
  <c r="E1133" i="4"/>
  <c r="H1133" i="4"/>
  <c r="E1134" i="4"/>
  <c r="H1134" i="4"/>
  <c r="G1134" i="4"/>
  <c r="E1135" i="4"/>
  <c r="H1135" i="4"/>
  <c r="E1136" i="4"/>
  <c r="H1136" i="4"/>
  <c r="E1130" i="4"/>
  <c r="H1130" i="4"/>
  <c r="E1090" i="4"/>
  <c r="H1090" i="4"/>
  <c r="E1091" i="4"/>
  <c r="H1091" i="4"/>
  <c r="E1089" i="4"/>
  <c r="H1089" i="4"/>
  <c r="E1044" i="4"/>
  <c r="H1044" i="4"/>
  <c r="E1045" i="4"/>
  <c r="H1045" i="4"/>
  <c r="E1046" i="4"/>
  <c r="H1046" i="4"/>
  <c r="E1047" i="4"/>
  <c r="H1047" i="4"/>
  <c r="G1047" i="4"/>
  <c r="E1048" i="4"/>
  <c r="H1048" i="4"/>
  <c r="E1043" i="4"/>
  <c r="H1043" i="4"/>
  <c r="E1016" i="4"/>
  <c r="H1016" i="4"/>
  <c r="E1017" i="4"/>
  <c r="H1017" i="4"/>
  <c r="E1018" i="4"/>
  <c r="H1018" i="4"/>
  <c r="E1019" i="4"/>
  <c r="H1019" i="4"/>
  <c r="E1020" i="4"/>
  <c r="H1020" i="4"/>
  <c r="E1015" i="4"/>
  <c r="H1015" i="4"/>
  <c r="E987" i="4"/>
  <c r="H987" i="4"/>
  <c r="E988" i="4"/>
  <c r="H988" i="4"/>
  <c r="E989" i="4"/>
  <c r="H989" i="4"/>
  <c r="E990" i="4"/>
  <c r="H990" i="4"/>
  <c r="G990" i="4"/>
  <c r="E991" i="4"/>
  <c r="H991" i="4"/>
  <c r="E992" i="4"/>
  <c r="H992" i="4"/>
  <c r="E986" i="4"/>
  <c r="H986" i="4"/>
  <c r="E954" i="4"/>
  <c r="H954" i="4"/>
  <c r="E955" i="4"/>
  <c r="H955" i="4"/>
  <c r="E956" i="4"/>
  <c r="H956" i="4"/>
  <c r="E957" i="4"/>
  <c r="H957" i="4"/>
  <c r="G957" i="4"/>
  <c r="E958" i="4"/>
  <c r="H958" i="4"/>
  <c r="E959" i="4"/>
  <c r="H959" i="4"/>
  <c r="E960" i="4"/>
  <c r="H960" i="4"/>
  <c r="E961" i="4"/>
  <c r="H961" i="4"/>
  <c r="E962" i="4"/>
  <c r="H962" i="4"/>
  <c r="E953" i="4"/>
  <c r="H953" i="4"/>
  <c r="E903" i="4"/>
  <c r="H903" i="4"/>
  <c r="E904" i="4"/>
  <c r="H904" i="4"/>
  <c r="E905" i="4"/>
  <c r="H905" i="4"/>
  <c r="E906" i="4"/>
  <c r="H906" i="4"/>
  <c r="G906" i="4"/>
  <c r="E907" i="4"/>
  <c r="H907" i="4"/>
  <c r="E908" i="4"/>
  <c r="H908" i="4"/>
  <c r="E909" i="4"/>
  <c r="H909" i="4"/>
  <c r="E910" i="4"/>
  <c r="H910" i="4"/>
  <c r="E911" i="4"/>
  <c r="H911" i="4"/>
  <c r="E902" i="4"/>
  <c r="H902" i="4"/>
  <c r="E855" i="4"/>
  <c r="H855" i="4"/>
  <c r="E856" i="4"/>
  <c r="H856" i="4"/>
  <c r="E857" i="4"/>
  <c r="H857" i="4"/>
  <c r="E858" i="4"/>
  <c r="H858" i="4"/>
  <c r="G858" i="4"/>
  <c r="E854" i="4"/>
  <c r="H854" i="4"/>
  <c r="E704" i="4"/>
  <c r="H704" i="4"/>
  <c r="E705" i="4"/>
  <c r="H705" i="4"/>
  <c r="E706" i="4"/>
  <c r="H706" i="4"/>
  <c r="E707" i="4"/>
  <c r="H707" i="4"/>
  <c r="G707" i="4"/>
  <c r="E708" i="4"/>
  <c r="H708" i="4"/>
  <c r="E709" i="4"/>
  <c r="H709" i="4"/>
  <c r="E710" i="4"/>
  <c r="H710" i="4"/>
  <c r="E711" i="4"/>
  <c r="H711" i="4"/>
  <c r="G711" i="4"/>
  <c r="E712" i="4"/>
  <c r="H712" i="4"/>
  <c r="E713" i="4"/>
  <c r="H713" i="4"/>
  <c r="E703" i="4"/>
  <c r="H703" i="4"/>
  <c r="E646" i="4"/>
  <c r="H646" i="4"/>
  <c r="E647" i="4"/>
  <c r="H647" i="4"/>
  <c r="E648" i="4"/>
  <c r="H648" i="4"/>
  <c r="G648" i="4"/>
  <c r="E649" i="4"/>
  <c r="H649" i="4"/>
  <c r="G649" i="4"/>
  <c r="E650" i="4"/>
  <c r="H650" i="4"/>
  <c r="E651" i="4"/>
  <c r="H651" i="4"/>
  <c r="E652" i="4"/>
  <c r="H652" i="4"/>
  <c r="G652" i="4"/>
  <c r="E653" i="4"/>
  <c r="H653" i="4"/>
  <c r="G653" i="4"/>
  <c r="E654" i="4"/>
  <c r="H654" i="4"/>
  <c r="E655" i="4"/>
  <c r="H655" i="4"/>
  <c r="E656" i="4"/>
  <c r="H656" i="4"/>
  <c r="J656" i="4"/>
  <c r="E645" i="4"/>
  <c r="H645" i="4"/>
  <c r="E589" i="4"/>
  <c r="H589" i="4"/>
  <c r="E590" i="4"/>
  <c r="H590" i="4"/>
  <c r="E591" i="4"/>
  <c r="H591" i="4"/>
  <c r="E592" i="4"/>
  <c r="H592" i="4"/>
  <c r="G592" i="4"/>
  <c r="E593" i="4"/>
  <c r="H593" i="4"/>
  <c r="E594" i="4"/>
  <c r="H594" i="4"/>
  <c r="E595" i="4"/>
  <c r="H595" i="4"/>
  <c r="E596" i="4"/>
  <c r="H596" i="4"/>
  <c r="J596" i="4"/>
  <c r="E597" i="4"/>
  <c r="H597" i="4"/>
  <c r="E588" i="4"/>
  <c r="H588" i="4"/>
  <c r="E533" i="4"/>
  <c r="H533" i="4"/>
  <c r="E534" i="4"/>
  <c r="H534" i="4"/>
  <c r="E535" i="4"/>
  <c r="H535" i="4"/>
  <c r="E536" i="4"/>
  <c r="H536" i="4"/>
  <c r="G536" i="4"/>
  <c r="E537" i="4"/>
  <c r="H537" i="4"/>
  <c r="E538" i="4"/>
  <c r="H538" i="4"/>
  <c r="E539" i="4"/>
  <c r="H539" i="4"/>
  <c r="E540" i="4"/>
  <c r="H540" i="4"/>
  <c r="G540" i="4"/>
  <c r="E541" i="4"/>
  <c r="H541" i="4"/>
  <c r="E542" i="4"/>
  <c r="H542" i="4"/>
  <c r="E532" i="4"/>
  <c r="H532" i="4"/>
  <c r="E514" i="4"/>
  <c r="H514" i="4"/>
  <c r="E515" i="4"/>
  <c r="H515" i="4"/>
  <c r="E516" i="4"/>
  <c r="H516" i="4"/>
  <c r="E517" i="4"/>
  <c r="H517" i="4"/>
  <c r="J517" i="4"/>
  <c r="E518" i="4"/>
  <c r="H518" i="4"/>
  <c r="E519" i="4"/>
  <c r="H519" i="4"/>
  <c r="E520" i="4"/>
  <c r="H520" i="4"/>
  <c r="E521" i="4"/>
  <c r="H521" i="4"/>
  <c r="G521" i="4"/>
  <c r="E522" i="4"/>
  <c r="H522" i="4"/>
  <c r="E523" i="4"/>
  <c r="H523" i="4"/>
  <c r="E513" i="4"/>
  <c r="H513" i="4"/>
  <c r="E476" i="4"/>
  <c r="H476" i="4"/>
  <c r="E477" i="4"/>
  <c r="H477" i="4"/>
  <c r="E478" i="4"/>
  <c r="H478" i="4"/>
  <c r="E479" i="4"/>
  <c r="H479" i="4"/>
  <c r="G479" i="4"/>
  <c r="E480" i="4"/>
  <c r="H480" i="4"/>
  <c r="E481" i="4"/>
  <c r="H481" i="4"/>
  <c r="E482" i="4"/>
  <c r="H482" i="4"/>
  <c r="E483" i="4"/>
  <c r="H483" i="4"/>
  <c r="G483" i="4"/>
  <c r="E484" i="4"/>
  <c r="H484" i="4"/>
  <c r="E485" i="4"/>
  <c r="H485" i="4"/>
  <c r="E475" i="4"/>
  <c r="H475" i="4"/>
  <c r="E407" i="4"/>
  <c r="H407" i="4"/>
  <c r="E408" i="4"/>
  <c r="H408" i="4"/>
  <c r="E409" i="4"/>
  <c r="H409" i="4"/>
  <c r="E410" i="4"/>
  <c r="H410" i="4"/>
  <c r="G410" i="4"/>
  <c r="E411" i="4"/>
  <c r="H411" i="4"/>
  <c r="E412" i="4"/>
  <c r="H412" i="4"/>
  <c r="E413" i="4"/>
  <c r="H413" i="4"/>
  <c r="E414" i="4"/>
  <c r="H414" i="4"/>
  <c r="G414" i="4"/>
  <c r="E415" i="4"/>
  <c r="H415" i="4"/>
  <c r="E406" i="4"/>
  <c r="H406" i="4"/>
  <c r="E360" i="4"/>
  <c r="H360" i="4"/>
  <c r="E361" i="4"/>
  <c r="H361" i="4"/>
  <c r="E362" i="4"/>
  <c r="H362" i="4"/>
  <c r="E363" i="4"/>
  <c r="H363" i="4"/>
  <c r="J363" i="4"/>
  <c r="E364" i="4"/>
  <c r="H364" i="4"/>
  <c r="E365" i="4"/>
  <c r="H365" i="4"/>
  <c r="E366" i="4"/>
  <c r="H366" i="4"/>
  <c r="E367" i="4"/>
  <c r="H367" i="4"/>
  <c r="J367" i="4"/>
  <c r="E368" i="4"/>
  <c r="H368" i="4"/>
  <c r="E359" i="4"/>
  <c r="H359" i="4"/>
  <c r="E312" i="4"/>
  <c r="H312" i="4"/>
  <c r="E313" i="4"/>
  <c r="H313" i="4"/>
  <c r="E314" i="4"/>
  <c r="H314" i="4"/>
  <c r="E315" i="4"/>
  <c r="H315" i="4"/>
  <c r="E316" i="4"/>
  <c r="H316" i="4"/>
  <c r="E317" i="4"/>
  <c r="H317" i="4"/>
  <c r="E318" i="4"/>
  <c r="H318" i="4"/>
  <c r="E319" i="4"/>
  <c r="H319" i="4"/>
  <c r="G319" i="4"/>
  <c r="E320" i="4"/>
  <c r="H320" i="4"/>
  <c r="E311" i="4"/>
  <c r="H311" i="4"/>
  <c r="E258" i="4"/>
  <c r="H258" i="4"/>
  <c r="E259" i="4"/>
  <c r="H259" i="4"/>
  <c r="E260" i="4"/>
  <c r="H260" i="4"/>
  <c r="E261" i="4"/>
  <c r="H261" i="4"/>
  <c r="G261" i="4"/>
  <c r="E262" i="4"/>
  <c r="H262" i="4"/>
  <c r="E263" i="4"/>
  <c r="H263" i="4"/>
  <c r="E264" i="4"/>
  <c r="H264" i="4"/>
  <c r="G264" i="4"/>
  <c r="E265" i="4"/>
  <c r="H265" i="4"/>
  <c r="J265" i="4"/>
  <c r="E266" i="4"/>
  <c r="H266" i="4"/>
  <c r="E267" i="4"/>
  <c r="H267" i="4"/>
  <c r="E268" i="4"/>
  <c r="H268" i="4"/>
  <c r="E269" i="4"/>
  <c r="H269" i="4"/>
  <c r="G269" i="4"/>
  <c r="E270" i="4"/>
  <c r="H270" i="4"/>
  <c r="E271" i="4"/>
  <c r="H271" i="4"/>
  <c r="E257" i="4"/>
  <c r="H257" i="4"/>
  <c r="E198" i="4"/>
  <c r="H198" i="4"/>
  <c r="E199" i="4"/>
  <c r="H199" i="4"/>
  <c r="E200" i="4"/>
  <c r="H200" i="4"/>
  <c r="E201" i="4"/>
  <c r="H201" i="4"/>
  <c r="E202" i="4"/>
  <c r="H202" i="4"/>
  <c r="E197" i="4"/>
  <c r="H197" i="4"/>
  <c r="E156" i="4"/>
  <c r="H156" i="4"/>
  <c r="E157" i="4"/>
  <c r="H157" i="4"/>
  <c r="E158" i="4"/>
  <c r="H158" i="4"/>
  <c r="E159" i="4"/>
  <c r="H159" i="4"/>
  <c r="G159" i="4"/>
  <c r="E160" i="4"/>
  <c r="H160" i="4"/>
  <c r="E155" i="4"/>
  <c r="H155" i="4"/>
  <c r="E112" i="4"/>
  <c r="H112" i="4"/>
  <c r="E113" i="4"/>
  <c r="H113" i="4"/>
  <c r="E114" i="4"/>
  <c r="H114" i="4"/>
  <c r="E115" i="4"/>
  <c r="H115" i="4"/>
  <c r="G115" i="4"/>
  <c r="E116" i="4"/>
  <c r="H116" i="4"/>
  <c r="E117" i="4"/>
  <c r="H117" i="4"/>
  <c r="E118" i="4"/>
  <c r="H118" i="4"/>
  <c r="E111" i="4"/>
  <c r="H111" i="4"/>
  <c r="E57" i="4"/>
  <c r="H57" i="4"/>
  <c r="E58" i="4"/>
  <c r="H58" i="4"/>
  <c r="E59" i="4"/>
  <c r="H59" i="4"/>
  <c r="E60" i="4"/>
  <c r="H60" i="4"/>
  <c r="J60" i="4"/>
  <c r="E61" i="4"/>
  <c r="H61" i="4"/>
  <c r="E62" i="4"/>
  <c r="H62" i="4"/>
  <c r="E63" i="4"/>
  <c r="H63" i="4"/>
  <c r="E64" i="4"/>
  <c r="H64" i="4"/>
  <c r="G64" i="4"/>
  <c r="E65" i="4"/>
  <c r="H65" i="4"/>
  <c r="E66" i="4"/>
  <c r="H66" i="4"/>
  <c r="E67" i="4"/>
  <c r="H67" i="4"/>
  <c r="E68" i="4"/>
  <c r="H68" i="4"/>
  <c r="G68" i="4"/>
  <c r="E69" i="4"/>
  <c r="H69" i="4"/>
  <c r="E70" i="4"/>
  <c r="H70" i="4"/>
  <c r="E71" i="4"/>
  <c r="H71" i="4"/>
  <c r="E72" i="4"/>
  <c r="H72" i="4"/>
  <c r="G72" i="4"/>
  <c r="E73" i="4"/>
  <c r="H73" i="4"/>
  <c r="E74" i="4"/>
  <c r="H74" i="4"/>
  <c r="E56" i="4"/>
  <c r="H56" i="4"/>
  <c r="E39" i="4"/>
  <c r="H39" i="4"/>
  <c r="E40" i="4"/>
  <c r="H40" i="4"/>
  <c r="E41" i="4"/>
  <c r="H41" i="4"/>
  <c r="E42" i="4"/>
  <c r="H42" i="4"/>
  <c r="E43" i="4"/>
  <c r="H43" i="4"/>
  <c r="E44" i="4"/>
  <c r="H44" i="4"/>
  <c r="E45" i="4"/>
  <c r="H45" i="4"/>
  <c r="E46" i="4"/>
  <c r="H46" i="4"/>
  <c r="E47" i="4"/>
  <c r="H47" i="4"/>
  <c r="E38" i="4"/>
  <c r="H38" i="4"/>
  <c r="J38" i="4"/>
  <c r="E1473" i="222"/>
  <c r="H1473" i="222"/>
  <c r="G1473" i="222"/>
  <c r="E1452" i="222"/>
  <c r="H1452" i="222"/>
  <c r="G1452" i="222"/>
  <c r="E1453" i="222"/>
  <c r="H1453" i="222"/>
  <c r="J1453" i="222"/>
  <c r="E1451" i="222"/>
  <c r="H1451" i="222"/>
  <c r="G1451" i="222"/>
  <c r="H1350" i="222"/>
  <c r="G1350" i="222"/>
  <c r="H1351" i="222"/>
  <c r="G1351" i="222"/>
  <c r="H1352" i="222"/>
  <c r="G1352" i="222"/>
  <c r="H1353" i="222"/>
  <c r="G1353" i="222"/>
  <c r="H1354" i="222"/>
  <c r="G1354" i="222"/>
  <c r="H1349" i="222"/>
  <c r="G1349" i="222"/>
  <c r="E1104" i="222"/>
  <c r="H1104" i="222"/>
  <c r="E1105" i="222"/>
  <c r="H1105" i="222"/>
  <c r="E1106" i="222"/>
  <c r="H1106" i="222"/>
  <c r="E1107" i="222"/>
  <c r="H1107" i="222"/>
  <c r="J1107" i="222"/>
  <c r="E1108" i="222"/>
  <c r="H1108" i="222"/>
  <c r="E1109" i="222"/>
  <c r="H1109" i="222"/>
  <c r="E1110" i="222"/>
  <c r="H1110" i="222"/>
  <c r="E1111" i="222"/>
  <c r="H1111" i="222"/>
  <c r="G1111" i="222"/>
  <c r="E1112" i="222"/>
  <c r="H1112" i="222"/>
  <c r="E1113" i="222"/>
  <c r="H1113" i="222"/>
  <c r="E1114" i="222"/>
  <c r="H1114" i="222"/>
  <c r="E1115" i="222"/>
  <c r="H1115" i="222"/>
  <c r="G1115" i="222"/>
  <c r="E1116" i="222"/>
  <c r="H1116" i="222"/>
  <c r="E1117" i="222"/>
  <c r="H1117" i="222"/>
  <c r="E1118" i="222"/>
  <c r="H1118" i="222"/>
  <c r="E1119" i="222"/>
  <c r="H1119" i="222"/>
  <c r="G1119" i="222"/>
  <c r="E1120" i="222"/>
  <c r="H1120" i="222"/>
  <c r="E1121" i="222"/>
  <c r="H1121" i="222"/>
  <c r="E1122" i="222"/>
  <c r="H1122" i="222"/>
  <c r="E1123" i="222"/>
  <c r="H1123" i="222"/>
  <c r="G1123" i="222"/>
  <c r="E1124" i="222"/>
  <c r="H1124" i="222"/>
  <c r="E1125" i="222"/>
  <c r="H1125" i="222"/>
  <c r="E1103" i="222"/>
  <c r="H1103" i="222"/>
  <c r="E1052" i="222"/>
  <c r="H1052" i="222"/>
  <c r="E1053" i="222"/>
  <c r="H1053" i="222"/>
  <c r="E1054" i="222"/>
  <c r="H1054" i="222"/>
  <c r="E1055" i="222"/>
  <c r="H1055" i="222"/>
  <c r="G1055" i="222"/>
  <c r="E1056" i="222"/>
  <c r="H1056" i="222"/>
  <c r="E1057" i="222"/>
  <c r="H1057" i="222"/>
  <c r="E1058" i="222"/>
  <c r="H1058" i="222"/>
  <c r="E1059" i="222"/>
  <c r="H1059" i="222"/>
  <c r="G1059" i="222"/>
  <c r="E1060" i="222"/>
  <c r="H1060" i="222"/>
  <c r="E1061" i="222"/>
  <c r="H1061" i="222"/>
  <c r="E1051" i="222"/>
  <c r="H1051" i="222"/>
  <c r="H1032" i="222"/>
  <c r="H1033" i="222"/>
  <c r="H1034" i="222"/>
  <c r="H1035" i="222"/>
  <c r="G1035" i="222"/>
  <c r="H1036" i="222"/>
  <c r="H1037" i="222"/>
  <c r="H1038" i="222"/>
  <c r="H1039" i="222"/>
  <c r="H1040" i="222"/>
  <c r="H1041" i="222"/>
  <c r="G1039" i="222"/>
  <c r="H1031" i="222"/>
  <c r="E1011" i="222"/>
  <c r="H1011" i="222"/>
  <c r="E1012" i="222"/>
  <c r="H1012" i="222"/>
  <c r="E1013" i="222"/>
  <c r="H1013" i="222"/>
  <c r="E1014" i="222"/>
  <c r="H1014" i="222"/>
  <c r="E1015" i="222"/>
  <c r="H1015" i="222"/>
  <c r="E1016" i="222"/>
  <c r="H1016" i="222"/>
  <c r="E1017" i="222"/>
  <c r="H1017" i="222"/>
  <c r="E1018" i="222"/>
  <c r="H1018" i="222"/>
  <c r="E1019" i="222"/>
  <c r="H1019" i="222"/>
  <c r="E1020" i="222"/>
  <c r="H1020" i="222"/>
  <c r="E1021" i="222"/>
  <c r="H1021" i="222"/>
  <c r="E1010" i="222"/>
  <c r="H1010" i="222"/>
  <c r="H990" i="222"/>
  <c r="H991" i="222"/>
  <c r="H992" i="222"/>
  <c r="H993" i="222"/>
  <c r="G993" i="222"/>
  <c r="H994" i="222"/>
  <c r="H995" i="222"/>
  <c r="H996" i="222"/>
  <c r="H997" i="222"/>
  <c r="G997" i="222"/>
  <c r="H998" i="222"/>
  <c r="H999" i="222"/>
  <c r="H1000" i="222"/>
  <c r="H989" i="222"/>
  <c r="E966" i="222"/>
  <c r="H966" i="222"/>
  <c r="E967" i="222"/>
  <c r="H967" i="222"/>
  <c r="E968" i="222"/>
  <c r="H968" i="222"/>
  <c r="E969" i="222"/>
  <c r="H969" i="222"/>
  <c r="G969" i="222"/>
  <c r="E970" i="222"/>
  <c r="H970" i="222"/>
  <c r="E971" i="222"/>
  <c r="H971" i="222"/>
  <c r="E972" i="222"/>
  <c r="H972" i="222"/>
  <c r="E973" i="222"/>
  <c r="H973" i="222"/>
  <c r="J973" i="222"/>
  <c r="E974" i="222"/>
  <c r="H974" i="222"/>
  <c r="E975" i="222"/>
  <c r="H975" i="222"/>
  <c r="E976" i="222"/>
  <c r="H976" i="222"/>
  <c r="E977" i="222"/>
  <c r="H977" i="222"/>
  <c r="G977" i="222"/>
  <c r="E978" i="222"/>
  <c r="H978" i="222"/>
  <c r="E979" i="222"/>
  <c r="H979" i="222"/>
  <c r="E965" i="222"/>
  <c r="H965" i="222"/>
  <c r="E920" i="222"/>
  <c r="H920" i="222"/>
  <c r="E921" i="222"/>
  <c r="H921" i="222"/>
  <c r="E922" i="222"/>
  <c r="H922" i="222"/>
  <c r="E923" i="222"/>
  <c r="H923" i="222"/>
  <c r="E924" i="222"/>
  <c r="H924" i="222"/>
  <c r="E925" i="222"/>
  <c r="H925" i="222"/>
  <c r="E926" i="222"/>
  <c r="H926" i="222"/>
  <c r="E927" i="222"/>
  <c r="H927" i="222"/>
  <c r="G927" i="222"/>
  <c r="E928" i="222"/>
  <c r="H928" i="222"/>
  <c r="E929" i="222"/>
  <c r="H929" i="222"/>
  <c r="E930" i="222"/>
  <c r="H930" i="222"/>
  <c r="E931" i="222"/>
  <c r="H931" i="222"/>
  <c r="G931" i="222"/>
  <c r="E919" i="222"/>
  <c r="H919" i="222"/>
  <c r="E878" i="222"/>
  <c r="H878" i="222"/>
  <c r="E879" i="222"/>
  <c r="H879" i="222"/>
  <c r="E880" i="222"/>
  <c r="H880" i="222"/>
  <c r="E881" i="222"/>
  <c r="H881" i="222"/>
  <c r="J881" i="222"/>
  <c r="E882" i="222"/>
  <c r="H882" i="222"/>
  <c r="E883" i="222"/>
  <c r="H883" i="222"/>
  <c r="E884" i="222"/>
  <c r="H884" i="222"/>
  <c r="E885" i="222"/>
  <c r="H885" i="222"/>
  <c r="G885" i="222"/>
  <c r="E886" i="222"/>
  <c r="H886" i="222"/>
  <c r="E887" i="222"/>
  <c r="H887" i="222"/>
  <c r="E877" i="222"/>
  <c r="H877" i="222"/>
  <c r="E809" i="222"/>
  <c r="H809" i="222"/>
  <c r="E810" i="222"/>
  <c r="H810" i="222"/>
  <c r="E811" i="222"/>
  <c r="H811" i="222"/>
  <c r="E812" i="222"/>
  <c r="H812" i="222"/>
  <c r="E813" i="222"/>
  <c r="H813" i="222"/>
  <c r="E808" i="222"/>
  <c r="H808" i="222"/>
  <c r="E779" i="222"/>
  <c r="H779" i="222"/>
  <c r="E780" i="222"/>
  <c r="H780" i="222"/>
  <c r="E781" i="222"/>
  <c r="H781" i="222"/>
  <c r="E782" i="222"/>
  <c r="H782" i="222"/>
  <c r="E783" i="222"/>
  <c r="H783" i="222"/>
  <c r="E778" i="222"/>
  <c r="H778" i="222"/>
  <c r="E626" i="222"/>
  <c r="H626" i="222"/>
  <c r="E627" i="222"/>
  <c r="H627" i="222"/>
  <c r="E628" i="222"/>
  <c r="H628" i="222"/>
  <c r="E629" i="222"/>
  <c r="H629" i="222"/>
  <c r="E630" i="222"/>
  <c r="H630" i="222"/>
  <c r="E631" i="222"/>
  <c r="H631" i="222"/>
  <c r="E632" i="222"/>
  <c r="H632" i="222"/>
  <c r="E633" i="222"/>
  <c r="H633" i="222"/>
  <c r="J633" i="222"/>
  <c r="E634" i="222"/>
  <c r="H634" i="222"/>
  <c r="E635" i="222"/>
  <c r="H635" i="222"/>
  <c r="E636" i="222"/>
  <c r="H636" i="222"/>
  <c r="E637" i="222"/>
  <c r="H637" i="222"/>
  <c r="E638" i="222"/>
  <c r="H638" i="222"/>
  <c r="E639" i="222"/>
  <c r="H639" i="222"/>
  <c r="E640" i="222"/>
  <c r="H640" i="222"/>
  <c r="E641" i="222"/>
  <c r="H641" i="222"/>
  <c r="E642" i="222"/>
  <c r="H642" i="222"/>
  <c r="E643" i="222"/>
  <c r="H643" i="222"/>
  <c r="E644" i="222"/>
  <c r="H644" i="222"/>
  <c r="E645" i="222"/>
  <c r="H645" i="222"/>
  <c r="E625" i="222"/>
  <c r="H625" i="222"/>
  <c r="E442" i="222"/>
  <c r="H442" i="222"/>
  <c r="E443" i="222"/>
  <c r="H443" i="222"/>
  <c r="E444" i="222"/>
  <c r="H444" i="222"/>
  <c r="E445" i="222"/>
  <c r="H445" i="222"/>
  <c r="E446" i="222"/>
  <c r="H446" i="222"/>
  <c r="E447" i="222"/>
  <c r="H447" i="222"/>
  <c r="E448" i="222"/>
  <c r="H448" i="222"/>
  <c r="E449" i="222"/>
  <c r="H449" i="222"/>
  <c r="J449" i="222"/>
  <c r="E450" i="222"/>
  <c r="H450" i="222"/>
  <c r="E451" i="222"/>
  <c r="H451" i="222"/>
  <c r="E452" i="222"/>
  <c r="H452" i="222"/>
  <c r="E453" i="222"/>
  <c r="H453" i="222"/>
  <c r="G453" i="222"/>
  <c r="E454" i="222"/>
  <c r="H454" i="222"/>
  <c r="E455" i="222"/>
  <c r="H455" i="222"/>
  <c r="E456" i="222"/>
  <c r="H456" i="222"/>
  <c r="E457" i="222"/>
  <c r="H457" i="222"/>
  <c r="J457" i="222"/>
  <c r="E458" i="222"/>
  <c r="H458" i="222"/>
  <c r="E459" i="222"/>
  <c r="H459" i="222"/>
  <c r="E460" i="222"/>
  <c r="H460" i="222"/>
  <c r="E461" i="222"/>
  <c r="H461" i="222"/>
  <c r="G461" i="222"/>
  <c r="E462" i="222"/>
  <c r="H462" i="222"/>
  <c r="E463" i="222"/>
  <c r="H463" i="222"/>
  <c r="E464" i="222"/>
  <c r="H464" i="222"/>
  <c r="E465" i="222"/>
  <c r="H465" i="222"/>
  <c r="G465" i="222"/>
  <c r="E466" i="222"/>
  <c r="H466" i="222"/>
  <c r="E467" i="222"/>
  <c r="H467" i="222"/>
  <c r="E468" i="222"/>
  <c r="H468" i="222"/>
  <c r="E469" i="222"/>
  <c r="H469" i="222"/>
  <c r="G469" i="222"/>
  <c r="E470" i="222"/>
  <c r="H470" i="222"/>
  <c r="E471" i="222"/>
  <c r="H471" i="222"/>
  <c r="E472" i="222"/>
  <c r="H472" i="222"/>
  <c r="E473" i="222"/>
  <c r="H473" i="222"/>
  <c r="J473" i="222"/>
  <c r="E474" i="222"/>
  <c r="H474" i="222"/>
  <c r="E475" i="222"/>
  <c r="H475" i="222"/>
  <c r="E476" i="222"/>
  <c r="H476" i="222"/>
  <c r="E477" i="222"/>
  <c r="H477" i="222"/>
  <c r="G477" i="222"/>
  <c r="E478" i="222"/>
  <c r="H478" i="222"/>
  <c r="E479" i="222"/>
  <c r="H479" i="222"/>
  <c r="E480" i="222"/>
  <c r="H480" i="222"/>
  <c r="E481" i="222"/>
  <c r="H481" i="222"/>
  <c r="G481" i="222"/>
  <c r="E482" i="222"/>
  <c r="H482" i="222"/>
  <c r="E483" i="222"/>
  <c r="H483" i="222"/>
  <c r="E484" i="222"/>
  <c r="H484" i="222"/>
  <c r="E485" i="222"/>
  <c r="H485" i="222"/>
  <c r="G485" i="222"/>
  <c r="E486" i="222"/>
  <c r="H486" i="222"/>
  <c r="E487" i="222"/>
  <c r="H487" i="222"/>
  <c r="E488" i="222"/>
  <c r="H488" i="222"/>
  <c r="E489" i="222"/>
  <c r="H489" i="222"/>
  <c r="G489" i="222"/>
  <c r="E490" i="222"/>
  <c r="H490" i="222"/>
  <c r="E491" i="222"/>
  <c r="H491" i="222"/>
  <c r="E492" i="222"/>
  <c r="H492" i="222"/>
  <c r="E493" i="222"/>
  <c r="H493" i="222"/>
  <c r="G493" i="222"/>
  <c r="E494" i="222"/>
  <c r="H494" i="222"/>
  <c r="E495" i="222"/>
  <c r="H495" i="222"/>
  <c r="E496" i="222"/>
  <c r="H496" i="222"/>
  <c r="E497" i="222"/>
  <c r="H497" i="222"/>
  <c r="G497" i="222"/>
  <c r="E498" i="222"/>
  <c r="H498" i="222"/>
  <c r="E499" i="222"/>
  <c r="H499" i="222"/>
  <c r="E500" i="222"/>
  <c r="H500" i="222"/>
  <c r="E501" i="222"/>
  <c r="H501" i="222"/>
  <c r="G501" i="222"/>
  <c r="E502" i="222"/>
  <c r="H502" i="222"/>
  <c r="E503" i="222"/>
  <c r="H503" i="222"/>
  <c r="E504" i="222"/>
  <c r="H504" i="222"/>
  <c r="E505" i="222"/>
  <c r="H505" i="222"/>
  <c r="G505" i="222"/>
  <c r="E506" i="222"/>
  <c r="H506" i="222"/>
  <c r="E507" i="222"/>
  <c r="H507" i="222"/>
  <c r="E508" i="222"/>
  <c r="H508" i="222"/>
  <c r="E509" i="222"/>
  <c r="H509" i="222"/>
  <c r="J509" i="222"/>
  <c r="E510" i="222"/>
  <c r="H510" i="222"/>
  <c r="E511" i="222"/>
  <c r="H511" i="222"/>
  <c r="E512" i="222"/>
  <c r="H512" i="222"/>
  <c r="E513" i="222"/>
  <c r="H513" i="222"/>
  <c r="E514" i="222"/>
  <c r="H514" i="222"/>
  <c r="E515" i="222"/>
  <c r="H515" i="222"/>
  <c r="E516" i="222"/>
  <c r="H516" i="222"/>
  <c r="E517" i="222"/>
  <c r="H517" i="222"/>
  <c r="G517" i="222"/>
  <c r="E518" i="222"/>
  <c r="H518" i="222"/>
  <c r="E519" i="222"/>
  <c r="H519" i="222"/>
  <c r="E520" i="222"/>
  <c r="H520" i="222"/>
  <c r="E521" i="222"/>
  <c r="H521" i="222"/>
  <c r="J521" i="222"/>
  <c r="E522" i="222"/>
  <c r="H522" i="222"/>
  <c r="E523" i="222"/>
  <c r="H523" i="222"/>
  <c r="E524" i="222"/>
  <c r="H524" i="222"/>
  <c r="E525" i="222"/>
  <c r="H525" i="222"/>
  <c r="G525" i="222"/>
  <c r="E526" i="222"/>
  <c r="H526" i="222"/>
  <c r="E527" i="222"/>
  <c r="H527" i="222"/>
  <c r="E528" i="222"/>
  <c r="H528" i="222"/>
  <c r="E529" i="222"/>
  <c r="H529" i="222"/>
  <c r="J529" i="222"/>
  <c r="E530" i="222"/>
  <c r="H530" i="222"/>
  <c r="E531" i="222"/>
  <c r="H531" i="222"/>
  <c r="E532" i="222"/>
  <c r="H532" i="222"/>
  <c r="E533" i="222"/>
  <c r="H533" i="222"/>
  <c r="G533" i="222"/>
  <c r="E534" i="222"/>
  <c r="H534" i="222"/>
  <c r="E535" i="222"/>
  <c r="H535" i="222"/>
  <c r="E536" i="222"/>
  <c r="H536" i="222"/>
  <c r="E537" i="222"/>
  <c r="H537" i="222"/>
  <c r="E538" i="222"/>
  <c r="H538" i="222"/>
  <c r="E539" i="222"/>
  <c r="H539" i="222"/>
  <c r="E540" i="222"/>
  <c r="H540" i="222"/>
  <c r="E541" i="222"/>
  <c r="H541" i="222"/>
  <c r="G541" i="222"/>
  <c r="E542" i="222"/>
  <c r="H542" i="222"/>
  <c r="E543" i="222"/>
  <c r="H543" i="222"/>
  <c r="E544" i="222"/>
  <c r="H544" i="222"/>
  <c r="E545" i="222"/>
  <c r="H545" i="222"/>
  <c r="G545" i="222"/>
  <c r="E546" i="222"/>
  <c r="H546" i="222"/>
  <c r="E547" i="222"/>
  <c r="H547" i="222"/>
  <c r="E548" i="222"/>
  <c r="H548" i="222"/>
  <c r="E441" i="222"/>
  <c r="H441" i="222"/>
  <c r="E245" i="222"/>
  <c r="H245" i="222"/>
  <c r="E246" i="222"/>
  <c r="H246" i="222"/>
  <c r="E247" i="222"/>
  <c r="H247" i="222"/>
  <c r="E248" i="222"/>
  <c r="H248" i="222"/>
  <c r="G248" i="222"/>
  <c r="E249" i="222"/>
  <c r="H249" i="222"/>
  <c r="E250" i="222"/>
  <c r="H250" i="222"/>
  <c r="E251" i="222"/>
  <c r="H251" i="222"/>
  <c r="E252" i="222"/>
  <c r="H252" i="222"/>
  <c r="G252" i="222"/>
  <c r="E253" i="222"/>
  <c r="H253" i="222"/>
  <c r="E254" i="222"/>
  <c r="H254" i="222"/>
  <c r="E255" i="222"/>
  <c r="H255" i="222"/>
  <c r="E256" i="222"/>
  <c r="H256" i="222"/>
  <c r="G256" i="222"/>
  <c r="E257" i="222"/>
  <c r="H257" i="222"/>
  <c r="E258" i="222"/>
  <c r="H258" i="222"/>
  <c r="E259" i="222"/>
  <c r="H259" i="222"/>
  <c r="E260" i="222"/>
  <c r="H260" i="222"/>
  <c r="J260" i="222"/>
  <c r="E261" i="222"/>
  <c r="H261" i="222"/>
  <c r="E262" i="222"/>
  <c r="H262" i="222"/>
  <c r="E263" i="222"/>
  <c r="H263" i="222"/>
  <c r="E264" i="222"/>
  <c r="H264" i="222"/>
  <c r="G264" i="222"/>
  <c r="E265" i="222"/>
  <c r="H265" i="222"/>
  <c r="E266" i="222"/>
  <c r="H266" i="222"/>
  <c r="E267" i="222"/>
  <c r="H267" i="222"/>
  <c r="E268" i="222"/>
  <c r="H268" i="222"/>
  <c r="J268" i="222"/>
  <c r="E269" i="222"/>
  <c r="H269" i="222"/>
  <c r="E270" i="222"/>
  <c r="H270" i="222"/>
  <c r="E271" i="222"/>
  <c r="H271" i="222"/>
  <c r="E272" i="222"/>
  <c r="H272" i="222"/>
  <c r="G272" i="222"/>
  <c r="E273" i="222"/>
  <c r="H273" i="222"/>
  <c r="E274" i="222"/>
  <c r="H274" i="222"/>
  <c r="E275" i="222"/>
  <c r="H275" i="222"/>
  <c r="E276" i="222"/>
  <c r="H276" i="222"/>
  <c r="G276" i="222"/>
  <c r="E277" i="222"/>
  <c r="H277" i="222"/>
  <c r="E278" i="222"/>
  <c r="H278" i="222"/>
  <c r="E279" i="222"/>
  <c r="H279" i="222"/>
  <c r="E280" i="222"/>
  <c r="H280" i="222"/>
  <c r="G280" i="222"/>
  <c r="E281" i="222"/>
  <c r="H281" i="222"/>
  <c r="E282" i="222"/>
  <c r="H282" i="222"/>
  <c r="E283" i="222"/>
  <c r="H283" i="222"/>
  <c r="E284" i="222"/>
  <c r="H284" i="222"/>
  <c r="J284" i="222"/>
  <c r="E285" i="222"/>
  <c r="H285" i="222"/>
  <c r="E286" i="222"/>
  <c r="H286" i="222"/>
  <c r="E287" i="222"/>
  <c r="H287" i="222"/>
  <c r="E288" i="222"/>
  <c r="H288" i="222"/>
  <c r="G288" i="222"/>
  <c r="E289" i="222"/>
  <c r="H289" i="222"/>
  <c r="E290" i="222"/>
  <c r="H290" i="222"/>
  <c r="E291" i="222"/>
  <c r="H291" i="222"/>
  <c r="E292" i="222"/>
  <c r="H292" i="222"/>
  <c r="G292" i="222"/>
  <c r="E293" i="222"/>
  <c r="H293" i="222"/>
  <c r="E294" i="222"/>
  <c r="H294" i="222"/>
  <c r="E295" i="222"/>
  <c r="H295" i="222"/>
  <c r="E296" i="222"/>
  <c r="H296" i="222"/>
  <c r="J296" i="222"/>
  <c r="E297" i="222"/>
  <c r="H297" i="222"/>
  <c r="E298" i="222"/>
  <c r="H298" i="222"/>
  <c r="E299" i="222"/>
  <c r="H299" i="222"/>
  <c r="E300" i="222"/>
  <c r="H300" i="222"/>
  <c r="G300" i="222"/>
  <c r="E301" i="222"/>
  <c r="H301" i="222"/>
  <c r="E302" i="222"/>
  <c r="H302" i="222"/>
  <c r="E303" i="222"/>
  <c r="H303" i="222"/>
  <c r="E304" i="222"/>
  <c r="H304" i="222"/>
  <c r="E305" i="222"/>
  <c r="H305" i="222"/>
  <c r="E306" i="222"/>
  <c r="H306" i="222"/>
  <c r="E307" i="222"/>
  <c r="H307" i="222"/>
  <c r="E308" i="222"/>
  <c r="H308" i="222"/>
  <c r="G308" i="222"/>
  <c r="E309" i="222"/>
  <c r="H309" i="222"/>
  <c r="E310" i="222"/>
  <c r="H310" i="222"/>
  <c r="E311" i="222"/>
  <c r="H311" i="222"/>
  <c r="E312" i="222"/>
  <c r="H312" i="222"/>
  <c r="J312" i="222"/>
  <c r="E313" i="222"/>
  <c r="H313" i="222"/>
  <c r="E314" i="222"/>
  <c r="H314" i="222"/>
  <c r="E244" i="222"/>
  <c r="H244" i="222"/>
  <c r="E89" i="222"/>
  <c r="H89" i="222"/>
  <c r="E90" i="222"/>
  <c r="H90" i="222"/>
  <c r="E91" i="222"/>
  <c r="H91" i="222"/>
  <c r="E92" i="222"/>
  <c r="H92" i="222"/>
  <c r="J92" i="222"/>
  <c r="E93" i="222"/>
  <c r="H93" i="222"/>
  <c r="E94" i="222"/>
  <c r="H94" i="222"/>
  <c r="E95" i="222"/>
  <c r="H95" i="222"/>
  <c r="E96" i="222"/>
  <c r="H96" i="222"/>
  <c r="G96" i="222"/>
  <c r="E97" i="222"/>
  <c r="H97" i="222"/>
  <c r="E98" i="222"/>
  <c r="H98" i="222"/>
  <c r="E99" i="222"/>
  <c r="H99" i="222"/>
  <c r="E100" i="222"/>
  <c r="H100" i="222"/>
  <c r="J100" i="222"/>
  <c r="E101" i="222"/>
  <c r="H101" i="222"/>
  <c r="E102" i="222"/>
  <c r="H102" i="222"/>
  <c r="E103" i="222"/>
  <c r="H103" i="222"/>
  <c r="E104" i="222"/>
  <c r="H104" i="222"/>
  <c r="G104" i="222"/>
  <c r="E105" i="222"/>
  <c r="H105" i="222"/>
  <c r="E106" i="222"/>
  <c r="H106" i="222"/>
  <c r="E107" i="222"/>
  <c r="H107" i="222"/>
  <c r="E108" i="222"/>
  <c r="H108" i="222"/>
  <c r="J108" i="222"/>
  <c r="E109" i="222"/>
  <c r="H109" i="222"/>
  <c r="E110" i="222"/>
  <c r="H110" i="222"/>
  <c r="E111" i="222"/>
  <c r="H111" i="222"/>
  <c r="E112" i="222"/>
  <c r="H112" i="222"/>
  <c r="G112" i="222"/>
  <c r="E113" i="222"/>
  <c r="H113" i="222"/>
  <c r="E114" i="222"/>
  <c r="H114" i="222"/>
  <c r="E115" i="222"/>
  <c r="H115" i="222"/>
  <c r="E116" i="222"/>
  <c r="H116" i="222"/>
  <c r="E117" i="222"/>
  <c r="H117" i="222"/>
  <c r="E118" i="222"/>
  <c r="H118" i="222"/>
  <c r="E119" i="222"/>
  <c r="H119" i="222"/>
  <c r="E120" i="222"/>
  <c r="H120" i="222"/>
  <c r="G120" i="222"/>
  <c r="E121" i="222"/>
  <c r="H121" i="222"/>
  <c r="E122" i="222"/>
  <c r="H122" i="222"/>
  <c r="E123" i="222"/>
  <c r="H123" i="222"/>
  <c r="E124" i="222"/>
  <c r="H124" i="222"/>
  <c r="J124" i="222"/>
  <c r="E125" i="222"/>
  <c r="H125" i="222"/>
  <c r="E126" i="222"/>
  <c r="H126" i="222"/>
  <c r="E127" i="222"/>
  <c r="H127" i="222"/>
  <c r="E128" i="222"/>
  <c r="H128" i="222"/>
  <c r="G128" i="222"/>
  <c r="E129" i="222"/>
  <c r="H129" i="222"/>
  <c r="E130" i="222"/>
  <c r="H130" i="222"/>
  <c r="E131" i="222"/>
  <c r="H131" i="222"/>
  <c r="E132" i="222"/>
  <c r="H132" i="222"/>
  <c r="E133" i="222"/>
  <c r="H133" i="222"/>
  <c r="E134" i="222"/>
  <c r="H134" i="222"/>
  <c r="E135" i="222"/>
  <c r="H135" i="222"/>
  <c r="E136" i="222"/>
  <c r="H136" i="222"/>
  <c r="G136" i="222"/>
  <c r="E137" i="222"/>
  <c r="H137" i="222"/>
  <c r="E138" i="222"/>
  <c r="H138" i="222"/>
  <c r="E139" i="222"/>
  <c r="H139" i="222"/>
  <c r="E140" i="222"/>
  <c r="H140" i="222"/>
  <c r="J140" i="222"/>
  <c r="E141" i="222"/>
  <c r="H141" i="222"/>
  <c r="E142" i="222"/>
  <c r="H142" i="222"/>
  <c r="E143" i="222"/>
  <c r="H143" i="222"/>
  <c r="E144" i="222"/>
  <c r="H144" i="222"/>
  <c r="G144" i="222"/>
  <c r="E145" i="222"/>
  <c r="H145" i="222"/>
  <c r="E146" i="222"/>
  <c r="H146" i="222"/>
  <c r="E147" i="222"/>
  <c r="H147" i="222"/>
  <c r="E148" i="222"/>
  <c r="H148" i="222"/>
  <c r="J148" i="222"/>
  <c r="E149" i="222"/>
  <c r="H149" i="222"/>
  <c r="E150" i="222"/>
  <c r="H150" i="222"/>
  <c r="E151" i="222"/>
  <c r="H151" i="222"/>
  <c r="E152" i="222"/>
  <c r="H152" i="222"/>
  <c r="G152" i="222"/>
  <c r="E153" i="222"/>
  <c r="H153" i="222"/>
  <c r="E154" i="222"/>
  <c r="H154" i="222"/>
  <c r="E88" i="222"/>
  <c r="H88" i="222"/>
  <c r="H3217" i="15"/>
  <c r="G3217" i="15"/>
  <c r="H3218" i="15"/>
  <c r="G3218" i="15"/>
  <c r="H3219" i="15"/>
  <c r="G3219" i="15"/>
  <c r="H3220" i="15"/>
  <c r="G3220" i="15"/>
  <c r="H3221" i="15"/>
  <c r="G3221" i="15"/>
  <c r="H3222" i="15"/>
  <c r="G3222" i="15"/>
  <c r="H3223" i="15"/>
  <c r="G3223" i="15"/>
  <c r="H3224" i="15"/>
  <c r="G3224" i="15"/>
  <c r="H3216" i="15"/>
  <c r="G3216" i="15"/>
  <c r="E3133" i="15"/>
  <c r="H3133" i="15"/>
  <c r="E3134" i="15"/>
  <c r="H3134" i="15"/>
  <c r="E3135" i="15"/>
  <c r="H3135" i="15"/>
  <c r="E3136" i="15"/>
  <c r="H3136" i="15"/>
  <c r="J3136" i="15"/>
  <c r="E3137" i="15"/>
  <c r="H3137" i="15"/>
  <c r="E3138" i="15"/>
  <c r="H3138" i="15"/>
  <c r="E3139" i="15"/>
  <c r="H3139" i="15"/>
  <c r="E3140" i="15"/>
  <c r="H3140" i="15"/>
  <c r="G3140" i="15"/>
  <c r="E3141" i="15"/>
  <c r="H3141" i="15"/>
  <c r="E3142" i="15"/>
  <c r="H3142" i="15"/>
  <c r="E3143" i="15"/>
  <c r="H3143" i="15"/>
  <c r="E3144" i="15"/>
  <c r="H3144" i="15"/>
  <c r="J3144" i="15"/>
  <c r="E3145" i="15"/>
  <c r="H3145" i="15"/>
  <c r="E3146" i="15"/>
  <c r="H3146" i="15"/>
  <c r="E3147" i="15"/>
  <c r="H3147" i="15"/>
  <c r="E3148" i="15"/>
  <c r="H3148" i="15"/>
  <c r="G3148" i="15"/>
  <c r="E3149" i="15"/>
  <c r="H3149" i="15"/>
  <c r="E3150" i="15"/>
  <c r="H3150" i="15"/>
  <c r="E3151" i="15"/>
  <c r="H3151" i="15"/>
  <c r="E3152" i="15"/>
  <c r="H3152" i="15"/>
  <c r="G3152" i="15"/>
  <c r="E3153" i="15"/>
  <c r="H3153" i="15"/>
  <c r="E3154" i="15"/>
  <c r="H3154" i="15"/>
  <c r="E3132" i="15"/>
  <c r="H3132" i="15"/>
  <c r="E3005" i="15"/>
  <c r="H3005" i="15"/>
  <c r="E3006" i="15"/>
  <c r="H3006" i="15"/>
  <c r="E3007" i="15"/>
  <c r="H3007" i="15"/>
  <c r="E3008" i="15"/>
  <c r="H3008" i="15"/>
  <c r="J3008" i="15"/>
  <c r="E3009" i="15"/>
  <c r="H3009" i="15"/>
  <c r="E3010" i="15"/>
  <c r="H3010" i="15"/>
  <c r="E3011" i="15"/>
  <c r="H3011" i="15"/>
  <c r="E3012" i="15"/>
  <c r="H3012" i="15"/>
  <c r="G3012" i="15"/>
  <c r="E3013" i="15"/>
  <c r="H3013" i="15"/>
  <c r="E3014" i="15"/>
  <c r="H3014" i="15"/>
  <c r="E3015" i="15"/>
  <c r="H3015" i="15"/>
  <c r="E3016" i="15"/>
  <c r="H3016" i="15"/>
  <c r="G3016" i="15"/>
  <c r="E3017" i="15"/>
  <c r="H3017" i="15"/>
  <c r="E3018" i="15"/>
  <c r="H3018" i="15"/>
  <c r="E3019" i="15"/>
  <c r="H3019" i="15"/>
  <c r="E3020" i="15"/>
  <c r="H3020" i="15"/>
  <c r="J3020" i="15"/>
  <c r="E3021" i="15"/>
  <c r="H3021" i="15"/>
  <c r="E3022" i="15"/>
  <c r="H3022" i="15"/>
  <c r="E3023" i="15"/>
  <c r="H3023" i="15"/>
  <c r="E3024" i="15"/>
  <c r="H3024" i="15"/>
  <c r="G3024" i="15"/>
  <c r="E3025" i="15"/>
  <c r="H3025" i="15"/>
  <c r="E3026" i="15"/>
  <c r="H3026" i="15"/>
  <c r="E3027" i="15"/>
  <c r="H3027" i="15"/>
  <c r="E3028" i="15"/>
  <c r="H3028" i="15"/>
  <c r="J3028" i="15"/>
  <c r="E3029" i="15"/>
  <c r="H3029" i="15"/>
  <c r="E3030" i="15"/>
  <c r="H3030" i="15"/>
  <c r="E3031" i="15"/>
  <c r="H3031" i="15"/>
  <c r="E3032" i="15"/>
  <c r="H3032" i="15"/>
  <c r="G3032" i="15"/>
  <c r="E3033" i="15"/>
  <c r="H3033" i="15"/>
  <c r="E3034" i="15"/>
  <c r="H3034" i="15"/>
  <c r="E3035" i="15"/>
  <c r="H3035" i="15"/>
  <c r="E3036" i="15"/>
  <c r="H3036" i="15"/>
  <c r="J3036" i="15"/>
  <c r="E3037" i="15"/>
  <c r="H3037" i="15"/>
  <c r="E3038" i="15"/>
  <c r="H3038" i="15"/>
  <c r="E3039" i="15"/>
  <c r="H3039" i="15"/>
  <c r="E3040" i="15"/>
  <c r="H3040" i="15"/>
  <c r="G3040" i="15"/>
  <c r="E3041" i="15"/>
  <c r="H3041" i="15"/>
  <c r="E3042" i="15"/>
  <c r="H3042" i="15"/>
  <c r="E3043" i="15"/>
  <c r="H3043" i="15"/>
  <c r="E3044" i="15"/>
  <c r="H3044" i="15"/>
  <c r="G3044" i="15"/>
  <c r="E3045" i="15"/>
  <c r="H3045" i="15"/>
  <c r="E3046" i="15"/>
  <c r="H3046" i="15"/>
  <c r="E3047" i="15"/>
  <c r="H3047" i="15"/>
  <c r="E3048" i="15"/>
  <c r="H3048" i="15"/>
  <c r="G3048" i="15"/>
  <c r="E3049" i="15"/>
  <c r="H3049" i="15"/>
  <c r="E3050" i="15"/>
  <c r="H3050" i="15"/>
  <c r="E3051" i="15"/>
  <c r="H3051" i="15"/>
  <c r="E3052" i="15"/>
  <c r="H3052" i="15"/>
  <c r="E3053" i="15"/>
  <c r="H3053" i="15"/>
  <c r="E3054" i="15"/>
  <c r="H3054" i="15"/>
  <c r="E3055" i="15"/>
  <c r="H3055" i="15"/>
  <c r="E3056" i="15"/>
  <c r="H3056" i="15"/>
  <c r="J3056" i="15"/>
  <c r="E3057" i="15"/>
  <c r="H3057" i="15"/>
  <c r="E3058" i="15"/>
  <c r="H3058" i="15"/>
  <c r="E3004" i="15"/>
  <c r="H3004" i="15"/>
  <c r="E2941" i="15"/>
  <c r="H2941" i="15"/>
  <c r="E2942" i="15"/>
  <c r="H2942" i="15"/>
  <c r="E2943" i="15"/>
  <c r="H2943" i="15"/>
  <c r="E2944" i="15"/>
  <c r="H2944" i="15"/>
  <c r="J2944" i="15"/>
  <c r="E2945" i="15"/>
  <c r="H2945" i="15"/>
  <c r="E2946" i="15"/>
  <c r="H2946" i="15"/>
  <c r="E2947" i="15"/>
  <c r="H2947" i="15"/>
  <c r="E2948" i="15"/>
  <c r="H2948" i="15"/>
  <c r="G2948" i="15"/>
  <c r="E2949" i="15"/>
  <c r="H2949" i="15"/>
  <c r="E2950" i="15"/>
  <c r="H2950" i="15"/>
  <c r="E2951" i="15"/>
  <c r="H2951" i="15"/>
  <c r="E2952" i="15"/>
  <c r="H2952" i="15"/>
  <c r="G2952" i="15"/>
  <c r="E2953" i="15"/>
  <c r="H2953" i="15"/>
  <c r="E2954" i="15"/>
  <c r="H2954" i="15"/>
  <c r="E2955" i="15"/>
  <c r="H2955" i="15"/>
  <c r="E2956" i="15"/>
  <c r="H2956" i="15"/>
  <c r="G2956" i="15"/>
  <c r="E2957" i="15"/>
  <c r="H2957" i="15"/>
  <c r="E2958" i="15"/>
  <c r="H2958" i="15"/>
  <c r="E2959" i="15"/>
  <c r="H2959" i="15"/>
  <c r="E2960" i="15"/>
  <c r="H2960" i="15"/>
  <c r="G2960" i="15"/>
  <c r="E2961" i="15"/>
  <c r="H2961" i="15"/>
  <c r="E2962" i="15"/>
  <c r="H2962" i="15"/>
  <c r="E2963" i="15"/>
  <c r="H2963" i="15"/>
  <c r="E2964" i="15"/>
  <c r="H2964" i="15"/>
  <c r="G2964" i="15"/>
  <c r="E2965" i="15"/>
  <c r="H2965" i="15"/>
  <c r="E2966" i="15"/>
  <c r="H2966" i="15"/>
  <c r="E2967" i="15"/>
  <c r="H2967" i="15"/>
  <c r="E2968" i="15"/>
  <c r="H2968" i="15"/>
  <c r="G2968" i="15"/>
  <c r="E2969" i="15"/>
  <c r="H2969" i="15"/>
  <c r="E2970" i="15"/>
  <c r="H2970" i="15"/>
  <c r="E2971" i="15"/>
  <c r="H2971" i="15"/>
  <c r="E2972" i="15"/>
  <c r="H2972" i="15"/>
  <c r="G2972" i="15"/>
  <c r="E2973" i="15"/>
  <c r="H2973" i="15"/>
  <c r="E2974" i="15"/>
  <c r="H2974" i="15"/>
  <c r="E2975" i="15"/>
  <c r="H2975" i="15"/>
  <c r="E2976" i="15"/>
  <c r="H2976" i="15"/>
  <c r="J2976" i="15"/>
  <c r="E2977" i="15"/>
  <c r="H2977" i="15"/>
  <c r="E2978" i="15"/>
  <c r="H2978" i="15"/>
  <c r="E2979" i="15"/>
  <c r="H2979" i="15"/>
  <c r="E2980" i="15"/>
  <c r="H2980" i="15"/>
  <c r="E2981" i="15"/>
  <c r="H2981" i="15"/>
  <c r="E2982" i="15"/>
  <c r="H2982" i="15"/>
  <c r="E2983" i="15"/>
  <c r="H2983" i="15"/>
  <c r="E2984" i="15"/>
  <c r="H2984" i="15"/>
  <c r="G2984" i="15"/>
  <c r="E2985" i="15"/>
  <c r="H2985" i="15"/>
  <c r="E2986" i="15"/>
  <c r="H2986" i="15"/>
  <c r="E2987" i="15"/>
  <c r="H2987" i="15"/>
  <c r="E2988" i="15"/>
  <c r="H2988" i="15"/>
  <c r="G2988" i="15"/>
  <c r="E2989" i="15"/>
  <c r="H2989" i="15"/>
  <c r="E2990" i="15"/>
  <c r="H2990" i="15"/>
  <c r="E2991" i="15"/>
  <c r="H2991" i="15"/>
  <c r="E2992" i="15"/>
  <c r="H2992" i="15"/>
  <c r="G2992" i="15"/>
  <c r="E2993" i="15"/>
  <c r="H2993" i="15"/>
  <c r="E2994" i="15"/>
  <c r="H2994" i="15"/>
  <c r="E2940" i="15"/>
  <c r="H2940" i="15"/>
  <c r="E2790" i="15"/>
  <c r="H2790" i="15"/>
  <c r="E2791" i="15"/>
  <c r="H2791" i="15"/>
  <c r="E2792" i="15"/>
  <c r="H2792" i="15"/>
  <c r="E2793" i="15"/>
  <c r="H2793" i="15"/>
  <c r="G2793" i="15"/>
  <c r="E2794" i="15"/>
  <c r="H2794" i="15"/>
  <c r="E2795" i="15"/>
  <c r="H2795" i="15"/>
  <c r="E2796" i="15"/>
  <c r="H2796" i="15"/>
  <c r="E2797" i="15"/>
  <c r="H2797" i="15"/>
  <c r="J2797" i="15"/>
  <c r="E2798" i="15"/>
  <c r="H2798" i="15"/>
  <c r="E2799" i="15"/>
  <c r="H2799" i="15"/>
  <c r="E2800" i="15"/>
  <c r="H2800" i="15"/>
  <c r="E2801" i="15"/>
  <c r="H2801" i="15"/>
  <c r="G2801" i="15"/>
  <c r="E2802" i="15"/>
  <c r="H2802" i="15"/>
  <c r="E2803" i="15"/>
  <c r="H2803" i="15"/>
  <c r="E2804" i="15"/>
  <c r="H2804" i="15"/>
  <c r="E2805" i="15"/>
  <c r="H2805" i="15"/>
  <c r="J2805" i="15"/>
  <c r="E2806" i="15"/>
  <c r="H2806" i="15"/>
  <c r="E2807" i="15"/>
  <c r="H2807" i="15"/>
  <c r="E2808" i="15"/>
  <c r="H2808" i="15"/>
  <c r="E2809" i="15"/>
  <c r="H2809" i="15"/>
  <c r="G2809" i="15"/>
  <c r="E2810" i="15"/>
  <c r="H2810" i="15"/>
  <c r="E2811" i="15"/>
  <c r="H2811" i="15"/>
  <c r="E2812" i="15"/>
  <c r="H2812" i="15"/>
  <c r="E2813" i="15"/>
  <c r="H2813" i="15"/>
  <c r="J2813" i="15"/>
  <c r="E2814" i="15"/>
  <c r="H2814" i="15"/>
  <c r="E2815" i="15"/>
  <c r="H2815" i="15"/>
  <c r="E2816" i="15"/>
  <c r="H2816" i="15"/>
  <c r="E2817" i="15"/>
  <c r="H2817" i="15"/>
  <c r="J2817" i="15"/>
  <c r="E2818" i="15"/>
  <c r="H2818" i="15"/>
  <c r="E2819" i="15"/>
  <c r="H2819" i="15"/>
  <c r="E2820" i="15"/>
  <c r="H2820" i="15"/>
  <c r="E2821" i="15"/>
  <c r="H2821" i="15"/>
  <c r="J2821" i="15"/>
  <c r="E2822" i="15"/>
  <c r="H2822" i="15"/>
  <c r="E2823" i="15"/>
  <c r="H2823" i="15"/>
  <c r="E2824" i="15"/>
  <c r="H2824" i="15"/>
  <c r="E2825" i="15"/>
  <c r="H2825" i="15"/>
  <c r="J2825" i="15"/>
  <c r="E2826" i="15"/>
  <c r="H2826" i="15"/>
  <c r="E2827" i="15"/>
  <c r="H2827" i="15"/>
  <c r="E2828" i="15"/>
  <c r="H2828" i="15"/>
  <c r="E2829" i="15"/>
  <c r="H2829" i="15"/>
  <c r="G2829" i="15"/>
  <c r="E2830" i="15"/>
  <c r="H2830" i="15"/>
  <c r="E2831" i="15"/>
  <c r="H2831" i="15"/>
  <c r="E2832" i="15"/>
  <c r="H2832" i="15"/>
  <c r="E2833" i="15"/>
  <c r="H2833" i="15"/>
  <c r="G2833" i="15"/>
  <c r="E2834" i="15"/>
  <c r="H2834" i="15"/>
  <c r="E2835" i="15"/>
  <c r="H2835" i="15"/>
  <c r="E2836" i="15"/>
  <c r="H2836" i="15"/>
  <c r="G2836" i="15"/>
  <c r="E2837" i="15"/>
  <c r="H2837" i="15"/>
  <c r="G2837" i="15"/>
  <c r="E2838" i="15"/>
  <c r="H2838" i="15"/>
  <c r="E2839" i="15"/>
  <c r="H2839" i="15"/>
  <c r="E2840" i="15"/>
  <c r="H2840" i="15"/>
  <c r="E2841" i="15"/>
  <c r="H2841" i="15"/>
  <c r="G2841" i="15"/>
  <c r="E2842" i="15"/>
  <c r="H2842" i="15"/>
  <c r="E2843" i="15"/>
  <c r="H2843" i="15"/>
  <c r="E2844" i="15"/>
  <c r="H2844" i="15"/>
  <c r="E2845" i="15"/>
  <c r="H2845" i="15"/>
  <c r="J2845" i="15"/>
  <c r="E2846" i="15"/>
  <c r="H2846" i="15"/>
  <c r="E2847" i="15"/>
  <c r="H2847" i="15"/>
  <c r="E2848" i="15"/>
  <c r="H2848" i="15"/>
  <c r="E2849" i="15"/>
  <c r="H2849" i="15"/>
  <c r="G2849" i="15"/>
  <c r="E2850" i="15"/>
  <c r="H2850" i="15"/>
  <c r="E2851" i="15"/>
  <c r="H2851" i="15"/>
  <c r="E2852" i="15"/>
  <c r="H2852" i="15"/>
  <c r="E2853" i="15"/>
  <c r="H2853" i="15"/>
  <c r="J2853" i="15"/>
  <c r="E2854" i="15"/>
  <c r="H2854" i="15"/>
  <c r="E2855" i="15"/>
  <c r="H2855" i="15"/>
  <c r="E2856" i="15"/>
  <c r="H2856" i="15"/>
  <c r="E2857" i="15"/>
  <c r="H2857" i="15"/>
  <c r="G2857" i="15"/>
  <c r="E2858" i="15"/>
  <c r="H2858" i="15"/>
  <c r="E2859" i="15"/>
  <c r="H2859" i="15"/>
  <c r="E2860" i="15"/>
  <c r="H2860" i="15"/>
  <c r="E2861" i="15"/>
  <c r="H2861" i="15"/>
  <c r="G2861" i="15"/>
  <c r="E2862" i="15"/>
  <c r="H2862" i="15"/>
  <c r="E2863" i="15"/>
  <c r="H2863" i="15"/>
  <c r="E2864" i="15"/>
  <c r="H2864" i="15"/>
  <c r="E2865" i="15"/>
  <c r="H2865" i="15"/>
  <c r="G2865" i="15"/>
  <c r="E2866" i="15"/>
  <c r="H2866" i="15"/>
  <c r="E2789" i="15"/>
  <c r="H2789" i="15"/>
  <c r="E2703" i="15"/>
  <c r="H2703" i="15"/>
  <c r="E2704" i="15"/>
  <c r="H2704" i="15"/>
  <c r="E2705" i="15"/>
  <c r="H2705" i="15"/>
  <c r="E2706" i="15"/>
  <c r="H2706" i="15"/>
  <c r="E2707" i="15"/>
  <c r="H2707" i="15"/>
  <c r="E2708" i="15"/>
  <c r="H2708" i="15"/>
  <c r="E2709" i="15"/>
  <c r="H2709" i="15"/>
  <c r="E2710" i="15"/>
  <c r="H2710" i="15"/>
  <c r="G2710" i="15"/>
  <c r="E2711" i="15"/>
  <c r="H2711" i="15"/>
  <c r="E2712" i="15"/>
  <c r="H2712" i="15"/>
  <c r="E2713" i="15"/>
  <c r="H2713" i="15"/>
  <c r="E2714" i="15"/>
  <c r="H2714" i="15"/>
  <c r="E2715" i="15"/>
  <c r="H2715" i="15"/>
  <c r="E2716" i="15"/>
  <c r="H2716" i="15"/>
  <c r="E2717" i="15"/>
  <c r="H2717" i="15"/>
  <c r="E2718" i="15"/>
  <c r="H2718" i="15"/>
  <c r="E2719" i="15"/>
  <c r="H2719" i="15"/>
  <c r="E2720" i="15"/>
  <c r="H2720" i="15"/>
  <c r="E2721" i="15"/>
  <c r="H2721" i="15"/>
  <c r="E2722" i="15"/>
  <c r="H2722" i="15"/>
  <c r="G2722" i="15"/>
  <c r="E2723" i="15"/>
  <c r="H2723" i="15"/>
  <c r="E2724" i="15"/>
  <c r="H2724" i="15"/>
  <c r="E2725" i="15"/>
  <c r="H2725" i="15"/>
  <c r="E2726" i="15"/>
  <c r="H2726" i="15"/>
  <c r="G2726" i="15"/>
  <c r="E2727" i="15"/>
  <c r="H2727" i="15"/>
  <c r="E2728" i="15"/>
  <c r="H2728" i="15"/>
  <c r="E2729" i="15"/>
  <c r="H2729" i="15"/>
  <c r="E2730" i="15"/>
  <c r="H2730" i="15"/>
  <c r="E2731" i="15"/>
  <c r="H2731" i="15"/>
  <c r="E2732" i="15"/>
  <c r="H2732" i="15"/>
  <c r="E2733" i="15"/>
  <c r="H2733" i="15"/>
  <c r="E2734" i="15"/>
  <c r="H2734" i="15"/>
  <c r="G2734" i="15"/>
  <c r="E2735" i="15"/>
  <c r="H2735" i="15"/>
  <c r="E2736" i="15"/>
  <c r="H2736" i="15"/>
  <c r="E2737" i="15"/>
  <c r="H2737" i="15"/>
  <c r="E2738" i="15"/>
  <c r="H2738" i="15"/>
  <c r="E2739" i="15"/>
  <c r="H2739" i="15"/>
  <c r="E2740" i="15"/>
  <c r="H2740" i="15"/>
  <c r="E2741" i="15"/>
  <c r="H2741" i="15"/>
  <c r="E2742" i="15"/>
  <c r="H2742" i="15"/>
  <c r="G2742" i="15"/>
  <c r="E2743" i="15"/>
  <c r="H2743" i="15"/>
  <c r="E2744" i="15"/>
  <c r="H2744" i="15"/>
  <c r="E2745" i="15"/>
  <c r="H2745" i="15"/>
  <c r="E2746" i="15"/>
  <c r="H2746" i="15"/>
  <c r="E2747" i="15"/>
  <c r="H2747" i="15"/>
  <c r="E2748" i="15"/>
  <c r="H2748" i="15"/>
  <c r="E2749" i="15"/>
  <c r="H2749" i="15"/>
  <c r="E2750" i="15"/>
  <c r="H2750" i="15"/>
  <c r="E2751" i="15"/>
  <c r="H2751" i="15"/>
  <c r="E2752" i="15"/>
  <c r="H2752" i="15"/>
  <c r="E2753" i="15"/>
  <c r="H2753" i="15"/>
  <c r="E2754" i="15"/>
  <c r="H2754" i="15"/>
  <c r="G2754" i="15"/>
  <c r="E2755" i="15"/>
  <c r="H2755" i="15"/>
  <c r="E2756" i="15"/>
  <c r="H2756" i="15"/>
  <c r="E2757" i="15"/>
  <c r="H2757" i="15"/>
  <c r="E2758" i="15"/>
  <c r="H2758" i="15"/>
  <c r="G2758" i="15"/>
  <c r="E2759" i="15"/>
  <c r="H2759" i="15"/>
  <c r="E2760" i="15"/>
  <c r="H2760" i="15"/>
  <c r="E2761" i="15"/>
  <c r="H2761" i="15"/>
  <c r="E2762" i="15"/>
  <c r="H2762" i="15"/>
  <c r="E2763" i="15"/>
  <c r="H2763" i="15"/>
  <c r="E2764" i="15"/>
  <c r="H2764" i="15"/>
  <c r="E2765" i="15"/>
  <c r="H2765" i="15"/>
  <c r="E2766" i="15"/>
  <c r="H2766" i="15"/>
  <c r="G2766" i="15"/>
  <c r="E2767" i="15"/>
  <c r="H2767" i="15"/>
  <c r="E2768" i="15"/>
  <c r="H2768" i="15"/>
  <c r="E2769" i="15"/>
  <c r="H2769" i="15"/>
  <c r="E2770" i="15"/>
  <c r="H2770" i="15"/>
  <c r="E2771" i="15"/>
  <c r="H2771" i="15"/>
  <c r="E2772" i="15"/>
  <c r="H2772" i="15"/>
  <c r="E2773" i="15"/>
  <c r="H2773" i="15"/>
  <c r="E2774" i="15"/>
  <c r="H2774" i="15"/>
  <c r="G2774" i="15"/>
  <c r="E2775" i="15"/>
  <c r="H2775" i="15"/>
  <c r="E2776" i="15"/>
  <c r="H2776" i="15"/>
  <c r="E2777" i="15"/>
  <c r="H2777" i="15"/>
  <c r="E2778" i="15"/>
  <c r="H2778" i="15"/>
  <c r="G2778" i="15"/>
  <c r="E2779" i="15"/>
  <c r="H2779" i="15"/>
  <c r="E2702" i="15"/>
  <c r="H2702" i="15"/>
  <c r="E2517" i="15"/>
  <c r="H2517" i="15"/>
  <c r="E2518" i="15"/>
  <c r="H2518" i="15"/>
  <c r="E2519" i="15"/>
  <c r="H2519" i="15"/>
  <c r="E2520" i="15"/>
  <c r="H2520" i="15"/>
  <c r="G2520" i="15"/>
  <c r="E2521" i="15"/>
  <c r="H2521" i="15"/>
  <c r="E2522" i="15"/>
  <c r="H2522" i="15"/>
  <c r="E2523" i="15"/>
  <c r="H2523" i="15"/>
  <c r="E2524" i="15"/>
  <c r="H2524" i="15"/>
  <c r="G2524" i="15"/>
  <c r="E2525" i="15"/>
  <c r="H2525" i="15"/>
  <c r="E2526" i="15"/>
  <c r="H2526" i="15"/>
  <c r="E2527" i="15"/>
  <c r="H2527" i="15"/>
  <c r="E2528" i="15"/>
  <c r="H2528" i="15"/>
  <c r="J2528" i="15"/>
  <c r="E2529" i="15"/>
  <c r="H2529" i="15"/>
  <c r="E2530" i="15"/>
  <c r="H2530" i="15"/>
  <c r="E2531" i="15"/>
  <c r="H2531" i="15"/>
  <c r="E2532" i="15"/>
  <c r="H2532" i="15"/>
  <c r="G2532" i="15"/>
  <c r="E2533" i="15"/>
  <c r="H2533" i="15"/>
  <c r="E2534" i="15"/>
  <c r="H2534" i="15"/>
  <c r="E2535" i="15"/>
  <c r="H2535" i="15"/>
  <c r="E2536" i="15"/>
  <c r="H2536" i="15"/>
  <c r="E2537" i="15"/>
  <c r="H2537" i="15"/>
  <c r="E2538" i="15"/>
  <c r="H2538" i="15"/>
  <c r="E2539" i="15"/>
  <c r="H2539" i="15"/>
  <c r="E2540" i="15"/>
  <c r="H2540" i="15"/>
  <c r="G2540" i="15"/>
  <c r="E2541" i="15"/>
  <c r="H2541" i="15"/>
  <c r="E2542" i="15"/>
  <c r="H2542" i="15"/>
  <c r="E2543" i="15"/>
  <c r="H2543" i="15"/>
  <c r="E2544" i="15"/>
  <c r="H2544" i="15"/>
  <c r="J2544" i="15"/>
  <c r="E2545" i="15"/>
  <c r="H2545" i="15"/>
  <c r="E2546" i="15"/>
  <c r="H2546" i="15"/>
  <c r="E2547" i="15"/>
  <c r="H2547" i="15"/>
  <c r="E2548" i="15"/>
  <c r="H2548" i="15"/>
  <c r="J2548" i="15"/>
  <c r="E2549" i="15"/>
  <c r="H2549" i="15"/>
  <c r="E2550" i="15"/>
  <c r="H2550" i="15"/>
  <c r="E2551" i="15"/>
  <c r="H2551" i="15"/>
  <c r="E2552" i="15"/>
  <c r="H2552" i="15"/>
  <c r="G2552" i="15"/>
  <c r="E2553" i="15"/>
  <c r="H2553" i="15"/>
  <c r="E2554" i="15"/>
  <c r="H2554" i="15"/>
  <c r="E2555" i="15"/>
  <c r="H2555" i="15"/>
  <c r="E2556" i="15"/>
  <c r="H2556" i="15"/>
  <c r="G2556" i="15"/>
  <c r="E2557" i="15"/>
  <c r="H2557" i="15"/>
  <c r="E2558" i="15"/>
  <c r="H2558" i="15"/>
  <c r="E2559" i="15"/>
  <c r="H2559" i="15"/>
  <c r="E2560" i="15"/>
  <c r="H2560" i="15"/>
  <c r="J2560" i="15"/>
  <c r="E2561" i="15"/>
  <c r="H2561" i="15"/>
  <c r="E2562" i="15"/>
  <c r="H2562" i="15"/>
  <c r="E2563" i="15"/>
  <c r="H2563" i="15"/>
  <c r="E2564" i="15"/>
  <c r="H2564" i="15"/>
  <c r="G2564" i="15"/>
  <c r="E2565" i="15"/>
  <c r="H2565" i="15"/>
  <c r="E2566" i="15"/>
  <c r="H2566" i="15"/>
  <c r="E2567" i="15"/>
  <c r="H2567" i="15"/>
  <c r="E2568" i="15"/>
  <c r="H2568" i="15"/>
  <c r="G2568" i="15"/>
  <c r="E2569" i="15"/>
  <c r="H2569" i="15"/>
  <c r="E2570" i="15"/>
  <c r="H2570" i="15"/>
  <c r="E2571" i="15"/>
  <c r="H2571" i="15"/>
  <c r="E2572" i="15"/>
  <c r="H2572" i="15"/>
  <c r="J2572" i="15"/>
  <c r="E2573" i="15"/>
  <c r="H2573" i="15"/>
  <c r="E2574" i="15"/>
  <c r="H2574" i="15"/>
  <c r="E2575" i="15"/>
  <c r="H2575" i="15"/>
  <c r="E2576" i="15"/>
  <c r="H2576" i="15"/>
  <c r="J2576" i="15"/>
  <c r="E2577" i="15"/>
  <c r="H2577" i="15"/>
  <c r="E2578" i="15"/>
  <c r="H2578" i="15"/>
  <c r="E2579" i="15"/>
  <c r="H2579" i="15"/>
  <c r="E2580" i="15"/>
  <c r="H2580" i="15"/>
  <c r="J2580" i="15"/>
  <c r="E2581" i="15"/>
  <c r="H2581" i="15"/>
  <c r="E2582" i="15"/>
  <c r="H2582" i="15"/>
  <c r="E2583" i="15"/>
  <c r="H2583" i="15"/>
  <c r="E2584" i="15"/>
  <c r="H2584" i="15"/>
  <c r="G2584" i="15"/>
  <c r="E2585" i="15"/>
  <c r="H2585" i="15"/>
  <c r="E2586" i="15"/>
  <c r="H2586" i="15"/>
  <c r="E2587" i="15"/>
  <c r="H2587" i="15"/>
  <c r="E2588" i="15"/>
  <c r="H2588" i="15"/>
  <c r="G2588" i="15"/>
  <c r="E2589" i="15"/>
  <c r="H2589" i="15"/>
  <c r="E2590" i="15"/>
  <c r="H2590" i="15"/>
  <c r="E2591" i="15"/>
  <c r="H2591" i="15"/>
  <c r="E2592" i="15"/>
  <c r="H2592" i="15"/>
  <c r="J2592" i="15"/>
  <c r="E2593" i="15"/>
  <c r="H2593" i="15"/>
  <c r="E2594" i="15"/>
  <c r="H2594" i="15"/>
  <c r="E2595" i="15"/>
  <c r="H2595" i="15"/>
  <c r="E2596" i="15"/>
  <c r="H2596" i="15"/>
  <c r="E2597" i="15"/>
  <c r="H2597" i="15"/>
  <c r="E2598" i="15"/>
  <c r="H2598" i="15"/>
  <c r="E2599" i="15"/>
  <c r="H2599" i="15"/>
  <c r="E2600" i="15"/>
  <c r="H2600" i="15"/>
  <c r="G2600" i="15"/>
  <c r="E2601" i="15"/>
  <c r="H2601" i="15"/>
  <c r="E2602" i="15"/>
  <c r="H2602" i="15"/>
  <c r="E2603" i="15"/>
  <c r="H2603" i="15"/>
  <c r="E2604" i="15"/>
  <c r="H2604" i="15"/>
  <c r="J2604" i="15"/>
  <c r="E2605" i="15"/>
  <c r="H2605" i="15"/>
  <c r="E2516" i="15"/>
  <c r="H2516" i="15"/>
  <c r="E2418" i="15"/>
  <c r="H2418" i="15"/>
  <c r="E2419" i="15"/>
  <c r="H2419" i="15"/>
  <c r="E2420" i="15"/>
  <c r="H2420" i="15"/>
  <c r="E2421" i="15"/>
  <c r="H2421" i="15"/>
  <c r="J2421" i="15"/>
  <c r="E2422" i="15"/>
  <c r="H2422" i="15"/>
  <c r="E2423" i="15"/>
  <c r="H2423" i="15"/>
  <c r="E2424" i="15"/>
  <c r="H2424" i="15"/>
  <c r="E2425" i="15"/>
  <c r="H2425" i="15"/>
  <c r="J2425" i="15"/>
  <c r="E2426" i="15"/>
  <c r="H2426" i="15"/>
  <c r="E2427" i="15"/>
  <c r="H2427" i="15"/>
  <c r="E2428" i="15"/>
  <c r="H2428" i="15"/>
  <c r="E2429" i="15"/>
  <c r="H2429" i="15"/>
  <c r="J2429" i="15"/>
  <c r="E2430" i="15"/>
  <c r="H2430" i="15"/>
  <c r="E2431" i="15"/>
  <c r="H2431" i="15"/>
  <c r="E2432" i="15"/>
  <c r="H2432" i="15"/>
  <c r="E2433" i="15"/>
  <c r="H2433" i="15"/>
  <c r="G2433" i="15"/>
  <c r="E2434" i="15"/>
  <c r="H2434" i="15"/>
  <c r="E2435" i="15"/>
  <c r="H2435" i="15"/>
  <c r="E2436" i="15"/>
  <c r="H2436" i="15"/>
  <c r="E2437" i="15"/>
  <c r="H2437" i="15"/>
  <c r="G2437" i="15"/>
  <c r="E2438" i="15"/>
  <c r="H2438" i="15"/>
  <c r="E2439" i="15"/>
  <c r="H2439" i="15"/>
  <c r="E2440" i="15"/>
  <c r="H2440" i="15"/>
  <c r="E2441" i="15"/>
  <c r="H2441" i="15"/>
  <c r="J2441" i="15"/>
  <c r="E2442" i="15"/>
  <c r="H2442" i="15"/>
  <c r="E2443" i="15"/>
  <c r="H2443" i="15"/>
  <c r="E2444" i="15"/>
  <c r="H2444" i="15"/>
  <c r="E2445" i="15"/>
  <c r="H2445" i="15"/>
  <c r="G2445" i="15"/>
  <c r="E2446" i="15"/>
  <c r="H2446" i="15"/>
  <c r="E2447" i="15"/>
  <c r="H2447" i="15"/>
  <c r="E2448" i="15"/>
  <c r="H2448" i="15"/>
  <c r="E2449" i="15"/>
  <c r="H2449" i="15"/>
  <c r="J2449" i="15"/>
  <c r="E2450" i="15"/>
  <c r="H2450" i="15"/>
  <c r="E2451" i="15"/>
  <c r="H2451" i="15"/>
  <c r="E2452" i="15"/>
  <c r="H2452" i="15"/>
  <c r="E2453" i="15"/>
  <c r="H2453" i="15"/>
  <c r="G2453" i="15"/>
  <c r="E2454" i="15"/>
  <c r="H2454" i="15"/>
  <c r="E2455" i="15"/>
  <c r="H2455" i="15"/>
  <c r="E2456" i="15"/>
  <c r="H2456" i="15"/>
  <c r="E2457" i="15"/>
  <c r="H2457" i="15"/>
  <c r="G2457" i="15"/>
  <c r="E2458" i="15"/>
  <c r="H2458" i="15"/>
  <c r="E2459" i="15"/>
  <c r="H2459" i="15"/>
  <c r="E2460" i="15"/>
  <c r="H2460" i="15"/>
  <c r="E2461" i="15"/>
  <c r="H2461" i="15"/>
  <c r="J2461" i="15"/>
  <c r="E2462" i="15"/>
  <c r="H2462" i="15"/>
  <c r="E2463" i="15"/>
  <c r="H2463" i="15"/>
  <c r="E2464" i="15"/>
  <c r="H2464" i="15"/>
  <c r="E2465" i="15"/>
  <c r="H2465" i="15"/>
  <c r="G2465" i="15"/>
  <c r="E2466" i="15"/>
  <c r="H2466" i="15"/>
  <c r="E2467" i="15"/>
  <c r="H2467" i="15"/>
  <c r="E2468" i="15"/>
  <c r="H2468" i="15"/>
  <c r="E2469" i="15"/>
  <c r="H2469" i="15"/>
  <c r="G2469" i="15"/>
  <c r="E2470" i="15"/>
  <c r="H2470" i="15"/>
  <c r="E2471" i="15"/>
  <c r="H2471" i="15"/>
  <c r="E2472" i="15"/>
  <c r="H2472" i="15"/>
  <c r="E2473" i="15"/>
  <c r="H2473" i="15"/>
  <c r="G2473" i="15"/>
  <c r="E2474" i="15"/>
  <c r="H2474" i="15"/>
  <c r="E2475" i="15"/>
  <c r="H2475" i="15"/>
  <c r="E2476" i="15"/>
  <c r="H2476" i="15"/>
  <c r="E2477" i="15"/>
  <c r="H2477" i="15"/>
  <c r="J2477" i="15"/>
  <c r="E2478" i="15"/>
  <c r="H2478" i="15"/>
  <c r="E2479" i="15"/>
  <c r="H2479" i="15"/>
  <c r="E2480" i="15"/>
  <c r="H2480" i="15"/>
  <c r="E2481" i="15"/>
  <c r="H2481" i="15"/>
  <c r="J2481" i="15"/>
  <c r="E2482" i="15"/>
  <c r="H2482" i="15"/>
  <c r="E2483" i="15"/>
  <c r="H2483" i="15"/>
  <c r="E2484" i="15"/>
  <c r="H2484" i="15"/>
  <c r="E2485" i="15"/>
  <c r="H2485" i="15"/>
  <c r="G2485" i="15"/>
  <c r="E2486" i="15"/>
  <c r="H2486" i="15"/>
  <c r="E2487" i="15"/>
  <c r="H2487" i="15"/>
  <c r="E2488" i="15"/>
  <c r="H2488" i="15"/>
  <c r="E2489" i="15"/>
  <c r="H2489" i="15"/>
  <c r="G2489" i="15"/>
  <c r="E2490" i="15"/>
  <c r="H2490" i="15"/>
  <c r="E2491" i="15"/>
  <c r="H2491" i="15"/>
  <c r="E2492" i="15"/>
  <c r="H2492" i="15"/>
  <c r="E2493" i="15"/>
  <c r="H2493" i="15"/>
  <c r="G2493" i="15"/>
  <c r="E2494" i="15"/>
  <c r="H2494" i="15"/>
  <c r="E2495" i="15"/>
  <c r="H2495" i="15"/>
  <c r="E2496" i="15"/>
  <c r="H2496" i="15"/>
  <c r="E2497" i="15"/>
  <c r="H2497" i="15"/>
  <c r="J2497" i="15"/>
  <c r="E2498" i="15"/>
  <c r="H2498" i="15"/>
  <c r="E2499" i="15"/>
  <c r="H2499" i="15"/>
  <c r="E2500" i="15"/>
  <c r="H2500" i="15"/>
  <c r="E2501" i="15"/>
  <c r="H2501" i="15"/>
  <c r="J2501" i="15"/>
  <c r="E2502" i="15"/>
  <c r="H2502" i="15"/>
  <c r="E2503" i="15"/>
  <c r="H2503" i="15"/>
  <c r="E2504" i="15"/>
  <c r="H2504" i="15"/>
  <c r="E2505" i="15"/>
  <c r="H2505" i="15"/>
  <c r="J2505" i="15"/>
  <c r="E2506" i="15"/>
  <c r="H2506" i="15"/>
  <c r="E2417" i="15"/>
  <c r="H2417" i="15"/>
  <c r="E2255" i="15"/>
  <c r="H2255" i="15"/>
  <c r="E2256" i="15"/>
  <c r="H2256" i="15"/>
  <c r="E2257" i="15"/>
  <c r="H2257" i="15"/>
  <c r="G2257" i="15"/>
  <c r="E2258" i="15"/>
  <c r="H2258" i="15"/>
  <c r="J2258" i="15"/>
  <c r="E2259" i="15"/>
  <c r="H2259" i="15"/>
  <c r="E2260" i="15"/>
  <c r="H2260" i="15"/>
  <c r="E2261" i="15"/>
  <c r="H2261" i="15"/>
  <c r="J2261" i="15"/>
  <c r="E2262" i="15"/>
  <c r="H2262" i="15"/>
  <c r="J2262" i="15"/>
  <c r="E2263" i="15"/>
  <c r="H2263" i="15"/>
  <c r="E2264" i="15"/>
  <c r="H2264" i="15"/>
  <c r="E2265" i="15"/>
  <c r="H2265" i="15"/>
  <c r="E2266" i="15"/>
  <c r="H2266" i="15"/>
  <c r="J2266" i="15"/>
  <c r="E2267" i="15"/>
  <c r="H2267" i="15"/>
  <c r="E2268" i="15"/>
  <c r="H2268" i="15"/>
  <c r="E2269" i="15"/>
  <c r="H2269" i="15"/>
  <c r="E2270" i="15"/>
  <c r="H2270" i="15"/>
  <c r="J2270" i="15"/>
  <c r="E2271" i="15"/>
  <c r="H2271" i="15"/>
  <c r="E2272" i="15"/>
  <c r="H2272" i="15"/>
  <c r="E2273" i="15"/>
  <c r="H2273" i="15"/>
  <c r="G2273" i="15"/>
  <c r="E2274" i="15"/>
  <c r="H2274" i="15"/>
  <c r="E2275" i="15"/>
  <c r="H2275" i="15"/>
  <c r="E2276" i="15"/>
  <c r="H2276" i="15"/>
  <c r="E2277" i="15"/>
  <c r="H2277" i="15"/>
  <c r="E2278" i="15"/>
  <c r="H2278" i="15"/>
  <c r="G2278" i="15"/>
  <c r="E2279" i="15"/>
  <c r="H2279" i="15"/>
  <c r="E2280" i="15"/>
  <c r="H2280" i="15"/>
  <c r="E2281" i="15"/>
  <c r="H2281" i="15"/>
  <c r="E2282" i="15"/>
  <c r="H2282" i="15"/>
  <c r="G2282" i="15"/>
  <c r="E2283" i="15"/>
  <c r="H2283" i="15"/>
  <c r="E2284" i="15"/>
  <c r="H2284" i="15"/>
  <c r="E2285" i="15"/>
  <c r="H2285" i="15"/>
  <c r="E2286" i="15"/>
  <c r="H2286" i="15"/>
  <c r="G2286" i="15"/>
  <c r="E2287" i="15"/>
  <c r="H2287" i="15"/>
  <c r="E2288" i="15"/>
  <c r="H2288" i="15"/>
  <c r="E2289" i="15"/>
  <c r="H2289" i="15"/>
  <c r="G2289" i="15"/>
  <c r="E2290" i="15"/>
  <c r="H2290" i="15"/>
  <c r="G2290" i="15"/>
  <c r="E2291" i="15"/>
  <c r="H2291" i="15"/>
  <c r="E2292" i="15"/>
  <c r="H2292" i="15"/>
  <c r="E2293" i="15"/>
  <c r="H2293" i="15"/>
  <c r="J2293" i="15"/>
  <c r="E2294" i="15"/>
  <c r="H2294" i="15"/>
  <c r="E2295" i="15"/>
  <c r="H2295" i="15"/>
  <c r="E2296" i="15"/>
  <c r="H2296" i="15"/>
  <c r="E2297" i="15"/>
  <c r="H2297" i="15"/>
  <c r="G2297" i="15"/>
  <c r="E2298" i="15"/>
  <c r="H2298" i="15"/>
  <c r="J2298" i="15"/>
  <c r="E2299" i="15"/>
  <c r="H2299" i="15"/>
  <c r="E2300" i="15"/>
  <c r="H2300" i="15"/>
  <c r="E2301" i="15"/>
  <c r="H2301" i="15"/>
  <c r="J2301" i="15"/>
  <c r="E2302" i="15"/>
  <c r="H2302" i="15"/>
  <c r="E2303" i="15"/>
  <c r="H2303" i="15"/>
  <c r="E2304" i="15"/>
  <c r="H2304" i="15"/>
  <c r="E2305" i="15"/>
  <c r="H2305" i="15"/>
  <c r="G2305" i="15"/>
  <c r="E2306" i="15"/>
  <c r="H2306" i="15"/>
  <c r="G2306" i="15"/>
  <c r="E2307" i="15"/>
  <c r="H2307" i="15"/>
  <c r="E2308" i="15"/>
  <c r="H2308" i="15"/>
  <c r="E2254" i="15"/>
  <c r="H2254" i="15"/>
  <c r="E2244" i="15"/>
  <c r="E2233" i="15"/>
  <c r="E2234" i="15"/>
  <c r="E2235" i="15"/>
  <c r="E2236" i="15"/>
  <c r="H2236" i="15"/>
  <c r="E2237" i="15"/>
  <c r="E2238" i="15"/>
  <c r="E2239" i="15"/>
  <c r="E2240" i="15"/>
  <c r="E2241" i="15"/>
  <c r="E2242" i="15"/>
  <c r="E2243" i="15"/>
  <c r="H2244" i="15"/>
  <c r="E2232" i="15"/>
  <c r="E2231" i="15"/>
  <c r="H2240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14" i="15"/>
  <c r="E2213" i="15"/>
  <c r="E2198" i="15"/>
  <c r="E2199" i="15"/>
  <c r="E2200" i="15"/>
  <c r="E2201" i="15"/>
  <c r="F11" i="15"/>
  <c r="F2201" i="15"/>
  <c r="G2201" i="15"/>
  <c r="E2202" i="15"/>
  <c r="E2203" i="15"/>
  <c r="E2204" i="15"/>
  <c r="E2205" i="15"/>
  <c r="F2205" i="15"/>
  <c r="G2205" i="15"/>
  <c r="E2206" i="15"/>
  <c r="E2207" i="15"/>
  <c r="E2208" i="15"/>
  <c r="H2208" i="15"/>
  <c r="E2209" i="15"/>
  <c r="H2209" i="15"/>
  <c r="E2210" i="15"/>
  <c r="E2211" i="15"/>
  <c r="E2212" i="15"/>
  <c r="H2212" i="15"/>
  <c r="F2213" i="15"/>
  <c r="G2213" i="15"/>
  <c r="H2216" i="15"/>
  <c r="H2217" i="15"/>
  <c r="J2217" i="15"/>
  <c r="H2220" i="15"/>
  <c r="H2221" i="15"/>
  <c r="H2224" i="15"/>
  <c r="H2225" i="15"/>
  <c r="H2228" i="15"/>
  <c r="F2229" i="15"/>
  <c r="G2229" i="15"/>
  <c r="E2197" i="15"/>
  <c r="F2221" i="15"/>
  <c r="G2221" i="15"/>
  <c r="F2233" i="15"/>
  <c r="G2233" i="15"/>
  <c r="F2237" i="15"/>
  <c r="G2237" i="15"/>
  <c r="H2198" i="15"/>
  <c r="H2199" i="15"/>
  <c r="H2200" i="15"/>
  <c r="H2201" i="15"/>
  <c r="J2201" i="15"/>
  <c r="H2202" i="15"/>
  <c r="H2203" i="15"/>
  <c r="H2204" i="15"/>
  <c r="H2206" i="15"/>
  <c r="H2207" i="15"/>
  <c r="H2210" i="15"/>
  <c r="H2211" i="15"/>
  <c r="H2214" i="15"/>
  <c r="J2214" i="15"/>
  <c r="H2215" i="15"/>
  <c r="H2218" i="15"/>
  <c r="H2219" i="15"/>
  <c r="H2222" i="15"/>
  <c r="H2223" i="15"/>
  <c r="H2226" i="15"/>
  <c r="H2227" i="15"/>
  <c r="H2230" i="15"/>
  <c r="H2231" i="15"/>
  <c r="H2232" i="15"/>
  <c r="H2233" i="15"/>
  <c r="H2234" i="15"/>
  <c r="H2235" i="15"/>
  <c r="H2237" i="15"/>
  <c r="H2238" i="15"/>
  <c r="H2239" i="15"/>
  <c r="H2241" i="15"/>
  <c r="H2242" i="15"/>
  <c r="H2243" i="15"/>
  <c r="H2197" i="15"/>
  <c r="E1499" i="15"/>
  <c r="H1499" i="15"/>
  <c r="E1500" i="15"/>
  <c r="H1500" i="15"/>
  <c r="E1501" i="15"/>
  <c r="H1501" i="15"/>
  <c r="E1502" i="15"/>
  <c r="H1502" i="15"/>
  <c r="G1502" i="15"/>
  <c r="E1503" i="15"/>
  <c r="H1503" i="15"/>
  <c r="E1504" i="15"/>
  <c r="H1504" i="15"/>
  <c r="E1505" i="15"/>
  <c r="H1505" i="15"/>
  <c r="E1506" i="15"/>
  <c r="H1506" i="15"/>
  <c r="G1506" i="15"/>
  <c r="E1507" i="15"/>
  <c r="H1507" i="15"/>
  <c r="E1508" i="15"/>
  <c r="H1508" i="15"/>
  <c r="E1509" i="15"/>
  <c r="H1509" i="15"/>
  <c r="E1510" i="15"/>
  <c r="H1510" i="15"/>
  <c r="G1510" i="15"/>
  <c r="E1511" i="15"/>
  <c r="H1511" i="15"/>
  <c r="E1512" i="15"/>
  <c r="H1512" i="15"/>
  <c r="E1513" i="15"/>
  <c r="H1513" i="15"/>
  <c r="E1514" i="15"/>
  <c r="H1514" i="15"/>
  <c r="J1514" i="15"/>
  <c r="E1515" i="15"/>
  <c r="H1515" i="15"/>
  <c r="E1516" i="15"/>
  <c r="H1516" i="15"/>
  <c r="E1517" i="15"/>
  <c r="H1517" i="15"/>
  <c r="E1518" i="15"/>
  <c r="H1518" i="15"/>
  <c r="G1518" i="15"/>
  <c r="E1519" i="15"/>
  <c r="H1519" i="15"/>
  <c r="E1520" i="15"/>
  <c r="H1520" i="15"/>
  <c r="E1521" i="15"/>
  <c r="H1521" i="15"/>
  <c r="E1522" i="15"/>
  <c r="H1522" i="15"/>
  <c r="G1522" i="15"/>
  <c r="E1523" i="15"/>
  <c r="H1523" i="15"/>
  <c r="E1524" i="15"/>
  <c r="H1524" i="15"/>
  <c r="E1525" i="15"/>
  <c r="H1525" i="15"/>
  <c r="E1526" i="15"/>
  <c r="H1526" i="15"/>
  <c r="J1526" i="15"/>
  <c r="E1527" i="15"/>
  <c r="H1527" i="15"/>
  <c r="E1528" i="15"/>
  <c r="H1528" i="15"/>
  <c r="E1529" i="15"/>
  <c r="H1529" i="15"/>
  <c r="E1530" i="15"/>
  <c r="H1530" i="15"/>
  <c r="J1530" i="15"/>
  <c r="E1531" i="15"/>
  <c r="H1531" i="15"/>
  <c r="E1532" i="15"/>
  <c r="H1532" i="15"/>
  <c r="E1533" i="15"/>
  <c r="H1533" i="15"/>
  <c r="E1534" i="15"/>
  <c r="H1534" i="15"/>
  <c r="G1534" i="15"/>
  <c r="E1535" i="15"/>
  <c r="H1535" i="15"/>
  <c r="E1536" i="15"/>
  <c r="H1536" i="15"/>
  <c r="E1537" i="15"/>
  <c r="H1537" i="15"/>
  <c r="E1538" i="15"/>
  <c r="H1538" i="15"/>
  <c r="G1538" i="15"/>
  <c r="E1539" i="15"/>
  <c r="H1539" i="15"/>
  <c r="E1540" i="15"/>
  <c r="H1540" i="15"/>
  <c r="E1541" i="15"/>
  <c r="H1541" i="15"/>
  <c r="E1542" i="15"/>
  <c r="H1542" i="15"/>
  <c r="G1542" i="15"/>
  <c r="E1543" i="15"/>
  <c r="H1543" i="15"/>
  <c r="E1544" i="15"/>
  <c r="H1544" i="15"/>
  <c r="E1545" i="15"/>
  <c r="H1545" i="15"/>
  <c r="E1546" i="15"/>
  <c r="H1546" i="15"/>
  <c r="J1546" i="15"/>
  <c r="E1547" i="15"/>
  <c r="H1547" i="15"/>
  <c r="E1548" i="15"/>
  <c r="H1548" i="15"/>
  <c r="E1549" i="15"/>
  <c r="H1549" i="15"/>
  <c r="E1550" i="15"/>
  <c r="H1550" i="15"/>
  <c r="G1550" i="15"/>
  <c r="E1551" i="15"/>
  <c r="H1551" i="15"/>
  <c r="E1552" i="15"/>
  <c r="H1552" i="15"/>
  <c r="E1553" i="15"/>
  <c r="H1553" i="15"/>
  <c r="E1554" i="15"/>
  <c r="H1554" i="15"/>
  <c r="G1554" i="15"/>
  <c r="E1555" i="15"/>
  <c r="H1555" i="15"/>
  <c r="E1556" i="15"/>
  <c r="H1556" i="15"/>
  <c r="E1557" i="15"/>
  <c r="H1557" i="15"/>
  <c r="E1558" i="15"/>
  <c r="H1558" i="15"/>
  <c r="G1558" i="15"/>
  <c r="E1559" i="15"/>
  <c r="H1559" i="15"/>
  <c r="E1560" i="15"/>
  <c r="H1560" i="15"/>
  <c r="E1561" i="15"/>
  <c r="H1561" i="15"/>
  <c r="E1562" i="15"/>
  <c r="H1562" i="15"/>
  <c r="J1562" i="15"/>
  <c r="E1563" i="15"/>
  <c r="H1563" i="15"/>
  <c r="E1564" i="15"/>
  <c r="H1564" i="15"/>
  <c r="E1565" i="15"/>
  <c r="H1565" i="15"/>
  <c r="E1566" i="15"/>
  <c r="H1566" i="15"/>
  <c r="G1566" i="15"/>
  <c r="E1567" i="15"/>
  <c r="H1567" i="15"/>
  <c r="E1568" i="15"/>
  <c r="H1568" i="15"/>
  <c r="E1569" i="15"/>
  <c r="H1569" i="15"/>
  <c r="E1570" i="15"/>
  <c r="H1570" i="15"/>
  <c r="G1570" i="15"/>
  <c r="E1571" i="15"/>
  <c r="H1571" i="15"/>
  <c r="E1572" i="15"/>
  <c r="H1572" i="15"/>
  <c r="E1573" i="15"/>
  <c r="H1573" i="15"/>
  <c r="E1574" i="15"/>
  <c r="H1574" i="15"/>
  <c r="J1574" i="15"/>
  <c r="E1575" i="15"/>
  <c r="H1575" i="15"/>
  <c r="E1576" i="15"/>
  <c r="H1576" i="15"/>
  <c r="E1577" i="15"/>
  <c r="H1577" i="15"/>
  <c r="E1578" i="15"/>
  <c r="H1578" i="15"/>
  <c r="G1578" i="15"/>
  <c r="E1579" i="15"/>
  <c r="H1579" i="15"/>
  <c r="E1580" i="15"/>
  <c r="H1580" i="15"/>
  <c r="E1581" i="15"/>
  <c r="H1581" i="15"/>
  <c r="E1582" i="15"/>
  <c r="H1582" i="15"/>
  <c r="G1582" i="15"/>
  <c r="E1583" i="15"/>
  <c r="H1583" i="15"/>
  <c r="E1584" i="15"/>
  <c r="H1584" i="15"/>
  <c r="E1585" i="15"/>
  <c r="H1585" i="15"/>
  <c r="E1586" i="15"/>
  <c r="H1586" i="15"/>
  <c r="G1586" i="15"/>
  <c r="E1587" i="15"/>
  <c r="H1587" i="15"/>
  <c r="E1588" i="15"/>
  <c r="H1588" i="15"/>
  <c r="E1589" i="15"/>
  <c r="H1589" i="15"/>
  <c r="E1590" i="15"/>
  <c r="H1590" i="15"/>
  <c r="G1590" i="15"/>
  <c r="E1591" i="15"/>
  <c r="H1591" i="15"/>
  <c r="E1592" i="15"/>
  <c r="H1592" i="15"/>
  <c r="E1593" i="15"/>
  <c r="H1593" i="15"/>
  <c r="E1594" i="15"/>
  <c r="H1594" i="15"/>
  <c r="G1594" i="15"/>
  <c r="E1595" i="15"/>
  <c r="H1595" i="15"/>
  <c r="E1596" i="15"/>
  <c r="H1596" i="15"/>
  <c r="E1597" i="15"/>
  <c r="H1597" i="15"/>
  <c r="E1598" i="15"/>
  <c r="H1598" i="15"/>
  <c r="J1598" i="15"/>
  <c r="E1599" i="15"/>
  <c r="H1599" i="15"/>
  <c r="E1600" i="15"/>
  <c r="H1600" i="15"/>
  <c r="E1601" i="15"/>
  <c r="H1601" i="15"/>
  <c r="E1602" i="15"/>
  <c r="H1602" i="15"/>
  <c r="G1602" i="15"/>
  <c r="E1603" i="15"/>
  <c r="H1603" i="15"/>
  <c r="E1604" i="15"/>
  <c r="H1604" i="15"/>
  <c r="E1605" i="15"/>
  <c r="H1605" i="15"/>
  <c r="E1606" i="15"/>
  <c r="H1606" i="15"/>
  <c r="G1606" i="15"/>
  <c r="E1607" i="15"/>
  <c r="H1607" i="15"/>
  <c r="E1608" i="15"/>
  <c r="H1608" i="15"/>
  <c r="E1609" i="15"/>
  <c r="H1609" i="15"/>
  <c r="E1610" i="15"/>
  <c r="H1610" i="15"/>
  <c r="J1610" i="15"/>
  <c r="E1611" i="15"/>
  <c r="H1611" i="15"/>
  <c r="E1612" i="15"/>
  <c r="H1612" i="15"/>
  <c r="E1613" i="15"/>
  <c r="H1613" i="15"/>
  <c r="E1498" i="15"/>
  <c r="H1498" i="15"/>
  <c r="H1199" i="15"/>
  <c r="H1200" i="15"/>
  <c r="H1201" i="15"/>
  <c r="H1202" i="15"/>
  <c r="H1203" i="15"/>
  <c r="H1204" i="15"/>
  <c r="H1205" i="15"/>
  <c r="H1206" i="15"/>
  <c r="H1207" i="15"/>
  <c r="H1198" i="15"/>
  <c r="E1133" i="15"/>
  <c r="H1133" i="15"/>
  <c r="E1134" i="15"/>
  <c r="H1134" i="15"/>
  <c r="E1135" i="15"/>
  <c r="H1135" i="15"/>
  <c r="E1136" i="15"/>
  <c r="H1136" i="15"/>
  <c r="J1136" i="15"/>
  <c r="E1137" i="15"/>
  <c r="H1137" i="15"/>
  <c r="E1138" i="15"/>
  <c r="H1138" i="15"/>
  <c r="E1139" i="15"/>
  <c r="H1139" i="15"/>
  <c r="E1140" i="15"/>
  <c r="H1140" i="15"/>
  <c r="J1140" i="15"/>
  <c r="E1141" i="15"/>
  <c r="H1141" i="15"/>
  <c r="E1142" i="15"/>
  <c r="H1142" i="15"/>
  <c r="E1143" i="15"/>
  <c r="H1143" i="15"/>
  <c r="E1144" i="15"/>
  <c r="H1144" i="15"/>
  <c r="G1144" i="15"/>
  <c r="E1132" i="15"/>
  <c r="H1132" i="15"/>
  <c r="E1042" i="15"/>
  <c r="H1042" i="15"/>
  <c r="E1043" i="15"/>
  <c r="H1043" i="15"/>
  <c r="E1044" i="15"/>
  <c r="H1044" i="15"/>
  <c r="E1045" i="15"/>
  <c r="H1045" i="15"/>
  <c r="G1045" i="15"/>
  <c r="E1046" i="15"/>
  <c r="H1046" i="15"/>
  <c r="E1047" i="15"/>
  <c r="H1047" i="15"/>
  <c r="E1048" i="15"/>
  <c r="H1048" i="15"/>
  <c r="E1049" i="15"/>
  <c r="H1049" i="15"/>
  <c r="G1049" i="15"/>
  <c r="E1050" i="15"/>
  <c r="H1050" i="15"/>
  <c r="E1051" i="15"/>
  <c r="H1051" i="15"/>
  <c r="E1052" i="15"/>
  <c r="H1052" i="15"/>
  <c r="E1053" i="15"/>
  <c r="H1053" i="15"/>
  <c r="J1053" i="15"/>
  <c r="E1041" i="15"/>
  <c r="H1041" i="15"/>
  <c r="E954" i="15"/>
  <c r="H954" i="15"/>
  <c r="E955" i="15"/>
  <c r="H955" i="15"/>
  <c r="E956" i="15"/>
  <c r="H956" i="15"/>
  <c r="E957" i="15"/>
  <c r="H957" i="15"/>
  <c r="G957" i="15"/>
  <c r="E958" i="15"/>
  <c r="H958" i="15"/>
  <c r="E959" i="15"/>
  <c r="H959" i="15"/>
  <c r="E960" i="15"/>
  <c r="H960" i="15"/>
  <c r="E953" i="15"/>
  <c r="H953" i="15"/>
  <c r="E911" i="15"/>
  <c r="H911" i="15"/>
  <c r="E910" i="15"/>
  <c r="H910" i="15"/>
  <c r="E880" i="15"/>
  <c r="H880" i="15"/>
  <c r="E881" i="15"/>
  <c r="H881" i="15"/>
  <c r="E879" i="15"/>
  <c r="H879" i="15"/>
  <c r="E844" i="15"/>
  <c r="H844" i="15"/>
  <c r="E845" i="15"/>
  <c r="H845" i="15"/>
  <c r="E846" i="15"/>
  <c r="H846" i="15"/>
  <c r="E847" i="15"/>
  <c r="H847" i="15"/>
  <c r="G847" i="15"/>
  <c r="E848" i="15"/>
  <c r="H848" i="15"/>
  <c r="E843" i="15"/>
  <c r="H843" i="15"/>
  <c r="E801" i="15"/>
  <c r="H801" i="15"/>
  <c r="E802" i="15"/>
  <c r="H802" i="15"/>
  <c r="E803" i="15"/>
  <c r="H803" i="15"/>
  <c r="E804" i="15"/>
  <c r="H804" i="15"/>
  <c r="J804" i="15"/>
  <c r="E805" i="15"/>
  <c r="H805" i="15"/>
  <c r="E806" i="15"/>
  <c r="H806" i="15"/>
  <c r="E800" i="15"/>
  <c r="H800" i="15"/>
  <c r="E753" i="15"/>
  <c r="H753" i="15"/>
  <c r="E754" i="15"/>
  <c r="H754" i="15"/>
  <c r="E755" i="15"/>
  <c r="H755" i="15"/>
  <c r="E756" i="15"/>
  <c r="H756" i="15"/>
  <c r="E757" i="15"/>
  <c r="H757" i="15"/>
  <c r="E758" i="15"/>
  <c r="H758" i="15"/>
  <c r="E759" i="15"/>
  <c r="H759" i="15"/>
  <c r="E760" i="15"/>
  <c r="H760" i="15"/>
  <c r="E761" i="15"/>
  <c r="H761" i="15"/>
  <c r="E752" i="15"/>
  <c r="H752" i="15"/>
  <c r="E701" i="15"/>
  <c r="H701" i="15"/>
  <c r="E702" i="15"/>
  <c r="H702" i="15"/>
  <c r="E703" i="15"/>
  <c r="H703" i="15"/>
  <c r="E704" i="15"/>
  <c r="H704" i="15"/>
  <c r="J704" i="15"/>
  <c r="E705" i="15"/>
  <c r="H705" i="15"/>
  <c r="E706" i="15"/>
  <c r="H706" i="15"/>
  <c r="E707" i="15"/>
  <c r="H707" i="15"/>
  <c r="E700" i="15"/>
  <c r="H700" i="15"/>
  <c r="E649" i="15"/>
  <c r="H649" i="15"/>
  <c r="E650" i="15"/>
  <c r="H650" i="15"/>
  <c r="E651" i="15"/>
  <c r="H651" i="15"/>
  <c r="G651" i="15"/>
  <c r="E652" i="15"/>
  <c r="H652" i="15"/>
  <c r="G652" i="15"/>
  <c r="E653" i="15"/>
  <c r="H653" i="15"/>
  <c r="E654" i="15"/>
  <c r="H654" i="15"/>
  <c r="E655" i="15"/>
  <c r="H655" i="15"/>
  <c r="G655" i="15"/>
  <c r="E656" i="15"/>
  <c r="H656" i="15"/>
  <c r="G656" i="15"/>
  <c r="E657" i="15"/>
  <c r="H657" i="15"/>
  <c r="E658" i="15"/>
  <c r="H658" i="15"/>
  <c r="E659" i="15"/>
  <c r="H659" i="15"/>
  <c r="E648" i="15"/>
  <c r="H648" i="15"/>
  <c r="E598" i="15"/>
  <c r="H598" i="15"/>
  <c r="E599" i="15"/>
  <c r="H599" i="15"/>
  <c r="E597" i="15"/>
  <c r="H597" i="15"/>
  <c r="E558" i="15"/>
  <c r="H558" i="15"/>
  <c r="E559" i="15"/>
  <c r="H559" i="15"/>
  <c r="E560" i="15"/>
  <c r="H560" i="15"/>
  <c r="E561" i="15"/>
  <c r="H561" i="15"/>
  <c r="E562" i="15"/>
  <c r="H562" i="15"/>
  <c r="E563" i="15"/>
  <c r="H563" i="15"/>
  <c r="E564" i="15"/>
  <c r="H564" i="15"/>
  <c r="E565" i="15"/>
  <c r="H565" i="15"/>
  <c r="E566" i="15"/>
  <c r="H566" i="15"/>
  <c r="E557" i="15"/>
  <c r="H557" i="15"/>
  <c r="E500" i="15"/>
  <c r="H500" i="15"/>
  <c r="E501" i="15"/>
  <c r="H501" i="15"/>
  <c r="E502" i="15"/>
  <c r="H502" i="15"/>
  <c r="E503" i="15"/>
  <c r="H503" i="15"/>
  <c r="G503" i="15"/>
  <c r="E504" i="15"/>
  <c r="H504" i="15"/>
  <c r="E505" i="15"/>
  <c r="H505" i="15"/>
  <c r="E506" i="15"/>
  <c r="H506" i="15"/>
  <c r="E507" i="15"/>
  <c r="H507" i="15"/>
  <c r="J507" i="15"/>
  <c r="E508" i="15"/>
  <c r="H508" i="15"/>
  <c r="E509" i="15"/>
  <c r="H509" i="15"/>
  <c r="E510" i="15"/>
  <c r="H510" i="15"/>
  <c r="E511" i="15"/>
  <c r="H511" i="15"/>
  <c r="E512" i="15"/>
  <c r="H512" i="15"/>
  <c r="E513" i="15"/>
  <c r="H513" i="15"/>
  <c r="E499" i="15"/>
  <c r="H499" i="15"/>
  <c r="E382" i="15"/>
  <c r="H382" i="15"/>
  <c r="E383" i="15"/>
  <c r="H383" i="15"/>
  <c r="E384" i="15"/>
  <c r="H384" i="15"/>
  <c r="E385" i="15"/>
  <c r="H385" i="15"/>
  <c r="J385" i="15"/>
  <c r="E386" i="15"/>
  <c r="H386" i="15"/>
  <c r="E387" i="15"/>
  <c r="H387" i="15"/>
  <c r="E388" i="15"/>
  <c r="H388" i="15"/>
  <c r="E389" i="15"/>
  <c r="H389" i="15"/>
  <c r="G389" i="15"/>
  <c r="E390" i="15"/>
  <c r="H390" i="15"/>
  <c r="E391" i="15"/>
  <c r="H391" i="15"/>
  <c r="E392" i="15"/>
  <c r="H392" i="15"/>
  <c r="E393" i="15"/>
  <c r="H393" i="15"/>
  <c r="J393" i="15"/>
  <c r="E381" i="15"/>
  <c r="H381" i="15"/>
  <c r="E323" i="15"/>
  <c r="H323" i="15"/>
  <c r="E324" i="15"/>
  <c r="H324" i="15"/>
  <c r="E325" i="15"/>
  <c r="H325" i="15"/>
  <c r="J325" i="15"/>
  <c r="E326" i="15"/>
  <c r="H326" i="15"/>
  <c r="J326" i="15"/>
  <c r="E327" i="15"/>
  <c r="H327" i="15"/>
  <c r="E328" i="15"/>
  <c r="H328" i="15"/>
  <c r="E329" i="15"/>
  <c r="H329" i="15"/>
  <c r="E330" i="15"/>
  <c r="H330" i="15"/>
  <c r="G330" i="15"/>
  <c r="E331" i="15"/>
  <c r="H331" i="15"/>
  <c r="E332" i="15"/>
  <c r="H332" i="15"/>
  <c r="E333" i="15"/>
  <c r="H333" i="15"/>
  <c r="E334" i="15"/>
  <c r="H334" i="15"/>
  <c r="J334" i="15"/>
  <c r="E322" i="15"/>
  <c r="H322" i="15"/>
  <c r="E258" i="15"/>
  <c r="H258" i="15"/>
  <c r="E259" i="15"/>
  <c r="H259" i="15"/>
  <c r="E260" i="15"/>
  <c r="H260" i="15"/>
  <c r="E261" i="15"/>
  <c r="H261" i="15"/>
  <c r="J261" i="15"/>
  <c r="E262" i="15"/>
  <c r="H262" i="15"/>
  <c r="E263" i="15"/>
  <c r="H263" i="15"/>
  <c r="E264" i="15"/>
  <c r="H264" i="15"/>
  <c r="E265" i="15"/>
  <c r="H265" i="15"/>
  <c r="J265" i="15"/>
  <c r="E266" i="15"/>
  <c r="H266" i="15"/>
  <c r="E267" i="15"/>
  <c r="H267" i="15"/>
  <c r="E268" i="15"/>
  <c r="H268" i="15"/>
  <c r="E269" i="15"/>
  <c r="H269" i="15"/>
  <c r="G269" i="15"/>
  <c r="E270" i="15"/>
  <c r="H270" i="15"/>
  <c r="E271" i="15"/>
  <c r="H271" i="15"/>
  <c r="E272" i="15"/>
  <c r="H272" i="15"/>
  <c r="E273" i="15"/>
  <c r="H273" i="15"/>
  <c r="J273" i="15"/>
  <c r="E274" i="15"/>
  <c r="H274" i="15"/>
  <c r="E275" i="15"/>
  <c r="H275" i="15"/>
  <c r="E276" i="15"/>
  <c r="H276" i="15"/>
  <c r="E277" i="15"/>
  <c r="H277" i="15"/>
  <c r="G277" i="15"/>
  <c r="E257" i="15"/>
  <c r="H257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28" i="15"/>
  <c r="E170" i="15"/>
  <c r="H170" i="15"/>
  <c r="E171" i="15"/>
  <c r="H171" i="15"/>
  <c r="E172" i="15"/>
  <c r="H172" i="15"/>
  <c r="E173" i="15"/>
  <c r="H173" i="15"/>
  <c r="G173" i="15"/>
  <c r="E174" i="15"/>
  <c r="H174" i="15"/>
  <c r="E175" i="15"/>
  <c r="H175" i="15"/>
  <c r="E176" i="15"/>
  <c r="H176" i="15"/>
  <c r="E177" i="15"/>
  <c r="H177" i="15"/>
  <c r="G177" i="15"/>
  <c r="E178" i="15"/>
  <c r="H178" i="15"/>
  <c r="E179" i="15"/>
  <c r="H179" i="15"/>
  <c r="E180" i="15"/>
  <c r="H180" i="15"/>
  <c r="E181" i="15"/>
  <c r="H181" i="15"/>
  <c r="G181" i="15"/>
  <c r="E182" i="15"/>
  <c r="H182" i="15"/>
  <c r="E183" i="15"/>
  <c r="H183" i="15"/>
  <c r="E184" i="15"/>
  <c r="H184" i="15"/>
  <c r="E185" i="15"/>
  <c r="H185" i="15"/>
  <c r="G185" i="15"/>
  <c r="E186" i="15"/>
  <c r="H186" i="15"/>
  <c r="E187" i="15"/>
  <c r="H187" i="15"/>
  <c r="E188" i="15"/>
  <c r="H188" i="15"/>
  <c r="E189" i="15"/>
  <c r="H189" i="15"/>
  <c r="G189" i="15"/>
  <c r="E190" i="15"/>
  <c r="H190" i="15"/>
  <c r="E191" i="15"/>
  <c r="H191" i="15"/>
  <c r="E192" i="15"/>
  <c r="H192" i="15"/>
  <c r="E193" i="15"/>
  <c r="H193" i="15"/>
  <c r="E194" i="15"/>
  <c r="H194" i="15"/>
  <c r="E195" i="15"/>
  <c r="H195" i="15"/>
  <c r="E196" i="15"/>
  <c r="H196" i="15"/>
  <c r="E169" i="15"/>
  <c r="H169" i="15"/>
  <c r="E53" i="15"/>
  <c r="H53" i="15"/>
  <c r="E54" i="15"/>
  <c r="H54" i="15"/>
  <c r="E55" i="15"/>
  <c r="H55" i="15"/>
  <c r="E56" i="15"/>
  <c r="H56" i="15"/>
  <c r="G56" i="15"/>
  <c r="E57" i="15"/>
  <c r="H57" i="15"/>
  <c r="E58" i="15"/>
  <c r="H58" i="15"/>
  <c r="E59" i="15"/>
  <c r="H59" i="15"/>
  <c r="E60" i="15"/>
  <c r="H60" i="15"/>
  <c r="G60" i="15"/>
  <c r="E61" i="15"/>
  <c r="H61" i="15"/>
  <c r="E62" i="15"/>
  <c r="H62" i="15"/>
  <c r="E63" i="15"/>
  <c r="H63" i="15"/>
  <c r="E64" i="15"/>
  <c r="H64" i="15"/>
  <c r="G64" i="15"/>
  <c r="E65" i="15"/>
  <c r="H65" i="15"/>
  <c r="E66" i="15"/>
  <c r="H66" i="15"/>
  <c r="E67" i="15"/>
  <c r="H67" i="15"/>
  <c r="E68" i="15"/>
  <c r="H68" i="15"/>
  <c r="E69" i="15"/>
  <c r="H69" i="15"/>
  <c r="E70" i="15"/>
  <c r="H70" i="15"/>
  <c r="E71" i="15"/>
  <c r="H71" i="15"/>
  <c r="E72" i="15"/>
  <c r="H72" i="15"/>
  <c r="G72" i="15"/>
  <c r="E73" i="15"/>
  <c r="H73" i="15"/>
  <c r="E74" i="15"/>
  <c r="H74" i="15"/>
  <c r="E75" i="15"/>
  <c r="H75" i="15"/>
  <c r="E76" i="15"/>
  <c r="H76" i="15"/>
  <c r="G76" i="15"/>
  <c r="E77" i="15"/>
  <c r="H77" i="15"/>
  <c r="E78" i="15"/>
  <c r="H78" i="15"/>
  <c r="E79" i="15"/>
  <c r="H79" i="15"/>
  <c r="E80" i="15"/>
  <c r="H80" i="15"/>
  <c r="G80" i="15"/>
  <c r="E52" i="15"/>
  <c r="H52" i="15"/>
  <c r="E221" i="14"/>
  <c r="H221" i="14"/>
  <c r="E222" i="14"/>
  <c r="H222" i="14"/>
  <c r="E223" i="14"/>
  <c r="H223" i="14"/>
  <c r="E224" i="14"/>
  <c r="H224" i="14"/>
  <c r="E225" i="14"/>
  <c r="H225" i="14"/>
  <c r="E226" i="14"/>
  <c r="H226" i="14"/>
  <c r="E227" i="14"/>
  <c r="H227" i="14"/>
  <c r="E220" i="14"/>
  <c r="H220" i="14"/>
  <c r="E166" i="14"/>
  <c r="H166" i="14"/>
  <c r="E167" i="14"/>
  <c r="H167" i="14"/>
  <c r="E168" i="14"/>
  <c r="H168" i="14"/>
  <c r="E169" i="14"/>
  <c r="H169" i="14"/>
  <c r="E165" i="14"/>
  <c r="H165" i="14"/>
  <c r="E65" i="14"/>
  <c r="H65" i="14"/>
  <c r="E66" i="14"/>
  <c r="H66" i="14"/>
  <c r="E67" i="14"/>
  <c r="H67" i="14"/>
  <c r="E68" i="14"/>
  <c r="H68" i="14"/>
  <c r="G68" i="14"/>
  <c r="E69" i="14"/>
  <c r="H69" i="14"/>
  <c r="E70" i="14"/>
  <c r="H70" i="14"/>
  <c r="E71" i="14"/>
  <c r="H71" i="14"/>
  <c r="E72" i="14"/>
  <c r="H72" i="14"/>
  <c r="J72" i="14"/>
  <c r="E73" i="14"/>
  <c r="H73" i="14"/>
  <c r="E74" i="14"/>
  <c r="H74" i="14"/>
  <c r="E75" i="14"/>
  <c r="H75" i="14"/>
  <c r="E76" i="14"/>
  <c r="H76" i="14"/>
  <c r="G76" i="14"/>
  <c r="E77" i="14"/>
  <c r="H77" i="14"/>
  <c r="E78" i="14"/>
  <c r="H78" i="14"/>
  <c r="E79" i="14"/>
  <c r="H79" i="14"/>
  <c r="E80" i="14"/>
  <c r="H80" i="14"/>
  <c r="J80" i="14"/>
  <c r="E81" i="14"/>
  <c r="H81" i="14"/>
  <c r="E82" i="14"/>
  <c r="H82" i="14"/>
  <c r="E83" i="14"/>
  <c r="H83" i="14"/>
  <c r="E84" i="14"/>
  <c r="H84" i="14"/>
  <c r="G84" i="14"/>
  <c r="E85" i="14"/>
  <c r="H85" i="14"/>
  <c r="E86" i="14"/>
  <c r="H86" i="14"/>
  <c r="E87" i="14"/>
  <c r="H87" i="14"/>
  <c r="E88" i="14"/>
  <c r="H88" i="14"/>
  <c r="G88" i="14"/>
  <c r="E89" i="14"/>
  <c r="H89" i="14"/>
  <c r="E90" i="14"/>
  <c r="H90" i="14"/>
  <c r="E91" i="14"/>
  <c r="H91" i="14"/>
  <c r="E92" i="14"/>
  <c r="H92" i="14"/>
  <c r="G92" i="14"/>
  <c r="E93" i="14"/>
  <c r="H93" i="14"/>
  <c r="E94" i="14"/>
  <c r="H94" i="14"/>
  <c r="E95" i="14"/>
  <c r="H95" i="14"/>
  <c r="E96" i="14"/>
  <c r="H96" i="14"/>
  <c r="J96" i="14"/>
  <c r="E97" i="14"/>
  <c r="H97" i="14"/>
  <c r="E98" i="14"/>
  <c r="H98" i="14"/>
  <c r="E99" i="14"/>
  <c r="H99" i="14"/>
  <c r="E100" i="14"/>
  <c r="H100" i="14"/>
  <c r="G100" i="14"/>
  <c r="E101" i="14"/>
  <c r="H101" i="14"/>
  <c r="E102" i="14"/>
  <c r="H102" i="14"/>
  <c r="E103" i="14"/>
  <c r="H103" i="14"/>
  <c r="E104" i="14"/>
  <c r="H104" i="14"/>
  <c r="E105" i="14"/>
  <c r="H105" i="14"/>
  <c r="E106" i="14"/>
  <c r="H106" i="14"/>
  <c r="E64" i="14"/>
  <c r="H64" i="14"/>
  <c r="E1256" i="13"/>
  <c r="H1256" i="13"/>
  <c r="E1232" i="13"/>
  <c r="H1232" i="13"/>
  <c r="E1210" i="13"/>
  <c r="H1210" i="13"/>
  <c r="E1188" i="13"/>
  <c r="H1188" i="13"/>
  <c r="E1163" i="13"/>
  <c r="H1163" i="13"/>
  <c r="E1164" i="13"/>
  <c r="H1164" i="13"/>
  <c r="E1165" i="13"/>
  <c r="H1165" i="13"/>
  <c r="E1166" i="13"/>
  <c r="H1166" i="13"/>
  <c r="G1166" i="13"/>
  <c r="E1162" i="13"/>
  <c r="H1162" i="13"/>
  <c r="E1150" i="13"/>
  <c r="H1150" i="13"/>
  <c r="E1151" i="13"/>
  <c r="H1151" i="13"/>
  <c r="E1152" i="13"/>
  <c r="H1152" i="13"/>
  <c r="E1153" i="13"/>
  <c r="H1153" i="13"/>
  <c r="E1149" i="13"/>
  <c r="H1149" i="13"/>
  <c r="E1009" i="13"/>
  <c r="H1009" i="13"/>
  <c r="E1010" i="13"/>
  <c r="H1010" i="13"/>
  <c r="E1011" i="13"/>
  <c r="H1011" i="13"/>
  <c r="E1012" i="13"/>
  <c r="H1012" i="13"/>
  <c r="E1013" i="13"/>
  <c r="H1013" i="13"/>
  <c r="E1014" i="13"/>
  <c r="H1014" i="13"/>
  <c r="E1015" i="13"/>
  <c r="H1015" i="13"/>
  <c r="E1016" i="13"/>
  <c r="H1016" i="13"/>
  <c r="E1017" i="13"/>
  <c r="H1017" i="13"/>
  <c r="E1018" i="13"/>
  <c r="H1018" i="13"/>
  <c r="E1008" i="13"/>
  <c r="H1008" i="13"/>
  <c r="E989" i="13"/>
  <c r="H989" i="13"/>
  <c r="E990" i="13"/>
  <c r="H990" i="13"/>
  <c r="E991" i="13"/>
  <c r="H991" i="13"/>
  <c r="E992" i="13"/>
  <c r="H992" i="13"/>
  <c r="E993" i="13"/>
  <c r="H993" i="13"/>
  <c r="E994" i="13"/>
  <c r="H994" i="13"/>
  <c r="E995" i="13"/>
  <c r="H995" i="13"/>
  <c r="E996" i="13"/>
  <c r="H996" i="13"/>
  <c r="J996" i="13"/>
  <c r="E997" i="13"/>
  <c r="H997" i="13"/>
  <c r="E998" i="13"/>
  <c r="H998" i="13"/>
  <c r="E988" i="13"/>
  <c r="H988" i="13"/>
  <c r="E958" i="13"/>
  <c r="H958" i="13"/>
  <c r="E957" i="13"/>
  <c r="H957" i="13"/>
  <c r="E871" i="13"/>
  <c r="H871" i="13"/>
  <c r="E872" i="13"/>
  <c r="H872" i="13"/>
  <c r="E873" i="13"/>
  <c r="H873" i="13"/>
  <c r="E874" i="13"/>
  <c r="H874" i="13"/>
  <c r="G874" i="13"/>
  <c r="E875" i="13"/>
  <c r="H875" i="13"/>
  <c r="E876" i="13"/>
  <c r="H876" i="13"/>
  <c r="E877" i="13"/>
  <c r="H877" i="13"/>
  <c r="E878" i="13"/>
  <c r="H878" i="13"/>
  <c r="J878" i="13"/>
  <c r="E879" i="13"/>
  <c r="H879" i="13"/>
  <c r="E880" i="13"/>
  <c r="H880" i="13"/>
  <c r="E881" i="13"/>
  <c r="H881" i="13"/>
  <c r="E870" i="13"/>
  <c r="H870" i="13"/>
  <c r="E802" i="13"/>
  <c r="H802" i="13"/>
  <c r="E803" i="13"/>
  <c r="H803" i="13"/>
  <c r="E804" i="13"/>
  <c r="H804" i="13"/>
  <c r="E805" i="13"/>
  <c r="H805" i="13"/>
  <c r="G805" i="13"/>
  <c r="E806" i="13"/>
  <c r="H806" i="13"/>
  <c r="E807" i="13"/>
  <c r="H807" i="13"/>
  <c r="E808" i="13"/>
  <c r="H808" i="13"/>
  <c r="E809" i="13"/>
  <c r="H809" i="13"/>
  <c r="G809" i="13"/>
  <c r="E810" i="13"/>
  <c r="H810" i="13"/>
  <c r="E811" i="13"/>
  <c r="H811" i="13"/>
  <c r="E812" i="13"/>
  <c r="H812" i="13"/>
  <c r="E813" i="13"/>
  <c r="H813" i="13"/>
  <c r="J813" i="13"/>
  <c r="E814" i="13"/>
  <c r="H814" i="13"/>
  <c r="E815" i="13"/>
  <c r="H815" i="13"/>
  <c r="E801" i="13"/>
  <c r="H801" i="13"/>
  <c r="E778" i="13"/>
  <c r="H778" i="13"/>
  <c r="E779" i="13"/>
  <c r="H779" i="13"/>
  <c r="E780" i="13"/>
  <c r="H780" i="13"/>
  <c r="E781" i="13"/>
  <c r="H781" i="13"/>
  <c r="G781" i="13"/>
  <c r="E782" i="13"/>
  <c r="H782" i="13"/>
  <c r="E783" i="13"/>
  <c r="H783" i="13"/>
  <c r="E784" i="13"/>
  <c r="H784" i="13"/>
  <c r="E785" i="13"/>
  <c r="H785" i="13"/>
  <c r="J785" i="13"/>
  <c r="E786" i="13"/>
  <c r="H786" i="13"/>
  <c r="E787" i="13"/>
  <c r="H787" i="13"/>
  <c r="E788" i="13"/>
  <c r="H788" i="13"/>
  <c r="E789" i="13"/>
  <c r="H789" i="13"/>
  <c r="G789" i="13"/>
  <c r="E790" i="13"/>
  <c r="H790" i="13"/>
  <c r="E791" i="13"/>
  <c r="H791" i="13"/>
  <c r="E777" i="13"/>
  <c r="H777" i="13"/>
  <c r="E737" i="13"/>
  <c r="H737" i="13"/>
  <c r="E738" i="13"/>
  <c r="H738" i="13"/>
  <c r="E739" i="13"/>
  <c r="H739" i="13"/>
  <c r="E740" i="13"/>
  <c r="H740" i="13"/>
  <c r="J740" i="13"/>
  <c r="E741" i="13"/>
  <c r="H741" i="13"/>
  <c r="E742" i="13"/>
  <c r="H742" i="13"/>
  <c r="E743" i="13"/>
  <c r="H743" i="13"/>
  <c r="E736" i="13"/>
  <c r="H736" i="13"/>
  <c r="E720" i="13"/>
  <c r="H720" i="13"/>
  <c r="E721" i="13"/>
  <c r="H721" i="13"/>
  <c r="E722" i="13"/>
  <c r="H722" i="13"/>
  <c r="E723" i="13"/>
  <c r="H723" i="13"/>
  <c r="G723" i="13"/>
  <c r="E724" i="13"/>
  <c r="H724" i="13"/>
  <c r="E725" i="13"/>
  <c r="H725" i="13"/>
  <c r="E726" i="13"/>
  <c r="H726" i="13"/>
  <c r="E719" i="13"/>
  <c r="H719" i="13"/>
  <c r="E687" i="13"/>
  <c r="H687" i="13"/>
  <c r="E688" i="13"/>
  <c r="H688" i="13"/>
  <c r="E689" i="13"/>
  <c r="H689" i="13"/>
  <c r="E690" i="13"/>
  <c r="H690" i="13"/>
  <c r="G690" i="13"/>
  <c r="E691" i="13"/>
  <c r="H691" i="13"/>
  <c r="E692" i="13"/>
  <c r="H692" i="13"/>
  <c r="E686" i="13"/>
  <c r="H686" i="13"/>
  <c r="E634" i="13"/>
  <c r="H634" i="13"/>
  <c r="E635" i="13"/>
  <c r="H635" i="13"/>
  <c r="E636" i="13"/>
  <c r="H636" i="13"/>
  <c r="E637" i="13"/>
  <c r="H637" i="13"/>
  <c r="J637" i="13"/>
  <c r="E638" i="13"/>
  <c r="H638" i="13"/>
  <c r="E639" i="13"/>
  <c r="H639" i="13"/>
  <c r="E640" i="13"/>
  <c r="H640" i="13"/>
  <c r="E641" i="13"/>
  <c r="H641" i="13"/>
  <c r="G641" i="13"/>
  <c r="E642" i="13"/>
  <c r="H642" i="13"/>
  <c r="E643" i="13"/>
  <c r="H643" i="13"/>
  <c r="E633" i="13"/>
  <c r="H633" i="13"/>
  <c r="E614" i="13"/>
  <c r="H614" i="13"/>
  <c r="E615" i="13"/>
  <c r="H615" i="13"/>
  <c r="E616" i="13"/>
  <c r="H616" i="13"/>
  <c r="G616" i="13"/>
  <c r="E617" i="13"/>
  <c r="H617" i="13"/>
  <c r="G617" i="13"/>
  <c r="E618" i="13"/>
  <c r="H618" i="13"/>
  <c r="E619" i="13"/>
  <c r="H619" i="13"/>
  <c r="E620" i="13"/>
  <c r="H620" i="13"/>
  <c r="E621" i="13"/>
  <c r="H621" i="13"/>
  <c r="G621" i="13"/>
  <c r="E622" i="13"/>
  <c r="H622" i="13"/>
  <c r="E623" i="13"/>
  <c r="H623" i="13"/>
  <c r="E613" i="13"/>
  <c r="H613" i="13"/>
  <c r="E208" i="13"/>
  <c r="H208" i="13"/>
  <c r="E209" i="13"/>
  <c r="H209" i="13"/>
  <c r="E210" i="13"/>
  <c r="H210" i="13"/>
  <c r="E211" i="13"/>
  <c r="H211" i="13"/>
  <c r="G211" i="13"/>
  <c r="E212" i="13"/>
  <c r="H212" i="13"/>
  <c r="E213" i="13"/>
  <c r="H213" i="13"/>
  <c r="E214" i="13"/>
  <c r="H214" i="13"/>
  <c r="E215" i="13"/>
  <c r="H215" i="13"/>
  <c r="G215" i="13"/>
  <c r="E216" i="13"/>
  <c r="H216" i="13"/>
  <c r="E217" i="13"/>
  <c r="H217" i="13"/>
  <c r="E218" i="13"/>
  <c r="H218" i="13"/>
  <c r="E219" i="13"/>
  <c r="H219" i="13"/>
  <c r="J219" i="13"/>
  <c r="E220" i="13"/>
  <c r="H220" i="13"/>
  <c r="E221" i="13"/>
  <c r="H221" i="13"/>
  <c r="E222" i="13"/>
  <c r="H222" i="13"/>
  <c r="E223" i="13"/>
  <c r="H223" i="13"/>
  <c r="E224" i="13"/>
  <c r="H224" i="13"/>
  <c r="E225" i="13"/>
  <c r="H225" i="13"/>
  <c r="E226" i="13"/>
  <c r="H226" i="13"/>
  <c r="E227" i="13"/>
  <c r="H227" i="13"/>
  <c r="G227" i="13"/>
  <c r="E228" i="13"/>
  <c r="H228" i="13"/>
  <c r="E229" i="13"/>
  <c r="H229" i="13"/>
  <c r="E230" i="13"/>
  <c r="H230" i="13"/>
  <c r="E231" i="13"/>
  <c r="H231" i="13"/>
  <c r="E232" i="13"/>
  <c r="H232" i="13"/>
  <c r="E233" i="13"/>
  <c r="H233" i="13"/>
  <c r="E234" i="13"/>
  <c r="H234" i="13"/>
  <c r="E235" i="13"/>
  <c r="H235" i="13"/>
  <c r="G235" i="13"/>
  <c r="E236" i="13"/>
  <c r="H236" i="13"/>
  <c r="E237" i="13"/>
  <c r="H237" i="13"/>
  <c r="E238" i="13"/>
  <c r="H238" i="13"/>
  <c r="E239" i="13"/>
  <c r="H239" i="13"/>
  <c r="G239" i="13"/>
  <c r="E240" i="13"/>
  <c r="H240" i="13"/>
  <c r="E241" i="13"/>
  <c r="H241" i="13"/>
  <c r="E242" i="13"/>
  <c r="H242" i="13"/>
  <c r="E243" i="13"/>
  <c r="H243" i="13"/>
  <c r="E244" i="13"/>
  <c r="H244" i="13"/>
  <c r="E245" i="13"/>
  <c r="H245" i="13"/>
  <c r="E207" i="13"/>
  <c r="H207" i="13"/>
  <c r="H1108" i="12"/>
  <c r="G1108" i="12"/>
  <c r="H1109" i="12"/>
  <c r="G1109" i="12"/>
  <c r="H1110" i="12"/>
  <c r="G1110" i="12"/>
  <c r="H1111" i="12"/>
  <c r="G1111" i="12"/>
  <c r="H1112" i="12"/>
  <c r="G1112" i="12"/>
  <c r="H1113" i="12"/>
  <c r="G1113" i="12"/>
  <c r="H1114" i="12"/>
  <c r="G1114" i="12"/>
  <c r="H1115" i="12"/>
  <c r="G1115" i="12"/>
  <c r="H1116" i="12"/>
  <c r="G1116" i="12"/>
  <c r="H1117" i="12"/>
  <c r="G1117" i="12"/>
  <c r="H1107" i="12"/>
  <c r="G1107" i="12"/>
  <c r="H1085" i="12"/>
  <c r="G1085" i="12"/>
  <c r="E1075" i="12"/>
  <c r="H1075" i="12"/>
  <c r="E1074" i="12"/>
  <c r="H1074" i="12"/>
  <c r="E1053" i="12"/>
  <c r="H1053" i="12"/>
  <c r="E1012" i="12"/>
  <c r="H1012" i="12"/>
  <c r="E1013" i="12"/>
  <c r="H1013" i="12"/>
  <c r="E1014" i="12"/>
  <c r="H1014" i="12"/>
  <c r="E1015" i="12"/>
  <c r="H1015" i="12"/>
  <c r="E1016" i="12"/>
  <c r="H1016" i="12"/>
  <c r="E1017" i="12"/>
  <c r="H1017" i="12"/>
  <c r="E1018" i="12"/>
  <c r="H1018" i="12"/>
  <c r="E1019" i="12"/>
  <c r="H1019" i="12"/>
  <c r="E1020" i="12"/>
  <c r="H1020" i="12"/>
  <c r="E1021" i="12"/>
  <c r="H1021" i="12"/>
  <c r="E1022" i="12"/>
  <c r="H1022" i="12"/>
  <c r="E1023" i="12"/>
  <c r="H1023" i="12"/>
  <c r="E1024" i="12"/>
  <c r="H1024" i="12"/>
  <c r="E1025" i="12"/>
  <c r="H1025" i="12"/>
  <c r="E1026" i="12"/>
  <c r="H1026" i="12"/>
  <c r="E1027" i="12"/>
  <c r="H1027" i="12"/>
  <c r="E1028" i="12"/>
  <c r="H1028" i="12"/>
  <c r="E1029" i="12"/>
  <c r="H1029" i="12"/>
  <c r="E1030" i="12"/>
  <c r="H1030" i="12"/>
  <c r="E1031" i="12"/>
  <c r="H1031" i="12"/>
  <c r="J1031" i="12"/>
  <c r="E1032" i="12"/>
  <c r="H1032" i="12"/>
  <c r="E1011" i="12"/>
  <c r="H1011" i="12"/>
  <c r="E952" i="12"/>
  <c r="H952" i="12"/>
  <c r="E953" i="12"/>
  <c r="H953" i="12"/>
  <c r="E954" i="12"/>
  <c r="H954" i="12"/>
  <c r="E955" i="12"/>
  <c r="H955" i="12"/>
  <c r="G955" i="12"/>
  <c r="E951" i="12"/>
  <c r="H951" i="12"/>
  <c r="E930" i="12"/>
  <c r="H930" i="12"/>
  <c r="E931" i="12"/>
  <c r="H931" i="12"/>
  <c r="E929" i="12"/>
  <c r="H929" i="12"/>
  <c r="E907" i="12"/>
  <c r="H907" i="12"/>
  <c r="E906" i="12"/>
  <c r="H906" i="12"/>
  <c r="E905" i="12"/>
  <c r="H905" i="12"/>
  <c r="E882" i="12"/>
  <c r="H882" i="12"/>
  <c r="E883" i="12"/>
  <c r="H883" i="12"/>
  <c r="E881" i="12"/>
  <c r="H881" i="12"/>
  <c r="E842" i="12"/>
  <c r="H842" i="12"/>
  <c r="E843" i="12"/>
  <c r="H843" i="12"/>
  <c r="E844" i="12"/>
  <c r="H844" i="12"/>
  <c r="E845" i="12"/>
  <c r="H845" i="12"/>
  <c r="J845" i="12"/>
  <c r="E846" i="12"/>
  <c r="H846" i="12"/>
  <c r="E847" i="12"/>
  <c r="H847" i="12"/>
  <c r="E848" i="12"/>
  <c r="H848" i="12"/>
  <c r="E849" i="12"/>
  <c r="H849" i="12"/>
  <c r="E850" i="12"/>
  <c r="H850" i="12"/>
  <c r="E851" i="12"/>
  <c r="H851" i="12"/>
  <c r="E852" i="12"/>
  <c r="H852" i="12"/>
  <c r="E853" i="12"/>
  <c r="H853" i="12"/>
  <c r="G853" i="12"/>
  <c r="E854" i="12"/>
  <c r="H854" i="12"/>
  <c r="E855" i="12"/>
  <c r="H855" i="12"/>
  <c r="E856" i="12"/>
  <c r="H856" i="12"/>
  <c r="E857" i="12"/>
  <c r="H857" i="12"/>
  <c r="G857" i="12"/>
  <c r="E858" i="12"/>
  <c r="H858" i="12"/>
  <c r="E859" i="12"/>
  <c r="H859" i="12"/>
  <c r="E841" i="12"/>
  <c r="H841" i="12"/>
  <c r="E802" i="12"/>
  <c r="H802" i="12"/>
  <c r="E803" i="12"/>
  <c r="H803" i="12"/>
  <c r="E804" i="12"/>
  <c r="H804" i="12"/>
  <c r="E805" i="12"/>
  <c r="H805" i="12"/>
  <c r="G805" i="12"/>
  <c r="E801" i="12"/>
  <c r="H801" i="12"/>
  <c r="E776" i="12"/>
  <c r="H776" i="12"/>
  <c r="E777" i="12"/>
  <c r="H777" i="12"/>
  <c r="E778" i="12"/>
  <c r="H778" i="12"/>
  <c r="E779" i="12"/>
  <c r="H779" i="12"/>
  <c r="J779" i="12"/>
  <c r="E775" i="12"/>
  <c r="H775" i="12"/>
  <c r="E732" i="12"/>
  <c r="H732" i="12"/>
  <c r="E733" i="12"/>
  <c r="H733" i="12"/>
  <c r="E734" i="12"/>
  <c r="H734" i="12"/>
  <c r="J734" i="12"/>
  <c r="E735" i="12"/>
  <c r="H735" i="12"/>
  <c r="G735" i="12"/>
  <c r="E736" i="12"/>
  <c r="H736" i="12"/>
  <c r="E737" i="12"/>
  <c r="H737" i="12"/>
  <c r="E738" i="12"/>
  <c r="H738" i="12"/>
  <c r="G738" i="12"/>
  <c r="E739" i="12"/>
  <c r="H739" i="12"/>
  <c r="G739" i="12"/>
  <c r="E740" i="12"/>
  <c r="H740" i="12"/>
  <c r="E741" i="12"/>
  <c r="H741" i="12"/>
  <c r="E742" i="12"/>
  <c r="H742" i="12"/>
  <c r="E743" i="12"/>
  <c r="H743" i="12"/>
  <c r="E744" i="12"/>
  <c r="H744" i="12"/>
  <c r="E745" i="12"/>
  <c r="H745" i="12"/>
  <c r="E746" i="12"/>
  <c r="H746" i="12"/>
  <c r="G746" i="12"/>
  <c r="E747" i="12"/>
  <c r="H747" i="12"/>
  <c r="G747" i="12"/>
  <c r="E748" i="12"/>
  <c r="H748" i="12"/>
  <c r="E749" i="12"/>
  <c r="H749" i="12"/>
  <c r="E750" i="12"/>
  <c r="H750" i="12"/>
  <c r="J750" i="12"/>
  <c r="E751" i="12"/>
  <c r="H751" i="12"/>
  <c r="J751" i="12"/>
  <c r="E752" i="12"/>
  <c r="H752" i="12"/>
  <c r="E731" i="12"/>
  <c r="H731" i="12"/>
  <c r="E674" i="12"/>
  <c r="H674" i="12"/>
  <c r="E675" i="12"/>
  <c r="H675" i="12"/>
  <c r="E676" i="12"/>
  <c r="H676" i="12"/>
  <c r="E677" i="12"/>
  <c r="H677" i="12"/>
  <c r="E678" i="12"/>
  <c r="H678" i="12"/>
  <c r="E679" i="12"/>
  <c r="H679" i="12"/>
  <c r="E680" i="12"/>
  <c r="H680" i="12"/>
  <c r="E681" i="12"/>
  <c r="H681" i="12"/>
  <c r="E682" i="12"/>
  <c r="H682" i="12"/>
  <c r="E683" i="12"/>
  <c r="H683" i="12"/>
  <c r="E684" i="12"/>
  <c r="H684" i="12"/>
  <c r="E685" i="12"/>
  <c r="H685" i="12"/>
  <c r="G685" i="12"/>
  <c r="E686" i="12"/>
  <c r="H686" i="12"/>
  <c r="E687" i="12"/>
  <c r="H687" i="12"/>
  <c r="E688" i="12"/>
  <c r="H688" i="12"/>
  <c r="E689" i="12"/>
  <c r="H689" i="12"/>
  <c r="E690" i="12"/>
  <c r="H690" i="12"/>
  <c r="E691" i="12"/>
  <c r="H691" i="12"/>
  <c r="E692" i="12"/>
  <c r="H692" i="12"/>
  <c r="E673" i="12"/>
  <c r="H673" i="12"/>
  <c r="E624" i="12"/>
  <c r="H624" i="12"/>
  <c r="E625" i="12"/>
  <c r="H625" i="12"/>
  <c r="E626" i="12"/>
  <c r="H626" i="12"/>
  <c r="E627" i="12"/>
  <c r="H627" i="12"/>
  <c r="G627" i="12"/>
  <c r="E628" i="12"/>
  <c r="H628" i="12"/>
  <c r="E629" i="12"/>
  <c r="H629" i="12"/>
  <c r="E630" i="12"/>
  <c r="H630" i="12"/>
  <c r="E631" i="12"/>
  <c r="H631" i="12"/>
  <c r="G631" i="12"/>
  <c r="E632" i="12"/>
  <c r="H632" i="12"/>
  <c r="E633" i="12"/>
  <c r="H633" i="12"/>
  <c r="E634" i="12"/>
  <c r="H634" i="12"/>
  <c r="E635" i="12"/>
  <c r="H635" i="12"/>
  <c r="G635" i="12"/>
  <c r="E636" i="12"/>
  <c r="H636" i="12"/>
  <c r="E623" i="12"/>
  <c r="H623" i="12"/>
  <c r="E592" i="12"/>
  <c r="H592" i="12"/>
  <c r="E572" i="12"/>
  <c r="H572" i="12"/>
  <c r="E573" i="12"/>
  <c r="H573" i="12"/>
  <c r="E574" i="12"/>
  <c r="H574" i="12"/>
  <c r="E571" i="12"/>
  <c r="H571" i="12"/>
  <c r="E549" i="12"/>
  <c r="H549" i="12"/>
  <c r="E550" i="12"/>
  <c r="H550" i="12"/>
  <c r="E548" i="12"/>
  <c r="H548" i="12"/>
  <c r="E522" i="12"/>
  <c r="H522" i="12"/>
  <c r="E523" i="12"/>
  <c r="H523" i="12"/>
  <c r="E524" i="12"/>
  <c r="H524" i="12"/>
  <c r="E525" i="12"/>
  <c r="H525" i="12"/>
  <c r="E526" i="12"/>
  <c r="H526" i="12"/>
  <c r="E527" i="12"/>
  <c r="H527" i="12"/>
  <c r="E528" i="12"/>
  <c r="H528" i="12"/>
  <c r="E521" i="12"/>
  <c r="H521" i="12"/>
  <c r="E493" i="12"/>
  <c r="H493" i="12"/>
  <c r="E494" i="12"/>
  <c r="H494" i="12"/>
  <c r="E495" i="12"/>
  <c r="H495" i="12"/>
  <c r="G495" i="12"/>
  <c r="E496" i="12"/>
  <c r="H496" i="12"/>
  <c r="G496" i="12"/>
  <c r="E492" i="12"/>
  <c r="H492" i="12"/>
  <c r="E466" i="12"/>
  <c r="H466" i="12"/>
  <c r="E467" i="12"/>
  <c r="H467" i="12"/>
  <c r="E468" i="12"/>
  <c r="H468" i="12"/>
  <c r="E469" i="12"/>
  <c r="H469" i="12"/>
  <c r="G469" i="12"/>
  <c r="E470" i="12"/>
  <c r="H470" i="12"/>
  <c r="E465" i="12"/>
  <c r="H465" i="12"/>
  <c r="H452" i="12"/>
  <c r="H453" i="12"/>
  <c r="H454" i="12"/>
  <c r="H455" i="12"/>
  <c r="H456" i="12"/>
  <c r="H451" i="12"/>
  <c r="E401" i="12"/>
  <c r="H401" i="12"/>
  <c r="E402" i="12"/>
  <c r="H402" i="12"/>
  <c r="E403" i="12"/>
  <c r="H403" i="12"/>
  <c r="E404" i="12"/>
  <c r="H404" i="12"/>
  <c r="J404" i="12"/>
  <c r="E405" i="12"/>
  <c r="H405" i="12"/>
  <c r="E406" i="12"/>
  <c r="H406" i="12"/>
  <c r="E407" i="12"/>
  <c r="H407" i="12"/>
  <c r="E408" i="12"/>
  <c r="H408" i="12"/>
  <c r="E409" i="12"/>
  <c r="H409" i="12"/>
  <c r="E410" i="12"/>
  <c r="H410" i="12"/>
  <c r="E411" i="12"/>
  <c r="H411" i="12"/>
  <c r="E412" i="12"/>
  <c r="H412" i="12"/>
  <c r="G412" i="12"/>
  <c r="E413" i="12"/>
  <c r="H413" i="12"/>
  <c r="E414" i="12"/>
  <c r="H414" i="12"/>
  <c r="E415" i="12"/>
  <c r="H415" i="12"/>
  <c r="E416" i="12"/>
  <c r="H416" i="12"/>
  <c r="J416" i="12"/>
  <c r="E417" i="12"/>
  <c r="H417" i="12"/>
  <c r="E418" i="12"/>
  <c r="H418" i="12"/>
  <c r="E419" i="12"/>
  <c r="H419" i="12"/>
  <c r="E420" i="12"/>
  <c r="H420" i="12"/>
  <c r="G420" i="12"/>
  <c r="E421" i="12"/>
  <c r="H421" i="12"/>
  <c r="E422" i="12"/>
  <c r="H422" i="12"/>
  <c r="E423" i="12"/>
  <c r="H423" i="12"/>
  <c r="E424" i="12"/>
  <c r="H424" i="12"/>
  <c r="J424" i="12"/>
  <c r="E425" i="12"/>
  <c r="H425" i="12"/>
  <c r="E426" i="12"/>
  <c r="H426" i="12"/>
  <c r="E427" i="12"/>
  <c r="H427" i="12"/>
  <c r="E428" i="12"/>
  <c r="H428" i="12"/>
  <c r="G428" i="12"/>
  <c r="E429" i="12"/>
  <c r="H429" i="12"/>
  <c r="E430" i="12"/>
  <c r="H430" i="12"/>
  <c r="E431" i="12"/>
  <c r="H431" i="12"/>
  <c r="E432" i="12"/>
  <c r="H432" i="12"/>
  <c r="G432" i="12"/>
  <c r="E433" i="12"/>
  <c r="H433" i="12"/>
  <c r="E434" i="12"/>
  <c r="H434" i="12"/>
  <c r="E435" i="12"/>
  <c r="H435" i="12"/>
  <c r="E436" i="12"/>
  <c r="H436" i="12"/>
  <c r="E437" i="12"/>
  <c r="H437" i="12"/>
  <c r="E438" i="12"/>
  <c r="H438" i="12"/>
  <c r="E439" i="12"/>
  <c r="H439" i="12"/>
  <c r="E440" i="12"/>
  <c r="H440" i="12"/>
  <c r="J440" i="12"/>
  <c r="E441" i="12"/>
  <c r="H441" i="12"/>
  <c r="E442" i="12"/>
  <c r="H442" i="12"/>
  <c r="E400" i="12"/>
  <c r="H400" i="12"/>
  <c r="E288" i="12"/>
  <c r="H288" i="12"/>
  <c r="E289" i="12"/>
  <c r="H289" i="12"/>
  <c r="E290" i="12"/>
  <c r="H290" i="12"/>
  <c r="E291" i="12"/>
  <c r="H291" i="12"/>
  <c r="G291" i="12"/>
  <c r="E292" i="12"/>
  <c r="H292" i="12"/>
  <c r="E293" i="12"/>
  <c r="H293" i="12"/>
  <c r="E294" i="12"/>
  <c r="H294" i="12"/>
  <c r="E295" i="12"/>
  <c r="H295" i="12"/>
  <c r="G295" i="12"/>
  <c r="E296" i="12"/>
  <c r="H296" i="12"/>
  <c r="E297" i="12"/>
  <c r="H297" i="12"/>
  <c r="E298" i="12"/>
  <c r="H298" i="12"/>
  <c r="E299" i="12"/>
  <c r="H299" i="12"/>
  <c r="G299" i="12"/>
  <c r="E300" i="12"/>
  <c r="H300" i="12"/>
  <c r="E301" i="12"/>
  <c r="H301" i="12"/>
  <c r="E302" i="12"/>
  <c r="H302" i="12"/>
  <c r="E303" i="12"/>
  <c r="H303" i="12"/>
  <c r="G303" i="12"/>
  <c r="E304" i="12"/>
  <c r="H304" i="12"/>
  <c r="E305" i="12"/>
  <c r="H305" i="12"/>
  <c r="E306" i="12"/>
  <c r="H306" i="12"/>
  <c r="E307" i="12"/>
  <c r="H307" i="12"/>
  <c r="G307" i="12"/>
  <c r="E308" i="12"/>
  <c r="H308" i="12"/>
  <c r="E309" i="12"/>
  <c r="H309" i="12"/>
  <c r="E310" i="12"/>
  <c r="H310" i="12"/>
  <c r="E311" i="12"/>
  <c r="H311" i="12"/>
  <c r="J311" i="12"/>
  <c r="E312" i="12"/>
  <c r="H312" i="12"/>
  <c r="E313" i="12"/>
  <c r="H313" i="12"/>
  <c r="E314" i="12"/>
  <c r="H314" i="12"/>
  <c r="E315" i="12"/>
  <c r="H315" i="12"/>
  <c r="J315" i="12"/>
  <c r="E316" i="12"/>
  <c r="H316" i="12"/>
  <c r="E317" i="12"/>
  <c r="H317" i="12"/>
  <c r="E318" i="12"/>
  <c r="H318" i="12"/>
  <c r="E319" i="12"/>
  <c r="H319" i="12"/>
  <c r="G319" i="12"/>
  <c r="E320" i="12"/>
  <c r="H320" i="12"/>
  <c r="E321" i="12"/>
  <c r="H321" i="12"/>
  <c r="E322" i="12"/>
  <c r="H322" i="12"/>
  <c r="E323" i="12"/>
  <c r="H323" i="12"/>
  <c r="G323" i="12"/>
  <c r="E324" i="12"/>
  <c r="H324" i="12"/>
  <c r="E325" i="12"/>
  <c r="H325" i="12"/>
  <c r="E326" i="12"/>
  <c r="H326" i="12"/>
  <c r="E327" i="12"/>
  <c r="H327" i="12"/>
  <c r="J327" i="12"/>
  <c r="E328" i="12"/>
  <c r="H328" i="12"/>
  <c r="E329" i="12"/>
  <c r="H329" i="12"/>
  <c r="E330" i="12"/>
  <c r="H330" i="12"/>
  <c r="E331" i="12"/>
  <c r="H331" i="12"/>
  <c r="G331" i="12"/>
  <c r="E332" i="12"/>
  <c r="H332" i="12"/>
  <c r="E333" i="12"/>
  <c r="H333" i="12"/>
  <c r="E334" i="12"/>
  <c r="H334" i="12"/>
  <c r="E335" i="12"/>
  <c r="H335" i="12"/>
  <c r="J335" i="12"/>
  <c r="E336" i="12"/>
  <c r="H336" i="12"/>
  <c r="E337" i="12"/>
  <c r="H337" i="12"/>
  <c r="E338" i="12"/>
  <c r="H338" i="12"/>
  <c r="E339" i="12"/>
  <c r="H339" i="12"/>
  <c r="G339" i="12"/>
  <c r="E287" i="12"/>
  <c r="H287" i="12"/>
  <c r="E159" i="12"/>
  <c r="H159" i="12"/>
  <c r="E160" i="12"/>
  <c r="H160" i="12"/>
  <c r="E161" i="12"/>
  <c r="H161" i="12"/>
  <c r="E162" i="12"/>
  <c r="H162" i="12"/>
  <c r="E163" i="12"/>
  <c r="H163" i="12"/>
  <c r="E164" i="12"/>
  <c r="H164" i="12"/>
  <c r="E165" i="12"/>
  <c r="H165" i="12"/>
  <c r="E166" i="12"/>
  <c r="H166" i="12"/>
  <c r="E167" i="12"/>
  <c r="H167" i="12"/>
  <c r="E168" i="12"/>
  <c r="H168" i="12"/>
  <c r="E169" i="12"/>
  <c r="H169" i="12"/>
  <c r="E170" i="12"/>
  <c r="H170" i="12"/>
  <c r="E171" i="12"/>
  <c r="H171" i="12"/>
  <c r="E172" i="12"/>
  <c r="H172" i="12"/>
  <c r="E173" i="12"/>
  <c r="H173" i="12"/>
  <c r="E174" i="12"/>
  <c r="H174" i="12"/>
  <c r="E175" i="12"/>
  <c r="H175" i="12"/>
  <c r="E176" i="12"/>
  <c r="H176" i="12"/>
  <c r="E177" i="12"/>
  <c r="H177" i="12"/>
  <c r="E178" i="12"/>
  <c r="H178" i="12"/>
  <c r="E179" i="12"/>
  <c r="H179" i="12"/>
  <c r="E180" i="12"/>
  <c r="H180" i="12"/>
  <c r="E181" i="12"/>
  <c r="H181" i="12"/>
  <c r="E182" i="12"/>
  <c r="H182" i="12"/>
  <c r="E183" i="12"/>
  <c r="H183" i="12"/>
  <c r="E184" i="12"/>
  <c r="H184" i="12"/>
  <c r="E185" i="12"/>
  <c r="H185" i="12"/>
  <c r="E186" i="12"/>
  <c r="H186" i="12"/>
  <c r="E187" i="12"/>
  <c r="H187" i="12"/>
  <c r="E188" i="12"/>
  <c r="H188" i="12"/>
  <c r="E189" i="12"/>
  <c r="H189" i="12"/>
  <c r="E190" i="12"/>
  <c r="H190" i="12"/>
  <c r="E191" i="12"/>
  <c r="H191" i="12"/>
  <c r="E192" i="12"/>
  <c r="H192" i="12"/>
  <c r="E193" i="12"/>
  <c r="H193" i="12"/>
  <c r="E194" i="12"/>
  <c r="H194" i="12"/>
  <c r="E195" i="12"/>
  <c r="H195" i="12"/>
  <c r="E196" i="12"/>
  <c r="H196" i="12"/>
  <c r="E197" i="12"/>
  <c r="H197" i="12"/>
  <c r="E198" i="12"/>
  <c r="H198" i="12"/>
  <c r="E199" i="12"/>
  <c r="H199" i="12"/>
  <c r="E200" i="12"/>
  <c r="H200" i="12"/>
  <c r="E201" i="12"/>
  <c r="H201" i="12"/>
  <c r="E202" i="12"/>
  <c r="H202" i="12"/>
  <c r="E203" i="12"/>
  <c r="H203" i="12"/>
  <c r="E204" i="12"/>
  <c r="H204" i="12"/>
  <c r="E205" i="12"/>
  <c r="H205" i="12"/>
  <c r="E206" i="12"/>
  <c r="H206" i="12"/>
  <c r="E207" i="12"/>
  <c r="H207" i="12"/>
  <c r="E208" i="12"/>
  <c r="H208" i="12"/>
  <c r="E209" i="12"/>
  <c r="H209" i="12"/>
  <c r="E210" i="12"/>
  <c r="H210" i="12"/>
  <c r="E211" i="12"/>
  <c r="H211" i="12"/>
  <c r="E212" i="12"/>
  <c r="H212" i="12"/>
  <c r="E213" i="12"/>
  <c r="H213" i="12"/>
  <c r="E214" i="12"/>
  <c r="H214" i="12"/>
  <c r="E215" i="12"/>
  <c r="H215" i="12"/>
  <c r="E216" i="12"/>
  <c r="H216" i="12"/>
  <c r="E217" i="12"/>
  <c r="H217" i="12"/>
  <c r="E158" i="12"/>
  <c r="H158" i="12"/>
  <c r="E72" i="12"/>
  <c r="H72" i="12"/>
  <c r="E73" i="12"/>
  <c r="H73" i="12"/>
  <c r="E74" i="12"/>
  <c r="H74" i="12"/>
  <c r="E75" i="12"/>
  <c r="H75" i="12"/>
  <c r="G75" i="12"/>
  <c r="E76" i="12"/>
  <c r="H76" i="12"/>
  <c r="E77" i="12"/>
  <c r="H77" i="12"/>
  <c r="E78" i="12"/>
  <c r="H78" i="12"/>
  <c r="E79" i="12"/>
  <c r="H79" i="12"/>
  <c r="J79" i="12"/>
  <c r="E80" i="12"/>
  <c r="H80" i="12"/>
  <c r="E71" i="12"/>
  <c r="H71" i="12"/>
  <c r="H55" i="12"/>
  <c r="H56" i="12"/>
  <c r="H57" i="12"/>
  <c r="H58" i="12"/>
  <c r="H59" i="12"/>
  <c r="H60" i="12"/>
  <c r="H61" i="12"/>
  <c r="H62" i="12"/>
  <c r="H63" i="12"/>
  <c r="H54" i="12"/>
  <c r="E34" i="12"/>
  <c r="H34" i="12"/>
  <c r="E35" i="12"/>
  <c r="H35" i="12"/>
  <c r="E36" i="12"/>
  <c r="H36" i="12"/>
  <c r="E37" i="12"/>
  <c r="H37" i="12"/>
  <c r="G37" i="12"/>
  <c r="E38" i="12"/>
  <c r="H38" i="12"/>
  <c r="E39" i="12"/>
  <c r="H39" i="12"/>
  <c r="E40" i="12"/>
  <c r="H40" i="12"/>
  <c r="E41" i="12"/>
  <c r="H41" i="12"/>
  <c r="G41" i="12"/>
  <c r="E42" i="12"/>
  <c r="H42" i="12"/>
  <c r="E43" i="12"/>
  <c r="H43" i="12"/>
  <c r="E44" i="12"/>
  <c r="H44" i="12"/>
  <c r="E45" i="12"/>
  <c r="H45" i="12"/>
  <c r="G45" i="12"/>
  <c r="E46" i="12"/>
  <c r="H46" i="12"/>
  <c r="E33" i="12"/>
  <c r="H33" i="12"/>
  <c r="H3399" i="1"/>
  <c r="H3400" i="1"/>
  <c r="H3401" i="1"/>
  <c r="G3401" i="1"/>
  <c r="H3402" i="1"/>
  <c r="G3402" i="1"/>
  <c r="H3403" i="1"/>
  <c r="H3404" i="1"/>
  <c r="H3405" i="1"/>
  <c r="G3405" i="1"/>
  <c r="H3406" i="1"/>
  <c r="G3406" i="1"/>
  <c r="H3407" i="1"/>
  <c r="H3408" i="1"/>
  <c r="H3409" i="1"/>
  <c r="G3409" i="1"/>
  <c r="H3410" i="1"/>
  <c r="G3410" i="1"/>
  <c r="H3411" i="1"/>
  <c r="H3412" i="1"/>
  <c r="H3413" i="1"/>
  <c r="G3413" i="1"/>
  <c r="H3414" i="1"/>
  <c r="G3414" i="1"/>
  <c r="H3415" i="1"/>
  <c r="H3416" i="1"/>
  <c r="H3417" i="1"/>
  <c r="G3417" i="1"/>
  <c r="H3418" i="1"/>
  <c r="G3418" i="1"/>
  <c r="H3419" i="1"/>
  <c r="H3420" i="1"/>
  <c r="H3398" i="1"/>
  <c r="H3354" i="1"/>
  <c r="H3355" i="1"/>
  <c r="H3356" i="1"/>
  <c r="H3357" i="1"/>
  <c r="G3357" i="1"/>
  <c r="H3358" i="1"/>
  <c r="H3359" i="1"/>
  <c r="H3360" i="1"/>
  <c r="H3353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19" i="1"/>
  <c r="H3113" i="1"/>
  <c r="H3114" i="1"/>
  <c r="H3115" i="1"/>
  <c r="G3115" i="1"/>
  <c r="H3116" i="1"/>
  <c r="G3116" i="1"/>
  <c r="H3117" i="1"/>
  <c r="H3118" i="1"/>
  <c r="H3119" i="1"/>
  <c r="G3119" i="1"/>
  <c r="H3120" i="1"/>
  <c r="G3120" i="1"/>
  <c r="H3121" i="1"/>
  <c r="H3122" i="1"/>
  <c r="H3123" i="1"/>
  <c r="G3123" i="1"/>
  <c r="H3124" i="1"/>
  <c r="G3124" i="1"/>
  <c r="H3125" i="1"/>
  <c r="H3126" i="1"/>
  <c r="H3127" i="1"/>
  <c r="G3127" i="1"/>
  <c r="H3128" i="1"/>
  <c r="G3128" i="1"/>
  <c r="H3129" i="1"/>
  <c r="H3130" i="1"/>
  <c r="H3131" i="1"/>
  <c r="G3131" i="1"/>
  <c r="H3132" i="1"/>
  <c r="G3132" i="1"/>
  <c r="H3133" i="1"/>
  <c r="H3134" i="1"/>
  <c r="H3135" i="1"/>
  <c r="G3135" i="1"/>
  <c r="H3136" i="1"/>
  <c r="G3136" i="1"/>
  <c r="H3137" i="1"/>
  <c r="H3138" i="1"/>
  <c r="H3139" i="1"/>
  <c r="G3139" i="1"/>
  <c r="H3140" i="1"/>
  <c r="G3140" i="1"/>
  <c r="H3141" i="1"/>
  <c r="H3142" i="1"/>
  <c r="H3143" i="1"/>
  <c r="G3143" i="1"/>
  <c r="H3144" i="1"/>
  <c r="G3144" i="1"/>
  <c r="H3145" i="1"/>
  <c r="H3146" i="1"/>
  <c r="H3147" i="1"/>
  <c r="G3147" i="1"/>
  <c r="H3148" i="1"/>
  <c r="G3148" i="1"/>
  <c r="H3149" i="1"/>
  <c r="H3150" i="1"/>
  <c r="H3151" i="1"/>
  <c r="G3151" i="1"/>
  <c r="H3152" i="1"/>
  <c r="G3152" i="1"/>
  <c r="H3153" i="1"/>
  <c r="H3154" i="1"/>
  <c r="H3155" i="1"/>
  <c r="G3155" i="1"/>
  <c r="H3156" i="1"/>
  <c r="G3156" i="1"/>
  <c r="H3157" i="1"/>
  <c r="H3158" i="1"/>
  <c r="H3159" i="1"/>
  <c r="G3159" i="1"/>
  <c r="H3160" i="1"/>
  <c r="G3160" i="1"/>
  <c r="H3161" i="1"/>
  <c r="H3162" i="1"/>
  <c r="H3163" i="1"/>
  <c r="G3163" i="1"/>
  <c r="H3164" i="1"/>
  <c r="G3164" i="1"/>
  <c r="H3165" i="1"/>
  <c r="H3166" i="1"/>
  <c r="H3167" i="1"/>
  <c r="G3167" i="1"/>
  <c r="H3168" i="1"/>
  <c r="G3168" i="1"/>
  <c r="H3169" i="1"/>
  <c r="H3170" i="1"/>
  <c r="H3171" i="1"/>
  <c r="G3171" i="1"/>
  <c r="H3172" i="1"/>
  <c r="G3172" i="1"/>
  <c r="H3173" i="1"/>
  <c r="H3174" i="1"/>
  <c r="H3175" i="1"/>
  <c r="G3175" i="1"/>
  <c r="H3176" i="1"/>
  <c r="G3176" i="1"/>
  <c r="H3177" i="1"/>
  <c r="H3178" i="1"/>
  <c r="H3179" i="1"/>
  <c r="G3179" i="1"/>
  <c r="H3180" i="1"/>
  <c r="G3180" i="1"/>
  <c r="H3181" i="1"/>
  <c r="H3182" i="1"/>
  <c r="H3183" i="1"/>
  <c r="G3183" i="1"/>
  <c r="H3184" i="1"/>
  <c r="G3184" i="1"/>
  <c r="H3185" i="1"/>
  <c r="H3186" i="1"/>
  <c r="H3187" i="1"/>
  <c r="G3187" i="1"/>
  <c r="H3188" i="1"/>
  <c r="G3188" i="1"/>
  <c r="H3189" i="1"/>
  <c r="H3190" i="1"/>
  <c r="H3191" i="1"/>
  <c r="G3191" i="1"/>
  <c r="H3192" i="1"/>
  <c r="G3192" i="1"/>
  <c r="H3193" i="1"/>
  <c r="H3194" i="1"/>
  <c r="H3195" i="1"/>
  <c r="G3195" i="1"/>
  <c r="H3196" i="1"/>
  <c r="G3196" i="1"/>
  <c r="H3197" i="1"/>
  <c r="H3198" i="1"/>
  <c r="H3199" i="1"/>
  <c r="G3199" i="1"/>
  <c r="H3200" i="1"/>
  <c r="G3200" i="1"/>
  <c r="H3201" i="1"/>
  <c r="H3202" i="1"/>
  <c r="H3203" i="1"/>
  <c r="G3203" i="1"/>
  <c r="H3204" i="1"/>
  <c r="G3204" i="1"/>
  <c r="H3205" i="1"/>
  <c r="H3206" i="1"/>
  <c r="H3207" i="1"/>
  <c r="G3207" i="1"/>
  <c r="H3208" i="1"/>
  <c r="G3208" i="1"/>
  <c r="H3209" i="1"/>
  <c r="H3112" i="1"/>
  <c r="E3074" i="1"/>
  <c r="H3074" i="1"/>
  <c r="E3075" i="1"/>
  <c r="H3075" i="1"/>
  <c r="E3076" i="1"/>
  <c r="H3076" i="1"/>
  <c r="G3076" i="1"/>
  <c r="E3077" i="1"/>
  <c r="H3077" i="1"/>
  <c r="G3077" i="1"/>
  <c r="E3078" i="1"/>
  <c r="H3078" i="1"/>
  <c r="E3079" i="1"/>
  <c r="H3079" i="1"/>
  <c r="E3080" i="1"/>
  <c r="H3080" i="1"/>
  <c r="E3081" i="1"/>
  <c r="H3081" i="1"/>
  <c r="J3081" i="1"/>
  <c r="E3082" i="1"/>
  <c r="H3082" i="1"/>
  <c r="E3083" i="1"/>
  <c r="H3083" i="1"/>
  <c r="E3084" i="1"/>
  <c r="H3084" i="1"/>
  <c r="E3085" i="1"/>
  <c r="H3085" i="1"/>
  <c r="G3085" i="1"/>
  <c r="E3086" i="1"/>
  <c r="H3086" i="1"/>
  <c r="E3087" i="1"/>
  <c r="H3087" i="1"/>
  <c r="E3088" i="1"/>
  <c r="H3088" i="1"/>
  <c r="E3089" i="1"/>
  <c r="H3089" i="1"/>
  <c r="J3089" i="1"/>
  <c r="E3090" i="1"/>
  <c r="H3090" i="1"/>
  <c r="E3091" i="1"/>
  <c r="H3091" i="1"/>
  <c r="E3092" i="1"/>
  <c r="H3092" i="1"/>
  <c r="E3093" i="1"/>
  <c r="H3093" i="1"/>
  <c r="J3093" i="1"/>
  <c r="E3094" i="1"/>
  <c r="H3094" i="1"/>
  <c r="E3095" i="1"/>
  <c r="H3095" i="1"/>
  <c r="E3096" i="1"/>
  <c r="H3096" i="1"/>
  <c r="E3097" i="1"/>
  <c r="H3097" i="1"/>
  <c r="J3097" i="1"/>
  <c r="E3098" i="1"/>
  <c r="H3098" i="1"/>
  <c r="E3099" i="1"/>
  <c r="H3099" i="1"/>
  <c r="E3100" i="1"/>
  <c r="H3100" i="1"/>
  <c r="E3101" i="1"/>
  <c r="H3101" i="1"/>
  <c r="G3101" i="1"/>
  <c r="E3102" i="1"/>
  <c r="H3102" i="1"/>
  <c r="E3073" i="1"/>
  <c r="H3073" i="1"/>
  <c r="E2968" i="1"/>
  <c r="H2968" i="1"/>
  <c r="E2969" i="1"/>
  <c r="H2969" i="1"/>
  <c r="E2970" i="1"/>
  <c r="H2970" i="1"/>
  <c r="E2971" i="1"/>
  <c r="H2971" i="1"/>
  <c r="G2971" i="1"/>
  <c r="E2972" i="1"/>
  <c r="H2972" i="1"/>
  <c r="E2973" i="1"/>
  <c r="H2973" i="1"/>
  <c r="E2974" i="1"/>
  <c r="H2974" i="1"/>
  <c r="E2975" i="1"/>
  <c r="H2975" i="1"/>
  <c r="J2975" i="1"/>
  <c r="E2976" i="1"/>
  <c r="H2976" i="1"/>
  <c r="E2977" i="1"/>
  <c r="H2977" i="1"/>
  <c r="E2978" i="1"/>
  <c r="H2978" i="1"/>
  <c r="E2979" i="1"/>
  <c r="H2979" i="1"/>
  <c r="J2979" i="1"/>
  <c r="E2980" i="1"/>
  <c r="H2980" i="1"/>
  <c r="E2981" i="1"/>
  <c r="H2981" i="1"/>
  <c r="E2982" i="1"/>
  <c r="H2982" i="1"/>
  <c r="E2983" i="1"/>
  <c r="H2983" i="1"/>
  <c r="E2984" i="1"/>
  <c r="H2984" i="1"/>
  <c r="E2985" i="1"/>
  <c r="H2985" i="1"/>
  <c r="E2986" i="1"/>
  <c r="H2986" i="1"/>
  <c r="E2987" i="1"/>
  <c r="H2987" i="1"/>
  <c r="G2987" i="1"/>
  <c r="E2988" i="1"/>
  <c r="H2988" i="1"/>
  <c r="E2989" i="1"/>
  <c r="H2989" i="1"/>
  <c r="E2990" i="1"/>
  <c r="H2990" i="1"/>
  <c r="E2991" i="1"/>
  <c r="H2991" i="1"/>
  <c r="J2991" i="1"/>
  <c r="E2992" i="1"/>
  <c r="H2992" i="1"/>
  <c r="E2993" i="1"/>
  <c r="H2993" i="1"/>
  <c r="E2994" i="1"/>
  <c r="H2994" i="1"/>
  <c r="E2995" i="1"/>
  <c r="H2995" i="1"/>
  <c r="J2995" i="1"/>
  <c r="E2996" i="1"/>
  <c r="H2996" i="1"/>
  <c r="E2997" i="1"/>
  <c r="H2997" i="1"/>
  <c r="E2998" i="1"/>
  <c r="H2998" i="1"/>
  <c r="E2999" i="1"/>
  <c r="H2999" i="1"/>
  <c r="G2999" i="1"/>
  <c r="E3000" i="1"/>
  <c r="H3000" i="1"/>
  <c r="E3001" i="1"/>
  <c r="H3001" i="1"/>
  <c r="E3002" i="1"/>
  <c r="H3002" i="1"/>
  <c r="E3003" i="1"/>
  <c r="H3003" i="1"/>
  <c r="E3004" i="1"/>
  <c r="H3004" i="1"/>
  <c r="E3005" i="1"/>
  <c r="H3005" i="1"/>
  <c r="E3006" i="1"/>
  <c r="H3006" i="1"/>
  <c r="E3007" i="1"/>
  <c r="H3007" i="1"/>
  <c r="G3007" i="1"/>
  <c r="E3008" i="1"/>
  <c r="H3008" i="1"/>
  <c r="E3009" i="1"/>
  <c r="H3009" i="1"/>
  <c r="E3010" i="1"/>
  <c r="H3010" i="1"/>
  <c r="E3011" i="1"/>
  <c r="H3011" i="1"/>
  <c r="G3011" i="1"/>
  <c r="E3012" i="1"/>
  <c r="H3012" i="1"/>
  <c r="E3013" i="1"/>
  <c r="H3013" i="1"/>
  <c r="E3014" i="1"/>
  <c r="H3014" i="1"/>
  <c r="E3015" i="1"/>
  <c r="H3015" i="1"/>
  <c r="G3015" i="1"/>
  <c r="E3016" i="1"/>
  <c r="H3016" i="1"/>
  <c r="E3017" i="1"/>
  <c r="H3017" i="1"/>
  <c r="E3018" i="1"/>
  <c r="H3018" i="1"/>
  <c r="E3019" i="1"/>
  <c r="H3019" i="1"/>
  <c r="J3019" i="1"/>
  <c r="E3020" i="1"/>
  <c r="H3020" i="1"/>
  <c r="E3021" i="1"/>
  <c r="H3021" i="1"/>
  <c r="E2967" i="1"/>
  <c r="H2967" i="1"/>
  <c r="E2859" i="1"/>
  <c r="H2859" i="1"/>
  <c r="E2860" i="1"/>
  <c r="H2860" i="1"/>
  <c r="E2861" i="1"/>
  <c r="H2861" i="1"/>
  <c r="E2862" i="1"/>
  <c r="H2862" i="1"/>
  <c r="J2862" i="1"/>
  <c r="E2863" i="1"/>
  <c r="H2863" i="1"/>
  <c r="E2864" i="1"/>
  <c r="H2864" i="1"/>
  <c r="E2865" i="1"/>
  <c r="H2865" i="1"/>
  <c r="E2866" i="1"/>
  <c r="H2866" i="1"/>
  <c r="E2867" i="1"/>
  <c r="H2867" i="1"/>
  <c r="E2868" i="1"/>
  <c r="H2868" i="1"/>
  <c r="E2869" i="1"/>
  <c r="H2869" i="1"/>
  <c r="E2870" i="1"/>
  <c r="H2870" i="1"/>
  <c r="G2870" i="1"/>
  <c r="E2871" i="1"/>
  <c r="H2871" i="1"/>
  <c r="E2872" i="1"/>
  <c r="H2872" i="1"/>
  <c r="E2873" i="1"/>
  <c r="H2873" i="1"/>
  <c r="E2874" i="1"/>
  <c r="H2874" i="1"/>
  <c r="J2874" i="1"/>
  <c r="E2875" i="1"/>
  <c r="H2875" i="1"/>
  <c r="E2876" i="1"/>
  <c r="H2876" i="1"/>
  <c r="E2877" i="1"/>
  <c r="H2877" i="1"/>
  <c r="E2878" i="1"/>
  <c r="H2878" i="1"/>
  <c r="J2878" i="1"/>
  <c r="E2879" i="1"/>
  <c r="H2879" i="1"/>
  <c r="E2880" i="1"/>
  <c r="H2880" i="1"/>
  <c r="E2881" i="1"/>
  <c r="H2881" i="1"/>
  <c r="E2882" i="1"/>
  <c r="H2882" i="1"/>
  <c r="G2882" i="1"/>
  <c r="E2883" i="1"/>
  <c r="H2883" i="1"/>
  <c r="E2884" i="1"/>
  <c r="H2884" i="1"/>
  <c r="E2885" i="1"/>
  <c r="H2885" i="1"/>
  <c r="E2886" i="1"/>
  <c r="H2886" i="1"/>
  <c r="J2886" i="1"/>
  <c r="E2887" i="1"/>
  <c r="H2887" i="1"/>
  <c r="E2888" i="1"/>
  <c r="H2888" i="1"/>
  <c r="E2889" i="1"/>
  <c r="H2889" i="1"/>
  <c r="E2858" i="1"/>
  <c r="H2858" i="1"/>
  <c r="E2793" i="1"/>
  <c r="H2793" i="1"/>
  <c r="G2793" i="1"/>
  <c r="E2794" i="1"/>
  <c r="H2794" i="1"/>
  <c r="E2795" i="1"/>
  <c r="H2795" i="1"/>
  <c r="E2796" i="1"/>
  <c r="H2796" i="1"/>
  <c r="E2797" i="1"/>
  <c r="H2797" i="1"/>
  <c r="G2797" i="1"/>
  <c r="E2798" i="1"/>
  <c r="H2798" i="1"/>
  <c r="E2799" i="1"/>
  <c r="H2799" i="1"/>
  <c r="E2800" i="1"/>
  <c r="H2800" i="1"/>
  <c r="E2801" i="1"/>
  <c r="H2801" i="1"/>
  <c r="E2802" i="1"/>
  <c r="H2802" i="1"/>
  <c r="E2803" i="1"/>
  <c r="H2803" i="1"/>
  <c r="E2804" i="1"/>
  <c r="H2804" i="1"/>
  <c r="E2792" i="1"/>
  <c r="H2792" i="1"/>
  <c r="E2693" i="1"/>
  <c r="H2693" i="1"/>
  <c r="E2694" i="1"/>
  <c r="H2694" i="1"/>
  <c r="E2695" i="1"/>
  <c r="H2695" i="1"/>
  <c r="E2696" i="1"/>
  <c r="H2696" i="1"/>
  <c r="J2696" i="1"/>
  <c r="E2697" i="1"/>
  <c r="H2697" i="1"/>
  <c r="E2698" i="1"/>
  <c r="H2698" i="1"/>
  <c r="E2699" i="1"/>
  <c r="H2699" i="1"/>
  <c r="E2700" i="1"/>
  <c r="H2700" i="1"/>
  <c r="G2700" i="1"/>
  <c r="E2701" i="1"/>
  <c r="H2701" i="1"/>
  <c r="E2702" i="1"/>
  <c r="H2702" i="1"/>
  <c r="E2703" i="1"/>
  <c r="H2703" i="1"/>
  <c r="E2704" i="1"/>
  <c r="H2704" i="1"/>
  <c r="G2704" i="1"/>
  <c r="E2705" i="1"/>
  <c r="H2705" i="1"/>
  <c r="E2706" i="1"/>
  <c r="H2706" i="1"/>
  <c r="E2707" i="1"/>
  <c r="H2707" i="1"/>
  <c r="E2708" i="1"/>
  <c r="H2708" i="1"/>
  <c r="E2709" i="1"/>
  <c r="H2709" i="1"/>
  <c r="E2710" i="1"/>
  <c r="H2710" i="1"/>
  <c r="E2711" i="1"/>
  <c r="H2711" i="1"/>
  <c r="E2712" i="1"/>
  <c r="H2712" i="1"/>
  <c r="J2712" i="1"/>
  <c r="E2713" i="1"/>
  <c r="H2713" i="1"/>
  <c r="E2714" i="1"/>
  <c r="H2714" i="1"/>
  <c r="E2715" i="1"/>
  <c r="H2715" i="1"/>
  <c r="E2716" i="1"/>
  <c r="H2716" i="1"/>
  <c r="J2716" i="1"/>
  <c r="E2717" i="1"/>
  <c r="H2717" i="1"/>
  <c r="E2718" i="1"/>
  <c r="H2718" i="1"/>
  <c r="E2719" i="1"/>
  <c r="H2719" i="1"/>
  <c r="E2720" i="1"/>
  <c r="H2720" i="1"/>
  <c r="G2720" i="1"/>
  <c r="E2721" i="1"/>
  <c r="H2721" i="1"/>
  <c r="E2722" i="1"/>
  <c r="H2722" i="1"/>
  <c r="E2723" i="1"/>
  <c r="H2723" i="1"/>
  <c r="E2724" i="1"/>
  <c r="H2724" i="1"/>
  <c r="G2724" i="1"/>
  <c r="E2725" i="1"/>
  <c r="H2725" i="1"/>
  <c r="E2726" i="1"/>
  <c r="H2726" i="1"/>
  <c r="E2692" i="1"/>
  <c r="H2692" i="1"/>
  <c r="E2584" i="1"/>
  <c r="H2584" i="1"/>
  <c r="E2585" i="1"/>
  <c r="H2585" i="1"/>
  <c r="E2586" i="1"/>
  <c r="H2586" i="1"/>
  <c r="G2586" i="1"/>
  <c r="E2587" i="1"/>
  <c r="H2587" i="1"/>
  <c r="E2588" i="1"/>
  <c r="H2588" i="1"/>
  <c r="E2589" i="1"/>
  <c r="H2589" i="1"/>
  <c r="E2590" i="1"/>
  <c r="H2590" i="1"/>
  <c r="E2591" i="1"/>
  <c r="H2591" i="1"/>
  <c r="G2591" i="1"/>
  <c r="E2592" i="1"/>
  <c r="H2592" i="1"/>
  <c r="E2583" i="1"/>
  <c r="H2583" i="1"/>
  <c r="E2461" i="1"/>
  <c r="H2461" i="1"/>
  <c r="E2462" i="1"/>
  <c r="H2462" i="1"/>
  <c r="E2463" i="1"/>
  <c r="H2463" i="1"/>
  <c r="E2464" i="1"/>
  <c r="H2464" i="1"/>
  <c r="E2465" i="1"/>
  <c r="H2465" i="1"/>
  <c r="E2466" i="1"/>
  <c r="H2466" i="1"/>
  <c r="E2467" i="1"/>
  <c r="H2467" i="1"/>
  <c r="E2468" i="1"/>
  <c r="H2468" i="1"/>
  <c r="J2468" i="1"/>
  <c r="E2469" i="1"/>
  <c r="H2469" i="1"/>
  <c r="E2470" i="1"/>
  <c r="H2470" i="1"/>
  <c r="E2471" i="1"/>
  <c r="H2471" i="1"/>
  <c r="E2472" i="1"/>
  <c r="H2472" i="1"/>
  <c r="G2472" i="1"/>
  <c r="E2473" i="1"/>
  <c r="H2473" i="1"/>
  <c r="E2474" i="1"/>
  <c r="H2474" i="1"/>
  <c r="E2475" i="1"/>
  <c r="H2475" i="1"/>
  <c r="E2476" i="1"/>
  <c r="H2476" i="1"/>
  <c r="J2476" i="1"/>
  <c r="E2477" i="1"/>
  <c r="H2477" i="1"/>
  <c r="E2478" i="1"/>
  <c r="H2478" i="1"/>
  <c r="E2479" i="1"/>
  <c r="H2479" i="1"/>
  <c r="E2480" i="1"/>
  <c r="H2480" i="1"/>
  <c r="J2480" i="1"/>
  <c r="E2481" i="1"/>
  <c r="H2481" i="1"/>
  <c r="E2482" i="1"/>
  <c r="H2482" i="1"/>
  <c r="E2483" i="1"/>
  <c r="H2483" i="1"/>
  <c r="E2484" i="1"/>
  <c r="H2484" i="1"/>
  <c r="G2484" i="1"/>
  <c r="E2485" i="1"/>
  <c r="H2485" i="1"/>
  <c r="E2486" i="1"/>
  <c r="H2486" i="1"/>
  <c r="E2487" i="1"/>
  <c r="H2487" i="1"/>
  <c r="E2488" i="1"/>
  <c r="H2488" i="1"/>
  <c r="G2488" i="1"/>
  <c r="E2489" i="1"/>
  <c r="H2489" i="1"/>
  <c r="E2490" i="1"/>
  <c r="H2490" i="1"/>
  <c r="E2491" i="1"/>
  <c r="H2491" i="1"/>
  <c r="E2492" i="1"/>
  <c r="H2492" i="1"/>
  <c r="J2492" i="1"/>
  <c r="E2493" i="1"/>
  <c r="H2493" i="1"/>
  <c r="E2494" i="1"/>
  <c r="H2494" i="1"/>
  <c r="E2495" i="1"/>
  <c r="H2495" i="1"/>
  <c r="E2496" i="1"/>
  <c r="H2496" i="1"/>
  <c r="E2497" i="1"/>
  <c r="H2497" i="1"/>
  <c r="E2498" i="1"/>
  <c r="H2498" i="1"/>
  <c r="E2499" i="1"/>
  <c r="H2499" i="1"/>
  <c r="E2500" i="1"/>
  <c r="H2500" i="1"/>
  <c r="J2500" i="1"/>
  <c r="E2501" i="1"/>
  <c r="H2501" i="1"/>
  <c r="E2502" i="1"/>
  <c r="H2502" i="1"/>
  <c r="E2503" i="1"/>
  <c r="H2503" i="1"/>
  <c r="E2504" i="1"/>
  <c r="H2504" i="1"/>
  <c r="E2505" i="1"/>
  <c r="H2505" i="1"/>
  <c r="E2506" i="1"/>
  <c r="H2506" i="1"/>
  <c r="E2507" i="1"/>
  <c r="H2507" i="1"/>
  <c r="E2508" i="1"/>
  <c r="H2508" i="1"/>
  <c r="G2508" i="1"/>
  <c r="E2509" i="1"/>
  <c r="H2509" i="1"/>
  <c r="E2510" i="1"/>
  <c r="H2510" i="1"/>
  <c r="E2511" i="1"/>
  <c r="H2511" i="1"/>
  <c r="E2512" i="1"/>
  <c r="H2512" i="1"/>
  <c r="J2512" i="1"/>
  <c r="E2513" i="1"/>
  <c r="H2513" i="1"/>
  <c r="E2514" i="1"/>
  <c r="H2514" i="1"/>
  <c r="E2515" i="1"/>
  <c r="H2515" i="1"/>
  <c r="E2516" i="1"/>
  <c r="H2516" i="1"/>
  <c r="J2516" i="1"/>
  <c r="E2517" i="1"/>
  <c r="H2517" i="1"/>
  <c r="E2518" i="1"/>
  <c r="H2518" i="1"/>
  <c r="E2519" i="1"/>
  <c r="H2519" i="1"/>
  <c r="E2520" i="1"/>
  <c r="H2520" i="1"/>
  <c r="G2520" i="1"/>
  <c r="E2521" i="1"/>
  <c r="H2521" i="1"/>
  <c r="E2522" i="1"/>
  <c r="H2522" i="1"/>
  <c r="E2523" i="1"/>
  <c r="H2523" i="1"/>
  <c r="E2524" i="1"/>
  <c r="H2524" i="1"/>
  <c r="G2524" i="1"/>
  <c r="E2525" i="1"/>
  <c r="H2525" i="1"/>
  <c r="E2526" i="1"/>
  <c r="H2526" i="1"/>
  <c r="E2527" i="1"/>
  <c r="H2527" i="1"/>
  <c r="E2528" i="1"/>
  <c r="H2528" i="1"/>
  <c r="E2529" i="1"/>
  <c r="H2529" i="1"/>
  <c r="E2530" i="1"/>
  <c r="H2530" i="1"/>
  <c r="E2531" i="1"/>
  <c r="H2531" i="1"/>
  <c r="E2532" i="1"/>
  <c r="H2532" i="1"/>
  <c r="G2532" i="1"/>
  <c r="E2533" i="1"/>
  <c r="H2533" i="1"/>
  <c r="E2460" i="1"/>
  <c r="H2460" i="1"/>
  <c r="E2378" i="1"/>
  <c r="H2378" i="1"/>
  <c r="E2379" i="1"/>
  <c r="H2379" i="1"/>
  <c r="E2380" i="1"/>
  <c r="H2380" i="1"/>
  <c r="E2381" i="1"/>
  <c r="H2381" i="1"/>
  <c r="G2381" i="1"/>
  <c r="E2382" i="1"/>
  <c r="H2382" i="1"/>
  <c r="E2383" i="1"/>
  <c r="H2383" i="1"/>
  <c r="E2384" i="1"/>
  <c r="H2384" i="1"/>
  <c r="E2385" i="1"/>
  <c r="H2385" i="1"/>
  <c r="J2385" i="1"/>
  <c r="E2386" i="1"/>
  <c r="H2386" i="1"/>
  <c r="E2387" i="1"/>
  <c r="H2387" i="1"/>
  <c r="E2388" i="1"/>
  <c r="H2388" i="1"/>
  <c r="E2389" i="1"/>
  <c r="H2389" i="1"/>
  <c r="J2389" i="1"/>
  <c r="E2390" i="1"/>
  <c r="H2390" i="1"/>
  <c r="E2391" i="1"/>
  <c r="H2391" i="1"/>
  <c r="E2392" i="1"/>
  <c r="H2392" i="1"/>
  <c r="E2393" i="1"/>
  <c r="H2393" i="1"/>
  <c r="J2393" i="1"/>
  <c r="E2394" i="1"/>
  <c r="H2394" i="1"/>
  <c r="E2395" i="1"/>
  <c r="H2395" i="1"/>
  <c r="E2396" i="1"/>
  <c r="H2396" i="1"/>
  <c r="E2397" i="1"/>
  <c r="H2397" i="1"/>
  <c r="G2397" i="1"/>
  <c r="E2398" i="1"/>
  <c r="H2398" i="1"/>
  <c r="E2399" i="1"/>
  <c r="H2399" i="1"/>
  <c r="E2400" i="1"/>
  <c r="H2400" i="1"/>
  <c r="E2401" i="1"/>
  <c r="H2401" i="1"/>
  <c r="J2401" i="1"/>
  <c r="E2402" i="1"/>
  <c r="H2402" i="1"/>
  <c r="E2403" i="1"/>
  <c r="H2403" i="1"/>
  <c r="E2404" i="1"/>
  <c r="H2404" i="1"/>
  <c r="E2405" i="1"/>
  <c r="H2405" i="1"/>
  <c r="J2405" i="1"/>
  <c r="E2406" i="1"/>
  <c r="H2406" i="1"/>
  <c r="E2407" i="1"/>
  <c r="H2407" i="1"/>
  <c r="E2408" i="1"/>
  <c r="H2408" i="1"/>
  <c r="E2409" i="1"/>
  <c r="H2409" i="1"/>
  <c r="G2409" i="1"/>
  <c r="E2410" i="1"/>
  <c r="H2410" i="1"/>
  <c r="E2411" i="1"/>
  <c r="H2411" i="1"/>
  <c r="E2412" i="1"/>
  <c r="H2412" i="1"/>
  <c r="E2413" i="1"/>
  <c r="H2413" i="1"/>
  <c r="G2413" i="1"/>
  <c r="E2414" i="1"/>
  <c r="H2414" i="1"/>
  <c r="E2415" i="1"/>
  <c r="H2415" i="1"/>
  <c r="E2416" i="1"/>
  <c r="H2416" i="1"/>
  <c r="E2417" i="1"/>
  <c r="H2417" i="1"/>
  <c r="J2417" i="1"/>
  <c r="E2418" i="1"/>
  <c r="H2418" i="1"/>
  <c r="E2419" i="1"/>
  <c r="H2419" i="1"/>
  <c r="E2420" i="1"/>
  <c r="H2420" i="1"/>
  <c r="E2421" i="1"/>
  <c r="H2421" i="1"/>
  <c r="G2421" i="1"/>
  <c r="E2422" i="1"/>
  <c r="H2422" i="1"/>
  <c r="E2423" i="1"/>
  <c r="H2423" i="1"/>
  <c r="E2424" i="1"/>
  <c r="H2424" i="1"/>
  <c r="E2425" i="1"/>
  <c r="H2425" i="1"/>
  <c r="G2425" i="1"/>
  <c r="E2426" i="1"/>
  <c r="H2426" i="1"/>
  <c r="E2427" i="1"/>
  <c r="H2427" i="1"/>
  <c r="E2428" i="1"/>
  <c r="H2428" i="1"/>
  <c r="E2429" i="1"/>
  <c r="H2429" i="1"/>
  <c r="G2429" i="1"/>
  <c r="E2430" i="1"/>
  <c r="H2430" i="1"/>
  <c r="E2431" i="1"/>
  <c r="H2431" i="1"/>
  <c r="E2432" i="1"/>
  <c r="H2432" i="1"/>
  <c r="E2433" i="1"/>
  <c r="H2433" i="1"/>
  <c r="J2433" i="1"/>
  <c r="E2434" i="1"/>
  <c r="H2434" i="1"/>
  <c r="E2435" i="1"/>
  <c r="H2435" i="1"/>
  <c r="E2436" i="1"/>
  <c r="H2436" i="1"/>
  <c r="E2437" i="1"/>
  <c r="H2437" i="1"/>
  <c r="J2437" i="1"/>
  <c r="E2438" i="1"/>
  <c r="H2438" i="1"/>
  <c r="E2439" i="1"/>
  <c r="H2439" i="1"/>
  <c r="E2440" i="1"/>
  <c r="H2440" i="1"/>
  <c r="E2441" i="1"/>
  <c r="H2441" i="1"/>
  <c r="G2441" i="1"/>
  <c r="E2442" i="1"/>
  <c r="H2442" i="1"/>
  <c r="E2443" i="1"/>
  <c r="H2443" i="1"/>
  <c r="E2444" i="1"/>
  <c r="H2444" i="1"/>
  <c r="E2445" i="1"/>
  <c r="H2445" i="1"/>
  <c r="J2445" i="1"/>
  <c r="E2446" i="1"/>
  <c r="H2446" i="1"/>
  <c r="E2447" i="1"/>
  <c r="H2447" i="1"/>
  <c r="E2448" i="1"/>
  <c r="H2448" i="1"/>
  <c r="E2449" i="1"/>
  <c r="H2449" i="1"/>
  <c r="E2450" i="1"/>
  <c r="H2450" i="1"/>
  <c r="E2377" i="1"/>
  <c r="H2377" i="1"/>
  <c r="E2283" i="1"/>
  <c r="H2283" i="1"/>
  <c r="E2284" i="1"/>
  <c r="H2284" i="1"/>
  <c r="E2282" i="1"/>
  <c r="H2282" i="1"/>
  <c r="E2183" i="1"/>
  <c r="H2183" i="1"/>
  <c r="E2184" i="1"/>
  <c r="H2184" i="1"/>
  <c r="E2185" i="1"/>
  <c r="H2185" i="1"/>
  <c r="E2186" i="1"/>
  <c r="H2186" i="1"/>
  <c r="J2186" i="1"/>
  <c r="E2187" i="1"/>
  <c r="H2187" i="1"/>
  <c r="E2188" i="1"/>
  <c r="H2188" i="1"/>
  <c r="E2189" i="1"/>
  <c r="H2189" i="1"/>
  <c r="E2190" i="1"/>
  <c r="H2190" i="1"/>
  <c r="J2190" i="1"/>
  <c r="E2191" i="1"/>
  <c r="H2191" i="1"/>
  <c r="E2192" i="1"/>
  <c r="H2192" i="1"/>
  <c r="E2193" i="1"/>
  <c r="H2193" i="1"/>
  <c r="E2194" i="1"/>
  <c r="H2194" i="1"/>
  <c r="G2194" i="1"/>
  <c r="E2195" i="1"/>
  <c r="H2195" i="1"/>
  <c r="E2196" i="1"/>
  <c r="H2196" i="1"/>
  <c r="E2197" i="1"/>
  <c r="H2197" i="1"/>
  <c r="E2198" i="1"/>
  <c r="H2198" i="1"/>
  <c r="E2199" i="1"/>
  <c r="H2199" i="1"/>
  <c r="E2200" i="1"/>
  <c r="H2200" i="1"/>
  <c r="E2201" i="1"/>
  <c r="H2201" i="1"/>
  <c r="E2202" i="1"/>
  <c r="H2202" i="1"/>
  <c r="J2202" i="1"/>
  <c r="E2203" i="1"/>
  <c r="H2203" i="1"/>
  <c r="E2204" i="1"/>
  <c r="H2204" i="1"/>
  <c r="E2205" i="1"/>
  <c r="H2205" i="1"/>
  <c r="E2206" i="1"/>
  <c r="H2206" i="1"/>
  <c r="G2206" i="1"/>
  <c r="E2207" i="1"/>
  <c r="H2207" i="1"/>
  <c r="E2208" i="1"/>
  <c r="H2208" i="1"/>
  <c r="E2209" i="1"/>
  <c r="H2209" i="1"/>
  <c r="E2210" i="1"/>
  <c r="H2210" i="1"/>
  <c r="G2210" i="1"/>
  <c r="E2211" i="1"/>
  <c r="H2211" i="1"/>
  <c r="E2212" i="1"/>
  <c r="H2212" i="1"/>
  <c r="E2213" i="1"/>
  <c r="H2213" i="1"/>
  <c r="E2214" i="1"/>
  <c r="H2214" i="1"/>
  <c r="J2214" i="1"/>
  <c r="E2215" i="1"/>
  <c r="H2215" i="1"/>
  <c r="E2216" i="1"/>
  <c r="H2216" i="1"/>
  <c r="E2217" i="1"/>
  <c r="H2217" i="1"/>
  <c r="E2218" i="1"/>
  <c r="H2218" i="1"/>
  <c r="G2218" i="1"/>
  <c r="E2219" i="1"/>
  <c r="H2219" i="1"/>
  <c r="E2220" i="1"/>
  <c r="H2220" i="1"/>
  <c r="E2221" i="1"/>
  <c r="H2221" i="1"/>
  <c r="E2222" i="1"/>
  <c r="H2222" i="1"/>
  <c r="J2222" i="1"/>
  <c r="E2223" i="1"/>
  <c r="H2223" i="1"/>
  <c r="E2224" i="1"/>
  <c r="H2224" i="1"/>
  <c r="E2225" i="1"/>
  <c r="H2225" i="1"/>
  <c r="E2226" i="1"/>
  <c r="H2226" i="1"/>
  <c r="J2226" i="1"/>
  <c r="E2227" i="1"/>
  <c r="H2227" i="1"/>
  <c r="E2228" i="1"/>
  <c r="H2228" i="1"/>
  <c r="E2229" i="1"/>
  <c r="H2229" i="1"/>
  <c r="E2230" i="1"/>
  <c r="H2230" i="1"/>
  <c r="J2230" i="1"/>
  <c r="E2231" i="1"/>
  <c r="H2231" i="1"/>
  <c r="E2232" i="1"/>
  <c r="H2232" i="1"/>
  <c r="E2233" i="1"/>
  <c r="H2233" i="1"/>
  <c r="E2234" i="1"/>
  <c r="H2234" i="1"/>
  <c r="J2234" i="1"/>
  <c r="E2235" i="1"/>
  <c r="H2235" i="1"/>
  <c r="E2236" i="1"/>
  <c r="H2236" i="1"/>
  <c r="E2237" i="1"/>
  <c r="H2237" i="1"/>
  <c r="E2238" i="1"/>
  <c r="H2238" i="1"/>
  <c r="J2238" i="1"/>
  <c r="E2239" i="1"/>
  <c r="H2239" i="1"/>
  <c r="E2240" i="1"/>
  <c r="H2240" i="1"/>
  <c r="E2241" i="1"/>
  <c r="H2241" i="1"/>
  <c r="E2242" i="1"/>
  <c r="H2242" i="1"/>
  <c r="J2242" i="1"/>
  <c r="E2243" i="1"/>
  <c r="H2243" i="1"/>
  <c r="E2244" i="1"/>
  <c r="H2244" i="1"/>
  <c r="E2245" i="1"/>
  <c r="H2245" i="1"/>
  <c r="E2246" i="1"/>
  <c r="H2246" i="1"/>
  <c r="J2246" i="1"/>
  <c r="E2247" i="1"/>
  <c r="H2247" i="1"/>
  <c r="E2248" i="1"/>
  <c r="H2248" i="1"/>
  <c r="E2182" i="1"/>
  <c r="H2182" i="1"/>
  <c r="E2149" i="1"/>
  <c r="H2149" i="1"/>
  <c r="E2150" i="1"/>
  <c r="H2150" i="1"/>
  <c r="E2151" i="1"/>
  <c r="H2151" i="1"/>
  <c r="E2152" i="1"/>
  <c r="H2152" i="1"/>
  <c r="E2153" i="1"/>
  <c r="H2153" i="1"/>
  <c r="E2154" i="1"/>
  <c r="H2154" i="1"/>
  <c r="E2155" i="1"/>
  <c r="H2155" i="1"/>
  <c r="E2156" i="1"/>
  <c r="H2156" i="1"/>
  <c r="E2157" i="1"/>
  <c r="H2157" i="1"/>
  <c r="E2158" i="1"/>
  <c r="H2158" i="1"/>
  <c r="E2159" i="1"/>
  <c r="H2159" i="1"/>
  <c r="E2160" i="1"/>
  <c r="H2160" i="1"/>
  <c r="J2160" i="1"/>
  <c r="E2161" i="1"/>
  <c r="H2161" i="1"/>
  <c r="E2162" i="1"/>
  <c r="H2162" i="1"/>
  <c r="E2163" i="1"/>
  <c r="H2163" i="1"/>
  <c r="E2164" i="1"/>
  <c r="H2164" i="1"/>
  <c r="E2165" i="1"/>
  <c r="H2165" i="1"/>
  <c r="E2166" i="1"/>
  <c r="H2166" i="1"/>
  <c r="E2167" i="1"/>
  <c r="H2167" i="1"/>
  <c r="E2168" i="1"/>
  <c r="H2168" i="1"/>
  <c r="E2169" i="1"/>
  <c r="H2169" i="1"/>
  <c r="E2170" i="1"/>
  <c r="H2170" i="1"/>
  <c r="E2171" i="1"/>
  <c r="H2171" i="1"/>
  <c r="E2172" i="1"/>
  <c r="H2172" i="1"/>
  <c r="E2148" i="1"/>
  <c r="H2148" i="1"/>
  <c r="E1987" i="1"/>
  <c r="H1987" i="1"/>
  <c r="E1988" i="1"/>
  <c r="H1988" i="1"/>
  <c r="E1989" i="1"/>
  <c r="H1989" i="1"/>
  <c r="E1990" i="1"/>
  <c r="H1990" i="1"/>
  <c r="G1990" i="1"/>
  <c r="E1991" i="1"/>
  <c r="H1991" i="1"/>
  <c r="E1992" i="1"/>
  <c r="H1992" i="1"/>
  <c r="E1993" i="1"/>
  <c r="H1993" i="1"/>
  <c r="E1994" i="1"/>
  <c r="H1994" i="1"/>
  <c r="G1994" i="1"/>
  <c r="E1995" i="1"/>
  <c r="H1995" i="1"/>
  <c r="E1996" i="1"/>
  <c r="H1996" i="1"/>
  <c r="E1997" i="1"/>
  <c r="H1997" i="1"/>
  <c r="E1998" i="1"/>
  <c r="H1998" i="1"/>
  <c r="G1998" i="1"/>
  <c r="E1999" i="1"/>
  <c r="H1999" i="1"/>
  <c r="E2000" i="1"/>
  <c r="H2000" i="1"/>
  <c r="E2001" i="1"/>
  <c r="H2001" i="1"/>
  <c r="E2002" i="1"/>
  <c r="H2002" i="1"/>
  <c r="G2002" i="1"/>
  <c r="E2003" i="1"/>
  <c r="H2003" i="1"/>
  <c r="E2004" i="1"/>
  <c r="H2004" i="1"/>
  <c r="E2005" i="1"/>
  <c r="H2005" i="1"/>
  <c r="E2006" i="1"/>
  <c r="H2006" i="1"/>
  <c r="G2006" i="1"/>
  <c r="E2007" i="1"/>
  <c r="H2007" i="1"/>
  <c r="E2008" i="1"/>
  <c r="H2008" i="1"/>
  <c r="E2009" i="1"/>
  <c r="H2009" i="1"/>
  <c r="E2010" i="1"/>
  <c r="H2010" i="1"/>
  <c r="G2010" i="1"/>
  <c r="E2011" i="1"/>
  <c r="H2011" i="1"/>
  <c r="E2012" i="1"/>
  <c r="H2012" i="1"/>
  <c r="E2013" i="1"/>
  <c r="H2013" i="1"/>
  <c r="E2014" i="1"/>
  <c r="H2014" i="1"/>
  <c r="G2014" i="1"/>
  <c r="E2015" i="1"/>
  <c r="H2015" i="1"/>
  <c r="E2016" i="1"/>
  <c r="H2016" i="1"/>
  <c r="E2017" i="1"/>
  <c r="H2017" i="1"/>
  <c r="E2018" i="1"/>
  <c r="H2018" i="1"/>
  <c r="J2018" i="1"/>
  <c r="E2019" i="1"/>
  <c r="H2019" i="1"/>
  <c r="E2020" i="1"/>
  <c r="H2020" i="1"/>
  <c r="E2021" i="1"/>
  <c r="H2021" i="1"/>
  <c r="E2022" i="1"/>
  <c r="H2022" i="1"/>
  <c r="E2023" i="1"/>
  <c r="H2023" i="1"/>
  <c r="E2024" i="1"/>
  <c r="H2024" i="1"/>
  <c r="E2025" i="1"/>
  <c r="H2025" i="1"/>
  <c r="E2026" i="1"/>
  <c r="H2026" i="1"/>
  <c r="E2027" i="1"/>
  <c r="H2027" i="1"/>
  <c r="E2028" i="1"/>
  <c r="H2028" i="1"/>
  <c r="E2029" i="1"/>
  <c r="H2029" i="1"/>
  <c r="E2030" i="1"/>
  <c r="H2030" i="1"/>
  <c r="J2030" i="1"/>
  <c r="E2031" i="1"/>
  <c r="H2031" i="1"/>
  <c r="E2032" i="1"/>
  <c r="H2032" i="1"/>
  <c r="E2033" i="1"/>
  <c r="H2033" i="1"/>
  <c r="E2034" i="1"/>
  <c r="H2034" i="1"/>
  <c r="G2034" i="1"/>
  <c r="E2035" i="1"/>
  <c r="H2035" i="1"/>
  <c r="E2036" i="1"/>
  <c r="H2036" i="1"/>
  <c r="E2037" i="1"/>
  <c r="H2037" i="1"/>
  <c r="E2038" i="1"/>
  <c r="H2038" i="1"/>
  <c r="G2038" i="1"/>
  <c r="E2039" i="1"/>
  <c r="H2039" i="1"/>
  <c r="E2040" i="1"/>
  <c r="H2040" i="1"/>
  <c r="E2041" i="1"/>
  <c r="H2041" i="1"/>
  <c r="E2042" i="1"/>
  <c r="H2042" i="1"/>
  <c r="J2042" i="1"/>
  <c r="E2043" i="1"/>
  <c r="H2043" i="1"/>
  <c r="E2044" i="1"/>
  <c r="H2044" i="1"/>
  <c r="E2045" i="1"/>
  <c r="H2045" i="1"/>
  <c r="E2046" i="1"/>
  <c r="H2046" i="1"/>
  <c r="G2046" i="1"/>
  <c r="E2047" i="1"/>
  <c r="H2047" i="1"/>
  <c r="E2048" i="1"/>
  <c r="H2048" i="1"/>
  <c r="E2049" i="1"/>
  <c r="H2049" i="1"/>
  <c r="E2050" i="1"/>
  <c r="H2050" i="1"/>
  <c r="E2051" i="1"/>
  <c r="H2051" i="1"/>
  <c r="E2052" i="1"/>
  <c r="H2052" i="1"/>
  <c r="E2053" i="1"/>
  <c r="H2053" i="1"/>
  <c r="E2054" i="1"/>
  <c r="H2054" i="1"/>
  <c r="G2054" i="1"/>
  <c r="E2055" i="1"/>
  <c r="H2055" i="1"/>
  <c r="E2056" i="1"/>
  <c r="H2056" i="1"/>
  <c r="E2057" i="1"/>
  <c r="H2057" i="1"/>
  <c r="E2058" i="1"/>
  <c r="H2058" i="1"/>
  <c r="G2058" i="1"/>
  <c r="E2059" i="1"/>
  <c r="H2059" i="1"/>
  <c r="E2060" i="1"/>
  <c r="H2060" i="1"/>
  <c r="E2061" i="1"/>
  <c r="H2061" i="1"/>
  <c r="E2062" i="1"/>
  <c r="H2062" i="1"/>
  <c r="G2062" i="1"/>
  <c r="E1986" i="1"/>
  <c r="H1986" i="1"/>
  <c r="E1901" i="1"/>
  <c r="H1901" i="1"/>
  <c r="E1902" i="1"/>
  <c r="H1902" i="1"/>
  <c r="E1903" i="1"/>
  <c r="H1903" i="1"/>
  <c r="E1904" i="1"/>
  <c r="H1904" i="1"/>
  <c r="E1905" i="1"/>
  <c r="H1905" i="1"/>
  <c r="E1906" i="1"/>
  <c r="H1906" i="1"/>
  <c r="E1907" i="1"/>
  <c r="H1907" i="1"/>
  <c r="E1908" i="1"/>
  <c r="H1908" i="1"/>
  <c r="E1909" i="1"/>
  <c r="H1909" i="1"/>
  <c r="E1910" i="1"/>
  <c r="H1910" i="1"/>
  <c r="E1911" i="1"/>
  <c r="H1911" i="1"/>
  <c r="E1912" i="1"/>
  <c r="H1912" i="1"/>
  <c r="G1912" i="1"/>
  <c r="E1913" i="1"/>
  <c r="H1913" i="1"/>
  <c r="E1914" i="1"/>
  <c r="H1914" i="1"/>
  <c r="E1915" i="1"/>
  <c r="H1915" i="1"/>
  <c r="E1916" i="1"/>
  <c r="H1916" i="1"/>
  <c r="G1916" i="1"/>
  <c r="E1917" i="1"/>
  <c r="H1917" i="1"/>
  <c r="E1918" i="1"/>
  <c r="H1918" i="1"/>
  <c r="E1919" i="1"/>
  <c r="H1919" i="1"/>
  <c r="E1920" i="1"/>
  <c r="H1920" i="1"/>
  <c r="J1920" i="1"/>
  <c r="E1921" i="1"/>
  <c r="H1921" i="1"/>
  <c r="E1922" i="1"/>
  <c r="H1922" i="1"/>
  <c r="E1923" i="1"/>
  <c r="H1923" i="1"/>
  <c r="E1924" i="1"/>
  <c r="H1924" i="1"/>
  <c r="G1924" i="1"/>
  <c r="E1925" i="1"/>
  <c r="H1925" i="1"/>
  <c r="E1926" i="1"/>
  <c r="H1926" i="1"/>
  <c r="E1927" i="1"/>
  <c r="H1927" i="1"/>
  <c r="E1928" i="1"/>
  <c r="H1928" i="1"/>
  <c r="E1929" i="1"/>
  <c r="H1929" i="1"/>
  <c r="E1930" i="1"/>
  <c r="H1930" i="1"/>
  <c r="E1931" i="1"/>
  <c r="H1931" i="1"/>
  <c r="E1932" i="1"/>
  <c r="H1932" i="1"/>
  <c r="G1932" i="1"/>
  <c r="E1933" i="1"/>
  <c r="H1933" i="1"/>
  <c r="E1934" i="1"/>
  <c r="H1934" i="1"/>
  <c r="E1935" i="1"/>
  <c r="H1935" i="1"/>
  <c r="E1936" i="1"/>
  <c r="H1936" i="1"/>
  <c r="J1936" i="1"/>
  <c r="E1937" i="1"/>
  <c r="H1937" i="1"/>
  <c r="E1938" i="1"/>
  <c r="H1938" i="1"/>
  <c r="E1939" i="1"/>
  <c r="H1939" i="1"/>
  <c r="E1940" i="1"/>
  <c r="H1940" i="1"/>
  <c r="E1941" i="1"/>
  <c r="H1941" i="1"/>
  <c r="E1942" i="1"/>
  <c r="H1942" i="1"/>
  <c r="E1943" i="1"/>
  <c r="H1943" i="1"/>
  <c r="E1944" i="1"/>
  <c r="H1944" i="1"/>
  <c r="G1944" i="1"/>
  <c r="E1945" i="1"/>
  <c r="H1945" i="1"/>
  <c r="E1946" i="1"/>
  <c r="H1946" i="1"/>
  <c r="E1947" i="1"/>
  <c r="H1947" i="1"/>
  <c r="E1948" i="1"/>
  <c r="H1948" i="1"/>
  <c r="G1948" i="1"/>
  <c r="E1949" i="1"/>
  <c r="H1949" i="1"/>
  <c r="E1950" i="1"/>
  <c r="H1950" i="1"/>
  <c r="E1951" i="1"/>
  <c r="H1951" i="1"/>
  <c r="E1952" i="1"/>
  <c r="H1952" i="1"/>
  <c r="E1953" i="1"/>
  <c r="H1953" i="1"/>
  <c r="E1954" i="1"/>
  <c r="H1954" i="1"/>
  <c r="E1955" i="1"/>
  <c r="H1955" i="1"/>
  <c r="E1956" i="1"/>
  <c r="H1956" i="1"/>
  <c r="G1956" i="1"/>
  <c r="E1957" i="1"/>
  <c r="H1957" i="1"/>
  <c r="E1958" i="1"/>
  <c r="H1958" i="1"/>
  <c r="E1959" i="1"/>
  <c r="H1959" i="1"/>
  <c r="E1960" i="1"/>
  <c r="H1960" i="1"/>
  <c r="G1960" i="1"/>
  <c r="E1961" i="1"/>
  <c r="H1961" i="1"/>
  <c r="E1962" i="1"/>
  <c r="H1962" i="1"/>
  <c r="E1963" i="1"/>
  <c r="H1963" i="1"/>
  <c r="E1964" i="1"/>
  <c r="H1964" i="1"/>
  <c r="G1964" i="1"/>
  <c r="E1965" i="1"/>
  <c r="H1965" i="1"/>
  <c r="E1966" i="1"/>
  <c r="H1966" i="1"/>
  <c r="E1967" i="1"/>
  <c r="H1967" i="1"/>
  <c r="E1968" i="1"/>
  <c r="H1968" i="1"/>
  <c r="G1968" i="1"/>
  <c r="E1969" i="1"/>
  <c r="H1969" i="1"/>
  <c r="E1970" i="1"/>
  <c r="H1970" i="1"/>
  <c r="E1971" i="1"/>
  <c r="H1971" i="1"/>
  <c r="E1972" i="1"/>
  <c r="H1972" i="1"/>
  <c r="J1972" i="1"/>
  <c r="E1973" i="1"/>
  <c r="H1973" i="1"/>
  <c r="E1974" i="1"/>
  <c r="H1974" i="1"/>
  <c r="E1975" i="1"/>
  <c r="H1975" i="1"/>
  <c r="E1976" i="1"/>
  <c r="H1976" i="1"/>
  <c r="G1976" i="1"/>
  <c r="E1900" i="1"/>
  <c r="H1900" i="1"/>
  <c r="E1729" i="1"/>
  <c r="H1729" i="1"/>
  <c r="E1730" i="1"/>
  <c r="H1730" i="1"/>
  <c r="E1731" i="1"/>
  <c r="H1731" i="1"/>
  <c r="E1732" i="1"/>
  <c r="H1732" i="1"/>
  <c r="E1733" i="1"/>
  <c r="H1733" i="1"/>
  <c r="E1734" i="1"/>
  <c r="H1734" i="1"/>
  <c r="E1735" i="1"/>
  <c r="H1735" i="1"/>
  <c r="E1736" i="1"/>
  <c r="H1736" i="1"/>
  <c r="J1736" i="1"/>
  <c r="E1737" i="1"/>
  <c r="H1737" i="1"/>
  <c r="E1738" i="1"/>
  <c r="H1738" i="1"/>
  <c r="E1739" i="1"/>
  <c r="H1739" i="1"/>
  <c r="E1740" i="1"/>
  <c r="H1740" i="1"/>
  <c r="G1740" i="1"/>
  <c r="E1741" i="1"/>
  <c r="H1741" i="1"/>
  <c r="E1742" i="1"/>
  <c r="H1742" i="1"/>
  <c r="E1743" i="1"/>
  <c r="H1743" i="1"/>
  <c r="E1744" i="1"/>
  <c r="H1744" i="1"/>
  <c r="G1744" i="1"/>
  <c r="E1745" i="1"/>
  <c r="H1745" i="1"/>
  <c r="E1746" i="1"/>
  <c r="H1746" i="1"/>
  <c r="E1747" i="1"/>
  <c r="H1747" i="1"/>
  <c r="E1748" i="1"/>
  <c r="H1748" i="1"/>
  <c r="G1748" i="1"/>
  <c r="E1749" i="1"/>
  <c r="H1749" i="1"/>
  <c r="E1750" i="1"/>
  <c r="H1750" i="1"/>
  <c r="E1751" i="1"/>
  <c r="H1751" i="1"/>
  <c r="E1752" i="1"/>
  <c r="H1752" i="1"/>
  <c r="J1752" i="1"/>
  <c r="E1753" i="1"/>
  <c r="H1753" i="1"/>
  <c r="E1754" i="1"/>
  <c r="H1754" i="1"/>
  <c r="E1755" i="1"/>
  <c r="H1755" i="1"/>
  <c r="E1756" i="1"/>
  <c r="H1756" i="1"/>
  <c r="G1756" i="1"/>
  <c r="E1757" i="1"/>
  <c r="H1757" i="1"/>
  <c r="E1758" i="1"/>
  <c r="H1758" i="1"/>
  <c r="E1759" i="1"/>
  <c r="H1759" i="1"/>
  <c r="E1760" i="1"/>
  <c r="H1760" i="1"/>
  <c r="J1760" i="1"/>
  <c r="E1761" i="1"/>
  <c r="H1761" i="1"/>
  <c r="E1762" i="1"/>
  <c r="H1762" i="1"/>
  <c r="E1763" i="1"/>
  <c r="H1763" i="1"/>
  <c r="E1764" i="1"/>
  <c r="H1764" i="1"/>
  <c r="J1764" i="1"/>
  <c r="E1765" i="1"/>
  <c r="H1765" i="1"/>
  <c r="E1766" i="1"/>
  <c r="H1766" i="1"/>
  <c r="E1767" i="1"/>
  <c r="H1767" i="1"/>
  <c r="E1768" i="1"/>
  <c r="H1768" i="1"/>
  <c r="G1768" i="1"/>
  <c r="E1769" i="1"/>
  <c r="H1769" i="1"/>
  <c r="E1770" i="1"/>
  <c r="H1770" i="1"/>
  <c r="E1771" i="1"/>
  <c r="H1771" i="1"/>
  <c r="E1772" i="1"/>
  <c r="H1772" i="1"/>
  <c r="G1772" i="1"/>
  <c r="E1773" i="1"/>
  <c r="H1773" i="1"/>
  <c r="E1774" i="1"/>
  <c r="H1774" i="1"/>
  <c r="E1775" i="1"/>
  <c r="H1775" i="1"/>
  <c r="E1776" i="1"/>
  <c r="H1776" i="1"/>
  <c r="G1776" i="1"/>
  <c r="E1777" i="1"/>
  <c r="H1777" i="1"/>
  <c r="E1778" i="1"/>
  <c r="H1778" i="1"/>
  <c r="E1779" i="1"/>
  <c r="H1779" i="1"/>
  <c r="E1780" i="1"/>
  <c r="H1780" i="1"/>
  <c r="G1780" i="1"/>
  <c r="E1781" i="1"/>
  <c r="H1781" i="1"/>
  <c r="E1782" i="1"/>
  <c r="H1782" i="1"/>
  <c r="E1783" i="1"/>
  <c r="H1783" i="1"/>
  <c r="E1784" i="1"/>
  <c r="H1784" i="1"/>
  <c r="J1784" i="1"/>
  <c r="E1785" i="1"/>
  <c r="H1785" i="1"/>
  <c r="E1786" i="1"/>
  <c r="H1786" i="1"/>
  <c r="E1787" i="1"/>
  <c r="H1787" i="1"/>
  <c r="E1788" i="1"/>
  <c r="H1788" i="1"/>
  <c r="J1788" i="1"/>
  <c r="E1789" i="1"/>
  <c r="H1789" i="1"/>
  <c r="E1790" i="1"/>
  <c r="H1790" i="1"/>
  <c r="E1791" i="1"/>
  <c r="H1791" i="1"/>
  <c r="E1792" i="1"/>
  <c r="H1792" i="1"/>
  <c r="E1793" i="1"/>
  <c r="H1793" i="1"/>
  <c r="E1794" i="1"/>
  <c r="H1794" i="1"/>
  <c r="E1795" i="1"/>
  <c r="H1795" i="1"/>
  <c r="E1796" i="1"/>
  <c r="H1796" i="1"/>
  <c r="J1796" i="1"/>
  <c r="E1797" i="1"/>
  <c r="H1797" i="1"/>
  <c r="E1798" i="1"/>
  <c r="H1798" i="1"/>
  <c r="E1799" i="1"/>
  <c r="H1799" i="1"/>
  <c r="E1800" i="1"/>
  <c r="H1800" i="1"/>
  <c r="G1800" i="1"/>
  <c r="E1801" i="1"/>
  <c r="H1801" i="1"/>
  <c r="E1802" i="1"/>
  <c r="H1802" i="1"/>
  <c r="E1803" i="1"/>
  <c r="H1803" i="1"/>
  <c r="E1804" i="1"/>
  <c r="H1804" i="1"/>
  <c r="G1804" i="1"/>
  <c r="E1728" i="1"/>
  <c r="H1728" i="1"/>
  <c r="E1643" i="1"/>
  <c r="H1643" i="1"/>
  <c r="E1644" i="1"/>
  <c r="H1644" i="1"/>
  <c r="E1645" i="1"/>
  <c r="H1645" i="1"/>
  <c r="E1646" i="1"/>
  <c r="H1646" i="1"/>
  <c r="E1647" i="1"/>
  <c r="H1647" i="1"/>
  <c r="E1648" i="1"/>
  <c r="H1648" i="1"/>
  <c r="E1649" i="1"/>
  <c r="H1649" i="1"/>
  <c r="E1650" i="1"/>
  <c r="H1650" i="1"/>
  <c r="G1650" i="1"/>
  <c r="E1651" i="1"/>
  <c r="H1651" i="1"/>
  <c r="E1652" i="1"/>
  <c r="H1652" i="1"/>
  <c r="E1653" i="1"/>
  <c r="H1653" i="1"/>
  <c r="E1654" i="1"/>
  <c r="H1654" i="1"/>
  <c r="G1654" i="1"/>
  <c r="E1655" i="1"/>
  <c r="H1655" i="1"/>
  <c r="E1656" i="1"/>
  <c r="H1656" i="1"/>
  <c r="E1657" i="1"/>
  <c r="H1657" i="1"/>
  <c r="E1658" i="1"/>
  <c r="H1658" i="1"/>
  <c r="G1658" i="1"/>
  <c r="E1659" i="1"/>
  <c r="H1659" i="1"/>
  <c r="E1660" i="1"/>
  <c r="H1660" i="1"/>
  <c r="E1661" i="1"/>
  <c r="H1661" i="1"/>
  <c r="E1662" i="1"/>
  <c r="H1662" i="1"/>
  <c r="G1662" i="1"/>
  <c r="E1663" i="1"/>
  <c r="H1663" i="1"/>
  <c r="E1664" i="1"/>
  <c r="H1664" i="1"/>
  <c r="E1665" i="1"/>
  <c r="H1665" i="1"/>
  <c r="E1666" i="1"/>
  <c r="H1666" i="1"/>
  <c r="E1667" i="1"/>
  <c r="H1667" i="1"/>
  <c r="E1668" i="1"/>
  <c r="H1668" i="1"/>
  <c r="E1669" i="1"/>
  <c r="H1669" i="1"/>
  <c r="E1670" i="1"/>
  <c r="H1670" i="1"/>
  <c r="E1671" i="1"/>
  <c r="H1671" i="1"/>
  <c r="E1672" i="1"/>
  <c r="H1672" i="1"/>
  <c r="E1673" i="1"/>
  <c r="H1673" i="1"/>
  <c r="E1674" i="1"/>
  <c r="H1674" i="1"/>
  <c r="G1674" i="1"/>
  <c r="E1675" i="1"/>
  <c r="H1675" i="1"/>
  <c r="E1676" i="1"/>
  <c r="H1676" i="1"/>
  <c r="E1677" i="1"/>
  <c r="H1677" i="1"/>
  <c r="E1678" i="1"/>
  <c r="H1678" i="1"/>
  <c r="G1678" i="1"/>
  <c r="E1679" i="1"/>
  <c r="H1679" i="1"/>
  <c r="E1680" i="1"/>
  <c r="H1680" i="1"/>
  <c r="E1681" i="1"/>
  <c r="H1681" i="1"/>
  <c r="E1682" i="1"/>
  <c r="H1682" i="1"/>
  <c r="E1683" i="1"/>
  <c r="H1683" i="1"/>
  <c r="E1684" i="1"/>
  <c r="H1684" i="1"/>
  <c r="E1685" i="1"/>
  <c r="H1685" i="1"/>
  <c r="E1686" i="1"/>
  <c r="H1686" i="1"/>
  <c r="G1686" i="1"/>
  <c r="E1687" i="1"/>
  <c r="H1687" i="1"/>
  <c r="E1688" i="1"/>
  <c r="H1688" i="1"/>
  <c r="E1689" i="1"/>
  <c r="H1689" i="1"/>
  <c r="E1690" i="1"/>
  <c r="H1690" i="1"/>
  <c r="E1691" i="1"/>
  <c r="H1691" i="1"/>
  <c r="E1692" i="1"/>
  <c r="H1692" i="1"/>
  <c r="E1693" i="1"/>
  <c r="H1693" i="1"/>
  <c r="E1694" i="1"/>
  <c r="H1694" i="1"/>
  <c r="G1694" i="1"/>
  <c r="E1695" i="1"/>
  <c r="H1695" i="1"/>
  <c r="E1696" i="1"/>
  <c r="H1696" i="1"/>
  <c r="E1697" i="1"/>
  <c r="H1697" i="1"/>
  <c r="E1698" i="1"/>
  <c r="H1698" i="1"/>
  <c r="G1698" i="1"/>
  <c r="E1699" i="1"/>
  <c r="H1699" i="1"/>
  <c r="E1700" i="1"/>
  <c r="H1700" i="1"/>
  <c r="E1701" i="1"/>
  <c r="H1701" i="1"/>
  <c r="E1702" i="1"/>
  <c r="H1702" i="1"/>
  <c r="G1702" i="1"/>
  <c r="E1703" i="1"/>
  <c r="H1703" i="1"/>
  <c r="E1704" i="1"/>
  <c r="H1704" i="1"/>
  <c r="E1705" i="1"/>
  <c r="H1705" i="1"/>
  <c r="E1706" i="1"/>
  <c r="H1706" i="1"/>
  <c r="E1707" i="1"/>
  <c r="H1707" i="1"/>
  <c r="E1708" i="1"/>
  <c r="H1708" i="1"/>
  <c r="E1709" i="1"/>
  <c r="H1709" i="1"/>
  <c r="E1710" i="1"/>
  <c r="H1710" i="1"/>
  <c r="E1711" i="1"/>
  <c r="H1711" i="1"/>
  <c r="E1712" i="1"/>
  <c r="H1712" i="1"/>
  <c r="E1713" i="1"/>
  <c r="H1713" i="1"/>
  <c r="E1714" i="1"/>
  <c r="H1714" i="1"/>
  <c r="G1714" i="1"/>
  <c r="E1715" i="1"/>
  <c r="H1715" i="1"/>
  <c r="E1716" i="1"/>
  <c r="H1716" i="1"/>
  <c r="E1717" i="1"/>
  <c r="H1717" i="1"/>
  <c r="E1718" i="1"/>
  <c r="H1718" i="1"/>
  <c r="E1642" i="1"/>
  <c r="H1642" i="1"/>
  <c r="E1543" i="1"/>
  <c r="H1543" i="1"/>
  <c r="E1544" i="1"/>
  <c r="H1544" i="1"/>
  <c r="E1545" i="1"/>
  <c r="H1545" i="1"/>
  <c r="E1546" i="1"/>
  <c r="H1546" i="1"/>
  <c r="J1546" i="1"/>
  <c r="E1542" i="1"/>
  <c r="H1542" i="1"/>
  <c r="E1499" i="1"/>
  <c r="H1499" i="1"/>
  <c r="E1500" i="1"/>
  <c r="H1500" i="1"/>
  <c r="E1501" i="1"/>
  <c r="H1501" i="1"/>
  <c r="E1502" i="1"/>
  <c r="H1502" i="1"/>
  <c r="G1502" i="1"/>
  <c r="E1503" i="1"/>
  <c r="H1503" i="1"/>
  <c r="E1504" i="1"/>
  <c r="H1504" i="1"/>
  <c r="E1498" i="1"/>
  <c r="H1498" i="1"/>
  <c r="E1451" i="1"/>
  <c r="H1451" i="1"/>
  <c r="E1452" i="1"/>
  <c r="H1452" i="1"/>
  <c r="E1453" i="1"/>
  <c r="H1453" i="1"/>
  <c r="E1454" i="1"/>
  <c r="H1454" i="1"/>
  <c r="E1455" i="1"/>
  <c r="H1455" i="1"/>
  <c r="E1456" i="1"/>
  <c r="H1456" i="1"/>
  <c r="E1450" i="1"/>
  <c r="H1450" i="1"/>
  <c r="H1373" i="1"/>
  <c r="H1374" i="1"/>
  <c r="H1375" i="1"/>
  <c r="H1376" i="1"/>
  <c r="G1376" i="1"/>
  <c r="H1377" i="1"/>
  <c r="H1378" i="1"/>
  <c r="H1379" i="1"/>
  <c r="H1380" i="1"/>
  <c r="G1380" i="1"/>
  <c r="H1381" i="1"/>
  <c r="H1382" i="1"/>
  <c r="H1383" i="1"/>
  <c r="H1384" i="1"/>
  <c r="H1385" i="1"/>
  <c r="H1386" i="1"/>
  <c r="H1387" i="1"/>
  <c r="H1388" i="1"/>
  <c r="G1388" i="1"/>
  <c r="H1389" i="1"/>
  <c r="H1390" i="1"/>
  <c r="H1391" i="1"/>
  <c r="H1392" i="1"/>
  <c r="H1393" i="1"/>
  <c r="H1394" i="1"/>
  <c r="H1395" i="1"/>
  <c r="H1396" i="1"/>
  <c r="G1396" i="1"/>
  <c r="H1397" i="1"/>
  <c r="H1398" i="1"/>
  <c r="H1399" i="1"/>
  <c r="H1400" i="1"/>
  <c r="G1400" i="1"/>
  <c r="H1401" i="1"/>
  <c r="H1402" i="1"/>
  <c r="H1403" i="1"/>
  <c r="H1404" i="1"/>
  <c r="H1405" i="1"/>
  <c r="H1406" i="1"/>
  <c r="H1407" i="1"/>
  <c r="H1408" i="1"/>
  <c r="H1372" i="1"/>
  <c r="E1231" i="1"/>
  <c r="H1231" i="1"/>
  <c r="E1232" i="1"/>
  <c r="H1232" i="1"/>
  <c r="E1233" i="1"/>
  <c r="H1233" i="1"/>
  <c r="E1234" i="1"/>
  <c r="H1234" i="1"/>
  <c r="E1235" i="1"/>
  <c r="H1235" i="1"/>
  <c r="E1236" i="1"/>
  <c r="H1236" i="1"/>
  <c r="E1237" i="1"/>
  <c r="H1237" i="1"/>
  <c r="E1238" i="1"/>
  <c r="H1238" i="1"/>
  <c r="E1239" i="1"/>
  <c r="H1239" i="1"/>
  <c r="E1240" i="1"/>
  <c r="H1240" i="1"/>
  <c r="E1241" i="1"/>
  <c r="H1241" i="1"/>
  <c r="E1242" i="1"/>
  <c r="H1242" i="1"/>
  <c r="E1243" i="1"/>
  <c r="H1243" i="1"/>
  <c r="E1244" i="1"/>
  <c r="H1244" i="1"/>
  <c r="E1245" i="1"/>
  <c r="H1245" i="1"/>
  <c r="E1246" i="1"/>
  <c r="H1246" i="1"/>
  <c r="E1247" i="1"/>
  <c r="H1247" i="1"/>
  <c r="E1248" i="1"/>
  <c r="H1248" i="1"/>
  <c r="E1249" i="1"/>
  <c r="H1249" i="1"/>
  <c r="E1250" i="1"/>
  <c r="H1250" i="1"/>
  <c r="E1251" i="1"/>
  <c r="H1251" i="1"/>
  <c r="E1252" i="1"/>
  <c r="H1252" i="1"/>
  <c r="E1253" i="1"/>
  <c r="H1253" i="1"/>
  <c r="E1254" i="1"/>
  <c r="H1254" i="1"/>
  <c r="E1255" i="1"/>
  <c r="H1255" i="1"/>
  <c r="E1256" i="1"/>
  <c r="H1256" i="1"/>
  <c r="E1257" i="1"/>
  <c r="H1257" i="1"/>
  <c r="E1258" i="1"/>
  <c r="H1258" i="1"/>
  <c r="E1259" i="1"/>
  <c r="H1259" i="1"/>
  <c r="E1260" i="1"/>
  <c r="H1260" i="1"/>
  <c r="E1261" i="1"/>
  <c r="H1261" i="1"/>
  <c r="E1262" i="1"/>
  <c r="H1262" i="1"/>
  <c r="E1263" i="1"/>
  <c r="H1263" i="1"/>
  <c r="E1264" i="1"/>
  <c r="H1264" i="1"/>
  <c r="E1265" i="1"/>
  <c r="H1265" i="1"/>
  <c r="E1266" i="1"/>
  <c r="H1266" i="1"/>
  <c r="E1267" i="1"/>
  <c r="H1267" i="1"/>
  <c r="E1268" i="1"/>
  <c r="H1268" i="1"/>
  <c r="E1269" i="1"/>
  <c r="H1269" i="1"/>
  <c r="E1270" i="1"/>
  <c r="H1270" i="1"/>
  <c r="E1230" i="1"/>
  <c r="H1230" i="1"/>
  <c r="E1113" i="1"/>
  <c r="H1113" i="1"/>
  <c r="E1114" i="1"/>
  <c r="H1114" i="1"/>
  <c r="E1115" i="1"/>
  <c r="H1115" i="1"/>
  <c r="E1116" i="1"/>
  <c r="H1116" i="1"/>
  <c r="J1116" i="1"/>
  <c r="E1117" i="1"/>
  <c r="H1117" i="1"/>
  <c r="E1118" i="1"/>
  <c r="H1118" i="1"/>
  <c r="E1119" i="1"/>
  <c r="H1119" i="1"/>
  <c r="E1120" i="1"/>
  <c r="H1120" i="1"/>
  <c r="G1120" i="1"/>
  <c r="E1112" i="1"/>
  <c r="H1112" i="1"/>
  <c r="E1095" i="1"/>
  <c r="H1095" i="1"/>
  <c r="E1096" i="1"/>
  <c r="H1096" i="1"/>
  <c r="E1097" i="1"/>
  <c r="H1097" i="1"/>
  <c r="E1098" i="1"/>
  <c r="H1098" i="1"/>
  <c r="G1098" i="1"/>
  <c r="E1099" i="1"/>
  <c r="H1099" i="1"/>
  <c r="E1100" i="1"/>
  <c r="H1100" i="1"/>
  <c r="E1101" i="1"/>
  <c r="H1101" i="1"/>
  <c r="E1102" i="1"/>
  <c r="H1102" i="1"/>
  <c r="J1102" i="1"/>
  <c r="E1094" i="1"/>
  <c r="H1094" i="1"/>
  <c r="E1059" i="1"/>
  <c r="H1059" i="1"/>
  <c r="E1060" i="1"/>
  <c r="H1060" i="1"/>
  <c r="E1061" i="1"/>
  <c r="H1061" i="1"/>
  <c r="E1062" i="1"/>
  <c r="H1062" i="1"/>
  <c r="E1063" i="1"/>
  <c r="H1063" i="1"/>
  <c r="E1064" i="1"/>
  <c r="H1064" i="1"/>
  <c r="E1065" i="1"/>
  <c r="H1065" i="1"/>
  <c r="E1066" i="1"/>
  <c r="H1066" i="1"/>
  <c r="J1066" i="1"/>
  <c r="E1058" i="1"/>
  <c r="H1058" i="1"/>
  <c r="E1041" i="1"/>
  <c r="H1041" i="1"/>
  <c r="E1042" i="1"/>
  <c r="H1042" i="1"/>
  <c r="E1043" i="1"/>
  <c r="H1043" i="1"/>
  <c r="E1044" i="1"/>
  <c r="H1044" i="1"/>
  <c r="G1044" i="1"/>
  <c r="E1045" i="1"/>
  <c r="H1045" i="1"/>
  <c r="E1046" i="1"/>
  <c r="H1046" i="1"/>
  <c r="E1047" i="1"/>
  <c r="H1047" i="1"/>
  <c r="G1047" i="1"/>
  <c r="E1048" i="1"/>
  <c r="H1048" i="1"/>
  <c r="G1048" i="1"/>
  <c r="E1040" i="1"/>
  <c r="H1040" i="1"/>
  <c r="E983" i="1"/>
  <c r="H983" i="1"/>
  <c r="E982" i="1"/>
  <c r="H982" i="1"/>
  <c r="E949" i="1"/>
  <c r="H949" i="1"/>
  <c r="E948" i="1"/>
  <c r="H948" i="1"/>
  <c r="E916" i="1"/>
  <c r="H916" i="1"/>
  <c r="E915" i="1"/>
  <c r="H915" i="1"/>
  <c r="E882" i="1"/>
  <c r="H882" i="1"/>
  <c r="E881" i="1"/>
  <c r="H881" i="1"/>
  <c r="F36" i="19"/>
  <c r="F67" i="19"/>
  <c r="G67" i="19"/>
  <c r="H67" i="19"/>
  <c r="F66" i="19"/>
  <c r="G66" i="19"/>
  <c r="H66" i="19"/>
  <c r="F65" i="19"/>
  <c r="G65" i="19"/>
  <c r="H65" i="19"/>
  <c r="F64" i="19"/>
  <c r="G64" i="19"/>
  <c r="H64" i="19"/>
  <c r="F63" i="19"/>
  <c r="G63" i="19"/>
  <c r="H63" i="19"/>
  <c r="F62" i="19"/>
  <c r="G62" i="19"/>
  <c r="H62" i="19"/>
  <c r="F61" i="19"/>
  <c r="F25" i="19"/>
  <c r="F53" i="19"/>
  <c r="G53" i="19"/>
  <c r="H53" i="19"/>
  <c r="F52" i="19"/>
  <c r="G52" i="19"/>
  <c r="H52" i="19"/>
  <c r="F50" i="19"/>
  <c r="E587" i="15"/>
  <c r="E588" i="15"/>
  <c r="F588" i="15"/>
  <c r="E586" i="15"/>
  <c r="G599" i="15"/>
  <c r="G598" i="15"/>
  <c r="G597" i="15"/>
  <c r="F596" i="15"/>
  <c r="F311" i="15"/>
  <c r="G311" i="15"/>
  <c r="H311" i="15"/>
  <c r="F370" i="15"/>
  <c r="G370" i="15"/>
  <c r="H370" i="15"/>
  <c r="F360" i="15"/>
  <c r="G360" i="15"/>
  <c r="H360" i="15"/>
  <c r="F358" i="15"/>
  <c r="G358" i="15"/>
  <c r="H358" i="15"/>
  <c r="F350" i="15"/>
  <c r="G350" i="15"/>
  <c r="H350" i="15"/>
  <c r="F291" i="15"/>
  <c r="G291" i="15"/>
  <c r="H291" i="15"/>
  <c r="F300" i="15"/>
  <c r="G300" i="15"/>
  <c r="H300" i="15"/>
  <c r="G322" i="15"/>
  <c r="G511" i="15"/>
  <c r="F3486" i="1"/>
  <c r="G3486" i="1"/>
  <c r="H3486" i="1"/>
  <c r="F10" i="18"/>
  <c r="F279" i="18"/>
  <c r="G279" i="18"/>
  <c r="G318" i="216"/>
  <c r="H318" i="216"/>
  <c r="F621" i="5"/>
  <c r="F10" i="16"/>
  <c r="F13" i="16"/>
  <c r="F11" i="222"/>
  <c r="F681" i="222"/>
  <c r="G681" i="222"/>
  <c r="H681" i="222"/>
  <c r="G761" i="15"/>
  <c r="E743" i="15"/>
  <c r="F89" i="15"/>
  <c r="F10" i="4"/>
  <c r="F72" i="4"/>
  <c r="F432" i="4"/>
  <c r="G432" i="4"/>
  <c r="H432" i="4"/>
  <c r="G910" i="15"/>
  <c r="E900" i="15"/>
  <c r="G848" i="15"/>
  <c r="E834" i="15"/>
  <c r="G3154" i="15"/>
  <c r="E3122" i="15"/>
  <c r="F3131" i="15"/>
  <c r="G3135" i="15"/>
  <c r="J3135" i="15"/>
  <c r="G3138" i="15"/>
  <c r="J3138" i="15"/>
  <c r="G3139" i="15"/>
  <c r="J3139" i="15"/>
  <c r="G3143" i="15"/>
  <c r="J3143" i="15"/>
  <c r="G2779" i="15"/>
  <c r="F2779" i="15"/>
  <c r="E1187" i="15"/>
  <c r="G3153" i="15"/>
  <c r="G3150" i="15"/>
  <c r="G3151" i="15"/>
  <c r="E3121" i="15"/>
  <c r="E3118" i="15"/>
  <c r="E3119" i="15"/>
  <c r="F41" i="9"/>
  <c r="F103" i="9"/>
  <c r="G291" i="216"/>
  <c r="H291" i="216"/>
  <c r="F11" i="17"/>
  <c r="F68" i="17"/>
  <c r="F361" i="16"/>
  <c r="G361" i="16"/>
  <c r="H361" i="16"/>
  <c r="F359" i="16"/>
  <c r="G359" i="16"/>
  <c r="H359" i="16"/>
  <c r="F360" i="16"/>
  <c r="G360" i="16"/>
  <c r="H360" i="16"/>
  <c r="F362" i="16"/>
  <c r="G362" i="16"/>
  <c r="H362" i="16"/>
  <c r="F363" i="16"/>
  <c r="G363" i="16"/>
  <c r="H363" i="16"/>
  <c r="F364" i="16"/>
  <c r="G364" i="16"/>
  <c r="H364" i="16"/>
  <c r="F366" i="16"/>
  <c r="G366" i="16"/>
  <c r="H366" i="16"/>
  <c r="F367" i="16"/>
  <c r="G367" i="16"/>
  <c r="H367" i="16"/>
  <c r="F368" i="16"/>
  <c r="G368" i="16"/>
  <c r="H368" i="16"/>
  <c r="F370" i="16"/>
  <c r="G370" i="16"/>
  <c r="H370" i="16"/>
  <c r="F371" i="16"/>
  <c r="G371" i="16"/>
  <c r="H371" i="16"/>
  <c r="F372" i="16"/>
  <c r="G372" i="16"/>
  <c r="H372" i="16"/>
  <c r="F374" i="16"/>
  <c r="G374" i="16"/>
  <c r="H374" i="16"/>
  <c r="F375" i="16"/>
  <c r="G375" i="16"/>
  <c r="H375" i="16"/>
  <c r="F376" i="16"/>
  <c r="G376" i="16"/>
  <c r="H376" i="16"/>
  <c r="F378" i="16"/>
  <c r="G378" i="16"/>
  <c r="H378" i="16"/>
  <c r="F379" i="16"/>
  <c r="G379" i="16"/>
  <c r="H379" i="16"/>
  <c r="F380" i="16"/>
  <c r="G380" i="16"/>
  <c r="H380" i="16"/>
  <c r="F381" i="16"/>
  <c r="G381" i="16"/>
  <c r="H381" i="16"/>
  <c r="F382" i="16"/>
  <c r="G382" i="16"/>
  <c r="H382" i="16"/>
  <c r="F383" i="16"/>
  <c r="G383" i="16"/>
  <c r="H383" i="16"/>
  <c r="F384" i="16"/>
  <c r="G384" i="16"/>
  <c r="H384" i="16"/>
  <c r="F385" i="16"/>
  <c r="G385" i="16"/>
  <c r="H385" i="16"/>
  <c r="F386" i="16"/>
  <c r="G386" i="16"/>
  <c r="H386" i="16"/>
  <c r="F387" i="16"/>
  <c r="G387" i="16"/>
  <c r="H387" i="16"/>
  <c r="F388" i="16"/>
  <c r="G388" i="16"/>
  <c r="H388" i="16"/>
  <c r="F389" i="16"/>
  <c r="G389" i="16"/>
  <c r="H389" i="16"/>
  <c r="F390" i="16"/>
  <c r="G390" i="16"/>
  <c r="H390" i="16"/>
  <c r="F391" i="16"/>
  <c r="G391" i="16"/>
  <c r="H391" i="16"/>
  <c r="F392" i="16"/>
  <c r="G392" i="16"/>
  <c r="H392" i="16"/>
  <c r="F393" i="16"/>
  <c r="G393" i="16"/>
  <c r="H393" i="16"/>
  <c r="F394" i="16"/>
  <c r="G394" i="16"/>
  <c r="H394" i="16"/>
  <c r="F395" i="16"/>
  <c r="G395" i="16"/>
  <c r="H395" i="16"/>
  <c r="F396" i="16"/>
  <c r="G396" i="16"/>
  <c r="H396" i="16"/>
  <c r="F397" i="16"/>
  <c r="G397" i="16"/>
  <c r="H397" i="16"/>
  <c r="F398" i="16"/>
  <c r="G398" i="16"/>
  <c r="H398" i="16"/>
  <c r="F399" i="16"/>
  <c r="G399" i="16"/>
  <c r="H399" i="16"/>
  <c r="F400" i="16"/>
  <c r="G400" i="16"/>
  <c r="H400" i="16"/>
  <c r="F401" i="16"/>
  <c r="G401" i="16"/>
  <c r="H401" i="16"/>
  <c r="F402" i="16"/>
  <c r="G402" i="16"/>
  <c r="H402" i="16"/>
  <c r="F403" i="16"/>
  <c r="G403" i="16"/>
  <c r="H403" i="16"/>
  <c r="F404" i="16"/>
  <c r="G404" i="16"/>
  <c r="H404" i="16"/>
  <c r="F405" i="16"/>
  <c r="G405" i="16"/>
  <c r="H405" i="16"/>
  <c r="F406" i="16"/>
  <c r="G406" i="16"/>
  <c r="H406" i="16"/>
  <c r="G420" i="16"/>
  <c r="H420" i="16"/>
  <c r="G421" i="16"/>
  <c r="H421" i="16"/>
  <c r="G422" i="16"/>
  <c r="H422" i="16"/>
  <c r="G423" i="16"/>
  <c r="H423" i="16"/>
  <c r="G424" i="16"/>
  <c r="H424" i="16"/>
  <c r="G425" i="16"/>
  <c r="H425" i="16"/>
  <c r="G426" i="16"/>
  <c r="H426" i="16"/>
  <c r="G427" i="16"/>
  <c r="H427" i="16"/>
  <c r="G428" i="16"/>
  <c r="H428" i="16"/>
  <c r="G416" i="16"/>
  <c r="H416" i="16"/>
  <c r="G417" i="16"/>
  <c r="H417" i="16"/>
  <c r="G418" i="16"/>
  <c r="H418" i="16"/>
  <c r="F438" i="16"/>
  <c r="G438" i="16"/>
  <c r="H438" i="16"/>
  <c r="F339" i="16"/>
  <c r="H339" i="16"/>
  <c r="F316" i="16"/>
  <c r="H316" i="16"/>
  <c r="F317" i="16"/>
  <c r="H317" i="16"/>
  <c r="H318" i="16"/>
  <c r="H319" i="16"/>
  <c r="H320" i="16"/>
  <c r="F321" i="16"/>
  <c r="H321" i="16"/>
  <c r="H322" i="16"/>
  <c r="F323" i="16"/>
  <c r="H323" i="16"/>
  <c r="F324" i="16"/>
  <c r="H324" i="16"/>
  <c r="F325" i="16"/>
  <c r="H325" i="16"/>
  <c r="F326" i="16"/>
  <c r="H326" i="16"/>
  <c r="F327" i="16"/>
  <c r="H327" i="16"/>
  <c r="F328" i="16"/>
  <c r="H328" i="16"/>
  <c r="F329" i="16"/>
  <c r="H329" i="16"/>
  <c r="F315" i="16"/>
  <c r="H315" i="16"/>
  <c r="F82" i="16"/>
  <c r="H82" i="16"/>
  <c r="F83" i="16"/>
  <c r="H83" i="16"/>
  <c r="F84" i="16"/>
  <c r="H84" i="16"/>
  <c r="F85" i="16"/>
  <c r="H85" i="16"/>
  <c r="F86" i="16"/>
  <c r="H86" i="16"/>
  <c r="F87" i="16"/>
  <c r="H87" i="16"/>
  <c r="F88" i="16"/>
  <c r="H88" i="16"/>
  <c r="F89" i="16"/>
  <c r="H89" i="16"/>
  <c r="F90" i="16"/>
  <c r="H90" i="16"/>
  <c r="F91" i="16"/>
  <c r="H91" i="16"/>
  <c r="F92" i="16"/>
  <c r="H92" i="16"/>
  <c r="F93" i="16"/>
  <c r="H93" i="16"/>
  <c r="F94" i="16"/>
  <c r="H94" i="16"/>
  <c r="F95" i="16"/>
  <c r="H95" i="16"/>
  <c r="F96" i="16"/>
  <c r="H96" i="16"/>
  <c r="F97" i="16"/>
  <c r="H97" i="16"/>
  <c r="F98" i="16"/>
  <c r="H98" i="16"/>
  <c r="F81" i="16"/>
  <c r="H81" i="16"/>
  <c r="F219" i="16"/>
  <c r="H219" i="16"/>
  <c r="F220" i="16"/>
  <c r="H220" i="16"/>
  <c r="F221" i="16"/>
  <c r="H221" i="16"/>
  <c r="F222" i="16"/>
  <c r="H222" i="16"/>
  <c r="F223" i="16"/>
  <c r="H223" i="16"/>
  <c r="F224" i="16"/>
  <c r="H224" i="16"/>
  <c r="F225" i="16"/>
  <c r="H225" i="16"/>
  <c r="F226" i="16"/>
  <c r="H226" i="16"/>
  <c r="F227" i="16"/>
  <c r="H227" i="16"/>
  <c r="F228" i="16"/>
  <c r="H228" i="16"/>
  <c r="F229" i="16"/>
  <c r="H229" i="16"/>
  <c r="F230" i="16"/>
  <c r="H230" i="16"/>
  <c r="F231" i="16"/>
  <c r="H231" i="16"/>
  <c r="F232" i="16"/>
  <c r="H232" i="16"/>
  <c r="F233" i="16"/>
  <c r="H233" i="16"/>
  <c r="F234" i="16"/>
  <c r="H234" i="16"/>
  <c r="F235" i="16"/>
  <c r="H235" i="16"/>
  <c r="F236" i="16"/>
  <c r="H236" i="16"/>
  <c r="F218" i="16"/>
  <c r="H218" i="16"/>
  <c r="F294" i="16"/>
  <c r="H294" i="16"/>
  <c r="F295" i="16"/>
  <c r="H295" i="16"/>
  <c r="F296" i="16"/>
  <c r="H296" i="16"/>
  <c r="F297" i="16"/>
  <c r="H297" i="16"/>
  <c r="F298" i="16"/>
  <c r="H298" i="16"/>
  <c r="F299" i="16"/>
  <c r="H299" i="16"/>
  <c r="F300" i="16"/>
  <c r="H300" i="16"/>
  <c r="F301" i="16"/>
  <c r="H301" i="16"/>
  <c r="F302" i="16"/>
  <c r="H302" i="16"/>
  <c r="F303" i="16"/>
  <c r="H303" i="16"/>
  <c r="F304" i="16"/>
  <c r="H304" i="16"/>
  <c r="F305" i="16"/>
  <c r="H305" i="16"/>
  <c r="F306" i="16"/>
  <c r="H306" i="16"/>
  <c r="F293" i="16"/>
  <c r="H293" i="16"/>
  <c r="F270" i="16"/>
  <c r="H270" i="16"/>
  <c r="F271" i="16"/>
  <c r="H271" i="16"/>
  <c r="F272" i="16"/>
  <c r="H272" i="16"/>
  <c r="F273" i="16"/>
  <c r="H273" i="16"/>
  <c r="F274" i="16"/>
  <c r="H274" i="16"/>
  <c r="F275" i="16"/>
  <c r="H275" i="16"/>
  <c r="F276" i="16"/>
  <c r="H276" i="16"/>
  <c r="F277" i="16"/>
  <c r="H277" i="16"/>
  <c r="F278" i="16"/>
  <c r="H278" i="16"/>
  <c r="F279" i="16"/>
  <c r="H279" i="16"/>
  <c r="F280" i="16"/>
  <c r="H280" i="16"/>
  <c r="F281" i="16"/>
  <c r="H281" i="16"/>
  <c r="F282" i="16"/>
  <c r="H282" i="16"/>
  <c r="F283" i="16"/>
  <c r="H283" i="16"/>
  <c r="F269" i="16"/>
  <c r="H269" i="16"/>
  <c r="F198" i="16"/>
  <c r="H198" i="16"/>
  <c r="F199" i="16"/>
  <c r="H199" i="16"/>
  <c r="F200" i="16"/>
  <c r="H200" i="16"/>
  <c r="F201" i="16"/>
  <c r="H201" i="16"/>
  <c r="F202" i="16"/>
  <c r="H202" i="16"/>
  <c r="F203" i="16"/>
  <c r="H203" i="16"/>
  <c r="F204" i="16"/>
  <c r="H204" i="16"/>
  <c r="F205" i="16"/>
  <c r="H205" i="16"/>
  <c r="F206" i="16"/>
  <c r="H206" i="16"/>
  <c r="F207" i="16"/>
  <c r="H207" i="16"/>
  <c r="F208" i="16"/>
  <c r="H208" i="16"/>
  <c r="F197" i="16"/>
  <c r="H197" i="16"/>
  <c r="F174" i="16"/>
  <c r="H174" i="16"/>
  <c r="F175" i="16"/>
  <c r="H175" i="16"/>
  <c r="F176" i="16"/>
  <c r="H176" i="16"/>
  <c r="F177" i="16"/>
  <c r="H177" i="16"/>
  <c r="F178" i="16"/>
  <c r="H178" i="16"/>
  <c r="F179" i="16"/>
  <c r="H179" i="16"/>
  <c r="F180" i="16"/>
  <c r="H180" i="16"/>
  <c r="F181" i="16"/>
  <c r="H181" i="16"/>
  <c r="F182" i="16"/>
  <c r="H182" i="16"/>
  <c r="F183" i="16"/>
  <c r="H183" i="16"/>
  <c r="F184" i="16"/>
  <c r="H184" i="16"/>
  <c r="F185" i="16"/>
  <c r="H185" i="16"/>
  <c r="F186" i="16"/>
  <c r="H186" i="16"/>
  <c r="F187" i="16"/>
  <c r="H187" i="16"/>
  <c r="F173" i="16"/>
  <c r="H173" i="16"/>
  <c r="F155" i="16"/>
  <c r="F156" i="16"/>
  <c r="H156" i="16"/>
  <c r="F153" i="16"/>
  <c r="H153" i="16"/>
  <c r="F154" i="16"/>
  <c r="H154" i="16"/>
  <c r="F157" i="16"/>
  <c r="H157" i="16"/>
  <c r="F158" i="16"/>
  <c r="H158" i="16"/>
  <c r="F159" i="16"/>
  <c r="H159" i="16"/>
  <c r="F160" i="16"/>
  <c r="H160" i="16"/>
  <c r="F161" i="16"/>
  <c r="H161" i="16"/>
  <c r="F162" i="16"/>
  <c r="H162" i="16"/>
  <c r="F163" i="16"/>
  <c r="H163" i="16"/>
  <c r="F152" i="16"/>
  <c r="F132" i="16"/>
  <c r="H132" i="16"/>
  <c r="F133" i="16"/>
  <c r="H133" i="16"/>
  <c r="F134" i="16"/>
  <c r="H134" i="16"/>
  <c r="F135" i="16"/>
  <c r="H135" i="16"/>
  <c r="F136" i="16"/>
  <c r="H136" i="16"/>
  <c r="F137" i="16"/>
  <c r="H137" i="16"/>
  <c r="F138" i="16"/>
  <c r="H138" i="16"/>
  <c r="F139" i="16"/>
  <c r="H139" i="16"/>
  <c r="F140" i="16"/>
  <c r="H140" i="16"/>
  <c r="F141" i="16"/>
  <c r="H141" i="16"/>
  <c r="F142" i="16"/>
  <c r="H142" i="16"/>
  <c r="F131" i="16"/>
  <c r="H131" i="16"/>
  <c r="F121" i="16"/>
  <c r="F109" i="16"/>
  <c r="H109" i="16"/>
  <c r="F110" i="16"/>
  <c r="H110" i="16"/>
  <c r="F111" i="16"/>
  <c r="H111" i="16"/>
  <c r="F112" i="16"/>
  <c r="H112" i="16"/>
  <c r="F113" i="16"/>
  <c r="H113" i="16"/>
  <c r="F114" i="16"/>
  <c r="H114" i="16"/>
  <c r="F115" i="16"/>
  <c r="H115" i="16"/>
  <c r="F116" i="16"/>
  <c r="H116" i="16"/>
  <c r="F117" i="16"/>
  <c r="H117" i="16"/>
  <c r="F118" i="16"/>
  <c r="H118" i="16"/>
  <c r="F119" i="16"/>
  <c r="H119" i="16"/>
  <c r="F120" i="16"/>
  <c r="H120" i="16"/>
  <c r="F122" i="16"/>
  <c r="H122" i="16"/>
  <c r="F108" i="16"/>
  <c r="H108" i="16"/>
  <c r="F38" i="16"/>
  <c r="H38" i="16"/>
  <c r="F39" i="16"/>
  <c r="H39" i="16"/>
  <c r="F40" i="16"/>
  <c r="H40" i="16"/>
  <c r="F41" i="16"/>
  <c r="H41" i="16"/>
  <c r="F42" i="16"/>
  <c r="H42" i="16"/>
  <c r="F43" i="16"/>
  <c r="H43" i="16"/>
  <c r="F44" i="16"/>
  <c r="H44" i="16"/>
  <c r="F45" i="16"/>
  <c r="H45" i="16"/>
  <c r="F46" i="16"/>
  <c r="H46" i="16"/>
  <c r="F47" i="16"/>
  <c r="H47" i="16"/>
  <c r="F48" i="16"/>
  <c r="H48" i="16"/>
  <c r="F49" i="16"/>
  <c r="H49" i="16"/>
  <c r="F50" i="16"/>
  <c r="H50" i="16"/>
  <c r="F51" i="16"/>
  <c r="H51" i="16"/>
  <c r="F52" i="16"/>
  <c r="H52" i="16"/>
  <c r="F53" i="16"/>
  <c r="F54" i="16"/>
  <c r="H54" i="16"/>
  <c r="F55" i="16"/>
  <c r="H55" i="16"/>
  <c r="F56" i="16"/>
  <c r="H56" i="16"/>
  <c r="F57" i="16"/>
  <c r="H57" i="16"/>
  <c r="F58" i="16"/>
  <c r="H58" i="16"/>
  <c r="F59" i="16"/>
  <c r="H59" i="16"/>
  <c r="F60" i="16"/>
  <c r="H60" i="16"/>
  <c r="F61" i="16"/>
  <c r="H61" i="16"/>
  <c r="F62" i="16"/>
  <c r="H62" i="16"/>
  <c r="F63" i="16"/>
  <c r="H63" i="16"/>
  <c r="F64" i="16"/>
  <c r="H64" i="16"/>
  <c r="F65" i="16"/>
  <c r="H65" i="16"/>
  <c r="F66" i="16"/>
  <c r="H66" i="16"/>
  <c r="F67" i="16"/>
  <c r="H67" i="16"/>
  <c r="F68" i="16"/>
  <c r="H68" i="16"/>
  <c r="F69" i="16"/>
  <c r="H69" i="16"/>
  <c r="F70" i="16"/>
  <c r="H70" i="16"/>
  <c r="F37" i="16"/>
  <c r="H37" i="16"/>
  <c r="F19" i="16"/>
  <c r="H19" i="16"/>
  <c r="F20" i="16"/>
  <c r="F21" i="16"/>
  <c r="H21" i="16"/>
  <c r="F22" i="16"/>
  <c r="F23" i="16"/>
  <c r="H23" i="16"/>
  <c r="F24" i="16"/>
  <c r="F25" i="16"/>
  <c r="F26" i="16"/>
  <c r="F27" i="16"/>
  <c r="H27" i="16"/>
  <c r="F12" i="16"/>
  <c r="F14" i="16"/>
  <c r="F16" i="16"/>
  <c r="F17" i="16"/>
  <c r="H17" i="16"/>
  <c r="G17" i="16"/>
  <c r="F18" i="16"/>
  <c r="G19" i="16"/>
  <c r="G21" i="16"/>
  <c r="G27" i="16"/>
  <c r="F11" i="16"/>
  <c r="G11" i="2"/>
  <c r="G60" i="2"/>
  <c r="G62" i="2"/>
  <c r="G64" i="2"/>
  <c r="G66" i="2"/>
  <c r="G77" i="2"/>
  <c r="H77" i="2"/>
  <c r="G88" i="2"/>
  <c r="G498" i="2"/>
  <c r="H498" i="2"/>
  <c r="G487" i="2"/>
  <c r="H487" i="2"/>
  <c r="G475" i="2"/>
  <c r="H475" i="2"/>
  <c r="G473" i="2"/>
  <c r="H473" i="2"/>
  <c r="G415" i="2"/>
  <c r="G416" i="2"/>
  <c r="H416" i="2"/>
  <c r="G418" i="2"/>
  <c r="H418" i="2"/>
  <c r="G419" i="2"/>
  <c r="G421" i="2"/>
  <c r="H421" i="2"/>
  <c r="G422" i="2"/>
  <c r="G424" i="2"/>
  <c r="G425" i="2"/>
  <c r="H425" i="2"/>
  <c r="G427" i="2"/>
  <c r="H427" i="2"/>
  <c r="G428" i="2"/>
  <c r="G429" i="2"/>
  <c r="H429" i="2"/>
  <c r="G430" i="2"/>
  <c r="H430" i="2"/>
  <c r="G431" i="2"/>
  <c r="G432" i="2"/>
  <c r="G434" i="2"/>
  <c r="H434" i="2"/>
  <c r="G435" i="2"/>
  <c r="H435" i="2"/>
  <c r="G437" i="2"/>
  <c r="H437" i="2"/>
  <c r="G438" i="2"/>
  <c r="H438" i="2"/>
  <c r="G440" i="2"/>
  <c r="H440" i="2"/>
  <c r="G441" i="2"/>
  <c r="H441" i="2"/>
  <c r="G443" i="2"/>
  <c r="H443" i="2"/>
  <c r="G444" i="2"/>
  <c r="H444" i="2"/>
  <c r="G445" i="2"/>
  <c r="H445" i="2"/>
  <c r="G446" i="2"/>
  <c r="H446" i="2"/>
  <c r="G447" i="2"/>
  <c r="H447" i="2"/>
  <c r="G448" i="2"/>
  <c r="G450" i="2"/>
  <c r="G451" i="2"/>
  <c r="H451" i="2"/>
  <c r="G453" i="2"/>
  <c r="H453" i="2"/>
  <c r="G454" i="2"/>
  <c r="G456" i="2"/>
  <c r="H456" i="2"/>
  <c r="G457" i="2"/>
  <c r="H457" i="2"/>
  <c r="G459" i="2"/>
  <c r="H459" i="2"/>
  <c r="G460" i="2"/>
  <c r="H460" i="2"/>
  <c r="G461" i="2"/>
  <c r="H461" i="2"/>
  <c r="G414" i="2"/>
  <c r="G355" i="2"/>
  <c r="H355" i="2"/>
  <c r="G357" i="2"/>
  <c r="H357" i="2"/>
  <c r="G359" i="2"/>
  <c r="H359" i="2"/>
  <c r="G361" i="2"/>
  <c r="H361" i="2"/>
  <c r="G363" i="2"/>
  <c r="H363" i="2"/>
  <c r="G365" i="2"/>
  <c r="H365" i="2"/>
  <c r="G367" i="2"/>
  <c r="H367" i="2"/>
  <c r="G369" i="2"/>
  <c r="H369" i="2"/>
  <c r="G371" i="2"/>
  <c r="H371" i="2"/>
  <c r="G373" i="2"/>
  <c r="H373" i="2"/>
  <c r="G375" i="2"/>
  <c r="H375" i="2"/>
  <c r="G377" i="2"/>
  <c r="H377" i="2"/>
  <c r="G379" i="2"/>
  <c r="H379" i="2"/>
  <c r="G381" i="2"/>
  <c r="H381" i="2"/>
  <c r="G383" i="2"/>
  <c r="H383" i="2"/>
  <c r="G385" i="2"/>
  <c r="H385" i="2"/>
  <c r="G387" i="2"/>
  <c r="H387" i="2"/>
  <c r="G389" i="2"/>
  <c r="H389" i="2"/>
  <c r="G391" i="2"/>
  <c r="H391" i="2"/>
  <c r="G393" i="2"/>
  <c r="H393" i="2"/>
  <c r="G395" i="2"/>
  <c r="H395" i="2"/>
  <c r="G397" i="2"/>
  <c r="H397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H414" i="2"/>
  <c r="H415" i="2"/>
  <c r="H419" i="2"/>
  <c r="H422" i="2"/>
  <c r="H424" i="2"/>
  <c r="H428" i="2"/>
  <c r="H431" i="2"/>
  <c r="H432" i="2"/>
  <c r="H448" i="2"/>
  <c r="H450" i="2"/>
  <c r="H454" i="2"/>
  <c r="G354" i="2"/>
  <c r="H354" i="2"/>
  <c r="G342" i="2"/>
  <c r="H342" i="2"/>
  <c r="G343" i="2"/>
  <c r="H343" i="2"/>
  <c r="G341" i="2"/>
  <c r="H341" i="2"/>
  <c r="G327" i="2"/>
  <c r="H327" i="2"/>
  <c r="G328" i="2"/>
  <c r="H328" i="2"/>
  <c r="G329" i="2"/>
  <c r="H329" i="2"/>
  <c r="G330" i="2"/>
  <c r="H330" i="2"/>
  <c r="G326" i="2"/>
  <c r="H326" i="2"/>
  <c r="G296" i="2"/>
  <c r="H296" i="2"/>
  <c r="G297" i="2"/>
  <c r="H297" i="2"/>
  <c r="G298" i="2"/>
  <c r="H298" i="2"/>
  <c r="G299" i="2"/>
  <c r="H299" i="2"/>
  <c r="G300" i="2"/>
  <c r="H300" i="2"/>
  <c r="G295" i="2"/>
  <c r="H295" i="2"/>
  <c r="G151" i="2"/>
  <c r="H151" i="2"/>
  <c r="G152" i="2"/>
  <c r="H152" i="2"/>
  <c r="G153" i="2"/>
  <c r="H153" i="2"/>
  <c r="G259" i="2"/>
  <c r="H259" i="2"/>
  <c r="G258" i="2"/>
  <c r="H258" i="2"/>
  <c r="G257" i="2"/>
  <c r="H257" i="2"/>
  <c r="G256" i="2"/>
  <c r="H256" i="2"/>
  <c r="G255" i="2"/>
  <c r="H255" i="2"/>
  <c r="G254" i="2"/>
  <c r="H254" i="2"/>
  <c r="G253" i="2"/>
  <c r="H253" i="2"/>
  <c r="G252" i="2"/>
  <c r="H252" i="2"/>
  <c r="G251" i="2"/>
  <c r="H251" i="2"/>
  <c r="G250" i="2"/>
  <c r="H250" i="2"/>
  <c r="G249" i="2"/>
  <c r="H249" i="2"/>
  <c r="G248" i="2"/>
  <c r="H248" i="2"/>
  <c r="G247" i="2"/>
  <c r="H247" i="2"/>
  <c r="G246" i="2"/>
  <c r="H246" i="2"/>
  <c r="G245" i="2"/>
  <c r="H245" i="2"/>
  <c r="G244" i="2"/>
  <c r="H244" i="2"/>
  <c r="G243" i="2"/>
  <c r="H243" i="2"/>
  <c r="G242" i="2"/>
  <c r="H242" i="2"/>
  <c r="G241" i="2"/>
  <c r="H241" i="2"/>
  <c r="G240" i="2"/>
  <c r="H240" i="2"/>
  <c r="G239" i="2"/>
  <c r="H239" i="2"/>
  <c r="G177" i="2"/>
  <c r="H177" i="2"/>
  <c r="G171" i="2"/>
  <c r="H171" i="2"/>
  <c r="G166" i="2"/>
  <c r="H166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198" i="2"/>
  <c r="H19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9" i="2"/>
  <c r="H199" i="2"/>
  <c r="G179" i="2"/>
  <c r="H179" i="2"/>
  <c r="G175" i="2"/>
  <c r="H175" i="2"/>
  <c r="G167" i="2"/>
  <c r="H167" i="2"/>
  <c r="G168" i="2"/>
  <c r="H168" i="2"/>
  <c r="G169" i="2"/>
  <c r="H169" i="2"/>
  <c r="G170" i="2"/>
  <c r="H170" i="2"/>
  <c r="G172" i="2"/>
  <c r="H172" i="2"/>
  <c r="G173" i="2"/>
  <c r="H173" i="2"/>
  <c r="G174" i="2"/>
  <c r="H174" i="2"/>
  <c r="G176" i="2"/>
  <c r="H176" i="2"/>
  <c r="G178" i="2"/>
  <c r="H178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54" i="2"/>
  <c r="H154" i="2"/>
  <c r="G99" i="2"/>
  <c r="G118" i="2"/>
  <c r="H118" i="2"/>
  <c r="G117" i="2"/>
  <c r="H117" i="2"/>
  <c r="G119" i="2"/>
  <c r="H119" i="2"/>
  <c r="G120" i="2"/>
  <c r="H120" i="2"/>
  <c r="G116" i="2"/>
  <c r="H116" i="2"/>
  <c r="G101" i="2"/>
  <c r="H101" i="2"/>
  <c r="G100" i="2"/>
  <c r="H100" i="2"/>
  <c r="F11" i="216"/>
  <c r="F146" i="216"/>
  <c r="G146" i="216"/>
  <c r="H146" i="216"/>
  <c r="E1341" i="15"/>
  <c r="F1341" i="15"/>
  <c r="G1341" i="15"/>
  <c r="H1341" i="15"/>
  <c r="E1177" i="15"/>
  <c r="F1177" i="15"/>
  <c r="E1178" i="15"/>
  <c r="F1178" i="15"/>
  <c r="E1179" i="15"/>
  <c r="F1179" i="15"/>
  <c r="E1180" i="15"/>
  <c r="F1180" i="15"/>
  <c r="E1181" i="15"/>
  <c r="F1181" i="15"/>
  <c r="E1182" i="15"/>
  <c r="F1182" i="15"/>
  <c r="E1183" i="15"/>
  <c r="F1183" i="15"/>
  <c r="E1184" i="15"/>
  <c r="F1184" i="15"/>
  <c r="E1185" i="15"/>
  <c r="F1185" i="15"/>
  <c r="E1186" i="15"/>
  <c r="F1186" i="15"/>
  <c r="E1188" i="15"/>
  <c r="F1188" i="15"/>
  <c r="E1189" i="15"/>
  <c r="F1189" i="15"/>
  <c r="G1189" i="15"/>
  <c r="H1189" i="15"/>
  <c r="G965" i="222"/>
  <c r="F965" i="222"/>
  <c r="E710" i="222"/>
  <c r="E711" i="222"/>
  <c r="E712" i="222"/>
  <c r="E713" i="222"/>
  <c r="E714" i="222"/>
  <c r="E715" i="222"/>
  <c r="E716" i="222"/>
  <c r="E717" i="222"/>
  <c r="E718" i="222"/>
  <c r="E719" i="222"/>
  <c r="E720" i="222"/>
  <c r="E721" i="222"/>
  <c r="E722" i="222"/>
  <c r="E723" i="222"/>
  <c r="E724" i="222"/>
  <c r="E725" i="222"/>
  <c r="F725" i="222"/>
  <c r="G725" i="222"/>
  <c r="H725" i="222"/>
  <c r="E726" i="222"/>
  <c r="E727" i="222"/>
  <c r="E728" i="222"/>
  <c r="E729" i="222"/>
  <c r="E730" i="222"/>
  <c r="E731" i="222"/>
  <c r="E732" i="222"/>
  <c r="E733" i="222"/>
  <c r="E734" i="222"/>
  <c r="E735" i="222"/>
  <c r="E736" i="222"/>
  <c r="E737" i="222"/>
  <c r="E738" i="222"/>
  <c r="E739" i="222"/>
  <c r="E740" i="222"/>
  <c r="E741" i="222"/>
  <c r="E742" i="222"/>
  <c r="E743" i="222"/>
  <c r="E744" i="222"/>
  <c r="E745" i="222"/>
  <c r="E746" i="222"/>
  <c r="E747" i="222"/>
  <c r="E748" i="222"/>
  <c r="E749" i="222"/>
  <c r="E750" i="222"/>
  <c r="E751" i="222"/>
  <c r="E752" i="222"/>
  <c r="E753" i="222"/>
  <c r="E709" i="222"/>
  <c r="F719" i="222"/>
  <c r="G719" i="222"/>
  <c r="H719" i="222"/>
  <c r="F717" i="222"/>
  <c r="G717" i="222"/>
  <c r="H717" i="222"/>
  <c r="F711" i="222"/>
  <c r="G711" i="222"/>
  <c r="H711" i="222"/>
  <c r="F710" i="222"/>
  <c r="G710" i="222"/>
  <c r="H710" i="222"/>
  <c r="F709" i="222"/>
  <c r="G709" i="222"/>
  <c r="H709" i="222"/>
  <c r="F510" i="15"/>
  <c r="E684" i="15"/>
  <c r="E685" i="15"/>
  <c r="E686" i="15"/>
  <c r="E687" i="15"/>
  <c r="E688" i="15"/>
  <c r="E689" i="15"/>
  <c r="E690" i="15"/>
  <c r="E691" i="15"/>
  <c r="F1056" i="4"/>
  <c r="G523" i="4"/>
  <c r="J523" i="4"/>
  <c r="G298" i="16"/>
  <c r="G299" i="16"/>
  <c r="G300" i="16"/>
  <c r="G301" i="16"/>
  <c r="G302" i="16"/>
  <c r="G303" i="16"/>
  <c r="G304" i="16"/>
  <c r="G305" i="16"/>
  <c r="G306" i="16"/>
  <c r="G297" i="16"/>
  <c r="G296" i="16"/>
  <c r="G468" i="16"/>
  <c r="H468" i="16"/>
  <c r="G466" i="16"/>
  <c r="H466" i="16"/>
  <c r="G467" i="16"/>
  <c r="H467" i="16"/>
  <c r="G469" i="16"/>
  <c r="H469" i="16"/>
  <c r="G470" i="16"/>
  <c r="H470" i="16"/>
  <c r="G471" i="16"/>
  <c r="H471" i="16"/>
  <c r="G465" i="16"/>
  <c r="H465" i="16"/>
  <c r="F464" i="16"/>
  <c r="G419" i="16"/>
  <c r="H419" i="16"/>
  <c r="G453" i="16"/>
  <c r="G454" i="16"/>
  <c r="H454" i="16"/>
  <c r="F452" i="16"/>
  <c r="G2269" i="15"/>
  <c r="G2303" i="15"/>
  <c r="G2254" i="15"/>
  <c r="E996" i="15"/>
  <c r="E1009" i="15"/>
  <c r="E1100" i="15"/>
  <c r="E1087" i="15"/>
  <c r="E1176" i="15"/>
  <c r="E570" i="222"/>
  <c r="E569" i="222"/>
  <c r="F568" i="222"/>
  <c r="G446" i="222"/>
  <c r="E80" i="1"/>
  <c r="H80" i="1"/>
  <c r="J446" i="222"/>
  <c r="E277" i="13"/>
  <c r="E259" i="13"/>
  <c r="E206" i="13"/>
  <c r="E188" i="13"/>
  <c r="F1555" i="1"/>
  <c r="F1641" i="1"/>
  <c r="G1643" i="1"/>
  <c r="G1645" i="1"/>
  <c r="G1646" i="1"/>
  <c r="G1649" i="1"/>
  <c r="G1651" i="1"/>
  <c r="G1652" i="1"/>
  <c r="G1653" i="1"/>
  <c r="G1655" i="1"/>
  <c r="G1656" i="1"/>
  <c r="G1659" i="1"/>
  <c r="G1660" i="1"/>
  <c r="G1663" i="1"/>
  <c r="G1664" i="1"/>
  <c r="G1668" i="1"/>
  <c r="G1669" i="1"/>
  <c r="G1670" i="1"/>
  <c r="G1672" i="1"/>
  <c r="G1673" i="1"/>
  <c r="G1675" i="1"/>
  <c r="G1676" i="1"/>
  <c r="G1679" i="1"/>
  <c r="G1680" i="1"/>
  <c r="G1681" i="1"/>
  <c r="G1682" i="1"/>
  <c r="G1683" i="1"/>
  <c r="G1685" i="1"/>
  <c r="G1687" i="1"/>
  <c r="G1689" i="1"/>
  <c r="G1690" i="1"/>
  <c r="G1693" i="1"/>
  <c r="G1697" i="1"/>
  <c r="G1699" i="1"/>
  <c r="G1700" i="1"/>
  <c r="G1701" i="1"/>
  <c r="G1703" i="1"/>
  <c r="G1704" i="1"/>
  <c r="G1705" i="1"/>
  <c r="G1708" i="1"/>
  <c r="G1709" i="1"/>
  <c r="G1710" i="1"/>
  <c r="G1712" i="1"/>
  <c r="G1715" i="1"/>
  <c r="G1717" i="1"/>
  <c r="G1718" i="1"/>
  <c r="F1727" i="1"/>
  <c r="G1735" i="1"/>
  <c r="G1739" i="1"/>
  <c r="G1743" i="1"/>
  <c r="G1745" i="1"/>
  <c r="G1747" i="1"/>
  <c r="G1749" i="1"/>
  <c r="G1750" i="1"/>
  <c r="G1755" i="1"/>
  <c r="G1757" i="1"/>
  <c r="G1759" i="1"/>
  <c r="G1761" i="1"/>
  <c r="G1762" i="1"/>
  <c r="G1763" i="1"/>
  <c r="G1766" i="1"/>
  <c r="G1769" i="1"/>
  <c r="G1774" i="1"/>
  <c r="G1775" i="1"/>
  <c r="G1783" i="1"/>
  <c r="G1785" i="1"/>
  <c r="G1787" i="1"/>
  <c r="G1789" i="1"/>
  <c r="G1790" i="1"/>
  <c r="G1793" i="1"/>
  <c r="G1794" i="1"/>
  <c r="G1795" i="1"/>
  <c r="G1797" i="1"/>
  <c r="G1798" i="1"/>
  <c r="G1799" i="1"/>
  <c r="G1801" i="1"/>
  <c r="G1803" i="1"/>
  <c r="F1813" i="1"/>
  <c r="F1899" i="1"/>
  <c r="G1900" i="1"/>
  <c r="G1901" i="1"/>
  <c r="G1902" i="1"/>
  <c r="G1905" i="1"/>
  <c r="G1906" i="1"/>
  <c r="G1907" i="1"/>
  <c r="G1911" i="1"/>
  <c r="G1913" i="1"/>
  <c r="G1914" i="1"/>
  <c r="G1917" i="1"/>
  <c r="G1918" i="1"/>
  <c r="G1919" i="1"/>
  <c r="G1921" i="1"/>
  <c r="G1922" i="1"/>
  <c r="G1926" i="1"/>
  <c r="G1927" i="1"/>
  <c r="G1928" i="1"/>
  <c r="G1929" i="1"/>
  <c r="G1930" i="1"/>
  <c r="G1931" i="1"/>
  <c r="G1933" i="1"/>
  <c r="G1934" i="1"/>
  <c r="G1937" i="1"/>
  <c r="G1938" i="1"/>
  <c r="G1939" i="1"/>
  <c r="G1940" i="1"/>
  <c r="G1942" i="1"/>
  <c r="G1943" i="1"/>
  <c r="G1945" i="1"/>
  <c r="G1949" i="1"/>
  <c r="G1950" i="1"/>
  <c r="G1952" i="1"/>
  <c r="G1953" i="1"/>
  <c r="G1954" i="1"/>
  <c r="G1955" i="1"/>
  <c r="G1958" i="1"/>
  <c r="G1959" i="1"/>
  <c r="G1965" i="1"/>
  <c r="G1966" i="1"/>
  <c r="G1973" i="1"/>
  <c r="G1974" i="1"/>
  <c r="F1985" i="1"/>
  <c r="G1987" i="1"/>
  <c r="G1993" i="1"/>
  <c r="G1995" i="1"/>
  <c r="G1997" i="1"/>
  <c r="G1999" i="1"/>
  <c r="G2003" i="1"/>
  <c r="G2011" i="1"/>
  <c r="G2013" i="1"/>
  <c r="G2015" i="1"/>
  <c r="G2017" i="1"/>
  <c r="G2019" i="1"/>
  <c r="G2021" i="1"/>
  <c r="G2025" i="1"/>
  <c r="G2027" i="1"/>
  <c r="G2029" i="1"/>
  <c r="G2031" i="1"/>
  <c r="G2032" i="1"/>
  <c r="G2033" i="1"/>
  <c r="G2035" i="1"/>
  <c r="G2036" i="1"/>
  <c r="G2040" i="1"/>
  <c r="G2043" i="1"/>
  <c r="G2044" i="1"/>
  <c r="G2045" i="1"/>
  <c r="G2047" i="1"/>
  <c r="G2051" i="1"/>
  <c r="G2057" i="1"/>
  <c r="G2059" i="1"/>
  <c r="G2060" i="1"/>
  <c r="F2071" i="1"/>
  <c r="F2147" i="1"/>
  <c r="F2181" i="1"/>
  <c r="G2182" i="1"/>
  <c r="G2183" i="1"/>
  <c r="G2187" i="1"/>
  <c r="G2190" i="1"/>
  <c r="G2191" i="1"/>
  <c r="G2193" i="1"/>
  <c r="G2195" i="1"/>
  <c r="G2196" i="1"/>
  <c r="G2199" i="1"/>
  <c r="G2205" i="1"/>
  <c r="G2209" i="1"/>
  <c r="G2212" i="1"/>
  <c r="G2217" i="1"/>
  <c r="G2219" i="1"/>
  <c r="G2220" i="1"/>
  <c r="G2221" i="1"/>
  <c r="G2223" i="1"/>
  <c r="G2225" i="1"/>
  <c r="G2226" i="1"/>
  <c r="G2227" i="1"/>
  <c r="G2228" i="1"/>
  <c r="G2229" i="1"/>
  <c r="G2232" i="1"/>
  <c r="G2233" i="1"/>
  <c r="G2235" i="1"/>
  <c r="G2236" i="1"/>
  <c r="G2237" i="1"/>
  <c r="G2238" i="1"/>
  <c r="G2239" i="1"/>
  <c r="G2244" i="1"/>
  <c r="G2245" i="1"/>
  <c r="G2246" i="1"/>
  <c r="G2247" i="1"/>
  <c r="F2257" i="1"/>
  <c r="F2269" i="1"/>
  <c r="E2270" i="1"/>
  <c r="E2271" i="1"/>
  <c r="E2272" i="1"/>
  <c r="F2281" i="1"/>
  <c r="G2283" i="1"/>
  <c r="G2284" i="1"/>
  <c r="F2293" i="1"/>
  <c r="F2376" i="1"/>
  <c r="G2377" i="1"/>
  <c r="G2378" i="1"/>
  <c r="G2380" i="1"/>
  <c r="G2382" i="1"/>
  <c r="G2383" i="1"/>
  <c r="G2384" i="1"/>
  <c r="G2386" i="1"/>
  <c r="G2388" i="1"/>
  <c r="G2389" i="1"/>
  <c r="G2390" i="1"/>
  <c r="G2391" i="1"/>
  <c r="G2392" i="1"/>
  <c r="G2394" i="1"/>
  <c r="G2396" i="1"/>
  <c r="G2400" i="1"/>
  <c r="G2402" i="1"/>
  <c r="G2404" i="1"/>
  <c r="G2408" i="1"/>
  <c r="G2410" i="1"/>
  <c r="G2412" i="1"/>
  <c r="G2416" i="1"/>
  <c r="G2418" i="1"/>
  <c r="G2420" i="1"/>
  <c r="G2423" i="1"/>
  <c r="G2424" i="1"/>
  <c r="G2426" i="1"/>
  <c r="G2428" i="1"/>
  <c r="G2432" i="1"/>
  <c r="G2434" i="1"/>
  <c r="G2436" i="1"/>
  <c r="G2440" i="1"/>
  <c r="G2442" i="1"/>
  <c r="G2444" i="1"/>
  <c r="G2446" i="1"/>
  <c r="G2448" i="1"/>
  <c r="G2450" i="1"/>
  <c r="F2459" i="1"/>
  <c r="G2460" i="1"/>
  <c r="G2463" i="1"/>
  <c r="G2465" i="1"/>
  <c r="G2466" i="1"/>
  <c r="G2467" i="1"/>
  <c r="G2468" i="1"/>
  <c r="G2470" i="1"/>
  <c r="G2471" i="1"/>
  <c r="G2474" i="1"/>
  <c r="G2475" i="1"/>
  <c r="G2476" i="1"/>
  <c r="G2477" i="1"/>
  <c r="G2479" i="1"/>
  <c r="G2482" i="1"/>
  <c r="G2487" i="1"/>
  <c r="G2489" i="1"/>
  <c r="G2490" i="1"/>
  <c r="G2492" i="1"/>
  <c r="G2493" i="1"/>
  <c r="G2494" i="1"/>
  <c r="G2495" i="1"/>
  <c r="G2496" i="1"/>
  <c r="G2497" i="1"/>
  <c r="G2498" i="1"/>
  <c r="G2499" i="1"/>
  <c r="G2502" i="1"/>
  <c r="G2506" i="1"/>
  <c r="G2507" i="1"/>
  <c r="G2511" i="1"/>
  <c r="G2512" i="1"/>
  <c r="G2514" i="1"/>
  <c r="G2515" i="1"/>
  <c r="G2518" i="1"/>
  <c r="G2519" i="1"/>
  <c r="G2522" i="1"/>
  <c r="G2523" i="1"/>
  <c r="G2527" i="1"/>
  <c r="G2529" i="1"/>
  <c r="G2530" i="1"/>
  <c r="G2531" i="1"/>
  <c r="F2543" i="1"/>
  <c r="F2562" i="1"/>
  <c r="E2563" i="1"/>
  <c r="E2564" i="1"/>
  <c r="E2565" i="1"/>
  <c r="E2566" i="1"/>
  <c r="E2567" i="1"/>
  <c r="E2568" i="1"/>
  <c r="E2569" i="1"/>
  <c r="E2570" i="1"/>
  <c r="E2571" i="1"/>
  <c r="E2572" i="1"/>
  <c r="F2582" i="1"/>
  <c r="G2583" i="1"/>
  <c r="G2585" i="1"/>
  <c r="G2588" i="1"/>
  <c r="G2589" i="1"/>
  <c r="G2590" i="1"/>
  <c r="G2592" i="1"/>
  <c r="F2602" i="1"/>
  <c r="F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F2691" i="1"/>
  <c r="G2692" i="1"/>
  <c r="G2694" i="1"/>
  <c r="G2697" i="1"/>
  <c r="G2698" i="1"/>
  <c r="G2699" i="1"/>
  <c r="G2701" i="1"/>
  <c r="G2702" i="1"/>
  <c r="G2703" i="1"/>
  <c r="G2705" i="1"/>
  <c r="G2706" i="1"/>
  <c r="G2710" i="1"/>
  <c r="G2714" i="1"/>
  <c r="G2715" i="1"/>
  <c r="G2718" i="1"/>
  <c r="G2719" i="1"/>
  <c r="G2726" i="1"/>
  <c r="F2734" i="1"/>
  <c r="F2752" i="1"/>
  <c r="E2753" i="1"/>
  <c r="E2754" i="1"/>
  <c r="E2755" i="1"/>
  <c r="E2756" i="1"/>
  <c r="E2757" i="1"/>
  <c r="E2758" i="1"/>
  <c r="E2759" i="1"/>
  <c r="E2760" i="1"/>
  <c r="E2761" i="1"/>
  <c r="E2762" i="1"/>
  <c r="F2770" i="1"/>
  <c r="F2791" i="1"/>
  <c r="G2792" i="1"/>
  <c r="G2794" i="1"/>
  <c r="G2795" i="1"/>
  <c r="G2798" i="1"/>
  <c r="G2802" i="1"/>
  <c r="G2803" i="1"/>
  <c r="F2814" i="1"/>
  <c r="F2857" i="1"/>
  <c r="G2858" i="1"/>
  <c r="G2860" i="1"/>
  <c r="G2861" i="1"/>
  <c r="G2862" i="1"/>
  <c r="G2863" i="1"/>
  <c r="G2864" i="1"/>
  <c r="G2866" i="1"/>
  <c r="G2868" i="1"/>
  <c r="G2869" i="1"/>
  <c r="G2871" i="1"/>
  <c r="G2872" i="1"/>
  <c r="G2876" i="1"/>
  <c r="G2877" i="1"/>
  <c r="G2878" i="1"/>
  <c r="G2879" i="1"/>
  <c r="G2884" i="1"/>
  <c r="F2898" i="1"/>
  <c r="F2966" i="1"/>
  <c r="G2967" i="1"/>
  <c r="G2970" i="1"/>
  <c r="G2972" i="1"/>
  <c r="G2973" i="1"/>
  <c r="G2976" i="1"/>
  <c r="G2977" i="1"/>
  <c r="G2978" i="1"/>
  <c r="G2981" i="1"/>
  <c r="G2982" i="1"/>
  <c r="G2983" i="1"/>
  <c r="G2984" i="1"/>
  <c r="G2986" i="1"/>
  <c r="G2988" i="1"/>
  <c r="G2989" i="1"/>
  <c r="G2990" i="1"/>
  <c r="G2992" i="1"/>
  <c r="G2993" i="1"/>
  <c r="G2994" i="1"/>
  <c r="G2997" i="1"/>
  <c r="G2998" i="1"/>
  <c r="G3000" i="1"/>
  <c r="G3002" i="1"/>
  <c r="G3004" i="1"/>
  <c r="G3005" i="1"/>
  <c r="G3008" i="1"/>
  <c r="G3009" i="1"/>
  <c r="G3010" i="1"/>
  <c r="G3013" i="1"/>
  <c r="G3014" i="1"/>
  <c r="G3016" i="1"/>
  <c r="G3017" i="1"/>
  <c r="G3018" i="1"/>
  <c r="G3020" i="1"/>
  <c r="G3021" i="1"/>
  <c r="F3032" i="1"/>
  <c r="F3072" i="1"/>
  <c r="G3073" i="1"/>
  <c r="G3074" i="1"/>
  <c r="G3075" i="1"/>
  <c r="G3079" i="1"/>
  <c r="G3080" i="1"/>
  <c r="G3083" i="1"/>
  <c r="G3084" i="1"/>
  <c r="G3086" i="1"/>
  <c r="G1016" i="4"/>
  <c r="G1017" i="4"/>
  <c r="G1018" i="4"/>
  <c r="G1019" i="4"/>
  <c r="G1020" i="4"/>
  <c r="G910" i="4"/>
  <c r="G911" i="4"/>
  <c r="G118" i="4"/>
  <c r="F1348" i="222"/>
  <c r="F1337" i="222"/>
  <c r="F557" i="222"/>
  <c r="F3204" i="15"/>
  <c r="F3189" i="15"/>
  <c r="G2505" i="15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G329" i="12"/>
  <c r="J330" i="12"/>
  <c r="H3431" i="1"/>
  <c r="G3431" i="1"/>
  <c r="H3432" i="1"/>
  <c r="G3432" i="1"/>
  <c r="H3433" i="1"/>
  <c r="G3433" i="1"/>
  <c r="H3434" i="1"/>
  <c r="G3434" i="1"/>
  <c r="H3435" i="1"/>
  <c r="G3435" i="1"/>
  <c r="H3436" i="1"/>
  <c r="G3436" i="1"/>
  <c r="H3430" i="1"/>
  <c r="G3430" i="1"/>
  <c r="F3429" i="1"/>
  <c r="G3399" i="1"/>
  <c r="G3400" i="1"/>
  <c r="G3403" i="1"/>
  <c r="G3404" i="1"/>
  <c r="G3407" i="1"/>
  <c r="G3408" i="1"/>
  <c r="G3411" i="1"/>
  <c r="G3412" i="1"/>
  <c r="G3415" i="1"/>
  <c r="G3416" i="1"/>
  <c r="G3419" i="1"/>
  <c r="G3420" i="1"/>
  <c r="G3398" i="1"/>
  <c r="F3397" i="1"/>
  <c r="H3388" i="1"/>
  <c r="G3388" i="1"/>
  <c r="H3387" i="1"/>
  <c r="G3387" i="1"/>
  <c r="H3386" i="1"/>
  <c r="G3386" i="1"/>
  <c r="H3385" i="1"/>
  <c r="G3385" i="1"/>
  <c r="H3384" i="1"/>
  <c r="G3384" i="1"/>
  <c r="F3383" i="1"/>
  <c r="H3371" i="1"/>
  <c r="G3371" i="1"/>
  <c r="H3372" i="1"/>
  <c r="G3372" i="1"/>
  <c r="H3373" i="1"/>
  <c r="G3373" i="1"/>
  <c r="H3374" i="1"/>
  <c r="G3374" i="1"/>
  <c r="H3370" i="1"/>
  <c r="G3370" i="1"/>
  <c r="F3369" i="1"/>
  <c r="G3354" i="1"/>
  <c r="G3355" i="1"/>
  <c r="G3356" i="1"/>
  <c r="G3358" i="1"/>
  <c r="G3359" i="1"/>
  <c r="G3360" i="1"/>
  <c r="G3353" i="1"/>
  <c r="F3352" i="1"/>
  <c r="H3310" i="1"/>
  <c r="G3310" i="1"/>
  <c r="H3311" i="1"/>
  <c r="G3311" i="1"/>
  <c r="H3312" i="1"/>
  <c r="G3312" i="1"/>
  <c r="H3313" i="1"/>
  <c r="G3313" i="1"/>
  <c r="H3314" i="1"/>
  <c r="G3314" i="1"/>
  <c r="H3315" i="1"/>
  <c r="G3315" i="1"/>
  <c r="H3316" i="1"/>
  <c r="G3316" i="1"/>
  <c r="H3317" i="1"/>
  <c r="G3317" i="1"/>
  <c r="H3318" i="1"/>
  <c r="G3318" i="1"/>
  <c r="H3319" i="1"/>
  <c r="G3319" i="1"/>
  <c r="H3320" i="1"/>
  <c r="G3320" i="1"/>
  <c r="H3321" i="1"/>
  <c r="G3321" i="1"/>
  <c r="H3322" i="1"/>
  <c r="G3322" i="1"/>
  <c r="H3323" i="1"/>
  <c r="G3323" i="1"/>
  <c r="H3324" i="1"/>
  <c r="G3324" i="1"/>
  <c r="H3325" i="1"/>
  <c r="G3325" i="1"/>
  <c r="H3326" i="1"/>
  <c r="G3326" i="1"/>
  <c r="H3327" i="1"/>
  <c r="G3327" i="1"/>
  <c r="H3328" i="1"/>
  <c r="G3328" i="1"/>
  <c r="H3329" i="1"/>
  <c r="G3329" i="1"/>
  <c r="H3330" i="1"/>
  <c r="G3330" i="1"/>
  <c r="H3331" i="1"/>
  <c r="G3331" i="1"/>
  <c r="H3332" i="1"/>
  <c r="G3332" i="1"/>
  <c r="H3333" i="1"/>
  <c r="G3333" i="1"/>
  <c r="H3334" i="1"/>
  <c r="G3334" i="1"/>
  <c r="H3335" i="1"/>
  <c r="G3335" i="1"/>
  <c r="H3336" i="1"/>
  <c r="G3336" i="1"/>
  <c r="H3337" i="1"/>
  <c r="G3337" i="1"/>
  <c r="H3338" i="1"/>
  <c r="G3338" i="1"/>
  <c r="H3339" i="1"/>
  <c r="G3339" i="1"/>
  <c r="H3340" i="1"/>
  <c r="G3340" i="1"/>
  <c r="H3341" i="1"/>
  <c r="G3341" i="1"/>
  <c r="H3342" i="1"/>
  <c r="G3342" i="1"/>
  <c r="H3343" i="1"/>
  <c r="G3343" i="1"/>
  <c r="H3309" i="1"/>
  <c r="G3309" i="1"/>
  <c r="F3308" i="1"/>
  <c r="G3113" i="1"/>
  <c r="G3114" i="1"/>
  <c r="G3117" i="1"/>
  <c r="G3118" i="1"/>
  <c r="G3121" i="1"/>
  <c r="G3122" i="1"/>
  <c r="G3125" i="1"/>
  <c r="G3126" i="1"/>
  <c r="G3129" i="1"/>
  <c r="G3130" i="1"/>
  <c r="G3133" i="1"/>
  <c r="G3134" i="1"/>
  <c r="G3137" i="1"/>
  <c r="G3138" i="1"/>
  <c r="G3141" i="1"/>
  <c r="G3142" i="1"/>
  <c r="G3145" i="1"/>
  <c r="G3146" i="1"/>
  <c r="G3149" i="1"/>
  <c r="G3150" i="1"/>
  <c r="G3153" i="1"/>
  <c r="G3154" i="1"/>
  <c r="G3157" i="1"/>
  <c r="G3158" i="1"/>
  <c r="G3161" i="1"/>
  <c r="G3162" i="1"/>
  <c r="G3165" i="1"/>
  <c r="G3166" i="1"/>
  <c r="G3169" i="1"/>
  <c r="G3170" i="1"/>
  <c r="G3173" i="1"/>
  <c r="G3174" i="1"/>
  <c r="G3177" i="1"/>
  <c r="G3178" i="1"/>
  <c r="G3181" i="1"/>
  <c r="G3182" i="1"/>
  <c r="G3185" i="1"/>
  <c r="G3186" i="1"/>
  <c r="G3189" i="1"/>
  <c r="G3190" i="1"/>
  <c r="G3193" i="1"/>
  <c r="G3194" i="1"/>
  <c r="G3197" i="1"/>
  <c r="G3198" i="1"/>
  <c r="G3201" i="1"/>
  <c r="G3202" i="1"/>
  <c r="G3205" i="1"/>
  <c r="G3206" i="1"/>
  <c r="G3209" i="1"/>
  <c r="E1121" i="4"/>
  <c r="F3498" i="1"/>
  <c r="F3483" i="1"/>
  <c r="F3445" i="1"/>
  <c r="F3291" i="1"/>
  <c r="G2996" i="1"/>
  <c r="G3087" i="1"/>
  <c r="G3078" i="1"/>
  <c r="G3012" i="1"/>
  <c r="G2969" i="1"/>
  <c r="G2888" i="1"/>
  <c r="G2985" i="1"/>
  <c r="G2880" i="1"/>
  <c r="G3001" i="1"/>
  <c r="G2980" i="1"/>
  <c r="G2387" i="1"/>
  <c r="G2248" i="1"/>
  <c r="G3082" i="1"/>
  <c r="G3006" i="1"/>
  <c r="G2979" i="1"/>
  <c r="G2974" i="1"/>
  <c r="G2968" i="1"/>
  <c r="G2721" i="1"/>
  <c r="G2521" i="1"/>
  <c r="G2513" i="1"/>
  <c r="G2505" i="1"/>
  <c r="G2483" i="1"/>
  <c r="G2438" i="1"/>
  <c r="G2422" i="1"/>
  <c r="G2406" i="1"/>
  <c r="G2243" i="1"/>
  <c r="G2215" i="1"/>
  <c r="G2211" i="1"/>
  <c r="G1962" i="1"/>
  <c r="G1665" i="1"/>
  <c r="G2491" i="1"/>
  <c r="G2799" i="1"/>
  <c r="G2713" i="1"/>
  <c r="G2509" i="1"/>
  <c r="G2473" i="1"/>
  <c r="G2722" i="1"/>
  <c r="G2481" i="1"/>
  <c r="G2461" i="1"/>
  <c r="G2430" i="1"/>
  <c r="G2414" i="1"/>
  <c r="G2398" i="1"/>
  <c r="G2241" i="1"/>
  <c r="G2224" i="1"/>
  <c r="G2207" i="1"/>
  <c r="G2201" i="1"/>
  <c r="G2189" i="1"/>
  <c r="G1908" i="1"/>
  <c r="G2240" i="1"/>
  <c r="G2231" i="1"/>
  <c r="G2184" i="1"/>
  <c r="G2039" i="1"/>
  <c r="G1935" i="1"/>
  <c r="G2723" i="1"/>
  <c r="G2707" i="1"/>
  <c r="G2486" i="1"/>
  <c r="G2216" i="1"/>
  <c r="G2056" i="1"/>
  <c r="G2041" i="1"/>
  <c r="G2024" i="1"/>
  <c r="G2009" i="1"/>
  <c r="G2214" i="1"/>
  <c r="G2200" i="1"/>
  <c r="G2052" i="1"/>
  <c r="G1970" i="1"/>
  <c r="G1946" i="1"/>
  <c r="G1782" i="1"/>
  <c r="G1692" i="1"/>
  <c r="G2061" i="1"/>
  <c r="G2049" i="1"/>
  <c r="G2028" i="1"/>
  <c r="G2007" i="1"/>
  <c r="G1951" i="1"/>
  <c r="G1923" i="1"/>
  <c r="G1915" i="1"/>
  <c r="G1910" i="1"/>
  <c r="G1711" i="1"/>
  <c r="G1972" i="1"/>
  <c r="G1920" i="1"/>
  <c r="G1903" i="1"/>
  <c r="G1975" i="1"/>
  <c r="G1967" i="1"/>
  <c r="G1648" i="1"/>
  <c r="G1786" i="1"/>
  <c r="G1713" i="1"/>
  <c r="G1696" i="1"/>
  <c r="G1667" i="1"/>
  <c r="G1791" i="1"/>
  <c r="G1788" i="1"/>
  <c r="G1746" i="1"/>
  <c r="G1671" i="1"/>
  <c r="G1644" i="1"/>
  <c r="G1781" i="1"/>
  <c r="G1779" i="1"/>
  <c r="G1777" i="1"/>
  <c r="G1758" i="1"/>
  <c r="G1695" i="1"/>
  <c r="G1691" i="1"/>
  <c r="G1677" i="1"/>
  <c r="G1647" i="1"/>
  <c r="G1753" i="1"/>
  <c r="G1731" i="1"/>
  <c r="G1765" i="1"/>
  <c r="G1716" i="1"/>
  <c r="G1707" i="1"/>
  <c r="G1688" i="1"/>
  <c r="G1684" i="1"/>
  <c r="G1661" i="1"/>
  <c r="G1657" i="1"/>
  <c r="G1642" i="1"/>
  <c r="G330" i="12"/>
  <c r="G2185" i="1"/>
  <c r="G2800" i="1"/>
  <c r="G2709" i="1"/>
  <c r="G2584" i="1"/>
  <c r="G2023" i="1"/>
  <c r="G2695" i="1"/>
  <c r="G2533" i="1"/>
  <c r="G2796" i="1"/>
  <c r="G2462" i="1"/>
  <c r="G2804" i="1"/>
  <c r="G2433" i="1"/>
  <c r="G2417" i="1"/>
  <c r="G2401" i="1"/>
  <c r="G2725" i="1"/>
  <c r="G2711" i="1"/>
  <c r="G2525" i="1"/>
  <c r="G2693" i="1"/>
  <c r="G2503" i="1"/>
  <c r="G2717" i="1"/>
  <c r="G2510" i="1"/>
  <c r="G2485" i="1"/>
  <c r="G2447" i="1"/>
  <c r="G2379" i="1"/>
  <c r="G2197" i="1"/>
  <c r="G2889" i="1"/>
  <c r="G2887" i="1"/>
  <c r="G2885" i="1"/>
  <c r="G2883" i="1"/>
  <c r="G2881" i="1"/>
  <c r="G2875" i="1"/>
  <c r="G2873" i="1"/>
  <c r="G2867" i="1"/>
  <c r="G2865" i="1"/>
  <c r="G2859" i="1"/>
  <c r="G2192" i="1"/>
  <c r="G1802" i="1"/>
  <c r="G2526" i="1"/>
  <c r="G2501" i="1"/>
  <c r="G2443" i="1"/>
  <c r="G2478" i="1"/>
  <c r="G2449" i="1"/>
  <c r="G2439" i="1"/>
  <c r="G2435" i="1"/>
  <c r="G2431" i="1"/>
  <c r="G2427" i="1"/>
  <c r="G2419" i="1"/>
  <c r="G2415" i="1"/>
  <c r="G2411" i="1"/>
  <c r="G2407" i="1"/>
  <c r="G2403" i="1"/>
  <c r="G2399" i="1"/>
  <c r="G2395" i="1"/>
  <c r="G2517" i="1"/>
  <c r="G2469" i="1"/>
  <c r="G1947" i="1"/>
  <c r="G1909" i="1"/>
  <c r="G2445" i="1"/>
  <c r="G2012" i="1"/>
  <c r="G1991" i="1"/>
  <c r="G1957" i="1"/>
  <c r="G2208" i="1"/>
  <c r="G2004" i="1"/>
  <c r="G2188" i="1"/>
  <c r="G2048" i="1"/>
  <c r="G2037" i="1"/>
  <c r="G1925" i="1"/>
  <c r="G2204" i="1"/>
  <c r="G2020" i="1"/>
  <c r="G1988" i="1"/>
  <c r="G1963" i="1"/>
  <c r="G1760" i="1"/>
  <c r="G2213" i="1"/>
  <c r="G2203" i="1"/>
  <c r="G2053" i="1"/>
  <c r="G2001" i="1"/>
  <c r="G1941" i="1"/>
  <c r="G1728" i="1"/>
  <c r="G1733" i="1"/>
  <c r="G1971" i="1"/>
  <c r="G1773" i="1"/>
  <c r="G2000" i="1"/>
  <c r="G1767" i="1"/>
  <c r="G1751" i="1"/>
  <c r="G2022" i="1"/>
  <c r="G1737" i="1"/>
  <c r="G1732" i="1"/>
  <c r="G2026" i="1"/>
  <c r="G2005" i="1"/>
  <c r="G1996" i="1"/>
  <c r="G1989" i="1"/>
  <c r="G1969" i="1"/>
  <c r="G1961" i="1"/>
  <c r="G1778" i="1"/>
  <c r="G2016" i="1"/>
  <c r="G2008" i="1"/>
  <c r="G1986" i="1"/>
  <c r="G1754" i="1"/>
  <c r="G1741" i="1"/>
  <c r="G1736" i="1"/>
  <c r="G1992" i="1"/>
  <c r="G1770" i="1"/>
  <c r="G2018" i="1"/>
  <c r="G1729" i="1"/>
  <c r="G1771" i="1"/>
  <c r="G1742" i="1"/>
  <c r="G1738" i="1"/>
  <c r="G1734" i="1"/>
  <c r="G1730" i="1"/>
  <c r="J962" i="4"/>
  <c r="G962" i="4"/>
  <c r="J911" i="4"/>
  <c r="J910" i="4"/>
  <c r="J2605" i="15"/>
  <c r="G2605" i="15"/>
  <c r="J2506" i="15"/>
  <c r="G2506" i="15"/>
  <c r="E1440" i="1"/>
  <c r="G1382" i="1"/>
  <c r="G1392" i="1"/>
  <c r="G1394" i="1"/>
  <c r="J1404" i="1"/>
  <c r="G1405" i="1"/>
  <c r="G1372" i="1"/>
  <c r="J1375" i="1"/>
  <c r="F1417" i="1"/>
  <c r="F1433" i="1"/>
  <c r="E1434" i="1"/>
  <c r="E1435" i="1"/>
  <c r="E1436" i="1"/>
  <c r="E1437" i="1"/>
  <c r="E1438" i="1"/>
  <c r="E1439" i="1"/>
  <c r="E1326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27" i="1"/>
  <c r="E1328" i="1"/>
  <c r="E1329" i="1"/>
  <c r="E1330" i="1"/>
  <c r="E1331" i="1"/>
  <c r="G1235" i="1"/>
  <c r="G1239" i="1"/>
  <c r="J1252" i="1"/>
  <c r="G1253" i="1"/>
  <c r="G1258" i="1"/>
  <c r="J1262" i="1"/>
  <c r="G1264" i="1"/>
  <c r="G1267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J1394" i="1"/>
  <c r="J1382" i="1"/>
  <c r="G1262" i="1"/>
  <c r="J1232" i="1"/>
  <c r="G1263" i="1"/>
  <c r="J1269" i="1"/>
  <c r="J1267" i="1"/>
  <c r="H353" i="216"/>
  <c r="H354" i="216"/>
  <c r="H355" i="216"/>
  <c r="H356" i="216"/>
  <c r="H340" i="216"/>
  <c r="H341" i="216"/>
  <c r="H342" i="216"/>
  <c r="H343" i="216"/>
  <c r="H344" i="216"/>
  <c r="H345" i="216"/>
  <c r="H346" i="216"/>
  <c r="H347" i="216"/>
  <c r="H348" i="216"/>
  <c r="H349" i="216"/>
  <c r="H350" i="216"/>
  <c r="H351" i="216"/>
  <c r="H352" i="216"/>
  <c r="H339" i="216"/>
  <c r="G1232" i="1"/>
  <c r="G113" i="9"/>
  <c r="J71" i="15"/>
  <c r="J72" i="15"/>
  <c r="J73" i="15"/>
  <c r="E1431" i="222"/>
  <c r="E1432" i="222"/>
  <c r="E1433" i="222"/>
  <c r="E1430" i="222"/>
  <c r="H1430" i="222"/>
  <c r="G1430" i="222"/>
  <c r="F1429" i="222"/>
  <c r="G156" i="4"/>
  <c r="G158" i="4"/>
  <c r="G160" i="4"/>
  <c r="G155" i="4"/>
  <c r="F154" i="4"/>
  <c r="E143" i="4"/>
  <c r="E144" i="4"/>
  <c r="E145" i="4"/>
  <c r="E146" i="4"/>
  <c r="E142" i="4"/>
  <c r="E141" i="4"/>
  <c r="F140" i="4"/>
  <c r="G65" i="4"/>
  <c r="F110" i="4"/>
  <c r="E100" i="4"/>
  <c r="E101" i="4"/>
  <c r="E102" i="4"/>
  <c r="E99" i="4"/>
  <c r="F98" i="4"/>
  <c r="G170" i="15"/>
  <c r="G171" i="15"/>
  <c r="G172" i="15"/>
  <c r="G174" i="15"/>
  <c r="G175" i="15"/>
  <c r="G176" i="15"/>
  <c r="G178" i="15"/>
  <c r="G179" i="15"/>
  <c r="G180" i="15"/>
  <c r="G182" i="15"/>
  <c r="G183" i="15"/>
  <c r="G184" i="15"/>
  <c r="G186" i="15"/>
  <c r="G187" i="15"/>
  <c r="G188" i="15"/>
  <c r="G190" i="15"/>
  <c r="G191" i="15"/>
  <c r="G192" i="15"/>
  <c r="G194" i="15"/>
  <c r="G195" i="15"/>
  <c r="G196" i="15"/>
  <c r="F2182" i="15"/>
  <c r="G2182" i="15"/>
  <c r="H2182" i="15"/>
  <c r="F168" i="15"/>
  <c r="J53" i="15"/>
  <c r="J54" i="15"/>
  <c r="J55" i="15"/>
  <c r="J59" i="15"/>
  <c r="J62" i="15"/>
  <c r="J63" i="15"/>
  <c r="G3046" i="15"/>
  <c r="G3043" i="15"/>
  <c r="G3045" i="15"/>
  <c r="E3120" i="15"/>
  <c r="G954" i="15"/>
  <c r="G955" i="15"/>
  <c r="G956" i="15"/>
  <c r="G958" i="15"/>
  <c r="G959" i="15"/>
  <c r="G960" i="15"/>
  <c r="G953" i="15"/>
  <c r="F952" i="15"/>
  <c r="E938" i="15"/>
  <c r="E939" i="15"/>
  <c r="E940" i="15"/>
  <c r="E941" i="15"/>
  <c r="E942" i="15"/>
  <c r="E943" i="15"/>
  <c r="E944" i="15"/>
  <c r="E937" i="15"/>
  <c r="F936" i="15"/>
  <c r="G881" i="15"/>
  <c r="G879" i="15"/>
  <c r="E869" i="15"/>
  <c r="E870" i="15"/>
  <c r="E868" i="15"/>
  <c r="G911" i="15"/>
  <c r="F909" i="15"/>
  <c r="E901" i="15"/>
  <c r="F899" i="15"/>
  <c r="F878" i="15"/>
  <c r="E742" i="15"/>
  <c r="F585" i="15"/>
  <c r="E548" i="15"/>
  <c r="E540" i="15"/>
  <c r="G210" i="13"/>
  <c r="G214" i="13"/>
  <c r="G216" i="13"/>
  <c r="G217" i="13"/>
  <c r="G218" i="13"/>
  <c r="G220" i="13"/>
  <c r="G221" i="13"/>
  <c r="G222" i="13"/>
  <c r="G228" i="13"/>
  <c r="G231" i="13"/>
  <c r="G232" i="13"/>
  <c r="G233" i="13"/>
  <c r="G236" i="13"/>
  <c r="G240" i="13"/>
  <c r="G241" i="13"/>
  <c r="J2038" i="1"/>
  <c r="E71" i="16"/>
  <c r="G318" i="16"/>
  <c r="G319" i="16"/>
  <c r="G320" i="16"/>
  <c r="G322" i="16"/>
  <c r="G118" i="216"/>
  <c r="G129" i="216"/>
  <c r="G1159" i="4"/>
  <c r="G1160" i="4"/>
  <c r="G1161" i="4"/>
  <c r="G1158" i="4"/>
  <c r="G1133" i="4"/>
  <c r="G1135" i="4"/>
  <c r="G1090" i="4"/>
  <c r="G1089" i="4"/>
  <c r="G1045" i="4"/>
  <c r="G1046" i="4"/>
  <c r="G1048" i="4"/>
  <c r="G1043" i="4"/>
  <c r="G1015" i="4"/>
  <c r="G987" i="4"/>
  <c r="G988" i="4"/>
  <c r="G991" i="4"/>
  <c r="G992" i="4"/>
  <c r="G986" i="4"/>
  <c r="G954" i="4"/>
  <c r="G955" i="4"/>
  <c r="G956" i="4"/>
  <c r="G958" i="4"/>
  <c r="G959" i="4"/>
  <c r="G960" i="4"/>
  <c r="G904" i="4"/>
  <c r="G905" i="4"/>
  <c r="G909" i="4"/>
  <c r="G902" i="4"/>
  <c r="G704" i="4"/>
  <c r="G705" i="4"/>
  <c r="G708" i="4"/>
  <c r="G709" i="4"/>
  <c r="G710" i="4"/>
  <c r="G713" i="4"/>
  <c r="G703" i="4"/>
  <c r="G647" i="4"/>
  <c r="G651" i="4"/>
  <c r="G655" i="4"/>
  <c r="G656" i="4"/>
  <c r="J589" i="4"/>
  <c r="G590" i="4"/>
  <c r="G593" i="4"/>
  <c r="G597" i="4"/>
  <c r="G588" i="4"/>
  <c r="G541" i="4"/>
  <c r="G535" i="4"/>
  <c r="G538" i="4"/>
  <c r="G515" i="4"/>
  <c r="G522" i="4"/>
  <c r="G478" i="4"/>
  <c r="G482" i="4"/>
  <c r="G484" i="4"/>
  <c r="G475" i="4"/>
  <c r="G407" i="4"/>
  <c r="G411" i="4"/>
  <c r="G412" i="4"/>
  <c r="J413" i="4"/>
  <c r="G415" i="4"/>
  <c r="G406" i="4"/>
  <c r="G365" i="4"/>
  <c r="G366" i="4"/>
  <c r="J368" i="4"/>
  <c r="G312" i="4"/>
  <c r="G315" i="4"/>
  <c r="G316" i="4"/>
  <c r="G320" i="4"/>
  <c r="G259" i="4"/>
  <c r="G260" i="4"/>
  <c r="G263" i="4"/>
  <c r="G265" i="4"/>
  <c r="G266" i="4"/>
  <c r="G271" i="4"/>
  <c r="G200" i="4"/>
  <c r="G199" i="4"/>
  <c r="J197" i="4"/>
  <c r="G71" i="4"/>
  <c r="G73" i="4"/>
  <c r="G59" i="4"/>
  <c r="G63" i="4"/>
  <c r="G66" i="4"/>
  <c r="G69" i="4"/>
  <c r="G70" i="4"/>
  <c r="G56" i="4"/>
  <c r="G1105" i="222"/>
  <c r="G1106" i="222"/>
  <c r="G1109" i="222"/>
  <c r="G1110" i="222"/>
  <c r="G1113" i="222"/>
  <c r="G1114" i="222"/>
  <c r="G1117" i="222"/>
  <c r="G1120" i="222"/>
  <c r="G1121" i="222"/>
  <c r="G1122" i="222"/>
  <c r="G1124" i="222"/>
  <c r="G1125" i="222"/>
  <c r="G1103" i="222"/>
  <c r="G1053" i="222"/>
  <c r="G1054" i="222"/>
  <c r="G1057" i="222"/>
  <c r="G1058" i="222"/>
  <c r="G1060" i="222"/>
  <c r="G1061" i="222"/>
  <c r="G1051" i="222"/>
  <c r="G1032" i="222"/>
  <c r="G1033" i="222"/>
  <c r="G1034" i="222"/>
  <c r="G1036" i="222"/>
  <c r="G1037" i="222"/>
  <c r="G1038" i="222"/>
  <c r="G1040" i="222"/>
  <c r="G1041" i="222"/>
  <c r="G1031" i="222"/>
  <c r="G1013" i="222"/>
  <c r="G1014" i="222"/>
  <c r="G1018" i="222"/>
  <c r="G1019" i="222"/>
  <c r="G990" i="222"/>
  <c r="G991" i="222"/>
  <c r="G992" i="222"/>
  <c r="G994" i="222"/>
  <c r="G995" i="222"/>
  <c r="G996" i="222"/>
  <c r="G998" i="222"/>
  <c r="G999" i="222"/>
  <c r="G1000" i="222"/>
  <c r="G989" i="222"/>
  <c r="G968" i="222"/>
  <c r="G972" i="222"/>
  <c r="G973" i="222"/>
  <c r="G974" i="222"/>
  <c r="J975" i="222"/>
  <c r="G976" i="222"/>
  <c r="G966" i="222"/>
  <c r="G920" i="222"/>
  <c r="G921" i="222"/>
  <c r="G924" i="222"/>
  <c r="G925" i="222"/>
  <c r="G926" i="222"/>
  <c r="G928" i="222"/>
  <c r="G919" i="222"/>
  <c r="G879" i="222"/>
  <c r="G880" i="222"/>
  <c r="G884" i="222"/>
  <c r="G877" i="222"/>
  <c r="G779" i="222"/>
  <c r="G781" i="222"/>
  <c r="G782" i="222"/>
  <c r="G783" i="222"/>
  <c r="G778" i="222"/>
  <c r="G448" i="222"/>
  <c r="G451" i="222"/>
  <c r="G452" i="222"/>
  <c r="G456" i="222"/>
  <c r="G457" i="222"/>
  <c r="G464" i="222"/>
  <c r="G466" i="222"/>
  <c r="G468" i="222"/>
  <c r="G470" i="222"/>
  <c r="G472" i="222"/>
  <c r="G473" i="222"/>
  <c r="G475" i="222"/>
  <c r="G478" i="222"/>
  <c r="G480" i="222"/>
  <c r="G486" i="222"/>
  <c r="G487" i="222"/>
  <c r="G490" i="222"/>
  <c r="G494" i="222"/>
  <c r="G498" i="222"/>
  <c r="G502" i="222"/>
  <c r="G506" i="222"/>
  <c r="G508" i="222"/>
  <c r="G509" i="222"/>
  <c r="G510" i="222"/>
  <c r="G518" i="222"/>
  <c r="G521" i="222"/>
  <c r="G522" i="222"/>
  <c r="G526" i="222"/>
  <c r="G529" i="222"/>
  <c r="G530" i="222"/>
  <c r="G535" i="222"/>
  <c r="G537" i="222"/>
  <c r="G539" i="222"/>
  <c r="G547" i="222"/>
  <c r="G260" i="222"/>
  <c r="G263" i="222"/>
  <c r="G267" i="222"/>
  <c r="G268" i="222"/>
  <c r="G271" i="222"/>
  <c r="G273" i="222"/>
  <c r="G275" i="222"/>
  <c r="G277" i="222"/>
  <c r="G279" i="222"/>
  <c r="G283" i="222"/>
  <c r="G285" i="222"/>
  <c r="G287" i="222"/>
  <c r="J289" i="222"/>
  <c r="G291" i="222"/>
  <c r="G293" i="222"/>
  <c r="G295" i="222"/>
  <c r="G299" i="222"/>
  <c r="G301" i="222"/>
  <c r="G303" i="222"/>
  <c r="G304" i="222"/>
  <c r="G305" i="222"/>
  <c r="G309" i="222"/>
  <c r="G311" i="222"/>
  <c r="G312" i="222"/>
  <c r="G313" i="222"/>
  <c r="G244" i="222"/>
  <c r="G90" i="222"/>
  <c r="G94" i="222"/>
  <c r="G98" i="222"/>
  <c r="G100" i="222"/>
  <c r="G102" i="222"/>
  <c r="G106" i="222"/>
  <c r="G108" i="222"/>
  <c r="G110" i="222"/>
  <c r="G114" i="222"/>
  <c r="G116" i="222"/>
  <c r="G118" i="222"/>
  <c r="G122" i="222"/>
  <c r="G124" i="222"/>
  <c r="G126" i="222"/>
  <c r="G130" i="222"/>
  <c r="G132" i="222"/>
  <c r="G138" i="222"/>
  <c r="G142" i="222"/>
  <c r="G146" i="222"/>
  <c r="G147" i="222"/>
  <c r="G148" i="222"/>
  <c r="G154" i="222"/>
  <c r="G3147" i="15"/>
  <c r="G3149" i="15"/>
  <c r="G3006" i="15"/>
  <c r="G3007" i="15"/>
  <c r="G3009" i="15"/>
  <c r="G3010" i="15"/>
  <c r="G3011" i="15"/>
  <c r="G3013" i="15"/>
  <c r="G3014" i="15"/>
  <c r="G3018" i="15"/>
  <c r="G3020" i="15"/>
  <c r="G3022" i="15"/>
  <c r="G3023" i="15"/>
  <c r="G3025" i="15"/>
  <c r="G3026" i="15"/>
  <c r="G3027" i="15"/>
  <c r="G3029" i="15"/>
  <c r="G3030" i="15"/>
  <c r="G3038" i="15"/>
  <c r="G3039" i="15"/>
  <c r="G3041" i="15"/>
  <c r="G3042" i="15"/>
  <c r="G3047" i="15"/>
  <c r="G3050" i="15"/>
  <c r="G3052" i="15"/>
  <c r="G3054" i="15"/>
  <c r="G3058" i="15"/>
  <c r="G2941" i="15"/>
  <c r="G2942" i="15"/>
  <c r="G2943" i="15"/>
  <c r="G2945" i="15"/>
  <c r="G2947" i="15"/>
  <c r="F2948" i="15"/>
  <c r="G2951" i="15"/>
  <c r="G2955" i="15"/>
  <c r="G2957" i="15"/>
  <c r="G2958" i="15"/>
  <c r="G2959" i="15"/>
  <c r="G2961" i="15"/>
  <c r="G2962" i="15"/>
  <c r="G2963" i="15"/>
  <c r="G2965" i="15"/>
  <c r="G2967" i="15"/>
  <c r="G2969" i="15"/>
  <c r="G2971" i="15"/>
  <c r="G2973" i="15"/>
  <c r="G2974" i="15"/>
  <c r="G2975" i="15"/>
  <c r="G2977" i="15"/>
  <c r="G2981" i="15"/>
  <c r="G2983" i="15"/>
  <c r="G2985" i="15"/>
  <c r="G2987" i="15"/>
  <c r="G2989" i="15"/>
  <c r="G2991" i="15"/>
  <c r="G2940" i="15"/>
  <c r="G2790" i="15"/>
  <c r="G2794" i="15"/>
  <c r="G2798" i="15"/>
  <c r="G2799" i="15"/>
  <c r="G2802" i="15"/>
  <c r="G2804" i="15"/>
  <c r="G2806" i="15"/>
  <c r="G2810" i="15"/>
  <c r="G2813" i="15"/>
  <c r="G2814" i="15"/>
  <c r="G2815" i="15"/>
  <c r="G2818" i="15"/>
  <c r="G2820" i="15"/>
  <c r="G2822" i="15"/>
  <c r="G2825" i="15"/>
  <c r="G2826" i="15"/>
  <c r="G2830" i="15"/>
  <c r="G2831" i="15"/>
  <c r="G2835" i="15"/>
  <c r="G2838" i="15"/>
  <c r="G2842" i="15"/>
  <c r="G2846" i="15"/>
  <c r="G2847" i="15"/>
  <c r="G2850" i="15"/>
  <c r="G2852" i="15"/>
  <c r="G2854" i="15"/>
  <c r="G2858" i="15"/>
  <c r="G2860" i="15"/>
  <c r="G2862" i="15"/>
  <c r="G2863" i="15"/>
  <c r="G2789" i="15"/>
  <c r="G2703" i="15"/>
  <c r="G2705" i="15"/>
  <c r="G2707" i="15"/>
  <c r="G2711" i="15"/>
  <c r="G2713" i="15"/>
  <c r="G2715" i="15"/>
  <c r="G2716" i="15"/>
  <c r="G2718" i="15"/>
  <c r="G2719" i="15"/>
  <c r="G2721" i="15"/>
  <c r="G2723" i="15"/>
  <c r="G2724" i="15"/>
  <c r="G2727" i="15"/>
  <c r="G2731" i="15"/>
  <c r="G2732" i="15"/>
  <c r="G2735" i="15"/>
  <c r="G2737" i="15"/>
  <c r="G2739" i="15"/>
  <c r="G2740" i="15"/>
  <c r="G2745" i="15"/>
  <c r="G2746" i="15"/>
  <c r="G2747" i="15"/>
  <c r="G2748" i="15"/>
  <c r="G2750" i="15"/>
  <c r="G2751" i="15"/>
  <c r="G2753" i="15"/>
  <c r="G2755" i="15"/>
  <c r="G2756" i="15"/>
  <c r="G2759" i="15"/>
  <c r="G2762" i="15"/>
  <c r="G2763" i="15"/>
  <c r="G2764" i="15"/>
  <c r="G2769" i="15"/>
  <c r="G2770" i="15"/>
  <c r="G2771" i="15"/>
  <c r="G2776" i="15"/>
  <c r="G2777" i="15"/>
  <c r="G2702" i="15"/>
  <c r="G2517" i="15"/>
  <c r="G2518" i="15"/>
  <c r="G2519" i="15"/>
  <c r="G2521" i="15"/>
  <c r="G2522" i="15"/>
  <c r="G2530" i="15"/>
  <c r="G2531" i="15"/>
  <c r="G2533" i="15"/>
  <c r="G2536" i="15"/>
  <c r="G2537" i="15"/>
  <c r="G2541" i="15"/>
  <c r="G2544" i="15"/>
  <c r="G2545" i="15"/>
  <c r="G2547" i="15"/>
  <c r="G2549" i="15"/>
  <c r="G2559" i="15"/>
  <c r="G2560" i="15"/>
  <c r="G2562" i="15"/>
  <c r="G2569" i="15"/>
  <c r="G2572" i="15"/>
  <c r="G2573" i="15"/>
  <c r="G2575" i="15"/>
  <c r="G2580" i="15"/>
  <c r="G2581" i="15"/>
  <c r="G2589" i="15"/>
  <c r="G2590" i="15"/>
  <c r="G2591" i="15"/>
  <c r="G2596" i="15"/>
  <c r="G2598" i="15"/>
  <c r="G2603" i="15"/>
  <c r="G2516" i="15"/>
  <c r="G2458" i="15"/>
  <c r="G2460" i="15"/>
  <c r="G2464" i="15"/>
  <c r="G2468" i="15"/>
  <c r="G2470" i="15"/>
  <c r="G2478" i="15"/>
  <c r="G2481" i="15"/>
  <c r="G2487" i="15"/>
  <c r="G2490" i="15"/>
  <c r="G2494" i="15"/>
  <c r="G2496" i="15"/>
  <c r="G2497" i="15"/>
  <c r="G2499" i="15"/>
  <c r="G2503" i="15"/>
  <c r="G2418" i="15"/>
  <c r="G2419" i="15"/>
  <c r="G2422" i="15"/>
  <c r="G2426" i="15"/>
  <c r="G2427" i="15"/>
  <c r="G2429" i="15"/>
  <c r="G2430" i="15"/>
  <c r="G2434" i="15"/>
  <c r="G2436" i="15"/>
  <c r="G2438" i="15"/>
  <c r="G2442" i="15"/>
  <c r="G2443" i="15"/>
  <c r="G2446" i="15"/>
  <c r="G2447" i="15"/>
  <c r="G2448" i="15"/>
  <c r="G2450" i="15"/>
  <c r="G2454" i="15"/>
  <c r="J2456" i="15"/>
  <c r="G2256" i="15"/>
  <c r="G2259" i="15"/>
  <c r="G2260" i="15"/>
  <c r="G2263" i="15"/>
  <c r="G2265" i="15"/>
  <c r="G2267" i="15"/>
  <c r="G2275" i="15"/>
  <c r="G2276" i="15"/>
  <c r="G2277" i="15"/>
  <c r="G2279" i="15"/>
  <c r="G2281" i="15"/>
  <c r="G2285" i="15"/>
  <c r="G2288" i="15"/>
  <c r="G2293" i="15"/>
  <c r="G2294" i="15"/>
  <c r="G2300" i="15"/>
  <c r="G2301" i="15"/>
  <c r="G2302" i="15"/>
  <c r="G2304" i="15"/>
  <c r="G2307" i="15"/>
  <c r="G1501" i="15"/>
  <c r="G1503" i="15"/>
  <c r="G1507" i="15"/>
  <c r="G1509" i="15"/>
  <c r="G1511" i="15"/>
  <c r="G1515" i="15"/>
  <c r="G1516" i="15"/>
  <c r="G1519" i="15"/>
  <c r="G1523" i="15"/>
  <c r="G1524" i="15"/>
  <c r="G1525" i="15"/>
  <c r="G1531" i="15"/>
  <c r="G1533" i="15"/>
  <c r="G1536" i="15"/>
  <c r="G1537" i="15"/>
  <c r="G1539" i="15"/>
  <c r="G1540" i="15"/>
  <c r="G1541" i="15"/>
  <c r="G1544" i="15"/>
  <c r="G1545" i="15"/>
  <c r="G1548" i="15"/>
  <c r="G1549" i="15"/>
  <c r="G1551" i="15"/>
  <c r="G1552" i="15"/>
  <c r="G1555" i="15"/>
  <c r="G1556" i="15"/>
  <c r="G1557" i="15"/>
  <c r="G1559" i="15"/>
  <c r="G1560" i="15"/>
  <c r="G1564" i="15"/>
  <c r="G1567" i="15"/>
  <c r="G1568" i="15"/>
  <c r="G1572" i="15"/>
  <c r="G1575" i="15"/>
  <c r="G1579" i="15"/>
  <c r="G1580" i="15"/>
  <c r="G1583" i="15"/>
  <c r="G1584" i="15"/>
  <c r="G1588" i="15"/>
  <c r="G1591" i="15"/>
  <c r="G1593" i="15"/>
  <c r="G1595" i="15"/>
  <c r="G1596" i="15"/>
  <c r="G1597" i="15"/>
  <c r="G1600" i="15"/>
  <c r="G1601" i="15"/>
  <c r="G1604" i="15"/>
  <c r="G1605" i="15"/>
  <c r="G1607" i="15"/>
  <c r="G1608" i="15"/>
  <c r="G1609" i="15"/>
  <c r="G1610" i="15"/>
  <c r="G1611" i="15"/>
  <c r="G1612" i="15"/>
  <c r="G1613" i="15"/>
  <c r="G1134" i="15"/>
  <c r="G1135" i="15"/>
  <c r="G1137" i="15"/>
  <c r="G1138" i="15"/>
  <c r="G1139" i="15"/>
  <c r="G1141" i="15"/>
  <c r="G1142" i="15"/>
  <c r="G1042" i="15"/>
  <c r="G1043" i="15"/>
  <c r="G1044" i="15"/>
  <c r="G1046" i="15"/>
  <c r="G1048" i="15"/>
  <c r="G1050" i="15"/>
  <c r="G1051" i="15"/>
  <c r="G1052" i="15"/>
  <c r="G1053" i="15"/>
  <c r="G844" i="15"/>
  <c r="G845" i="15"/>
  <c r="G846" i="15"/>
  <c r="G802" i="15"/>
  <c r="G803" i="15"/>
  <c r="G805" i="15"/>
  <c r="G806" i="15"/>
  <c r="G800" i="15"/>
  <c r="G755" i="15"/>
  <c r="G756" i="15"/>
  <c r="G757" i="15"/>
  <c r="G758" i="15"/>
  <c r="G759" i="15"/>
  <c r="G752" i="15"/>
  <c r="G703" i="15"/>
  <c r="G705" i="15"/>
  <c r="G707" i="15"/>
  <c r="G654" i="15"/>
  <c r="G658" i="15"/>
  <c r="G648" i="15"/>
  <c r="G560" i="15"/>
  <c r="G561" i="15"/>
  <c r="G562" i="15"/>
  <c r="G565" i="15"/>
  <c r="G558" i="15"/>
  <c r="G505" i="15"/>
  <c r="G506" i="15"/>
  <c r="G507" i="15"/>
  <c r="G508" i="15"/>
  <c r="G509" i="15"/>
  <c r="G512" i="15"/>
  <c r="G499" i="15"/>
  <c r="G382" i="15"/>
  <c r="G383" i="15"/>
  <c r="G384" i="15"/>
  <c r="G387" i="15"/>
  <c r="G390" i="15"/>
  <c r="G392" i="15"/>
  <c r="G327" i="15"/>
  <c r="G328" i="15"/>
  <c r="G332" i="15"/>
  <c r="G323" i="15"/>
  <c r="G258" i="15"/>
  <c r="G259" i="15"/>
  <c r="G260" i="15"/>
  <c r="G262" i="15"/>
  <c r="G263" i="15"/>
  <c r="G264" i="15"/>
  <c r="G266" i="15"/>
  <c r="G267" i="15"/>
  <c r="G270" i="15"/>
  <c r="G271" i="15"/>
  <c r="G272" i="15"/>
  <c r="G274" i="15"/>
  <c r="G275" i="15"/>
  <c r="G276" i="15"/>
  <c r="G257" i="15"/>
  <c r="G229" i="15"/>
  <c r="G228" i="15"/>
  <c r="J69" i="15"/>
  <c r="J77" i="15"/>
  <c r="G221" i="14"/>
  <c r="G222" i="14"/>
  <c r="G224" i="14"/>
  <c r="G226" i="14"/>
  <c r="G220" i="14"/>
  <c r="G165" i="14"/>
  <c r="G66" i="14"/>
  <c r="G69" i="14"/>
  <c r="G70" i="14"/>
  <c r="G75" i="14"/>
  <c r="G78" i="14"/>
  <c r="G80" i="14"/>
  <c r="G83" i="14"/>
  <c r="G85" i="14"/>
  <c r="G86" i="14"/>
  <c r="G87" i="14"/>
  <c r="G90" i="14"/>
  <c r="G93" i="14"/>
  <c r="G94" i="14"/>
  <c r="J95" i="14"/>
  <c r="G98" i="14"/>
  <c r="G102" i="14"/>
  <c r="G104" i="14"/>
  <c r="G105" i="14"/>
  <c r="G106" i="14"/>
  <c r="G64" i="14"/>
  <c r="G1256" i="13"/>
  <c r="G1210" i="13"/>
  <c r="G1188" i="13"/>
  <c r="G1163" i="13"/>
  <c r="G1164" i="13"/>
  <c r="G1165" i="13"/>
  <c r="G1162" i="13"/>
  <c r="G1150" i="13"/>
  <c r="G1151" i="13"/>
  <c r="G1152" i="13"/>
  <c r="G1153" i="13"/>
  <c r="G1149" i="13"/>
  <c r="G1009" i="13"/>
  <c r="G1010" i="13"/>
  <c r="G1011" i="13"/>
  <c r="G1012" i="13"/>
  <c r="G1013" i="13"/>
  <c r="G1014" i="13"/>
  <c r="G1015" i="13"/>
  <c r="G1008" i="13"/>
  <c r="G958" i="13"/>
  <c r="G957" i="13"/>
  <c r="G871" i="13"/>
  <c r="G876" i="13"/>
  <c r="G877" i="13"/>
  <c r="G870" i="13"/>
  <c r="G802" i="13"/>
  <c r="G803" i="13"/>
  <c r="G807" i="13"/>
  <c r="G810" i="13"/>
  <c r="G811" i="13"/>
  <c r="G813" i="13"/>
  <c r="G814" i="13"/>
  <c r="G801" i="13"/>
  <c r="G780" i="13"/>
  <c r="G782" i="13"/>
  <c r="G784" i="13"/>
  <c r="G788" i="13"/>
  <c r="G777" i="13"/>
  <c r="G738" i="13"/>
  <c r="J739" i="13"/>
  <c r="G742" i="13"/>
  <c r="G736" i="13"/>
  <c r="G724" i="13"/>
  <c r="G726" i="13"/>
  <c r="G719" i="13"/>
  <c r="G688" i="13"/>
  <c r="G692" i="13"/>
  <c r="G634" i="13"/>
  <c r="G635" i="13"/>
  <c r="G636" i="13"/>
  <c r="G637" i="13"/>
  <c r="G638" i="13"/>
  <c r="G642" i="13"/>
  <c r="G623" i="13"/>
  <c r="G622" i="13"/>
  <c r="G619" i="13"/>
  <c r="G615" i="13"/>
  <c r="G614" i="13"/>
  <c r="G613" i="13"/>
  <c r="G1075" i="12"/>
  <c r="G952" i="12"/>
  <c r="G953" i="12"/>
  <c r="G930" i="12"/>
  <c r="G931" i="12"/>
  <c r="G882" i="12"/>
  <c r="G883" i="12"/>
  <c r="G849" i="12"/>
  <c r="G851" i="12"/>
  <c r="G856" i="12"/>
  <c r="G802" i="12"/>
  <c r="G779" i="12"/>
  <c r="G737" i="12"/>
  <c r="G742" i="12"/>
  <c r="G731" i="12"/>
  <c r="G674" i="12"/>
  <c r="G682" i="12"/>
  <c r="G686" i="12"/>
  <c r="G690" i="12"/>
  <c r="G691" i="12"/>
  <c r="G624" i="12"/>
  <c r="G625" i="12"/>
  <c r="G628" i="12"/>
  <c r="G633" i="12"/>
  <c r="G572" i="12"/>
  <c r="G573" i="12"/>
  <c r="G574" i="12"/>
  <c r="G550" i="12"/>
  <c r="G522" i="12"/>
  <c r="G524" i="12"/>
  <c r="G527" i="12"/>
  <c r="G528" i="12"/>
  <c r="G493" i="12"/>
  <c r="G494" i="12"/>
  <c r="G467" i="12"/>
  <c r="G470" i="12"/>
  <c r="G465" i="12"/>
  <c r="G452" i="12"/>
  <c r="G453" i="12"/>
  <c r="G454" i="12"/>
  <c r="G455" i="12"/>
  <c r="G456" i="12"/>
  <c r="G451" i="12"/>
  <c r="G403" i="12"/>
  <c r="G406" i="12"/>
  <c r="G408" i="12"/>
  <c r="G411" i="12"/>
  <c r="J415" i="12"/>
  <c r="G416" i="12"/>
  <c r="G419" i="12"/>
  <c r="G423" i="12"/>
  <c r="G424" i="12"/>
  <c r="G431" i="12"/>
  <c r="G436" i="12"/>
  <c r="G439" i="12"/>
  <c r="G159" i="12"/>
  <c r="G160" i="12"/>
  <c r="G163" i="12"/>
  <c r="G164" i="12"/>
  <c r="G165" i="12"/>
  <c r="G167" i="12"/>
  <c r="G168" i="12"/>
  <c r="G172" i="12"/>
  <c r="G175" i="12"/>
  <c r="G176" i="12"/>
  <c r="G179" i="12"/>
  <c r="G180" i="12"/>
  <c r="G181" i="12"/>
  <c r="G184" i="12"/>
  <c r="G187" i="12"/>
  <c r="G188" i="12"/>
  <c r="G191" i="12"/>
  <c r="G192" i="12"/>
  <c r="G195" i="12"/>
  <c r="G196" i="12"/>
  <c r="G208" i="12"/>
  <c r="G210" i="12"/>
  <c r="G212" i="12"/>
  <c r="G216" i="12"/>
  <c r="G73" i="12"/>
  <c r="G76" i="12"/>
  <c r="G77" i="12"/>
  <c r="G78" i="12"/>
  <c r="G80" i="12"/>
  <c r="G54" i="12"/>
  <c r="G40" i="12"/>
  <c r="G33" i="12"/>
  <c r="G3112" i="1"/>
  <c r="G3088" i="1"/>
  <c r="G3090" i="1"/>
  <c r="G3094" i="1"/>
  <c r="G3095" i="1"/>
  <c r="G3097" i="1"/>
  <c r="G3099" i="1"/>
  <c r="G3102" i="1"/>
  <c r="J2026" i="1"/>
  <c r="J1986" i="1"/>
  <c r="J1959" i="1"/>
  <c r="J1789" i="1"/>
  <c r="J1793" i="1"/>
  <c r="G1543" i="1"/>
  <c r="G1544" i="1"/>
  <c r="G1542" i="1"/>
  <c r="G1500" i="1"/>
  <c r="G1501" i="1"/>
  <c r="G1503" i="1"/>
  <c r="G1498" i="1"/>
  <c r="G1451" i="1"/>
  <c r="G1453" i="1"/>
  <c r="G1455" i="1"/>
  <c r="G1456" i="1"/>
  <c r="G1113" i="1"/>
  <c r="G1114" i="1"/>
  <c r="G1115" i="1"/>
  <c r="G1119" i="1"/>
  <c r="G1112" i="1"/>
  <c r="G1095" i="1"/>
  <c r="G1100" i="1"/>
  <c r="G1101" i="1"/>
  <c r="G1102" i="1"/>
  <c r="J1060" i="1"/>
  <c r="G1063" i="1"/>
  <c r="G1064" i="1"/>
  <c r="G1065" i="1"/>
  <c r="G1066" i="1"/>
  <c r="J1041" i="1"/>
  <c r="G1045" i="1"/>
  <c r="J1046" i="1"/>
  <c r="G949" i="1"/>
  <c r="G916" i="1"/>
  <c r="G882" i="1"/>
  <c r="G881" i="1"/>
  <c r="E640" i="1"/>
  <c r="H640" i="1"/>
  <c r="G640" i="1"/>
  <c r="E641" i="1"/>
  <c r="H641" i="1"/>
  <c r="E639" i="1"/>
  <c r="H639" i="1"/>
  <c r="G639" i="1"/>
  <c r="E598" i="1"/>
  <c r="H598" i="1"/>
  <c r="G598" i="1"/>
  <c r="E599" i="1"/>
  <c r="H599" i="1"/>
  <c r="G599" i="1"/>
  <c r="E600" i="1"/>
  <c r="H600" i="1"/>
  <c r="E601" i="1"/>
  <c r="H601" i="1"/>
  <c r="G601" i="1"/>
  <c r="E602" i="1"/>
  <c r="H602" i="1"/>
  <c r="G602" i="1"/>
  <c r="E603" i="1"/>
  <c r="H603" i="1"/>
  <c r="G603" i="1"/>
  <c r="E604" i="1"/>
  <c r="H604" i="1"/>
  <c r="E605" i="1"/>
  <c r="H605" i="1"/>
  <c r="J605" i="1"/>
  <c r="E597" i="1"/>
  <c r="H597" i="1"/>
  <c r="G597" i="1"/>
  <c r="E587" i="1"/>
  <c r="H587" i="1"/>
  <c r="J587" i="1"/>
  <c r="E586" i="1"/>
  <c r="H586" i="1"/>
  <c r="E585" i="1"/>
  <c r="H585" i="1"/>
  <c r="E584" i="1"/>
  <c r="H584" i="1"/>
  <c r="E583" i="1"/>
  <c r="H583" i="1"/>
  <c r="G583" i="1"/>
  <c r="E582" i="1"/>
  <c r="H582" i="1"/>
  <c r="E581" i="1"/>
  <c r="H581" i="1"/>
  <c r="G581" i="1"/>
  <c r="E580" i="1"/>
  <c r="H580" i="1"/>
  <c r="E579" i="1"/>
  <c r="H579" i="1"/>
  <c r="G579" i="1"/>
  <c r="E501" i="1"/>
  <c r="H501" i="1"/>
  <c r="E502" i="1"/>
  <c r="H502" i="1"/>
  <c r="G502" i="1"/>
  <c r="E503" i="1"/>
  <c r="H503" i="1"/>
  <c r="E504" i="1"/>
  <c r="H504" i="1"/>
  <c r="J504" i="1"/>
  <c r="E505" i="1"/>
  <c r="H505" i="1"/>
  <c r="E506" i="1"/>
  <c r="H506" i="1"/>
  <c r="G506" i="1"/>
  <c r="E507" i="1"/>
  <c r="H507" i="1"/>
  <c r="G507" i="1"/>
  <c r="E508" i="1"/>
  <c r="H508" i="1"/>
  <c r="J508" i="1"/>
  <c r="E509" i="1"/>
  <c r="H509" i="1"/>
  <c r="G509" i="1"/>
  <c r="E510" i="1"/>
  <c r="H510" i="1"/>
  <c r="G510" i="1"/>
  <c r="E500" i="1"/>
  <c r="H500" i="1"/>
  <c r="E490" i="1"/>
  <c r="H490" i="1"/>
  <c r="E489" i="1"/>
  <c r="H489" i="1"/>
  <c r="G489" i="1"/>
  <c r="E488" i="1"/>
  <c r="H488" i="1"/>
  <c r="G488" i="1"/>
  <c r="E487" i="1"/>
  <c r="H487" i="1"/>
  <c r="E486" i="1"/>
  <c r="H486" i="1"/>
  <c r="G486" i="1"/>
  <c r="E485" i="1"/>
  <c r="H485" i="1"/>
  <c r="E484" i="1"/>
  <c r="H484" i="1"/>
  <c r="J484" i="1"/>
  <c r="E483" i="1"/>
  <c r="H483" i="1"/>
  <c r="G483" i="1"/>
  <c r="E482" i="1"/>
  <c r="H482" i="1"/>
  <c r="G482" i="1"/>
  <c r="E481" i="1"/>
  <c r="H481" i="1"/>
  <c r="E480" i="1"/>
  <c r="H480" i="1"/>
  <c r="G480" i="1"/>
  <c r="E401" i="1"/>
  <c r="H401" i="1"/>
  <c r="E402" i="1"/>
  <c r="H402" i="1"/>
  <c r="E403" i="1"/>
  <c r="H403" i="1"/>
  <c r="E404" i="1"/>
  <c r="H404" i="1"/>
  <c r="G404" i="1"/>
  <c r="E405" i="1"/>
  <c r="H405" i="1"/>
  <c r="G405" i="1"/>
  <c r="E406" i="1"/>
  <c r="H406" i="1"/>
  <c r="E407" i="1"/>
  <c r="H407" i="1"/>
  <c r="E408" i="1"/>
  <c r="H408" i="1"/>
  <c r="G408" i="1"/>
  <c r="E409" i="1"/>
  <c r="H409" i="1"/>
  <c r="E410" i="1"/>
  <c r="H410" i="1"/>
  <c r="G410" i="1"/>
  <c r="E400" i="1"/>
  <c r="H400" i="1"/>
  <c r="E381" i="1"/>
  <c r="H381" i="1"/>
  <c r="G381" i="1"/>
  <c r="E382" i="1"/>
  <c r="H382" i="1"/>
  <c r="G382" i="1"/>
  <c r="E383" i="1"/>
  <c r="H383" i="1"/>
  <c r="G383" i="1"/>
  <c r="E384" i="1"/>
  <c r="H384" i="1"/>
  <c r="E385" i="1"/>
  <c r="H385" i="1"/>
  <c r="G385" i="1"/>
  <c r="E386" i="1"/>
  <c r="H386" i="1"/>
  <c r="E387" i="1"/>
  <c r="H387" i="1"/>
  <c r="E388" i="1"/>
  <c r="H388" i="1"/>
  <c r="E389" i="1"/>
  <c r="H389" i="1"/>
  <c r="G389" i="1"/>
  <c r="E390" i="1"/>
  <c r="H390" i="1"/>
  <c r="G390" i="1"/>
  <c r="E380" i="1"/>
  <c r="H380" i="1"/>
  <c r="E332" i="1"/>
  <c r="H332" i="1"/>
  <c r="J332" i="1"/>
  <c r="E333" i="1"/>
  <c r="H333" i="1"/>
  <c r="G333" i="1"/>
  <c r="E334" i="1"/>
  <c r="H334" i="1"/>
  <c r="G334" i="1"/>
  <c r="E335" i="1"/>
  <c r="H335" i="1"/>
  <c r="G335" i="1"/>
  <c r="E336" i="1"/>
  <c r="H336" i="1"/>
  <c r="G336" i="1"/>
  <c r="E337" i="1"/>
  <c r="H337" i="1"/>
  <c r="G337" i="1"/>
  <c r="E338" i="1"/>
  <c r="H338" i="1"/>
  <c r="G338" i="1"/>
  <c r="E339" i="1"/>
  <c r="H339" i="1"/>
  <c r="G339" i="1"/>
  <c r="E340" i="1"/>
  <c r="H340" i="1"/>
  <c r="G340" i="1"/>
  <c r="E341" i="1"/>
  <c r="H341" i="1"/>
  <c r="G341" i="1"/>
  <c r="E342" i="1"/>
  <c r="H342" i="1"/>
  <c r="G342" i="1"/>
  <c r="E343" i="1"/>
  <c r="H343" i="1"/>
  <c r="G343" i="1"/>
  <c r="E344" i="1"/>
  <c r="H344" i="1"/>
  <c r="E345" i="1"/>
  <c r="H345" i="1"/>
  <c r="G345" i="1"/>
  <c r="E346" i="1"/>
  <c r="H346" i="1"/>
  <c r="G346" i="1"/>
  <c r="E347" i="1"/>
  <c r="H347" i="1"/>
  <c r="G347" i="1"/>
  <c r="E348" i="1"/>
  <c r="H348" i="1"/>
  <c r="E349" i="1"/>
  <c r="H349" i="1"/>
  <c r="G349" i="1"/>
  <c r="E350" i="1"/>
  <c r="H350" i="1"/>
  <c r="G350" i="1"/>
  <c r="E331" i="1"/>
  <c r="H331" i="1"/>
  <c r="G331" i="1"/>
  <c r="E321" i="1"/>
  <c r="H321" i="1"/>
  <c r="G321" i="1"/>
  <c r="E320" i="1"/>
  <c r="H320" i="1"/>
  <c r="J320" i="1"/>
  <c r="E319" i="1"/>
  <c r="H319" i="1"/>
  <c r="G319" i="1"/>
  <c r="E318" i="1"/>
  <c r="H318" i="1"/>
  <c r="G318" i="1"/>
  <c r="E317" i="1"/>
  <c r="H317" i="1"/>
  <c r="G317" i="1"/>
  <c r="E316" i="1"/>
  <c r="H316" i="1"/>
  <c r="G316" i="1"/>
  <c r="E315" i="1"/>
  <c r="H315" i="1"/>
  <c r="E314" i="1"/>
  <c r="H314" i="1"/>
  <c r="G314" i="1"/>
  <c r="E313" i="1"/>
  <c r="H313" i="1"/>
  <c r="G313" i="1"/>
  <c r="E312" i="1"/>
  <c r="H312" i="1"/>
  <c r="G312" i="1"/>
  <c r="E311" i="1"/>
  <c r="H311" i="1"/>
  <c r="G311" i="1"/>
  <c r="E310" i="1"/>
  <c r="H310" i="1"/>
  <c r="J310" i="1"/>
  <c r="E309" i="1"/>
  <c r="H309" i="1"/>
  <c r="E308" i="1"/>
  <c r="H308" i="1"/>
  <c r="E307" i="1"/>
  <c r="H307" i="1"/>
  <c r="E306" i="1"/>
  <c r="H306" i="1"/>
  <c r="G306" i="1"/>
  <c r="J306" i="1"/>
  <c r="E305" i="1"/>
  <c r="H305" i="1"/>
  <c r="G305" i="1"/>
  <c r="E304" i="1"/>
  <c r="H304" i="1"/>
  <c r="E303" i="1"/>
  <c r="H303" i="1"/>
  <c r="G303" i="1"/>
  <c r="E302" i="1"/>
  <c r="H302" i="1"/>
  <c r="E196" i="1"/>
  <c r="H196" i="1"/>
  <c r="E197" i="1"/>
  <c r="H197" i="1"/>
  <c r="E198" i="1"/>
  <c r="H198" i="1"/>
  <c r="E199" i="1"/>
  <c r="H199" i="1"/>
  <c r="G199" i="1"/>
  <c r="E200" i="1"/>
  <c r="H200" i="1"/>
  <c r="G200" i="1"/>
  <c r="E201" i="1"/>
  <c r="H201" i="1"/>
  <c r="G201" i="1"/>
  <c r="E202" i="1"/>
  <c r="H202" i="1"/>
  <c r="G202" i="1"/>
  <c r="E203" i="1"/>
  <c r="H203" i="1"/>
  <c r="E204" i="1"/>
  <c r="H204" i="1"/>
  <c r="E205" i="1"/>
  <c r="H205" i="1"/>
  <c r="G205" i="1"/>
  <c r="E206" i="1"/>
  <c r="H206" i="1"/>
  <c r="E207" i="1"/>
  <c r="H207" i="1"/>
  <c r="G207" i="1"/>
  <c r="E208" i="1"/>
  <c r="H208" i="1"/>
  <c r="G208" i="1"/>
  <c r="E209" i="1"/>
  <c r="H209" i="1"/>
  <c r="G209" i="1"/>
  <c r="E210" i="1"/>
  <c r="H210" i="1"/>
  <c r="G210" i="1"/>
  <c r="E211" i="1"/>
  <c r="H211" i="1"/>
  <c r="E212" i="1"/>
  <c r="H212" i="1"/>
  <c r="E213" i="1"/>
  <c r="H213" i="1"/>
  <c r="G213" i="1"/>
  <c r="E214" i="1"/>
  <c r="H214" i="1"/>
  <c r="E215" i="1"/>
  <c r="H215" i="1"/>
  <c r="G215" i="1"/>
  <c r="E195" i="1"/>
  <c r="H195" i="1"/>
  <c r="E166" i="1"/>
  <c r="H166" i="1"/>
  <c r="E167" i="1"/>
  <c r="H167" i="1"/>
  <c r="G167" i="1"/>
  <c r="E168" i="1"/>
  <c r="H168" i="1"/>
  <c r="E169" i="1"/>
  <c r="H169" i="1"/>
  <c r="G169" i="1"/>
  <c r="E170" i="1"/>
  <c r="H170" i="1"/>
  <c r="G170" i="1"/>
  <c r="E171" i="1"/>
  <c r="H171" i="1"/>
  <c r="E172" i="1"/>
  <c r="H172" i="1"/>
  <c r="J172" i="1"/>
  <c r="E173" i="1"/>
  <c r="H173" i="1"/>
  <c r="G173" i="1"/>
  <c r="E174" i="1"/>
  <c r="H174" i="1"/>
  <c r="E175" i="1"/>
  <c r="H175" i="1"/>
  <c r="E176" i="1"/>
  <c r="H176" i="1"/>
  <c r="J176" i="1"/>
  <c r="E177" i="1"/>
  <c r="H177" i="1"/>
  <c r="G177" i="1"/>
  <c r="E178" i="1"/>
  <c r="H178" i="1"/>
  <c r="G178" i="1"/>
  <c r="E179" i="1"/>
  <c r="H179" i="1"/>
  <c r="E180" i="1"/>
  <c r="H180" i="1"/>
  <c r="G180" i="1"/>
  <c r="E181" i="1"/>
  <c r="H181" i="1"/>
  <c r="G181" i="1"/>
  <c r="E182" i="1"/>
  <c r="H182" i="1"/>
  <c r="E183" i="1"/>
  <c r="H183" i="1"/>
  <c r="E184" i="1"/>
  <c r="H184" i="1"/>
  <c r="E185" i="1"/>
  <c r="H185" i="1"/>
  <c r="G185" i="1"/>
  <c r="E165" i="1"/>
  <c r="H165" i="1"/>
  <c r="G165" i="1"/>
  <c r="E71" i="1"/>
  <c r="H71" i="1"/>
  <c r="E72" i="1"/>
  <c r="H72" i="1"/>
  <c r="G72" i="1"/>
  <c r="E73" i="1"/>
  <c r="H73" i="1"/>
  <c r="E74" i="1"/>
  <c r="H74" i="1"/>
  <c r="G74" i="1"/>
  <c r="E75" i="1"/>
  <c r="H75" i="1"/>
  <c r="G75" i="1"/>
  <c r="E76" i="1"/>
  <c r="H76" i="1"/>
  <c r="G76" i="1"/>
  <c r="E77" i="1"/>
  <c r="H77" i="1"/>
  <c r="G77" i="1"/>
  <c r="E78" i="1"/>
  <c r="H78" i="1"/>
  <c r="G78" i="1"/>
  <c r="E79" i="1"/>
  <c r="H79" i="1"/>
  <c r="G80" i="1"/>
  <c r="E81" i="1"/>
  <c r="H81" i="1"/>
  <c r="G81" i="1"/>
  <c r="E82" i="1"/>
  <c r="H82" i="1"/>
  <c r="G82" i="1"/>
  <c r="E83" i="1"/>
  <c r="H83" i="1"/>
  <c r="E84" i="1"/>
  <c r="H84" i="1"/>
  <c r="G84" i="1"/>
  <c r="E85" i="1"/>
  <c r="H85" i="1"/>
  <c r="E86" i="1"/>
  <c r="H86" i="1"/>
  <c r="G86" i="1"/>
  <c r="E87" i="1"/>
  <c r="H87" i="1"/>
  <c r="E88" i="1"/>
  <c r="H88" i="1"/>
  <c r="E89" i="1"/>
  <c r="H89" i="1"/>
  <c r="E70" i="1"/>
  <c r="H70" i="1"/>
  <c r="G70" i="1"/>
  <c r="E60" i="1"/>
  <c r="H60" i="1"/>
  <c r="E59" i="1"/>
  <c r="H59" i="1"/>
  <c r="E58" i="1"/>
  <c r="H58" i="1"/>
  <c r="G58" i="1"/>
  <c r="E57" i="1"/>
  <c r="H57" i="1"/>
  <c r="G57" i="1"/>
  <c r="E56" i="1"/>
  <c r="H56" i="1"/>
  <c r="E55" i="1"/>
  <c r="H55" i="1"/>
  <c r="E54" i="1"/>
  <c r="H54" i="1"/>
  <c r="G54" i="1"/>
  <c r="E53" i="1"/>
  <c r="H53" i="1"/>
  <c r="G53" i="1"/>
  <c r="E52" i="1"/>
  <c r="H52" i="1"/>
  <c r="E51" i="1"/>
  <c r="H51" i="1"/>
  <c r="G51" i="1"/>
  <c r="E50" i="1"/>
  <c r="H50" i="1"/>
  <c r="G50" i="1"/>
  <c r="E49" i="1"/>
  <c r="H49" i="1"/>
  <c r="G49" i="1"/>
  <c r="E48" i="1"/>
  <c r="H48" i="1"/>
  <c r="E47" i="1"/>
  <c r="H47" i="1"/>
  <c r="E46" i="1"/>
  <c r="H46" i="1"/>
  <c r="E45" i="1"/>
  <c r="H45" i="1"/>
  <c r="G45" i="1"/>
  <c r="E44" i="1"/>
  <c r="H44" i="1"/>
  <c r="E43" i="1"/>
  <c r="H43" i="1"/>
  <c r="E42" i="1"/>
  <c r="H42" i="1"/>
  <c r="E41" i="1"/>
  <c r="H41" i="1"/>
  <c r="J41" i="1"/>
  <c r="F1323" i="222"/>
  <c r="F1309" i="222"/>
  <c r="F1264" i="222"/>
  <c r="F3099" i="15"/>
  <c r="F1541" i="1"/>
  <c r="F1497" i="1"/>
  <c r="F1449" i="1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F3471" i="1"/>
  <c r="F3456" i="1"/>
  <c r="F126" i="18"/>
  <c r="F1255" i="13"/>
  <c r="E1225" i="13"/>
  <c r="F1231" i="13"/>
  <c r="F1224" i="13"/>
  <c r="F1216" i="13"/>
  <c r="E1203" i="13"/>
  <c r="F1209" i="13"/>
  <c r="F1202" i="13"/>
  <c r="F1194" i="13"/>
  <c r="F1187" i="13"/>
  <c r="E1181" i="13"/>
  <c r="F1180" i="13"/>
  <c r="E1332" i="1"/>
  <c r="F1371" i="1"/>
  <c r="F1325" i="1"/>
  <c r="F1106" i="12"/>
  <c r="E541" i="1"/>
  <c r="E542" i="1"/>
  <c r="E543" i="1"/>
  <c r="E544" i="1"/>
  <c r="E545" i="1"/>
  <c r="E546" i="1"/>
  <c r="E547" i="1"/>
  <c r="E548" i="1"/>
  <c r="E549" i="1"/>
  <c r="E550" i="1"/>
  <c r="E540" i="1"/>
  <c r="F539" i="1"/>
  <c r="E441" i="1"/>
  <c r="E442" i="1"/>
  <c r="E443" i="1"/>
  <c r="E444" i="1"/>
  <c r="E445" i="1"/>
  <c r="E446" i="1"/>
  <c r="E447" i="1"/>
  <c r="E448" i="1"/>
  <c r="E449" i="1"/>
  <c r="E450" i="1"/>
  <c r="E440" i="1"/>
  <c r="F439" i="1"/>
  <c r="E1180" i="1"/>
  <c r="F126" i="4"/>
  <c r="F3215" i="15"/>
  <c r="F920" i="15"/>
  <c r="F453" i="15"/>
  <c r="F476" i="15"/>
  <c r="F498" i="15"/>
  <c r="F521" i="15"/>
  <c r="F539" i="15"/>
  <c r="E541" i="15"/>
  <c r="E542" i="15"/>
  <c r="E543" i="15"/>
  <c r="E544" i="15"/>
  <c r="E545" i="15"/>
  <c r="E546" i="15"/>
  <c r="E547" i="15"/>
  <c r="F556" i="15"/>
  <c r="F574" i="15"/>
  <c r="F607" i="15"/>
  <c r="F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F647" i="15"/>
  <c r="F667" i="15"/>
  <c r="F683" i="15"/>
  <c r="F699" i="15"/>
  <c r="F715" i="15"/>
  <c r="F733" i="15"/>
  <c r="E734" i="15"/>
  <c r="E735" i="15"/>
  <c r="E736" i="15"/>
  <c r="E737" i="15"/>
  <c r="E738" i="15"/>
  <c r="E739" i="15"/>
  <c r="E740" i="15"/>
  <c r="E741" i="15"/>
  <c r="F751" i="15"/>
  <c r="F769" i="15"/>
  <c r="F784" i="15"/>
  <c r="E785" i="15"/>
  <c r="E786" i="15"/>
  <c r="F786" i="15"/>
  <c r="E787" i="15"/>
  <c r="E788" i="15"/>
  <c r="E789" i="15"/>
  <c r="E790" i="15"/>
  <c r="E791" i="15"/>
  <c r="F799" i="15"/>
  <c r="F814" i="15"/>
  <c r="F828" i="15"/>
  <c r="E829" i="15"/>
  <c r="E830" i="15"/>
  <c r="E831" i="15"/>
  <c r="E832" i="15"/>
  <c r="E833" i="15"/>
  <c r="F842" i="15"/>
  <c r="F856" i="15"/>
  <c r="F867" i="15"/>
  <c r="F889" i="15"/>
  <c r="F969" i="15"/>
  <c r="F995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10" i="15"/>
  <c r="E1011" i="15"/>
  <c r="F1019" i="15"/>
  <c r="F1040" i="15"/>
  <c r="F1060" i="15"/>
  <c r="F1086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1" i="15"/>
  <c r="E1102" i="15"/>
  <c r="F1110" i="15"/>
  <c r="F1131" i="15"/>
  <c r="F1152" i="15"/>
  <c r="F1175" i="15"/>
  <c r="F1197" i="15"/>
  <c r="F1216" i="15"/>
  <c r="F1299" i="15"/>
  <c r="E1334" i="15"/>
  <c r="E1335" i="15"/>
  <c r="E1336" i="15"/>
  <c r="E1337" i="15"/>
  <c r="E1338" i="15"/>
  <c r="E1339" i="15"/>
  <c r="E1340" i="15"/>
  <c r="E1342" i="15"/>
  <c r="E1343" i="15"/>
  <c r="E1344" i="15"/>
  <c r="E1345" i="15"/>
  <c r="E1346" i="15"/>
  <c r="F1346" i="15"/>
  <c r="G1346" i="15"/>
  <c r="H1346" i="15"/>
  <c r="J1346" i="15"/>
  <c r="E1347" i="15"/>
  <c r="F1347" i="15"/>
  <c r="G1347" i="15"/>
  <c r="H1347" i="15"/>
  <c r="J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F1371" i="15"/>
  <c r="F1497" i="15"/>
  <c r="F1622" i="15"/>
  <c r="F1817" i="15"/>
  <c r="F1984" i="15"/>
  <c r="F2132" i="15"/>
  <c r="F2196" i="15"/>
  <c r="F2253" i="15"/>
  <c r="F2317" i="15"/>
  <c r="F2416" i="15"/>
  <c r="F2515" i="15"/>
  <c r="F2614" i="15"/>
  <c r="F2701" i="15"/>
  <c r="F2788" i="15"/>
  <c r="F2875" i="15"/>
  <c r="F2939" i="15"/>
  <c r="F3003" i="15"/>
  <c r="F3067" i="15"/>
  <c r="E3100" i="15"/>
  <c r="E3101" i="15"/>
  <c r="E3102" i="15"/>
  <c r="E3103" i="15"/>
  <c r="E3104" i="15"/>
  <c r="E3105" i="15"/>
  <c r="E3106" i="15"/>
  <c r="E3107" i="15"/>
  <c r="E3108" i="15"/>
  <c r="E3109" i="15"/>
  <c r="E3110" i="15"/>
  <c r="E3111" i="15"/>
  <c r="E3112" i="15"/>
  <c r="E3113" i="15"/>
  <c r="E3114" i="15"/>
  <c r="E3115" i="15"/>
  <c r="E3116" i="15"/>
  <c r="E3117" i="15"/>
  <c r="F3163" i="15"/>
  <c r="F205" i="15"/>
  <c r="F2638" i="1"/>
  <c r="G2638" i="1"/>
  <c r="H2638" i="1"/>
  <c r="F11" i="14"/>
  <c r="F167" i="14"/>
  <c r="F165" i="9"/>
  <c r="F505" i="5"/>
  <c r="F481" i="5"/>
  <c r="F438" i="5"/>
  <c r="F89" i="12"/>
  <c r="F289" i="216"/>
  <c r="H293" i="216"/>
  <c r="F130" i="16"/>
  <c r="F434" i="18"/>
  <c r="F421" i="18"/>
  <c r="F232" i="5"/>
  <c r="H227" i="216"/>
  <c r="H232" i="216"/>
  <c r="H231" i="216"/>
  <c r="F742" i="4"/>
  <c r="F82" i="4"/>
  <c r="F421" i="4"/>
  <c r="F1279" i="1"/>
  <c r="F415" i="16"/>
  <c r="F88" i="9"/>
  <c r="G293" i="216"/>
  <c r="G145" i="14"/>
  <c r="H145" i="14"/>
  <c r="F201" i="9"/>
  <c r="F221" i="9"/>
  <c r="F1229" i="1"/>
  <c r="F1179" i="1"/>
  <c r="F1129" i="1"/>
  <c r="F1014" i="4"/>
  <c r="F1000" i="4"/>
  <c r="E1409" i="222"/>
  <c r="E1410" i="222"/>
  <c r="E1408" i="222"/>
  <c r="F1407" i="222"/>
  <c r="F632" i="13"/>
  <c r="F645" i="222"/>
  <c r="E1187" i="4"/>
  <c r="E582" i="13"/>
  <c r="G404" i="13"/>
  <c r="E501" i="13"/>
  <c r="E490" i="13"/>
  <c r="E1011" i="1"/>
  <c r="F219" i="14"/>
  <c r="F164" i="14"/>
  <c r="E841" i="222"/>
  <c r="E842" i="222"/>
  <c r="E843" i="222"/>
  <c r="E844" i="222"/>
  <c r="E845" i="222"/>
  <c r="E846" i="222"/>
  <c r="E847" i="222"/>
  <c r="E840" i="222"/>
  <c r="F840" i="222"/>
  <c r="G840" i="222"/>
  <c r="G567" i="2"/>
  <c r="E1080" i="4"/>
  <c r="E1079" i="4"/>
  <c r="E1078" i="4"/>
  <c r="E944" i="4"/>
  <c r="E943" i="4"/>
  <c r="E942" i="4"/>
  <c r="E939" i="4"/>
  <c r="E938" i="4"/>
  <c r="E893" i="4"/>
  <c r="E891" i="4"/>
  <c r="E889" i="4"/>
  <c r="E887" i="4"/>
  <c r="E845" i="4"/>
  <c r="E844" i="4"/>
  <c r="E843" i="4"/>
  <c r="E842" i="4"/>
  <c r="E841" i="4"/>
  <c r="E693" i="4"/>
  <c r="E691" i="4"/>
  <c r="E687" i="4"/>
  <c r="E627" i="4"/>
  <c r="E636" i="4"/>
  <c r="E635" i="4"/>
  <c r="E633" i="4"/>
  <c r="E465" i="4"/>
  <c r="E464" i="4"/>
  <c r="E463" i="4"/>
  <c r="E462" i="4"/>
  <c r="E396" i="4"/>
  <c r="E301" i="4"/>
  <c r="E300" i="4"/>
  <c r="E299" i="4"/>
  <c r="E247" i="4"/>
  <c r="E244" i="4"/>
  <c r="E239" i="4"/>
  <c r="E187" i="4"/>
  <c r="E444" i="15"/>
  <c r="E443" i="15"/>
  <c r="E442" i="15"/>
  <c r="E441" i="15"/>
  <c r="E1531" i="1"/>
  <c r="E946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9" i="13"/>
  <c r="E468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1" i="13"/>
  <c r="E492" i="13"/>
  <c r="E493" i="13"/>
  <c r="E494" i="13"/>
  <c r="E495" i="13"/>
  <c r="E496" i="13"/>
  <c r="E497" i="13"/>
  <c r="E498" i="13"/>
  <c r="E499" i="13"/>
  <c r="E500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450" i="13"/>
  <c r="F449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E290" i="13"/>
  <c r="E291" i="13"/>
  <c r="E292" i="13"/>
  <c r="E293" i="13"/>
  <c r="E294" i="13"/>
  <c r="E17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51" i="13"/>
  <c r="E1104" i="13"/>
  <c r="F519" i="1"/>
  <c r="F419" i="1"/>
  <c r="E262" i="1"/>
  <c r="E263" i="1"/>
  <c r="E248" i="4"/>
  <c r="F3218" i="1"/>
  <c r="F3111" i="1"/>
  <c r="F1070" i="222"/>
  <c r="E1185" i="4"/>
  <c r="E1186" i="4"/>
  <c r="E1184" i="4"/>
  <c r="F1472" i="222"/>
  <c r="F1450" i="222"/>
  <c r="F807" i="222"/>
  <c r="F63" i="14"/>
  <c r="F1111" i="1"/>
  <c r="F1057" i="1"/>
  <c r="F981" i="1"/>
  <c r="F947" i="1"/>
  <c r="F914" i="1"/>
  <c r="F880" i="1"/>
  <c r="F638" i="1"/>
  <c r="F596" i="1"/>
  <c r="G150" i="2"/>
  <c r="E430" i="15"/>
  <c r="E922" i="13"/>
  <c r="E923" i="13"/>
  <c r="E924" i="13"/>
  <c r="E925" i="13"/>
  <c r="F33" i="9"/>
  <c r="F71" i="9"/>
  <c r="G71" i="9"/>
  <c r="G94" i="9"/>
  <c r="F25" i="9"/>
  <c r="F17" i="9"/>
  <c r="F9" i="9"/>
  <c r="F437" i="16"/>
  <c r="F357" i="16"/>
  <c r="F347" i="16"/>
  <c r="F338" i="16"/>
  <c r="F314" i="16"/>
  <c r="F292" i="16"/>
  <c r="F268" i="16"/>
  <c r="F246" i="16"/>
  <c r="F217" i="16"/>
  <c r="F196" i="16"/>
  <c r="F172" i="16"/>
  <c r="F151" i="16"/>
  <c r="F107" i="16"/>
  <c r="F80" i="16"/>
  <c r="F36" i="16"/>
  <c r="F210" i="9"/>
  <c r="F192" i="9"/>
  <c r="F179" i="9"/>
  <c r="F142" i="9"/>
  <c r="F133" i="9"/>
  <c r="F121" i="9"/>
  <c r="F101" i="9"/>
  <c r="F78" i="9"/>
  <c r="F68" i="9"/>
  <c r="F59" i="9"/>
  <c r="F50" i="9"/>
  <c r="F413" i="18"/>
  <c r="F394" i="18"/>
  <c r="F378" i="18"/>
  <c r="F362" i="18"/>
  <c r="F332" i="18"/>
  <c r="F302" i="18"/>
  <c r="F272" i="18"/>
  <c r="F242" i="18"/>
  <c r="F212" i="18"/>
  <c r="F183" i="18"/>
  <c r="F156" i="18"/>
  <c r="F96" i="18"/>
  <c r="F66" i="18"/>
  <c r="F36" i="18"/>
  <c r="F435" i="18"/>
  <c r="G435" i="18"/>
  <c r="F339" i="17"/>
  <c r="F328" i="17"/>
  <c r="F313" i="17"/>
  <c r="F297" i="17"/>
  <c r="F284" i="17"/>
  <c r="F275" i="17"/>
  <c r="F265" i="17"/>
  <c r="F255" i="17"/>
  <c r="F245" i="17"/>
  <c r="F236" i="17"/>
  <c r="F225" i="17"/>
  <c r="F213" i="17"/>
  <c r="F198" i="17"/>
  <c r="F183" i="17"/>
  <c r="F169" i="17"/>
  <c r="F155" i="17"/>
  <c r="F134" i="17"/>
  <c r="F114" i="17"/>
  <c r="F104" i="17"/>
  <c r="F91" i="17"/>
  <c r="F79" i="17"/>
  <c r="F67" i="17"/>
  <c r="F56" i="17"/>
  <c r="F45" i="17"/>
  <c r="F33" i="17"/>
  <c r="F22" i="17"/>
  <c r="G681" i="2"/>
  <c r="G667" i="2"/>
  <c r="G649" i="2"/>
  <c r="G630" i="2"/>
  <c r="H637" i="2"/>
  <c r="G633" i="2"/>
  <c r="G617" i="2"/>
  <c r="G606" i="2"/>
  <c r="G583" i="2"/>
  <c r="G550" i="2"/>
  <c r="G534" i="2"/>
  <c r="G522" i="2"/>
  <c r="G510" i="2"/>
  <c r="G486" i="2"/>
  <c r="G471" i="2"/>
  <c r="G353" i="2"/>
  <c r="G340" i="2"/>
  <c r="G325" i="2"/>
  <c r="G294" i="2"/>
  <c r="G238" i="2"/>
  <c r="G132" i="2"/>
  <c r="G115" i="2"/>
  <c r="G87" i="2"/>
  <c r="G76" i="2"/>
  <c r="G55" i="2"/>
  <c r="G45" i="2"/>
  <c r="G31" i="2"/>
  <c r="F337" i="216"/>
  <c r="F309" i="216"/>
  <c r="F275" i="216"/>
  <c r="F257" i="216"/>
  <c r="F245" i="216"/>
  <c r="F226" i="216"/>
  <c r="F203" i="216"/>
  <c r="F312" i="2"/>
  <c r="F311" i="2"/>
  <c r="F310" i="2"/>
  <c r="D276" i="2"/>
  <c r="D275" i="2"/>
  <c r="D269" i="2"/>
  <c r="F171" i="216"/>
  <c r="F139" i="216"/>
  <c r="F107" i="216"/>
  <c r="F75" i="216"/>
  <c r="F43" i="216"/>
  <c r="F611" i="5"/>
  <c r="F599" i="5"/>
  <c r="F590" i="5"/>
  <c r="F581" i="5"/>
  <c r="F571" i="5"/>
  <c r="F557" i="5"/>
  <c r="F543" i="5"/>
  <c r="F530" i="5"/>
  <c r="F518" i="5"/>
  <c r="F463" i="5"/>
  <c r="F449" i="5"/>
  <c r="F423" i="5"/>
  <c r="F407" i="5"/>
  <c r="F388" i="5"/>
  <c r="F368" i="5"/>
  <c r="F340" i="5"/>
  <c r="F323" i="5"/>
  <c r="F297" i="5"/>
  <c r="F287" i="5"/>
  <c r="F276" i="5"/>
  <c r="F265" i="5"/>
  <c r="F254" i="5"/>
  <c r="F243" i="5"/>
  <c r="F221" i="5"/>
  <c r="F204" i="5"/>
  <c r="F177" i="5"/>
  <c r="F160" i="5"/>
  <c r="F142" i="5"/>
  <c r="F123" i="5"/>
  <c r="F104" i="5"/>
  <c r="F84" i="5"/>
  <c r="F71" i="5"/>
  <c r="F58" i="5"/>
  <c r="F35" i="5"/>
  <c r="J222" i="14"/>
  <c r="F220" i="14"/>
  <c r="G298" i="216"/>
  <c r="H298" i="216"/>
  <c r="J104" i="14"/>
  <c r="F96" i="14"/>
  <c r="J93" i="14"/>
  <c r="J85" i="14"/>
  <c r="J84" i="14"/>
  <c r="F76" i="14"/>
  <c r="F68" i="14"/>
  <c r="J98" i="14"/>
  <c r="F95" i="14"/>
  <c r="J90" i="14"/>
  <c r="J87" i="14"/>
  <c r="F313" i="14"/>
  <c r="G313" i="14"/>
  <c r="H313" i="14"/>
  <c r="G227" i="216"/>
  <c r="F597" i="2"/>
  <c r="G597" i="2"/>
  <c r="F313" i="2"/>
  <c r="G313" i="2"/>
  <c r="H313" i="2"/>
  <c r="D285" i="2"/>
  <c r="E285" i="2"/>
  <c r="F285" i="2"/>
  <c r="D284" i="2"/>
  <c r="D283" i="2"/>
  <c r="D282" i="2"/>
  <c r="E282" i="2"/>
  <c r="F282" i="2"/>
  <c r="D281" i="2"/>
  <c r="E281" i="2"/>
  <c r="F281" i="2"/>
  <c r="D280" i="2"/>
  <c r="D279" i="2"/>
  <c r="D278" i="2"/>
  <c r="E278" i="2"/>
  <c r="F278" i="2"/>
  <c r="D277" i="2"/>
  <c r="E277" i="2"/>
  <c r="F277" i="2"/>
  <c r="D274" i="2"/>
  <c r="D273" i="2"/>
  <c r="E273" i="2"/>
  <c r="F273" i="2"/>
  <c r="D272" i="2"/>
  <c r="E272" i="2"/>
  <c r="F272" i="2"/>
  <c r="D271" i="2"/>
  <c r="E271" i="2"/>
  <c r="D270" i="2"/>
  <c r="F1303" i="16"/>
  <c r="F780" i="2"/>
  <c r="G596" i="2"/>
  <c r="G309" i="2"/>
  <c r="E268" i="2"/>
  <c r="F1401" i="9"/>
  <c r="F1475" i="18"/>
  <c r="F1478" i="17"/>
  <c r="G600" i="5"/>
  <c r="F205" i="5"/>
  <c r="G205" i="5"/>
  <c r="G112" i="9"/>
  <c r="F13" i="5"/>
  <c r="G13" i="5"/>
  <c r="H632" i="2"/>
  <c r="G637" i="2"/>
  <c r="F232" i="18"/>
  <c r="G232" i="18"/>
  <c r="F148" i="5"/>
  <c r="G148" i="5"/>
  <c r="E1008" i="1"/>
  <c r="E1009" i="1"/>
  <c r="E1010" i="1"/>
  <c r="E1012" i="1"/>
  <c r="F1084" i="12"/>
  <c r="F1462" i="222"/>
  <c r="F1440" i="222"/>
  <c r="F1418" i="222"/>
  <c r="F1395" i="222"/>
  <c r="F1385" i="222"/>
  <c r="F1375" i="222"/>
  <c r="F1361" i="222"/>
  <c r="E250" i="1"/>
  <c r="E251" i="1"/>
  <c r="E252" i="1"/>
  <c r="E253" i="1"/>
  <c r="E254" i="1"/>
  <c r="E255" i="1"/>
  <c r="E256" i="1"/>
  <c r="E257" i="1"/>
  <c r="E258" i="1"/>
  <c r="E259" i="1"/>
  <c r="E260" i="1"/>
  <c r="E261" i="1"/>
  <c r="E249" i="1"/>
  <c r="F248" i="1"/>
  <c r="E118" i="1"/>
  <c r="E119" i="1"/>
  <c r="E120" i="1"/>
  <c r="E121" i="1"/>
  <c r="E122" i="1"/>
  <c r="E123" i="1"/>
  <c r="E124" i="1"/>
  <c r="E125" i="1"/>
  <c r="E117" i="1"/>
  <c r="F116" i="1"/>
  <c r="F153" i="219"/>
  <c r="F330" i="1"/>
  <c r="F170" i="13"/>
  <c r="F128" i="15"/>
  <c r="F792" i="222"/>
  <c r="F1102" i="222"/>
  <c r="F98" i="1"/>
  <c r="F224" i="1"/>
  <c r="E1529" i="1"/>
  <c r="E1530" i="1"/>
  <c r="E1532" i="1"/>
  <c r="E1528" i="1"/>
  <c r="E1116" i="4"/>
  <c r="E1117" i="4"/>
  <c r="E1118" i="4"/>
  <c r="F1118" i="4"/>
  <c r="G1118" i="4"/>
  <c r="H1118" i="4"/>
  <c r="J1118" i="4"/>
  <c r="E1119" i="4"/>
  <c r="E1120" i="4"/>
  <c r="E1115" i="4"/>
  <c r="E940" i="4"/>
  <c r="E941" i="4"/>
  <c r="E888" i="4"/>
  <c r="E890" i="4"/>
  <c r="E892" i="4"/>
  <c r="E688" i="4"/>
  <c r="E689" i="4"/>
  <c r="E690" i="4"/>
  <c r="E692" i="4"/>
  <c r="E694" i="4"/>
  <c r="E686" i="4"/>
  <c r="E628" i="4"/>
  <c r="E629" i="4"/>
  <c r="E630" i="4"/>
  <c r="E631" i="4"/>
  <c r="E632" i="4"/>
  <c r="E634" i="4"/>
  <c r="E571" i="4"/>
  <c r="E572" i="4"/>
  <c r="E573" i="4"/>
  <c r="E574" i="4"/>
  <c r="E575" i="4"/>
  <c r="E576" i="4"/>
  <c r="E577" i="4"/>
  <c r="E578" i="4"/>
  <c r="E579" i="4"/>
  <c r="E570" i="4"/>
  <c r="E466" i="4"/>
  <c r="E397" i="4"/>
  <c r="E395" i="4"/>
  <c r="E349" i="4"/>
  <c r="E350" i="4"/>
  <c r="E348" i="4"/>
  <c r="E302" i="4"/>
  <c r="E235" i="4"/>
  <c r="E236" i="4"/>
  <c r="E237" i="4"/>
  <c r="E238" i="4"/>
  <c r="E240" i="4"/>
  <c r="E241" i="4"/>
  <c r="E242" i="4"/>
  <c r="E243" i="4"/>
  <c r="E245" i="4"/>
  <c r="E246" i="4"/>
  <c r="E234" i="4"/>
  <c r="E184" i="4"/>
  <c r="E185" i="4"/>
  <c r="E186" i="4"/>
  <c r="E188" i="4"/>
  <c r="F188" i="4"/>
  <c r="E183" i="4"/>
  <c r="E432" i="15"/>
  <c r="E433" i="15"/>
  <c r="E434" i="15"/>
  <c r="E435" i="15"/>
  <c r="E436" i="15"/>
  <c r="E437" i="15"/>
  <c r="E438" i="15"/>
  <c r="E439" i="15"/>
  <c r="E440" i="15"/>
  <c r="E431" i="15"/>
  <c r="E1248" i="13"/>
  <c r="E947" i="13"/>
  <c r="E915" i="13"/>
  <c r="E916" i="13"/>
  <c r="E917" i="13"/>
  <c r="E918" i="13"/>
  <c r="E919" i="13"/>
  <c r="E920" i="13"/>
  <c r="E921" i="13"/>
  <c r="E914" i="13"/>
  <c r="F913" i="13"/>
  <c r="E849" i="13"/>
  <c r="E850" i="13"/>
  <c r="E851" i="13"/>
  <c r="E852" i="13"/>
  <c r="E853" i="13"/>
  <c r="E854" i="13"/>
  <c r="E855" i="13"/>
  <c r="E856" i="13"/>
  <c r="E857" i="13"/>
  <c r="E858" i="13"/>
  <c r="E859" i="13"/>
  <c r="E848" i="13"/>
  <c r="E671" i="13"/>
  <c r="E672" i="13"/>
  <c r="E673" i="13"/>
  <c r="E674" i="13"/>
  <c r="E675" i="13"/>
  <c r="E676" i="13"/>
  <c r="E670" i="13"/>
  <c r="E1487" i="1"/>
  <c r="E1483" i="1"/>
  <c r="E1484" i="1"/>
  <c r="E1485" i="1"/>
  <c r="E1486" i="1"/>
  <c r="E1488" i="1"/>
  <c r="E1482" i="1"/>
  <c r="E972" i="1"/>
  <c r="E971" i="1"/>
  <c r="E938" i="1"/>
  <c r="E937" i="1"/>
  <c r="E905" i="1"/>
  <c r="E904" i="1"/>
  <c r="E871" i="1"/>
  <c r="E870" i="1"/>
  <c r="E628" i="1"/>
  <c r="E629" i="1"/>
  <c r="E627" i="1"/>
  <c r="F1129" i="4"/>
  <c r="F1088" i="4"/>
  <c r="F1042" i="4"/>
  <c r="F1066" i="4"/>
  <c r="F985" i="4"/>
  <c r="F952" i="4"/>
  <c r="F901" i="4"/>
  <c r="F853" i="4"/>
  <c r="F702" i="4"/>
  <c r="F644" i="4"/>
  <c r="F587" i="4"/>
  <c r="F531" i="4"/>
  <c r="F474" i="4"/>
  <c r="F405" i="4"/>
  <c r="F358" i="4"/>
  <c r="F310" i="4"/>
  <c r="F256" i="4"/>
  <c r="F196" i="4"/>
  <c r="F55" i="4"/>
  <c r="F1050" i="222"/>
  <c r="F1009" i="222"/>
  <c r="F964" i="222"/>
  <c r="F918" i="222"/>
  <c r="F876" i="222"/>
  <c r="F839" i="222"/>
  <c r="F777" i="222"/>
  <c r="F708" i="222"/>
  <c r="F624" i="222"/>
  <c r="F440" i="222"/>
  <c r="F243" i="222"/>
  <c r="F87" i="222"/>
  <c r="F380" i="15"/>
  <c r="F321" i="15"/>
  <c r="F256" i="15"/>
  <c r="F51" i="15"/>
  <c r="F1161" i="13"/>
  <c r="F1103" i="13"/>
  <c r="F1050" i="13"/>
  <c r="F1007" i="13"/>
  <c r="F956" i="13"/>
  <c r="F869" i="13"/>
  <c r="F800" i="13"/>
  <c r="F735" i="13"/>
  <c r="F685" i="13"/>
  <c r="F1073" i="12"/>
  <c r="F1052" i="12"/>
  <c r="F1010" i="12"/>
  <c r="F950" i="12"/>
  <c r="F928" i="12"/>
  <c r="F904" i="12"/>
  <c r="F880" i="12"/>
  <c r="F840" i="12"/>
  <c r="F800" i="12"/>
  <c r="F774" i="12"/>
  <c r="F730" i="12"/>
  <c r="F672" i="12"/>
  <c r="F622" i="12"/>
  <c r="F591" i="12"/>
  <c r="F570" i="12"/>
  <c r="F547" i="12"/>
  <c r="F520" i="12"/>
  <c r="F491" i="12"/>
  <c r="F464" i="12"/>
  <c r="F399" i="12"/>
  <c r="F286" i="12"/>
  <c r="F157" i="12"/>
  <c r="F70" i="12"/>
  <c r="F32" i="12"/>
  <c r="F970" i="1"/>
  <c r="F959" i="1"/>
  <c r="F936" i="1"/>
  <c r="F925" i="1"/>
  <c r="F903" i="1"/>
  <c r="F499" i="1"/>
  <c r="F399" i="1"/>
  <c r="F194" i="1"/>
  <c r="F69" i="1"/>
  <c r="F227" i="15"/>
  <c r="F37" i="13"/>
  <c r="F301" i="1"/>
  <c r="F442" i="4"/>
  <c r="F394" i="4"/>
  <c r="F376" i="4"/>
  <c r="F1207" i="222"/>
  <c r="F1134" i="222"/>
  <c r="F1030" i="222"/>
  <c r="F988" i="222"/>
  <c r="F940" i="222"/>
  <c r="F896" i="222"/>
  <c r="F856" i="222"/>
  <c r="F822" i="222"/>
  <c r="F762" i="222"/>
  <c r="F654" i="222"/>
  <c r="F579" i="222"/>
  <c r="F323" i="222"/>
  <c r="F189" i="222"/>
  <c r="G189" i="222"/>
  <c r="H189" i="222"/>
  <c r="F163" i="222"/>
  <c r="F891" i="13"/>
  <c r="F219" i="219"/>
  <c r="F191" i="219"/>
  <c r="F165" i="219"/>
  <c r="F81" i="219"/>
  <c r="F8" i="219"/>
  <c r="F1183" i="4"/>
  <c r="F1157" i="4"/>
  <c r="F1114" i="4"/>
  <c r="F1148" i="13"/>
  <c r="F987" i="13"/>
  <c r="F1247" i="13"/>
  <c r="F116" i="14"/>
  <c r="F11" i="19"/>
  <c r="F28" i="19"/>
  <c r="G28" i="19"/>
  <c r="H28" i="19"/>
  <c r="F40" i="19"/>
  <c r="F38" i="19"/>
  <c r="G38" i="19"/>
  <c r="H38" i="19"/>
  <c r="F76" i="19"/>
  <c r="F79" i="19"/>
  <c r="G79" i="19"/>
  <c r="H79" i="19"/>
  <c r="F90" i="19"/>
  <c r="F101" i="19"/>
  <c r="F109" i="19"/>
  <c r="G109" i="19"/>
  <c r="H109" i="19"/>
  <c r="F124" i="19"/>
  <c r="F1316" i="19"/>
  <c r="F37" i="4"/>
  <c r="F168" i="4"/>
  <c r="F182" i="4"/>
  <c r="F210" i="4"/>
  <c r="F233" i="4"/>
  <c r="F279" i="4"/>
  <c r="F298" i="4"/>
  <c r="F329" i="4"/>
  <c r="F347" i="4"/>
  <c r="F461" i="4"/>
  <c r="F493" i="4"/>
  <c r="F512" i="4"/>
  <c r="F550" i="4"/>
  <c r="F569" i="4"/>
  <c r="F605" i="4"/>
  <c r="F626" i="4"/>
  <c r="F666" i="4"/>
  <c r="F685" i="4"/>
  <c r="F722" i="4"/>
  <c r="F755" i="4"/>
  <c r="F777" i="4"/>
  <c r="F796" i="4"/>
  <c r="F814" i="4"/>
  <c r="F827" i="4"/>
  <c r="F840" i="4"/>
  <c r="F868" i="4"/>
  <c r="F886" i="4"/>
  <c r="F919" i="4"/>
  <c r="F937" i="4"/>
  <c r="F970" i="4"/>
  <c r="F1028" i="4"/>
  <c r="F1077" i="4"/>
  <c r="F1100" i="4"/>
  <c r="F1144" i="4"/>
  <c r="F1170" i="4"/>
  <c r="F1765" i="4"/>
  <c r="F285" i="15"/>
  <c r="F342" i="15"/>
  <c r="F402" i="15"/>
  <c r="F429" i="15"/>
  <c r="F178" i="14"/>
  <c r="F237" i="14"/>
  <c r="F271" i="14"/>
  <c r="F284" i="14"/>
  <c r="F297" i="14"/>
  <c r="F309" i="14"/>
  <c r="F325" i="14"/>
  <c r="F339" i="14"/>
  <c r="F354" i="14"/>
  <c r="F369" i="14"/>
  <c r="F370" i="14"/>
  <c r="G370" i="14"/>
  <c r="H370" i="14"/>
  <c r="F379" i="14"/>
  <c r="F380" i="14"/>
  <c r="G380" i="14"/>
  <c r="H380" i="14"/>
  <c r="F391" i="14"/>
  <c r="F392" i="14"/>
  <c r="G392" i="14"/>
  <c r="H392" i="14"/>
  <c r="F402" i="14"/>
  <c r="F403" i="14"/>
  <c r="G403" i="14"/>
  <c r="H403" i="14"/>
  <c r="F413" i="14"/>
  <c r="F414" i="14"/>
  <c r="G414" i="14"/>
  <c r="H414" i="14"/>
  <c r="F425" i="14"/>
  <c r="F426" i="14"/>
  <c r="G426" i="14"/>
  <c r="H426" i="14"/>
  <c r="F437" i="14"/>
  <c r="F438" i="14"/>
  <c r="G438" i="14"/>
  <c r="H438" i="14"/>
  <c r="F448" i="14"/>
  <c r="F449" i="14"/>
  <c r="G449" i="14"/>
  <c r="H449" i="14"/>
  <c r="F460" i="14"/>
  <c r="F461" i="14"/>
  <c r="G461" i="14"/>
  <c r="H461" i="14"/>
  <c r="F1360" i="14"/>
  <c r="F306" i="13"/>
  <c r="F591" i="13"/>
  <c r="F612" i="13"/>
  <c r="F653" i="13"/>
  <c r="F669" i="13"/>
  <c r="F701" i="13"/>
  <c r="F718" i="13"/>
  <c r="F752" i="13"/>
  <c r="F776" i="13"/>
  <c r="F825" i="13"/>
  <c r="F847" i="13"/>
  <c r="F934" i="13"/>
  <c r="F945" i="13"/>
  <c r="F967" i="13"/>
  <c r="F1027" i="13"/>
  <c r="F1073" i="13"/>
  <c r="F1135" i="13"/>
  <c r="F1172" i="13"/>
  <c r="F1239" i="13"/>
  <c r="F10" i="12"/>
  <c r="F375" i="12"/>
  <c r="G375" i="12"/>
  <c r="H375" i="12"/>
  <c r="F267" i="12"/>
  <c r="G267" i="12"/>
  <c r="H267" i="12"/>
  <c r="F53" i="12"/>
  <c r="F225" i="12"/>
  <c r="F347" i="12"/>
  <c r="F450" i="12"/>
  <c r="F478" i="12"/>
  <c r="F504" i="12"/>
  <c r="F536" i="12"/>
  <c r="F558" i="12"/>
  <c r="F582" i="12"/>
  <c r="F600" i="12"/>
  <c r="F644" i="12"/>
  <c r="F700" i="12"/>
  <c r="F761" i="12"/>
  <c r="F787" i="12"/>
  <c r="F813" i="12"/>
  <c r="F868" i="12"/>
  <c r="F892" i="12"/>
  <c r="F916" i="12"/>
  <c r="F938" i="12"/>
  <c r="F962" i="12"/>
  <c r="F1042" i="12"/>
  <c r="F1062" i="12"/>
  <c r="F1901" i="12"/>
  <c r="F40" i="1"/>
  <c r="F134" i="1"/>
  <c r="F164" i="1"/>
  <c r="F272" i="1"/>
  <c r="F359" i="1"/>
  <c r="F379" i="1"/>
  <c r="F459" i="1"/>
  <c r="F479" i="1"/>
  <c r="F560" i="1"/>
  <c r="F578" i="1"/>
  <c r="F614" i="1"/>
  <c r="F626" i="1"/>
  <c r="F650" i="1"/>
  <c r="F754" i="1"/>
  <c r="F858" i="1"/>
  <c r="F869" i="1"/>
  <c r="F892" i="1"/>
  <c r="F993" i="1"/>
  <c r="F1007" i="1"/>
  <c r="F1021" i="1"/>
  <c r="F1039" i="1"/>
  <c r="F1075" i="1"/>
  <c r="F1093" i="1"/>
  <c r="F1465" i="1"/>
  <c r="F1481" i="1"/>
  <c r="F1513" i="1"/>
  <c r="F1527" i="1"/>
  <c r="F56" i="222"/>
  <c r="G56" i="222"/>
  <c r="H56" i="222"/>
  <c r="F310" i="14"/>
  <c r="G310" i="14"/>
  <c r="H310" i="14"/>
  <c r="F182" i="14"/>
  <c r="G182" i="14"/>
  <c r="H182" i="14"/>
  <c r="F131" i="14"/>
  <c r="G131" i="14"/>
  <c r="H131" i="14"/>
  <c r="F19" i="14"/>
  <c r="G19" i="14"/>
  <c r="H19" i="14"/>
  <c r="F51" i="14"/>
  <c r="G51" i="14"/>
  <c r="H51" i="14"/>
  <c r="F241" i="14"/>
  <c r="G241" i="14"/>
  <c r="H241" i="14"/>
  <c r="F193" i="14"/>
  <c r="G193" i="14"/>
  <c r="H193" i="14"/>
  <c r="F136" i="14"/>
  <c r="G136" i="14"/>
  <c r="H136" i="14"/>
  <c r="F34" i="14"/>
  <c r="G34" i="14"/>
  <c r="H34" i="14"/>
  <c r="F340" i="14"/>
  <c r="G340" i="14"/>
  <c r="H340" i="14"/>
  <c r="F180" i="14"/>
  <c r="G180" i="14"/>
  <c r="H180" i="14"/>
  <c r="F118" i="14"/>
  <c r="G118" i="14"/>
  <c r="H118" i="14"/>
  <c r="F13" i="14"/>
  <c r="G13" i="14"/>
  <c r="H13" i="14"/>
  <c r="F45" i="14"/>
  <c r="G45" i="14"/>
  <c r="H45" i="14"/>
  <c r="F274" i="14"/>
  <c r="G274" i="14"/>
  <c r="H274" i="14"/>
  <c r="F194" i="14"/>
  <c r="G194" i="14"/>
  <c r="H194" i="14"/>
  <c r="F140" i="14"/>
  <c r="G140" i="14"/>
  <c r="H140" i="14"/>
  <c r="F36" i="14"/>
  <c r="G36" i="14"/>
  <c r="H36" i="14"/>
  <c r="F37" i="19"/>
  <c r="G37" i="19"/>
  <c r="H37" i="19"/>
  <c r="F105" i="19"/>
  <c r="G105" i="19"/>
  <c r="H105" i="19"/>
  <c r="F78" i="19"/>
  <c r="G78" i="19"/>
  <c r="H78" i="19"/>
  <c r="J524" i="12"/>
  <c r="F80" i="19"/>
  <c r="G80" i="19"/>
  <c r="H80" i="19"/>
  <c r="F77" i="19"/>
  <c r="G77" i="19"/>
  <c r="H77" i="19"/>
  <c r="F250" i="222"/>
  <c r="J919" i="222"/>
  <c r="G650" i="2"/>
  <c r="H650" i="2"/>
  <c r="G40" i="19"/>
  <c r="H40" i="19"/>
  <c r="F106" i="19"/>
  <c r="G106" i="19"/>
  <c r="H106" i="19"/>
  <c r="F110" i="19"/>
  <c r="G110" i="19"/>
  <c r="H110" i="19"/>
  <c r="F104" i="19"/>
  <c r="G104" i="19"/>
  <c r="H104" i="19"/>
  <c r="F39" i="19"/>
  <c r="G39" i="19"/>
  <c r="H39" i="19"/>
  <c r="F112" i="19"/>
  <c r="G112" i="19"/>
  <c r="H112" i="19"/>
  <c r="F113" i="19"/>
  <c r="G113" i="19"/>
  <c r="H113" i="19"/>
  <c r="F395" i="5"/>
  <c r="G395" i="5"/>
  <c r="F562" i="5"/>
  <c r="G562" i="5"/>
  <c r="F471" i="5"/>
  <c r="G471" i="5"/>
  <c r="F24" i="5"/>
  <c r="G24" i="5"/>
  <c r="F85" i="5"/>
  <c r="G85" i="5"/>
  <c r="F390" i="5"/>
  <c r="G390" i="5"/>
  <c r="F451" i="5"/>
  <c r="G451" i="5"/>
  <c r="F45" i="5"/>
  <c r="G45" i="5"/>
  <c r="F184" i="5"/>
  <c r="G184" i="5"/>
  <c r="F327" i="5"/>
  <c r="G327" i="5"/>
  <c r="F410" i="5"/>
  <c r="G410" i="5"/>
  <c r="F411" i="5"/>
  <c r="G411" i="5"/>
  <c r="F302" i="5"/>
  <c r="G302" i="5"/>
  <c r="F166" i="5"/>
  <c r="G166" i="5"/>
  <c r="F545" i="5"/>
  <c r="G545" i="5"/>
  <c r="F377" i="5"/>
  <c r="G377" i="5"/>
  <c r="F108" i="5"/>
  <c r="G108" i="5"/>
  <c r="F194" i="5"/>
  <c r="G194" i="5"/>
  <c r="F346" i="5"/>
  <c r="G346" i="5"/>
  <c r="F531" i="5"/>
  <c r="G531" i="5"/>
  <c r="F74" i="5"/>
  <c r="G74" i="5"/>
  <c r="F314" i="5"/>
  <c r="G314" i="5"/>
  <c r="F93" i="5"/>
  <c r="G93" i="5"/>
  <c r="F311" i="5"/>
  <c r="G311" i="5"/>
  <c r="F612" i="5"/>
  <c r="G612" i="5"/>
  <c r="F429" i="5"/>
  <c r="G429" i="5"/>
  <c r="F40" i="5"/>
  <c r="G40" i="5"/>
  <c r="F110" i="5"/>
  <c r="G110" i="5"/>
  <c r="F188" i="5"/>
  <c r="G188" i="5"/>
  <c r="F330" i="5"/>
  <c r="G330" i="5"/>
  <c r="F393" i="5"/>
  <c r="G393" i="5"/>
  <c r="F559" i="5"/>
  <c r="G559" i="5"/>
  <c r="F92" i="5"/>
  <c r="G92" i="5"/>
  <c r="F23" i="5"/>
  <c r="G23" i="5"/>
  <c r="F357" i="5"/>
  <c r="G357" i="5"/>
  <c r="F372" i="5"/>
  <c r="G372" i="5"/>
  <c r="F112" i="5"/>
  <c r="G112" i="5"/>
  <c r="F325" i="5"/>
  <c r="G325" i="5"/>
  <c r="F408" i="5"/>
  <c r="G408" i="5"/>
  <c r="F165" i="5"/>
  <c r="G165" i="5"/>
  <c r="F347" i="5"/>
  <c r="G347" i="5"/>
  <c r="F591" i="5"/>
  <c r="G591" i="5"/>
  <c r="F371" i="5"/>
  <c r="G371" i="5"/>
  <c r="F113" i="5"/>
  <c r="G113" i="5"/>
  <c r="F326" i="5"/>
  <c r="G326" i="5"/>
  <c r="F414" i="5"/>
  <c r="G414" i="5"/>
  <c r="F20" i="5"/>
  <c r="G20" i="5"/>
  <c r="F91" i="5"/>
  <c r="G91" i="5"/>
  <c r="F465" i="5"/>
  <c r="G465" i="5"/>
  <c r="F430" i="5"/>
  <c r="G430" i="5"/>
  <c r="F60" i="5"/>
  <c r="G60" i="5"/>
  <c r="F190" i="5"/>
  <c r="G190" i="5"/>
  <c r="F356" i="5"/>
  <c r="G356" i="5"/>
  <c r="F161" i="5"/>
  <c r="G161" i="5"/>
  <c r="F400" i="5"/>
  <c r="G400" i="5"/>
  <c r="F301" i="5"/>
  <c r="G301" i="5"/>
  <c r="F549" i="5"/>
  <c r="G549" i="5"/>
  <c r="F369" i="5"/>
  <c r="G369" i="5"/>
  <c r="F146" i="5"/>
  <c r="G146" i="5"/>
  <c r="F331" i="5"/>
  <c r="G331" i="5"/>
  <c r="F468" i="5"/>
  <c r="G468" i="5"/>
  <c r="F255" i="5"/>
  <c r="G255" i="5"/>
  <c r="F19" i="5"/>
  <c r="G19" i="5"/>
  <c r="F345" i="5"/>
  <c r="G345" i="5"/>
  <c r="F42" i="5"/>
  <c r="G42" i="5"/>
  <c r="F150" i="5"/>
  <c r="G150" i="5"/>
  <c r="F342" i="5"/>
  <c r="G342" i="5"/>
  <c r="F533" i="5"/>
  <c r="G533" i="5"/>
  <c r="F211" i="5"/>
  <c r="G211" i="5"/>
  <c r="F561" i="5"/>
  <c r="G561" i="5"/>
  <c r="F106" i="5"/>
  <c r="G106" i="5"/>
  <c r="F309" i="5"/>
  <c r="G309" i="5"/>
  <c r="F333" i="5"/>
  <c r="G333" i="5"/>
  <c r="F426" i="5"/>
  <c r="G426" i="5"/>
  <c r="F114" i="19"/>
  <c r="G114" i="19"/>
  <c r="H114" i="19"/>
  <c r="F103" i="19"/>
  <c r="G103" i="19"/>
  <c r="H103" i="19"/>
  <c r="F105" i="5"/>
  <c r="G105" i="5"/>
  <c r="F131" i="5"/>
  <c r="G131" i="5"/>
  <c r="F43" i="5"/>
  <c r="G43" i="5"/>
  <c r="F130" i="5"/>
  <c r="G130" i="5"/>
  <c r="F41" i="5"/>
  <c r="G41" i="5"/>
  <c r="F560" i="5"/>
  <c r="G560" i="5"/>
  <c r="F137" i="19"/>
  <c r="G137" i="19"/>
  <c r="H137" i="19"/>
  <c r="F27" i="18"/>
  <c r="G27" i="18"/>
  <c r="F204" i="219"/>
  <c r="G204" i="219"/>
  <c r="H204" i="219"/>
  <c r="F97" i="18"/>
  <c r="G97" i="18"/>
  <c r="F132" i="19"/>
  <c r="G132" i="19"/>
  <c r="H132" i="19"/>
  <c r="F323" i="18"/>
  <c r="G323" i="18"/>
  <c r="F45" i="219"/>
  <c r="G45" i="219"/>
  <c r="H45" i="219"/>
  <c r="F51" i="219"/>
  <c r="G51" i="219"/>
  <c r="H51" i="219"/>
  <c r="J811" i="13"/>
  <c r="F90" i="216"/>
  <c r="G90" i="216"/>
  <c r="H90" i="216"/>
  <c r="F85" i="18"/>
  <c r="G85" i="18"/>
  <c r="F187" i="18"/>
  <c r="G187" i="18"/>
  <c r="F215" i="18"/>
  <c r="G215" i="18"/>
  <c r="F152" i="216"/>
  <c r="G152" i="216"/>
  <c r="H152" i="216"/>
  <c r="F291" i="18"/>
  <c r="G291" i="18"/>
  <c r="F12" i="18"/>
  <c r="G12" i="18"/>
  <c r="F43" i="18"/>
  <c r="G43" i="18"/>
  <c r="F284" i="18"/>
  <c r="G284" i="18"/>
  <c r="F404" i="18"/>
  <c r="G404" i="18"/>
  <c r="F83" i="216"/>
  <c r="G83" i="216"/>
  <c r="H83" i="216"/>
  <c r="F196" i="18"/>
  <c r="G196" i="18"/>
  <c r="F256" i="18"/>
  <c r="G256" i="18"/>
  <c r="F165" i="18"/>
  <c r="G165" i="18"/>
  <c r="F348" i="18"/>
  <c r="G348" i="18"/>
  <c r="G14" i="2"/>
  <c r="H14" i="2"/>
  <c r="G656" i="2"/>
  <c r="H656" i="2"/>
  <c r="J538" i="4"/>
  <c r="J142" i="222"/>
  <c r="J1122" i="222"/>
  <c r="J1058" i="222"/>
  <c r="F1396" i="222"/>
  <c r="G1396" i="222"/>
  <c r="H1396" i="222"/>
  <c r="J1117" i="222"/>
  <c r="J1110" i="222"/>
  <c r="J1103" i="222"/>
  <c r="J118" i="222"/>
  <c r="G655" i="2"/>
  <c r="H655" i="2"/>
  <c r="G323" i="216"/>
  <c r="H323" i="216"/>
  <c r="G295" i="216"/>
  <c r="H295" i="216"/>
  <c r="F26" i="216"/>
  <c r="G26" i="216"/>
  <c r="H26" i="216"/>
  <c r="F145" i="216"/>
  <c r="G145" i="216"/>
  <c r="H145" i="216"/>
  <c r="F174" i="216"/>
  <c r="G326" i="216"/>
  <c r="H326" i="216"/>
  <c r="G296" i="216"/>
  <c r="H296" i="216"/>
  <c r="F507" i="5"/>
  <c r="G507" i="5"/>
  <c r="F484" i="5"/>
  <c r="G484" i="5"/>
  <c r="F304" i="5"/>
  <c r="G304" i="5"/>
  <c r="F14" i="5"/>
  <c r="G14" i="5"/>
  <c r="F308" i="5"/>
  <c r="G308" i="5"/>
  <c r="F22" i="5"/>
  <c r="G22" i="5"/>
  <c r="F396" i="5"/>
  <c r="G396" i="5"/>
  <c r="F88" i="5"/>
  <c r="G88" i="5"/>
  <c r="F16" i="5"/>
  <c r="G16" i="5"/>
  <c r="F86" i="5"/>
  <c r="G86" i="5"/>
  <c r="F127" i="5"/>
  <c r="G127" i="5"/>
  <c r="F207" i="5"/>
  <c r="G207" i="5"/>
  <c r="F306" i="5"/>
  <c r="G306" i="5"/>
  <c r="F355" i="5"/>
  <c r="G355" i="5"/>
  <c r="F467" i="5"/>
  <c r="G467" i="5"/>
  <c r="F17" i="5"/>
  <c r="G17" i="5"/>
  <c r="F25" i="5"/>
  <c r="G25" i="5"/>
  <c r="F89" i="5"/>
  <c r="G89" i="5"/>
  <c r="F126" i="5"/>
  <c r="G126" i="5"/>
  <c r="F162" i="5"/>
  <c r="G162" i="5"/>
  <c r="F206" i="5"/>
  <c r="G206" i="5"/>
  <c r="F277" i="5"/>
  <c r="G277" i="5"/>
  <c r="F305" i="5"/>
  <c r="G305" i="5"/>
  <c r="F313" i="5"/>
  <c r="G313" i="5"/>
  <c r="F353" i="5"/>
  <c r="G353" i="5"/>
  <c r="F398" i="5"/>
  <c r="G398" i="5"/>
  <c r="F469" i="5"/>
  <c r="G469" i="5"/>
  <c r="F600" i="5"/>
  <c r="F572" i="5"/>
  <c r="G572" i="5"/>
  <c r="F454" i="5"/>
  <c r="G454" i="5"/>
  <c r="F428" i="5"/>
  <c r="G428" i="5"/>
  <c r="F376" i="5"/>
  <c r="G376" i="5"/>
  <c r="F185" i="5"/>
  <c r="G185" i="5"/>
  <c r="F424" i="18"/>
  <c r="G424" i="18"/>
  <c r="F59" i="5"/>
  <c r="G59" i="5"/>
  <c r="F487" i="5"/>
  <c r="G487" i="5"/>
  <c r="F178" i="5"/>
  <c r="G178" i="5"/>
  <c r="F485" i="5"/>
  <c r="G485" i="5"/>
  <c r="F180" i="5"/>
  <c r="G180" i="5"/>
  <c r="F494" i="5"/>
  <c r="G494" i="5"/>
  <c r="G316" i="216"/>
  <c r="H316" i="216"/>
  <c r="E270" i="2"/>
  <c r="F270" i="2"/>
  <c r="G35" i="2"/>
  <c r="H35" i="2"/>
  <c r="G33" i="2"/>
  <c r="H33" i="2"/>
  <c r="G13" i="2"/>
  <c r="H13" i="2"/>
  <c r="H633" i="2"/>
  <c r="G638" i="2"/>
  <c r="H634" i="2"/>
  <c r="H638" i="2"/>
  <c r="G639" i="2"/>
  <c r="H631" i="2"/>
  <c r="H639" i="2"/>
  <c r="G636" i="2"/>
  <c r="F20" i="219"/>
  <c r="G20" i="219"/>
  <c r="H20" i="219"/>
  <c r="H636" i="2"/>
  <c r="G34" i="2"/>
  <c r="H34" i="2"/>
  <c r="F495" i="5"/>
  <c r="G495" i="5"/>
  <c r="F491" i="5"/>
  <c r="G491" i="5"/>
  <c r="F440" i="5"/>
  <c r="G440" i="5"/>
  <c r="F233" i="5"/>
  <c r="G233" i="5"/>
  <c r="F497" i="5"/>
  <c r="G497" i="5"/>
  <c r="F488" i="5"/>
  <c r="G488" i="5"/>
  <c r="F289" i="5"/>
  <c r="G289" i="5"/>
  <c r="F182" i="5"/>
  <c r="G182" i="5"/>
  <c r="G311" i="216"/>
  <c r="H311" i="216"/>
  <c r="G314" i="216"/>
  <c r="H314" i="216"/>
  <c r="G297" i="216"/>
  <c r="H297" i="216"/>
  <c r="F233" i="216"/>
  <c r="G233" i="216"/>
  <c r="H233" i="216"/>
  <c r="G310" i="216"/>
  <c r="H310" i="216"/>
  <c r="G325" i="216"/>
  <c r="H325" i="216"/>
  <c r="F258" i="216"/>
  <c r="G258" i="216"/>
  <c r="H258" i="216"/>
  <c r="G320" i="216"/>
  <c r="H320" i="216"/>
  <c r="G290" i="216"/>
  <c r="H290" i="216"/>
  <c r="F234" i="216"/>
  <c r="G234" i="216"/>
  <c r="H234" i="216"/>
  <c r="F257" i="18"/>
  <c r="G257" i="18"/>
  <c r="F189" i="18"/>
  <c r="G189" i="18"/>
  <c r="F81" i="18"/>
  <c r="G81" i="18"/>
  <c r="F353" i="18"/>
  <c r="G353" i="18"/>
  <c r="F250" i="18"/>
  <c r="G250" i="18"/>
  <c r="F114" i="18"/>
  <c r="G114" i="18"/>
  <c r="F54" i="18"/>
  <c r="G54" i="18"/>
  <c r="F40" i="18"/>
  <c r="G40" i="18"/>
  <c r="F221" i="18"/>
  <c r="G221" i="18"/>
  <c r="F275" i="18"/>
  <c r="G275" i="18"/>
  <c r="F288" i="18"/>
  <c r="G288" i="18"/>
  <c r="F379" i="18"/>
  <c r="G379" i="18"/>
  <c r="F366" i="18"/>
  <c r="G366" i="18"/>
  <c r="F380" i="18"/>
  <c r="G380" i="18"/>
  <c r="F251" i="18"/>
  <c r="G251" i="18"/>
  <c r="F111" i="18"/>
  <c r="G111" i="18"/>
  <c r="F77" i="18"/>
  <c r="G77" i="18"/>
  <c r="F20" i="18"/>
  <c r="G20" i="18"/>
  <c r="F338" i="18"/>
  <c r="G338" i="18"/>
  <c r="F199" i="18"/>
  <c r="G199" i="18"/>
  <c r="F108" i="18"/>
  <c r="G108" i="18"/>
  <c r="F50" i="18"/>
  <c r="G50" i="18"/>
  <c r="F157" i="18"/>
  <c r="G157" i="18"/>
  <c r="F169" i="18"/>
  <c r="G169" i="18"/>
  <c r="F224" i="18"/>
  <c r="G224" i="18"/>
  <c r="F278" i="18"/>
  <c r="G278" i="18"/>
  <c r="F336" i="18"/>
  <c r="G336" i="18"/>
  <c r="F385" i="18"/>
  <c r="G385" i="18"/>
  <c r="F312" i="18"/>
  <c r="G312" i="18"/>
  <c r="F396" i="18"/>
  <c r="G396" i="18"/>
  <c r="F423" i="18"/>
  <c r="G423" i="18"/>
  <c r="F247" i="18"/>
  <c r="G247" i="18"/>
  <c r="F70" i="18"/>
  <c r="G70" i="18"/>
  <c r="F16" i="18"/>
  <c r="G16" i="18"/>
  <c r="F262" i="18"/>
  <c r="G262" i="18"/>
  <c r="F191" i="18"/>
  <c r="G191" i="18"/>
  <c r="F101" i="18"/>
  <c r="G101" i="18"/>
  <c r="F46" i="18"/>
  <c r="G46" i="18"/>
  <c r="F162" i="18"/>
  <c r="G162" i="18"/>
  <c r="F173" i="18"/>
  <c r="G173" i="18"/>
  <c r="F228" i="18"/>
  <c r="G228" i="18"/>
  <c r="F280" i="18"/>
  <c r="G280" i="18"/>
  <c r="F340" i="18"/>
  <c r="G340" i="18"/>
  <c r="F304" i="18"/>
  <c r="G304" i="18"/>
  <c r="F316" i="18"/>
  <c r="G316" i="18"/>
  <c r="F400" i="18"/>
  <c r="G400" i="18"/>
  <c r="F146" i="18"/>
  <c r="G146" i="18"/>
  <c r="F144" i="18"/>
  <c r="G144" i="18"/>
  <c r="F142" i="18"/>
  <c r="G142" i="18"/>
  <c r="F140" i="18"/>
  <c r="G140" i="18"/>
  <c r="F138" i="18"/>
  <c r="G138" i="18"/>
  <c r="F136" i="18"/>
  <c r="G136" i="18"/>
  <c r="F134" i="18"/>
  <c r="G134" i="18"/>
  <c r="F133" i="18"/>
  <c r="G133" i="18"/>
  <c r="F131" i="18"/>
  <c r="G131" i="18"/>
  <c r="F129" i="18"/>
  <c r="G129" i="18"/>
  <c r="F127" i="18"/>
  <c r="G127" i="18"/>
  <c r="F147" i="18"/>
  <c r="G147" i="18"/>
  <c r="F145" i="18"/>
  <c r="G145" i="18"/>
  <c r="F143" i="18"/>
  <c r="G143" i="18"/>
  <c r="F141" i="18"/>
  <c r="G141" i="18"/>
  <c r="F139" i="18"/>
  <c r="G139" i="18"/>
  <c r="F137" i="18"/>
  <c r="G137" i="18"/>
  <c r="F135" i="18"/>
  <c r="G135" i="18"/>
  <c r="F132" i="18"/>
  <c r="G132" i="18"/>
  <c r="F130" i="18"/>
  <c r="G130" i="18"/>
  <c r="F128" i="18"/>
  <c r="G128" i="18"/>
  <c r="F415" i="18"/>
  <c r="G415" i="18"/>
  <c r="F351" i="18"/>
  <c r="G351" i="18"/>
  <c r="F263" i="18"/>
  <c r="G263" i="18"/>
  <c r="F245" i="18"/>
  <c r="G245" i="18"/>
  <c r="F201" i="18"/>
  <c r="G201" i="18"/>
  <c r="F194" i="18"/>
  <c r="G194" i="18"/>
  <c r="F188" i="18"/>
  <c r="G188" i="18"/>
  <c r="F117" i="18"/>
  <c r="G117" i="18"/>
  <c r="F109" i="18"/>
  <c r="G109" i="18"/>
  <c r="F102" i="18"/>
  <c r="G102" i="18"/>
  <c r="F84" i="18"/>
  <c r="G84" i="18"/>
  <c r="F80" i="18"/>
  <c r="G80" i="18"/>
  <c r="F76" i="18"/>
  <c r="G76" i="18"/>
  <c r="F73" i="18"/>
  <c r="G73" i="18"/>
  <c r="F69" i="18"/>
  <c r="G69" i="18"/>
  <c r="F26" i="18"/>
  <c r="G26" i="18"/>
  <c r="F23" i="18"/>
  <c r="G23" i="18"/>
  <c r="F19" i="18"/>
  <c r="G19" i="18"/>
  <c r="F15" i="18"/>
  <c r="G15" i="18"/>
  <c r="F349" i="18"/>
  <c r="G349" i="18"/>
  <c r="F335" i="18"/>
  <c r="G335" i="18"/>
  <c r="F260" i="18"/>
  <c r="G260" i="18"/>
  <c r="F254" i="18"/>
  <c r="G254" i="18"/>
  <c r="F249" i="18"/>
  <c r="G249" i="18"/>
  <c r="F244" i="18"/>
  <c r="G244" i="18"/>
  <c r="F197" i="18"/>
  <c r="G197" i="18"/>
  <c r="F190" i="18"/>
  <c r="G190" i="18"/>
  <c r="F185" i="18"/>
  <c r="G185" i="18"/>
  <c r="F112" i="18"/>
  <c r="G112" i="18"/>
  <c r="F106" i="18"/>
  <c r="G106" i="18"/>
  <c r="F100" i="18"/>
  <c r="G100" i="18"/>
  <c r="F57" i="18"/>
  <c r="G57" i="18"/>
  <c r="F53" i="18"/>
  <c r="G53" i="18"/>
  <c r="F49" i="18"/>
  <c r="G49" i="18"/>
  <c r="F45" i="18"/>
  <c r="G45" i="18"/>
  <c r="F39" i="18"/>
  <c r="G39" i="18"/>
  <c r="F160" i="18"/>
  <c r="G160" i="18"/>
  <c r="F163" i="18"/>
  <c r="G163" i="18"/>
  <c r="F166" i="18"/>
  <c r="G166" i="18"/>
  <c r="F170" i="18"/>
  <c r="G170" i="18"/>
  <c r="F174" i="18"/>
  <c r="G174" i="18"/>
  <c r="F216" i="18"/>
  <c r="G216" i="18"/>
  <c r="F218" i="18"/>
  <c r="G218" i="18"/>
  <c r="F222" i="18"/>
  <c r="G222" i="18"/>
  <c r="F225" i="18"/>
  <c r="G225" i="18"/>
  <c r="F229" i="18"/>
  <c r="G229" i="18"/>
  <c r="F233" i="18"/>
  <c r="G233" i="18"/>
  <c r="F276" i="18"/>
  <c r="G276" i="18"/>
  <c r="F281" i="18"/>
  <c r="G281" i="18"/>
  <c r="F285" i="18"/>
  <c r="G285" i="18"/>
  <c r="F290" i="18"/>
  <c r="G290" i="18"/>
  <c r="F342" i="18"/>
  <c r="G342" i="18"/>
  <c r="F414" i="18"/>
  <c r="G414" i="18"/>
  <c r="F305" i="18"/>
  <c r="G305" i="18"/>
  <c r="F308" i="18"/>
  <c r="G308" i="18"/>
  <c r="F310" i="18"/>
  <c r="G310" i="18"/>
  <c r="F313" i="18"/>
  <c r="G313" i="18"/>
  <c r="F317" i="18"/>
  <c r="G317" i="18"/>
  <c r="F320" i="18"/>
  <c r="G320" i="18"/>
  <c r="F363" i="18"/>
  <c r="G363" i="18"/>
  <c r="F367" i="18"/>
  <c r="G367" i="18"/>
  <c r="F397" i="18"/>
  <c r="G397" i="18"/>
  <c r="F401" i="18"/>
  <c r="G401" i="18"/>
  <c r="F405" i="18"/>
  <c r="G405" i="18"/>
  <c r="F429" i="18"/>
  <c r="G429" i="18"/>
  <c r="F347" i="18"/>
  <c r="G347" i="18"/>
  <c r="F337" i="18"/>
  <c r="G337" i="18"/>
  <c r="F261" i="18"/>
  <c r="G261" i="18"/>
  <c r="F255" i="18"/>
  <c r="G255" i="18"/>
  <c r="F243" i="18"/>
  <c r="G243" i="18"/>
  <c r="F192" i="18"/>
  <c r="G192" i="18"/>
  <c r="F186" i="18"/>
  <c r="G186" i="18"/>
  <c r="F115" i="18"/>
  <c r="G115" i="18"/>
  <c r="F107" i="18"/>
  <c r="G107" i="18"/>
  <c r="F87" i="18"/>
  <c r="G87" i="18"/>
  <c r="F83" i="18"/>
  <c r="G83" i="18"/>
  <c r="F79" i="18"/>
  <c r="G79" i="18"/>
  <c r="F75" i="18"/>
  <c r="G75" i="18"/>
  <c r="F72" i="18"/>
  <c r="G72" i="18"/>
  <c r="F68" i="18"/>
  <c r="G68" i="18"/>
  <c r="F25" i="18"/>
  <c r="G25" i="18"/>
  <c r="F22" i="18"/>
  <c r="G22" i="18"/>
  <c r="F18" i="18"/>
  <c r="G18" i="18"/>
  <c r="F14" i="18"/>
  <c r="G14" i="18"/>
  <c r="F11" i="18"/>
  <c r="G11" i="18"/>
  <c r="F345" i="18"/>
  <c r="G345" i="18"/>
  <c r="F293" i="18"/>
  <c r="G293" i="18"/>
  <c r="F258" i="18"/>
  <c r="G258" i="18"/>
  <c r="F252" i="18"/>
  <c r="G252" i="18"/>
  <c r="F202" i="18"/>
  <c r="G202" i="18"/>
  <c r="F195" i="18"/>
  <c r="G195" i="18"/>
  <c r="F110" i="18"/>
  <c r="G110" i="18"/>
  <c r="F104" i="18"/>
  <c r="G104" i="18"/>
  <c r="F99" i="18"/>
  <c r="G99" i="18"/>
  <c r="F56" i="18"/>
  <c r="G56" i="18"/>
  <c r="F52" i="18"/>
  <c r="G52" i="18"/>
  <c r="F48" i="18"/>
  <c r="G48" i="18"/>
  <c r="F44" i="18"/>
  <c r="G44" i="18"/>
  <c r="F42" i="18"/>
  <c r="G42" i="18"/>
  <c r="F38" i="18"/>
  <c r="G38" i="18"/>
  <c r="F158" i="18"/>
  <c r="G158" i="18"/>
  <c r="F161" i="18"/>
  <c r="G161" i="18"/>
  <c r="F167" i="18"/>
  <c r="G167" i="18"/>
  <c r="F171" i="18"/>
  <c r="G171" i="18"/>
  <c r="F213" i="18"/>
  <c r="G213" i="18"/>
  <c r="F217" i="18"/>
  <c r="G217" i="18"/>
  <c r="F219" i="18"/>
  <c r="G219" i="18"/>
  <c r="F223" i="18"/>
  <c r="G223" i="18"/>
  <c r="F226" i="18"/>
  <c r="G226" i="18"/>
  <c r="F230" i="18"/>
  <c r="G230" i="18"/>
  <c r="F273" i="18"/>
  <c r="G273" i="18"/>
  <c r="F277" i="18"/>
  <c r="G277" i="18"/>
  <c r="F282" i="18"/>
  <c r="G282" i="18"/>
  <c r="F286" i="18"/>
  <c r="G286" i="18"/>
  <c r="F292" i="18"/>
  <c r="G292" i="18"/>
  <c r="F344" i="18"/>
  <c r="G344" i="18"/>
  <c r="F350" i="18"/>
  <c r="G350" i="18"/>
  <c r="F381" i="18"/>
  <c r="G381" i="18"/>
  <c r="F416" i="18"/>
  <c r="G416" i="18"/>
  <c r="F306" i="18"/>
  <c r="G306" i="18"/>
  <c r="F309" i="18"/>
  <c r="G309" i="18"/>
  <c r="F311" i="18"/>
  <c r="G311" i="18"/>
  <c r="F314" i="18"/>
  <c r="G314" i="18"/>
  <c r="F318" i="18"/>
  <c r="G318" i="18"/>
  <c r="F321" i="18"/>
  <c r="G321" i="18"/>
  <c r="F364" i="18"/>
  <c r="G364" i="18"/>
  <c r="F368" i="18"/>
  <c r="G368" i="18"/>
  <c r="F398" i="18"/>
  <c r="G398" i="18"/>
  <c r="F402" i="18"/>
  <c r="G402" i="18"/>
  <c r="F422" i="18"/>
  <c r="G422" i="18"/>
  <c r="F425" i="18"/>
  <c r="G425" i="18"/>
  <c r="F384" i="18"/>
  <c r="G384" i="18"/>
  <c r="F343" i="18"/>
  <c r="G343" i="18"/>
  <c r="F333" i="18"/>
  <c r="G333" i="18"/>
  <c r="F259" i="18"/>
  <c r="G259" i="18"/>
  <c r="F253" i="18"/>
  <c r="G253" i="18"/>
  <c r="F248" i="18"/>
  <c r="G248" i="18"/>
  <c r="F203" i="18"/>
  <c r="G203" i="18"/>
  <c r="F198" i="18"/>
  <c r="G198" i="18"/>
  <c r="F184" i="18"/>
  <c r="G184" i="18"/>
  <c r="F113" i="18"/>
  <c r="G113" i="18"/>
  <c r="F105" i="18"/>
  <c r="G105" i="18"/>
  <c r="F86" i="18"/>
  <c r="G86" i="18"/>
  <c r="F82" i="18"/>
  <c r="G82" i="18"/>
  <c r="F78" i="18"/>
  <c r="G78" i="18"/>
  <c r="F74" i="18"/>
  <c r="G74" i="18"/>
  <c r="F71" i="18"/>
  <c r="G71" i="18"/>
  <c r="F67" i="18"/>
  <c r="G67" i="18"/>
  <c r="F24" i="18"/>
  <c r="G24" i="18"/>
  <c r="F21" i="18"/>
  <c r="G21" i="18"/>
  <c r="F17" i="18"/>
  <c r="G17" i="18"/>
  <c r="F13" i="18"/>
  <c r="G13" i="18"/>
  <c r="F382" i="18"/>
  <c r="G382" i="18"/>
  <c r="F341" i="18"/>
  <c r="G341" i="18"/>
  <c r="F289" i="18"/>
  <c r="G289" i="18"/>
  <c r="F246" i="18"/>
  <c r="G246" i="18"/>
  <c r="F200" i="18"/>
  <c r="G200" i="18"/>
  <c r="F193" i="18"/>
  <c r="G193" i="18"/>
  <c r="F116" i="18"/>
  <c r="G116" i="18"/>
  <c r="F103" i="18"/>
  <c r="G103" i="18"/>
  <c r="F98" i="18"/>
  <c r="G98" i="18"/>
  <c r="F55" i="18"/>
  <c r="G55" i="18"/>
  <c r="F51" i="18"/>
  <c r="G51" i="18"/>
  <c r="F47" i="18"/>
  <c r="G47" i="18"/>
  <c r="F41" i="18"/>
  <c r="G41" i="18"/>
  <c r="F37" i="18"/>
  <c r="G37" i="18"/>
  <c r="F159" i="18"/>
  <c r="G159" i="18"/>
  <c r="F164" i="18"/>
  <c r="G164" i="18"/>
  <c r="F168" i="18"/>
  <c r="G168" i="18"/>
  <c r="F172" i="18"/>
  <c r="G172" i="18"/>
  <c r="F214" i="18"/>
  <c r="G214" i="18"/>
  <c r="F220" i="18"/>
  <c r="G220" i="18"/>
  <c r="F227" i="18"/>
  <c r="G227" i="18"/>
  <c r="F231" i="18"/>
  <c r="G231" i="18"/>
  <c r="F274" i="18"/>
  <c r="G274" i="18"/>
  <c r="F283" i="18"/>
  <c r="G283" i="18"/>
  <c r="F287" i="18"/>
  <c r="G287" i="18"/>
  <c r="F334" i="18"/>
  <c r="G334" i="18"/>
  <c r="F339" i="18"/>
  <c r="G339" i="18"/>
  <c r="F346" i="18"/>
  <c r="G346" i="18"/>
  <c r="F352" i="18"/>
  <c r="G352" i="18"/>
  <c r="F383" i="18"/>
  <c r="G383" i="18"/>
  <c r="F303" i="18"/>
  <c r="G303" i="18"/>
  <c r="F307" i="18"/>
  <c r="G307" i="18"/>
  <c r="F315" i="18"/>
  <c r="G315" i="18"/>
  <c r="F319" i="18"/>
  <c r="G319" i="18"/>
  <c r="F322" i="18"/>
  <c r="G322" i="18"/>
  <c r="F365" i="18"/>
  <c r="G365" i="18"/>
  <c r="F395" i="18"/>
  <c r="G395" i="18"/>
  <c r="F399" i="18"/>
  <c r="G399" i="18"/>
  <c r="F403" i="18"/>
  <c r="G403" i="18"/>
  <c r="F427" i="18"/>
  <c r="G427" i="18"/>
  <c r="F426" i="18"/>
  <c r="G426" i="18"/>
  <c r="F428" i="18"/>
  <c r="G428" i="18"/>
  <c r="F149" i="9"/>
  <c r="G149" i="9"/>
  <c r="F81" i="9"/>
  <c r="G81" i="9"/>
  <c r="F211" i="9"/>
  <c r="G211" i="9"/>
  <c r="F124" i="9"/>
  <c r="G124" i="9"/>
  <c r="F194" i="9"/>
  <c r="G194" i="9"/>
  <c r="F193" i="9"/>
  <c r="G193" i="9"/>
  <c r="F146" i="9"/>
  <c r="G146" i="9"/>
  <c r="F42" i="9"/>
  <c r="G42" i="9"/>
  <c r="F93" i="9"/>
  <c r="G93" i="9"/>
  <c r="F158" i="9"/>
  <c r="G158" i="9"/>
  <c r="F143" i="9"/>
  <c r="G143" i="9"/>
  <c r="F70" i="9"/>
  <c r="G70" i="9"/>
  <c r="F60" i="9"/>
  <c r="G60" i="9"/>
  <c r="F182" i="9"/>
  <c r="G182" i="9"/>
  <c r="F152" i="9"/>
  <c r="G152" i="9"/>
  <c r="F43" i="9"/>
  <c r="G43" i="9"/>
  <c r="F107" i="9"/>
  <c r="G107" i="9"/>
  <c r="F202" i="9"/>
  <c r="G202" i="9"/>
  <c r="F123" i="9"/>
  <c r="G123" i="9"/>
  <c r="F157" i="9"/>
  <c r="G157" i="9"/>
  <c r="J431" i="12"/>
  <c r="F26" i="9"/>
  <c r="G26" i="9"/>
  <c r="F224" i="9"/>
  <c r="G224" i="9"/>
  <c r="F109" i="9"/>
  <c r="G109" i="9"/>
  <c r="F92" i="9"/>
  <c r="G92" i="9"/>
  <c r="F260" i="216"/>
  <c r="G260" i="216"/>
  <c r="H260" i="216"/>
  <c r="G294" i="216"/>
  <c r="H294" i="216"/>
  <c r="G324" i="216"/>
  <c r="H324" i="216"/>
  <c r="F352" i="216"/>
  <c r="G352" i="216"/>
  <c r="F259" i="216"/>
  <c r="G259" i="216"/>
  <c r="H259" i="216"/>
  <c r="G321" i="216"/>
  <c r="H321" i="216"/>
  <c r="F106" i="14"/>
  <c r="J106" i="14"/>
  <c r="F145" i="9"/>
  <c r="G145" i="9"/>
  <c r="F223" i="9"/>
  <c r="G223" i="9"/>
  <c r="F147" i="9"/>
  <c r="G147" i="9"/>
  <c r="F168" i="9"/>
  <c r="G168" i="9"/>
  <c r="F207" i="216"/>
  <c r="G207" i="216"/>
  <c r="H207" i="216"/>
  <c r="G276" i="216"/>
  <c r="H276" i="216"/>
  <c r="G292" i="216"/>
  <c r="H292" i="216"/>
  <c r="G322" i="216"/>
  <c r="H322" i="216"/>
  <c r="F350" i="216"/>
  <c r="G350" i="216"/>
  <c r="G299" i="216"/>
  <c r="H299" i="216"/>
  <c r="G327" i="216"/>
  <c r="H327" i="216"/>
  <c r="G315" i="216"/>
  <c r="H315" i="216"/>
  <c r="J719" i="13"/>
  <c r="F27" i="19"/>
  <c r="G27" i="19"/>
  <c r="H27" i="19"/>
  <c r="G56" i="2"/>
  <c r="H56" i="2"/>
  <c r="G18" i="2"/>
  <c r="H18" i="2"/>
  <c r="G669" i="2"/>
  <c r="H669" i="2"/>
  <c r="E274" i="2"/>
  <c r="F274" i="2"/>
  <c r="G57" i="2"/>
  <c r="H57" i="2"/>
  <c r="G683" i="2"/>
  <c r="H683" i="2"/>
  <c r="G19" i="2"/>
  <c r="H19" i="2"/>
  <c r="G58" i="2"/>
  <c r="H58" i="2"/>
  <c r="G671" i="2"/>
  <c r="H671" i="2"/>
  <c r="G20" i="2"/>
  <c r="H20" i="2"/>
  <c r="G668" i="2"/>
  <c r="H668" i="2"/>
  <c r="H60" i="2"/>
  <c r="G21" i="2"/>
  <c r="H21" i="2"/>
  <c r="G16" i="2"/>
  <c r="H16" i="2"/>
  <c r="G685" i="2"/>
  <c r="H685" i="2"/>
  <c r="H62" i="2"/>
  <c r="G22" i="2"/>
  <c r="H22" i="2"/>
  <c r="G572" i="2"/>
  <c r="H572" i="2"/>
  <c r="E269" i="2"/>
  <c r="F269" i="2"/>
  <c r="G557" i="2"/>
  <c r="H557" i="2"/>
  <c r="G46" i="2"/>
  <c r="H46" i="2"/>
  <c r="G570" i="2"/>
  <c r="H570" i="2"/>
  <c r="H64" i="2"/>
  <c r="G568" i="2"/>
  <c r="H568" i="2"/>
  <c r="F271" i="2"/>
  <c r="G556" i="2"/>
  <c r="H556" i="2"/>
  <c r="E279" i="2"/>
  <c r="F279" i="2"/>
  <c r="G573" i="2"/>
  <c r="H573" i="2"/>
  <c r="G311" i="2"/>
  <c r="H311" i="2"/>
  <c r="H66" i="2"/>
  <c r="G571" i="2"/>
  <c r="H571" i="2"/>
  <c r="G555" i="2"/>
  <c r="H555" i="2"/>
  <c r="G569" i="2"/>
  <c r="H569" i="2"/>
  <c r="H88" i="2"/>
  <c r="E283" i="2"/>
  <c r="F283" i="2"/>
  <c r="E276" i="2"/>
  <c r="F276" i="2"/>
  <c r="G554" i="2"/>
  <c r="H554" i="2"/>
  <c r="G553" i="2"/>
  <c r="H553" i="2"/>
  <c r="E280" i="2"/>
  <c r="F280" i="2"/>
  <c r="G687" i="2"/>
  <c r="H687" i="2"/>
  <c r="E284" i="2"/>
  <c r="F284" i="2"/>
  <c r="G552" i="2"/>
  <c r="H552" i="2"/>
  <c r="G310" i="2"/>
  <c r="H310" i="2"/>
  <c r="G684" i="2"/>
  <c r="H684" i="2"/>
  <c r="G682" i="2"/>
  <c r="H682" i="2"/>
  <c r="H597" i="2"/>
  <c r="G670" i="2"/>
  <c r="H670" i="2"/>
  <c r="G17" i="2"/>
  <c r="H17" i="2"/>
  <c r="G15" i="2"/>
  <c r="H15" i="2"/>
  <c r="G32" i="2"/>
  <c r="H32" i="2"/>
  <c r="G12" i="2"/>
  <c r="H12" i="2"/>
  <c r="G686" i="2"/>
  <c r="H686" i="2"/>
  <c r="F343" i="216"/>
  <c r="G343" i="216"/>
  <c r="G313" i="216"/>
  <c r="H313" i="216"/>
  <c r="F15" i="216"/>
  <c r="G15" i="216"/>
  <c r="H15" i="216"/>
  <c r="F261" i="216"/>
  <c r="G261" i="216"/>
  <c r="H261" i="216"/>
  <c r="G277" i="216"/>
  <c r="H277" i="216"/>
  <c r="G278" i="216"/>
  <c r="H278" i="216"/>
  <c r="G279" i="216"/>
  <c r="H279" i="216"/>
  <c r="G317" i="216"/>
  <c r="H317" i="216"/>
  <c r="G280" i="216"/>
  <c r="H280" i="216"/>
  <c r="G319" i="216"/>
  <c r="H319" i="216"/>
  <c r="J102" i="222"/>
  <c r="G312" i="216"/>
  <c r="H312" i="216"/>
  <c r="F344" i="216"/>
  <c r="G344" i="216"/>
  <c r="F1841" i="15"/>
  <c r="G1841" i="15"/>
  <c r="H1841" i="15"/>
  <c r="F2123" i="15"/>
  <c r="G2123" i="15"/>
  <c r="H2123" i="15"/>
  <c r="F2052" i="15"/>
  <c r="G2052" i="15"/>
  <c r="H2052" i="15"/>
  <c r="F2680" i="15"/>
  <c r="G2680" i="15"/>
  <c r="H2680" i="15"/>
  <c r="F2000" i="15"/>
  <c r="G2000" i="15"/>
  <c r="H2000" i="15"/>
  <c r="J3006" i="15"/>
  <c r="F2853" i="15"/>
  <c r="J3014" i="15"/>
  <c r="F2441" i="15"/>
  <c r="F2705" i="15"/>
  <c r="F2812" i="15"/>
  <c r="J3030" i="15"/>
  <c r="F3015" i="15"/>
  <c r="J3050" i="15"/>
  <c r="F208" i="15"/>
  <c r="G208" i="15"/>
  <c r="H208" i="15"/>
  <c r="F216" i="15"/>
  <c r="G216" i="15"/>
  <c r="H216" i="15"/>
  <c r="F18" i="9"/>
  <c r="G18" i="9"/>
  <c r="F155" i="9"/>
  <c r="G155" i="9"/>
  <c r="F225" i="9"/>
  <c r="G225" i="9"/>
  <c r="F102" i="9"/>
  <c r="G102" i="9"/>
  <c r="G110" i="9"/>
  <c r="F153" i="9"/>
  <c r="G153" i="9"/>
  <c r="F167" i="9"/>
  <c r="G167" i="9"/>
  <c r="F10" i="9"/>
  <c r="G10" i="9"/>
  <c r="F148" i="9"/>
  <c r="G148" i="9"/>
  <c r="F222" i="9"/>
  <c r="G222" i="9"/>
  <c r="F156" i="9"/>
  <c r="G156" i="9"/>
  <c r="G103" i="9"/>
  <c r="F108" i="9"/>
  <c r="G108" i="9"/>
  <c r="F144" i="9"/>
  <c r="G144" i="9"/>
  <c r="F154" i="9"/>
  <c r="G154" i="9"/>
  <c r="F90" i="9"/>
  <c r="G90" i="9"/>
  <c r="F169" i="9"/>
  <c r="G169" i="9"/>
  <c r="J1019" i="222"/>
  <c r="J924" i="222"/>
  <c r="J738" i="13"/>
  <c r="J233" i="13"/>
  <c r="J877" i="13"/>
  <c r="J723" i="13"/>
  <c r="G686" i="13"/>
  <c r="J686" i="13"/>
  <c r="G643" i="13"/>
  <c r="J643" i="13"/>
  <c r="F1061" i="4"/>
  <c r="G1061" i="4"/>
  <c r="H1061" i="4"/>
  <c r="F1060" i="4"/>
  <c r="G1060" i="4"/>
  <c r="H1060" i="4"/>
  <c r="F1057" i="4"/>
  <c r="G1057" i="4"/>
  <c r="H1057" i="4"/>
  <c r="F1059" i="4"/>
  <c r="G1059" i="4"/>
  <c r="H1059" i="4"/>
  <c r="F1058" i="4"/>
  <c r="G1058" i="4"/>
  <c r="H1058" i="4"/>
  <c r="J66" i="14"/>
  <c r="H635" i="2"/>
  <c r="G631" i="2"/>
  <c r="G634" i="2"/>
  <c r="F105" i="14"/>
  <c r="J957" i="13"/>
  <c r="F173" i="216"/>
  <c r="F75" i="219"/>
  <c r="G75" i="219"/>
  <c r="H75" i="219"/>
  <c r="F86" i="219"/>
  <c r="G86" i="219"/>
  <c r="H86" i="219"/>
  <c r="F96" i="219"/>
  <c r="G96" i="219"/>
  <c r="H96" i="219"/>
  <c r="F12" i="14"/>
  <c r="G12" i="14"/>
  <c r="H12" i="14"/>
  <c r="F24" i="14"/>
  <c r="G24" i="14"/>
  <c r="H24" i="14"/>
  <c r="F120" i="14"/>
  <c r="G120" i="14"/>
  <c r="H120" i="14"/>
  <c r="F238" i="14"/>
  <c r="G238" i="14"/>
  <c r="H238" i="14"/>
  <c r="F328" i="14"/>
  <c r="G328" i="14"/>
  <c r="H328" i="14"/>
  <c r="F33" i="14"/>
  <c r="G33" i="14"/>
  <c r="H33" i="14"/>
  <c r="F147" i="14"/>
  <c r="G147" i="14"/>
  <c r="H147" i="14"/>
  <c r="F198" i="14"/>
  <c r="G198" i="14"/>
  <c r="H198" i="14"/>
  <c r="F247" i="14"/>
  <c r="G247" i="14"/>
  <c r="H247" i="14"/>
  <c r="F54" i="14"/>
  <c r="G54" i="14"/>
  <c r="H54" i="14"/>
  <c r="F22" i="14"/>
  <c r="G22" i="14"/>
  <c r="H22" i="14"/>
  <c r="F126" i="14"/>
  <c r="G126" i="14"/>
  <c r="H126" i="14"/>
  <c r="F181" i="14"/>
  <c r="G181" i="14"/>
  <c r="H181" i="14"/>
  <c r="F316" i="14"/>
  <c r="G316" i="14"/>
  <c r="H316" i="14"/>
  <c r="F39" i="14"/>
  <c r="G39" i="14"/>
  <c r="H39" i="14"/>
  <c r="F152" i="14"/>
  <c r="G152" i="14"/>
  <c r="H152" i="14"/>
  <c r="F200" i="14"/>
  <c r="G200" i="14"/>
  <c r="H200" i="14"/>
  <c r="F252" i="14"/>
  <c r="G252" i="14"/>
  <c r="H252" i="14"/>
  <c r="F359" i="14"/>
  <c r="G359" i="14"/>
  <c r="H359" i="14"/>
  <c r="F129" i="14"/>
  <c r="G129" i="14"/>
  <c r="H129" i="14"/>
  <c r="F244" i="14"/>
  <c r="G244" i="14"/>
  <c r="H244" i="14"/>
  <c r="F1010" i="222"/>
  <c r="F1017" i="222"/>
  <c r="F1020" i="222"/>
  <c r="F1021" i="222"/>
  <c r="F315" i="14"/>
  <c r="G315" i="14"/>
  <c r="H315" i="14"/>
  <c r="F79" i="14"/>
  <c r="J69" i="14"/>
  <c r="F85" i="14"/>
  <c r="F260" i="14"/>
  <c r="G260" i="14"/>
  <c r="H260" i="14"/>
  <c r="J226" i="14"/>
  <c r="F88" i="14"/>
  <c r="F82" i="14"/>
  <c r="F165" i="14"/>
  <c r="G225" i="14"/>
  <c r="J225" i="14"/>
  <c r="F90" i="14"/>
  <c r="F80" i="14"/>
  <c r="F92" i="14"/>
  <c r="F101" i="14"/>
  <c r="F251" i="14"/>
  <c r="G251" i="14"/>
  <c r="H251" i="14"/>
  <c r="F558" i="5"/>
  <c r="G558" i="5"/>
  <c r="F149" i="5"/>
  <c r="G149" i="5"/>
  <c r="F415" i="5"/>
  <c r="G415" i="5"/>
  <c r="F425" i="5"/>
  <c r="G425" i="5"/>
  <c r="F348" i="5"/>
  <c r="G348" i="5"/>
  <c r="F151" i="5"/>
  <c r="G151" i="5"/>
  <c r="F439" i="5"/>
  <c r="G439" i="5"/>
  <c r="F298" i="5"/>
  <c r="G298" i="5"/>
  <c r="F303" i="5"/>
  <c r="G303" i="5"/>
  <c r="F378" i="5"/>
  <c r="G378" i="5"/>
  <c r="F144" i="5"/>
  <c r="G144" i="5"/>
  <c r="F344" i="5"/>
  <c r="G344" i="5"/>
  <c r="F125" i="5"/>
  <c r="G125" i="5"/>
  <c r="F582" i="5"/>
  <c r="G582" i="5"/>
  <c r="F394" i="5"/>
  <c r="G394" i="5"/>
  <c r="F38" i="5"/>
  <c r="G38" i="5"/>
  <c r="F186" i="5"/>
  <c r="G186" i="5"/>
  <c r="F389" i="5"/>
  <c r="G389" i="5"/>
  <c r="F100" i="14"/>
  <c r="F91" i="14"/>
  <c r="F71" i="14"/>
  <c r="G67" i="14"/>
  <c r="J67" i="14"/>
  <c r="F74" i="14"/>
  <c r="F122" i="14"/>
  <c r="G122" i="14"/>
  <c r="H122" i="14"/>
  <c r="F84" i="14"/>
  <c r="F314" i="14"/>
  <c r="G314" i="14"/>
  <c r="H314" i="14"/>
  <c r="F133" i="14"/>
  <c r="G133" i="14"/>
  <c r="H133" i="14"/>
  <c r="F342" i="14"/>
  <c r="G342" i="14"/>
  <c r="H342" i="14"/>
  <c r="F240" i="14"/>
  <c r="G240" i="14"/>
  <c r="H240" i="14"/>
  <c r="F258" i="14"/>
  <c r="G258" i="14"/>
  <c r="H258" i="14"/>
  <c r="F187" i="14"/>
  <c r="G187" i="14"/>
  <c r="H187" i="14"/>
  <c r="F203" i="14"/>
  <c r="G203" i="14"/>
  <c r="H203" i="14"/>
  <c r="F132" i="14"/>
  <c r="G132" i="14"/>
  <c r="H132" i="14"/>
  <c r="F117" i="14"/>
  <c r="G117" i="14"/>
  <c r="H117" i="14"/>
  <c r="F27" i="14"/>
  <c r="G27" i="14"/>
  <c r="H27" i="14"/>
  <c r="F43" i="14"/>
  <c r="G43" i="14"/>
  <c r="H43" i="14"/>
  <c r="F341" i="14"/>
  <c r="G341" i="14"/>
  <c r="H341" i="14"/>
  <c r="F273" i="14"/>
  <c r="G273" i="14"/>
  <c r="H273" i="14"/>
  <c r="F250" i="14"/>
  <c r="G250" i="14"/>
  <c r="H250" i="14"/>
  <c r="F184" i="14"/>
  <c r="G184" i="14"/>
  <c r="H184" i="14"/>
  <c r="F199" i="14"/>
  <c r="G199" i="14"/>
  <c r="H199" i="14"/>
  <c r="F123" i="14"/>
  <c r="G123" i="14"/>
  <c r="H123" i="14"/>
  <c r="F150" i="14"/>
  <c r="G150" i="14"/>
  <c r="H150" i="14"/>
  <c r="F26" i="14"/>
  <c r="G26" i="14"/>
  <c r="H26" i="14"/>
  <c r="F42" i="14"/>
  <c r="G42" i="14"/>
  <c r="H42" i="14"/>
  <c r="F355" i="14"/>
  <c r="G355" i="14"/>
  <c r="H355" i="14"/>
  <c r="F285" i="14"/>
  <c r="G285" i="14"/>
  <c r="H285" i="14"/>
  <c r="F254" i="14"/>
  <c r="G254" i="14"/>
  <c r="H254" i="14"/>
  <c r="F189" i="14"/>
  <c r="G189" i="14"/>
  <c r="H189" i="14"/>
  <c r="F205" i="14"/>
  <c r="G205" i="14"/>
  <c r="H205" i="14"/>
  <c r="F124" i="14"/>
  <c r="G124" i="14"/>
  <c r="H124" i="14"/>
  <c r="F149" i="14"/>
  <c r="G149" i="14"/>
  <c r="H149" i="14"/>
  <c r="F21" i="14"/>
  <c r="G21" i="14"/>
  <c r="H21" i="14"/>
  <c r="F37" i="14"/>
  <c r="G37" i="14"/>
  <c r="H37" i="14"/>
  <c r="F53" i="14"/>
  <c r="G53" i="14"/>
  <c r="H53" i="14"/>
  <c r="F326" i="14"/>
  <c r="G326" i="14"/>
  <c r="H326" i="14"/>
  <c r="F246" i="14"/>
  <c r="G246" i="14"/>
  <c r="H246" i="14"/>
  <c r="F188" i="14"/>
  <c r="G188" i="14"/>
  <c r="H188" i="14"/>
  <c r="F204" i="14"/>
  <c r="G204" i="14"/>
  <c r="H204" i="14"/>
  <c r="F127" i="14"/>
  <c r="G127" i="14"/>
  <c r="H127" i="14"/>
  <c r="F139" i="14"/>
  <c r="G139" i="14"/>
  <c r="H139" i="14"/>
  <c r="F28" i="14"/>
  <c r="G28" i="14"/>
  <c r="H28" i="14"/>
  <c r="F44" i="14"/>
  <c r="G44" i="14"/>
  <c r="H44" i="14"/>
  <c r="F224" i="14"/>
  <c r="F169" i="14"/>
  <c r="F121" i="14"/>
  <c r="G121" i="14"/>
  <c r="H121" i="14"/>
  <c r="F104" i="14"/>
  <c r="F93" i="14"/>
  <c r="F69" i="14"/>
  <c r="F98" i="14"/>
  <c r="F87" i="14"/>
  <c r="F66" i="14"/>
  <c r="F311" i="14"/>
  <c r="G311" i="14"/>
  <c r="H311" i="14"/>
  <c r="F153" i="14"/>
  <c r="G153" i="14"/>
  <c r="H153" i="14"/>
  <c r="F143" i="14"/>
  <c r="G143" i="14"/>
  <c r="H143" i="14"/>
  <c r="F329" i="14"/>
  <c r="G329" i="14"/>
  <c r="H329" i="14"/>
  <c r="F242" i="14"/>
  <c r="G242" i="14"/>
  <c r="H242" i="14"/>
  <c r="F261" i="14"/>
  <c r="G261" i="14"/>
  <c r="H261" i="14"/>
  <c r="F190" i="14"/>
  <c r="G190" i="14"/>
  <c r="H190" i="14"/>
  <c r="F206" i="14"/>
  <c r="G206" i="14"/>
  <c r="H206" i="14"/>
  <c r="F134" i="14"/>
  <c r="G134" i="14"/>
  <c r="H134" i="14"/>
  <c r="F15" i="14"/>
  <c r="G15" i="14"/>
  <c r="H15" i="14"/>
  <c r="F31" i="14"/>
  <c r="G31" i="14"/>
  <c r="H31" i="14"/>
  <c r="F47" i="14"/>
  <c r="G47" i="14"/>
  <c r="H47" i="14"/>
  <c r="F343" i="14"/>
  <c r="G343" i="14"/>
  <c r="H343" i="14"/>
  <c r="F239" i="14"/>
  <c r="G239" i="14"/>
  <c r="H239" i="14"/>
  <c r="F257" i="14"/>
  <c r="G257" i="14"/>
  <c r="H257" i="14"/>
  <c r="F186" i="14"/>
  <c r="G186" i="14"/>
  <c r="H186" i="14"/>
  <c r="F202" i="14"/>
  <c r="G202" i="14"/>
  <c r="H202" i="14"/>
  <c r="F142" i="14"/>
  <c r="G142" i="14"/>
  <c r="H142" i="14"/>
  <c r="F14" i="14"/>
  <c r="G14" i="14"/>
  <c r="H14" i="14"/>
  <c r="F30" i="14"/>
  <c r="G30" i="14"/>
  <c r="H30" i="14"/>
  <c r="F46" i="14"/>
  <c r="G46" i="14"/>
  <c r="H46" i="14"/>
  <c r="F344" i="14"/>
  <c r="G344" i="14"/>
  <c r="H344" i="14"/>
  <c r="F245" i="14"/>
  <c r="G245" i="14"/>
  <c r="H245" i="14"/>
  <c r="F256" i="14"/>
  <c r="G256" i="14"/>
  <c r="H256" i="14"/>
  <c r="F192" i="14"/>
  <c r="G192" i="14"/>
  <c r="H192" i="14"/>
  <c r="F179" i="14"/>
  <c r="G179" i="14"/>
  <c r="H179" i="14"/>
  <c r="F146" i="14"/>
  <c r="G146" i="14"/>
  <c r="H146" i="14"/>
  <c r="F151" i="14"/>
  <c r="G151" i="14"/>
  <c r="H151" i="14"/>
  <c r="F25" i="14"/>
  <c r="G25" i="14"/>
  <c r="H25" i="14"/>
  <c r="F41" i="14"/>
  <c r="G41" i="14"/>
  <c r="H41" i="14"/>
  <c r="F358" i="14"/>
  <c r="G358" i="14"/>
  <c r="H358" i="14"/>
  <c r="F298" i="14"/>
  <c r="G298" i="14"/>
  <c r="H298" i="14"/>
  <c r="F253" i="14"/>
  <c r="G253" i="14"/>
  <c r="H253" i="14"/>
  <c r="F191" i="14"/>
  <c r="G191" i="14"/>
  <c r="H191" i="14"/>
  <c r="F208" i="14"/>
  <c r="G208" i="14"/>
  <c r="H208" i="14"/>
  <c r="F135" i="14"/>
  <c r="G135" i="14"/>
  <c r="H135" i="14"/>
  <c r="F16" i="14"/>
  <c r="G16" i="14"/>
  <c r="H16" i="14"/>
  <c r="F32" i="14"/>
  <c r="G32" i="14"/>
  <c r="H32" i="14"/>
  <c r="F48" i="14"/>
  <c r="G48" i="14"/>
  <c r="H48" i="14"/>
  <c r="G95" i="14"/>
  <c r="J83" i="14"/>
  <c r="G79" i="14"/>
  <c r="J79" i="14"/>
  <c r="G168" i="14"/>
  <c r="F168" i="14"/>
  <c r="F523" i="4"/>
  <c r="F542" i="4"/>
  <c r="F21" i="4"/>
  <c r="G21" i="4"/>
  <c r="H21" i="4"/>
  <c r="F331" i="4"/>
  <c r="G331" i="4"/>
  <c r="H331" i="4"/>
  <c r="J2961" i="15"/>
  <c r="F75" i="14"/>
  <c r="J805" i="13"/>
  <c r="J241" i="13"/>
  <c r="F52" i="14"/>
  <c r="G52" i="14"/>
  <c r="H52" i="14"/>
  <c r="F20" i="14"/>
  <c r="G20" i="14"/>
  <c r="H20" i="14"/>
  <c r="F128" i="14"/>
  <c r="G128" i="14"/>
  <c r="H128" i="14"/>
  <c r="F255" i="14"/>
  <c r="G255" i="14"/>
  <c r="H255" i="14"/>
  <c r="F345" i="14"/>
  <c r="G345" i="14"/>
  <c r="H345" i="14"/>
  <c r="F29" i="14"/>
  <c r="G29" i="14"/>
  <c r="H29" i="14"/>
  <c r="F141" i="14"/>
  <c r="G141" i="14"/>
  <c r="H141" i="14"/>
  <c r="F195" i="14"/>
  <c r="G195" i="14"/>
  <c r="H195" i="14"/>
  <c r="F50" i="14"/>
  <c r="G50" i="14"/>
  <c r="H50" i="14"/>
  <c r="F18" i="14"/>
  <c r="G18" i="14"/>
  <c r="H18" i="14"/>
  <c r="F125" i="14"/>
  <c r="G125" i="14"/>
  <c r="H125" i="14"/>
  <c r="F259" i="14"/>
  <c r="G259" i="14"/>
  <c r="H259" i="14"/>
  <c r="F327" i="14"/>
  <c r="G327" i="14"/>
  <c r="H327" i="14"/>
  <c r="F35" i="14"/>
  <c r="G35" i="14"/>
  <c r="H35" i="14"/>
  <c r="F138" i="14"/>
  <c r="G138" i="14"/>
  <c r="H138" i="14"/>
  <c r="F197" i="14"/>
  <c r="G197" i="14"/>
  <c r="H197" i="14"/>
  <c r="F249" i="14"/>
  <c r="G249" i="14"/>
  <c r="H249" i="14"/>
  <c r="F357" i="14"/>
  <c r="G357" i="14"/>
  <c r="H357" i="14"/>
  <c r="F148" i="14"/>
  <c r="G148" i="14"/>
  <c r="H148" i="14"/>
  <c r="F12" i="19"/>
  <c r="G12" i="19"/>
  <c r="H12" i="19"/>
  <c r="F13" i="19"/>
  <c r="G13" i="19"/>
  <c r="H13" i="19"/>
  <c r="F15" i="19"/>
  <c r="G15" i="19"/>
  <c r="H15" i="19"/>
  <c r="F14" i="19"/>
  <c r="G14" i="19"/>
  <c r="H14" i="19"/>
  <c r="F140" i="219"/>
  <c r="G140" i="219"/>
  <c r="H140" i="219"/>
  <c r="F1119" i="4"/>
  <c r="G1119" i="4"/>
  <c r="H1119" i="4"/>
  <c r="J1119" i="4"/>
  <c r="F429" i="4"/>
  <c r="G429" i="4"/>
  <c r="H429" i="4"/>
  <c r="F1135" i="4"/>
  <c r="J216" i="13"/>
  <c r="F169" i="219"/>
  <c r="G169" i="219"/>
  <c r="H169" i="219"/>
  <c r="F14" i="219"/>
  <c r="G14" i="219"/>
  <c r="H14" i="219"/>
  <c r="F220" i="219"/>
  <c r="G220" i="219"/>
  <c r="H220" i="219"/>
  <c r="F815" i="4"/>
  <c r="G815" i="4"/>
  <c r="H815" i="4"/>
  <c r="F40" i="14"/>
  <c r="G40" i="14"/>
  <c r="H40" i="14"/>
  <c r="F137" i="14"/>
  <c r="G137" i="14"/>
  <c r="H137" i="14"/>
  <c r="F201" i="14"/>
  <c r="G201" i="14"/>
  <c r="H201" i="14"/>
  <c r="F243" i="14"/>
  <c r="G243" i="14"/>
  <c r="H243" i="14"/>
  <c r="F49" i="14"/>
  <c r="G49" i="14"/>
  <c r="H49" i="14"/>
  <c r="F17" i="14"/>
  <c r="G17" i="14"/>
  <c r="H17" i="14"/>
  <c r="F130" i="14"/>
  <c r="G130" i="14"/>
  <c r="H130" i="14"/>
  <c r="F183" i="14"/>
  <c r="G183" i="14"/>
  <c r="H183" i="14"/>
  <c r="F330" i="14"/>
  <c r="G330" i="14"/>
  <c r="H330" i="14"/>
  <c r="F38" i="14"/>
  <c r="G38" i="14"/>
  <c r="H38" i="14"/>
  <c r="F155" i="14"/>
  <c r="G155" i="14"/>
  <c r="H155" i="14"/>
  <c r="F196" i="14"/>
  <c r="G196" i="14"/>
  <c r="H196" i="14"/>
  <c r="F248" i="14"/>
  <c r="G248" i="14"/>
  <c r="H248" i="14"/>
  <c r="F356" i="14"/>
  <c r="G356" i="14"/>
  <c r="H356" i="14"/>
  <c r="F23" i="14"/>
  <c r="G23" i="14"/>
  <c r="H23" i="14"/>
  <c r="F119" i="14"/>
  <c r="G119" i="14"/>
  <c r="H119" i="14"/>
  <c r="F185" i="14"/>
  <c r="G185" i="14"/>
  <c r="H185" i="14"/>
  <c r="F272" i="14"/>
  <c r="G272" i="14"/>
  <c r="H272" i="14"/>
  <c r="F154" i="14"/>
  <c r="G154" i="14"/>
  <c r="H154" i="14"/>
  <c r="F312" i="14"/>
  <c r="G312" i="14"/>
  <c r="H312" i="14"/>
  <c r="F67" i="14"/>
  <c r="F72" i="14"/>
  <c r="F222" i="14"/>
  <c r="F103" i="14"/>
  <c r="G99" i="14"/>
  <c r="J99" i="14"/>
  <c r="G96" i="14"/>
  <c r="F77" i="14"/>
  <c r="G74" i="14"/>
  <c r="J74" i="14"/>
  <c r="J61" i="216"/>
  <c r="G188" i="4"/>
  <c r="H188" i="4"/>
  <c r="J188" i="4"/>
  <c r="F119" i="17"/>
  <c r="G119" i="17"/>
  <c r="G123" i="17"/>
  <c r="F116" i="17"/>
  <c r="G116" i="17"/>
  <c r="F120" i="17"/>
  <c r="G120" i="17"/>
  <c r="F124" i="17"/>
  <c r="G124" i="17"/>
  <c r="F117" i="17"/>
  <c r="G117" i="17"/>
  <c r="G121" i="17"/>
  <c r="F125" i="17"/>
  <c r="G125" i="17"/>
  <c r="F118" i="17"/>
  <c r="G118" i="17"/>
  <c r="G122" i="17"/>
  <c r="F126" i="17"/>
  <c r="G126" i="17"/>
  <c r="F241" i="4"/>
  <c r="G241" i="4"/>
  <c r="H241" i="4"/>
  <c r="J241" i="4"/>
  <c r="F43" i="4"/>
  <c r="G43" i="4"/>
  <c r="J43" i="4"/>
  <c r="G283" i="16"/>
  <c r="G282" i="16"/>
  <c r="F92" i="12"/>
  <c r="G92" i="12"/>
  <c r="H92" i="12"/>
  <c r="F12" i="12"/>
  <c r="G12" i="12"/>
  <c r="H12" i="12"/>
  <c r="F1092" i="12"/>
  <c r="G1092" i="12"/>
  <c r="H1092" i="12"/>
  <c r="F559" i="12"/>
  <c r="G559" i="12"/>
  <c r="H559" i="12"/>
  <c r="F1110" i="12"/>
  <c r="F495" i="12"/>
  <c r="F995" i="12"/>
  <c r="G995" i="12"/>
  <c r="H995" i="12"/>
  <c r="F869" i="12"/>
  <c r="G869" i="12"/>
  <c r="H869" i="12"/>
  <c r="F383" i="12"/>
  <c r="G383" i="12"/>
  <c r="H383" i="12"/>
  <c r="F235" i="12"/>
  <c r="G235" i="12"/>
  <c r="H235" i="12"/>
  <c r="F326" i="12"/>
  <c r="F792" i="12"/>
  <c r="G792" i="12"/>
  <c r="H792" i="12"/>
  <c r="J470" i="12"/>
  <c r="J494" i="12"/>
  <c r="J408" i="12"/>
  <c r="F177" i="12"/>
  <c r="F1030" i="12"/>
  <c r="G1030" i="12"/>
  <c r="J1030" i="12"/>
  <c r="F1017" i="12"/>
  <c r="G1017" i="12"/>
  <c r="J1017" i="12"/>
  <c r="J495" i="12"/>
  <c r="J686" i="12"/>
  <c r="F185" i="12"/>
  <c r="J573" i="12"/>
  <c r="F465" i="12"/>
  <c r="J625" i="12"/>
  <c r="J465" i="12"/>
  <c r="F1111" i="12"/>
  <c r="F859" i="12"/>
  <c r="F258" i="12"/>
  <c r="G258" i="12"/>
  <c r="H258" i="12"/>
  <c r="F248" i="12"/>
  <c r="G248" i="12"/>
  <c r="H248" i="12"/>
  <c r="F309" i="12"/>
  <c r="F505" i="12"/>
  <c r="G505" i="12"/>
  <c r="H505" i="12"/>
  <c r="F979" i="12"/>
  <c r="G979" i="12"/>
  <c r="H979" i="12"/>
  <c r="F124" i="12"/>
  <c r="G124" i="12"/>
  <c r="H124" i="12"/>
  <c r="F1026" i="12"/>
  <c r="G1026" i="12"/>
  <c r="J1026" i="12"/>
  <c r="F1107" i="12"/>
  <c r="F1097" i="12"/>
  <c r="G1097" i="12"/>
  <c r="H1097" i="12"/>
  <c r="F608" i="12"/>
  <c r="G608" i="12"/>
  <c r="H608" i="12"/>
  <c r="F650" i="12"/>
  <c r="G650" i="12"/>
  <c r="H650" i="12"/>
  <c r="F512" i="12"/>
  <c r="G512" i="12"/>
  <c r="H512" i="12"/>
  <c r="F612" i="12"/>
  <c r="G612" i="12"/>
  <c r="H612" i="12"/>
  <c r="F158" i="12"/>
  <c r="F1074" i="12"/>
  <c r="F633" i="12"/>
  <c r="F721" i="12"/>
  <c r="G721" i="12"/>
  <c r="H721" i="12"/>
  <c r="F261" i="12"/>
  <c r="G261" i="12"/>
  <c r="H261" i="12"/>
  <c r="F91" i="12"/>
  <c r="G91" i="12"/>
  <c r="H91" i="12"/>
  <c r="F80" i="12"/>
  <c r="F425" i="12"/>
  <c r="F277" i="12"/>
  <c r="G277" i="12"/>
  <c r="H277" i="12"/>
  <c r="F1090" i="12"/>
  <c r="G1090" i="12"/>
  <c r="H1090" i="12"/>
  <c r="F129" i="12"/>
  <c r="G129" i="12"/>
  <c r="H129" i="12"/>
  <c r="F538" i="12"/>
  <c r="G538" i="12"/>
  <c r="H538" i="12"/>
  <c r="F434" i="12"/>
  <c r="F293" i="12"/>
  <c r="F18" i="12"/>
  <c r="G18" i="12"/>
  <c r="H18" i="12"/>
  <c r="F203" i="12"/>
  <c r="F210" i="12"/>
  <c r="F335" i="12"/>
  <c r="F202" i="12"/>
  <c r="F1085" i="12"/>
  <c r="F509" i="12"/>
  <c r="G509" i="12"/>
  <c r="H509" i="12"/>
  <c r="F791" i="12"/>
  <c r="G791" i="12"/>
  <c r="H791" i="12"/>
  <c r="F601" i="12"/>
  <c r="G601" i="12"/>
  <c r="H601" i="12"/>
  <c r="F715" i="12"/>
  <c r="G715" i="12"/>
  <c r="H715" i="12"/>
  <c r="F126" i="12"/>
  <c r="G126" i="12"/>
  <c r="H126" i="12"/>
  <c r="F119" i="12"/>
  <c r="G119" i="12"/>
  <c r="H119" i="12"/>
  <c r="F90" i="12"/>
  <c r="G90" i="12"/>
  <c r="H90" i="12"/>
  <c r="F257" i="12"/>
  <c r="G257" i="12"/>
  <c r="H257" i="12"/>
  <c r="F226" i="12"/>
  <c r="G226" i="12"/>
  <c r="H226" i="12"/>
  <c r="F193" i="12"/>
  <c r="F647" i="12"/>
  <c r="G647" i="12"/>
  <c r="H647" i="12"/>
  <c r="F992" i="12"/>
  <c r="G992" i="12"/>
  <c r="H992" i="12"/>
  <c r="F351" i="12"/>
  <c r="G351" i="12"/>
  <c r="H351" i="12"/>
  <c r="F939" i="12"/>
  <c r="G939" i="12"/>
  <c r="H939" i="12"/>
  <c r="F298" i="12"/>
  <c r="J690" i="12"/>
  <c r="F847" i="12"/>
  <c r="J682" i="12"/>
  <c r="J76" i="12"/>
  <c r="F690" i="12"/>
  <c r="J953" i="12"/>
  <c r="F746" i="12"/>
  <c r="F775" i="12"/>
  <c r="F76" i="12"/>
  <c r="F420" i="12"/>
  <c r="F42" i="12"/>
  <c r="F623" i="12"/>
  <c r="J674" i="12"/>
  <c r="J550" i="12"/>
  <c r="J737" i="12"/>
  <c r="F549" i="12"/>
  <c r="J628" i="12"/>
  <c r="F322" i="12"/>
  <c r="J66" i="4"/>
  <c r="J1014" i="222"/>
  <c r="J465" i="222"/>
  <c r="J256" i="222"/>
  <c r="J497" i="222"/>
  <c r="F728" i="222"/>
  <c r="G728" i="222"/>
  <c r="H728" i="222"/>
  <c r="J728" i="222"/>
  <c r="F191" i="222"/>
  <c r="G191" i="222"/>
  <c r="H191" i="222"/>
  <c r="F614" i="222"/>
  <c r="G614" i="222"/>
  <c r="H614" i="222"/>
  <c r="F332" i="222"/>
  <c r="G332" i="222"/>
  <c r="H332" i="222"/>
  <c r="J782" i="222"/>
  <c r="F521" i="222"/>
  <c r="J976" i="222"/>
  <c r="F714" i="222"/>
  <c r="G714" i="222"/>
  <c r="H714" i="222"/>
  <c r="J714" i="222"/>
  <c r="J1121" i="222"/>
  <c r="F1110" i="222"/>
  <c r="F740" i="222"/>
  <c r="G740" i="222"/>
  <c r="H740" i="222"/>
  <c r="J740" i="222"/>
  <c r="F1400" i="222"/>
  <c r="G1400" i="222"/>
  <c r="H1400" i="222"/>
  <c r="F1230" i="222"/>
  <c r="G1230" i="222"/>
  <c r="H1230" i="222"/>
  <c r="F1228" i="222"/>
  <c r="G1228" i="222"/>
  <c r="H1228" i="222"/>
  <c r="F1125" i="222"/>
  <c r="F423" i="222"/>
  <c r="G423" i="222"/>
  <c r="H423" i="222"/>
  <c r="F598" i="222"/>
  <c r="G598" i="222"/>
  <c r="H598" i="222"/>
  <c r="F489" i="222"/>
  <c r="F1254" i="222"/>
  <c r="G1254" i="222"/>
  <c r="H1254" i="222"/>
  <c r="F1079" i="222"/>
  <c r="G1079" i="222"/>
  <c r="H1079" i="222"/>
  <c r="F941" i="222"/>
  <c r="G941" i="222"/>
  <c r="H941" i="222"/>
  <c r="F580" i="222"/>
  <c r="G580" i="222"/>
  <c r="H580" i="222"/>
  <c r="F928" i="222"/>
  <c r="F1300" i="222"/>
  <c r="G1300" i="222"/>
  <c r="H1300" i="222"/>
  <c r="F944" i="222"/>
  <c r="G944" i="222"/>
  <c r="H944" i="222"/>
  <c r="F389" i="222"/>
  <c r="G389" i="222"/>
  <c r="H389" i="222"/>
  <c r="F738" i="222"/>
  <c r="G738" i="222"/>
  <c r="H738" i="222"/>
  <c r="J738" i="222"/>
  <c r="F1088" i="222"/>
  <c r="G1088" i="222"/>
  <c r="H1088" i="222"/>
  <c r="F1409" i="222"/>
  <c r="G1409" i="222"/>
  <c r="H1409" i="222"/>
  <c r="J1409" i="222"/>
  <c r="F1242" i="222"/>
  <c r="G1242" i="222"/>
  <c r="H1242" i="222"/>
  <c r="F386" i="222"/>
  <c r="G386" i="222"/>
  <c r="H386" i="222"/>
  <c r="F349" i="222"/>
  <c r="G349" i="222"/>
  <c r="H349" i="222"/>
  <c r="F232" i="222"/>
  <c r="G232" i="222"/>
  <c r="H232" i="222"/>
  <c r="F206" i="222"/>
  <c r="G206" i="222"/>
  <c r="H206" i="222"/>
  <c r="F865" i="222"/>
  <c r="G865" i="222"/>
  <c r="H865" i="222"/>
  <c r="F1368" i="222"/>
  <c r="G1368" i="222"/>
  <c r="H1368" i="222"/>
  <c r="F47" i="222"/>
  <c r="G47" i="222"/>
  <c r="H47" i="222"/>
  <c r="F1286" i="222"/>
  <c r="G1286" i="222"/>
  <c r="H1286" i="222"/>
  <c r="F15" i="222"/>
  <c r="G15" i="222"/>
  <c r="H15" i="222"/>
  <c r="F1077" i="222"/>
  <c r="G1077" i="222"/>
  <c r="H1077" i="222"/>
  <c r="F273" i="222"/>
  <c r="F297" i="222"/>
  <c r="F523" i="222"/>
  <c r="F350" i="222"/>
  <c r="G350" i="222"/>
  <c r="H350" i="222"/>
  <c r="F1084" i="222"/>
  <c r="G1084" i="222"/>
  <c r="H1084" i="222"/>
  <c r="F307" i="222"/>
  <c r="F200" i="222"/>
  <c r="G200" i="222"/>
  <c r="H200" i="222"/>
  <c r="F174" i="222"/>
  <c r="G174" i="222"/>
  <c r="H174" i="222"/>
  <c r="F1041" i="222"/>
  <c r="F751" i="222"/>
  <c r="G751" i="222"/>
  <c r="H751" i="222"/>
  <c r="J751" i="222"/>
  <c r="F69" i="222"/>
  <c r="G69" i="222"/>
  <c r="H69" i="222"/>
  <c r="F66" i="222"/>
  <c r="G66" i="222"/>
  <c r="H66" i="222"/>
  <c r="F1265" i="222"/>
  <c r="G1265" i="222"/>
  <c r="H1265" i="222"/>
  <c r="F55" i="222"/>
  <c r="G55" i="222"/>
  <c r="H55" i="222"/>
  <c r="F1313" i="222"/>
  <c r="G1313" i="222"/>
  <c r="H1313" i="222"/>
  <c r="F168" i="222"/>
  <c r="G168" i="222"/>
  <c r="H168" i="222"/>
  <c r="F420" i="222"/>
  <c r="G420" i="222"/>
  <c r="H420" i="222"/>
  <c r="F359" i="222"/>
  <c r="G359" i="222"/>
  <c r="H359" i="222"/>
  <c r="F152" i="222"/>
  <c r="F1060" i="222"/>
  <c r="F28" i="222"/>
  <c r="G28" i="222"/>
  <c r="H28" i="222"/>
  <c r="F1236" i="222"/>
  <c r="G1236" i="222"/>
  <c r="H1236" i="222"/>
  <c r="F16" i="222"/>
  <c r="G16" i="222"/>
  <c r="H16" i="222"/>
  <c r="F24" i="222"/>
  <c r="G24" i="222"/>
  <c r="H24" i="222"/>
  <c r="F997" i="222"/>
  <c r="F505" i="222"/>
  <c r="F906" i="222"/>
  <c r="G906" i="222"/>
  <c r="H906" i="222"/>
  <c r="F404" i="222"/>
  <c r="G404" i="222"/>
  <c r="H404" i="222"/>
  <c r="F403" i="222"/>
  <c r="G403" i="222"/>
  <c r="H403" i="222"/>
  <c r="F602" i="222"/>
  <c r="G602" i="222"/>
  <c r="H602" i="222"/>
  <c r="F1310" i="222"/>
  <c r="G1310" i="222"/>
  <c r="H1310" i="222"/>
  <c r="F880" i="222"/>
  <c r="F384" i="222"/>
  <c r="G384" i="222"/>
  <c r="H384" i="222"/>
  <c r="F345" i="222"/>
  <c r="G345" i="222"/>
  <c r="H345" i="222"/>
  <c r="F1464" i="222"/>
  <c r="G1464" i="222"/>
  <c r="H1464" i="222"/>
  <c r="F221" i="222"/>
  <c r="G221" i="222"/>
  <c r="H221" i="222"/>
  <c r="F385" i="222"/>
  <c r="G385" i="222"/>
  <c r="H385" i="222"/>
  <c r="F1208" i="222"/>
  <c r="G1208" i="222"/>
  <c r="H1208" i="222"/>
  <c r="F644" i="222"/>
  <c r="G644" i="222"/>
  <c r="J644" i="222"/>
  <c r="F1473" i="222"/>
  <c r="F752" i="222"/>
  <c r="G752" i="222"/>
  <c r="H752" i="222"/>
  <c r="J752" i="222"/>
  <c r="F469" i="222"/>
  <c r="F507" i="222"/>
  <c r="F1327" i="222"/>
  <c r="G1327" i="222"/>
  <c r="H1327" i="222"/>
  <c r="F1211" i="222"/>
  <c r="G1211" i="222"/>
  <c r="H1211" i="222"/>
  <c r="F1298" i="222"/>
  <c r="G1298" i="222"/>
  <c r="H1298" i="222"/>
  <c r="F138" i="222"/>
  <c r="F431" i="222"/>
  <c r="G431" i="222"/>
  <c r="H431" i="222"/>
  <c r="F1314" i="222"/>
  <c r="G1314" i="222"/>
  <c r="H1314" i="222"/>
  <c r="F1366" i="222"/>
  <c r="G1366" i="222"/>
  <c r="H1366" i="222"/>
  <c r="F452" i="222"/>
  <c r="F843" i="222"/>
  <c r="G843" i="222"/>
  <c r="H843" i="222"/>
  <c r="J843" i="222"/>
  <c r="F72" i="222"/>
  <c r="G72" i="222"/>
  <c r="H72" i="222"/>
  <c r="F783" i="222"/>
  <c r="F39" i="222"/>
  <c r="G39" i="222"/>
  <c r="H39" i="222"/>
  <c r="F49" i="222"/>
  <c r="G49" i="222"/>
  <c r="H49" i="222"/>
  <c r="F797" i="222"/>
  <c r="G797" i="222"/>
  <c r="H797" i="222"/>
  <c r="F1386" i="222"/>
  <c r="G1386" i="222"/>
  <c r="H1386" i="222"/>
  <c r="F1297" i="222"/>
  <c r="G1297" i="222"/>
  <c r="H1297" i="222"/>
  <c r="F1388" i="222"/>
  <c r="G1388" i="222"/>
  <c r="H1388" i="222"/>
  <c r="F125" i="222"/>
  <c r="F1075" i="222"/>
  <c r="G1075" i="222"/>
  <c r="H1075" i="222"/>
  <c r="F953" i="222"/>
  <c r="G953" i="222"/>
  <c r="H953" i="222"/>
  <c r="F455" i="222"/>
  <c r="F726" i="222"/>
  <c r="G726" i="222"/>
  <c r="H726" i="222"/>
  <c r="J726" i="222"/>
  <c r="F971" i="222"/>
  <c r="F36" i="222"/>
  <c r="G36" i="222"/>
  <c r="H36" i="222"/>
  <c r="F75" i="222"/>
  <c r="G75" i="222"/>
  <c r="H75" i="222"/>
  <c r="F1235" i="222"/>
  <c r="G1235" i="222"/>
  <c r="H1235" i="222"/>
  <c r="F1376" i="222"/>
  <c r="G1376" i="222"/>
  <c r="H1376" i="222"/>
  <c r="F1090" i="222"/>
  <c r="G1090" i="222"/>
  <c r="H1090" i="222"/>
  <c r="F21" i="222"/>
  <c r="G21" i="222"/>
  <c r="H21" i="222"/>
  <c r="F722" i="222"/>
  <c r="G722" i="222"/>
  <c r="H722" i="222"/>
  <c r="J722" i="222"/>
  <c r="F43" i="222"/>
  <c r="G43" i="222"/>
  <c r="H43" i="222"/>
  <c r="F973" i="222"/>
  <c r="F1363" i="222"/>
  <c r="G1363" i="222"/>
  <c r="H1363" i="222"/>
  <c r="F1106" i="222"/>
  <c r="F282" i="222"/>
  <c r="F1215" i="222"/>
  <c r="G1215" i="222"/>
  <c r="H1215" i="222"/>
  <c r="F370" i="222"/>
  <c r="G370" i="222"/>
  <c r="H370" i="222"/>
  <c r="F842" i="222"/>
  <c r="G842" i="222"/>
  <c r="H842" i="222"/>
  <c r="J842" i="222"/>
  <c r="F1209" i="222"/>
  <c r="G1209" i="222"/>
  <c r="H1209" i="222"/>
  <c r="F368" i="222"/>
  <c r="G368" i="222"/>
  <c r="H368" i="222"/>
  <c r="F298" i="222"/>
  <c r="F603" i="222"/>
  <c r="G603" i="222"/>
  <c r="H603" i="222"/>
  <c r="F334" i="222"/>
  <c r="G334" i="222"/>
  <c r="H334" i="222"/>
  <c r="F713" i="222"/>
  <c r="G713" i="222"/>
  <c r="H713" i="222"/>
  <c r="J713" i="222"/>
  <c r="F600" i="222"/>
  <c r="G600" i="222"/>
  <c r="H600" i="222"/>
  <c r="F976" i="222"/>
  <c r="F1282" i="222"/>
  <c r="G1282" i="222"/>
  <c r="H1282" i="222"/>
  <c r="F827" i="222"/>
  <c r="G827" i="222"/>
  <c r="H827" i="222"/>
  <c r="F992" i="222"/>
  <c r="F1420" i="222"/>
  <c r="G1420" i="222"/>
  <c r="H1420" i="222"/>
  <c r="F230" i="222"/>
  <c r="G230" i="222"/>
  <c r="H230" i="222"/>
  <c r="F198" i="222"/>
  <c r="G198" i="222"/>
  <c r="H198" i="222"/>
  <c r="F166" i="222"/>
  <c r="G166" i="222"/>
  <c r="H166" i="222"/>
  <c r="F399" i="222"/>
  <c r="G399" i="222"/>
  <c r="H399" i="222"/>
  <c r="F215" i="222"/>
  <c r="G215" i="222"/>
  <c r="H215" i="222"/>
  <c r="F183" i="222"/>
  <c r="G183" i="222"/>
  <c r="H183" i="222"/>
  <c r="F418" i="222"/>
  <c r="G418" i="222"/>
  <c r="H418" i="222"/>
  <c r="F233" i="222"/>
  <c r="G233" i="222"/>
  <c r="H233" i="222"/>
  <c r="F201" i="222"/>
  <c r="G201" i="222"/>
  <c r="H201" i="222"/>
  <c r="F169" i="222"/>
  <c r="G169" i="222"/>
  <c r="H169" i="222"/>
  <c r="F417" i="222"/>
  <c r="G417" i="222"/>
  <c r="H417" i="222"/>
  <c r="F400" i="222"/>
  <c r="G400" i="222"/>
  <c r="H400" i="222"/>
  <c r="F229" i="222"/>
  <c r="G229" i="222"/>
  <c r="H229" i="222"/>
  <c r="F186" i="222"/>
  <c r="G186" i="222"/>
  <c r="H186" i="222"/>
  <c r="F595" i="222"/>
  <c r="G595" i="222"/>
  <c r="H595" i="222"/>
  <c r="F909" i="222"/>
  <c r="G909" i="222"/>
  <c r="H909" i="222"/>
  <c r="F1037" i="222"/>
  <c r="F351" i="222"/>
  <c r="G351" i="222"/>
  <c r="H351" i="222"/>
  <c r="F1219" i="222"/>
  <c r="G1219" i="222"/>
  <c r="H1219" i="222"/>
  <c r="F449" i="222"/>
  <c r="F716" i="222"/>
  <c r="G716" i="222"/>
  <c r="H716" i="222"/>
  <c r="J716" i="222"/>
  <c r="F497" i="222"/>
  <c r="F1312" i="222"/>
  <c r="G1312" i="222"/>
  <c r="H1312" i="222"/>
  <c r="F1269" i="222"/>
  <c r="G1269" i="222"/>
  <c r="H1269" i="222"/>
  <c r="F95" i="222"/>
  <c r="F1295" i="222"/>
  <c r="G1295" i="222"/>
  <c r="H1295" i="222"/>
  <c r="F1324" i="222"/>
  <c r="G1324" i="222"/>
  <c r="H1324" i="222"/>
  <c r="F881" i="222"/>
  <c r="F70" i="222"/>
  <c r="G70" i="222"/>
  <c r="H70" i="222"/>
  <c r="F1103" i="222"/>
  <c r="F1362" i="222"/>
  <c r="G1362" i="222"/>
  <c r="H1362" i="222"/>
  <c r="F1072" i="222"/>
  <c r="G1072" i="222"/>
  <c r="H1072" i="222"/>
  <c r="F34" i="222"/>
  <c r="G34" i="222"/>
  <c r="H34" i="222"/>
  <c r="F53" i="222"/>
  <c r="G53" i="222"/>
  <c r="H53" i="222"/>
  <c r="F860" i="222"/>
  <c r="G860" i="222"/>
  <c r="H860" i="222"/>
  <c r="F1442" i="222"/>
  <c r="G1442" i="222"/>
  <c r="H1442" i="222"/>
  <c r="F1086" i="222"/>
  <c r="G1086" i="222"/>
  <c r="H1086" i="222"/>
  <c r="F1419" i="222"/>
  <c r="G1419" i="222"/>
  <c r="H1419" i="222"/>
  <c r="F101" i="222"/>
  <c r="F1089" i="222"/>
  <c r="G1089" i="222"/>
  <c r="H1089" i="222"/>
  <c r="F1227" i="222"/>
  <c r="G1227" i="222"/>
  <c r="H1227" i="222"/>
  <c r="F483" i="222"/>
  <c r="F778" i="222"/>
  <c r="F974" i="222"/>
  <c r="F76" i="222"/>
  <c r="G76" i="222"/>
  <c r="H76" i="222"/>
  <c r="F61" i="222"/>
  <c r="G61" i="222"/>
  <c r="H61" i="222"/>
  <c r="F1249" i="222"/>
  <c r="G1249" i="222"/>
  <c r="H1249" i="222"/>
  <c r="F1122" i="222"/>
  <c r="F1422" i="222"/>
  <c r="G1422" i="222"/>
  <c r="H1422" i="222"/>
  <c r="F142" i="222"/>
  <c r="F1073" i="222"/>
  <c r="G1073" i="222"/>
  <c r="H1073" i="222"/>
  <c r="F27" i="222"/>
  <c r="G27" i="222"/>
  <c r="H27" i="222"/>
  <c r="F721" i="222"/>
  <c r="G721" i="222"/>
  <c r="H721" i="222"/>
  <c r="J721" i="222"/>
  <c r="F41" i="222"/>
  <c r="G41" i="222"/>
  <c r="H41" i="222"/>
  <c r="F1052" i="222"/>
  <c r="F1268" i="222"/>
  <c r="G1268" i="222"/>
  <c r="H1268" i="222"/>
  <c r="F22" i="222"/>
  <c r="G22" i="222"/>
  <c r="H22" i="222"/>
  <c r="F357" i="222"/>
  <c r="G357" i="222"/>
  <c r="H357" i="222"/>
  <c r="F354" i="222"/>
  <c r="G354" i="222"/>
  <c r="H354" i="222"/>
  <c r="F38" i="222"/>
  <c r="G38" i="222"/>
  <c r="H38" i="222"/>
  <c r="F353" i="222"/>
  <c r="G353" i="222"/>
  <c r="H353" i="222"/>
  <c r="F352" i="222"/>
  <c r="G352" i="222"/>
  <c r="H352" i="222"/>
  <c r="F535" i="222"/>
  <c r="F94" i="222"/>
  <c r="F45" i="222"/>
  <c r="G45" i="222"/>
  <c r="H45" i="222"/>
  <c r="F908" i="222"/>
  <c r="G908" i="222"/>
  <c r="H908" i="222"/>
  <c r="F51" i="222"/>
  <c r="G51" i="222"/>
  <c r="H51" i="222"/>
  <c r="F951" i="222"/>
  <c r="G951" i="222"/>
  <c r="H951" i="222"/>
  <c r="F266" i="222"/>
  <c r="F225" i="222"/>
  <c r="G225" i="222"/>
  <c r="H225" i="222"/>
  <c r="F193" i="222"/>
  <c r="G193" i="222"/>
  <c r="H193" i="222"/>
  <c r="F429" i="222"/>
  <c r="G429" i="222"/>
  <c r="H429" i="222"/>
  <c r="F395" i="222"/>
  <c r="G395" i="222"/>
  <c r="H395" i="222"/>
  <c r="F212" i="222"/>
  <c r="G212" i="222"/>
  <c r="H212" i="222"/>
  <c r="F180" i="222"/>
  <c r="G180" i="222"/>
  <c r="H180" i="222"/>
  <c r="F414" i="222"/>
  <c r="G414" i="222"/>
  <c r="H414" i="222"/>
  <c r="F227" i="222"/>
  <c r="G227" i="222"/>
  <c r="H227" i="222"/>
  <c r="F195" i="222"/>
  <c r="G195" i="222"/>
  <c r="H195" i="222"/>
  <c r="F165" i="222"/>
  <c r="G165" i="222"/>
  <c r="H165" i="222"/>
  <c r="F415" i="222"/>
  <c r="G415" i="222"/>
  <c r="H415" i="222"/>
  <c r="F398" i="222"/>
  <c r="G398" i="222"/>
  <c r="H398" i="222"/>
  <c r="F223" i="222"/>
  <c r="G223" i="222"/>
  <c r="H223" i="222"/>
  <c r="F181" i="222"/>
  <c r="G181" i="222"/>
  <c r="H181" i="222"/>
  <c r="F905" i="222"/>
  <c r="G905" i="222"/>
  <c r="H905" i="222"/>
  <c r="F1223" i="222"/>
  <c r="G1223" i="222"/>
  <c r="H1223" i="222"/>
  <c r="F347" i="222"/>
  <c r="G347" i="222"/>
  <c r="H347" i="222"/>
  <c r="F377" i="222"/>
  <c r="G377" i="222"/>
  <c r="H377" i="222"/>
  <c r="F991" i="222"/>
  <c r="F923" i="222"/>
  <c r="F454" i="222"/>
  <c r="F89" i="222"/>
  <c r="F632" i="222"/>
  <c r="G632" i="222"/>
  <c r="J632" i="222"/>
  <c r="F1410" i="222"/>
  <c r="G1410" i="222"/>
  <c r="H1410" i="222"/>
  <c r="J1410" i="222"/>
  <c r="F1116" i="222"/>
  <c r="F110" i="222"/>
  <c r="F1279" i="222"/>
  <c r="G1279" i="222"/>
  <c r="H1279" i="222"/>
  <c r="F1364" i="222"/>
  <c r="G1364" i="222"/>
  <c r="H1364" i="222"/>
  <c r="F118" i="222"/>
  <c r="F529" i="222"/>
  <c r="F887" i="222"/>
  <c r="F18" i="222"/>
  <c r="G18" i="222"/>
  <c r="H18" i="222"/>
  <c r="F1251" i="222"/>
  <c r="G1251" i="222"/>
  <c r="H1251" i="222"/>
  <c r="F1387" i="222"/>
  <c r="G1387" i="222"/>
  <c r="H1387" i="222"/>
  <c r="F1078" i="222"/>
  <c r="G1078" i="222"/>
  <c r="H1078" i="222"/>
  <c r="F20" i="222"/>
  <c r="G20" i="222"/>
  <c r="H20" i="222"/>
  <c r="F1104" i="222"/>
  <c r="F1272" i="222"/>
  <c r="G1272" i="222"/>
  <c r="H1272" i="222"/>
  <c r="F1083" i="222"/>
  <c r="G1083" i="222"/>
  <c r="H1083" i="222"/>
  <c r="F1443" i="222"/>
  <c r="G1443" i="222"/>
  <c r="H1443" i="222"/>
  <c r="F1105" i="222"/>
  <c r="F1091" i="222"/>
  <c r="G1091" i="222"/>
  <c r="H1091" i="222"/>
  <c r="F1328" i="222"/>
  <c r="G1328" i="222"/>
  <c r="H1328" i="222"/>
  <c r="F499" i="222"/>
  <c r="F844" i="222"/>
  <c r="G844" i="222"/>
  <c r="H844" i="222"/>
  <c r="J844" i="222"/>
  <c r="F1015" i="222"/>
  <c r="F33" i="222"/>
  <c r="G33" i="222"/>
  <c r="H33" i="222"/>
  <c r="F59" i="222"/>
  <c r="G59" i="222"/>
  <c r="H59" i="222"/>
  <c r="F1247" i="222"/>
  <c r="G1247" i="222"/>
  <c r="H1247" i="222"/>
  <c r="F1239" i="222"/>
  <c r="G1239" i="222"/>
  <c r="H1239" i="222"/>
  <c r="F1463" i="222"/>
  <c r="G1463" i="222"/>
  <c r="H1463" i="222"/>
  <c r="F149" i="222"/>
  <c r="F1092" i="222"/>
  <c r="G1092" i="222"/>
  <c r="H1092" i="222"/>
  <c r="F978" i="222"/>
  <c r="F847" i="222"/>
  <c r="G847" i="222"/>
  <c r="H847" i="222"/>
  <c r="J847" i="222"/>
  <c r="F795" i="222"/>
  <c r="G795" i="222"/>
  <c r="H795" i="222"/>
  <c r="F60" i="222"/>
  <c r="G60" i="222"/>
  <c r="H60" i="222"/>
  <c r="F1378" i="222"/>
  <c r="G1378" i="222"/>
  <c r="H1378" i="222"/>
  <c r="F52" i="222"/>
  <c r="G52" i="222"/>
  <c r="H52" i="222"/>
  <c r="F613" i="222"/>
  <c r="G613" i="222"/>
  <c r="H613" i="222"/>
  <c r="F338" i="222"/>
  <c r="G338" i="222"/>
  <c r="H338" i="222"/>
  <c r="F1225" i="222"/>
  <c r="G1225" i="222"/>
  <c r="H1225" i="222"/>
  <c r="F606" i="222"/>
  <c r="G606" i="222"/>
  <c r="H606" i="222"/>
  <c r="F336" i="222"/>
  <c r="G336" i="222"/>
  <c r="H336" i="222"/>
  <c r="F627" i="222"/>
  <c r="G627" i="222"/>
  <c r="J627" i="222"/>
  <c r="F1080" i="222"/>
  <c r="G1080" i="222"/>
  <c r="H1080" i="222"/>
  <c r="F765" i="222"/>
  <c r="G765" i="222"/>
  <c r="H765" i="222"/>
  <c r="F898" i="222"/>
  <c r="G898" i="222"/>
  <c r="H898" i="222"/>
  <c r="F64" i="222"/>
  <c r="G64" i="222"/>
  <c r="H64" i="222"/>
  <c r="F829" i="222"/>
  <c r="G829" i="222"/>
  <c r="H829" i="222"/>
  <c r="F990" i="222"/>
  <c r="F14" i="222"/>
  <c r="G14" i="222"/>
  <c r="H14" i="222"/>
  <c r="F862" i="222"/>
  <c r="G862" i="222"/>
  <c r="H862" i="222"/>
  <c r="F378" i="222"/>
  <c r="G378" i="222"/>
  <c r="H378" i="222"/>
  <c r="F314" i="222"/>
  <c r="F219" i="222"/>
  <c r="G219" i="222"/>
  <c r="H219" i="222"/>
  <c r="F187" i="222"/>
  <c r="G187" i="222"/>
  <c r="H187" i="222"/>
  <c r="F425" i="222"/>
  <c r="G425" i="222"/>
  <c r="H425" i="222"/>
  <c r="F391" i="222"/>
  <c r="G391" i="222"/>
  <c r="H391" i="222"/>
  <c r="F210" i="222"/>
  <c r="G210" i="222"/>
  <c r="H210" i="222"/>
  <c r="F178" i="222"/>
  <c r="G178" i="222"/>
  <c r="H178" i="222"/>
  <c r="F410" i="222"/>
  <c r="G410" i="222"/>
  <c r="H410" i="222"/>
  <c r="F224" i="222"/>
  <c r="G224" i="222"/>
  <c r="H224" i="222"/>
  <c r="F192" i="222"/>
  <c r="G192" i="222"/>
  <c r="H192" i="222"/>
  <c r="F430" i="222"/>
  <c r="G430" i="222"/>
  <c r="H430" i="222"/>
  <c r="F413" i="222"/>
  <c r="G413" i="222"/>
  <c r="H413" i="222"/>
  <c r="F396" i="222"/>
  <c r="G396" i="222"/>
  <c r="H396" i="222"/>
  <c r="F218" i="222"/>
  <c r="G218" i="222"/>
  <c r="H218" i="222"/>
  <c r="F175" i="222"/>
  <c r="G175" i="222"/>
  <c r="H175" i="222"/>
  <c r="F901" i="222"/>
  <c r="G901" i="222"/>
  <c r="H901" i="222"/>
  <c r="F383" i="222"/>
  <c r="G383" i="222"/>
  <c r="H383" i="222"/>
  <c r="F339" i="222"/>
  <c r="G339" i="222"/>
  <c r="H339" i="222"/>
  <c r="F365" i="222"/>
  <c r="G365" i="222"/>
  <c r="H365" i="222"/>
  <c r="F358" i="222"/>
  <c r="G358" i="222"/>
  <c r="H358" i="222"/>
  <c r="F465" i="222"/>
  <c r="F462" i="222"/>
  <c r="F153" i="222"/>
  <c r="F640" i="222"/>
  <c r="G640" i="222"/>
  <c r="J640" i="222"/>
  <c r="F1248" i="222"/>
  <c r="G1248" i="222"/>
  <c r="H1248" i="222"/>
  <c r="F1081" i="222"/>
  <c r="G1081" i="222"/>
  <c r="H1081" i="222"/>
  <c r="F329" i="222"/>
  <c r="G329" i="222"/>
  <c r="H329" i="222"/>
  <c r="F1275" i="222"/>
  <c r="G1275" i="222"/>
  <c r="H1275" i="222"/>
  <c r="F1399" i="222"/>
  <c r="G1399" i="222"/>
  <c r="H1399" i="222"/>
  <c r="F402" i="222"/>
  <c r="G402" i="222"/>
  <c r="H402" i="222"/>
  <c r="F532" i="222"/>
  <c r="F929" i="222"/>
  <c r="F13" i="222"/>
  <c r="G13" i="222"/>
  <c r="H13" i="222"/>
  <c r="F1238" i="222"/>
  <c r="G1238" i="222"/>
  <c r="H1238" i="222"/>
  <c r="F1441" i="222"/>
  <c r="G1441" i="222"/>
  <c r="H1441" i="222"/>
  <c r="F58" i="222"/>
  <c r="G58" i="222"/>
  <c r="H58" i="222"/>
  <c r="F1244" i="222"/>
  <c r="G1244" i="222"/>
  <c r="H1244" i="222"/>
  <c r="F1117" i="222"/>
  <c r="F1296" i="222"/>
  <c r="G1296" i="222"/>
  <c r="H1296" i="222"/>
  <c r="F1326" i="222"/>
  <c r="G1326" i="222"/>
  <c r="H1326" i="222"/>
  <c r="F1291" i="222"/>
  <c r="G1291" i="222"/>
  <c r="H1291" i="222"/>
  <c r="F810" i="222"/>
  <c r="G810" i="222"/>
  <c r="J810" i="222"/>
  <c r="F1085" i="222"/>
  <c r="G1085" i="222"/>
  <c r="H1085" i="222"/>
  <c r="F631" i="222"/>
  <c r="G631" i="222"/>
  <c r="J631" i="222"/>
  <c r="F846" i="222"/>
  <c r="G846" i="222"/>
  <c r="H846" i="222"/>
  <c r="J846" i="222"/>
  <c r="F1057" i="222"/>
  <c r="F73" i="222"/>
  <c r="G73" i="222"/>
  <c r="H73" i="222"/>
  <c r="F78" i="222"/>
  <c r="G78" i="222"/>
  <c r="H78" i="222"/>
  <c r="F1237" i="222"/>
  <c r="G1237" i="222"/>
  <c r="H1237" i="222"/>
  <c r="F1252" i="222"/>
  <c r="G1252" i="222"/>
  <c r="H1252" i="222"/>
  <c r="F1285" i="222"/>
  <c r="G1285" i="222"/>
  <c r="H1285" i="222"/>
  <c r="F1113" i="222"/>
  <c r="F1288" i="222"/>
  <c r="G1288" i="222"/>
  <c r="H1288" i="222"/>
  <c r="F1465" i="222"/>
  <c r="G1465" i="222"/>
  <c r="H1465" i="222"/>
  <c r="F878" i="222"/>
  <c r="F44" i="222"/>
  <c r="G44" i="222"/>
  <c r="H44" i="222"/>
  <c r="F1284" i="222"/>
  <c r="G1284" i="222"/>
  <c r="H1284" i="222"/>
  <c r="F57" i="222"/>
  <c r="G57" i="222"/>
  <c r="H57" i="222"/>
  <c r="F601" i="222"/>
  <c r="G601" i="222"/>
  <c r="H601" i="222"/>
  <c r="F12" i="222"/>
  <c r="G12" i="222"/>
  <c r="H12" i="222"/>
  <c r="F596" i="222"/>
  <c r="G596" i="222"/>
  <c r="H596" i="222"/>
  <c r="F899" i="222"/>
  <c r="G899" i="222"/>
  <c r="H899" i="222"/>
  <c r="F947" i="222"/>
  <c r="G947" i="222"/>
  <c r="H947" i="222"/>
  <c r="F77" i="222"/>
  <c r="G77" i="222"/>
  <c r="H77" i="222"/>
  <c r="F955" i="222"/>
  <c r="G955" i="222"/>
  <c r="H955" i="222"/>
  <c r="F265" i="222"/>
  <c r="F796" i="222"/>
  <c r="G796" i="222"/>
  <c r="H796" i="222"/>
  <c r="F1035" i="222"/>
  <c r="F362" i="222"/>
  <c r="G362" i="222"/>
  <c r="H362" i="222"/>
  <c r="F280" i="222"/>
  <c r="F216" i="222"/>
  <c r="G216" i="222"/>
  <c r="H216" i="222"/>
  <c r="F184" i="222"/>
  <c r="G184" i="222"/>
  <c r="H184" i="222"/>
  <c r="F421" i="222"/>
  <c r="G421" i="222"/>
  <c r="H421" i="222"/>
  <c r="F387" i="222"/>
  <c r="G387" i="222"/>
  <c r="H387" i="222"/>
  <c r="F205" i="222"/>
  <c r="G205" i="222"/>
  <c r="H205" i="222"/>
  <c r="F173" i="222"/>
  <c r="G173" i="222"/>
  <c r="H173" i="222"/>
  <c r="F406" i="222"/>
  <c r="G406" i="222"/>
  <c r="H406" i="222"/>
  <c r="F222" i="222"/>
  <c r="G222" i="222"/>
  <c r="H222" i="222"/>
  <c r="F190" i="222"/>
  <c r="G190" i="222"/>
  <c r="H190" i="222"/>
  <c r="F428" i="222"/>
  <c r="G428" i="222"/>
  <c r="H428" i="222"/>
  <c r="F411" i="222"/>
  <c r="G411" i="222"/>
  <c r="H411" i="222"/>
  <c r="F394" i="222"/>
  <c r="G394" i="222"/>
  <c r="H394" i="222"/>
  <c r="F213" i="222"/>
  <c r="G213" i="222"/>
  <c r="H213" i="222"/>
  <c r="F172" i="222"/>
  <c r="G172" i="222"/>
  <c r="H172" i="222"/>
  <c r="F763" i="222"/>
  <c r="G763" i="222"/>
  <c r="H763" i="222"/>
  <c r="F954" i="222"/>
  <c r="G954" i="222"/>
  <c r="H954" i="222"/>
  <c r="F379" i="222"/>
  <c r="G379" i="222"/>
  <c r="H379" i="222"/>
  <c r="F335" i="222"/>
  <c r="G335" i="222"/>
  <c r="H335" i="222"/>
  <c r="F361" i="222"/>
  <c r="G361" i="222"/>
  <c r="H361" i="222"/>
  <c r="F356" i="222"/>
  <c r="G356" i="222"/>
  <c r="H356" i="222"/>
  <c r="F479" i="222"/>
  <c r="F459" i="222"/>
  <c r="F747" i="222"/>
  <c r="G747" i="222"/>
  <c r="H747" i="222"/>
  <c r="J747" i="222"/>
  <c r="F474" i="222"/>
  <c r="F583" i="222"/>
  <c r="G583" i="222"/>
  <c r="H583" i="222"/>
  <c r="F1082" i="222"/>
  <c r="G1082" i="222"/>
  <c r="H1082" i="222"/>
  <c r="F29" i="222"/>
  <c r="G29" i="222"/>
  <c r="H29" i="222"/>
  <c r="F1325" i="222"/>
  <c r="G1325" i="222"/>
  <c r="H1325" i="222"/>
  <c r="F1233" i="222"/>
  <c r="G1233" i="222"/>
  <c r="H1233" i="222"/>
  <c r="F1421" i="222"/>
  <c r="G1421" i="222"/>
  <c r="H1421" i="222"/>
  <c r="F1293" i="222"/>
  <c r="G1293" i="222"/>
  <c r="H1293" i="222"/>
  <c r="G645" i="222"/>
  <c r="J645" i="222"/>
  <c r="F967" i="222"/>
  <c r="F46" i="222"/>
  <c r="G46" i="222"/>
  <c r="H46" i="222"/>
  <c r="F1234" i="222"/>
  <c r="G1234" i="222"/>
  <c r="H1234" i="222"/>
  <c r="F1274" i="222"/>
  <c r="G1274" i="222"/>
  <c r="H1274" i="222"/>
  <c r="F1014" i="222"/>
  <c r="F63" i="222"/>
  <c r="G63" i="222"/>
  <c r="H63" i="222"/>
  <c r="F1240" i="222"/>
  <c r="G1240" i="222"/>
  <c r="H1240" i="222"/>
  <c r="F1250" i="222"/>
  <c r="G1250" i="222"/>
  <c r="H1250" i="222"/>
  <c r="F1367" i="222"/>
  <c r="G1367" i="222"/>
  <c r="H1367" i="222"/>
  <c r="F1040" i="222"/>
  <c r="F1276" i="222"/>
  <c r="G1276" i="222"/>
  <c r="H1276" i="222"/>
  <c r="F1451" i="222"/>
  <c r="F1093" i="222"/>
  <c r="G1093" i="222"/>
  <c r="H1093" i="222"/>
  <c r="F501" i="222"/>
  <c r="F633" i="222"/>
  <c r="G633" i="222"/>
  <c r="F877" i="222"/>
  <c r="F1051" i="222"/>
  <c r="F68" i="222"/>
  <c r="G68" i="222"/>
  <c r="H68" i="222"/>
  <c r="F30" i="222"/>
  <c r="G30" i="222"/>
  <c r="H30" i="222"/>
  <c r="F1232" i="222"/>
  <c r="G1232" i="222"/>
  <c r="H1232" i="222"/>
  <c r="F735" i="222"/>
  <c r="G735" i="222"/>
  <c r="H735" i="222"/>
  <c r="J735" i="222"/>
  <c r="F1283" i="222"/>
  <c r="G1283" i="222"/>
  <c r="H1283" i="222"/>
  <c r="F326" i="222"/>
  <c r="G326" i="222"/>
  <c r="H326" i="222"/>
  <c r="F1220" i="222"/>
  <c r="G1220" i="222"/>
  <c r="H1220" i="222"/>
  <c r="F768" i="222"/>
  <c r="G768" i="222"/>
  <c r="H768" i="222"/>
  <c r="F635" i="222"/>
  <c r="G635" i="222"/>
  <c r="J635" i="222"/>
  <c r="F545" i="222"/>
  <c r="F42" i="222"/>
  <c r="G42" i="222"/>
  <c r="H42" i="222"/>
  <c r="F975" i="222"/>
  <c r="F866" i="222"/>
  <c r="G866" i="222"/>
  <c r="H866" i="222"/>
  <c r="F919" i="222"/>
  <c r="F864" i="222"/>
  <c r="G864" i="222"/>
  <c r="H864" i="222"/>
  <c r="F31" i="222"/>
  <c r="G31" i="222"/>
  <c r="H31" i="222"/>
  <c r="F828" i="222"/>
  <c r="G828" i="222"/>
  <c r="H828" i="222"/>
  <c r="F1032" i="222"/>
  <c r="F257" i="222"/>
  <c r="F1123" i="222"/>
  <c r="F380" i="222"/>
  <c r="G380" i="222"/>
  <c r="H380" i="222"/>
  <c r="F373" i="222"/>
  <c r="G373" i="222"/>
  <c r="H373" i="222"/>
  <c r="F346" i="222"/>
  <c r="G346" i="222"/>
  <c r="H346" i="222"/>
  <c r="F748" i="222"/>
  <c r="G748" i="222"/>
  <c r="H748" i="222"/>
  <c r="J748" i="222"/>
  <c r="F286" i="222"/>
  <c r="F214" i="222"/>
  <c r="G214" i="222"/>
  <c r="H214" i="222"/>
  <c r="F182" i="222"/>
  <c r="G182" i="222"/>
  <c r="H182" i="222"/>
  <c r="F416" i="222"/>
  <c r="G416" i="222"/>
  <c r="H416" i="222"/>
  <c r="F231" i="222"/>
  <c r="G231" i="222"/>
  <c r="H231" i="222"/>
  <c r="F199" i="222"/>
  <c r="G199" i="222"/>
  <c r="H199" i="222"/>
  <c r="F167" i="222"/>
  <c r="G167" i="222"/>
  <c r="H167" i="222"/>
  <c r="F401" i="222"/>
  <c r="G401" i="222"/>
  <c r="H401" i="222"/>
  <c r="F217" i="222"/>
  <c r="G217" i="222"/>
  <c r="H217" i="222"/>
  <c r="F185" i="222"/>
  <c r="G185" i="222"/>
  <c r="H185" i="222"/>
  <c r="F426" i="222"/>
  <c r="G426" i="222"/>
  <c r="H426" i="222"/>
  <c r="F409" i="222"/>
  <c r="G409" i="222"/>
  <c r="H409" i="222"/>
  <c r="F392" i="222"/>
  <c r="G392" i="222"/>
  <c r="H392" i="222"/>
  <c r="F207" i="222"/>
  <c r="G207" i="222"/>
  <c r="H207" i="222"/>
  <c r="F615" i="222"/>
  <c r="G615" i="222"/>
  <c r="H615" i="222"/>
  <c r="F766" i="222"/>
  <c r="G766" i="222"/>
  <c r="H766" i="222"/>
  <c r="F946" i="222"/>
  <c r="G946" i="222"/>
  <c r="H946" i="222"/>
  <c r="F371" i="222"/>
  <c r="G371" i="222"/>
  <c r="H371" i="222"/>
  <c r="F331" i="222"/>
  <c r="G331" i="222"/>
  <c r="H331" i="222"/>
  <c r="F859" i="222"/>
  <c r="G859" i="222"/>
  <c r="H859" i="222"/>
  <c r="F333" i="222"/>
  <c r="G333" i="222"/>
  <c r="H333" i="222"/>
  <c r="F996" i="222"/>
  <c r="F102" i="222"/>
  <c r="F144" i="222"/>
  <c r="F739" i="222"/>
  <c r="G739" i="222"/>
  <c r="H739" i="222"/>
  <c r="J739" i="222"/>
  <c r="F492" i="222"/>
  <c r="F1280" i="222"/>
  <c r="G1280" i="222"/>
  <c r="H1280" i="222"/>
  <c r="F1071" i="222"/>
  <c r="G1071" i="222"/>
  <c r="H1071" i="222"/>
  <c r="F812" i="222"/>
  <c r="G812" i="222"/>
  <c r="J812" i="222"/>
  <c r="F1311" i="222"/>
  <c r="G1311" i="222"/>
  <c r="H1311" i="222"/>
  <c r="F1218" i="222"/>
  <c r="G1218" i="222"/>
  <c r="H1218" i="222"/>
  <c r="F1267" i="222"/>
  <c r="G1267" i="222"/>
  <c r="H1267" i="222"/>
  <c r="F327" i="222"/>
  <c r="G327" i="222"/>
  <c r="H327" i="222"/>
  <c r="F732" i="222"/>
  <c r="G732" i="222"/>
  <c r="H732" i="222"/>
  <c r="J732" i="222"/>
  <c r="F1061" i="222"/>
  <c r="F17" i="222"/>
  <c r="G17" i="222"/>
  <c r="H17" i="222"/>
  <c r="F1224" i="222"/>
  <c r="G1224" i="222"/>
  <c r="H1224" i="222"/>
  <c r="F1294" i="222"/>
  <c r="G1294" i="222"/>
  <c r="H1294" i="222"/>
  <c r="F1056" i="222"/>
  <c r="F67" i="222"/>
  <c r="G67" i="222"/>
  <c r="H67" i="222"/>
  <c r="F1246" i="222"/>
  <c r="G1246" i="222"/>
  <c r="H1246" i="222"/>
  <c r="F1222" i="222"/>
  <c r="G1222" i="222"/>
  <c r="H1222" i="222"/>
  <c r="F1289" i="222"/>
  <c r="G1289" i="222"/>
  <c r="H1289" i="222"/>
  <c r="F325" i="222"/>
  <c r="G325" i="222"/>
  <c r="H325" i="222"/>
  <c r="F1217" i="222"/>
  <c r="G1217" i="222"/>
  <c r="H1217" i="222"/>
  <c r="F539" i="222"/>
  <c r="F643" i="222"/>
  <c r="G643" i="222"/>
  <c r="J643" i="222"/>
  <c r="F883" i="222"/>
  <c r="F19" i="222"/>
  <c r="G19" i="222"/>
  <c r="H19" i="222"/>
  <c r="F26" i="222"/>
  <c r="G26" i="222"/>
  <c r="H26" i="222"/>
  <c r="F1229" i="222"/>
  <c r="G1229" i="222"/>
  <c r="H1229" i="222"/>
  <c r="F1377" i="222"/>
  <c r="G1377" i="222"/>
  <c r="H1377" i="222"/>
  <c r="F1292" i="222"/>
  <c r="G1292" i="222"/>
  <c r="H1292" i="222"/>
  <c r="F582" i="222"/>
  <c r="G582" i="222"/>
  <c r="H582" i="222"/>
  <c r="F1278" i="222"/>
  <c r="G1278" i="222"/>
  <c r="H1278" i="222"/>
  <c r="F1000" i="222"/>
  <c r="F493" i="222"/>
  <c r="F1019" i="222"/>
  <c r="F641" i="222"/>
  <c r="G641" i="222"/>
  <c r="F1226" i="222"/>
  <c r="G1226" i="222"/>
  <c r="H1226" i="222"/>
  <c r="F730" i="222"/>
  <c r="G730" i="222"/>
  <c r="H730" i="222"/>
  <c r="J730" i="222"/>
  <c r="F907" i="222"/>
  <c r="G907" i="222"/>
  <c r="H907" i="222"/>
  <c r="F952" i="222"/>
  <c r="G952" i="222"/>
  <c r="H952" i="222"/>
  <c r="F1273" i="222"/>
  <c r="G1273" i="222"/>
  <c r="H1273" i="222"/>
  <c r="F903" i="222"/>
  <c r="G903" i="222"/>
  <c r="H903" i="222"/>
  <c r="F950" i="222"/>
  <c r="G950" i="222"/>
  <c r="H950" i="222"/>
  <c r="F35" i="222"/>
  <c r="G35" i="222"/>
  <c r="H35" i="222"/>
  <c r="F994" i="222"/>
  <c r="F382" i="222"/>
  <c r="G382" i="222"/>
  <c r="H382" i="222"/>
  <c r="F272" i="222"/>
  <c r="F150" i="222"/>
  <c r="F364" i="222"/>
  <c r="G364" i="222"/>
  <c r="H364" i="222"/>
  <c r="F513" i="222"/>
  <c r="F1121" i="222"/>
  <c r="F341" i="222"/>
  <c r="G341" i="222"/>
  <c r="H341" i="222"/>
  <c r="F330" i="222"/>
  <c r="G330" i="222"/>
  <c r="H330" i="222"/>
  <c r="F25" i="222"/>
  <c r="G25" i="222"/>
  <c r="H25" i="222"/>
  <c r="F1241" i="222"/>
  <c r="G1241" i="222"/>
  <c r="H1241" i="222"/>
  <c r="F209" i="222"/>
  <c r="G209" i="222"/>
  <c r="H209" i="222"/>
  <c r="F177" i="222"/>
  <c r="G177" i="222"/>
  <c r="H177" i="222"/>
  <c r="F412" i="222"/>
  <c r="G412" i="222"/>
  <c r="H412" i="222"/>
  <c r="F228" i="222"/>
  <c r="G228" i="222"/>
  <c r="H228" i="222"/>
  <c r="F196" i="222"/>
  <c r="G196" i="222"/>
  <c r="H196" i="222"/>
  <c r="F324" i="222"/>
  <c r="G324" i="222"/>
  <c r="H324" i="222"/>
  <c r="F397" i="222"/>
  <c r="G397" i="222"/>
  <c r="H397" i="222"/>
  <c r="F211" i="222"/>
  <c r="G211" i="222"/>
  <c r="H211" i="222"/>
  <c r="F179" i="222"/>
  <c r="G179" i="222"/>
  <c r="H179" i="222"/>
  <c r="F424" i="222"/>
  <c r="G424" i="222"/>
  <c r="H424" i="222"/>
  <c r="F407" i="222"/>
  <c r="G407" i="222"/>
  <c r="H407" i="222"/>
  <c r="F390" i="222"/>
  <c r="G390" i="222"/>
  <c r="H390" i="222"/>
  <c r="F204" i="222"/>
  <c r="G204" i="222"/>
  <c r="H204" i="222"/>
  <c r="F611" i="222"/>
  <c r="G611" i="222"/>
  <c r="H611" i="222"/>
  <c r="F764" i="222"/>
  <c r="G764" i="222"/>
  <c r="H764" i="222"/>
  <c r="F943" i="222"/>
  <c r="G943" i="222"/>
  <c r="H943" i="222"/>
  <c r="F367" i="222"/>
  <c r="G367" i="222"/>
  <c r="H367" i="222"/>
  <c r="F594" i="222"/>
  <c r="G594" i="222"/>
  <c r="H594" i="222"/>
  <c r="F942" i="222"/>
  <c r="G942" i="222"/>
  <c r="H942" i="222"/>
  <c r="F328" i="222"/>
  <c r="G328" i="222"/>
  <c r="H328" i="222"/>
  <c r="F823" i="222"/>
  <c r="G823" i="222"/>
  <c r="H823" i="222"/>
  <c r="F103" i="222"/>
  <c r="F999" i="222"/>
  <c r="F134" i="222"/>
  <c r="F734" i="222"/>
  <c r="G734" i="222"/>
  <c r="H734" i="222"/>
  <c r="J734" i="222"/>
  <c r="F1277" i="222"/>
  <c r="G1277" i="222"/>
  <c r="H1277" i="222"/>
  <c r="F1074" i="222"/>
  <c r="G1074" i="222"/>
  <c r="H1074" i="222"/>
  <c r="F419" i="222"/>
  <c r="G419" i="222"/>
  <c r="H419" i="222"/>
  <c r="F1135" i="222"/>
  <c r="G1135" i="222"/>
  <c r="H1135" i="222"/>
  <c r="F1287" i="222"/>
  <c r="G1287" i="222"/>
  <c r="H1287" i="222"/>
  <c r="F1087" i="222"/>
  <c r="G1087" i="222"/>
  <c r="H1087" i="222"/>
  <c r="F727" i="222"/>
  <c r="G727" i="222"/>
  <c r="H727" i="222"/>
  <c r="J727" i="222"/>
  <c r="F37" i="222"/>
  <c r="G37" i="222"/>
  <c r="H37" i="222"/>
  <c r="F23" i="222"/>
  <c r="G23" i="222"/>
  <c r="H23" i="222"/>
  <c r="F154" i="222"/>
  <c r="F40" i="222"/>
  <c r="G40" i="222"/>
  <c r="H40" i="222"/>
  <c r="F74" i="222"/>
  <c r="G74" i="222"/>
  <c r="H74" i="222"/>
  <c r="F1243" i="222"/>
  <c r="G1243" i="222"/>
  <c r="H1243" i="222"/>
  <c r="F1365" i="222"/>
  <c r="G1365" i="222"/>
  <c r="H1365" i="222"/>
  <c r="F1453" i="222"/>
  <c r="F1299" i="222"/>
  <c r="G1299" i="222"/>
  <c r="H1299" i="222"/>
  <c r="F581" i="222"/>
  <c r="G581" i="222"/>
  <c r="H581" i="222"/>
  <c r="F1271" i="222"/>
  <c r="G1271" i="222"/>
  <c r="H1271" i="222"/>
  <c r="F712" i="222"/>
  <c r="G712" i="222"/>
  <c r="H712" i="222"/>
  <c r="J712" i="222"/>
  <c r="F921" i="222"/>
  <c r="F1058" i="222"/>
  <c r="F71" i="222"/>
  <c r="G71" i="222"/>
  <c r="H71" i="222"/>
  <c r="F65" i="222"/>
  <c r="G65" i="222"/>
  <c r="H65" i="222"/>
  <c r="F1120" i="222"/>
  <c r="F1397" i="222"/>
  <c r="G1397" i="222"/>
  <c r="H1397" i="222"/>
  <c r="F1266" i="222"/>
  <c r="G1266" i="222"/>
  <c r="H1266" i="222"/>
  <c r="F989" i="222"/>
  <c r="F1408" i="222"/>
  <c r="G1408" i="222"/>
  <c r="H1408" i="222"/>
  <c r="J1408" i="222"/>
  <c r="F1245" i="222"/>
  <c r="G1245" i="222"/>
  <c r="H1245" i="222"/>
  <c r="F50" i="222"/>
  <c r="G50" i="222"/>
  <c r="H50" i="222"/>
  <c r="H840" i="222"/>
  <c r="J840" i="222"/>
  <c r="F897" i="222"/>
  <c r="G897" i="222"/>
  <c r="H897" i="222"/>
  <c r="F1255" i="222"/>
  <c r="G1255" i="222"/>
  <c r="H1255" i="222"/>
  <c r="F750" i="222"/>
  <c r="G750" i="222"/>
  <c r="H750" i="222"/>
  <c r="J750" i="222"/>
  <c r="F767" i="222"/>
  <c r="G767" i="222"/>
  <c r="H767" i="222"/>
  <c r="F1039" i="222"/>
  <c r="F1221" i="222"/>
  <c r="G1221" i="222"/>
  <c r="H1221" i="222"/>
  <c r="F830" i="222"/>
  <c r="G830" i="222"/>
  <c r="H830" i="222"/>
  <c r="F1034" i="222"/>
  <c r="F1212" i="222"/>
  <c r="G1212" i="222"/>
  <c r="H1212" i="222"/>
  <c r="F1119" i="222"/>
  <c r="F381" i="222"/>
  <c r="G381" i="222"/>
  <c r="H381" i="222"/>
  <c r="F366" i="222"/>
  <c r="G366" i="222"/>
  <c r="H366" i="222"/>
  <c r="F1076" i="222"/>
  <c r="G1076" i="222"/>
  <c r="H1076" i="222"/>
  <c r="F348" i="222"/>
  <c r="G348" i="222"/>
  <c r="H348" i="222"/>
  <c r="F491" i="222"/>
  <c r="F1398" i="222"/>
  <c r="G1398" i="222"/>
  <c r="H1398" i="222"/>
  <c r="F597" i="222"/>
  <c r="G597" i="222"/>
  <c r="H597" i="222"/>
  <c r="F1231" i="222"/>
  <c r="G1231" i="222"/>
  <c r="H1231" i="222"/>
  <c r="F164" i="222"/>
  <c r="G164" i="222"/>
  <c r="H164" i="222"/>
  <c r="F203" i="222"/>
  <c r="G203" i="222"/>
  <c r="H203" i="222"/>
  <c r="F171" i="222"/>
  <c r="G171" i="222"/>
  <c r="H171" i="222"/>
  <c r="F408" i="222"/>
  <c r="G408" i="222"/>
  <c r="H408" i="222"/>
  <c r="F226" i="222"/>
  <c r="G226" i="222"/>
  <c r="H226" i="222"/>
  <c r="F194" i="222"/>
  <c r="G194" i="222"/>
  <c r="H194" i="222"/>
  <c r="F427" i="222"/>
  <c r="G427" i="222"/>
  <c r="H427" i="222"/>
  <c r="F393" i="222"/>
  <c r="G393" i="222"/>
  <c r="H393" i="222"/>
  <c r="F208" i="222"/>
  <c r="G208" i="222"/>
  <c r="H208" i="222"/>
  <c r="F176" i="222"/>
  <c r="G176" i="222"/>
  <c r="H176" i="222"/>
  <c r="F422" i="222"/>
  <c r="G422" i="222"/>
  <c r="H422" i="222"/>
  <c r="F405" i="222"/>
  <c r="G405" i="222"/>
  <c r="H405" i="222"/>
  <c r="F388" i="222"/>
  <c r="G388" i="222"/>
  <c r="H388" i="222"/>
  <c r="F197" i="222"/>
  <c r="G197" i="222"/>
  <c r="H197" i="222"/>
  <c r="F605" i="222"/>
  <c r="G605" i="222"/>
  <c r="H605" i="222"/>
  <c r="F824" i="222"/>
  <c r="G824" i="222"/>
  <c r="H824" i="222"/>
  <c r="F993" i="222"/>
  <c r="F363" i="222"/>
  <c r="G363" i="222"/>
  <c r="H363" i="222"/>
  <c r="F609" i="222"/>
  <c r="G609" i="222"/>
  <c r="H609" i="222"/>
  <c r="F1031" i="222"/>
  <c r="F1036" i="222"/>
  <c r="F927" i="222"/>
  <c r="F157" i="219"/>
  <c r="G157" i="219"/>
  <c r="H157" i="219"/>
  <c r="F17" i="219"/>
  <c r="G17" i="219"/>
  <c r="H17" i="219"/>
  <c r="F11" i="219"/>
  <c r="G11" i="219"/>
  <c r="H11" i="219"/>
  <c r="F18" i="219"/>
  <c r="G18" i="219"/>
  <c r="H18" i="219"/>
  <c r="F61" i="219"/>
  <c r="G61" i="219"/>
  <c r="H61" i="219"/>
  <c r="F103" i="219"/>
  <c r="G103" i="219"/>
  <c r="H103" i="219"/>
  <c r="F205" i="219"/>
  <c r="G205" i="219"/>
  <c r="H205" i="219"/>
  <c r="F113" i="219"/>
  <c r="G113" i="219"/>
  <c r="H113" i="219"/>
  <c r="F21" i="219"/>
  <c r="G21" i="219"/>
  <c r="H21" i="219"/>
  <c r="F211" i="219"/>
  <c r="G211" i="219"/>
  <c r="H211" i="219"/>
  <c r="F129" i="219"/>
  <c r="G129" i="219"/>
  <c r="H129" i="219"/>
  <c r="F198" i="219"/>
  <c r="G198" i="219"/>
  <c r="H198" i="219"/>
  <c r="F37" i="219"/>
  <c r="G37" i="219"/>
  <c r="H37" i="219"/>
  <c r="F69" i="219"/>
  <c r="G69" i="219"/>
  <c r="H69" i="219"/>
  <c r="F50" i="219"/>
  <c r="G50" i="219"/>
  <c r="H50" i="219"/>
  <c r="F83" i="219"/>
  <c r="G83" i="219"/>
  <c r="H83" i="219"/>
  <c r="F112" i="219"/>
  <c r="G112" i="219"/>
  <c r="H112" i="219"/>
  <c r="F64" i="219"/>
  <c r="G64" i="219"/>
  <c r="H64" i="219"/>
  <c r="F41" i="219"/>
  <c r="G41" i="219"/>
  <c r="H41" i="219"/>
  <c r="F146" i="219"/>
  <c r="G146" i="219"/>
  <c r="H146" i="219"/>
  <c r="F200" i="219"/>
  <c r="G200" i="219"/>
  <c r="H200" i="219"/>
  <c r="F195" i="219"/>
  <c r="G195" i="219"/>
  <c r="H195" i="219"/>
  <c r="F42" i="219"/>
  <c r="G42" i="219"/>
  <c r="H42" i="219"/>
  <c r="F134" i="219"/>
  <c r="G134" i="219"/>
  <c r="H134" i="219"/>
  <c r="F40" i="219"/>
  <c r="G40" i="219"/>
  <c r="H40" i="219"/>
  <c r="F145" i="219"/>
  <c r="G145" i="219"/>
  <c r="H145" i="219"/>
  <c r="F73" i="219"/>
  <c r="G73" i="219"/>
  <c r="H73" i="219"/>
  <c r="F203" i="219"/>
  <c r="G203" i="219"/>
  <c r="H203" i="219"/>
  <c r="F15" i="219"/>
  <c r="G15" i="219"/>
  <c r="H15" i="219"/>
  <c r="F225" i="219"/>
  <c r="G225" i="219"/>
  <c r="H225" i="219"/>
  <c r="F102" i="219"/>
  <c r="G102" i="219"/>
  <c r="H102" i="219"/>
  <c r="F82" i="219"/>
  <c r="G82" i="219"/>
  <c r="H82" i="219"/>
  <c r="F139" i="219"/>
  <c r="G139" i="219"/>
  <c r="H139" i="219"/>
  <c r="F89" i="219"/>
  <c r="G89" i="219"/>
  <c r="H89" i="219"/>
  <c r="F58" i="219"/>
  <c r="G58" i="219"/>
  <c r="H58" i="219"/>
  <c r="F23" i="219"/>
  <c r="G23" i="219"/>
  <c r="H23" i="219"/>
  <c r="F31" i="219"/>
  <c r="G31" i="219"/>
  <c r="H31" i="219"/>
  <c r="F175" i="219"/>
  <c r="G175" i="219"/>
  <c r="H175" i="219"/>
  <c r="F222" i="219"/>
  <c r="G222" i="219"/>
  <c r="H222" i="219"/>
  <c r="F167" i="219"/>
  <c r="G167" i="219"/>
  <c r="H167" i="219"/>
  <c r="F111" i="219"/>
  <c r="G111" i="219"/>
  <c r="H111" i="219"/>
  <c r="F197" i="219"/>
  <c r="G197" i="219"/>
  <c r="H197" i="219"/>
  <c r="F201" i="219"/>
  <c r="G201" i="219"/>
  <c r="H201" i="219"/>
  <c r="F109" i="219"/>
  <c r="G109" i="219"/>
  <c r="H109" i="219"/>
  <c r="F118" i="219"/>
  <c r="G118" i="219"/>
  <c r="H118" i="219"/>
  <c r="F56" i="219"/>
  <c r="G56" i="219"/>
  <c r="H56" i="219"/>
  <c r="F90" i="219"/>
  <c r="G90" i="219"/>
  <c r="H90" i="219"/>
  <c r="F87" i="219"/>
  <c r="G87" i="219"/>
  <c r="H87" i="219"/>
  <c r="F70" i="219"/>
  <c r="G70" i="219"/>
  <c r="H70" i="219"/>
  <c r="F159" i="219"/>
  <c r="G159" i="219"/>
  <c r="H159" i="219"/>
  <c r="F35" i="219"/>
  <c r="G35" i="219"/>
  <c r="H35" i="219"/>
  <c r="F196" i="219"/>
  <c r="G196" i="219"/>
  <c r="H196" i="219"/>
  <c r="F34" i="219"/>
  <c r="G34" i="219"/>
  <c r="H34" i="219"/>
  <c r="F100" i="219"/>
  <c r="G100" i="219"/>
  <c r="H100" i="219"/>
  <c r="F115" i="219"/>
  <c r="G115" i="219"/>
  <c r="H115" i="219"/>
  <c r="F174" i="219"/>
  <c r="G174" i="219"/>
  <c r="H174" i="219"/>
  <c r="F130" i="219"/>
  <c r="G130" i="219"/>
  <c r="H130" i="219"/>
  <c r="F19" i="219"/>
  <c r="G19" i="219"/>
  <c r="H19" i="219"/>
  <c r="F133" i="219"/>
  <c r="G133" i="219"/>
  <c r="H133" i="219"/>
  <c r="F179" i="219"/>
  <c r="G179" i="219"/>
  <c r="H179" i="219"/>
  <c r="F177" i="219"/>
  <c r="G177" i="219"/>
  <c r="H177" i="219"/>
  <c r="F141" i="219"/>
  <c r="G141" i="219"/>
  <c r="H141" i="219"/>
  <c r="F57" i="219"/>
  <c r="G57" i="219"/>
  <c r="H57" i="219"/>
  <c r="F84" i="219"/>
  <c r="G84" i="219"/>
  <c r="H84" i="219"/>
  <c r="F181" i="219"/>
  <c r="G181" i="219"/>
  <c r="H181" i="219"/>
  <c r="F67" i="219"/>
  <c r="G67" i="219"/>
  <c r="H67" i="219"/>
  <c r="F49" i="219"/>
  <c r="G49" i="219"/>
  <c r="H49" i="219"/>
  <c r="F93" i="219"/>
  <c r="G93" i="219"/>
  <c r="H93" i="219"/>
  <c r="F223" i="219"/>
  <c r="G223" i="219"/>
  <c r="H223" i="219"/>
  <c r="F126" i="219"/>
  <c r="G126" i="219"/>
  <c r="H126" i="219"/>
  <c r="F10" i="219"/>
  <c r="G10" i="219"/>
  <c r="H10" i="219"/>
  <c r="F158" i="219"/>
  <c r="G158" i="219"/>
  <c r="H158" i="219"/>
  <c r="F98" i="219"/>
  <c r="G98" i="219"/>
  <c r="H98" i="219"/>
  <c r="F101" i="219"/>
  <c r="G101" i="219"/>
  <c r="H101" i="219"/>
  <c r="F108" i="219"/>
  <c r="G108" i="219"/>
  <c r="H108" i="219"/>
  <c r="F66" i="219"/>
  <c r="G66" i="219"/>
  <c r="H66" i="219"/>
  <c r="F39" i="219"/>
  <c r="G39" i="219"/>
  <c r="H39" i="219"/>
  <c r="F170" i="219"/>
  <c r="G170" i="219"/>
  <c r="H170" i="219"/>
  <c r="F68" i="219"/>
  <c r="G68" i="219"/>
  <c r="H68" i="219"/>
  <c r="F147" i="219"/>
  <c r="G147" i="219"/>
  <c r="H147" i="219"/>
  <c r="F91" i="219"/>
  <c r="G91" i="219"/>
  <c r="H91" i="219"/>
  <c r="F71" i="219"/>
  <c r="G71" i="219"/>
  <c r="H71" i="219"/>
  <c r="F99" i="219"/>
  <c r="G99" i="219"/>
  <c r="H99" i="219"/>
  <c r="F114" i="219"/>
  <c r="G114" i="219"/>
  <c r="H114" i="219"/>
  <c r="F116" i="219"/>
  <c r="G116" i="219"/>
  <c r="H116" i="219"/>
  <c r="F54" i="219"/>
  <c r="G54" i="219"/>
  <c r="H54" i="219"/>
  <c r="F52" i="219"/>
  <c r="G52" i="219"/>
  <c r="H52" i="219"/>
  <c r="F16" i="219"/>
  <c r="G16" i="219"/>
  <c r="H16" i="219"/>
  <c r="F178" i="219"/>
  <c r="G178" i="219"/>
  <c r="H178" i="219"/>
  <c r="F24" i="219"/>
  <c r="G24" i="219"/>
  <c r="H24" i="219"/>
  <c r="F199" i="219"/>
  <c r="G199" i="219"/>
  <c r="H199" i="219"/>
  <c r="F48" i="219"/>
  <c r="G48" i="219"/>
  <c r="H48" i="219"/>
  <c r="F55" i="219"/>
  <c r="G55" i="219"/>
  <c r="H55" i="219"/>
  <c r="F154" i="219"/>
  <c r="G154" i="219"/>
  <c r="H154" i="219"/>
  <c r="F156" i="219"/>
  <c r="G156" i="219"/>
  <c r="H156" i="219"/>
  <c r="F128" i="219"/>
  <c r="G128" i="219"/>
  <c r="H128" i="219"/>
  <c r="F26" i="219"/>
  <c r="G26" i="219"/>
  <c r="H26" i="219"/>
  <c r="F143" i="219"/>
  <c r="G143" i="219"/>
  <c r="H143" i="219"/>
  <c r="F22" i="219"/>
  <c r="G22" i="219"/>
  <c r="H22" i="219"/>
  <c r="F29" i="219"/>
  <c r="G29" i="219"/>
  <c r="H29" i="219"/>
  <c r="F94" i="219"/>
  <c r="G94" i="219"/>
  <c r="H94" i="219"/>
  <c r="F192" i="219"/>
  <c r="G192" i="219"/>
  <c r="H192" i="219"/>
  <c r="F92" i="219"/>
  <c r="G92" i="219"/>
  <c r="H92" i="219"/>
  <c r="F117" i="219"/>
  <c r="G117" i="219"/>
  <c r="H117" i="219"/>
  <c r="F85" i="219"/>
  <c r="G85" i="219"/>
  <c r="H85" i="219"/>
  <c r="F122" i="219"/>
  <c r="G122" i="219"/>
  <c r="H122" i="219"/>
  <c r="F202" i="219"/>
  <c r="G202" i="219"/>
  <c r="H202" i="219"/>
  <c r="F207" i="219"/>
  <c r="G207" i="219"/>
  <c r="H207" i="219"/>
  <c r="F127" i="219"/>
  <c r="G127" i="219"/>
  <c r="H127" i="219"/>
  <c r="F180" i="219"/>
  <c r="G180" i="219"/>
  <c r="H180" i="219"/>
  <c r="F38" i="219"/>
  <c r="G38" i="219"/>
  <c r="H38" i="219"/>
  <c r="F32" i="219"/>
  <c r="G32" i="219"/>
  <c r="H32" i="219"/>
  <c r="F125" i="219"/>
  <c r="G125" i="219"/>
  <c r="H125" i="219"/>
  <c r="F72" i="219"/>
  <c r="G72" i="219"/>
  <c r="H72" i="219"/>
  <c r="F95" i="219"/>
  <c r="G95" i="219"/>
  <c r="H95" i="219"/>
  <c r="F13" i="219"/>
  <c r="G13" i="219"/>
  <c r="H13" i="219"/>
  <c r="F106" i="219"/>
  <c r="G106" i="219"/>
  <c r="H106" i="219"/>
  <c r="F155" i="219"/>
  <c r="G155" i="219"/>
  <c r="H155" i="219"/>
  <c r="F60" i="219"/>
  <c r="G60" i="219"/>
  <c r="H60" i="219"/>
  <c r="F172" i="219"/>
  <c r="G172" i="219"/>
  <c r="H172" i="219"/>
  <c r="F46" i="219"/>
  <c r="G46" i="219"/>
  <c r="H46" i="219"/>
  <c r="F221" i="219"/>
  <c r="G221" i="219"/>
  <c r="H221" i="219"/>
  <c r="F110" i="219"/>
  <c r="G110" i="219"/>
  <c r="H110" i="219"/>
  <c r="F107" i="219"/>
  <c r="G107" i="219"/>
  <c r="H107" i="219"/>
  <c r="F12" i="219"/>
  <c r="G12" i="219"/>
  <c r="H12" i="219"/>
  <c r="F59" i="219"/>
  <c r="G59" i="219"/>
  <c r="H59" i="219"/>
  <c r="F47" i="219"/>
  <c r="G47" i="219"/>
  <c r="H47" i="219"/>
  <c r="F44" i="219"/>
  <c r="G44" i="219"/>
  <c r="H44" i="219"/>
  <c r="F63" i="219"/>
  <c r="G63" i="219"/>
  <c r="H63" i="219"/>
  <c r="F131" i="219"/>
  <c r="G131" i="219"/>
  <c r="H131" i="219"/>
  <c r="F121" i="219"/>
  <c r="G121" i="219"/>
  <c r="H121" i="219"/>
  <c r="F53" i="219"/>
  <c r="G53" i="219"/>
  <c r="H53" i="219"/>
  <c r="F105" i="219"/>
  <c r="G105" i="219"/>
  <c r="H105" i="219"/>
  <c r="F176" i="219"/>
  <c r="G176" i="219"/>
  <c r="H176" i="219"/>
  <c r="G276" i="16"/>
  <c r="G271" i="16"/>
  <c r="G272" i="16"/>
  <c r="F276" i="17"/>
  <c r="G276" i="17"/>
  <c r="F140" i="17"/>
  <c r="G140" i="17"/>
  <c r="F141" i="17"/>
  <c r="G141" i="17"/>
  <c r="F139" i="17"/>
  <c r="G139" i="17"/>
  <c r="F142" i="17"/>
  <c r="G142" i="17"/>
  <c r="F137" i="17"/>
  <c r="G137" i="17"/>
  <c r="F143" i="17"/>
  <c r="G143" i="17"/>
  <c r="F144" i="17"/>
  <c r="G144" i="17"/>
  <c r="F145" i="17"/>
  <c r="G145" i="17"/>
  <c r="F146" i="17"/>
  <c r="G146" i="17"/>
  <c r="F136" i="17"/>
  <c r="G136" i="17"/>
  <c r="F138" i="17"/>
  <c r="G138" i="17"/>
  <c r="F187" i="17"/>
  <c r="G187" i="17"/>
  <c r="F47" i="17"/>
  <c r="G47" i="17"/>
  <c r="F226" i="17"/>
  <c r="G226" i="17"/>
  <c r="F214" i="17"/>
  <c r="G214" i="17"/>
  <c r="F185" i="17"/>
  <c r="G185" i="17"/>
  <c r="F48" i="17"/>
  <c r="G48" i="17"/>
  <c r="F156" i="17"/>
  <c r="G156" i="17"/>
  <c r="F227" i="17"/>
  <c r="G227" i="17"/>
  <c r="F228" i="17"/>
  <c r="G228" i="17"/>
  <c r="F46" i="17"/>
  <c r="G46" i="17"/>
  <c r="F299" i="17"/>
  <c r="G299" i="17"/>
  <c r="G68" i="17"/>
  <c r="F288" i="17"/>
  <c r="G288" i="17"/>
  <c r="F189" i="17"/>
  <c r="G189" i="17"/>
  <c r="F343" i="17"/>
  <c r="G343" i="17"/>
  <c r="F36" i="17"/>
  <c r="G36" i="17"/>
  <c r="F186" i="17"/>
  <c r="G186" i="17"/>
  <c r="F342" i="17"/>
  <c r="G342" i="17"/>
  <c r="F34" i="17"/>
  <c r="G34" i="17"/>
  <c r="F215" i="17"/>
  <c r="G215" i="17"/>
  <c r="F201" i="17"/>
  <c r="G201" i="17"/>
  <c r="F35" i="17"/>
  <c r="G35" i="17"/>
  <c r="F246" i="17"/>
  <c r="G246" i="17"/>
  <c r="F70" i="17"/>
  <c r="F216" i="17"/>
  <c r="G216" i="17"/>
  <c r="F170" i="17"/>
  <c r="G170" i="17"/>
  <c r="F266" i="17"/>
  <c r="G266" i="17"/>
  <c r="F23" i="17"/>
  <c r="G23" i="17"/>
  <c r="F318" i="17"/>
  <c r="G318" i="17"/>
  <c r="F199" i="17"/>
  <c r="G199" i="17"/>
  <c r="F69" i="17"/>
  <c r="F300" i="17"/>
  <c r="G300" i="17"/>
  <c r="F329" i="17"/>
  <c r="G329" i="17"/>
  <c r="F158" i="17"/>
  <c r="G158" i="17"/>
  <c r="F171" i="17"/>
  <c r="G171" i="17"/>
  <c r="F303" i="17"/>
  <c r="G303" i="17"/>
  <c r="F58" i="17"/>
  <c r="G58" i="17"/>
  <c r="F314" i="17"/>
  <c r="G314" i="17"/>
  <c r="F94" i="17"/>
  <c r="G94" i="17"/>
  <c r="F301" i="17"/>
  <c r="G301" i="17"/>
  <c r="F80" i="17"/>
  <c r="G80" i="17"/>
  <c r="F173" i="17"/>
  <c r="G173" i="17"/>
  <c r="F286" i="17"/>
  <c r="G286" i="17"/>
  <c r="F188" i="17"/>
  <c r="G188" i="17"/>
  <c r="F184" i="17"/>
  <c r="G184" i="17"/>
  <c r="F174" i="17"/>
  <c r="G174" i="17"/>
  <c r="F287" i="17"/>
  <c r="G287" i="17"/>
  <c r="F12" i="17"/>
  <c r="G12" i="17"/>
  <c r="F316" i="17"/>
  <c r="G316" i="17"/>
  <c r="F92" i="17"/>
  <c r="G92" i="17"/>
  <c r="F81" i="17"/>
  <c r="G81" i="17"/>
  <c r="F115" i="17"/>
  <c r="G115" i="17"/>
  <c r="F160" i="17"/>
  <c r="G160" i="17"/>
  <c r="F285" i="17"/>
  <c r="G285" i="17"/>
  <c r="F172" i="17"/>
  <c r="G172" i="17"/>
  <c r="F317" i="17"/>
  <c r="G317" i="17"/>
  <c r="F57" i="17"/>
  <c r="G57" i="17"/>
  <c r="F13" i="17"/>
  <c r="G13" i="17"/>
  <c r="F256" i="17"/>
  <c r="G256" i="17"/>
  <c r="F95" i="17"/>
  <c r="G95" i="17"/>
  <c r="F82" i="17"/>
  <c r="G82" i="17"/>
  <c r="F204" i="17"/>
  <c r="G204" i="17"/>
  <c r="F340" i="17"/>
  <c r="G340" i="17"/>
  <c r="F298" i="17"/>
  <c r="G298" i="17"/>
  <c r="F237" i="17"/>
  <c r="G237" i="17"/>
  <c r="F93" i="17"/>
  <c r="G93" i="17"/>
  <c r="F105" i="17"/>
  <c r="G105" i="17"/>
  <c r="F200" i="17"/>
  <c r="G200" i="17"/>
  <c r="F341" i="17"/>
  <c r="G341" i="17"/>
  <c r="F159" i="17"/>
  <c r="G159" i="17"/>
  <c r="F24" i="17"/>
  <c r="G24" i="17"/>
  <c r="F202" i="17"/>
  <c r="G202" i="17"/>
  <c r="F157" i="17"/>
  <c r="G157" i="17"/>
  <c r="F302" i="17"/>
  <c r="G302" i="17"/>
  <c r="F315" i="17"/>
  <c r="G315" i="17"/>
  <c r="F135" i="17"/>
  <c r="G135" i="17"/>
  <c r="F203" i="17"/>
  <c r="G203" i="17"/>
  <c r="F190" i="12"/>
  <c r="F11" i="12"/>
  <c r="G11" i="12"/>
  <c r="H11" i="12"/>
  <c r="F144" i="14"/>
  <c r="G144" i="14"/>
  <c r="H144" i="14"/>
  <c r="F64" i="14"/>
  <c r="F225" i="14"/>
  <c r="F221" i="14"/>
  <c r="F223" i="14"/>
  <c r="F227" i="14"/>
  <c r="F226" i="14"/>
  <c r="E275" i="2"/>
  <c r="F275" i="2"/>
  <c r="G312" i="2"/>
  <c r="H312" i="2"/>
  <c r="F720" i="222"/>
  <c r="G720" i="222"/>
  <c r="H720" i="222"/>
  <c r="J720" i="222"/>
  <c r="F736" i="222"/>
  <c r="G736" i="222"/>
  <c r="H736" i="222"/>
  <c r="J736" i="222"/>
  <c r="F137" i="219"/>
  <c r="G137" i="219"/>
  <c r="H137" i="219"/>
  <c r="F454" i="16"/>
  <c r="F455" i="16"/>
  <c r="G455" i="16"/>
  <c r="H455" i="16"/>
  <c r="F453" i="16"/>
  <c r="H453" i="16"/>
  <c r="F443" i="16"/>
  <c r="G443" i="16"/>
  <c r="H443" i="16"/>
  <c r="G73" i="14"/>
  <c r="J73" i="14"/>
  <c r="G886" i="222"/>
  <c r="J886" i="222"/>
  <c r="G1052" i="222"/>
  <c r="J1052" i="222"/>
  <c r="G89" i="14"/>
  <c r="J89" i="14"/>
  <c r="G227" i="14"/>
  <c r="J227" i="14"/>
  <c r="G1108" i="222"/>
  <c r="J1108" i="222"/>
  <c r="J1473" i="222"/>
  <c r="J1115" i="222"/>
  <c r="J1451" i="222"/>
  <c r="G119" i="216"/>
  <c r="J119" i="216"/>
  <c r="G81" i="14"/>
  <c r="J81" i="14"/>
  <c r="J65" i="216"/>
  <c r="J75" i="14"/>
  <c r="F922" i="222"/>
  <c r="F26" i="19"/>
  <c r="G26" i="19"/>
  <c r="H26" i="19"/>
  <c r="J439" i="12"/>
  <c r="F496" i="222"/>
  <c r="F345" i="216"/>
  <c r="G345" i="216"/>
  <c r="F1452" i="222"/>
  <c r="F93" i="216"/>
  <c r="G93" i="216"/>
  <c r="H93" i="216"/>
  <c r="F76" i="216"/>
  <c r="G76" i="216"/>
  <c r="H76" i="216"/>
  <c r="F24" i="216"/>
  <c r="G24" i="216"/>
  <c r="H24" i="216"/>
  <c r="F53" i="216"/>
  <c r="F78" i="216"/>
  <c r="G78" i="216"/>
  <c r="H78" i="216"/>
  <c r="F130" i="19"/>
  <c r="G130" i="19"/>
  <c r="H130" i="19"/>
  <c r="F516" i="222"/>
  <c r="J208" i="12"/>
  <c r="J175" i="12"/>
  <c r="F752" i="12"/>
  <c r="F41" i="19"/>
  <c r="G41" i="19"/>
  <c r="H41" i="19"/>
  <c r="G657" i="2"/>
  <c r="H657" i="2"/>
  <c r="J167" i="12"/>
  <c r="F569" i="222"/>
  <c r="G569" i="222"/>
  <c r="H569" i="222"/>
  <c r="J569" i="222"/>
  <c r="F570" i="222"/>
  <c r="G570" i="222"/>
  <c r="H570" i="222"/>
  <c r="J570" i="222"/>
  <c r="F91" i="216"/>
  <c r="G91" i="216"/>
  <c r="H91" i="216"/>
  <c r="J221" i="14"/>
  <c r="F359" i="5"/>
  <c r="G359" i="5"/>
  <c r="F244" i="5"/>
  <c r="G244" i="5"/>
  <c r="F168" i="5"/>
  <c r="G168" i="5"/>
  <c r="F123" i="222"/>
  <c r="F73" i="14"/>
  <c r="F740" i="12"/>
  <c r="F508" i="222"/>
  <c r="F504" i="222"/>
  <c r="F44" i="216"/>
  <c r="F979" i="222"/>
  <c r="F520" i="222"/>
  <c r="J1013" i="222"/>
  <c r="G654" i="2"/>
  <c r="H654" i="2"/>
  <c r="F25" i="216"/>
  <c r="G25" i="216"/>
  <c r="H25" i="216"/>
  <c r="F131" i="19"/>
  <c r="G131" i="19"/>
  <c r="H131" i="19"/>
  <c r="F129" i="19"/>
  <c r="G129" i="19"/>
  <c r="H129" i="19"/>
  <c r="F17" i="216"/>
  <c r="G17" i="216"/>
  <c r="H17" i="216"/>
  <c r="F141" i="216"/>
  <c r="G141" i="216"/>
  <c r="H141" i="216"/>
  <c r="F182" i="216"/>
  <c r="F133" i="19"/>
  <c r="G133" i="19"/>
  <c r="H133" i="19"/>
  <c r="F136" i="19"/>
  <c r="G136" i="19"/>
  <c r="H136" i="19"/>
  <c r="F138" i="19"/>
  <c r="G138" i="19"/>
  <c r="H138" i="19"/>
  <c r="F128" i="19"/>
  <c r="G128" i="19"/>
  <c r="H128" i="19"/>
  <c r="F886" i="222"/>
  <c r="J179" i="12"/>
  <c r="F926" i="222"/>
  <c r="J159" i="12"/>
  <c r="F42" i="19"/>
  <c r="G42" i="19"/>
  <c r="H42" i="19"/>
  <c r="F259" i="13"/>
  <c r="G259" i="13"/>
  <c r="H259" i="13"/>
  <c r="J259" i="13"/>
  <c r="F277" i="13"/>
  <c r="G277" i="13"/>
  <c r="H277" i="13"/>
  <c r="J277" i="13"/>
  <c r="F31" i="216"/>
  <c r="G31" i="216"/>
  <c r="H31" i="216"/>
  <c r="J70" i="14"/>
  <c r="J78" i="14"/>
  <c r="J86" i="14"/>
  <c r="J94" i="14"/>
  <c r="J102" i="14"/>
  <c r="F65" i="14"/>
  <c r="F97" i="14"/>
  <c r="J165" i="14"/>
  <c r="J216" i="12"/>
  <c r="J105" i="14"/>
  <c r="F468" i="222"/>
  <c r="J211" i="13"/>
  <c r="F536" i="222"/>
  <c r="F1115" i="222"/>
  <c r="F972" i="222"/>
  <c r="J783" i="222"/>
  <c r="F127" i="222"/>
  <c r="F1013" i="222"/>
  <c r="J47" i="216"/>
  <c r="F186" i="216"/>
  <c r="J1075" i="12"/>
  <c r="F968" i="222"/>
  <c r="F1111" i="222"/>
  <c r="F879" i="222"/>
  <c r="F1018" i="222"/>
  <c r="F244" i="222"/>
  <c r="J192" i="12"/>
  <c r="J77" i="12"/>
  <c r="J212" i="12"/>
  <c r="F70" i="14"/>
  <c r="F78" i="14"/>
  <c r="F86" i="14"/>
  <c r="F94" i="14"/>
  <c r="F102" i="14"/>
  <c r="F81" i="14"/>
  <c r="F89" i="14"/>
  <c r="J168" i="14"/>
  <c r="J224" i="14"/>
  <c r="F1559" i="1"/>
  <c r="G1559" i="1"/>
  <c r="H1559" i="1"/>
  <c r="F1562" i="1"/>
  <c r="G1562" i="1"/>
  <c r="H1562" i="1"/>
  <c r="F1568" i="1"/>
  <c r="G1568" i="1"/>
  <c r="H1568" i="1"/>
  <c r="F1573" i="1"/>
  <c r="G1573" i="1"/>
  <c r="H1573" i="1"/>
  <c r="F1575" i="1"/>
  <c r="G1575" i="1"/>
  <c r="H1575" i="1"/>
  <c r="F1578" i="1"/>
  <c r="G1578" i="1"/>
  <c r="H1578" i="1"/>
  <c r="F1584" i="1"/>
  <c r="G1584" i="1"/>
  <c r="H1584" i="1"/>
  <c r="F1589" i="1"/>
  <c r="G1589" i="1"/>
  <c r="H1589" i="1"/>
  <c r="F1591" i="1"/>
  <c r="G1591" i="1"/>
  <c r="H1591" i="1"/>
  <c r="F1594" i="1"/>
  <c r="G1594" i="1"/>
  <c r="H1594" i="1"/>
  <c r="F1600" i="1"/>
  <c r="G1600" i="1"/>
  <c r="H1600" i="1"/>
  <c r="F1605" i="1"/>
  <c r="G1605" i="1"/>
  <c r="H1605" i="1"/>
  <c r="F1607" i="1"/>
  <c r="G1607" i="1"/>
  <c r="H1607" i="1"/>
  <c r="F1610" i="1"/>
  <c r="G1610" i="1"/>
  <c r="H1610" i="1"/>
  <c r="F1614" i="1"/>
  <c r="G1614" i="1"/>
  <c r="H1614" i="1"/>
  <c r="F1617" i="1"/>
  <c r="G1617" i="1"/>
  <c r="H1617" i="1"/>
  <c r="F1619" i="1"/>
  <c r="G1619" i="1"/>
  <c r="H1619" i="1"/>
  <c r="F1621" i="1"/>
  <c r="G1621" i="1"/>
  <c r="H1621" i="1"/>
  <c r="F1623" i="1"/>
  <c r="G1623" i="1"/>
  <c r="H1623" i="1"/>
  <c r="F1628" i="1"/>
  <c r="G1628" i="1"/>
  <c r="H1628" i="1"/>
  <c r="F1632" i="1"/>
  <c r="G1632" i="1"/>
  <c r="H1632" i="1"/>
  <c r="F1557" i="1"/>
  <c r="G1557" i="1"/>
  <c r="H1557" i="1"/>
  <c r="F1561" i="1"/>
  <c r="G1561" i="1"/>
  <c r="H1561" i="1"/>
  <c r="F1563" i="1"/>
  <c r="G1563" i="1"/>
  <c r="H1563" i="1"/>
  <c r="F1566" i="1"/>
  <c r="G1566" i="1"/>
  <c r="H1566" i="1"/>
  <c r="F1572" i="1"/>
  <c r="G1572" i="1"/>
  <c r="H1572" i="1"/>
  <c r="F1577" i="1"/>
  <c r="G1577" i="1"/>
  <c r="H1577" i="1"/>
  <c r="F1579" i="1"/>
  <c r="G1579" i="1"/>
  <c r="H1579" i="1"/>
  <c r="F1582" i="1"/>
  <c r="G1582" i="1"/>
  <c r="H1582" i="1"/>
  <c r="F1588" i="1"/>
  <c r="G1588" i="1"/>
  <c r="H1588" i="1"/>
  <c r="F1593" i="1"/>
  <c r="G1593" i="1"/>
  <c r="H1593" i="1"/>
  <c r="F1595" i="1"/>
  <c r="G1595" i="1"/>
  <c r="H1595" i="1"/>
  <c r="F1598" i="1"/>
  <c r="G1598" i="1"/>
  <c r="H1598" i="1"/>
  <c r="F1604" i="1"/>
  <c r="G1604" i="1"/>
  <c r="H1604" i="1"/>
  <c r="F1609" i="1"/>
  <c r="G1609" i="1"/>
  <c r="H1609" i="1"/>
  <c r="F1611" i="1"/>
  <c r="G1611" i="1"/>
  <c r="H1611" i="1"/>
  <c r="F1613" i="1"/>
  <c r="G1613" i="1"/>
  <c r="H1613" i="1"/>
  <c r="F1615" i="1"/>
  <c r="G1615" i="1"/>
  <c r="H1615" i="1"/>
  <c r="F1620" i="1"/>
  <c r="G1620" i="1"/>
  <c r="H1620" i="1"/>
  <c r="F1624" i="1"/>
  <c r="G1624" i="1"/>
  <c r="H1624" i="1"/>
  <c r="F1646" i="1"/>
  <c r="F1653" i="1"/>
  <c r="F1660" i="1"/>
  <c r="F1664" i="1"/>
  <c r="F1670" i="1"/>
  <c r="F1673" i="1"/>
  <c r="F1676" i="1"/>
  <c r="F1680" i="1"/>
  <c r="F1683" i="1"/>
  <c r="F1687" i="1"/>
  <c r="F1690" i="1"/>
  <c r="F1694" i="1"/>
  <c r="F1697" i="1"/>
  <c r="F1701" i="1"/>
  <c r="F1704" i="1"/>
  <c r="F1710" i="1"/>
  <c r="F1715" i="1"/>
  <c r="F1735" i="1"/>
  <c r="F1749" i="1"/>
  <c r="F1761" i="1"/>
  <c r="F1763" i="1"/>
  <c r="F1558" i="1"/>
  <c r="G1558" i="1"/>
  <c r="H1558" i="1"/>
  <c r="F1569" i="1"/>
  <c r="G1569" i="1"/>
  <c r="H1569" i="1"/>
  <c r="F1580" i="1"/>
  <c r="G1580" i="1"/>
  <c r="H1580" i="1"/>
  <c r="F1587" i="1"/>
  <c r="G1587" i="1"/>
  <c r="H1587" i="1"/>
  <c r="F1590" i="1"/>
  <c r="G1590" i="1"/>
  <c r="H1590" i="1"/>
  <c r="F1601" i="1"/>
  <c r="G1601" i="1"/>
  <c r="H1601" i="1"/>
  <c r="F1625" i="1"/>
  <c r="G1625" i="1"/>
  <c r="H1625" i="1"/>
  <c r="F1629" i="1"/>
  <c r="G1629" i="1"/>
  <c r="H1629" i="1"/>
  <c r="F1659" i="1"/>
  <c r="F1663" i="1"/>
  <c r="F1682" i="1"/>
  <c r="F1686" i="1"/>
  <c r="F1709" i="1"/>
  <c r="F1718" i="1"/>
  <c r="F1815" i="1"/>
  <c r="G1815" i="1"/>
  <c r="H1815" i="1"/>
  <c r="F1818" i="1"/>
  <c r="G1818" i="1"/>
  <c r="H1818" i="1"/>
  <c r="F1827" i="1"/>
  <c r="G1827" i="1"/>
  <c r="H1827" i="1"/>
  <c r="F1829" i="1"/>
  <c r="G1829" i="1"/>
  <c r="H1829" i="1"/>
  <c r="F1831" i="1"/>
  <c r="G1831" i="1"/>
  <c r="H1831" i="1"/>
  <c r="F1833" i="1"/>
  <c r="G1833" i="1"/>
  <c r="H1833" i="1"/>
  <c r="F1843" i="1"/>
  <c r="G1843" i="1"/>
  <c r="H1843" i="1"/>
  <c r="F1845" i="1"/>
  <c r="G1845" i="1"/>
  <c r="H1845" i="1"/>
  <c r="F1848" i="1"/>
  <c r="G1848" i="1"/>
  <c r="H1848" i="1"/>
  <c r="F1852" i="1"/>
  <c r="G1852" i="1"/>
  <c r="H1852" i="1"/>
  <c r="F1854" i="1"/>
  <c r="G1854" i="1"/>
  <c r="H1854" i="1"/>
  <c r="F1858" i="1"/>
  <c r="G1858" i="1"/>
  <c r="H1858" i="1"/>
  <c r="F1863" i="1"/>
  <c r="G1863" i="1"/>
  <c r="H1863" i="1"/>
  <c r="F1865" i="1"/>
  <c r="G1865" i="1"/>
  <c r="H1865" i="1"/>
  <c r="F1556" i="1"/>
  <c r="G1556" i="1"/>
  <c r="H1556" i="1"/>
  <c r="F1560" i="1"/>
  <c r="G1560" i="1"/>
  <c r="H1560" i="1"/>
  <c r="F1567" i="1"/>
  <c r="G1567" i="1"/>
  <c r="H1567" i="1"/>
  <c r="F1570" i="1"/>
  <c r="G1570" i="1"/>
  <c r="H1570" i="1"/>
  <c r="F1581" i="1"/>
  <c r="G1581" i="1"/>
  <c r="H1581" i="1"/>
  <c r="F1592" i="1"/>
  <c r="G1592" i="1"/>
  <c r="H1592" i="1"/>
  <c r="F1599" i="1"/>
  <c r="G1599" i="1"/>
  <c r="H1599" i="1"/>
  <c r="F1602" i="1"/>
  <c r="G1602" i="1"/>
  <c r="H1602" i="1"/>
  <c r="F1626" i="1"/>
  <c r="G1626" i="1"/>
  <c r="H1626" i="1"/>
  <c r="F1630" i="1"/>
  <c r="G1630" i="1"/>
  <c r="H1630" i="1"/>
  <c r="F1703" i="1"/>
  <c r="F1747" i="1"/>
  <c r="F1759" i="1"/>
  <c r="F1814" i="1"/>
  <c r="G1814" i="1"/>
  <c r="H1814" i="1"/>
  <c r="F1817" i="1"/>
  <c r="G1817" i="1"/>
  <c r="H1817" i="1"/>
  <c r="F1824" i="1"/>
  <c r="G1824" i="1"/>
  <c r="H1824" i="1"/>
  <c r="F1828" i="1"/>
  <c r="G1828" i="1"/>
  <c r="H1828" i="1"/>
  <c r="F1830" i="1"/>
  <c r="G1830" i="1"/>
  <c r="H1830" i="1"/>
  <c r="F1835" i="1"/>
  <c r="G1835" i="1"/>
  <c r="H1835" i="1"/>
  <c r="F1837" i="1"/>
  <c r="G1837" i="1"/>
  <c r="H1837" i="1"/>
  <c r="F1840" i="1"/>
  <c r="G1840" i="1"/>
  <c r="H1840" i="1"/>
  <c r="F1844" i="1"/>
  <c r="G1844" i="1"/>
  <c r="H1844" i="1"/>
  <c r="F1846" i="1"/>
  <c r="G1846" i="1"/>
  <c r="H1846" i="1"/>
  <c r="F1850" i="1"/>
  <c r="G1850" i="1"/>
  <c r="H1850" i="1"/>
  <c r="F1855" i="1"/>
  <c r="G1855" i="1"/>
  <c r="H1855" i="1"/>
  <c r="F1857" i="1"/>
  <c r="G1857" i="1"/>
  <c r="H1857" i="1"/>
  <c r="F1867" i="1"/>
  <c r="G1867" i="1"/>
  <c r="H1867" i="1"/>
  <c r="F1869" i="1"/>
  <c r="G1869" i="1"/>
  <c r="H1869" i="1"/>
  <c r="F1872" i="1"/>
  <c r="G1872" i="1"/>
  <c r="H1872" i="1"/>
  <c r="F1876" i="1"/>
  <c r="G1876" i="1"/>
  <c r="H1876" i="1"/>
  <c r="F1878" i="1"/>
  <c r="G1878" i="1"/>
  <c r="H1878" i="1"/>
  <c r="F1882" i="1"/>
  <c r="G1882" i="1"/>
  <c r="H1882" i="1"/>
  <c r="F1564" i="1"/>
  <c r="G1564" i="1"/>
  <c r="H1564" i="1"/>
  <c r="F1571" i="1"/>
  <c r="G1571" i="1"/>
  <c r="H1571" i="1"/>
  <c r="F1574" i="1"/>
  <c r="G1574" i="1"/>
  <c r="H1574" i="1"/>
  <c r="F1585" i="1"/>
  <c r="G1585" i="1"/>
  <c r="H1585" i="1"/>
  <c r="F1596" i="1"/>
  <c r="G1596" i="1"/>
  <c r="H1596" i="1"/>
  <c r="F1603" i="1"/>
  <c r="G1603" i="1"/>
  <c r="H1603" i="1"/>
  <c r="F1606" i="1"/>
  <c r="G1606" i="1"/>
  <c r="H1606" i="1"/>
  <c r="F1618" i="1"/>
  <c r="G1618" i="1"/>
  <c r="H1618" i="1"/>
  <c r="F1622" i="1"/>
  <c r="G1622" i="1"/>
  <c r="H1622" i="1"/>
  <c r="F1627" i="1"/>
  <c r="G1627" i="1"/>
  <c r="H1627" i="1"/>
  <c r="F1631" i="1"/>
  <c r="G1631" i="1"/>
  <c r="H1631" i="1"/>
  <c r="F1643" i="1"/>
  <c r="F1645" i="1"/>
  <c r="F1658" i="1"/>
  <c r="F1662" i="1"/>
  <c r="F1666" i="1"/>
  <c r="F1675" i="1"/>
  <c r="F1679" i="1"/>
  <c r="F1681" i="1"/>
  <c r="F1685" i="1"/>
  <c r="F1689" i="1"/>
  <c r="F1693" i="1"/>
  <c r="F1708" i="1"/>
  <c r="F1712" i="1"/>
  <c r="F1739" i="1"/>
  <c r="F1745" i="1"/>
  <c r="F1769" i="1"/>
  <c r="F1776" i="1"/>
  <c r="F1792" i="1"/>
  <c r="F1804" i="1"/>
  <c r="F1819" i="1"/>
  <c r="G1819" i="1"/>
  <c r="H1819" i="1"/>
  <c r="F1821" i="1"/>
  <c r="G1821" i="1"/>
  <c r="H1821" i="1"/>
  <c r="F1823" i="1"/>
  <c r="G1823" i="1"/>
  <c r="H1823" i="1"/>
  <c r="F1826" i="1"/>
  <c r="G1826" i="1"/>
  <c r="H1826" i="1"/>
  <c r="F1832" i="1"/>
  <c r="G1832" i="1"/>
  <c r="H1832" i="1"/>
  <c r="F1836" i="1"/>
  <c r="G1836" i="1"/>
  <c r="H1836" i="1"/>
  <c r="F1838" i="1"/>
  <c r="G1838" i="1"/>
  <c r="H1838" i="1"/>
  <c r="F1842" i="1"/>
  <c r="G1842" i="1"/>
  <c r="H1842" i="1"/>
  <c r="F1847" i="1"/>
  <c r="G1847" i="1"/>
  <c r="H1847" i="1"/>
  <c r="F1849" i="1"/>
  <c r="G1849" i="1"/>
  <c r="H1849" i="1"/>
  <c r="F1859" i="1"/>
  <c r="G1859" i="1"/>
  <c r="H1859" i="1"/>
  <c r="F1861" i="1"/>
  <c r="G1861" i="1"/>
  <c r="H1861" i="1"/>
  <c r="F1864" i="1"/>
  <c r="G1864" i="1"/>
  <c r="H1864" i="1"/>
  <c r="F1868" i="1"/>
  <c r="G1868" i="1"/>
  <c r="H1868" i="1"/>
  <c r="F1870" i="1"/>
  <c r="G1870" i="1"/>
  <c r="H1870" i="1"/>
  <c r="F1874" i="1"/>
  <c r="G1874" i="1"/>
  <c r="H1874" i="1"/>
  <c r="F1879" i="1"/>
  <c r="G1879" i="1"/>
  <c r="H1879" i="1"/>
  <c r="F1881" i="1"/>
  <c r="G1881" i="1"/>
  <c r="H1881" i="1"/>
  <c r="F1883" i="1"/>
  <c r="G1883" i="1"/>
  <c r="H1883" i="1"/>
  <c r="F1885" i="1"/>
  <c r="G1885" i="1"/>
  <c r="H1885" i="1"/>
  <c r="F1583" i="1"/>
  <c r="G1583" i="1"/>
  <c r="H1583" i="1"/>
  <c r="F1597" i="1"/>
  <c r="G1597" i="1"/>
  <c r="H1597" i="1"/>
  <c r="F1612" i="1"/>
  <c r="G1612" i="1"/>
  <c r="H1612" i="1"/>
  <c r="F1652" i="1"/>
  <c r="F1669" i="1"/>
  <c r="F1798" i="1"/>
  <c r="F1816" i="1"/>
  <c r="G1816" i="1"/>
  <c r="H1816" i="1"/>
  <c r="F1839" i="1"/>
  <c r="G1839" i="1"/>
  <c r="H1839" i="1"/>
  <c r="F1856" i="1"/>
  <c r="G1856" i="1"/>
  <c r="H1856" i="1"/>
  <c r="F1871" i="1"/>
  <c r="G1871" i="1"/>
  <c r="H1871" i="1"/>
  <c r="F1884" i="1"/>
  <c r="G1884" i="1"/>
  <c r="H1884" i="1"/>
  <c r="F1888" i="1"/>
  <c r="G1888" i="1"/>
  <c r="H1888" i="1"/>
  <c r="F1586" i="1"/>
  <c r="G1586" i="1"/>
  <c r="H1586" i="1"/>
  <c r="F1616" i="1"/>
  <c r="G1616" i="1"/>
  <c r="H1616" i="1"/>
  <c r="F1706" i="1"/>
  <c r="F1743" i="1"/>
  <c r="F1794" i="1"/>
  <c r="F1825" i="1"/>
  <c r="G1825" i="1"/>
  <c r="H1825" i="1"/>
  <c r="F1841" i="1"/>
  <c r="G1841" i="1"/>
  <c r="H1841" i="1"/>
  <c r="F1866" i="1"/>
  <c r="G1866" i="1"/>
  <c r="H1866" i="1"/>
  <c r="F1875" i="1"/>
  <c r="G1875" i="1"/>
  <c r="H1875" i="1"/>
  <c r="F1880" i="1"/>
  <c r="G1880" i="1"/>
  <c r="H1880" i="1"/>
  <c r="F1890" i="1"/>
  <c r="G1890" i="1"/>
  <c r="H1890" i="1"/>
  <c r="F1902" i="1"/>
  <c r="F1905" i="1"/>
  <c r="F1912" i="1"/>
  <c r="F1914" i="1"/>
  <c r="F1917" i="1"/>
  <c r="F1922" i="1"/>
  <c r="F1927" i="1"/>
  <c r="F1934" i="1"/>
  <c r="F1937" i="1"/>
  <c r="F1950" i="1"/>
  <c r="F1953" i="1"/>
  <c r="F2072" i="1"/>
  <c r="G2072" i="1"/>
  <c r="H2072" i="1"/>
  <c r="F2077" i="1"/>
  <c r="G2077" i="1"/>
  <c r="H2077" i="1"/>
  <c r="F2082" i="1"/>
  <c r="G2082" i="1"/>
  <c r="H2082" i="1"/>
  <c r="F2087" i="1"/>
  <c r="G2087" i="1"/>
  <c r="H2087" i="1"/>
  <c r="F2089" i="1"/>
  <c r="G2089" i="1"/>
  <c r="H2089" i="1"/>
  <c r="F2091" i="1"/>
  <c r="G2091" i="1"/>
  <c r="H2091" i="1"/>
  <c r="F2093" i="1"/>
  <c r="G2093" i="1"/>
  <c r="H2093" i="1"/>
  <c r="F2099" i="1"/>
  <c r="G2099" i="1"/>
  <c r="H2099" i="1"/>
  <c r="F2102" i="1"/>
  <c r="G2102" i="1"/>
  <c r="H2102" i="1"/>
  <c r="F2104" i="1"/>
  <c r="G2104" i="1"/>
  <c r="H2104" i="1"/>
  <c r="F2109" i="1"/>
  <c r="G2109" i="1"/>
  <c r="H2109" i="1"/>
  <c r="F2114" i="1"/>
  <c r="G2114" i="1"/>
  <c r="H2114" i="1"/>
  <c r="F2119" i="1"/>
  <c r="G2119" i="1"/>
  <c r="H2119" i="1"/>
  <c r="F2121" i="1"/>
  <c r="G2121" i="1"/>
  <c r="H2121" i="1"/>
  <c r="F2123" i="1"/>
  <c r="G2123" i="1"/>
  <c r="H2123" i="1"/>
  <c r="F2125" i="1"/>
  <c r="G2125" i="1"/>
  <c r="H2125" i="1"/>
  <c r="F2131" i="1"/>
  <c r="G2131" i="1"/>
  <c r="H2131" i="1"/>
  <c r="F2134" i="1"/>
  <c r="G2134" i="1"/>
  <c r="H2134" i="1"/>
  <c r="F2136" i="1"/>
  <c r="G2136" i="1"/>
  <c r="H2136" i="1"/>
  <c r="F1576" i="1"/>
  <c r="G1576" i="1"/>
  <c r="H1576" i="1"/>
  <c r="F1775" i="1"/>
  <c r="F1820" i="1"/>
  <c r="G1820" i="1"/>
  <c r="H1820" i="1"/>
  <c r="F1834" i="1"/>
  <c r="G1834" i="1"/>
  <c r="H1834" i="1"/>
  <c r="F1851" i="1"/>
  <c r="G1851" i="1"/>
  <c r="H1851" i="1"/>
  <c r="F1860" i="1"/>
  <c r="G1860" i="1"/>
  <c r="H1860" i="1"/>
  <c r="F1873" i="1"/>
  <c r="G1873" i="1"/>
  <c r="H1873" i="1"/>
  <c r="F1886" i="1"/>
  <c r="G1886" i="1"/>
  <c r="H1886" i="1"/>
  <c r="F1889" i="1"/>
  <c r="G1889" i="1"/>
  <c r="H1889" i="1"/>
  <c r="F1904" i="1"/>
  <c r="F1907" i="1"/>
  <c r="F1916" i="1"/>
  <c r="F1919" i="1"/>
  <c r="F1924" i="1"/>
  <c r="F1926" i="1"/>
  <c r="F1931" i="1"/>
  <c r="F1936" i="1"/>
  <c r="F1943" i="1"/>
  <c r="F1952" i="1"/>
  <c r="F1959" i="1"/>
  <c r="F1966" i="1"/>
  <c r="F1974" i="1"/>
  <c r="F2045" i="1"/>
  <c r="F2055" i="1"/>
  <c r="F2057" i="1"/>
  <c r="F2059" i="1"/>
  <c r="F2074" i="1"/>
  <c r="G2074" i="1"/>
  <c r="H2074" i="1"/>
  <c r="F2078" i="1"/>
  <c r="G2078" i="1"/>
  <c r="H2078" i="1"/>
  <c r="F2080" i="1"/>
  <c r="G2080" i="1"/>
  <c r="H2080" i="1"/>
  <c r="F2090" i="1"/>
  <c r="G2090" i="1"/>
  <c r="H2090" i="1"/>
  <c r="F2092" i="1"/>
  <c r="G2092" i="1"/>
  <c r="H2092" i="1"/>
  <c r="F2095" i="1"/>
  <c r="G2095" i="1"/>
  <c r="H2095" i="1"/>
  <c r="F2097" i="1"/>
  <c r="G2097" i="1"/>
  <c r="H2097" i="1"/>
  <c r="F2101" i="1"/>
  <c r="G2101" i="1"/>
  <c r="H2101" i="1"/>
  <c r="F2106" i="1"/>
  <c r="G2106" i="1"/>
  <c r="H2106" i="1"/>
  <c r="F2110" i="1"/>
  <c r="G2110" i="1"/>
  <c r="H2110" i="1"/>
  <c r="F2112" i="1"/>
  <c r="G2112" i="1"/>
  <c r="H2112" i="1"/>
  <c r="F2122" i="1"/>
  <c r="G2122" i="1"/>
  <c r="H2122" i="1"/>
  <c r="F2124" i="1"/>
  <c r="G2124" i="1"/>
  <c r="H2124" i="1"/>
  <c r="F1608" i="1"/>
  <c r="G1608" i="1"/>
  <c r="H1608" i="1"/>
  <c r="F1930" i="1"/>
  <c r="F1933" i="1"/>
  <c r="F1938" i="1"/>
  <c r="F2035" i="1"/>
  <c r="F2076" i="1"/>
  <c r="G2076" i="1"/>
  <c r="H2076" i="1"/>
  <c r="F2081" i="1"/>
  <c r="G2081" i="1"/>
  <c r="H2081" i="1"/>
  <c r="F2085" i="1"/>
  <c r="G2085" i="1"/>
  <c r="H2085" i="1"/>
  <c r="F2108" i="1"/>
  <c r="G2108" i="1"/>
  <c r="H2108" i="1"/>
  <c r="F2113" i="1"/>
  <c r="G2113" i="1"/>
  <c r="H2113" i="1"/>
  <c r="F2117" i="1"/>
  <c r="G2117" i="1"/>
  <c r="H2117" i="1"/>
  <c r="F2258" i="1"/>
  <c r="G2258" i="1"/>
  <c r="H2258" i="1"/>
  <c r="F2260" i="1"/>
  <c r="G2260" i="1"/>
  <c r="H2260" i="1"/>
  <c r="F2295" i="1"/>
  <c r="G2295" i="1"/>
  <c r="H2295" i="1"/>
  <c r="F2303" i="1"/>
  <c r="G2303" i="1"/>
  <c r="H2303" i="1"/>
  <c r="F2305" i="1"/>
  <c r="G2305" i="1"/>
  <c r="H2305" i="1"/>
  <c r="F2315" i="1"/>
  <c r="G2315" i="1"/>
  <c r="H2315" i="1"/>
  <c r="F2320" i="1"/>
  <c r="G2320" i="1"/>
  <c r="H2320" i="1"/>
  <c r="F2323" i="1"/>
  <c r="G2323" i="1"/>
  <c r="H2323" i="1"/>
  <c r="F2329" i="1"/>
  <c r="G2329" i="1"/>
  <c r="H2329" i="1"/>
  <c r="F2332" i="1"/>
  <c r="G2332" i="1"/>
  <c r="H2332" i="1"/>
  <c r="F2337" i="1"/>
  <c r="G2337" i="1"/>
  <c r="H2337" i="1"/>
  <c r="F2347" i="1"/>
  <c r="G2347" i="1"/>
  <c r="H2347" i="1"/>
  <c r="F2349" i="1"/>
  <c r="G2349" i="1"/>
  <c r="H2349" i="1"/>
  <c r="F2352" i="1"/>
  <c r="G2352" i="1"/>
  <c r="H2352" i="1"/>
  <c r="F2358" i="1"/>
  <c r="G2358" i="1"/>
  <c r="H2358" i="1"/>
  <c r="F2363" i="1"/>
  <c r="G2363" i="1"/>
  <c r="H2363" i="1"/>
  <c r="F2365" i="1"/>
  <c r="G2365" i="1"/>
  <c r="H2365" i="1"/>
  <c r="F1565" i="1"/>
  <c r="G1565" i="1"/>
  <c r="H1565" i="1"/>
  <c r="F1822" i="1"/>
  <c r="G1822" i="1"/>
  <c r="H1822" i="1"/>
  <c r="F1853" i="1"/>
  <c r="G1853" i="1"/>
  <c r="H1853" i="1"/>
  <c r="F1877" i="1"/>
  <c r="G1877" i="1"/>
  <c r="H1877" i="1"/>
  <c r="F1901" i="1"/>
  <c r="F1906" i="1"/>
  <c r="F1928" i="1"/>
  <c r="F2025" i="1"/>
  <c r="F2073" i="1"/>
  <c r="G2073" i="1"/>
  <c r="H2073" i="1"/>
  <c r="F2086" i="1"/>
  <c r="G2086" i="1"/>
  <c r="H2086" i="1"/>
  <c r="F2094" i="1"/>
  <c r="G2094" i="1"/>
  <c r="H2094" i="1"/>
  <c r="F2098" i="1"/>
  <c r="G2098" i="1"/>
  <c r="H2098" i="1"/>
  <c r="F2105" i="1"/>
  <c r="G2105" i="1"/>
  <c r="H2105" i="1"/>
  <c r="F2118" i="1"/>
  <c r="G2118" i="1"/>
  <c r="H2118" i="1"/>
  <c r="F2126" i="1"/>
  <c r="G2126" i="1"/>
  <c r="H2126" i="1"/>
  <c r="F2129" i="1"/>
  <c r="G2129" i="1"/>
  <c r="H2129" i="1"/>
  <c r="F2138" i="1"/>
  <c r="G2138" i="1"/>
  <c r="H2138" i="1"/>
  <c r="F1700" i="1"/>
  <c r="F1862" i="1"/>
  <c r="G1862" i="1"/>
  <c r="H1862" i="1"/>
  <c r="F1918" i="1"/>
  <c r="F1921" i="1"/>
  <c r="F1942" i="1"/>
  <c r="F1949" i="1"/>
  <c r="F1954" i="1"/>
  <c r="F1956" i="1"/>
  <c r="F1958" i="1"/>
  <c r="F1973" i="1"/>
  <c r="F2013" i="1"/>
  <c r="F2017" i="1"/>
  <c r="F2021" i="1"/>
  <c r="F2083" i="1"/>
  <c r="G2083" i="1"/>
  <c r="H2083" i="1"/>
  <c r="F2096" i="1"/>
  <c r="G2096" i="1"/>
  <c r="H2096" i="1"/>
  <c r="F2103" i="1"/>
  <c r="G2103" i="1"/>
  <c r="H2103" i="1"/>
  <c r="F2115" i="1"/>
  <c r="G2115" i="1"/>
  <c r="H2115" i="1"/>
  <c r="F2127" i="1"/>
  <c r="G2127" i="1"/>
  <c r="H2127" i="1"/>
  <c r="F2132" i="1"/>
  <c r="G2132" i="1"/>
  <c r="H2132" i="1"/>
  <c r="F2150" i="1"/>
  <c r="G2150" i="1"/>
  <c r="J2150" i="1"/>
  <c r="F2157" i="1"/>
  <c r="G2157" i="1"/>
  <c r="F2163" i="1"/>
  <c r="G2163" i="1"/>
  <c r="J2163" i="1"/>
  <c r="F2171" i="1"/>
  <c r="G2171" i="1"/>
  <c r="J2171" i="1"/>
  <c r="F2172" i="1"/>
  <c r="G2172" i="1"/>
  <c r="J2172" i="1"/>
  <c r="F2212" i="1"/>
  <c r="F2219" i="1"/>
  <c r="F2220" i="1"/>
  <c r="F2227" i="1"/>
  <c r="F2228" i="1"/>
  <c r="F2296" i="1"/>
  <c r="G2296" i="1"/>
  <c r="H2296" i="1"/>
  <c r="F2298" i="1"/>
  <c r="G2298" i="1"/>
  <c r="H2298" i="1"/>
  <c r="F2302" i="1"/>
  <c r="G2302" i="1"/>
  <c r="H2302" i="1"/>
  <c r="F2304" i="1"/>
  <c r="G2304" i="1"/>
  <c r="H2304" i="1"/>
  <c r="F2306" i="1"/>
  <c r="G2306" i="1"/>
  <c r="H2306" i="1"/>
  <c r="F2308" i="1"/>
  <c r="G2308" i="1"/>
  <c r="H2308" i="1"/>
  <c r="F2310" i="1"/>
  <c r="G2310" i="1"/>
  <c r="H2310" i="1"/>
  <c r="F2317" i="1"/>
  <c r="G2317" i="1"/>
  <c r="H2317" i="1"/>
  <c r="F2319" i="1"/>
  <c r="G2319" i="1"/>
  <c r="H2319" i="1"/>
  <c r="F2321" i="1"/>
  <c r="G2321" i="1"/>
  <c r="H2321" i="1"/>
  <c r="F2326" i="1"/>
  <c r="G2326" i="1"/>
  <c r="H2326" i="1"/>
  <c r="F2331" i="1"/>
  <c r="G2331" i="1"/>
  <c r="H2331" i="1"/>
  <c r="F2333" i="1"/>
  <c r="G2333" i="1"/>
  <c r="H2333" i="1"/>
  <c r="F2339" i="1"/>
  <c r="G2339" i="1"/>
  <c r="H2339" i="1"/>
  <c r="F2342" i="1"/>
  <c r="G2342" i="1"/>
  <c r="H2342" i="1"/>
  <c r="F2351" i="1"/>
  <c r="G2351" i="1"/>
  <c r="H2351" i="1"/>
  <c r="F2355" i="1"/>
  <c r="G2355" i="1"/>
  <c r="H2355" i="1"/>
  <c r="F2361" i="1"/>
  <c r="G2361" i="1"/>
  <c r="H2361" i="1"/>
  <c r="F2364" i="1"/>
  <c r="G2364" i="1"/>
  <c r="H2364" i="1"/>
  <c r="F1940" i="1"/>
  <c r="F2079" i="1"/>
  <c r="G2079" i="1"/>
  <c r="H2079" i="1"/>
  <c r="F2111" i="1"/>
  <c r="G2111" i="1"/>
  <c r="H2111" i="1"/>
  <c r="F2128" i="1"/>
  <c r="G2128" i="1"/>
  <c r="H2128" i="1"/>
  <c r="F2137" i="1"/>
  <c r="G2137" i="1"/>
  <c r="H2137" i="1"/>
  <c r="F2169" i="1"/>
  <c r="G2169" i="1"/>
  <c r="J2169" i="1"/>
  <c r="F2190" i="1"/>
  <c r="F2218" i="1"/>
  <c r="F2234" i="1"/>
  <c r="F2297" i="1"/>
  <c r="G2297" i="1"/>
  <c r="H2297" i="1"/>
  <c r="F2313" i="1"/>
  <c r="G2313" i="1"/>
  <c r="H2313" i="1"/>
  <c r="F2318" i="1"/>
  <c r="G2318" i="1"/>
  <c r="H2318" i="1"/>
  <c r="F2324" i="1"/>
  <c r="G2324" i="1"/>
  <c r="H2324" i="1"/>
  <c r="F2328" i="1"/>
  <c r="G2328" i="1"/>
  <c r="H2328" i="1"/>
  <c r="F2336" i="1"/>
  <c r="G2336" i="1"/>
  <c r="H2336" i="1"/>
  <c r="F2340" i="1"/>
  <c r="G2340" i="1"/>
  <c r="H2340" i="1"/>
  <c r="F2343" i="1"/>
  <c r="G2343" i="1"/>
  <c r="H2343" i="1"/>
  <c r="F2354" i="1"/>
  <c r="G2354" i="1"/>
  <c r="H2354" i="1"/>
  <c r="F2359" i="1"/>
  <c r="G2359" i="1"/>
  <c r="H2359" i="1"/>
  <c r="F2367" i="1"/>
  <c r="G2367" i="1"/>
  <c r="H2367" i="1"/>
  <c r="F2391" i="1"/>
  <c r="F2465" i="1"/>
  <c r="F2471" i="1"/>
  <c r="F2547" i="1"/>
  <c r="G2547" i="1"/>
  <c r="H2547" i="1"/>
  <c r="F2553" i="1"/>
  <c r="G2553" i="1"/>
  <c r="H2553" i="1"/>
  <c r="F2603" i="1"/>
  <c r="G2603" i="1"/>
  <c r="H2603" i="1"/>
  <c r="F2609" i="1"/>
  <c r="G2609" i="1"/>
  <c r="H2609" i="1"/>
  <c r="F2611" i="1"/>
  <c r="G2611" i="1"/>
  <c r="H2611" i="1"/>
  <c r="F2615" i="1"/>
  <c r="G2615" i="1"/>
  <c r="H2615" i="1"/>
  <c r="F2618" i="1"/>
  <c r="G2618" i="1"/>
  <c r="H2618" i="1"/>
  <c r="F2627" i="1"/>
  <c r="G2627" i="1"/>
  <c r="H2627" i="1"/>
  <c r="F2633" i="1"/>
  <c r="G2633" i="1"/>
  <c r="H2633" i="1"/>
  <c r="F2637" i="1"/>
  <c r="G2637" i="1"/>
  <c r="H2637" i="1"/>
  <c r="F2735" i="1"/>
  <c r="G2735" i="1"/>
  <c r="H2735" i="1"/>
  <c r="F2742" i="1"/>
  <c r="G2742" i="1"/>
  <c r="H2742" i="1"/>
  <c r="F2744" i="1"/>
  <c r="G2744" i="1"/>
  <c r="H2744" i="1"/>
  <c r="F2772" i="1"/>
  <c r="G2772" i="1"/>
  <c r="H2772" i="1"/>
  <c r="F2774" i="1"/>
  <c r="G2774" i="1"/>
  <c r="H2774" i="1"/>
  <c r="F2777" i="1"/>
  <c r="G2777" i="1"/>
  <c r="H2777" i="1"/>
  <c r="F2779" i="1"/>
  <c r="G2779" i="1"/>
  <c r="H2779" i="1"/>
  <c r="F2816" i="1"/>
  <c r="G2816" i="1"/>
  <c r="H2816" i="1"/>
  <c r="F2821" i="1"/>
  <c r="G2821" i="1"/>
  <c r="H2821" i="1"/>
  <c r="F2826" i="1"/>
  <c r="G2826" i="1"/>
  <c r="H2826" i="1"/>
  <c r="F2828" i="1"/>
  <c r="G2828" i="1"/>
  <c r="H2828" i="1"/>
  <c r="F2831" i="1"/>
  <c r="G2831" i="1"/>
  <c r="H2831" i="1"/>
  <c r="F2833" i="1"/>
  <c r="G2833" i="1"/>
  <c r="H2833" i="1"/>
  <c r="F2837" i="1"/>
  <c r="G2837" i="1"/>
  <c r="H2837" i="1"/>
  <c r="F2842" i="1"/>
  <c r="G2842" i="1"/>
  <c r="H2842" i="1"/>
  <c r="F1887" i="1"/>
  <c r="G1887" i="1"/>
  <c r="H1887" i="1"/>
  <c r="F2084" i="1"/>
  <c r="G2084" i="1"/>
  <c r="H2084" i="1"/>
  <c r="F2100" i="1"/>
  <c r="G2100" i="1"/>
  <c r="H2100" i="1"/>
  <c r="F2116" i="1"/>
  <c r="G2116" i="1"/>
  <c r="H2116" i="1"/>
  <c r="F2130" i="1"/>
  <c r="G2130" i="1"/>
  <c r="H2130" i="1"/>
  <c r="F2196" i="1"/>
  <c r="F2198" i="1"/>
  <c r="F2225" i="1"/>
  <c r="F2233" i="1"/>
  <c r="F2283" i="1"/>
  <c r="F2294" i="1"/>
  <c r="G2294" i="1"/>
  <c r="H2294" i="1"/>
  <c r="F2299" i="1"/>
  <c r="G2299" i="1"/>
  <c r="H2299" i="1"/>
  <c r="F2307" i="1"/>
  <c r="G2307" i="1"/>
  <c r="H2307" i="1"/>
  <c r="F2314" i="1"/>
  <c r="G2314" i="1"/>
  <c r="H2314" i="1"/>
  <c r="F2325" i="1"/>
  <c r="G2325" i="1"/>
  <c r="H2325" i="1"/>
  <c r="F2341" i="1"/>
  <c r="G2341" i="1"/>
  <c r="H2341" i="1"/>
  <c r="F2344" i="1"/>
  <c r="G2344" i="1"/>
  <c r="H2344" i="1"/>
  <c r="F2348" i="1"/>
  <c r="G2348" i="1"/>
  <c r="H2348" i="1"/>
  <c r="F2356" i="1"/>
  <c r="G2356" i="1"/>
  <c r="H2356" i="1"/>
  <c r="F2360" i="1"/>
  <c r="G2360" i="1"/>
  <c r="H2360" i="1"/>
  <c r="F2378" i="1"/>
  <c r="F2380" i="1"/>
  <c r="F2384" i="1"/>
  <c r="F2386" i="1"/>
  <c r="F2470" i="1"/>
  <c r="F2497" i="1"/>
  <c r="F2500" i="1"/>
  <c r="F2502" i="1"/>
  <c r="F2504" i="1"/>
  <c r="F2508" i="1"/>
  <c r="F2516" i="1"/>
  <c r="F2520" i="1"/>
  <c r="F2524" i="1"/>
  <c r="F2528" i="1"/>
  <c r="F2546" i="1"/>
  <c r="G2546" i="1"/>
  <c r="H2546" i="1"/>
  <c r="F2568" i="1"/>
  <c r="G2568" i="1"/>
  <c r="H2568" i="1"/>
  <c r="F2583" i="1"/>
  <c r="F2585" i="1"/>
  <c r="F2589" i="1"/>
  <c r="F2604" i="1"/>
  <c r="G2604" i="1"/>
  <c r="H2604" i="1"/>
  <c r="F2606" i="1"/>
  <c r="G2606" i="1"/>
  <c r="H2606" i="1"/>
  <c r="F2610" i="1"/>
  <c r="G2610" i="1"/>
  <c r="H2610" i="1"/>
  <c r="F2612" i="1"/>
  <c r="G2612" i="1"/>
  <c r="H2612" i="1"/>
  <c r="F2614" i="1"/>
  <c r="G2614" i="1"/>
  <c r="H2614" i="1"/>
  <c r="F1911" i="1"/>
  <c r="F2015" i="1"/>
  <c r="F2088" i="1"/>
  <c r="G2088" i="1"/>
  <c r="H2088" i="1"/>
  <c r="F2120" i="1"/>
  <c r="G2120" i="1"/>
  <c r="H2120" i="1"/>
  <c r="F2133" i="1"/>
  <c r="G2133" i="1"/>
  <c r="H2133" i="1"/>
  <c r="F2217" i="1"/>
  <c r="F2242" i="1"/>
  <c r="F2244" i="1"/>
  <c r="F2247" i="1"/>
  <c r="F2259" i="1"/>
  <c r="G2259" i="1"/>
  <c r="H2259" i="1"/>
  <c r="F2300" i="1"/>
  <c r="G2300" i="1"/>
  <c r="H2300" i="1"/>
  <c r="F2311" i="1"/>
  <c r="G2311" i="1"/>
  <c r="H2311" i="1"/>
  <c r="F2316" i="1"/>
  <c r="G2316" i="1"/>
  <c r="H2316" i="1"/>
  <c r="F2330" i="1"/>
  <c r="G2330" i="1"/>
  <c r="H2330" i="1"/>
  <c r="F2334" i="1"/>
  <c r="G2334" i="1"/>
  <c r="H2334" i="1"/>
  <c r="F2338" i="1"/>
  <c r="G2338" i="1"/>
  <c r="H2338" i="1"/>
  <c r="F2345" i="1"/>
  <c r="G2345" i="1"/>
  <c r="H2345" i="1"/>
  <c r="F2357" i="1"/>
  <c r="G2357" i="1"/>
  <c r="H2357" i="1"/>
  <c r="F2444" i="1"/>
  <c r="F2446" i="1"/>
  <c r="F2448" i="1"/>
  <c r="F2450" i="1"/>
  <c r="F2477" i="1"/>
  <c r="F2544" i="1"/>
  <c r="G2544" i="1"/>
  <c r="H2544" i="1"/>
  <c r="F2548" i="1"/>
  <c r="G2548" i="1"/>
  <c r="H2548" i="1"/>
  <c r="F2550" i="1"/>
  <c r="G2550" i="1"/>
  <c r="H2550" i="1"/>
  <c r="F2552" i="1"/>
  <c r="G2552" i="1"/>
  <c r="H2552" i="1"/>
  <c r="F2605" i="1"/>
  <c r="G2605" i="1"/>
  <c r="H2605" i="1"/>
  <c r="F2608" i="1"/>
  <c r="G2608" i="1"/>
  <c r="H2608" i="1"/>
  <c r="F2613" i="1"/>
  <c r="G2613" i="1"/>
  <c r="H2613" i="1"/>
  <c r="F2617" i="1"/>
  <c r="G2617" i="1"/>
  <c r="H2617" i="1"/>
  <c r="F2619" i="1"/>
  <c r="G2619" i="1"/>
  <c r="H2619" i="1"/>
  <c r="F2621" i="1"/>
  <c r="G2621" i="1"/>
  <c r="H2621" i="1"/>
  <c r="F2623" i="1"/>
  <c r="G2623" i="1"/>
  <c r="H2623" i="1"/>
  <c r="F2628" i="1"/>
  <c r="G2628" i="1"/>
  <c r="H2628" i="1"/>
  <c r="F2630" i="1"/>
  <c r="G2630" i="1"/>
  <c r="H2630" i="1"/>
  <c r="F2632" i="1"/>
  <c r="G2632" i="1"/>
  <c r="H2632" i="1"/>
  <c r="F2634" i="1"/>
  <c r="G2634" i="1"/>
  <c r="H2634" i="1"/>
  <c r="F2740" i="1"/>
  <c r="G2740" i="1"/>
  <c r="H2740" i="1"/>
  <c r="F2246" i="1"/>
  <c r="F2301" i="1"/>
  <c r="G2301" i="1"/>
  <c r="H2301" i="1"/>
  <c r="F2335" i="1"/>
  <c r="G2335" i="1"/>
  <c r="H2335" i="1"/>
  <c r="F2350" i="1"/>
  <c r="G2350" i="1"/>
  <c r="H2350" i="1"/>
  <c r="F2366" i="1"/>
  <c r="G2366" i="1"/>
  <c r="H2366" i="1"/>
  <c r="F2488" i="1"/>
  <c r="F2496" i="1"/>
  <c r="F2506" i="1"/>
  <c r="F2511" i="1"/>
  <c r="F2514" i="1"/>
  <c r="F2522" i="1"/>
  <c r="F2569" i="1"/>
  <c r="G2569" i="1"/>
  <c r="H2569" i="1"/>
  <c r="J2569" i="1"/>
  <c r="F2591" i="1"/>
  <c r="F2607" i="1"/>
  <c r="G2607" i="1"/>
  <c r="H2607" i="1"/>
  <c r="F2620" i="1"/>
  <c r="G2620" i="1"/>
  <c r="H2620" i="1"/>
  <c r="F2624" i="1"/>
  <c r="G2624" i="1"/>
  <c r="H2624" i="1"/>
  <c r="F2635" i="1"/>
  <c r="G2635" i="1"/>
  <c r="H2635" i="1"/>
  <c r="F2648" i="1"/>
  <c r="G2648" i="1"/>
  <c r="H2648" i="1"/>
  <c r="F2679" i="1"/>
  <c r="G2679" i="1"/>
  <c r="H2679" i="1"/>
  <c r="F2702" i="1"/>
  <c r="F2738" i="1"/>
  <c r="G2738" i="1"/>
  <c r="H2738" i="1"/>
  <c r="F2743" i="1"/>
  <c r="G2743" i="1"/>
  <c r="H2743" i="1"/>
  <c r="F2762" i="1"/>
  <c r="G2762" i="1"/>
  <c r="H2762" i="1"/>
  <c r="F2773" i="1"/>
  <c r="G2773" i="1"/>
  <c r="H2773" i="1"/>
  <c r="F2776" i="1"/>
  <c r="G2776" i="1"/>
  <c r="H2776" i="1"/>
  <c r="F2780" i="1"/>
  <c r="G2780" i="1"/>
  <c r="H2780" i="1"/>
  <c r="F2819" i="1"/>
  <c r="G2819" i="1"/>
  <c r="H2819" i="1"/>
  <c r="F2823" i="1"/>
  <c r="G2823" i="1"/>
  <c r="H2823" i="1"/>
  <c r="F2829" i="1"/>
  <c r="G2829" i="1"/>
  <c r="H2829" i="1"/>
  <c r="F2838" i="1"/>
  <c r="G2838" i="1"/>
  <c r="H2838" i="1"/>
  <c r="F2841" i="1"/>
  <c r="G2841" i="1"/>
  <c r="H2841" i="1"/>
  <c r="F2846" i="1"/>
  <c r="G2846" i="1"/>
  <c r="H2846" i="1"/>
  <c r="F2900" i="1"/>
  <c r="G2900" i="1"/>
  <c r="H2900" i="1"/>
  <c r="F2902" i="1"/>
  <c r="G2902" i="1"/>
  <c r="H2902" i="1"/>
  <c r="F2906" i="1"/>
  <c r="G2906" i="1"/>
  <c r="H2906" i="1"/>
  <c r="F2909" i="1"/>
  <c r="G2909" i="1"/>
  <c r="H2909" i="1"/>
  <c r="F2911" i="1"/>
  <c r="G2911" i="1"/>
  <c r="H2911" i="1"/>
  <c r="F2913" i="1"/>
  <c r="G2913" i="1"/>
  <c r="H2913" i="1"/>
  <c r="F2916" i="1"/>
  <c r="G2916" i="1"/>
  <c r="H2916" i="1"/>
  <c r="F2918" i="1"/>
  <c r="G2918" i="1"/>
  <c r="H2918" i="1"/>
  <c r="F2923" i="1"/>
  <c r="G2923" i="1"/>
  <c r="H2923" i="1"/>
  <c r="F2929" i="1"/>
  <c r="G2929" i="1"/>
  <c r="H2929" i="1"/>
  <c r="F2932" i="1"/>
  <c r="G2932" i="1"/>
  <c r="H2932" i="1"/>
  <c r="F2934" i="1"/>
  <c r="G2934" i="1"/>
  <c r="H2934" i="1"/>
  <c r="F2939" i="1"/>
  <c r="G2939" i="1"/>
  <c r="H2939" i="1"/>
  <c r="F2946" i="1"/>
  <c r="G2946" i="1"/>
  <c r="H2946" i="1"/>
  <c r="F2956" i="1"/>
  <c r="G2956" i="1"/>
  <c r="H2956" i="1"/>
  <c r="F3037" i="1"/>
  <c r="G3037" i="1"/>
  <c r="H3037" i="1"/>
  <c r="F3042" i="1"/>
  <c r="G3042" i="1"/>
  <c r="H3042" i="1"/>
  <c r="F3044" i="1"/>
  <c r="G3044" i="1"/>
  <c r="H3044" i="1"/>
  <c r="F3048" i="1"/>
  <c r="G3048" i="1"/>
  <c r="H3048" i="1"/>
  <c r="F3058" i="1"/>
  <c r="G3058" i="1"/>
  <c r="H3058" i="1"/>
  <c r="F3060" i="1"/>
  <c r="G3060" i="1"/>
  <c r="H3060" i="1"/>
  <c r="F2272" i="1"/>
  <c r="G2272" i="1"/>
  <c r="H2272" i="1"/>
  <c r="F2529" i="1"/>
  <c r="F2571" i="1"/>
  <c r="G2571" i="1"/>
  <c r="H2571" i="1"/>
  <c r="J2571" i="1"/>
  <c r="F2680" i="1"/>
  <c r="G2680" i="1"/>
  <c r="H2680" i="1"/>
  <c r="J2680" i="1"/>
  <c r="F2822" i="1"/>
  <c r="G2822" i="1"/>
  <c r="H2822" i="1"/>
  <c r="F2825" i="1"/>
  <c r="G2825" i="1"/>
  <c r="H2825" i="1"/>
  <c r="F2834" i="1"/>
  <c r="G2834" i="1"/>
  <c r="H2834" i="1"/>
  <c r="F2840" i="1"/>
  <c r="G2840" i="1"/>
  <c r="H2840" i="1"/>
  <c r="F2029" i="1"/>
  <c r="F2043" i="1"/>
  <c r="F2075" i="1"/>
  <c r="G2075" i="1"/>
  <c r="H2075" i="1"/>
  <c r="F2135" i="1"/>
  <c r="G2135" i="1"/>
  <c r="H2135" i="1"/>
  <c r="F2237" i="1"/>
  <c r="F2239" i="1"/>
  <c r="F2322" i="1"/>
  <c r="G2322" i="1"/>
  <c r="H2322" i="1"/>
  <c r="F2353" i="1"/>
  <c r="G2353" i="1"/>
  <c r="H2353" i="1"/>
  <c r="F2383" i="1"/>
  <c r="F2392" i="1"/>
  <c r="F2492" i="1"/>
  <c r="F2549" i="1"/>
  <c r="G2549" i="1"/>
  <c r="H2549" i="1"/>
  <c r="F2616" i="1"/>
  <c r="G2616" i="1"/>
  <c r="H2616" i="1"/>
  <c r="F2622" i="1"/>
  <c r="G2622" i="1"/>
  <c r="H2622" i="1"/>
  <c r="F2625" i="1"/>
  <c r="G2625" i="1"/>
  <c r="H2625" i="1"/>
  <c r="F2629" i="1"/>
  <c r="G2629" i="1"/>
  <c r="H2629" i="1"/>
  <c r="F2636" i="1"/>
  <c r="G2636" i="1"/>
  <c r="H2636" i="1"/>
  <c r="F2658" i="1"/>
  <c r="G2658" i="1"/>
  <c r="H2658" i="1"/>
  <c r="F2710" i="1"/>
  <c r="F2718" i="1"/>
  <c r="F2739" i="1"/>
  <c r="G2739" i="1"/>
  <c r="H2739" i="1"/>
  <c r="F2754" i="1"/>
  <c r="G2754" i="1"/>
  <c r="H2754" i="1"/>
  <c r="J2754" i="1"/>
  <c r="F2778" i="1"/>
  <c r="G2778" i="1"/>
  <c r="H2778" i="1"/>
  <c r="F2783" i="1"/>
  <c r="G2783" i="1"/>
  <c r="H2783" i="1"/>
  <c r="F2817" i="1"/>
  <c r="G2817" i="1"/>
  <c r="H2817" i="1"/>
  <c r="F2832" i="1"/>
  <c r="G2832" i="1"/>
  <c r="H2832" i="1"/>
  <c r="F2835" i="1"/>
  <c r="G2835" i="1"/>
  <c r="H2835" i="1"/>
  <c r="F2839" i="1"/>
  <c r="G2839" i="1"/>
  <c r="H2839" i="1"/>
  <c r="F2844" i="1"/>
  <c r="G2844" i="1"/>
  <c r="H2844" i="1"/>
  <c r="F2901" i="1"/>
  <c r="G2901" i="1"/>
  <c r="H2901" i="1"/>
  <c r="F2903" i="1"/>
  <c r="G2903" i="1"/>
  <c r="H2903" i="1"/>
  <c r="F2907" i="1"/>
  <c r="G2907" i="1"/>
  <c r="H2907" i="1"/>
  <c r="F2917" i="1"/>
  <c r="G2917" i="1"/>
  <c r="H2917" i="1"/>
  <c r="F2919" i="1"/>
  <c r="G2919" i="1"/>
  <c r="H2919" i="1"/>
  <c r="F2921" i="1"/>
  <c r="G2921" i="1"/>
  <c r="H2921" i="1"/>
  <c r="F2928" i="1"/>
  <c r="G2928" i="1"/>
  <c r="H2928" i="1"/>
  <c r="F2933" i="1"/>
  <c r="G2933" i="1"/>
  <c r="H2933" i="1"/>
  <c r="F2935" i="1"/>
  <c r="G2935" i="1"/>
  <c r="H2935" i="1"/>
  <c r="F2937" i="1"/>
  <c r="G2937" i="1"/>
  <c r="H2937" i="1"/>
  <c r="F2945" i="1"/>
  <c r="G2945" i="1"/>
  <c r="H2945" i="1"/>
  <c r="F2952" i="1"/>
  <c r="G2952" i="1"/>
  <c r="H2952" i="1"/>
  <c r="F2954" i="1"/>
  <c r="G2954" i="1"/>
  <c r="H2954" i="1"/>
  <c r="F3033" i="1"/>
  <c r="G3033" i="1"/>
  <c r="H3033" i="1"/>
  <c r="F3035" i="1"/>
  <c r="G3035" i="1"/>
  <c r="H3035" i="1"/>
  <c r="F3039" i="1"/>
  <c r="G3039" i="1"/>
  <c r="H3039" i="1"/>
  <c r="F3046" i="1"/>
  <c r="G3046" i="1"/>
  <c r="H3046" i="1"/>
  <c r="F3053" i="1"/>
  <c r="G3053" i="1"/>
  <c r="H3053" i="1"/>
  <c r="F3055" i="1"/>
  <c r="G3055" i="1"/>
  <c r="H3055" i="1"/>
  <c r="F1546" i="1"/>
  <c r="F2107" i="1"/>
  <c r="G2107" i="1"/>
  <c r="H2107" i="1"/>
  <c r="F2346" i="1"/>
  <c r="G2346" i="1"/>
  <c r="H2346" i="1"/>
  <c r="F2463" i="1"/>
  <c r="F2474" i="1"/>
  <c r="F2667" i="1"/>
  <c r="G2667" i="1"/>
  <c r="H2667" i="1"/>
  <c r="J2667" i="1"/>
  <c r="F2737" i="1"/>
  <c r="G2737" i="1"/>
  <c r="H2737" i="1"/>
  <c r="F2775" i="1"/>
  <c r="G2775" i="1"/>
  <c r="H2775" i="1"/>
  <c r="F2782" i="1"/>
  <c r="G2782" i="1"/>
  <c r="H2782" i="1"/>
  <c r="F2836" i="1"/>
  <c r="G2836" i="1"/>
  <c r="H2836" i="1"/>
  <c r="F2858" i="1"/>
  <c r="F2866" i="1"/>
  <c r="F2874" i="1"/>
  <c r="F1656" i="1"/>
  <c r="F1965" i="1"/>
  <c r="F2162" i="1"/>
  <c r="G2162" i="1"/>
  <c r="J2162" i="1"/>
  <c r="F2309" i="1"/>
  <c r="G2309" i="1"/>
  <c r="H2309" i="1"/>
  <c r="F2327" i="1"/>
  <c r="G2327" i="1"/>
  <c r="H2327" i="1"/>
  <c r="F2531" i="1"/>
  <c r="F2551" i="1"/>
  <c r="G2551" i="1"/>
  <c r="H2551" i="1"/>
  <c r="F2626" i="1"/>
  <c r="G2626" i="1"/>
  <c r="H2626" i="1"/>
  <c r="F2661" i="1"/>
  <c r="G2661" i="1"/>
  <c r="H2661" i="1"/>
  <c r="J2661" i="1"/>
  <c r="F2668" i="1"/>
  <c r="G2668" i="1"/>
  <c r="H2668" i="1"/>
  <c r="J2668" i="1"/>
  <c r="F2698" i="1"/>
  <c r="F2726" i="1"/>
  <c r="F2736" i="1"/>
  <c r="G2736" i="1"/>
  <c r="H2736" i="1"/>
  <c r="F2741" i="1"/>
  <c r="G2741" i="1"/>
  <c r="H2741" i="1"/>
  <c r="F2758" i="1"/>
  <c r="G2758" i="1"/>
  <c r="H2758" i="1"/>
  <c r="J2758" i="1"/>
  <c r="F2771" i="1"/>
  <c r="G2771" i="1"/>
  <c r="H2771" i="1"/>
  <c r="F2781" i="1"/>
  <c r="G2781" i="1"/>
  <c r="H2781" i="1"/>
  <c r="F2815" i="1"/>
  <c r="G2815" i="1"/>
  <c r="H2815" i="1"/>
  <c r="F2820" i="1"/>
  <c r="G2820" i="1"/>
  <c r="H2820" i="1"/>
  <c r="F2824" i="1"/>
  <c r="G2824" i="1"/>
  <c r="H2824" i="1"/>
  <c r="F2827" i="1"/>
  <c r="G2827" i="1"/>
  <c r="H2827" i="1"/>
  <c r="F2830" i="1"/>
  <c r="G2830" i="1"/>
  <c r="H2830" i="1"/>
  <c r="F2845" i="1"/>
  <c r="G2845" i="1"/>
  <c r="H2845" i="1"/>
  <c r="F2860" i="1"/>
  <c r="F2868" i="1"/>
  <c r="F2876" i="1"/>
  <c r="F2884" i="1"/>
  <c r="F2905" i="1"/>
  <c r="G2905" i="1"/>
  <c r="H2905" i="1"/>
  <c r="F2912" i="1"/>
  <c r="G2912" i="1"/>
  <c r="H2912" i="1"/>
  <c r="F2914" i="1"/>
  <c r="G2914" i="1"/>
  <c r="H2914" i="1"/>
  <c r="F2924" i="1"/>
  <c r="G2924" i="1"/>
  <c r="H2924" i="1"/>
  <c r="F2926" i="1"/>
  <c r="G2926" i="1"/>
  <c r="H2926" i="1"/>
  <c r="F2930" i="1"/>
  <c r="G2930" i="1"/>
  <c r="H2930" i="1"/>
  <c r="F2940" i="1"/>
  <c r="G2940" i="1"/>
  <c r="H2940" i="1"/>
  <c r="F2943" i="1"/>
  <c r="G2943" i="1"/>
  <c r="H2943" i="1"/>
  <c r="F2948" i="1"/>
  <c r="G2948" i="1"/>
  <c r="H2948" i="1"/>
  <c r="F2953" i="1"/>
  <c r="G2953" i="1"/>
  <c r="H2953" i="1"/>
  <c r="F2955" i="1"/>
  <c r="G2955" i="1"/>
  <c r="H2955" i="1"/>
  <c r="F2957" i="1"/>
  <c r="G2957" i="1"/>
  <c r="H2957" i="1"/>
  <c r="F2967" i="1"/>
  <c r="F2971" i="1"/>
  <c r="F2972" i="1"/>
  <c r="F2977" i="1"/>
  <c r="F2978" i="1"/>
  <c r="F2983" i="1"/>
  <c r="F2987" i="1"/>
  <c r="F2988" i="1"/>
  <c r="F2993" i="1"/>
  <c r="F2994" i="1"/>
  <c r="F2999" i="1"/>
  <c r="F3003" i="1"/>
  <c r="F3004" i="1"/>
  <c r="F3009" i="1"/>
  <c r="F3010" i="1"/>
  <c r="F3015" i="1"/>
  <c r="F3019" i="1"/>
  <c r="F3020" i="1"/>
  <c r="F3034" i="1"/>
  <c r="G3034" i="1"/>
  <c r="H3034" i="1"/>
  <c r="F3036" i="1"/>
  <c r="G3036" i="1"/>
  <c r="H3036" i="1"/>
  <c r="F3040" i="1"/>
  <c r="G3040" i="1"/>
  <c r="H3040" i="1"/>
  <c r="F3045" i="1"/>
  <c r="G3045" i="1"/>
  <c r="H3045" i="1"/>
  <c r="F3049" i="1"/>
  <c r="G3049" i="1"/>
  <c r="H3049" i="1"/>
  <c r="F3051" i="1"/>
  <c r="G3051" i="1"/>
  <c r="H3051" i="1"/>
  <c r="F3056" i="1"/>
  <c r="G3056" i="1"/>
  <c r="H3056" i="1"/>
  <c r="F3061" i="1"/>
  <c r="G3061" i="1"/>
  <c r="H3061" i="1"/>
  <c r="F3075" i="1"/>
  <c r="F3080" i="1"/>
  <c r="F3085" i="1"/>
  <c r="F2226" i="1"/>
  <c r="F2312" i="1"/>
  <c r="G2312" i="1"/>
  <c r="H2312" i="1"/>
  <c r="F2362" i="1"/>
  <c r="G2362" i="1"/>
  <c r="H2362" i="1"/>
  <c r="F2389" i="1"/>
  <c r="F2519" i="1"/>
  <c r="F2545" i="1"/>
  <c r="G2545" i="1"/>
  <c r="H2545" i="1"/>
  <c r="F2631" i="1"/>
  <c r="G2631" i="1"/>
  <c r="H2631" i="1"/>
  <c r="F2818" i="1"/>
  <c r="G2818" i="1"/>
  <c r="H2818" i="1"/>
  <c r="F2843" i="1"/>
  <c r="G2843" i="1"/>
  <c r="H2843" i="1"/>
  <c r="F2882" i="1"/>
  <c r="F2915" i="1"/>
  <c r="G2915" i="1"/>
  <c r="H2915" i="1"/>
  <c r="F2925" i="1"/>
  <c r="G2925" i="1"/>
  <c r="H2925" i="1"/>
  <c r="F2944" i="1"/>
  <c r="G2944" i="1"/>
  <c r="H2944" i="1"/>
  <c r="F2970" i="1"/>
  <c r="F2976" i="1"/>
  <c r="F2982" i="1"/>
  <c r="F3013" i="1"/>
  <c r="F3054" i="1"/>
  <c r="G3054" i="1"/>
  <c r="H3054" i="1"/>
  <c r="F3074" i="1"/>
  <c r="F3079" i="1"/>
  <c r="F2899" i="1"/>
  <c r="G2899" i="1"/>
  <c r="H2899" i="1"/>
  <c r="F2908" i="1"/>
  <c r="G2908" i="1"/>
  <c r="H2908" i="1"/>
  <c r="F2927" i="1"/>
  <c r="G2927" i="1"/>
  <c r="H2927" i="1"/>
  <c r="F2936" i="1"/>
  <c r="G2936" i="1"/>
  <c r="H2936" i="1"/>
  <c r="F2997" i="1"/>
  <c r="F3018" i="1"/>
  <c r="F3038" i="1"/>
  <c r="G3038" i="1"/>
  <c r="H3038" i="1"/>
  <c r="F3047" i="1"/>
  <c r="G3047" i="1"/>
  <c r="H3047" i="1"/>
  <c r="F3057" i="1"/>
  <c r="G3057" i="1"/>
  <c r="H3057" i="1"/>
  <c r="F3084" i="1"/>
  <c r="F2910" i="1"/>
  <c r="G2910" i="1"/>
  <c r="H2910" i="1"/>
  <c r="F2920" i="1"/>
  <c r="G2920" i="1"/>
  <c r="H2920" i="1"/>
  <c r="F2938" i="1"/>
  <c r="G2938" i="1"/>
  <c r="H2938" i="1"/>
  <c r="F2950" i="1"/>
  <c r="G2950" i="1"/>
  <c r="H2950" i="1"/>
  <c r="F2981" i="1"/>
  <c r="F3002" i="1"/>
  <c r="F3008" i="1"/>
  <c r="F3014" i="1"/>
  <c r="F3041" i="1"/>
  <c r="G3041" i="1"/>
  <c r="H3041" i="1"/>
  <c r="F3050" i="1"/>
  <c r="G3050" i="1"/>
  <c r="H3050" i="1"/>
  <c r="F3059" i="1"/>
  <c r="G3059" i="1"/>
  <c r="H3059" i="1"/>
  <c r="F3073" i="1"/>
  <c r="F2904" i="1"/>
  <c r="G2904" i="1"/>
  <c r="H2904" i="1"/>
  <c r="F2922" i="1"/>
  <c r="G2922" i="1"/>
  <c r="H2922" i="1"/>
  <c r="F2931" i="1"/>
  <c r="G2931" i="1"/>
  <c r="H2931" i="1"/>
  <c r="F2942" i="1"/>
  <c r="G2942" i="1"/>
  <c r="H2942" i="1"/>
  <c r="F2986" i="1"/>
  <c r="F2992" i="1"/>
  <c r="F2998" i="1"/>
  <c r="F3043" i="1"/>
  <c r="G3043" i="1"/>
  <c r="H3043" i="1"/>
  <c r="F3052" i="1"/>
  <c r="G3052" i="1"/>
  <c r="H3052" i="1"/>
  <c r="F3062" i="1"/>
  <c r="G3062" i="1"/>
  <c r="H3062" i="1"/>
  <c r="F3083" i="1"/>
  <c r="F3006" i="1"/>
  <c r="F2979" i="1"/>
  <c r="F3016" i="1"/>
  <c r="F2989" i="1"/>
  <c r="F3086" i="1"/>
  <c r="F3005" i="1"/>
  <c r="F2880" i="1"/>
  <c r="F3021" i="1"/>
  <c r="F2665" i="1"/>
  <c r="G2665" i="1"/>
  <c r="H2665" i="1"/>
  <c r="F2387" i="1"/>
  <c r="F2863" i="1"/>
  <c r="F2706" i="1"/>
  <c r="F2664" i="1"/>
  <c r="G2664" i="1"/>
  <c r="H2664" i="1"/>
  <c r="J2664" i="1"/>
  <c r="F2650" i="1"/>
  <c r="G2650" i="1"/>
  <c r="H2650" i="1"/>
  <c r="J2650" i="1"/>
  <c r="F2513" i="1"/>
  <c r="F2483" i="1"/>
  <c r="F2422" i="1"/>
  <c r="F2243" i="1"/>
  <c r="F2211" i="1"/>
  <c r="F2801" i="1"/>
  <c r="F2156" i="1"/>
  <c r="G2156" i="1"/>
  <c r="F2881" i="1"/>
  <c r="F2865" i="1"/>
  <c r="F2705" i="1"/>
  <c r="F2671" i="1"/>
  <c r="G2671" i="1"/>
  <c r="H2671" i="1"/>
  <c r="J2671" i="1"/>
  <c r="F2523" i="1"/>
  <c r="F2509" i="1"/>
  <c r="F2473" i="1"/>
  <c r="F2756" i="1"/>
  <c r="G2756" i="1"/>
  <c r="H2756" i="1"/>
  <c r="J2756" i="1"/>
  <c r="F2651" i="1"/>
  <c r="G2651" i="1"/>
  <c r="H2651" i="1"/>
  <c r="F2875" i="1"/>
  <c r="F2859" i="1"/>
  <c r="F2757" i="1"/>
  <c r="G2757" i="1"/>
  <c r="H2757" i="1"/>
  <c r="F2654" i="1"/>
  <c r="G2654" i="1"/>
  <c r="H2654" i="1"/>
  <c r="F2481" i="1"/>
  <c r="F2430" i="1"/>
  <c r="F2398" i="1"/>
  <c r="F2224" i="1"/>
  <c r="F2755" i="1"/>
  <c r="G2755" i="1"/>
  <c r="H2755" i="1"/>
  <c r="F2682" i="1"/>
  <c r="G2682" i="1"/>
  <c r="H2682" i="1"/>
  <c r="J2682" i="1"/>
  <c r="F2572" i="1"/>
  <c r="G2572" i="1"/>
  <c r="H2572" i="1"/>
  <c r="J2572" i="1"/>
  <c r="F2482" i="1"/>
  <c r="F2432" i="1"/>
  <c r="F2400" i="1"/>
  <c r="F2270" i="1"/>
  <c r="G2270" i="1"/>
  <c r="H2270" i="1"/>
  <c r="J2270" i="1"/>
  <c r="F2229" i="1"/>
  <c r="F2210" i="1"/>
  <c r="F2155" i="1"/>
  <c r="G2155" i="1"/>
  <c r="J2155" i="1"/>
  <c r="F2570" i="1"/>
  <c r="G2570" i="1"/>
  <c r="H2570" i="1"/>
  <c r="J2570" i="1"/>
  <c r="F2475" i="1"/>
  <c r="F2418" i="1"/>
  <c r="F2390" i="1"/>
  <c r="F2200" i="1"/>
  <c r="F2164" i="1"/>
  <c r="G2164" i="1"/>
  <c r="J2164" i="1"/>
  <c r="F2703" i="1"/>
  <c r="F2681" i="1"/>
  <c r="G2681" i="1"/>
  <c r="H2681" i="1"/>
  <c r="F2655" i="1"/>
  <c r="G2655" i="1"/>
  <c r="H2655" i="1"/>
  <c r="J2655" i="1"/>
  <c r="F2495" i="1"/>
  <c r="F2467" i="1"/>
  <c r="F2412" i="1"/>
  <c r="F2238" i="1"/>
  <c r="F2056" i="1"/>
  <c r="F2024" i="1"/>
  <c r="F2271" i="1"/>
  <c r="G2271" i="1"/>
  <c r="H2271" i="1"/>
  <c r="F2165" i="1"/>
  <c r="G2165" i="1"/>
  <c r="F2034" i="1"/>
  <c r="F2011" i="1"/>
  <c r="F1946" i="1"/>
  <c r="F2199" i="1"/>
  <c r="F2158" i="1"/>
  <c r="G2158" i="1"/>
  <c r="J2158" i="1"/>
  <c r="F1960" i="1"/>
  <c r="F1910" i="1"/>
  <c r="F2377" i="1"/>
  <c r="F2054" i="1"/>
  <c r="F1989" i="1"/>
  <c r="F1903" i="1"/>
  <c r="F2044" i="1"/>
  <c r="F2005" i="1"/>
  <c r="F1781" i="1"/>
  <c r="F2040" i="1"/>
  <c r="F1713" i="1"/>
  <c r="F1667" i="1"/>
  <c r="F1987" i="1"/>
  <c r="F1644" i="1"/>
  <c r="F1717" i="1"/>
  <c r="F1787" i="1"/>
  <c r="F1699" i="1"/>
  <c r="F1651" i="1"/>
  <c r="F1793" i="1"/>
  <c r="F1765" i="1"/>
  <c r="F1750" i="1"/>
  <c r="F1684" i="1"/>
  <c r="F1642" i="1"/>
  <c r="F1768" i="1"/>
  <c r="F2185" i="1"/>
  <c r="F2709" i="1"/>
  <c r="F2468" i="1"/>
  <c r="F2023" i="1"/>
  <c r="F2489" i="1"/>
  <c r="F2462" i="1"/>
  <c r="F2494" i="1"/>
  <c r="F2480" i="1"/>
  <c r="F2485" i="1"/>
  <c r="F2379" i="1"/>
  <c r="F1748" i="1"/>
  <c r="F2192" i="1"/>
  <c r="F2443" i="1"/>
  <c r="F2478" i="1"/>
  <c r="F2439" i="1"/>
  <c r="F2431" i="1"/>
  <c r="F2423" i="1"/>
  <c r="F2415" i="1"/>
  <c r="F2407" i="1"/>
  <c r="F2399" i="1"/>
  <c r="F2062" i="1"/>
  <c r="F2469" i="1"/>
  <c r="F2445" i="1"/>
  <c r="F1991" i="1"/>
  <c r="F2208" i="1"/>
  <c r="F2188" i="1"/>
  <c r="F2037" i="1"/>
  <c r="F2204" i="1"/>
  <c r="F1994" i="1"/>
  <c r="F1963" i="1"/>
  <c r="F1764" i="1"/>
  <c r="F2213" i="1"/>
  <c r="F2053" i="1"/>
  <c r="F2001" i="1"/>
  <c r="F1728" i="1"/>
  <c r="F1971" i="1"/>
  <c r="F1773" i="1"/>
  <c r="F2022" i="1"/>
  <c r="F2006" i="1"/>
  <c r="F1996" i="1"/>
  <c r="F1800" i="1"/>
  <c r="F1992" i="1"/>
  <c r="F2018" i="1"/>
  <c r="F1998" i="1"/>
  <c r="F1755" i="1"/>
  <c r="F1784" i="1"/>
  <c r="F1729" i="1"/>
  <c r="F1742" i="1"/>
  <c r="F1734" i="1"/>
  <c r="F2674" i="1"/>
  <c r="G2674" i="1"/>
  <c r="H2674" i="1"/>
  <c r="J2674" i="1"/>
  <c r="F2515" i="1"/>
  <c r="F2861" i="1"/>
  <c r="F2883" i="1"/>
  <c r="F2793" i="1"/>
  <c r="F2663" i="1"/>
  <c r="G2663" i="1"/>
  <c r="H2663" i="1"/>
  <c r="J2663" i="1"/>
  <c r="F2282" i="1"/>
  <c r="F2182" i="1"/>
  <c r="F2484" i="1"/>
  <c r="F2231" i="1"/>
  <c r="F2039" i="1"/>
  <c r="F2216" i="1"/>
  <c r="F2191" i="1"/>
  <c r="F2019" i="1"/>
  <c r="F2049" i="1"/>
  <c r="F1968" i="1"/>
  <c r="F2033" i="1"/>
  <c r="F1961" i="1"/>
  <c r="F2047" i="1"/>
  <c r="F1786" i="1"/>
  <c r="F1650" i="1"/>
  <c r="F1671" i="1"/>
  <c r="F1691" i="1"/>
  <c r="F1753" i="1"/>
  <c r="F1797" i="1"/>
  <c r="F1707" i="1"/>
  <c r="F2695" i="1"/>
  <c r="F2700" i="1"/>
  <c r="F2405" i="1"/>
  <c r="F2693" i="1"/>
  <c r="F1802" i="1"/>
  <c r="F1796" i="1"/>
  <c r="F1941" i="1"/>
  <c r="F3000" i="1"/>
  <c r="F2973" i="1"/>
  <c r="F3082" i="1"/>
  <c r="F3012" i="1"/>
  <c r="F2975" i="1"/>
  <c r="F3077" i="1"/>
  <c r="F2991" i="1"/>
  <c r="F2974" i="1"/>
  <c r="F2760" i="1"/>
  <c r="G2760" i="1"/>
  <c r="H2760" i="1"/>
  <c r="F3007" i="1"/>
  <c r="F2990" i="1"/>
  <c r="F2722" i="1"/>
  <c r="F2586" i="1"/>
  <c r="F2887" i="1"/>
  <c r="F2803" i="1"/>
  <c r="F2714" i="1"/>
  <c r="F2696" i="1"/>
  <c r="F2659" i="1"/>
  <c r="G2659" i="1"/>
  <c r="H2659" i="1"/>
  <c r="J2659" i="1"/>
  <c r="F2564" i="1"/>
  <c r="G2564" i="1"/>
  <c r="H2564" i="1"/>
  <c r="F2795" i="1"/>
  <c r="F2657" i="1"/>
  <c r="G2657" i="1"/>
  <c r="H2657" i="1"/>
  <c r="J2657" i="1"/>
  <c r="F2152" i="1"/>
  <c r="G2152" i="1"/>
  <c r="F2878" i="1"/>
  <c r="F2862" i="1"/>
  <c r="F2720" i="1"/>
  <c r="F2666" i="1"/>
  <c r="G2666" i="1"/>
  <c r="H2666" i="1"/>
  <c r="J2666" i="1"/>
  <c r="F2058" i="1"/>
  <c r="F2724" i="1"/>
  <c r="F2872" i="1"/>
  <c r="F2676" i="1"/>
  <c r="G2676" i="1"/>
  <c r="H2676" i="1"/>
  <c r="F2584" i="1"/>
  <c r="F2723" i="1"/>
  <c r="F2662" i="1"/>
  <c r="G2662" i="1"/>
  <c r="H2662" i="1"/>
  <c r="J2662" i="1"/>
  <c r="F2532" i="1"/>
  <c r="F2472" i="1"/>
  <c r="F2424" i="1"/>
  <c r="F2385" i="1"/>
  <c r="F2223" i="1"/>
  <c r="F2207" i="1"/>
  <c r="F2189" i="1"/>
  <c r="F2151" i="1"/>
  <c r="G2151" i="1"/>
  <c r="J2151" i="1"/>
  <c r="F1908" i="1"/>
  <c r="F2493" i="1"/>
  <c r="F2442" i="1"/>
  <c r="F2410" i="1"/>
  <c r="F2222" i="1"/>
  <c r="F2184" i="1"/>
  <c r="F2154" i="1"/>
  <c r="G2154" i="1"/>
  <c r="J2154" i="1"/>
  <c r="F1935" i="1"/>
  <c r="F2719" i="1"/>
  <c r="F2701" i="1"/>
  <c r="F2675" i="1"/>
  <c r="G2675" i="1"/>
  <c r="H2675" i="1"/>
  <c r="F2649" i="1"/>
  <c r="G2649" i="1"/>
  <c r="H2649" i="1"/>
  <c r="J2649" i="1"/>
  <c r="F2436" i="1"/>
  <c r="F2404" i="1"/>
  <c r="F2388" i="1"/>
  <c r="F2236" i="1"/>
  <c r="F2166" i="1"/>
  <c r="G2166" i="1"/>
  <c r="J2166" i="1"/>
  <c r="F2209" i="1"/>
  <c r="F2159" i="1"/>
  <c r="G2159" i="1"/>
  <c r="F1975" i="1"/>
  <c r="F1782" i="1"/>
  <c r="F1692" i="1"/>
  <c r="F2193" i="1"/>
  <c r="F2061" i="1"/>
  <c r="F2031" i="1"/>
  <c r="F2007" i="1"/>
  <c r="F1923" i="1"/>
  <c r="F2195" i="1"/>
  <c r="F2051" i="1"/>
  <c r="F1972" i="1"/>
  <c r="F1948" i="1"/>
  <c r="F1920" i="1"/>
  <c r="F1803" i="1"/>
  <c r="F2042" i="1"/>
  <c r="F1999" i="1"/>
  <c r="F1969" i="1"/>
  <c r="F1777" i="1"/>
  <c r="F1648" i="1"/>
  <c r="F2038" i="1"/>
  <c r="F1900" i="1"/>
  <c r="F1788" i="1"/>
  <c r="F1789" i="1"/>
  <c r="F1695" i="1"/>
  <c r="F1677" i="1"/>
  <c r="F1799" i="1"/>
  <c r="F1785" i="1"/>
  <c r="F1731" i="1"/>
  <c r="F1672" i="1"/>
  <c r="F1649" i="1"/>
  <c r="F1774" i="1"/>
  <c r="F1762" i="1"/>
  <c r="F1657" i="1"/>
  <c r="F1772" i="1"/>
  <c r="F2194" i="1"/>
  <c r="F1744" i="1"/>
  <c r="F2716" i="1"/>
  <c r="F2587" i="1"/>
  <c r="F2796" i="1"/>
  <c r="F2804" i="1"/>
  <c r="F2798" i="1"/>
  <c r="F2441" i="1"/>
  <c r="F2433" i="1"/>
  <c r="F2425" i="1"/>
  <c r="F2417" i="1"/>
  <c r="F2409" i="1"/>
  <c r="F2401" i="1"/>
  <c r="F2792" i="1"/>
  <c r="F2711" i="1"/>
  <c r="F2802" i="1"/>
  <c r="F2526" i="1"/>
  <c r="F2466" i="1"/>
  <c r="F1947" i="1"/>
  <c r="F1925" i="1"/>
  <c r="F1733" i="1"/>
  <c r="F1767" i="1"/>
  <c r="F1737" i="1"/>
  <c r="F1955" i="1"/>
  <c r="F2016" i="1"/>
  <c r="F2002" i="1"/>
  <c r="F1945" i="1"/>
  <c r="F1741" i="1"/>
  <c r="F2871" i="1"/>
  <c r="F2672" i="1"/>
  <c r="G2672" i="1"/>
  <c r="H2672" i="1"/>
  <c r="F2653" i="1"/>
  <c r="G2653" i="1"/>
  <c r="H2653" i="1"/>
  <c r="J2653" i="1"/>
  <c r="F2521" i="1"/>
  <c r="F2869" i="1"/>
  <c r="F2870" i="1"/>
  <c r="F2499" i="1"/>
  <c r="F2149" i="1"/>
  <c r="G2149" i="1"/>
  <c r="F2707" i="1"/>
  <c r="F2588" i="1"/>
  <c r="F2490" i="1"/>
  <c r="F2408" i="1"/>
  <c r="F2232" i="1"/>
  <c r="F2214" i="1"/>
  <c r="F1976" i="1"/>
  <c r="F2426" i="1"/>
  <c r="F2479" i="1"/>
  <c r="F2153" i="1"/>
  <c r="G2153" i="1"/>
  <c r="F1951" i="1"/>
  <c r="F2170" i="1"/>
  <c r="G2170" i="1"/>
  <c r="J2170" i="1"/>
  <c r="F1746" i="1"/>
  <c r="F1647" i="1"/>
  <c r="F1705" i="1"/>
  <c r="F1661" i="1"/>
  <c r="F1752" i="1"/>
  <c r="F2530" i="1"/>
  <c r="F2429" i="1"/>
  <c r="F2725" i="1"/>
  <c r="F1909" i="1"/>
  <c r="F1957" i="1"/>
  <c r="F1757" i="1"/>
  <c r="F2460" i="1"/>
  <c r="F1778" i="1"/>
  <c r="F1986" i="1"/>
  <c r="F1913" i="1"/>
  <c r="F1738" i="1"/>
  <c r="F3017" i="1"/>
  <c r="F2996" i="1"/>
  <c r="F2885" i="1"/>
  <c r="F3078" i="1"/>
  <c r="F2888" i="1"/>
  <c r="F2968" i="1"/>
  <c r="F3081" i="1"/>
  <c r="F2984" i="1"/>
  <c r="F2717" i="1"/>
  <c r="F2248" i="1"/>
  <c r="F2879" i="1"/>
  <c r="F2761" i="1"/>
  <c r="G2761" i="1"/>
  <c r="H2761" i="1"/>
  <c r="J2761" i="1"/>
  <c r="F2708" i="1"/>
  <c r="F2678" i="1"/>
  <c r="G2678" i="1"/>
  <c r="H2678" i="1"/>
  <c r="F2656" i="1"/>
  <c r="G2656" i="1"/>
  <c r="H2656" i="1"/>
  <c r="J2656" i="1"/>
  <c r="F2438" i="1"/>
  <c r="F2406" i="1"/>
  <c r="F2215" i="1"/>
  <c r="F1967" i="1"/>
  <c r="F1665" i="1"/>
  <c r="F2753" i="1"/>
  <c r="G2753" i="1"/>
  <c r="H2753" i="1"/>
  <c r="F2491" i="1"/>
  <c r="F2889" i="1"/>
  <c r="F2873" i="1"/>
  <c r="F2799" i="1"/>
  <c r="F2713" i="1"/>
  <c r="F2677" i="1"/>
  <c r="G2677" i="1"/>
  <c r="H2677" i="1"/>
  <c r="J2677" i="1"/>
  <c r="F2567" i="1"/>
  <c r="G2567" i="1"/>
  <c r="H2567" i="1"/>
  <c r="J2567" i="1"/>
  <c r="F2518" i="1"/>
  <c r="F2507" i="1"/>
  <c r="F2381" i="1"/>
  <c r="F2027" i="1"/>
  <c r="F2498" i="1"/>
  <c r="F2867" i="1"/>
  <c r="F2670" i="1"/>
  <c r="G2670" i="1"/>
  <c r="H2670" i="1"/>
  <c r="J2670" i="1"/>
  <c r="F2566" i="1"/>
  <c r="G2566" i="1"/>
  <c r="H2566" i="1"/>
  <c r="J2566" i="1"/>
  <c r="F2414" i="1"/>
  <c r="F2241" i="1"/>
  <c r="F2221" i="1"/>
  <c r="F2715" i="1"/>
  <c r="F2652" i="1"/>
  <c r="G2652" i="1"/>
  <c r="H2652" i="1"/>
  <c r="F2512" i="1"/>
  <c r="F2464" i="1"/>
  <c r="F2416" i="1"/>
  <c r="F2284" i="1"/>
  <c r="F2235" i="1"/>
  <c r="F2148" i="1"/>
  <c r="G2148" i="1"/>
  <c r="J2148" i="1"/>
  <c r="F2434" i="1"/>
  <c r="F2402" i="1"/>
  <c r="F2240" i="1"/>
  <c r="F2206" i="1"/>
  <c r="F2797" i="1"/>
  <c r="F2712" i="1"/>
  <c r="F2697" i="1"/>
  <c r="F2673" i="1"/>
  <c r="G2673" i="1"/>
  <c r="H2673" i="1"/>
  <c r="J2673" i="1"/>
  <c r="F2590" i="1"/>
  <c r="F2486" i="1"/>
  <c r="F2428" i="1"/>
  <c r="F2396" i="1"/>
  <c r="F2382" i="1"/>
  <c r="F2230" i="1"/>
  <c r="F2160" i="1"/>
  <c r="G2160" i="1"/>
  <c r="F2052" i="1"/>
  <c r="F2026" i="1"/>
  <c r="F1970" i="1"/>
  <c r="F1932" i="1"/>
  <c r="F2205" i="1"/>
  <c r="F2168" i="1"/>
  <c r="G2168" i="1"/>
  <c r="J2168" i="1"/>
  <c r="F2028" i="1"/>
  <c r="F1964" i="1"/>
  <c r="F2183" i="1"/>
  <c r="F2003" i="1"/>
  <c r="F2036" i="1"/>
  <c r="F1997" i="1"/>
  <c r="F2060" i="1"/>
  <c r="F1791" i="1"/>
  <c r="F1779" i="1"/>
  <c r="F1698" i="1"/>
  <c r="F1654" i="1"/>
  <c r="F1783" i="1"/>
  <c r="F1758" i="1"/>
  <c r="F1795" i="1"/>
  <c r="F1714" i="1"/>
  <c r="F1668" i="1"/>
  <c r="F1801" i="1"/>
  <c r="F1771" i="1"/>
  <c r="F1756" i="1"/>
  <c r="F1716" i="1"/>
  <c r="F1688" i="1"/>
  <c r="F1674" i="1"/>
  <c r="F1766" i="1"/>
  <c r="F2800" i="1"/>
  <c r="F2533" i="1"/>
  <c r="F2503" i="1"/>
  <c r="F2447" i="1"/>
  <c r="F2197" i="1"/>
  <c r="F2501" i="1"/>
  <c r="F2487" i="1"/>
  <c r="F2449" i="1"/>
  <c r="F2435" i="1"/>
  <c r="F2427" i="1"/>
  <c r="F2419" i="1"/>
  <c r="F2411" i="1"/>
  <c r="F2403" i="1"/>
  <c r="F2395" i="1"/>
  <c r="F2517" i="1"/>
  <c r="F2187" i="1"/>
  <c r="F2012" i="1"/>
  <c r="F2004" i="1"/>
  <c r="F2048" i="1"/>
  <c r="F2030" i="1"/>
  <c r="F2020" i="1"/>
  <c r="F1988" i="1"/>
  <c r="F1760" i="1"/>
  <c r="F2203" i="1"/>
  <c r="F2046" i="1"/>
  <c r="F2476" i="1"/>
  <c r="F2032" i="1"/>
  <c r="F2000" i="1"/>
  <c r="F2014" i="1"/>
  <c r="F1990" i="1"/>
  <c r="F1732" i="1"/>
  <c r="F1939" i="1"/>
  <c r="F1929" i="1"/>
  <c r="F1754" i="1"/>
  <c r="F1736" i="1"/>
  <c r="F1770" i="1"/>
  <c r="F2010" i="1"/>
  <c r="F1740" i="1"/>
  <c r="F3087" i="1"/>
  <c r="F2995" i="1"/>
  <c r="F2969" i="1"/>
  <c r="F2877" i="1"/>
  <c r="F3011" i="1"/>
  <c r="F2985" i="1"/>
  <c r="F3076" i="1"/>
  <c r="F3001" i="1"/>
  <c r="F2980" i="1"/>
  <c r="F2694" i="1"/>
  <c r="F2527" i="1"/>
  <c r="F2721" i="1"/>
  <c r="F2505" i="1"/>
  <c r="F1962" i="1"/>
  <c r="F2699" i="1"/>
  <c r="F2886" i="1"/>
  <c r="F2563" i="1"/>
  <c r="G2563" i="1"/>
  <c r="H2563" i="1"/>
  <c r="J2563" i="1"/>
  <c r="F2186" i="1"/>
  <c r="F2660" i="1"/>
  <c r="G2660" i="1"/>
  <c r="H2660" i="1"/>
  <c r="J2660" i="1"/>
  <c r="F2864" i="1"/>
  <c r="F2704" i="1"/>
  <c r="F2461" i="1"/>
  <c r="F2440" i="1"/>
  <c r="F2201" i="1"/>
  <c r="F2592" i="1"/>
  <c r="F2394" i="1"/>
  <c r="F2167" i="1"/>
  <c r="G2167" i="1"/>
  <c r="J2167" i="1"/>
  <c r="F2759" i="1"/>
  <c r="G2759" i="1"/>
  <c r="H2759" i="1"/>
  <c r="F2692" i="1"/>
  <c r="F2669" i="1"/>
  <c r="G2669" i="1"/>
  <c r="H2669" i="1"/>
  <c r="J2669" i="1"/>
  <c r="F2565" i="1"/>
  <c r="G2565" i="1"/>
  <c r="H2565" i="1"/>
  <c r="J2565" i="1"/>
  <c r="F2420" i="1"/>
  <c r="F2393" i="1"/>
  <c r="F2245" i="1"/>
  <c r="F2041" i="1"/>
  <c r="F2009" i="1"/>
  <c r="F1702" i="1"/>
  <c r="F2202" i="1"/>
  <c r="F2161" i="1"/>
  <c r="G2161" i="1"/>
  <c r="J2161" i="1"/>
  <c r="F1915" i="1"/>
  <c r="F1711" i="1"/>
  <c r="F1993" i="1"/>
  <c r="F1944" i="1"/>
  <c r="F2050" i="1"/>
  <c r="F1995" i="1"/>
  <c r="F1678" i="1"/>
  <c r="F1696" i="1"/>
  <c r="F1790" i="1"/>
  <c r="F1655" i="1"/>
  <c r="F2794" i="1"/>
  <c r="F2437" i="1"/>
  <c r="F2421" i="1"/>
  <c r="F2413" i="1"/>
  <c r="F2397" i="1"/>
  <c r="F2525" i="1"/>
  <c r="F2510" i="1"/>
  <c r="F1780" i="1"/>
  <c r="F1751" i="1"/>
  <c r="F2008" i="1"/>
  <c r="F1730" i="1"/>
  <c r="F1022" i="12"/>
  <c r="G1022" i="12"/>
  <c r="J1022" i="12"/>
  <c r="F1560" i="15"/>
  <c r="F1247" i="15"/>
  <c r="G1247" i="15"/>
  <c r="H1247" i="15"/>
  <c r="F2303" i="15"/>
  <c r="J2600" i="15"/>
  <c r="J1202" i="15"/>
  <c r="J2735" i="15"/>
  <c r="J3048" i="15"/>
  <c r="J2850" i="15"/>
  <c r="F1554" i="15"/>
  <c r="J2818" i="15"/>
  <c r="J3012" i="15"/>
  <c r="J1608" i="15"/>
  <c r="J2758" i="15"/>
  <c r="J558" i="15"/>
  <c r="J1537" i="15"/>
  <c r="J2520" i="15"/>
  <c r="J803" i="15"/>
  <c r="J1601" i="15"/>
  <c r="F2558" i="15"/>
  <c r="F1569" i="15"/>
  <c r="F2548" i="15"/>
  <c r="F1414" i="15"/>
  <c r="G1414" i="15"/>
  <c r="H1414" i="15"/>
  <c r="F2572" i="15"/>
  <c r="F2836" i="15"/>
  <c r="F2643" i="15"/>
  <c r="G2643" i="15"/>
  <c r="H2643" i="15"/>
  <c r="F2272" i="15"/>
  <c r="J2774" i="15"/>
  <c r="F2804" i="15"/>
  <c r="F3030" i="15"/>
  <c r="F2720" i="15"/>
  <c r="J2536" i="15"/>
  <c r="F1417" i="15"/>
  <c r="G1417" i="15"/>
  <c r="H1417" i="15"/>
  <c r="F1305" i="15"/>
  <c r="G1305" i="15"/>
  <c r="H1305" i="15"/>
  <c r="J1305" i="15"/>
  <c r="J272" i="15"/>
  <c r="J258" i="15"/>
  <c r="J2750" i="15"/>
  <c r="J1593" i="15"/>
  <c r="F2287" i="15"/>
  <c r="J1609" i="15"/>
  <c r="F2717" i="15"/>
  <c r="F3010" i="15"/>
  <c r="F1007" i="15"/>
  <c r="G1007" i="15"/>
  <c r="H1007" i="15"/>
  <c r="J1007" i="15"/>
  <c r="F2442" i="15"/>
  <c r="J703" i="15"/>
  <c r="J2430" i="15"/>
  <c r="J2802" i="15"/>
  <c r="F2880" i="15"/>
  <c r="G2880" i="15"/>
  <c r="H2880" i="15"/>
  <c r="J506" i="15"/>
  <c r="G786" i="15"/>
  <c r="H786" i="15"/>
  <c r="J786" i="15"/>
  <c r="J1568" i="15"/>
  <c r="J2945" i="15"/>
  <c r="J1584" i="15"/>
  <c r="J1536" i="15"/>
  <c r="F2744" i="15"/>
  <c r="J1544" i="15"/>
  <c r="F2465" i="15"/>
  <c r="J1549" i="15"/>
  <c r="F2542" i="15"/>
  <c r="F1937" i="15"/>
  <c r="G1937" i="15"/>
  <c r="H1937" i="15"/>
  <c r="F207" i="15"/>
  <c r="G207" i="15"/>
  <c r="H207" i="15"/>
  <c r="F2816" i="15"/>
  <c r="F2742" i="15"/>
  <c r="F558" i="15"/>
  <c r="F3048" i="15"/>
  <c r="F2974" i="15"/>
  <c r="F1514" i="15"/>
  <c r="F1988" i="15"/>
  <c r="G1988" i="15"/>
  <c r="H1988" i="15"/>
  <c r="F218" i="15"/>
  <c r="G218" i="15"/>
  <c r="H218" i="15"/>
  <c r="J1560" i="15"/>
  <c r="J802" i="15"/>
  <c r="F2984" i="15"/>
  <c r="F2667" i="15"/>
  <c r="G2667" i="15"/>
  <c r="H2667" i="15"/>
  <c r="F2660" i="15"/>
  <c r="G2660" i="15"/>
  <c r="H2660" i="15"/>
  <c r="F2443" i="15"/>
  <c r="F2581" i="15"/>
  <c r="F2518" i="15"/>
  <c r="F2991" i="15"/>
  <c r="F2975" i="15"/>
  <c r="F2498" i="15"/>
  <c r="F2254" i="15"/>
  <c r="F2269" i="15"/>
  <c r="F2197" i="15"/>
  <c r="G2197" i="15"/>
  <c r="J2197" i="15"/>
  <c r="F2206" i="15"/>
  <c r="G2206" i="15"/>
  <c r="J2206" i="15"/>
  <c r="F2215" i="15"/>
  <c r="G2215" i="15"/>
  <c r="J2215" i="15"/>
  <c r="F2224" i="15"/>
  <c r="F2242" i="15"/>
  <c r="G2242" i="15"/>
  <c r="J2242" i="15"/>
  <c r="F2230" i="15"/>
  <c r="G2230" i="15"/>
  <c r="F2203" i="15"/>
  <c r="G2203" i="15"/>
  <c r="J2203" i="15"/>
  <c r="F2214" i="15"/>
  <c r="G2214" i="15"/>
  <c r="F2241" i="15"/>
  <c r="G2241" i="15"/>
  <c r="F2198" i="15"/>
  <c r="G2198" i="15"/>
  <c r="J2198" i="15"/>
  <c r="F2207" i="15"/>
  <c r="G2207" i="15"/>
  <c r="J2207" i="15"/>
  <c r="F2216" i="15"/>
  <c r="G2216" i="15"/>
  <c r="F2225" i="15"/>
  <c r="G2225" i="15"/>
  <c r="F2234" i="15"/>
  <c r="G2234" i="15"/>
  <c r="J2234" i="15"/>
  <c r="F2243" i="15"/>
  <c r="G2243" i="15"/>
  <c r="J2243" i="15"/>
  <c r="F2239" i="15"/>
  <c r="G2239" i="15"/>
  <c r="J2239" i="15"/>
  <c r="F2231" i="15"/>
  <c r="G2231" i="15"/>
  <c r="F2223" i="15"/>
  <c r="G2223" i="15"/>
  <c r="J2223" i="15"/>
  <c r="F2199" i="15"/>
  <c r="G2199" i="15"/>
  <c r="J2199" i="15"/>
  <c r="F2208" i="15"/>
  <c r="G2208" i="15"/>
  <c r="F2217" i="15"/>
  <c r="G2217" i="15"/>
  <c r="F2226" i="15"/>
  <c r="G2226" i="15"/>
  <c r="F2235" i="15"/>
  <c r="G2235" i="15"/>
  <c r="F2220" i="15"/>
  <c r="G2220" i="15"/>
  <c r="F2240" i="15"/>
  <c r="G2240" i="15"/>
  <c r="F2232" i="15"/>
  <c r="G2232" i="15"/>
  <c r="J2232" i="15"/>
  <c r="F2200" i="15"/>
  <c r="G2200" i="15"/>
  <c r="J2200" i="15"/>
  <c r="F2209" i="15"/>
  <c r="G2209" i="15"/>
  <c r="F2218" i="15"/>
  <c r="G2218" i="15"/>
  <c r="F2227" i="15"/>
  <c r="G2227" i="15"/>
  <c r="J2227" i="15"/>
  <c r="F2202" i="15"/>
  <c r="G2202" i="15"/>
  <c r="J2202" i="15"/>
  <c r="F2222" i="15"/>
  <c r="G2222" i="15"/>
  <c r="F2210" i="15"/>
  <c r="G2210" i="15"/>
  <c r="J2210" i="15"/>
  <c r="F2219" i="15"/>
  <c r="G2219" i="15"/>
  <c r="J2219" i="15"/>
  <c r="F2238" i="15"/>
  <c r="G2238" i="15"/>
  <c r="J2238" i="15"/>
  <c r="F2211" i="15"/>
  <c r="G2211" i="15"/>
  <c r="J2211" i="15"/>
  <c r="F2204" i="15"/>
  <c r="G2204" i="15"/>
  <c r="J2204" i="15"/>
  <c r="F1549" i="15"/>
  <c r="J1605" i="15"/>
  <c r="F1009" i="15"/>
  <c r="G1009" i="15"/>
  <c r="H1009" i="15"/>
  <c r="J1009" i="15"/>
  <c r="F996" i="15"/>
  <c r="G996" i="15"/>
  <c r="H996" i="15"/>
  <c r="J996" i="15"/>
  <c r="F1087" i="15"/>
  <c r="G1087" i="15"/>
  <c r="H1087" i="15"/>
  <c r="J1087" i="15"/>
  <c r="F1100" i="15"/>
  <c r="G1100" i="15"/>
  <c r="H1100" i="15"/>
  <c r="J1100" i="15"/>
  <c r="J2442" i="15"/>
  <c r="J2489" i="15"/>
  <c r="J1557" i="15"/>
  <c r="F656" i="15"/>
  <c r="F277" i="15"/>
  <c r="J2297" i="15"/>
  <c r="J2517" i="15"/>
  <c r="F1176" i="15"/>
  <c r="G1176" i="15"/>
  <c r="H1176" i="15"/>
  <c r="J1176" i="15"/>
  <c r="G1185" i="15"/>
  <c r="H1185" i="15"/>
  <c r="J1185" i="15"/>
  <c r="J2849" i="15"/>
  <c r="J3010" i="15"/>
  <c r="J1043" i="15"/>
  <c r="J2465" i="15"/>
  <c r="J2975" i="15"/>
  <c r="J2991" i="15"/>
  <c r="J2718" i="15"/>
  <c r="J2959" i="15"/>
  <c r="J263" i="15"/>
  <c r="J2263" i="15"/>
  <c r="J2809" i="15"/>
  <c r="J1511" i="15"/>
  <c r="J2734" i="15"/>
  <c r="J2789" i="15"/>
  <c r="J271" i="15"/>
  <c r="J2967" i="15"/>
  <c r="J2801" i="15"/>
  <c r="J2277" i="15"/>
  <c r="J1507" i="15"/>
  <c r="J1137" i="15"/>
  <c r="F231" i="15"/>
  <c r="G231" i="15"/>
  <c r="F3206" i="15"/>
  <c r="G3206" i="15"/>
  <c r="H3206" i="15"/>
  <c r="G1179" i="15"/>
  <c r="H1179" i="15"/>
  <c r="J1179" i="15"/>
  <c r="G1186" i="15"/>
  <c r="H1186" i="15"/>
  <c r="J1186" i="15"/>
  <c r="G1183" i="15"/>
  <c r="H1183" i="15"/>
  <c r="J1183" i="15"/>
  <c r="G1178" i="15"/>
  <c r="H1178" i="15"/>
  <c r="J1178" i="15"/>
  <c r="G1182" i="15"/>
  <c r="H1182" i="15"/>
  <c r="J1182" i="15"/>
  <c r="G1188" i="15"/>
  <c r="H1188" i="15"/>
  <c r="J1188" i="15"/>
  <c r="G1184" i="15"/>
  <c r="H1184" i="15"/>
  <c r="J1184" i="15"/>
  <c r="G1181" i="15"/>
  <c r="H1181" i="15"/>
  <c r="J1181" i="15"/>
  <c r="G1180" i="15"/>
  <c r="H1180" i="15"/>
  <c r="J1180" i="15"/>
  <c r="G1177" i="15"/>
  <c r="H1177" i="15"/>
  <c r="J1177" i="15"/>
  <c r="F262" i="222"/>
  <c r="F443" i="222"/>
  <c r="F444" i="222"/>
  <c r="F446" i="222"/>
  <c r="F445" i="222"/>
  <c r="F302" i="222"/>
  <c r="F301" i="222"/>
  <c r="F106" i="222"/>
  <c r="F478" i="222"/>
  <c r="F130" i="222"/>
  <c r="J138" i="222"/>
  <c r="F309" i="222"/>
  <c r="F278" i="222"/>
  <c r="J64" i="15"/>
  <c r="F2268" i="15"/>
  <c r="G61" i="15"/>
  <c r="J61" i="15"/>
  <c r="J1540" i="15"/>
  <c r="J1595" i="15"/>
  <c r="F2277" i="15"/>
  <c r="G67" i="15"/>
  <c r="J67" i="15"/>
  <c r="F1595" i="15"/>
  <c r="F2972" i="15"/>
  <c r="J1555" i="15"/>
  <c r="J56" i="15"/>
  <c r="G79" i="15"/>
  <c r="J79" i="15"/>
  <c r="F3023" i="15"/>
  <c r="F2424" i="15"/>
  <c r="J2438" i="15"/>
  <c r="J2259" i="15"/>
  <c r="G70" i="15"/>
  <c r="J70" i="15"/>
  <c r="G78" i="15"/>
  <c r="J78" i="15"/>
  <c r="J1572" i="15"/>
  <c r="J2524" i="15"/>
  <c r="F2563" i="15"/>
  <c r="J2739" i="15"/>
  <c r="J276" i="15"/>
  <c r="J266" i="15"/>
  <c r="J2963" i="15"/>
  <c r="F2292" i="15"/>
  <c r="J2722" i="15"/>
  <c r="J2267" i="15"/>
  <c r="J759" i="15"/>
  <c r="F686" i="15"/>
  <c r="G686" i="15"/>
  <c r="H686" i="15"/>
  <c r="J686" i="15"/>
  <c r="F2455" i="15"/>
  <c r="F2942" i="15"/>
  <c r="J707" i="15"/>
  <c r="J468" i="222"/>
  <c r="J452" i="222"/>
  <c r="F114" i="222"/>
  <c r="J301" i="222"/>
  <c r="J972" i="222"/>
  <c r="J309" i="222"/>
  <c r="J1106" i="222"/>
  <c r="F220" i="222"/>
  <c r="G220" i="222"/>
  <c r="H220" i="222"/>
  <c r="F188" i="222"/>
  <c r="G188" i="222"/>
  <c r="H188" i="222"/>
  <c r="F608" i="222"/>
  <c r="G608" i="222"/>
  <c r="H608" i="222"/>
  <c r="F858" i="222"/>
  <c r="G858" i="222"/>
  <c r="H858" i="222"/>
  <c r="F995" i="222"/>
  <c r="F375" i="222"/>
  <c r="G375" i="222"/>
  <c r="H375" i="222"/>
  <c r="F343" i="222"/>
  <c r="G343" i="222"/>
  <c r="H343" i="222"/>
  <c r="F599" i="222"/>
  <c r="G599" i="222"/>
  <c r="H599" i="222"/>
  <c r="F949" i="222"/>
  <c r="G949" i="222"/>
  <c r="H949" i="222"/>
  <c r="F337" i="222"/>
  <c r="G337" i="222"/>
  <c r="H337" i="222"/>
  <c r="F1216" i="222"/>
  <c r="G1216" i="222"/>
  <c r="H1216" i="222"/>
  <c r="J1061" i="222"/>
  <c r="J928" i="222"/>
  <c r="F137" i="222"/>
  <c r="J98" i="222"/>
  <c r="F261" i="222"/>
  <c r="J1125" i="222"/>
  <c r="F112" i="222"/>
  <c r="F145" i="222"/>
  <c r="F98" i="222"/>
  <c r="J277" i="222"/>
  <c r="F90" i="222"/>
  <c r="J106" i="222"/>
  <c r="J880" i="222"/>
  <c r="F277" i="222"/>
  <c r="F234" i="222"/>
  <c r="G234" i="222"/>
  <c r="H234" i="222"/>
  <c r="F202" i="222"/>
  <c r="G202" i="222"/>
  <c r="H202" i="222"/>
  <c r="F170" i="222"/>
  <c r="G170" i="222"/>
  <c r="H170" i="222"/>
  <c r="F826" i="222"/>
  <c r="G826" i="222"/>
  <c r="H826" i="222"/>
  <c r="F948" i="222"/>
  <c r="G948" i="222"/>
  <c r="H948" i="222"/>
  <c r="F1214" i="222"/>
  <c r="G1214" i="222"/>
  <c r="H1214" i="222"/>
  <c r="F355" i="222"/>
  <c r="G355" i="222"/>
  <c r="H355" i="222"/>
  <c r="F612" i="222"/>
  <c r="G612" i="222"/>
  <c r="H612" i="222"/>
  <c r="F825" i="222"/>
  <c r="G825" i="222"/>
  <c r="H825" i="222"/>
  <c r="F369" i="222"/>
  <c r="G369" i="222"/>
  <c r="H369" i="222"/>
  <c r="F1038" i="222"/>
  <c r="J114" i="222"/>
  <c r="J478" i="222"/>
  <c r="J146" i="222"/>
  <c r="F246" i="222"/>
  <c r="F146" i="222"/>
  <c r="F131" i="222"/>
  <c r="F99" i="222"/>
  <c r="F107" i="222"/>
  <c r="J285" i="222"/>
  <c r="F263" i="222"/>
  <c r="J130" i="222"/>
  <c r="J1051" i="222"/>
  <c r="F285" i="222"/>
  <c r="J311" i="222"/>
  <c r="F311" i="222"/>
  <c r="F139" i="222"/>
  <c r="J1057" i="222"/>
  <c r="J968" i="222"/>
  <c r="F1108" i="222"/>
  <c r="F442" i="222"/>
  <c r="F544" i="222"/>
  <c r="F108" i="222"/>
  <c r="F255" i="222"/>
  <c r="J1018" i="222"/>
  <c r="J33" i="12"/>
  <c r="F73" i="12"/>
  <c r="F414" i="12"/>
  <c r="F801" i="12"/>
  <c r="J40" i="12"/>
  <c r="J522" i="12"/>
  <c r="F33" i="12"/>
  <c r="J188" i="12"/>
  <c r="J163" i="12"/>
  <c r="F421" i="12"/>
  <c r="J164" i="12"/>
  <c r="F851" i="12"/>
  <c r="J180" i="12"/>
  <c r="F673" i="12"/>
  <c r="F71" i="12"/>
  <c r="J196" i="12"/>
  <c r="J406" i="12"/>
  <c r="F319" i="12"/>
  <c r="G421" i="12"/>
  <c r="J421" i="12"/>
  <c r="G741" i="12"/>
  <c r="J741" i="12"/>
  <c r="J735" i="12"/>
  <c r="J168" i="12"/>
  <c r="J412" i="12"/>
  <c r="F624" i="12"/>
  <c r="F732" i="12"/>
  <c r="J160" i="12"/>
  <c r="J624" i="12"/>
  <c r="J176" i="12"/>
  <c r="J849" i="12"/>
  <c r="J527" i="12"/>
  <c r="F849" i="12"/>
  <c r="J419" i="12"/>
  <c r="F738" i="12"/>
  <c r="F433" i="12"/>
  <c r="G426" i="12"/>
  <c r="J426" i="12"/>
  <c r="G680" i="12"/>
  <c r="J680" i="12"/>
  <c r="G492" i="12"/>
  <c r="J492" i="12"/>
  <c r="G673" i="12"/>
  <c r="J673" i="12"/>
  <c r="G679" i="12"/>
  <c r="J679" i="12"/>
  <c r="G744" i="12"/>
  <c r="J744" i="12"/>
  <c r="G848" i="12"/>
  <c r="J848" i="12"/>
  <c r="J496" i="12"/>
  <c r="G751" i="12"/>
  <c r="G1053" i="12"/>
  <c r="J1053" i="12"/>
  <c r="G846" i="12"/>
  <c r="J846" i="12"/>
  <c r="G684" i="12"/>
  <c r="J684" i="12"/>
  <c r="G749" i="12"/>
  <c r="J749" i="12"/>
  <c r="G777" i="12"/>
  <c r="J777" i="12"/>
  <c r="G626" i="12"/>
  <c r="J626" i="12"/>
  <c r="G733" i="12"/>
  <c r="J733" i="12"/>
  <c r="G858" i="12"/>
  <c r="J858" i="12"/>
  <c r="J739" i="12"/>
  <c r="J321" i="12"/>
  <c r="G321" i="12"/>
  <c r="J882" i="12"/>
  <c r="J338" i="12"/>
  <c r="G338" i="12"/>
  <c r="J328" i="12"/>
  <c r="G328" i="12"/>
  <c r="G320" i="12"/>
  <c r="J320" i="12"/>
  <c r="G312" i="12"/>
  <c r="J312" i="12"/>
  <c r="J304" i="12"/>
  <c r="G304" i="12"/>
  <c r="G296" i="12"/>
  <c r="J296" i="12"/>
  <c r="J288" i="12"/>
  <c r="G288" i="12"/>
  <c r="J289" i="12"/>
  <c r="G289" i="12"/>
  <c r="J851" i="12"/>
  <c r="J742" i="12"/>
  <c r="J633" i="12"/>
  <c r="J337" i="12"/>
  <c r="G337" i="12"/>
  <c r="G327" i="12"/>
  <c r="G311" i="12"/>
  <c r="J295" i="12"/>
  <c r="J336" i="12"/>
  <c r="G336" i="12"/>
  <c r="J326" i="12"/>
  <c r="G326" i="12"/>
  <c r="G318" i="12"/>
  <c r="J318" i="12"/>
  <c r="J310" i="12"/>
  <c r="G310" i="12"/>
  <c r="G302" i="12"/>
  <c r="J302" i="12"/>
  <c r="J294" i="12"/>
  <c r="G294" i="12"/>
  <c r="J305" i="12"/>
  <c r="G305" i="12"/>
  <c r="J403" i="12"/>
  <c r="J325" i="12"/>
  <c r="G325" i="12"/>
  <c r="G317" i="12"/>
  <c r="J317" i="12"/>
  <c r="G309" i="12"/>
  <c r="J309" i="12"/>
  <c r="G301" i="12"/>
  <c r="J301" i="12"/>
  <c r="J293" i="12"/>
  <c r="G293" i="12"/>
  <c r="G313" i="12"/>
  <c r="J313" i="12"/>
  <c r="J572" i="12"/>
  <c r="J930" i="12"/>
  <c r="J334" i="12"/>
  <c r="G334" i="12"/>
  <c r="J324" i="12"/>
  <c r="G324" i="12"/>
  <c r="J316" i="12"/>
  <c r="G316" i="12"/>
  <c r="J308" i="12"/>
  <c r="G308" i="12"/>
  <c r="J300" i="12"/>
  <c r="G300" i="12"/>
  <c r="J292" i="12"/>
  <c r="G292" i="12"/>
  <c r="G297" i="12"/>
  <c r="J297" i="12"/>
  <c r="J80" i="12"/>
  <c r="J181" i="12"/>
  <c r="J731" i="12"/>
  <c r="G333" i="12"/>
  <c r="J333" i="12"/>
  <c r="J323" i="12"/>
  <c r="J307" i="12"/>
  <c r="J291" i="12"/>
  <c r="F181" i="12"/>
  <c r="J691" i="12"/>
  <c r="J528" i="12"/>
  <c r="J332" i="12"/>
  <c r="G332" i="12"/>
  <c r="J322" i="12"/>
  <c r="G322" i="12"/>
  <c r="J314" i="12"/>
  <c r="G314" i="12"/>
  <c r="J306" i="12"/>
  <c r="G306" i="12"/>
  <c r="J298" i="12"/>
  <c r="G298" i="12"/>
  <c r="J290" i="12"/>
  <c r="G290" i="12"/>
  <c r="F198" i="12"/>
  <c r="F329" i="12"/>
  <c r="F330" i="12"/>
  <c r="F206" i="13"/>
  <c r="G206" i="13"/>
  <c r="H206" i="13"/>
  <c r="J206" i="13"/>
  <c r="F224" i="13"/>
  <c r="F126" i="13"/>
  <c r="G126" i="13"/>
  <c r="H126" i="13"/>
  <c r="F188" i="13"/>
  <c r="G188" i="13"/>
  <c r="H188" i="13"/>
  <c r="J188" i="13"/>
  <c r="J1015" i="13"/>
  <c r="J214" i="13"/>
  <c r="J782" i="13"/>
  <c r="F91" i="13"/>
  <c r="G91" i="13"/>
  <c r="H91" i="13"/>
  <c r="F144" i="13"/>
  <c r="G144" i="13"/>
  <c r="H144" i="13"/>
  <c r="F55" i="13"/>
  <c r="G55" i="13"/>
  <c r="H55" i="13"/>
  <c r="F73" i="13"/>
  <c r="G73" i="13"/>
  <c r="H73" i="13"/>
  <c r="J1149" i="13"/>
  <c r="J1165" i="13"/>
  <c r="J240" i="13"/>
  <c r="J1256" i="13"/>
  <c r="J1166" i="13"/>
  <c r="J871" i="13"/>
  <c r="J232" i="13"/>
  <c r="F527" i="13"/>
  <c r="G527" i="13"/>
  <c r="H527" i="13"/>
  <c r="J527" i="13"/>
  <c r="F1112" i="13"/>
  <c r="G1112" i="13"/>
  <c r="H1112" i="13"/>
  <c r="J1112" i="13"/>
  <c r="F1117" i="13"/>
  <c r="G1117" i="13"/>
  <c r="H1117" i="13"/>
  <c r="J1117" i="13"/>
  <c r="F1121" i="13"/>
  <c r="G1121" i="13"/>
  <c r="H1121" i="13"/>
  <c r="J1121" i="13"/>
  <c r="F1105" i="13"/>
  <c r="G1105" i="13"/>
  <c r="H1105" i="13"/>
  <c r="J1105" i="13"/>
  <c r="F1109" i="13"/>
  <c r="G1109" i="13"/>
  <c r="H1109" i="13"/>
  <c r="J1109" i="13"/>
  <c r="F1113" i="13"/>
  <c r="G1113" i="13"/>
  <c r="H1113" i="13"/>
  <c r="J1113" i="13"/>
  <c r="F1119" i="13"/>
  <c r="G1119" i="13"/>
  <c r="H1119" i="13"/>
  <c r="J1119" i="13"/>
  <c r="F1120" i="13"/>
  <c r="G1120" i="13"/>
  <c r="H1120" i="13"/>
  <c r="J1120" i="13"/>
  <c r="F1111" i="13"/>
  <c r="G1111" i="13"/>
  <c r="H1111" i="13"/>
  <c r="J1111" i="13"/>
  <c r="F1115" i="13"/>
  <c r="G1115" i="13"/>
  <c r="H1115" i="13"/>
  <c r="J1115" i="13"/>
  <c r="F1107" i="13"/>
  <c r="G1107" i="13"/>
  <c r="H1107" i="13"/>
  <c r="J1107" i="13"/>
  <c r="F1114" i="13"/>
  <c r="G1114" i="13"/>
  <c r="H1114" i="13"/>
  <c r="J1114" i="13"/>
  <c r="F1116" i="13"/>
  <c r="G1116" i="13"/>
  <c r="H1116" i="13"/>
  <c r="J1116" i="13"/>
  <c r="F1124" i="13"/>
  <c r="G1124" i="13"/>
  <c r="H1124" i="13"/>
  <c r="J1124" i="13"/>
  <c r="F1108" i="13"/>
  <c r="G1108" i="13"/>
  <c r="H1108" i="13"/>
  <c r="J1108" i="13"/>
  <c r="F1110" i="13"/>
  <c r="G1110" i="13"/>
  <c r="H1110" i="13"/>
  <c r="J1110" i="13"/>
  <c r="F1106" i="13"/>
  <c r="G1106" i="13"/>
  <c r="H1106" i="13"/>
  <c r="J1106" i="13"/>
  <c r="F1123" i="13"/>
  <c r="G1123" i="13"/>
  <c r="H1123" i="13"/>
  <c r="J1123" i="13"/>
  <c r="F1122" i="13"/>
  <c r="G1122" i="13"/>
  <c r="H1122" i="13"/>
  <c r="J1122" i="13"/>
  <c r="F1118" i="13"/>
  <c r="G1118" i="13"/>
  <c r="H1118" i="13"/>
  <c r="J1118" i="13"/>
  <c r="F1290" i="222"/>
  <c r="G1290" i="222"/>
  <c r="H1290" i="222"/>
  <c r="F1351" i="222"/>
  <c r="F1338" i="222"/>
  <c r="G1338" i="222"/>
  <c r="H1338" i="222"/>
  <c r="F1354" i="222"/>
  <c r="F1352" i="222"/>
  <c r="F1339" i="222"/>
  <c r="G1339" i="222"/>
  <c r="H1339" i="222"/>
  <c r="F1353" i="222"/>
  <c r="F1350" i="222"/>
  <c r="F1349" i="222"/>
  <c r="J244" i="222"/>
  <c r="F120" i="222"/>
  <c r="F639" i="222"/>
  <c r="G639" i="222"/>
  <c r="J639" i="222"/>
  <c r="F541" i="222"/>
  <c r="F487" i="222"/>
  <c r="F292" i="222"/>
  <c r="F260" i="222"/>
  <c r="J877" i="222"/>
  <c r="J1120" i="222"/>
  <c r="F308" i="222"/>
  <c r="J655" i="4"/>
  <c r="F1016" i="4"/>
  <c r="F1018" i="4"/>
  <c r="F1020" i="4"/>
  <c r="F1017" i="4"/>
  <c r="F1019" i="4"/>
  <c r="J647" i="4"/>
  <c r="J411" i="4"/>
  <c r="J708" i="4"/>
  <c r="J271" i="4"/>
  <c r="J957" i="4"/>
  <c r="J522" i="4"/>
  <c r="J320" i="4"/>
  <c r="J515" i="4"/>
  <c r="F262" i="4"/>
  <c r="J904" i="4"/>
  <c r="J955" i="4"/>
  <c r="F1045" i="4"/>
  <c r="F1002" i="4"/>
  <c r="G1002" i="4"/>
  <c r="H1002" i="4"/>
  <c r="F1005" i="4"/>
  <c r="G1005" i="4"/>
  <c r="H1005" i="4"/>
  <c r="F1003" i="4"/>
  <c r="G1003" i="4"/>
  <c r="H1003" i="4"/>
  <c r="F1004" i="4"/>
  <c r="G1004" i="4"/>
  <c r="H1004" i="4"/>
  <c r="F1006" i="4"/>
  <c r="G1006" i="4"/>
  <c r="H1006" i="4"/>
  <c r="J475" i="4"/>
  <c r="J597" i="4"/>
  <c r="F756" i="4"/>
  <c r="G756" i="4"/>
  <c r="H756" i="4"/>
  <c r="F100" i="4"/>
  <c r="G100" i="4"/>
  <c r="H100" i="4"/>
  <c r="F573" i="4"/>
  <c r="G573" i="4"/>
  <c r="H573" i="4"/>
  <c r="J573" i="4"/>
  <c r="J259" i="4"/>
  <c r="J704" i="4"/>
  <c r="F798" i="4"/>
  <c r="G798" i="4"/>
  <c r="H798" i="4"/>
  <c r="F184" i="4"/>
  <c r="G184" i="4"/>
  <c r="H184" i="4"/>
  <c r="J184" i="4"/>
  <c r="F238" i="4"/>
  <c r="G238" i="4"/>
  <c r="H238" i="4"/>
  <c r="J238" i="4"/>
  <c r="F575" i="4"/>
  <c r="G575" i="4"/>
  <c r="H575" i="4"/>
  <c r="J575" i="4"/>
  <c r="F630" i="4"/>
  <c r="G630" i="4"/>
  <c r="H630" i="4"/>
  <c r="J630" i="4"/>
  <c r="F688" i="4"/>
  <c r="G688" i="4"/>
  <c r="H688" i="4"/>
  <c r="J688" i="4"/>
  <c r="F958" i="4"/>
  <c r="F905" i="4"/>
  <c r="J70" i="4"/>
  <c r="J414" i="4"/>
  <c r="F779" i="4"/>
  <c r="G779" i="4"/>
  <c r="H779" i="4"/>
  <c r="F704" i="4"/>
  <c r="F1033" i="4"/>
  <c r="G1033" i="4"/>
  <c r="H1033" i="4"/>
  <c r="F234" i="4"/>
  <c r="G234" i="4"/>
  <c r="H234" i="4"/>
  <c r="J234" i="4"/>
  <c r="F237" i="4"/>
  <c r="G237" i="4"/>
  <c r="H237" i="4"/>
  <c r="J237" i="4"/>
  <c r="F574" i="4"/>
  <c r="G574" i="4"/>
  <c r="H574" i="4"/>
  <c r="J574" i="4"/>
  <c r="F629" i="4"/>
  <c r="G629" i="4"/>
  <c r="H629" i="4"/>
  <c r="J629" i="4"/>
  <c r="F892" i="4"/>
  <c r="G892" i="4"/>
  <c r="H892" i="4"/>
  <c r="J892" i="4"/>
  <c r="F111" i="4"/>
  <c r="J959" i="4"/>
  <c r="F424" i="4"/>
  <c r="G424" i="4"/>
  <c r="H424" i="4"/>
  <c r="F760" i="4"/>
  <c r="G760" i="4"/>
  <c r="H760" i="4"/>
  <c r="J365" i="4"/>
  <c r="F551" i="4"/>
  <c r="G551" i="4"/>
  <c r="H551" i="4"/>
  <c r="F143" i="4"/>
  <c r="G143" i="4"/>
  <c r="H143" i="4"/>
  <c r="J960" i="4"/>
  <c r="F877" i="4"/>
  <c r="G877" i="4"/>
  <c r="H877" i="4"/>
  <c r="F855" i="4"/>
  <c r="J56" i="4"/>
  <c r="F903" i="4"/>
  <c r="F961" i="4"/>
  <c r="F962" i="4"/>
  <c r="F929" i="4"/>
  <c r="G929" i="4"/>
  <c r="H929" i="4"/>
  <c r="J200" i="4"/>
  <c r="J590" i="4"/>
  <c r="F878" i="4"/>
  <c r="G878" i="4"/>
  <c r="H878" i="4"/>
  <c r="F910" i="4"/>
  <c r="F911" i="4"/>
  <c r="J415" i="4"/>
  <c r="J479" i="4"/>
  <c r="J713" i="4"/>
  <c r="J909" i="4"/>
  <c r="F118" i="4"/>
  <c r="F747" i="4"/>
  <c r="G747" i="4"/>
  <c r="H747" i="4"/>
  <c r="F743" i="4"/>
  <c r="G743" i="4"/>
  <c r="H743" i="4"/>
  <c r="J71" i="4"/>
  <c r="J312" i="4"/>
  <c r="J264" i="4"/>
  <c r="G1091" i="4"/>
  <c r="J1091" i="4"/>
  <c r="G854" i="4"/>
  <c r="J854" i="4"/>
  <c r="G953" i="4"/>
  <c r="J953" i="4"/>
  <c r="G364" i="4"/>
  <c r="J364" i="4"/>
  <c r="G480" i="4"/>
  <c r="J480" i="4"/>
  <c r="F729" i="4"/>
  <c r="G729" i="4"/>
  <c r="H729" i="4"/>
  <c r="F503" i="4"/>
  <c r="G503" i="4"/>
  <c r="H503" i="4"/>
  <c r="F522" i="4"/>
  <c r="F450" i="4"/>
  <c r="G450" i="4"/>
  <c r="H450" i="4"/>
  <c r="F590" i="4"/>
  <c r="F479" i="4"/>
  <c r="F244" i="4"/>
  <c r="G244" i="4"/>
  <c r="H244" i="4"/>
  <c r="J244" i="4"/>
  <c r="F13" i="4"/>
  <c r="G13" i="4"/>
  <c r="H13" i="4"/>
  <c r="F1001" i="4"/>
  <c r="G1001" i="4"/>
  <c r="H1001" i="4"/>
  <c r="F907" i="4"/>
  <c r="F816" i="4"/>
  <c r="G816" i="4"/>
  <c r="H816" i="4"/>
  <c r="F282" i="4"/>
  <c r="G282" i="4"/>
  <c r="H282" i="4"/>
  <c r="F494" i="4"/>
  <c r="G494" i="4"/>
  <c r="H494" i="4"/>
  <c r="F972" i="4"/>
  <c r="G972" i="4"/>
  <c r="H972" i="4"/>
  <c r="F609" i="4"/>
  <c r="G609" i="4"/>
  <c r="H609" i="4"/>
  <c r="F45" i="4"/>
  <c r="G45" i="4"/>
  <c r="F65" i="4"/>
  <c r="F299" i="4"/>
  <c r="G299" i="4"/>
  <c r="H299" i="4"/>
  <c r="J299" i="4"/>
  <c r="F904" i="4"/>
  <c r="F744" i="4"/>
  <c r="G744" i="4"/>
  <c r="H744" i="4"/>
  <c r="F248" i="4"/>
  <c r="G248" i="4"/>
  <c r="H248" i="4"/>
  <c r="J248" i="4"/>
  <c r="F61" i="4"/>
  <c r="F264" i="4"/>
  <c r="F713" i="4"/>
  <c r="F516" i="4"/>
  <c r="F829" i="4"/>
  <c r="G829" i="4"/>
  <c r="H829" i="4"/>
  <c r="F691" i="4"/>
  <c r="G691" i="4"/>
  <c r="H691" i="4"/>
  <c r="J691" i="4"/>
  <c r="F925" i="4"/>
  <c r="G925" i="4"/>
  <c r="H925" i="4"/>
  <c r="F18" i="4"/>
  <c r="G18" i="4"/>
  <c r="H18" i="4"/>
  <c r="F871" i="4"/>
  <c r="G871" i="4"/>
  <c r="H871" i="4"/>
  <c r="F653" i="4"/>
  <c r="F85" i="4"/>
  <c r="G85" i="4"/>
  <c r="H85" i="4"/>
  <c r="F128" i="4"/>
  <c r="G128" i="4"/>
  <c r="H128" i="4"/>
  <c r="F259" i="4"/>
  <c r="F514" i="4"/>
  <c r="F15" i="4"/>
  <c r="G15" i="4"/>
  <c r="H15" i="4"/>
  <c r="F287" i="4"/>
  <c r="G287" i="4"/>
  <c r="H287" i="4"/>
  <c r="F466" i="4"/>
  <c r="G466" i="4"/>
  <c r="H466" i="4"/>
  <c r="J466" i="4"/>
  <c r="J902" i="4"/>
  <c r="F27" i="4"/>
  <c r="G27" i="4"/>
  <c r="H27" i="4"/>
  <c r="F854" i="4"/>
  <c r="F655" i="4"/>
  <c r="F84" i="4"/>
  <c r="G84" i="4"/>
  <c r="H84" i="4"/>
  <c r="F745" i="4"/>
  <c r="G745" i="4"/>
  <c r="H745" i="4"/>
  <c r="F595" i="4"/>
  <c r="F832" i="4"/>
  <c r="G832" i="4"/>
  <c r="H832" i="4"/>
  <c r="F686" i="4"/>
  <c r="G686" i="4"/>
  <c r="H686" i="4"/>
  <c r="J686" i="4"/>
  <c r="F502" i="4"/>
  <c r="G502" i="4"/>
  <c r="H502" i="4"/>
  <c r="F654" i="4"/>
  <c r="F1015" i="4"/>
  <c r="F1068" i="4"/>
  <c r="G1068" i="4"/>
  <c r="H1068" i="4"/>
  <c r="F243" i="4"/>
  <c r="G243" i="4"/>
  <c r="H243" i="4"/>
  <c r="J243" i="4"/>
  <c r="F939" i="4"/>
  <c r="G939" i="4"/>
  <c r="H939" i="4"/>
  <c r="J939" i="4"/>
  <c r="F1117" i="4"/>
  <c r="G1117" i="4"/>
  <c r="H1117" i="4"/>
  <c r="J1117" i="4"/>
  <c r="F431" i="4"/>
  <c r="G431" i="4"/>
  <c r="H431" i="4"/>
  <c r="F422" i="4"/>
  <c r="G422" i="4"/>
  <c r="H422" i="4"/>
  <c r="F406" i="4"/>
  <c r="F955" i="4"/>
  <c r="F183" i="4"/>
  <c r="G183" i="4"/>
  <c r="H183" i="4"/>
  <c r="J183" i="4"/>
  <c r="F214" i="4"/>
  <c r="G214" i="4"/>
  <c r="H214" i="4"/>
  <c r="J1090" i="4"/>
  <c r="F217" i="4"/>
  <c r="G217" i="4"/>
  <c r="H217" i="4"/>
  <c r="F725" i="4"/>
  <c r="G725" i="4"/>
  <c r="H725" i="4"/>
  <c r="F723" i="4"/>
  <c r="G723" i="4"/>
  <c r="H723" i="4"/>
  <c r="F1136" i="4"/>
  <c r="F90" i="4"/>
  <c r="G90" i="4"/>
  <c r="H90" i="4"/>
  <c r="F959" i="4"/>
  <c r="F960" i="4"/>
  <c r="F942" i="4"/>
  <c r="G942" i="4"/>
  <c r="H942" i="4"/>
  <c r="J942" i="4"/>
  <c r="F66" i="4"/>
  <c r="J905" i="4"/>
  <c r="F68" i="4"/>
  <c r="F83" i="4"/>
  <c r="G83" i="4"/>
  <c r="H83" i="4"/>
  <c r="F425" i="4"/>
  <c r="G425" i="4"/>
  <c r="H425" i="4"/>
  <c r="F127" i="4"/>
  <c r="G127" i="4"/>
  <c r="H127" i="4"/>
  <c r="F906" i="4"/>
  <c r="F70" i="4"/>
  <c r="F200" i="4"/>
  <c r="F991" i="4"/>
  <c r="F647" i="4"/>
  <c r="F988" i="4"/>
  <c r="F778" i="4"/>
  <c r="G778" i="4"/>
  <c r="H778" i="4"/>
  <c r="F213" i="4"/>
  <c r="G213" i="4"/>
  <c r="H213" i="4"/>
  <c r="F395" i="4"/>
  <c r="G395" i="4"/>
  <c r="H395" i="4"/>
  <c r="J395" i="4"/>
  <c r="F926" i="4"/>
  <c r="G926" i="4"/>
  <c r="H926" i="4"/>
  <c r="F1159" i="4"/>
  <c r="F726" i="4"/>
  <c r="G726" i="4"/>
  <c r="H726" i="4"/>
  <c r="F758" i="4"/>
  <c r="G758" i="4"/>
  <c r="H758" i="4"/>
  <c r="F280" i="4"/>
  <c r="G280" i="4"/>
  <c r="H280" i="4"/>
  <c r="F337" i="4"/>
  <c r="G337" i="4"/>
  <c r="H337" i="4"/>
  <c r="F807" i="4"/>
  <c r="G807" i="4"/>
  <c r="H807" i="4"/>
  <c r="F16" i="4"/>
  <c r="G16" i="4"/>
  <c r="H16" i="4"/>
  <c r="F1029" i="4"/>
  <c r="G1029" i="4"/>
  <c r="H1029" i="4"/>
  <c r="F635" i="4"/>
  <c r="G635" i="4"/>
  <c r="H635" i="4"/>
  <c r="J635" i="4"/>
  <c r="F693" i="4"/>
  <c r="G693" i="4"/>
  <c r="H693" i="4"/>
  <c r="J693" i="4"/>
  <c r="F44" i="4"/>
  <c r="G44" i="4"/>
  <c r="J44" i="4"/>
  <c r="F46" i="4"/>
  <c r="G46" i="4"/>
  <c r="F652" i="4"/>
  <c r="F938" i="4"/>
  <c r="G938" i="4"/>
  <c r="H938" i="4"/>
  <c r="J938" i="4"/>
  <c r="J484" i="4"/>
  <c r="F430" i="4"/>
  <c r="G430" i="4"/>
  <c r="H430" i="4"/>
  <c r="F129" i="4"/>
  <c r="G129" i="4"/>
  <c r="H129" i="4"/>
  <c r="F841" i="4"/>
  <c r="G841" i="4"/>
  <c r="H841" i="4"/>
  <c r="J841" i="4"/>
  <c r="F212" i="4"/>
  <c r="G212" i="4"/>
  <c r="H212" i="4"/>
  <c r="F382" i="4"/>
  <c r="G382" i="4"/>
  <c r="H382" i="4"/>
  <c r="F62" i="4"/>
  <c r="F316" i="4"/>
  <c r="F247" i="4"/>
  <c r="G247" i="4"/>
  <c r="H247" i="4"/>
  <c r="J247" i="4"/>
  <c r="F481" i="4"/>
  <c r="F1131" i="4"/>
  <c r="F571" i="4"/>
  <c r="G571" i="4"/>
  <c r="H571" i="4"/>
  <c r="J571" i="4"/>
  <c r="F187" i="4"/>
  <c r="G187" i="4"/>
  <c r="H187" i="4"/>
  <c r="J187" i="4"/>
  <c r="F484" i="4"/>
  <c r="F88" i="4"/>
  <c r="G88" i="4"/>
  <c r="H88" i="4"/>
  <c r="F428" i="4"/>
  <c r="G428" i="4"/>
  <c r="H428" i="4"/>
  <c r="F130" i="4"/>
  <c r="G130" i="4"/>
  <c r="H130" i="4"/>
  <c r="F423" i="4"/>
  <c r="G423" i="4"/>
  <c r="H423" i="4"/>
  <c r="F186" i="4"/>
  <c r="G186" i="4"/>
  <c r="H186" i="4"/>
  <c r="J186" i="4"/>
  <c r="F58" i="4"/>
  <c r="F541" i="4"/>
  <c r="F266" i="4"/>
  <c r="F956" i="4"/>
  <c r="J366" i="4"/>
  <c r="F957" i="4"/>
  <c r="F1080" i="4"/>
  <c r="G1080" i="4"/>
  <c r="H1080" i="4"/>
  <c r="F975" i="4"/>
  <c r="G975" i="4"/>
  <c r="H975" i="4"/>
  <c r="F763" i="4"/>
  <c r="G763" i="4"/>
  <c r="H763" i="4"/>
  <c r="F757" i="4"/>
  <c r="G757" i="4"/>
  <c r="H757" i="4"/>
  <c r="F223" i="4"/>
  <c r="G223" i="4"/>
  <c r="H223" i="4"/>
  <c r="F761" i="4"/>
  <c r="G761" i="4"/>
  <c r="H761" i="4"/>
  <c r="F1103" i="4"/>
  <c r="G1103" i="4"/>
  <c r="H1103" i="4"/>
  <c r="F334" i="4"/>
  <c r="G334" i="4"/>
  <c r="H334" i="4"/>
  <c r="F802" i="4"/>
  <c r="G802" i="4"/>
  <c r="H802" i="4"/>
  <c r="F782" i="4"/>
  <c r="G782" i="4"/>
  <c r="H782" i="4"/>
  <c r="F764" i="4"/>
  <c r="G764" i="4"/>
  <c r="H764" i="4"/>
  <c r="F170" i="4"/>
  <c r="G170" i="4"/>
  <c r="H170" i="4"/>
  <c r="F171" i="4"/>
  <c r="G171" i="4"/>
  <c r="H171" i="4"/>
  <c r="F940" i="4"/>
  <c r="G940" i="4"/>
  <c r="H940" i="4"/>
  <c r="J940" i="4"/>
  <c r="F908" i="4"/>
  <c r="F242" i="4"/>
  <c r="G242" i="4"/>
  <c r="H242" i="4"/>
  <c r="J242" i="4"/>
  <c r="F578" i="4"/>
  <c r="G578" i="4"/>
  <c r="H578" i="4"/>
  <c r="J578" i="4"/>
  <c r="F634" i="4"/>
  <c r="G634" i="4"/>
  <c r="H634" i="4"/>
  <c r="J634" i="4"/>
  <c r="F38" i="4"/>
  <c r="G38" i="4"/>
  <c r="F47" i="4"/>
  <c r="G47" i="4"/>
  <c r="J47" i="4"/>
  <c r="F943" i="4"/>
  <c r="G943" i="4"/>
  <c r="H943" i="4"/>
  <c r="J943" i="4"/>
  <c r="J316" i="4"/>
  <c r="F245" i="4"/>
  <c r="G245" i="4"/>
  <c r="H245" i="4"/>
  <c r="J245" i="4"/>
  <c r="F258" i="4"/>
  <c r="F462" i="4"/>
  <c r="G462" i="4"/>
  <c r="H462" i="4"/>
  <c r="J462" i="4"/>
  <c r="F627" i="4"/>
  <c r="G627" i="4"/>
  <c r="H627" i="4"/>
  <c r="J627" i="4"/>
  <c r="F336" i="4"/>
  <c r="G336" i="4"/>
  <c r="H336" i="4"/>
  <c r="F785" i="4"/>
  <c r="G785" i="4"/>
  <c r="H785" i="4"/>
  <c r="F690" i="4"/>
  <c r="G690" i="4"/>
  <c r="H690" i="4"/>
  <c r="J690" i="4"/>
  <c r="F921" i="4"/>
  <c r="G921" i="4"/>
  <c r="H921" i="4"/>
  <c r="F632" i="4"/>
  <c r="G632" i="4"/>
  <c r="H632" i="4"/>
  <c r="J632" i="4"/>
  <c r="F318" i="4"/>
  <c r="F246" i="4"/>
  <c r="G246" i="4"/>
  <c r="H246" i="4"/>
  <c r="J246" i="4"/>
  <c r="F1116" i="4"/>
  <c r="G1116" i="4"/>
  <c r="H1116" i="4"/>
  <c r="J1116" i="4"/>
  <c r="F311" i="4"/>
  <c r="F891" i="4"/>
  <c r="G891" i="4"/>
  <c r="H891" i="4"/>
  <c r="J891" i="4"/>
  <c r="F87" i="4"/>
  <c r="G87" i="4"/>
  <c r="H87" i="4"/>
  <c r="F427" i="4"/>
  <c r="G427" i="4"/>
  <c r="H427" i="4"/>
  <c r="F131" i="4"/>
  <c r="G131" i="4"/>
  <c r="H131" i="4"/>
  <c r="F1106" i="4"/>
  <c r="G1106" i="4"/>
  <c r="H1106" i="4"/>
  <c r="F475" i="4"/>
  <c r="F645" i="4"/>
  <c r="F992" i="4"/>
  <c r="F986" i="4"/>
  <c r="F23" i="4"/>
  <c r="G23" i="4"/>
  <c r="H23" i="4"/>
  <c r="F1105" i="4"/>
  <c r="G1105" i="4"/>
  <c r="H1105" i="4"/>
  <c r="F350" i="4"/>
  <c r="G350" i="4"/>
  <c r="H350" i="4"/>
  <c r="J350" i="4"/>
  <c r="F1102" i="4"/>
  <c r="G1102" i="4"/>
  <c r="H1102" i="4"/>
  <c r="F552" i="4"/>
  <c r="G552" i="4"/>
  <c r="H552" i="4"/>
  <c r="F513" i="4"/>
  <c r="F765" i="4"/>
  <c r="G765" i="4"/>
  <c r="H765" i="4"/>
  <c r="F288" i="4"/>
  <c r="G288" i="4"/>
  <c r="H288" i="4"/>
  <c r="F805" i="4"/>
  <c r="G805" i="4"/>
  <c r="H805" i="4"/>
  <c r="F515" i="4"/>
  <c r="F225" i="4"/>
  <c r="G225" i="4"/>
  <c r="H225" i="4"/>
  <c r="F286" i="4"/>
  <c r="G286" i="4"/>
  <c r="H286" i="4"/>
  <c r="J263" i="4"/>
  <c r="F480" i="4"/>
  <c r="F239" i="4"/>
  <c r="G239" i="4"/>
  <c r="H239" i="4"/>
  <c r="J239" i="4"/>
  <c r="F89" i="4"/>
  <c r="G89" i="4"/>
  <c r="H89" i="4"/>
  <c r="F434" i="4"/>
  <c r="G434" i="4"/>
  <c r="H434" i="4"/>
  <c r="F411" i="4"/>
  <c r="F199" i="4"/>
  <c r="J956" i="4"/>
  <c r="F781" i="4"/>
  <c r="G781" i="4"/>
  <c r="H781" i="4"/>
  <c r="F197" i="4"/>
  <c r="F670" i="4"/>
  <c r="G670" i="4"/>
  <c r="H670" i="4"/>
  <c r="F24" i="4"/>
  <c r="G24" i="4"/>
  <c r="H24" i="4"/>
  <c r="F922" i="4"/>
  <c r="G922" i="4"/>
  <c r="H922" i="4"/>
  <c r="F20" i="4"/>
  <c r="G20" i="4"/>
  <c r="H20" i="4"/>
  <c r="F1184" i="4"/>
  <c r="G1184" i="4"/>
  <c r="H1184" i="4"/>
  <c r="F890" i="4"/>
  <c r="G890" i="4"/>
  <c r="H890" i="4"/>
  <c r="J890" i="4"/>
  <c r="F300" i="4"/>
  <c r="G300" i="4"/>
  <c r="H300" i="4"/>
  <c r="J300" i="4"/>
  <c r="F944" i="4"/>
  <c r="G944" i="4"/>
  <c r="H944" i="4"/>
  <c r="J944" i="4"/>
  <c r="J65" i="4"/>
  <c r="F953" i="4"/>
  <c r="F1132" i="4"/>
  <c r="F572" i="4"/>
  <c r="G572" i="4"/>
  <c r="H572" i="4"/>
  <c r="J572" i="4"/>
  <c r="F893" i="4"/>
  <c r="G893" i="4"/>
  <c r="H893" i="4"/>
  <c r="J893" i="4"/>
  <c r="F12" i="4"/>
  <c r="G12" i="4"/>
  <c r="H12" i="4"/>
  <c r="F86" i="4"/>
  <c r="G86" i="4"/>
  <c r="H86" i="4"/>
  <c r="F426" i="4"/>
  <c r="G426" i="4"/>
  <c r="H426" i="4"/>
  <c r="F132" i="4"/>
  <c r="G132" i="4"/>
  <c r="H132" i="4"/>
  <c r="F504" i="4"/>
  <c r="G504" i="4"/>
  <c r="H504" i="4"/>
  <c r="J1135" i="4"/>
  <c r="F889" i="4"/>
  <c r="G889" i="4"/>
  <c r="H889" i="4"/>
  <c r="J889" i="4"/>
  <c r="F56" i="4"/>
  <c r="F1148" i="4"/>
  <c r="G1148" i="4"/>
  <c r="H1148" i="4"/>
  <c r="F414" i="4"/>
  <c r="F216" i="4"/>
  <c r="G216" i="4"/>
  <c r="H216" i="4"/>
  <c r="F364" i="4"/>
  <c r="F787" i="4"/>
  <c r="G787" i="4"/>
  <c r="H787" i="4"/>
  <c r="F628" i="4"/>
  <c r="G628" i="4"/>
  <c r="H628" i="4"/>
  <c r="J628" i="4"/>
  <c r="F397" i="4"/>
  <c r="G397" i="4"/>
  <c r="H397" i="4"/>
  <c r="J397" i="4"/>
  <c r="F446" i="4"/>
  <c r="G446" i="4"/>
  <c r="H446" i="4"/>
  <c r="F74" i="4"/>
  <c r="F694" i="4"/>
  <c r="G694" i="4"/>
  <c r="H694" i="4"/>
  <c r="J694" i="4"/>
  <c r="J410" i="4"/>
  <c r="F616" i="4"/>
  <c r="G616" i="4"/>
  <c r="H616" i="4"/>
  <c r="F927" i="4"/>
  <c r="G927" i="4"/>
  <c r="H927" i="4"/>
  <c r="F379" i="4"/>
  <c r="G379" i="4"/>
  <c r="H379" i="4"/>
  <c r="F974" i="4"/>
  <c r="G974" i="4"/>
  <c r="H974" i="4"/>
  <c r="F608" i="4"/>
  <c r="G608" i="4"/>
  <c r="H608" i="4"/>
  <c r="F452" i="4"/>
  <c r="G452" i="4"/>
  <c r="H452" i="4"/>
  <c r="F284" i="4"/>
  <c r="G284" i="4"/>
  <c r="H284" i="4"/>
  <c r="F185" i="4"/>
  <c r="G185" i="4"/>
  <c r="H185" i="4"/>
  <c r="J185" i="4"/>
  <c r="F240" i="4"/>
  <c r="G240" i="4"/>
  <c r="H240" i="4"/>
  <c r="J240" i="4"/>
  <c r="F349" i="4"/>
  <c r="G349" i="4"/>
  <c r="H349" i="4"/>
  <c r="J349" i="4"/>
  <c r="F576" i="4"/>
  <c r="G576" i="4"/>
  <c r="H576" i="4"/>
  <c r="J576" i="4"/>
  <c r="F631" i="4"/>
  <c r="G631" i="4"/>
  <c r="H631" i="4"/>
  <c r="J631" i="4"/>
  <c r="F689" i="4"/>
  <c r="G689" i="4"/>
  <c r="H689" i="4"/>
  <c r="J689" i="4"/>
  <c r="F1120" i="4"/>
  <c r="G1120" i="4"/>
  <c r="H1120" i="4"/>
  <c r="J1120" i="4"/>
  <c r="F540" i="4"/>
  <c r="J653" i="4"/>
  <c r="J654" i="4"/>
  <c r="G654" i="4"/>
  <c r="G74" i="4"/>
  <c r="J74" i="4"/>
  <c r="G198" i="4"/>
  <c r="J198" i="4"/>
  <c r="G311" i="4"/>
  <c r="J311" i="4"/>
  <c r="F73" i="4"/>
  <c r="F67" i="4"/>
  <c r="F656" i="4"/>
  <c r="J651" i="4"/>
  <c r="F485" i="4"/>
  <c r="F63" i="4"/>
  <c r="F651" i="4"/>
  <c r="F1161" i="4"/>
  <c r="F368" i="4"/>
  <c r="G67" i="4"/>
  <c r="J67" i="4"/>
  <c r="J541" i="4"/>
  <c r="J73" i="4"/>
  <c r="G878" i="222"/>
  <c r="J878" i="222"/>
  <c r="G1116" i="222"/>
  <c r="J1116" i="222"/>
  <c r="G1056" i="222"/>
  <c r="J1056" i="222"/>
  <c r="J472" i="222"/>
  <c r="F109" i="222"/>
  <c r="J1105" i="222"/>
  <c r="F970" i="222"/>
  <c r="F924" i="222"/>
  <c r="F472" i="222"/>
  <c r="J510" i="222"/>
  <c r="F140" i="222"/>
  <c r="F744" i="222"/>
  <c r="G744" i="222"/>
  <c r="H744" i="222"/>
  <c r="J744" i="222"/>
  <c r="F540" i="222"/>
  <c r="J779" i="222"/>
  <c r="F148" i="222"/>
  <c r="J448" i="222"/>
  <c r="F779" i="222"/>
  <c r="F1054" i="222"/>
  <c r="F1118" i="222"/>
  <c r="J283" i="222"/>
  <c r="F306" i="222"/>
  <c r="F448" i="222"/>
  <c r="J291" i="222"/>
  <c r="F642" i="222"/>
  <c r="G642" i="222"/>
  <c r="J642" i="222"/>
  <c r="F634" i="222"/>
  <c r="G634" i="222"/>
  <c r="J634" i="222"/>
  <c r="F626" i="222"/>
  <c r="G626" i="222"/>
  <c r="J626" i="222"/>
  <c r="F811" i="222"/>
  <c r="G811" i="222"/>
  <c r="J811" i="222"/>
  <c r="F841" i="222"/>
  <c r="G841" i="222"/>
  <c r="H841" i="222"/>
  <c r="J841" i="222"/>
  <c r="F741" i="222"/>
  <c r="G741" i="222"/>
  <c r="H741" i="222"/>
  <c r="J741" i="222"/>
  <c r="F749" i="222"/>
  <c r="G749" i="222"/>
  <c r="H749" i="222"/>
  <c r="J749" i="222"/>
  <c r="F291" i="222"/>
  <c r="F977" i="222"/>
  <c r="F132" i="222"/>
  <c r="J313" i="222"/>
  <c r="J267" i="222"/>
  <c r="F124" i="222"/>
  <c r="J132" i="222"/>
  <c r="F283" i="222"/>
  <c r="F117" i="222"/>
  <c r="F480" i="222"/>
  <c r="F93" i="222"/>
  <c r="F313" i="222"/>
  <c r="F267" i="222"/>
  <c r="G250" i="222"/>
  <c r="J250" i="222"/>
  <c r="G967" i="222"/>
  <c r="J967" i="222"/>
  <c r="G970" i="222"/>
  <c r="J970" i="222"/>
  <c r="G262" i="222"/>
  <c r="J262" i="222"/>
  <c r="G971" i="222"/>
  <c r="J971" i="222"/>
  <c r="J279" i="222"/>
  <c r="F458" i="222"/>
  <c r="F279" i="222"/>
  <c r="F151" i="222"/>
  <c r="J974" i="222"/>
  <c r="F1107" i="222"/>
  <c r="F524" i="222"/>
  <c r="F885" i="222"/>
  <c r="F473" i="222"/>
  <c r="F303" i="222"/>
  <c r="F531" i="222"/>
  <c r="F628" i="222"/>
  <c r="G628" i="222"/>
  <c r="J628" i="222"/>
  <c r="F729" i="222"/>
  <c r="G729" i="222"/>
  <c r="H729" i="222"/>
  <c r="J729" i="222"/>
  <c r="J295" i="222"/>
  <c r="F121" i="222"/>
  <c r="F1011" i="222"/>
  <c r="J1452" i="222"/>
  <c r="F969" i="222"/>
  <c r="F1112" i="222"/>
  <c r="F1136" i="222"/>
  <c r="G1136" i="222"/>
  <c r="H1136" i="222"/>
  <c r="F1142" i="222"/>
  <c r="G1142" i="222"/>
  <c r="H1142" i="222"/>
  <c r="F1151" i="222"/>
  <c r="G1151" i="222"/>
  <c r="H1151" i="222"/>
  <c r="F1156" i="222"/>
  <c r="G1156" i="222"/>
  <c r="H1156" i="222"/>
  <c r="F1170" i="222"/>
  <c r="G1170" i="222"/>
  <c r="H1170" i="222"/>
  <c r="F1181" i="222"/>
  <c r="G1181" i="222"/>
  <c r="H1181" i="222"/>
  <c r="F1185" i="222"/>
  <c r="G1185" i="222"/>
  <c r="H1185" i="222"/>
  <c r="F1159" i="222"/>
  <c r="G1159" i="222"/>
  <c r="H1159" i="222"/>
  <c r="F1169" i="222"/>
  <c r="G1169" i="222"/>
  <c r="H1169" i="222"/>
  <c r="F1194" i="222"/>
  <c r="G1194" i="222"/>
  <c r="H1194" i="222"/>
  <c r="F1155" i="222"/>
  <c r="G1155" i="222"/>
  <c r="H1155" i="222"/>
  <c r="F1175" i="222"/>
  <c r="G1175" i="222"/>
  <c r="H1175" i="222"/>
  <c r="F1195" i="222"/>
  <c r="G1195" i="222"/>
  <c r="H1195" i="222"/>
  <c r="F1146" i="222"/>
  <c r="G1146" i="222"/>
  <c r="H1146" i="222"/>
  <c r="F1157" i="222"/>
  <c r="G1157" i="222"/>
  <c r="H1157" i="222"/>
  <c r="F1161" i="222"/>
  <c r="G1161" i="222"/>
  <c r="H1161" i="222"/>
  <c r="F1171" i="222"/>
  <c r="G1171" i="222"/>
  <c r="H1171" i="222"/>
  <c r="F1176" i="222"/>
  <c r="G1176" i="222"/>
  <c r="H1176" i="222"/>
  <c r="F1182" i="222"/>
  <c r="G1182" i="222"/>
  <c r="H1182" i="222"/>
  <c r="F1192" i="222"/>
  <c r="G1192" i="222"/>
  <c r="H1192" i="222"/>
  <c r="F1196" i="222"/>
  <c r="G1196" i="222"/>
  <c r="H1196" i="222"/>
  <c r="F1178" i="222"/>
  <c r="G1178" i="222"/>
  <c r="H1178" i="222"/>
  <c r="F1141" i="222"/>
  <c r="G1141" i="222"/>
  <c r="H1141" i="222"/>
  <c r="F1180" i="222"/>
  <c r="G1180" i="222"/>
  <c r="H1180" i="222"/>
  <c r="F1137" i="222"/>
  <c r="G1137" i="222"/>
  <c r="H1137" i="222"/>
  <c r="F1147" i="222"/>
  <c r="G1147" i="222"/>
  <c r="H1147" i="222"/>
  <c r="F1152" i="222"/>
  <c r="G1152" i="222"/>
  <c r="H1152" i="222"/>
  <c r="F1158" i="222"/>
  <c r="G1158" i="222"/>
  <c r="H1158" i="222"/>
  <c r="F1167" i="222"/>
  <c r="G1167" i="222"/>
  <c r="H1167" i="222"/>
  <c r="F1172" i="222"/>
  <c r="G1172" i="222"/>
  <c r="H1172" i="222"/>
  <c r="F1186" i="222"/>
  <c r="G1186" i="222"/>
  <c r="H1186" i="222"/>
  <c r="F1197" i="222"/>
  <c r="G1197" i="222"/>
  <c r="H1197" i="222"/>
  <c r="F1150" i="222"/>
  <c r="G1150" i="222"/>
  <c r="H1150" i="222"/>
  <c r="F1164" i="222"/>
  <c r="G1164" i="222"/>
  <c r="H1164" i="222"/>
  <c r="F1154" i="222"/>
  <c r="G1154" i="222"/>
  <c r="H1154" i="222"/>
  <c r="F1184" i="222"/>
  <c r="G1184" i="222"/>
  <c r="H1184" i="222"/>
  <c r="F1160" i="222"/>
  <c r="G1160" i="222"/>
  <c r="H1160" i="222"/>
  <c r="F1143" i="222"/>
  <c r="G1143" i="222"/>
  <c r="H1143" i="222"/>
  <c r="F1148" i="222"/>
  <c r="G1148" i="222"/>
  <c r="H1148" i="222"/>
  <c r="F1162" i="222"/>
  <c r="G1162" i="222"/>
  <c r="H1162" i="222"/>
  <c r="F1173" i="222"/>
  <c r="G1173" i="222"/>
  <c r="H1173" i="222"/>
  <c r="F1177" i="222"/>
  <c r="G1177" i="222"/>
  <c r="H1177" i="222"/>
  <c r="F1187" i="222"/>
  <c r="G1187" i="222"/>
  <c r="H1187" i="222"/>
  <c r="F1198" i="222"/>
  <c r="G1198" i="222"/>
  <c r="H1198" i="222"/>
  <c r="F1144" i="222"/>
  <c r="G1144" i="222"/>
  <c r="H1144" i="222"/>
  <c r="F1140" i="222"/>
  <c r="G1140" i="222"/>
  <c r="H1140" i="222"/>
  <c r="F1165" i="222"/>
  <c r="G1165" i="222"/>
  <c r="H1165" i="222"/>
  <c r="F1190" i="222"/>
  <c r="G1190" i="222"/>
  <c r="H1190" i="222"/>
  <c r="F1145" i="222"/>
  <c r="G1145" i="222"/>
  <c r="H1145" i="222"/>
  <c r="F1138" i="222"/>
  <c r="G1138" i="222"/>
  <c r="H1138" i="222"/>
  <c r="F1149" i="222"/>
  <c r="G1149" i="222"/>
  <c r="H1149" i="222"/>
  <c r="F1153" i="222"/>
  <c r="G1153" i="222"/>
  <c r="H1153" i="222"/>
  <c r="F1163" i="222"/>
  <c r="G1163" i="222"/>
  <c r="H1163" i="222"/>
  <c r="F1168" i="222"/>
  <c r="G1168" i="222"/>
  <c r="H1168" i="222"/>
  <c r="F1174" i="222"/>
  <c r="G1174" i="222"/>
  <c r="H1174" i="222"/>
  <c r="F1183" i="222"/>
  <c r="G1183" i="222"/>
  <c r="H1183" i="222"/>
  <c r="F1188" i="222"/>
  <c r="G1188" i="222"/>
  <c r="H1188" i="222"/>
  <c r="F1193" i="222"/>
  <c r="G1193" i="222"/>
  <c r="H1193" i="222"/>
  <c r="F1139" i="222"/>
  <c r="G1139" i="222"/>
  <c r="H1139" i="222"/>
  <c r="F1189" i="222"/>
  <c r="G1189" i="222"/>
  <c r="H1189" i="222"/>
  <c r="F1179" i="222"/>
  <c r="G1179" i="222"/>
  <c r="H1179" i="222"/>
  <c r="F1166" i="222"/>
  <c r="G1166" i="222"/>
  <c r="H1166" i="222"/>
  <c r="F1191" i="222"/>
  <c r="G1191" i="222"/>
  <c r="H1191" i="222"/>
  <c r="F482" i="222"/>
  <c r="F546" i="222"/>
  <c r="J271" i="222"/>
  <c r="F782" i="222"/>
  <c r="F920" i="222"/>
  <c r="F271" i="222"/>
  <c r="G462" i="222"/>
  <c r="J462" i="222"/>
  <c r="G131" i="222"/>
  <c r="J131" i="222"/>
  <c r="G1012" i="222"/>
  <c r="J1012" i="222"/>
  <c r="G883" i="222"/>
  <c r="J883" i="222"/>
  <c r="F115" i="222"/>
  <c r="F1213" i="222"/>
  <c r="G1213" i="222"/>
  <c r="H1213" i="222"/>
  <c r="F344" i="222"/>
  <c r="G344" i="222"/>
  <c r="H344" i="222"/>
  <c r="F1033" i="222"/>
  <c r="F289" i="222"/>
  <c r="F533" i="222"/>
  <c r="F1012" i="222"/>
  <c r="F32" i="222"/>
  <c r="G32" i="222"/>
  <c r="H32" i="222"/>
  <c r="F1253" i="222"/>
  <c r="G1253" i="222"/>
  <c r="H1253" i="222"/>
  <c r="F867" i="222"/>
  <c r="G867" i="222"/>
  <c r="H867" i="222"/>
  <c r="F1210" i="222"/>
  <c r="G1210" i="222"/>
  <c r="H1210" i="222"/>
  <c r="F342" i="222"/>
  <c r="G342" i="222"/>
  <c r="H342" i="222"/>
  <c r="F857" i="222"/>
  <c r="G857" i="222"/>
  <c r="H857" i="222"/>
  <c r="F515" i="222"/>
  <c r="F1053" i="222"/>
  <c r="F514" i="222"/>
  <c r="F863" i="222"/>
  <c r="G863" i="222"/>
  <c r="H863" i="222"/>
  <c r="F376" i="222"/>
  <c r="G376" i="222"/>
  <c r="H376" i="222"/>
  <c r="F340" i="222"/>
  <c r="G340" i="222"/>
  <c r="H340" i="222"/>
  <c r="F904" i="222"/>
  <c r="G904" i="222"/>
  <c r="H904" i="222"/>
  <c r="F247" i="222"/>
  <c r="F252" i="222"/>
  <c r="F1059" i="222"/>
  <c r="F48" i="222"/>
  <c r="G48" i="222"/>
  <c r="H48" i="222"/>
  <c r="F1270" i="222"/>
  <c r="G1270" i="222"/>
  <c r="H1270" i="222"/>
  <c r="F861" i="222"/>
  <c r="G861" i="222"/>
  <c r="H861" i="222"/>
  <c r="F374" i="222"/>
  <c r="G374" i="222"/>
  <c r="H374" i="222"/>
  <c r="F610" i="222"/>
  <c r="G610" i="222"/>
  <c r="H610" i="222"/>
  <c r="F251" i="222"/>
  <c r="F296" i="222"/>
  <c r="F743" i="222"/>
  <c r="G743" i="222"/>
  <c r="H743" i="222"/>
  <c r="J743" i="222"/>
  <c r="F54" i="222"/>
  <c r="G54" i="222"/>
  <c r="H54" i="222"/>
  <c r="F1281" i="222"/>
  <c r="G1281" i="222"/>
  <c r="H1281" i="222"/>
  <c r="F141" i="222"/>
  <c r="F270" i="222"/>
  <c r="F945" i="222"/>
  <c r="G945" i="222"/>
  <c r="H945" i="222"/>
  <c r="F372" i="222"/>
  <c r="G372" i="222"/>
  <c r="H372" i="222"/>
  <c r="F607" i="222"/>
  <c r="G607" i="222"/>
  <c r="H607" i="222"/>
  <c r="F902" i="222"/>
  <c r="G902" i="222"/>
  <c r="H902" i="222"/>
  <c r="F245" i="222"/>
  <c r="F304" i="222"/>
  <c r="F781" i="222"/>
  <c r="F62" i="222"/>
  <c r="G62" i="222"/>
  <c r="H62" i="222"/>
  <c r="F1124" i="222"/>
  <c r="F638" i="222"/>
  <c r="G638" i="222"/>
  <c r="J638" i="222"/>
  <c r="F630" i="222"/>
  <c r="G630" i="222"/>
  <c r="J630" i="222"/>
  <c r="F845" i="222"/>
  <c r="G845" i="222"/>
  <c r="H845" i="222"/>
  <c r="J845" i="222"/>
  <c r="F731" i="222"/>
  <c r="G731" i="222"/>
  <c r="H731" i="222"/>
  <c r="J731" i="222"/>
  <c r="F745" i="222"/>
  <c r="G745" i="222"/>
  <c r="H745" i="222"/>
  <c r="J745" i="222"/>
  <c r="F753" i="222"/>
  <c r="G753" i="222"/>
  <c r="H753" i="222"/>
  <c r="J753" i="222"/>
  <c r="F998" i="222"/>
  <c r="F360" i="222"/>
  <c r="G360" i="222"/>
  <c r="H360" i="222"/>
  <c r="F604" i="222"/>
  <c r="G604" i="222"/>
  <c r="H604" i="222"/>
  <c r="F900" i="222"/>
  <c r="G900" i="222"/>
  <c r="H900" i="222"/>
  <c r="F512" i="222"/>
  <c r="G882" i="222"/>
  <c r="J882" i="222"/>
  <c r="G978" i="222"/>
  <c r="J978" i="222"/>
  <c r="G1016" i="222"/>
  <c r="J1016" i="222"/>
  <c r="G887" i="222"/>
  <c r="J887" i="222"/>
  <c r="G930" i="222"/>
  <c r="J930" i="222"/>
  <c r="G1015" i="222"/>
  <c r="J1015" i="222"/>
  <c r="G929" i="222"/>
  <c r="J929" i="222"/>
  <c r="G922" i="222"/>
  <c r="J922" i="222"/>
  <c r="G113" i="222"/>
  <c r="J113" i="222"/>
  <c r="G450" i="222"/>
  <c r="J450" i="222"/>
  <c r="G484" i="222"/>
  <c r="J484" i="222"/>
  <c r="G979" i="222"/>
  <c r="J979" i="222"/>
  <c r="J1112" i="222"/>
  <c r="G1112" i="222"/>
  <c r="F470" i="222"/>
  <c r="F136" i="222"/>
  <c r="F133" i="222"/>
  <c r="F1016" i="222"/>
  <c r="J126" i="222"/>
  <c r="F447" i="222"/>
  <c r="F1114" i="222"/>
  <c r="F143" i="222"/>
  <c r="F256" i="222"/>
  <c r="F264" i="222"/>
  <c r="J926" i="222"/>
  <c r="F925" i="222"/>
  <c r="F625" i="222"/>
  <c r="G625" i="222"/>
  <c r="J625" i="222"/>
  <c r="F637" i="222"/>
  <c r="G637" i="222"/>
  <c r="F629" i="222"/>
  <c r="G629" i="222"/>
  <c r="F147" i="222"/>
  <c r="J1060" i="222"/>
  <c r="F930" i="222"/>
  <c r="J1055" i="222"/>
  <c r="F475" i="222"/>
  <c r="F528" i="222"/>
  <c r="F281" i="222"/>
  <c r="F288" i="222"/>
  <c r="F636" i="222"/>
  <c r="G636" i="222"/>
  <c r="J636" i="222"/>
  <c r="F538" i="222"/>
  <c r="J477" i="222"/>
  <c r="F126" i="222"/>
  <c r="F477" i="222"/>
  <c r="F113" i="222"/>
  <c r="F484" i="222"/>
  <c r="F122" i="222"/>
  <c r="J539" i="222"/>
  <c r="J921" i="222"/>
  <c r="F1055" i="222"/>
  <c r="F461" i="222"/>
  <c r="J535" i="222"/>
  <c r="F882" i="222"/>
  <c r="F276" i="222"/>
  <c r="F1430" i="222"/>
  <c r="F559" i="222"/>
  <c r="G559" i="222"/>
  <c r="H559" i="222"/>
  <c r="F558" i="222"/>
  <c r="G558" i="222"/>
  <c r="H558" i="222"/>
  <c r="F723" i="222"/>
  <c r="G723" i="222"/>
  <c r="H723" i="222"/>
  <c r="J723" i="222"/>
  <c r="F737" i="222"/>
  <c r="G737" i="222"/>
  <c r="H737" i="222"/>
  <c r="J737" i="222"/>
  <c r="F742" i="222"/>
  <c r="G742" i="222"/>
  <c r="H742" i="222"/>
  <c r="J742" i="222"/>
  <c r="F451" i="222"/>
  <c r="F467" i="222"/>
  <c r="J122" i="222"/>
  <c r="F509" i="222"/>
  <c r="J90" i="222"/>
  <c r="F92" i="222"/>
  <c r="F100" i="222"/>
  <c r="F119" i="222"/>
  <c r="J273" i="222"/>
  <c r="F284" i="222"/>
  <c r="F450" i="222"/>
  <c r="J781" i="222"/>
  <c r="G115" i="222"/>
  <c r="F547" i="222"/>
  <c r="F295" i="222"/>
  <c r="F290" i="222"/>
  <c r="F966" i="222"/>
  <c r="F1109" i="222"/>
  <c r="F931" i="222"/>
  <c r="J517" i="222"/>
  <c r="F780" i="222"/>
  <c r="F312" i="222"/>
  <c r="F268" i="222"/>
  <c r="J303" i="222"/>
  <c r="F884" i="222"/>
  <c r="F453" i="222"/>
  <c r="F310" i="222"/>
  <c r="F517" i="222"/>
  <c r="J1124" i="222"/>
  <c r="F715" i="222"/>
  <c r="G715" i="222"/>
  <c r="H715" i="222"/>
  <c r="J715" i="222"/>
  <c r="F718" i="222"/>
  <c r="G718" i="222"/>
  <c r="H718" i="222"/>
  <c r="J718" i="222"/>
  <c r="F733" i="222"/>
  <c r="G733" i="222"/>
  <c r="H733" i="222"/>
  <c r="J733" i="222"/>
  <c r="F746" i="222"/>
  <c r="G746" i="222"/>
  <c r="H746" i="222"/>
  <c r="J746" i="222"/>
  <c r="G141" i="222"/>
  <c r="F91" i="222"/>
  <c r="G482" i="222"/>
  <c r="G975" i="222"/>
  <c r="G255" i="222"/>
  <c r="J255" i="222"/>
  <c r="G111" i="222"/>
  <c r="J111" i="222"/>
  <c r="G95" i="222"/>
  <c r="J95" i="222"/>
  <c r="G266" i="222"/>
  <c r="J266" i="222"/>
  <c r="G254" i="222"/>
  <c r="J254" i="222"/>
  <c r="G247" i="222"/>
  <c r="J247" i="222"/>
  <c r="G314" i="222"/>
  <c r="J314" i="222"/>
  <c r="G246" i="222"/>
  <c r="J246" i="222"/>
  <c r="G109" i="222"/>
  <c r="J109" i="222"/>
  <c r="G93" i="222"/>
  <c r="J93" i="222"/>
  <c r="G543" i="222"/>
  <c r="J543" i="222"/>
  <c r="G143" i="222"/>
  <c r="J143" i="222"/>
  <c r="G298" i="222"/>
  <c r="J298" i="222"/>
  <c r="G284" i="222"/>
  <c r="G467" i="222"/>
  <c r="J467" i="222"/>
  <c r="G125" i="222"/>
  <c r="J125" i="222"/>
  <c r="J455" i="222"/>
  <c r="G455" i="222"/>
  <c r="G447" i="222"/>
  <c r="J447" i="222"/>
  <c r="G127" i="222"/>
  <c r="J127" i="222"/>
  <c r="G296" i="222"/>
  <c r="G282" i="222"/>
  <c r="J282" i="222"/>
  <c r="G257" i="222"/>
  <c r="J257" i="222"/>
  <c r="J920" i="222"/>
  <c r="J1113" i="222"/>
  <c r="F287" i="222"/>
  <c r="J464" i="222"/>
  <c r="J526" i="222"/>
  <c r="F525" i="222"/>
  <c r="F506" i="222"/>
  <c r="F135" i="222"/>
  <c r="J537" i="222"/>
  <c r="F269" i="222"/>
  <c r="F96" i="222"/>
  <c r="F128" i="222"/>
  <c r="J147" i="222"/>
  <c r="F488" i="222"/>
  <c r="F248" i="222"/>
  <c r="F294" i="222"/>
  <c r="F463" i="222"/>
  <c r="F464" i="222"/>
  <c r="F526" i="222"/>
  <c r="F274" i="222"/>
  <c r="F88" i="222"/>
  <c r="F537" i="222"/>
  <c r="J104" i="222"/>
  <c r="F129" i="222"/>
  <c r="F548" i="222"/>
  <c r="J1054" i="222"/>
  <c r="F457" i="222"/>
  <c r="J966" i="222"/>
  <c r="F249" i="222"/>
  <c r="F253" i="222"/>
  <c r="J275" i="222"/>
  <c r="J304" i="222"/>
  <c r="F530" i="222"/>
  <c r="F498" i="222"/>
  <c r="J287" i="222"/>
  <c r="J879" i="222"/>
  <c r="F104" i="222"/>
  <c r="J263" i="222"/>
  <c r="J884" i="222"/>
  <c r="F254" i="222"/>
  <c r="J1109" i="222"/>
  <c r="J475" i="222"/>
  <c r="J293" i="222"/>
  <c r="J305" i="222"/>
  <c r="F258" i="222"/>
  <c r="J925" i="222"/>
  <c r="F275" i="222"/>
  <c r="J1053" i="222"/>
  <c r="F500" i="222"/>
  <c r="F97" i="222"/>
  <c r="F111" i="222"/>
  <c r="J778" i="222"/>
  <c r="J1114" i="222"/>
  <c r="J116" i="222"/>
  <c r="F259" i="222"/>
  <c r="F293" i="222"/>
  <c r="F305" i="222"/>
  <c r="J299" i="222"/>
  <c r="F522" i="222"/>
  <c r="F490" i="222"/>
  <c r="F466" i="222"/>
  <c r="J547" i="222"/>
  <c r="F300" i="222"/>
  <c r="F105" i="222"/>
  <c r="J110" i="222"/>
  <c r="J154" i="222"/>
  <c r="F116" i="222"/>
  <c r="J493" i="222"/>
  <c r="F299" i="222"/>
  <c r="F543" i="222"/>
  <c r="J1059" i="222"/>
  <c r="G538" i="222"/>
  <c r="G514" i="222"/>
  <c r="G536" i="222"/>
  <c r="J536" i="222"/>
  <c r="J524" i="222"/>
  <c r="G524" i="222"/>
  <c r="J512" i="222"/>
  <c r="G512" i="222"/>
  <c r="J492" i="222"/>
  <c r="G492" i="222"/>
  <c r="G548" i="222"/>
  <c r="J548" i="222"/>
  <c r="G532" i="222"/>
  <c r="J532" i="222"/>
  <c r="J520" i="222"/>
  <c r="G520" i="222"/>
  <c r="G500" i="222"/>
  <c r="J500" i="222"/>
  <c r="G488" i="222"/>
  <c r="J488" i="222"/>
  <c r="G476" i="222"/>
  <c r="J476" i="222"/>
  <c r="G542" i="222"/>
  <c r="J542" i="222"/>
  <c r="G519" i="222"/>
  <c r="J519" i="222"/>
  <c r="G463" i="222"/>
  <c r="J463" i="222"/>
  <c r="G546" i="222"/>
  <c r="J546" i="222"/>
  <c r="G474" i="222"/>
  <c r="J474" i="222"/>
  <c r="J540" i="222"/>
  <c r="G540" i="222"/>
  <c r="G516" i="222"/>
  <c r="J516" i="222"/>
  <c r="J504" i="222"/>
  <c r="G504" i="222"/>
  <c r="G534" i="222"/>
  <c r="J534" i="222"/>
  <c r="J503" i="222"/>
  <c r="G503" i="222"/>
  <c r="G479" i="222"/>
  <c r="J479" i="222"/>
  <c r="G454" i="222"/>
  <c r="J454" i="222"/>
  <c r="G544" i="222"/>
  <c r="J544" i="222"/>
  <c r="J528" i="222"/>
  <c r="G528" i="222"/>
  <c r="J496" i="222"/>
  <c r="G496" i="222"/>
  <c r="G471" i="222"/>
  <c r="J471" i="222"/>
  <c r="J459" i="222"/>
  <c r="G459" i="222"/>
  <c r="J527" i="222"/>
  <c r="G527" i="222"/>
  <c r="G495" i="222"/>
  <c r="J495" i="222"/>
  <c r="G483" i="222"/>
  <c r="J483" i="222"/>
  <c r="G458" i="222"/>
  <c r="J458" i="222"/>
  <c r="J451" i="222"/>
  <c r="F511" i="222"/>
  <c r="J456" i="222"/>
  <c r="F495" i="222"/>
  <c r="F510" i="222"/>
  <c r="F460" i="222"/>
  <c r="J490" i="222"/>
  <c r="J486" i="222"/>
  <c r="F456" i="222"/>
  <c r="F519" i="222"/>
  <c r="F485" i="222"/>
  <c r="J498" i="222"/>
  <c r="J502" i="222"/>
  <c r="F486" i="222"/>
  <c r="J481" i="222"/>
  <c r="J522" i="222"/>
  <c r="J480" i="222"/>
  <c r="F476" i="222"/>
  <c r="F441" i="222"/>
  <c r="J494" i="222"/>
  <c r="F481" i="222"/>
  <c r="J518" i="222"/>
  <c r="J530" i="222"/>
  <c r="J506" i="222"/>
  <c r="F494" i="222"/>
  <c r="F518" i="222"/>
  <c r="F471" i="222"/>
  <c r="F534" i="222"/>
  <c r="F527" i="222"/>
  <c r="F542" i="222"/>
  <c r="J466" i="222"/>
  <c r="F503" i="222"/>
  <c r="F502" i="222"/>
  <c r="J470" i="222"/>
  <c r="J461" i="222"/>
  <c r="G245" i="222"/>
  <c r="J245" i="222"/>
  <c r="G306" i="222"/>
  <c r="J306" i="222"/>
  <c r="J276" i="222"/>
  <c r="G294" i="222"/>
  <c r="J294" i="222"/>
  <c r="G259" i="222"/>
  <c r="J259" i="222"/>
  <c r="G249" i="222"/>
  <c r="J249" i="222"/>
  <c r="G274" i="222"/>
  <c r="J274" i="222"/>
  <c r="G253" i="222"/>
  <c r="J253" i="222"/>
  <c r="J292" i="222"/>
  <c r="G310" i="222"/>
  <c r="J310" i="222"/>
  <c r="G290" i="222"/>
  <c r="J290" i="222"/>
  <c r="G278" i="222"/>
  <c r="J278" i="222"/>
  <c r="G261" i="222"/>
  <c r="J261" i="222"/>
  <c r="G117" i="222"/>
  <c r="J117" i="222"/>
  <c r="G97" i="222"/>
  <c r="J97" i="222"/>
  <c r="G135" i="222"/>
  <c r="J135" i="222"/>
  <c r="G105" i="222"/>
  <c r="J105" i="222"/>
  <c r="G153" i="222"/>
  <c r="J153" i="222"/>
  <c r="G133" i="222"/>
  <c r="J133" i="222"/>
  <c r="G103" i="222"/>
  <c r="J103" i="222"/>
  <c r="G89" i="222"/>
  <c r="J89" i="222"/>
  <c r="G151" i="222"/>
  <c r="J151" i="222"/>
  <c r="G101" i="222"/>
  <c r="J101" i="222"/>
  <c r="G145" i="222"/>
  <c r="J145" i="222"/>
  <c r="G121" i="222"/>
  <c r="J121" i="222"/>
  <c r="G119" i="222"/>
  <c r="J119" i="222"/>
  <c r="G149" i="222"/>
  <c r="J149" i="222"/>
  <c r="G137" i="222"/>
  <c r="J137" i="222"/>
  <c r="G99" i="222"/>
  <c r="J99" i="222"/>
  <c r="J2707" i="15"/>
  <c r="F479" i="15"/>
  <c r="G479" i="15"/>
  <c r="H479" i="15"/>
  <c r="F3205" i="15"/>
  <c r="G3205" i="15"/>
  <c r="H3205" i="15"/>
  <c r="J2731" i="15"/>
  <c r="J2770" i="15"/>
  <c r="J1559" i="15"/>
  <c r="J1575" i="15"/>
  <c r="J2754" i="15"/>
  <c r="F2770" i="15"/>
  <c r="J3052" i="15"/>
  <c r="J2862" i="15"/>
  <c r="J1141" i="15"/>
  <c r="F3032" i="15"/>
  <c r="J2723" i="15"/>
  <c r="J2762" i="15"/>
  <c r="J3147" i="15"/>
  <c r="J2854" i="15"/>
  <c r="J270" i="15"/>
  <c r="J1207" i="15"/>
  <c r="J2838" i="15"/>
  <c r="J2822" i="15"/>
  <c r="G1498" i="15"/>
  <c r="J1498" i="15"/>
  <c r="G2435" i="15"/>
  <c r="J2435" i="15"/>
  <c r="G3004" i="15"/>
  <c r="J3004" i="15"/>
  <c r="G510" i="15"/>
  <c r="J510" i="15"/>
  <c r="G73" i="15"/>
  <c r="G2255" i="15"/>
  <c r="J2255" i="15"/>
  <c r="G2563" i="15"/>
  <c r="J2563" i="15"/>
  <c r="J1205" i="15"/>
  <c r="J2516" i="15"/>
  <c r="F1498" i="15"/>
  <c r="J2981" i="15"/>
  <c r="J1503" i="15"/>
  <c r="J327" i="15"/>
  <c r="F265" i="15"/>
  <c r="J323" i="15"/>
  <c r="F1538" i="15"/>
  <c r="F2263" i="15"/>
  <c r="F2736" i="15"/>
  <c r="J846" i="15"/>
  <c r="J1586" i="15"/>
  <c r="F2829" i="15"/>
  <c r="J1541" i="15"/>
  <c r="J1556" i="15"/>
  <c r="J1042" i="15"/>
  <c r="F2686" i="15"/>
  <c r="G2686" i="15"/>
  <c r="H2686" i="15"/>
  <c r="F1443" i="15"/>
  <c r="G1443" i="15"/>
  <c r="H1443" i="15"/>
  <c r="F2752" i="15"/>
  <c r="J1050" i="15"/>
  <c r="F2831" i="15"/>
  <c r="J1138" i="15"/>
  <c r="J264" i="15"/>
  <c r="F3009" i="15"/>
  <c r="F2573" i="15"/>
  <c r="F1507" i="15"/>
  <c r="J2568" i="15"/>
  <c r="F2724" i="15"/>
  <c r="F2958" i="15"/>
  <c r="J757" i="15"/>
  <c r="F2859" i="15"/>
  <c r="F2707" i="15"/>
  <c r="F2264" i="15"/>
  <c r="J2846" i="15"/>
  <c r="F2306" i="15"/>
  <c r="J2470" i="15"/>
  <c r="F2905" i="15"/>
  <c r="G2905" i="15"/>
  <c r="H2905" i="15"/>
  <c r="J2798" i="15"/>
  <c r="F3078" i="15"/>
  <c r="G3078" i="15"/>
  <c r="H3078" i="15"/>
  <c r="F1156" i="15"/>
  <c r="G1156" i="15"/>
  <c r="H1156" i="15"/>
  <c r="F1845" i="15"/>
  <c r="G1845" i="15"/>
  <c r="H1845" i="15"/>
  <c r="J1139" i="15"/>
  <c r="F2981" i="15"/>
  <c r="J508" i="15"/>
  <c r="J1204" i="15"/>
  <c r="F2286" i="15"/>
  <c r="J2776" i="15"/>
  <c r="J3026" i="15"/>
  <c r="F2477" i="15"/>
  <c r="F757" i="15"/>
  <c r="J2947" i="15"/>
  <c r="J1580" i="15"/>
  <c r="F2814" i="15"/>
  <c r="F2885" i="15"/>
  <c r="G2885" i="15"/>
  <c r="H2885" i="15"/>
  <c r="J2715" i="15"/>
  <c r="F2088" i="15"/>
  <c r="G2088" i="15"/>
  <c r="H2088" i="15"/>
  <c r="J1048" i="15"/>
  <c r="F1067" i="15"/>
  <c r="G1067" i="15"/>
  <c r="H1067" i="15"/>
  <c r="F1143" i="15"/>
  <c r="J2943" i="15"/>
  <c r="J654" i="15"/>
  <c r="J390" i="15"/>
  <c r="F2545" i="15"/>
  <c r="J1597" i="15"/>
  <c r="F2522" i="15"/>
  <c r="J1548" i="15"/>
  <c r="J2965" i="15"/>
  <c r="J756" i="15"/>
  <c r="J2755" i="15"/>
  <c r="J648" i="15"/>
  <c r="J1564" i="15"/>
  <c r="J2806" i="15"/>
  <c r="F2335" i="15"/>
  <c r="G2335" i="15"/>
  <c r="H2335" i="15"/>
  <c r="J2771" i="15"/>
  <c r="F2460" i="15"/>
  <c r="J1613" i="15"/>
  <c r="F2007" i="15"/>
  <c r="G2007" i="15"/>
  <c r="H2007" i="15"/>
  <c r="F755" i="15"/>
  <c r="F157" i="15"/>
  <c r="G157" i="15"/>
  <c r="H157" i="15"/>
  <c r="F3191" i="15"/>
  <c r="G3191" i="15"/>
  <c r="H3191" i="15"/>
  <c r="F3192" i="15"/>
  <c r="G3192" i="15"/>
  <c r="H3192" i="15"/>
  <c r="F3195" i="15"/>
  <c r="G3195" i="15"/>
  <c r="H3195" i="15"/>
  <c r="F3190" i="15"/>
  <c r="G3190" i="15"/>
  <c r="H3190" i="15"/>
  <c r="F3193" i="15"/>
  <c r="G3193" i="15"/>
  <c r="H3193" i="15"/>
  <c r="F3194" i="15"/>
  <c r="G3194" i="15"/>
  <c r="H3194" i="15"/>
  <c r="F57" i="15"/>
  <c r="G564" i="15"/>
  <c r="F564" i="15"/>
  <c r="G1530" i="15"/>
  <c r="F1499" i="15"/>
  <c r="F2861" i="15"/>
  <c r="G2979" i="15"/>
  <c r="J2979" i="15"/>
  <c r="F212" i="15"/>
  <c r="G212" i="15"/>
  <c r="H212" i="15"/>
  <c r="F803" i="15"/>
  <c r="F2727" i="15"/>
  <c r="F1050" i="15"/>
  <c r="F2963" i="15"/>
  <c r="F1601" i="15"/>
  <c r="F1315" i="15"/>
  <c r="G1315" i="15"/>
  <c r="H1315" i="15"/>
  <c r="J1315" i="15"/>
  <c r="F2712" i="15"/>
  <c r="F3026" i="15"/>
  <c r="F2258" i="15"/>
  <c r="F2278" i="15"/>
  <c r="F1572" i="15"/>
  <c r="F2851" i="15"/>
  <c r="F2703" i="15"/>
  <c r="F2722" i="15"/>
  <c r="F3108" i="15"/>
  <c r="G3108" i="15"/>
  <c r="H3108" i="15"/>
  <c r="J3108" i="15"/>
  <c r="F2595" i="15"/>
  <c r="F2791" i="15"/>
  <c r="F2549" i="15"/>
  <c r="F2846" i="15"/>
  <c r="F2728" i="15"/>
  <c r="F1530" i="15"/>
  <c r="F3112" i="15"/>
  <c r="G3112" i="15"/>
  <c r="H3112" i="15"/>
  <c r="J3112" i="15"/>
  <c r="F2433" i="15"/>
  <c r="J2940" i="15"/>
  <c r="F1559" i="15"/>
  <c r="F2772" i="15"/>
  <c r="F2718" i="15"/>
  <c r="F2847" i="15"/>
  <c r="F2632" i="15"/>
  <c r="G2632" i="15"/>
  <c r="H2632" i="15"/>
  <c r="F2153" i="15"/>
  <c r="G2153" i="15"/>
  <c r="H2153" i="15"/>
  <c r="F2355" i="15"/>
  <c r="G2355" i="15"/>
  <c r="H2355" i="15"/>
  <c r="F2354" i="15"/>
  <c r="G2354" i="15"/>
  <c r="H2354" i="15"/>
  <c r="F1935" i="15"/>
  <c r="G1935" i="15"/>
  <c r="H1935" i="15"/>
  <c r="F2291" i="15"/>
  <c r="F2074" i="15"/>
  <c r="G2074" i="15"/>
  <c r="H2074" i="15"/>
  <c r="F2059" i="15"/>
  <c r="G2059" i="15"/>
  <c r="H2059" i="15"/>
  <c r="F3017" i="15"/>
  <c r="F1914" i="15"/>
  <c r="G1914" i="15"/>
  <c r="H1914" i="15"/>
  <c r="F2009" i="15"/>
  <c r="G2009" i="15"/>
  <c r="H2009" i="15"/>
  <c r="F2837" i="15"/>
  <c r="F2879" i="15"/>
  <c r="G2879" i="15"/>
  <c r="H2879" i="15"/>
  <c r="F1068" i="15"/>
  <c r="G1068" i="15"/>
  <c r="H1068" i="15"/>
  <c r="F1310" i="15"/>
  <c r="G1310" i="15"/>
  <c r="H1310" i="15"/>
  <c r="J1310" i="15"/>
  <c r="F1122" i="15"/>
  <c r="G1122" i="15"/>
  <c r="H1122" i="15"/>
  <c r="F1387" i="15"/>
  <c r="G1387" i="15"/>
  <c r="H1387" i="15"/>
  <c r="G386" i="15"/>
  <c r="F386" i="15"/>
  <c r="G1562" i="15"/>
  <c r="F1562" i="15"/>
  <c r="G2760" i="15"/>
  <c r="F2760" i="15"/>
  <c r="G2853" i="15"/>
  <c r="F2949" i="15"/>
  <c r="F3165" i="15"/>
  <c r="G3165" i="15"/>
  <c r="H3165" i="15"/>
  <c r="F3171" i="15"/>
  <c r="G3171" i="15"/>
  <c r="H3171" i="15"/>
  <c r="F3179" i="15"/>
  <c r="G3179" i="15"/>
  <c r="H3179" i="15"/>
  <c r="F3170" i="15"/>
  <c r="G3170" i="15"/>
  <c r="H3170" i="15"/>
  <c r="F3166" i="15"/>
  <c r="G3166" i="15"/>
  <c r="H3166" i="15"/>
  <c r="F3175" i="15"/>
  <c r="G3175" i="15"/>
  <c r="H3175" i="15"/>
  <c r="F3167" i="15"/>
  <c r="G3167" i="15"/>
  <c r="H3167" i="15"/>
  <c r="F3172" i="15"/>
  <c r="G3172" i="15"/>
  <c r="H3172" i="15"/>
  <c r="F3176" i="15"/>
  <c r="G3176" i="15"/>
  <c r="H3176" i="15"/>
  <c r="F3180" i="15"/>
  <c r="G3180" i="15"/>
  <c r="H3180" i="15"/>
  <c r="F3177" i="15"/>
  <c r="G3177" i="15"/>
  <c r="H3177" i="15"/>
  <c r="F3173" i="15"/>
  <c r="G3173" i="15"/>
  <c r="H3173" i="15"/>
  <c r="F3178" i="15"/>
  <c r="G3178" i="15"/>
  <c r="H3178" i="15"/>
  <c r="F3168" i="15"/>
  <c r="G3168" i="15"/>
  <c r="H3168" i="15"/>
  <c r="F3169" i="15"/>
  <c r="G3169" i="15"/>
  <c r="H3169" i="15"/>
  <c r="F3174" i="15"/>
  <c r="G3174" i="15"/>
  <c r="H3174" i="15"/>
  <c r="F41" i="15"/>
  <c r="G41" i="15"/>
  <c r="H41" i="15"/>
  <c r="F347" i="15"/>
  <c r="G347" i="15"/>
  <c r="H347" i="15"/>
  <c r="F148" i="15"/>
  <c r="G148" i="15"/>
  <c r="H148" i="15"/>
  <c r="F42" i="15"/>
  <c r="G42" i="15"/>
  <c r="H42" i="15"/>
  <c r="F418" i="15"/>
  <c r="G418" i="15"/>
  <c r="H418" i="15"/>
  <c r="F436" i="15"/>
  <c r="G436" i="15"/>
  <c r="H436" i="15"/>
  <c r="J436" i="15"/>
  <c r="F327" i="15"/>
  <c r="F3220" i="15"/>
  <c r="F1167" i="15"/>
  <c r="G1167" i="15"/>
  <c r="H1167" i="15"/>
  <c r="F925" i="15"/>
  <c r="G925" i="15"/>
  <c r="H925" i="15"/>
  <c r="F460" i="15"/>
  <c r="G460" i="15"/>
  <c r="H460" i="15"/>
  <c r="F1282" i="15"/>
  <c r="G1282" i="15"/>
  <c r="H1282" i="15"/>
  <c r="F1917" i="15"/>
  <c r="G1917" i="15"/>
  <c r="H1917" i="15"/>
  <c r="F2381" i="15"/>
  <c r="G2381" i="15"/>
  <c r="H2381" i="15"/>
  <c r="F1321" i="15"/>
  <c r="G1321" i="15"/>
  <c r="H1321" i="15"/>
  <c r="J1321" i="15"/>
  <c r="F1940" i="15"/>
  <c r="G1940" i="15"/>
  <c r="H1940" i="15"/>
  <c r="F2400" i="15"/>
  <c r="G2400" i="15"/>
  <c r="H2400" i="15"/>
  <c r="F1251" i="15"/>
  <c r="G1251" i="15"/>
  <c r="H1251" i="15"/>
  <c r="F1918" i="15"/>
  <c r="G1918" i="15"/>
  <c r="H1918" i="15"/>
  <c r="F2158" i="15"/>
  <c r="G2158" i="15"/>
  <c r="H2158" i="15"/>
  <c r="F1389" i="15"/>
  <c r="G1389" i="15"/>
  <c r="H1389" i="15"/>
  <c r="F1883" i="15"/>
  <c r="G1883" i="15"/>
  <c r="H1883" i="15"/>
  <c r="F716" i="15"/>
  <c r="G716" i="15"/>
  <c r="H716" i="15"/>
  <c r="F1435" i="15"/>
  <c r="G1435" i="15"/>
  <c r="H1435" i="15"/>
  <c r="F2081" i="15"/>
  <c r="G2081" i="15"/>
  <c r="H2081" i="15"/>
  <c r="F717" i="15"/>
  <c r="G717" i="15"/>
  <c r="H717" i="15"/>
  <c r="F1372" i="15"/>
  <c r="G1372" i="15"/>
  <c r="H1372" i="15"/>
  <c r="F1996" i="15"/>
  <c r="G1996" i="15"/>
  <c r="H1996" i="15"/>
  <c r="F2159" i="15"/>
  <c r="G2159" i="15"/>
  <c r="H2159" i="15"/>
  <c r="F1011" i="15"/>
  <c r="G1011" i="15"/>
  <c r="H1011" i="15"/>
  <c r="J1011" i="15"/>
  <c r="F1900" i="15"/>
  <c r="G1900" i="15"/>
  <c r="H1900" i="15"/>
  <c r="F859" i="15"/>
  <c r="G859" i="15"/>
  <c r="H859" i="15"/>
  <c r="F1822" i="15"/>
  <c r="G1822" i="15"/>
  <c r="H1822" i="15"/>
  <c r="F2066" i="15"/>
  <c r="G2066" i="15"/>
  <c r="H2066" i="15"/>
  <c r="F524" i="15"/>
  <c r="G524" i="15"/>
  <c r="H524" i="15"/>
  <c r="F1865" i="15"/>
  <c r="G1865" i="15"/>
  <c r="H1865" i="15"/>
  <c r="F2120" i="15"/>
  <c r="G2120" i="15"/>
  <c r="H2120" i="15"/>
  <c r="F608" i="15"/>
  <c r="G608" i="15"/>
  <c r="H608" i="15"/>
  <c r="F1123" i="15"/>
  <c r="G1123" i="15"/>
  <c r="H1123" i="15"/>
  <c r="F1903" i="15"/>
  <c r="G1903" i="15"/>
  <c r="H1903" i="15"/>
  <c r="F2387" i="15"/>
  <c r="G2387" i="15"/>
  <c r="H2387" i="15"/>
  <c r="F1254" i="15"/>
  <c r="G1254" i="15"/>
  <c r="H1254" i="15"/>
  <c r="F1904" i="15"/>
  <c r="G1904" i="15"/>
  <c r="H1904" i="15"/>
  <c r="F2370" i="15"/>
  <c r="G2370" i="15"/>
  <c r="H2370" i="15"/>
  <c r="F978" i="15"/>
  <c r="G978" i="15"/>
  <c r="H978" i="15"/>
  <c r="F1455" i="15"/>
  <c r="G1455" i="15"/>
  <c r="H1455" i="15"/>
  <c r="F1954" i="15"/>
  <c r="G1954" i="15"/>
  <c r="H1954" i="15"/>
  <c r="F2122" i="15"/>
  <c r="G2122" i="15"/>
  <c r="H2122" i="15"/>
  <c r="F700" i="15"/>
  <c r="F1355" i="15"/>
  <c r="G1355" i="15"/>
  <c r="H1355" i="15"/>
  <c r="J1355" i="15"/>
  <c r="F1887" i="15"/>
  <c r="G1887" i="15"/>
  <c r="H1887" i="15"/>
  <c r="F1023" i="15"/>
  <c r="G1023" i="15"/>
  <c r="H1023" i="15"/>
  <c r="F1472" i="15"/>
  <c r="G1472" i="15"/>
  <c r="H1472" i="15"/>
  <c r="F2105" i="15"/>
  <c r="G2105" i="15"/>
  <c r="H2105" i="15"/>
  <c r="F560" i="15"/>
  <c r="F1154" i="15"/>
  <c r="G1154" i="15"/>
  <c r="H1154" i="15"/>
  <c r="F1393" i="15"/>
  <c r="G1393" i="15"/>
  <c r="H1393" i="15"/>
  <c r="F1848" i="15"/>
  <c r="G1848" i="15"/>
  <c r="H1848" i="15"/>
  <c r="F1440" i="15"/>
  <c r="G1440" i="15"/>
  <c r="H1440" i="15"/>
  <c r="F2070" i="15"/>
  <c r="G2070" i="15"/>
  <c r="H2070" i="15"/>
  <c r="F1441" i="15"/>
  <c r="G1441" i="15"/>
  <c r="H1441" i="15"/>
  <c r="F1928" i="15"/>
  <c r="G1928" i="15"/>
  <c r="H1928" i="15"/>
  <c r="F529" i="15"/>
  <c r="G529" i="15"/>
  <c r="H529" i="15"/>
  <c r="F1274" i="15"/>
  <c r="G1274" i="15"/>
  <c r="H1274" i="15"/>
  <c r="F1929" i="15"/>
  <c r="G1929" i="15"/>
  <c r="H1929" i="15"/>
  <c r="F611" i="15"/>
  <c r="G611" i="15"/>
  <c r="H611" i="15"/>
  <c r="F1259" i="15"/>
  <c r="G1259" i="15"/>
  <c r="H1259" i="15"/>
  <c r="F156" i="15"/>
  <c r="G156" i="15"/>
  <c r="H156" i="15"/>
  <c r="F13" i="15"/>
  <c r="G13" i="15"/>
  <c r="H13" i="15"/>
  <c r="F149" i="15"/>
  <c r="G149" i="15"/>
  <c r="H149" i="15"/>
  <c r="F371" i="15"/>
  <c r="G371" i="15"/>
  <c r="H371" i="15"/>
  <c r="F77" i="15"/>
  <c r="F416" i="15"/>
  <c r="G416" i="15"/>
  <c r="H416" i="15"/>
  <c r="F420" i="15"/>
  <c r="G420" i="15"/>
  <c r="H420" i="15"/>
  <c r="F130" i="15"/>
  <c r="G130" i="15"/>
  <c r="H130" i="15"/>
  <c r="F381" i="15"/>
  <c r="F334" i="15"/>
  <c r="F3218" i="15"/>
  <c r="F1162" i="15"/>
  <c r="G1162" i="15"/>
  <c r="H1162" i="15"/>
  <c r="F923" i="15"/>
  <c r="G923" i="15"/>
  <c r="H923" i="15"/>
  <c r="F458" i="15"/>
  <c r="G458" i="15"/>
  <c r="H458" i="15"/>
  <c r="F668" i="15"/>
  <c r="G668" i="15"/>
  <c r="H668" i="15"/>
  <c r="F1433" i="15"/>
  <c r="G1433" i="15"/>
  <c r="H1433" i="15"/>
  <c r="F1967" i="15"/>
  <c r="G1967" i="15"/>
  <c r="H1967" i="15"/>
  <c r="F619" i="15"/>
  <c r="G619" i="15"/>
  <c r="H619" i="15"/>
  <c r="F1419" i="15"/>
  <c r="G1419" i="15"/>
  <c r="H1419" i="15"/>
  <c r="F2029" i="15"/>
  <c r="G2029" i="15"/>
  <c r="H2029" i="15"/>
  <c r="F522" i="15"/>
  <c r="G522" i="15"/>
  <c r="H522" i="15"/>
  <c r="F1388" i="15"/>
  <c r="G1388" i="15"/>
  <c r="H1388" i="15"/>
  <c r="F2011" i="15"/>
  <c r="G2011" i="15"/>
  <c r="H2011" i="15"/>
  <c r="F2347" i="15"/>
  <c r="G2347" i="15"/>
  <c r="H2347" i="15"/>
  <c r="F671" i="15"/>
  <c r="G671" i="15"/>
  <c r="H671" i="15"/>
  <c r="F1421" i="15"/>
  <c r="G1421" i="15"/>
  <c r="H1421" i="15"/>
  <c r="F1949" i="15"/>
  <c r="G1949" i="15"/>
  <c r="H1949" i="15"/>
  <c r="F791" i="15"/>
  <c r="G791" i="15"/>
  <c r="H791" i="15"/>
  <c r="J791" i="15"/>
  <c r="F1821" i="15"/>
  <c r="G1821" i="15"/>
  <c r="H1821" i="15"/>
  <c r="F2117" i="15"/>
  <c r="G2117" i="15"/>
  <c r="H2117" i="15"/>
  <c r="F976" i="15"/>
  <c r="G976" i="15"/>
  <c r="H976" i="15"/>
  <c r="F1453" i="15"/>
  <c r="G1453" i="15"/>
  <c r="H1453" i="15"/>
  <c r="F2031" i="15"/>
  <c r="G2031" i="15"/>
  <c r="H2031" i="15"/>
  <c r="F2348" i="15"/>
  <c r="G2348" i="15"/>
  <c r="H2348" i="15"/>
  <c r="F1390" i="15"/>
  <c r="G1390" i="15"/>
  <c r="H1390" i="15"/>
  <c r="F1951" i="15"/>
  <c r="G1951" i="15"/>
  <c r="H1951" i="15"/>
  <c r="F1237" i="15"/>
  <c r="G1237" i="15"/>
  <c r="H1237" i="15"/>
  <c r="F1864" i="15"/>
  <c r="G1864" i="15"/>
  <c r="H1864" i="15"/>
  <c r="F2100" i="15"/>
  <c r="G2100" i="15"/>
  <c r="H2100" i="15"/>
  <c r="F1238" i="15"/>
  <c r="G1238" i="15"/>
  <c r="H1238" i="15"/>
  <c r="F1952" i="15"/>
  <c r="G1952" i="15"/>
  <c r="H1952" i="15"/>
  <c r="F2160" i="15"/>
  <c r="G2160" i="15"/>
  <c r="H2160" i="15"/>
  <c r="F691" i="15"/>
  <c r="G691" i="15"/>
  <c r="H691" i="15"/>
  <c r="J691" i="15"/>
  <c r="F1391" i="15"/>
  <c r="G1391" i="15"/>
  <c r="H1391" i="15"/>
  <c r="F1953" i="15"/>
  <c r="G1953" i="15"/>
  <c r="H1953" i="15"/>
  <c r="F774" i="15"/>
  <c r="G774" i="15"/>
  <c r="H774" i="15"/>
  <c r="F1326" i="15"/>
  <c r="G1326" i="15"/>
  <c r="H1326" i="15"/>
  <c r="J1326" i="15"/>
  <c r="F1971" i="15"/>
  <c r="G1971" i="15"/>
  <c r="H1971" i="15"/>
  <c r="F1101" i="15"/>
  <c r="G1101" i="15"/>
  <c r="H1101" i="15"/>
  <c r="J1101" i="15"/>
  <c r="F1488" i="15"/>
  <c r="G1488" i="15"/>
  <c r="H1488" i="15"/>
  <c r="F2016" i="15"/>
  <c r="G2016" i="15"/>
  <c r="H2016" i="15"/>
  <c r="F2162" i="15"/>
  <c r="G2162" i="15"/>
  <c r="H2162" i="15"/>
  <c r="F804" i="15"/>
  <c r="F1471" i="15"/>
  <c r="G1471" i="15"/>
  <c r="H1471" i="15"/>
  <c r="F1972" i="15"/>
  <c r="G1972" i="15"/>
  <c r="H1972" i="15"/>
  <c r="F1224" i="15"/>
  <c r="G1224" i="15"/>
  <c r="H1224" i="15"/>
  <c r="F1847" i="15"/>
  <c r="G1847" i="15"/>
  <c r="H1847" i="15"/>
  <c r="F2164" i="15"/>
  <c r="G2164" i="15"/>
  <c r="H2164" i="15"/>
  <c r="F720" i="15"/>
  <c r="G720" i="15"/>
  <c r="H720" i="15"/>
  <c r="F1225" i="15"/>
  <c r="G1225" i="15"/>
  <c r="H1225" i="15"/>
  <c r="F1457" i="15"/>
  <c r="G1457" i="15"/>
  <c r="H1457" i="15"/>
  <c r="F527" i="15"/>
  <c r="G527" i="15"/>
  <c r="H527" i="15"/>
  <c r="F1869" i="15"/>
  <c r="G1869" i="15"/>
  <c r="H1869" i="15"/>
  <c r="F2106" i="15"/>
  <c r="G2106" i="15"/>
  <c r="H2106" i="15"/>
  <c r="F1227" i="15"/>
  <c r="G1227" i="15"/>
  <c r="H1227" i="15"/>
  <c r="F1474" i="15"/>
  <c r="G1474" i="15"/>
  <c r="H1474" i="15"/>
  <c r="F2036" i="15"/>
  <c r="G2036" i="15"/>
  <c r="H2036" i="15"/>
  <c r="F843" i="15"/>
  <c r="F1395" i="15"/>
  <c r="G1395" i="15"/>
  <c r="H1395" i="15"/>
  <c r="F2001" i="15"/>
  <c r="G2001" i="15"/>
  <c r="H2001" i="15"/>
  <c r="F722" i="15"/>
  <c r="G722" i="15"/>
  <c r="H722" i="15"/>
  <c r="F1442" i="15"/>
  <c r="G1442" i="15"/>
  <c r="H1442" i="15"/>
  <c r="F408" i="15"/>
  <c r="G408" i="15"/>
  <c r="H408" i="15"/>
  <c r="F24" i="15"/>
  <c r="G24" i="15"/>
  <c r="H24" i="15"/>
  <c r="F389" i="15"/>
  <c r="F3217" i="15"/>
  <c r="F1153" i="15"/>
  <c r="G1153" i="15"/>
  <c r="H1153" i="15"/>
  <c r="F922" i="15"/>
  <c r="G922" i="15"/>
  <c r="H922" i="15"/>
  <c r="F457" i="15"/>
  <c r="G457" i="15"/>
  <c r="H457" i="15"/>
  <c r="F1032" i="15"/>
  <c r="G1032" i="15"/>
  <c r="H1032" i="15"/>
  <c r="F1449" i="15"/>
  <c r="G1449" i="15"/>
  <c r="H1449" i="15"/>
  <c r="F1993" i="15"/>
  <c r="G1993" i="15"/>
  <c r="H1993" i="15"/>
  <c r="F669" i="15"/>
  <c r="G669" i="15"/>
  <c r="H669" i="15"/>
  <c r="F1450" i="15"/>
  <c r="G1450" i="15"/>
  <c r="H1450" i="15"/>
  <c r="F2046" i="15"/>
  <c r="G2046" i="15"/>
  <c r="H2046" i="15"/>
  <c r="F670" i="15"/>
  <c r="G670" i="15"/>
  <c r="H670" i="15"/>
  <c r="F1420" i="15"/>
  <c r="G1420" i="15"/>
  <c r="H1420" i="15"/>
  <c r="F2030" i="15"/>
  <c r="G2030" i="15"/>
  <c r="H2030" i="15"/>
  <c r="F2366" i="15"/>
  <c r="G2366" i="15"/>
  <c r="H2366" i="15"/>
  <c r="F1119" i="15"/>
  <c r="G1119" i="15"/>
  <c r="H1119" i="15"/>
  <c r="F1434" i="15"/>
  <c r="G1434" i="15"/>
  <c r="H1434" i="15"/>
  <c r="F1995" i="15"/>
  <c r="G1995" i="15"/>
  <c r="H1995" i="15"/>
  <c r="F858" i="15"/>
  <c r="G858" i="15"/>
  <c r="H858" i="15"/>
  <c r="F1842" i="15"/>
  <c r="G1842" i="15"/>
  <c r="H1842" i="15"/>
  <c r="F2178" i="15"/>
  <c r="G2178" i="15"/>
  <c r="H2178" i="15"/>
  <c r="F1041" i="15"/>
  <c r="F1843" i="15"/>
  <c r="G1843" i="15"/>
  <c r="H1843" i="15"/>
  <c r="F2048" i="15"/>
  <c r="G2048" i="15"/>
  <c r="H2048" i="15"/>
  <c r="F2402" i="15"/>
  <c r="G2402" i="15"/>
  <c r="H2402" i="15"/>
  <c r="F1422" i="15"/>
  <c r="G1422" i="15"/>
  <c r="H1422" i="15"/>
  <c r="F2144" i="15"/>
  <c r="G2144" i="15"/>
  <c r="H2144" i="15"/>
  <c r="F1253" i="15"/>
  <c r="G1253" i="15"/>
  <c r="H1253" i="15"/>
  <c r="F1885" i="15"/>
  <c r="G1885" i="15"/>
  <c r="H1885" i="15"/>
  <c r="F2119" i="15"/>
  <c r="G2119" i="15"/>
  <c r="H2119" i="15"/>
  <c r="F977" i="15"/>
  <c r="G977" i="15"/>
  <c r="H977" i="15"/>
  <c r="F1270" i="15"/>
  <c r="G1270" i="15"/>
  <c r="H1270" i="15"/>
  <c r="F1998" i="15"/>
  <c r="G1998" i="15"/>
  <c r="H1998" i="15"/>
  <c r="F2181" i="15"/>
  <c r="G2181" i="15"/>
  <c r="H2181" i="15"/>
  <c r="F741" i="15"/>
  <c r="G741" i="15"/>
  <c r="H741" i="15"/>
  <c r="J741" i="15"/>
  <c r="F1423" i="15"/>
  <c r="G1423" i="15"/>
  <c r="H1423" i="15"/>
  <c r="F2050" i="15"/>
  <c r="G2050" i="15"/>
  <c r="H2050" i="15"/>
  <c r="F1043" i="15"/>
  <c r="F1375" i="15"/>
  <c r="G1375" i="15"/>
  <c r="H1375" i="15"/>
  <c r="F2084" i="15"/>
  <c r="G2084" i="15"/>
  <c r="H2084" i="15"/>
  <c r="F525" i="15"/>
  <c r="G525" i="15"/>
  <c r="H525" i="15"/>
  <c r="F1255" i="15"/>
  <c r="G1255" i="15"/>
  <c r="H1255" i="15"/>
  <c r="F1543" i="15"/>
  <c r="F2033" i="15"/>
  <c r="G2033" i="15"/>
  <c r="H2033" i="15"/>
  <c r="F2184" i="15"/>
  <c r="G2184" i="15"/>
  <c r="H2184" i="15"/>
  <c r="F1022" i="15"/>
  <c r="G1022" i="15"/>
  <c r="H1022" i="15"/>
  <c r="F1575" i="15"/>
  <c r="F2086" i="15"/>
  <c r="G2086" i="15"/>
  <c r="H2086" i="15"/>
  <c r="F1240" i="15"/>
  <c r="G1240" i="15"/>
  <c r="H1240" i="15"/>
  <c r="F1906" i="15"/>
  <c r="G1906" i="15"/>
  <c r="H1906" i="15"/>
  <c r="F2185" i="15"/>
  <c r="G2185" i="15"/>
  <c r="H2185" i="15"/>
  <c r="F776" i="15"/>
  <c r="G776" i="15"/>
  <c r="H776" i="15"/>
  <c r="F1241" i="15"/>
  <c r="G1241" i="15"/>
  <c r="H1241" i="15"/>
  <c r="F1473" i="15"/>
  <c r="G1473" i="15"/>
  <c r="H1473" i="15"/>
  <c r="F610" i="15"/>
  <c r="G610" i="15"/>
  <c r="H610" i="15"/>
  <c r="F1888" i="15"/>
  <c r="G1888" i="15"/>
  <c r="H1888" i="15"/>
  <c r="F2166" i="15"/>
  <c r="G2166" i="15"/>
  <c r="H2166" i="15"/>
  <c r="F1257" i="15"/>
  <c r="G1257" i="15"/>
  <c r="H1257" i="15"/>
  <c r="F1500" i="15"/>
  <c r="F2054" i="15"/>
  <c r="G2054" i="15"/>
  <c r="H2054" i="15"/>
  <c r="F1412" i="15"/>
  <c r="G1412" i="15"/>
  <c r="H1412" i="15"/>
  <c r="F2019" i="15"/>
  <c r="G2019" i="15"/>
  <c r="H2019" i="15"/>
  <c r="F891" i="15"/>
  <c r="G891" i="15"/>
  <c r="H891" i="15"/>
  <c r="F438" i="15"/>
  <c r="G438" i="15"/>
  <c r="H438" i="15"/>
  <c r="J438" i="15"/>
  <c r="F33" i="15"/>
  <c r="G33" i="15"/>
  <c r="H33" i="15"/>
  <c r="F3224" i="15"/>
  <c r="F3216" i="15"/>
  <c r="F724" i="15"/>
  <c r="G724" i="15"/>
  <c r="H724" i="15"/>
  <c r="F921" i="15"/>
  <c r="G921" i="15"/>
  <c r="H921" i="15"/>
  <c r="F456" i="15"/>
  <c r="G456" i="15"/>
  <c r="H456" i="15"/>
  <c r="F1073" i="15"/>
  <c r="G1073" i="15"/>
  <c r="H1073" i="15"/>
  <c r="F1819" i="15"/>
  <c r="G1819" i="15"/>
  <c r="H1819" i="15"/>
  <c r="F2010" i="15"/>
  <c r="G2010" i="15"/>
  <c r="H2010" i="15"/>
  <c r="F857" i="15"/>
  <c r="G857" i="15"/>
  <c r="H857" i="15"/>
  <c r="F1466" i="15"/>
  <c r="G1466" i="15"/>
  <c r="H1466" i="15"/>
  <c r="F2080" i="15"/>
  <c r="G2080" i="15"/>
  <c r="H2080" i="15"/>
  <c r="F975" i="15"/>
  <c r="G975" i="15"/>
  <c r="H975" i="15"/>
  <c r="F1484" i="15"/>
  <c r="G1484" i="15"/>
  <c r="H1484" i="15"/>
  <c r="F2047" i="15"/>
  <c r="G2047" i="15"/>
  <c r="H2047" i="15"/>
  <c r="F2382" i="15"/>
  <c r="G2382" i="15"/>
  <c r="H2382" i="15"/>
  <c r="F1164" i="15"/>
  <c r="G1164" i="15"/>
  <c r="H1164" i="15"/>
  <c r="F1451" i="15"/>
  <c r="G1451" i="15"/>
  <c r="H1451" i="15"/>
  <c r="F2116" i="15"/>
  <c r="G2116" i="15"/>
  <c r="H2116" i="15"/>
  <c r="F1120" i="15"/>
  <c r="G1120" i="15"/>
  <c r="H1120" i="15"/>
  <c r="F1861" i="15"/>
  <c r="G1861" i="15"/>
  <c r="H1861" i="15"/>
  <c r="F2367" i="15"/>
  <c r="G2367" i="15"/>
  <c r="H2367" i="15"/>
  <c r="F1862" i="15"/>
  <c r="G1862" i="15"/>
  <c r="H1862" i="15"/>
  <c r="F2065" i="15"/>
  <c r="G2065" i="15"/>
  <c r="H2065" i="15"/>
  <c r="F576" i="15"/>
  <c r="G576" i="15"/>
  <c r="H576" i="15"/>
  <c r="F1436" i="15"/>
  <c r="G1436" i="15"/>
  <c r="H1436" i="15"/>
  <c r="F2180" i="15"/>
  <c r="G2180" i="15"/>
  <c r="H2180" i="15"/>
  <c r="F1269" i="15"/>
  <c r="G1269" i="15"/>
  <c r="H1269" i="15"/>
  <c r="F1901" i="15"/>
  <c r="G1901" i="15"/>
  <c r="H1901" i="15"/>
  <c r="F2368" i="15"/>
  <c r="G2368" i="15"/>
  <c r="H2368" i="15"/>
  <c r="F1020" i="15"/>
  <c r="G1020" i="15"/>
  <c r="H1020" i="15"/>
  <c r="F1285" i="15"/>
  <c r="G1285" i="15"/>
  <c r="H1285" i="15"/>
  <c r="F2015" i="15"/>
  <c r="G2015" i="15"/>
  <c r="H2015" i="15"/>
  <c r="F2349" i="15"/>
  <c r="G2349" i="15"/>
  <c r="H2349" i="15"/>
  <c r="F773" i="15"/>
  <c r="G773" i="15"/>
  <c r="H773" i="15"/>
  <c r="F1487" i="15"/>
  <c r="G1487" i="15"/>
  <c r="H1487" i="15"/>
  <c r="F2101" i="15"/>
  <c r="G2101" i="15"/>
  <c r="H2101" i="15"/>
  <c r="F1408" i="15"/>
  <c r="G1408" i="15"/>
  <c r="H1408" i="15"/>
  <c r="F2102" i="15"/>
  <c r="G2102" i="15"/>
  <c r="H2102" i="15"/>
  <c r="F651" i="15"/>
  <c r="F1286" i="15"/>
  <c r="G1286" i="15"/>
  <c r="H1286" i="15"/>
  <c r="F1588" i="15"/>
  <c r="F2051" i="15"/>
  <c r="G2051" i="15"/>
  <c r="H2051" i="15"/>
  <c r="F2350" i="15"/>
  <c r="G2350" i="15"/>
  <c r="H2350" i="15"/>
  <c r="F1044" i="15"/>
  <c r="F2104" i="15"/>
  <c r="G2104" i="15"/>
  <c r="H2104" i="15"/>
  <c r="F1272" i="15"/>
  <c r="G1272" i="15"/>
  <c r="H1272" i="15"/>
  <c r="F1925" i="15"/>
  <c r="G1925" i="15"/>
  <c r="H1925" i="15"/>
  <c r="F2351" i="15"/>
  <c r="G2351" i="15"/>
  <c r="H2351" i="15"/>
  <c r="F880" i="15"/>
  <c r="F1256" i="15"/>
  <c r="G1256" i="15"/>
  <c r="H1256" i="15"/>
  <c r="F1024" i="15"/>
  <c r="G1024" i="15"/>
  <c r="H1024" i="15"/>
  <c r="F1907" i="15"/>
  <c r="G1907" i="15"/>
  <c r="H1907" i="15"/>
  <c r="F390" i="15"/>
  <c r="F419" i="15"/>
  <c r="G419" i="15"/>
  <c r="H419" i="15"/>
  <c r="F369" i="15"/>
  <c r="G369" i="15"/>
  <c r="H369" i="15"/>
  <c r="F159" i="15"/>
  <c r="G159" i="15"/>
  <c r="H159" i="15"/>
  <c r="F3223" i="15"/>
  <c r="F1217" i="15"/>
  <c r="G1217" i="15"/>
  <c r="H1217" i="15"/>
  <c r="F928" i="15"/>
  <c r="G928" i="15"/>
  <c r="H928" i="15"/>
  <c r="F463" i="15"/>
  <c r="G463" i="15"/>
  <c r="H463" i="15"/>
  <c r="F455" i="15"/>
  <c r="G455" i="15"/>
  <c r="H455" i="15"/>
  <c r="F1118" i="15"/>
  <c r="G1118" i="15"/>
  <c r="H1118" i="15"/>
  <c r="F1840" i="15"/>
  <c r="G1840" i="15"/>
  <c r="H1840" i="15"/>
  <c r="F2097" i="15"/>
  <c r="G2097" i="15"/>
  <c r="H2097" i="15"/>
  <c r="F974" i="15"/>
  <c r="G974" i="15"/>
  <c r="H974" i="15"/>
  <c r="F1483" i="15"/>
  <c r="G1483" i="15"/>
  <c r="H1483" i="15"/>
  <c r="F2177" i="15"/>
  <c r="G2177" i="15"/>
  <c r="H2177" i="15"/>
  <c r="F1075" i="15"/>
  <c r="G1075" i="15"/>
  <c r="H1075" i="15"/>
  <c r="F1598" i="15"/>
  <c r="F2064" i="15"/>
  <c r="G2064" i="15"/>
  <c r="H2064" i="15"/>
  <c r="F2462" i="15"/>
  <c r="F1220" i="15"/>
  <c r="G1220" i="15"/>
  <c r="H1220" i="15"/>
  <c r="F1467" i="15"/>
  <c r="G1467" i="15"/>
  <c r="H1467" i="15"/>
  <c r="F2331" i="15"/>
  <c r="G2331" i="15"/>
  <c r="H2331" i="15"/>
  <c r="F1236" i="15"/>
  <c r="G1236" i="15"/>
  <c r="H1236" i="15"/>
  <c r="F1919" i="15"/>
  <c r="G1919" i="15"/>
  <c r="H1919" i="15"/>
  <c r="F2384" i="15"/>
  <c r="G2384" i="15"/>
  <c r="H2384" i="15"/>
  <c r="F1076" i="15"/>
  <c r="G1076" i="15"/>
  <c r="H1076" i="15"/>
  <c r="F1884" i="15"/>
  <c r="G1884" i="15"/>
  <c r="H1884" i="15"/>
  <c r="F2082" i="15"/>
  <c r="G2082" i="15"/>
  <c r="H2082" i="15"/>
  <c r="F672" i="15"/>
  <c r="G672" i="15"/>
  <c r="H672" i="15"/>
  <c r="F1468" i="15"/>
  <c r="G1468" i="15"/>
  <c r="H1468" i="15"/>
  <c r="F2332" i="15"/>
  <c r="G2332" i="15"/>
  <c r="H2332" i="15"/>
  <c r="F1373" i="15"/>
  <c r="G1373" i="15"/>
  <c r="H1373" i="15"/>
  <c r="F1970" i="15"/>
  <c r="G1970" i="15"/>
  <c r="H1970" i="15"/>
  <c r="F2385" i="15"/>
  <c r="G2385" i="15"/>
  <c r="H2385" i="15"/>
  <c r="F1077" i="15"/>
  <c r="G1077" i="15"/>
  <c r="H1077" i="15"/>
  <c r="F1374" i="15"/>
  <c r="G1374" i="15"/>
  <c r="H1374" i="15"/>
  <c r="F2032" i="15"/>
  <c r="G2032" i="15"/>
  <c r="H2032" i="15"/>
  <c r="F2386" i="15"/>
  <c r="G2386" i="15"/>
  <c r="H2386" i="15"/>
  <c r="F832" i="15"/>
  <c r="G832" i="15"/>
  <c r="H832" i="15"/>
  <c r="J832" i="15"/>
  <c r="F1512" i="15"/>
  <c r="F2121" i="15"/>
  <c r="G2121" i="15"/>
  <c r="H2121" i="15"/>
  <c r="F1078" i="15"/>
  <c r="G1078" i="15"/>
  <c r="H1078" i="15"/>
  <c r="F1438" i="15"/>
  <c r="G1438" i="15"/>
  <c r="H1438" i="15"/>
  <c r="F2161" i="15"/>
  <c r="G2161" i="15"/>
  <c r="H2161" i="15"/>
  <c r="F674" i="15"/>
  <c r="G674" i="15"/>
  <c r="H674" i="15"/>
  <c r="F1392" i="15"/>
  <c r="G1392" i="15"/>
  <c r="H1392" i="15"/>
  <c r="F1824" i="15"/>
  <c r="G1824" i="15"/>
  <c r="H1824" i="15"/>
  <c r="F2068" i="15"/>
  <c r="G2068" i="15"/>
  <c r="H2068" i="15"/>
  <c r="F2388" i="15"/>
  <c r="G2388" i="15"/>
  <c r="H2388" i="15"/>
  <c r="F1063" i="15"/>
  <c r="G1063" i="15"/>
  <c r="H1063" i="15"/>
  <c r="F1825" i="15"/>
  <c r="G1825" i="15"/>
  <c r="H1825" i="15"/>
  <c r="F2147" i="15"/>
  <c r="G2147" i="15"/>
  <c r="H2147" i="15"/>
  <c r="F1376" i="15"/>
  <c r="G1376" i="15"/>
  <c r="H1376" i="15"/>
  <c r="F1973" i="15"/>
  <c r="G1973" i="15"/>
  <c r="H1973" i="15"/>
  <c r="F2372" i="15"/>
  <c r="G2372" i="15"/>
  <c r="H2372" i="15"/>
  <c r="F1002" i="15"/>
  <c r="G1002" i="15"/>
  <c r="H1002" i="15"/>
  <c r="J1002" i="15"/>
  <c r="F1273" i="15"/>
  <c r="G1273" i="15"/>
  <c r="H1273" i="15"/>
  <c r="F1605" i="15"/>
  <c r="F1066" i="15"/>
  <c r="G1066" i="15"/>
  <c r="H1066" i="15"/>
  <c r="F1956" i="15"/>
  <c r="G1956" i="15"/>
  <c r="H1956" i="15"/>
  <c r="F528" i="15"/>
  <c r="G528" i="15"/>
  <c r="H528" i="15"/>
  <c r="F1378" i="15"/>
  <c r="G1378" i="15"/>
  <c r="H1378" i="15"/>
  <c r="F1850" i="15"/>
  <c r="G1850" i="15"/>
  <c r="H1850" i="15"/>
  <c r="F2133" i="15"/>
  <c r="G2133" i="15"/>
  <c r="H2133" i="15"/>
  <c r="F1025" i="15"/>
  <c r="G1025" i="15"/>
  <c r="H1025" i="15"/>
  <c r="F1829" i="15"/>
  <c r="G1829" i="15"/>
  <c r="H1829" i="15"/>
  <c r="F2090" i="15"/>
  <c r="G2090" i="15"/>
  <c r="H2090" i="15"/>
  <c r="F1026" i="15"/>
  <c r="G1026" i="15"/>
  <c r="H1026" i="15"/>
  <c r="F1830" i="15"/>
  <c r="G1830" i="15"/>
  <c r="H1830" i="15"/>
  <c r="F1166" i="15"/>
  <c r="G1166" i="15"/>
  <c r="H1166" i="15"/>
  <c r="F1939" i="15"/>
  <c r="G1939" i="15"/>
  <c r="H1939" i="15"/>
  <c r="F1898" i="15"/>
  <c r="G1898" i="15"/>
  <c r="H1898" i="15"/>
  <c r="F1820" i="15"/>
  <c r="G1820" i="15"/>
  <c r="H1820" i="15"/>
  <c r="F2401" i="15"/>
  <c r="G2401" i="15"/>
  <c r="H2401" i="15"/>
  <c r="F480" i="15"/>
  <c r="G480" i="15"/>
  <c r="H480" i="15"/>
  <c r="F2013" i="15"/>
  <c r="G2013" i="15"/>
  <c r="H2013" i="15"/>
  <c r="F1863" i="15"/>
  <c r="G1863" i="15"/>
  <c r="H1863" i="15"/>
  <c r="F1997" i="15"/>
  <c r="G1997" i="15"/>
  <c r="H1997" i="15"/>
  <c r="F1222" i="15"/>
  <c r="G1222" i="15"/>
  <c r="H1222" i="15"/>
  <c r="F482" i="15"/>
  <c r="G482" i="15"/>
  <c r="H482" i="15"/>
  <c r="F2333" i="15"/>
  <c r="G2333" i="15"/>
  <c r="H2333" i="15"/>
  <c r="F1886" i="15"/>
  <c r="G1886" i="15"/>
  <c r="H1886" i="15"/>
  <c r="F1062" i="15"/>
  <c r="G1062" i="15"/>
  <c r="H1062" i="15"/>
  <c r="F2103" i="15"/>
  <c r="G2103" i="15"/>
  <c r="H2103" i="15"/>
  <c r="F1456" i="15"/>
  <c r="G1456" i="15"/>
  <c r="H1456" i="15"/>
  <c r="F1065" i="15"/>
  <c r="G1065" i="15"/>
  <c r="H1065" i="15"/>
  <c r="F484" i="15"/>
  <c r="G484" i="15"/>
  <c r="H484" i="15"/>
  <c r="F1870" i="15"/>
  <c r="G1870" i="15"/>
  <c r="H1870" i="15"/>
  <c r="F1242" i="15"/>
  <c r="G1242" i="15"/>
  <c r="H1242" i="15"/>
  <c r="F485" i="15"/>
  <c r="G485" i="15"/>
  <c r="H485" i="15"/>
  <c r="F1591" i="15"/>
  <c r="F785" i="15"/>
  <c r="G785" i="15"/>
  <c r="H785" i="15"/>
  <c r="J785" i="15"/>
  <c r="F1300" i="15"/>
  <c r="G1300" i="15"/>
  <c r="H1300" i="15"/>
  <c r="J1300" i="15"/>
  <c r="F1607" i="15"/>
  <c r="F1244" i="15"/>
  <c r="G1244" i="15"/>
  <c r="H1244" i="15"/>
  <c r="F613" i="15"/>
  <c r="G613" i="15"/>
  <c r="H613" i="15"/>
  <c r="F614" i="15"/>
  <c r="G614" i="15"/>
  <c r="H614" i="15"/>
  <c r="F986" i="15"/>
  <c r="G986" i="15"/>
  <c r="H986" i="15"/>
  <c r="F972" i="15"/>
  <c r="G972" i="15"/>
  <c r="H972" i="15"/>
  <c r="F987" i="15"/>
  <c r="G987" i="15"/>
  <c r="H987" i="15"/>
  <c r="F1072" i="15"/>
  <c r="G1072" i="15"/>
  <c r="H1072" i="15"/>
  <c r="F2257" i="15"/>
  <c r="F2926" i="15"/>
  <c r="G2926" i="15"/>
  <c r="H2926" i="15"/>
  <c r="F1141" i="15"/>
  <c r="F2468" i="15"/>
  <c r="F3068" i="15"/>
  <c r="G3068" i="15"/>
  <c r="H3068" i="15"/>
  <c r="F1858" i="15"/>
  <c r="G1858" i="15"/>
  <c r="H1858" i="15"/>
  <c r="F2396" i="15"/>
  <c r="G2396" i="15"/>
  <c r="H2396" i="15"/>
  <c r="F2928" i="15"/>
  <c r="G2928" i="15"/>
  <c r="H2928" i="15"/>
  <c r="F3110" i="15"/>
  <c r="G3110" i="15"/>
  <c r="H3110" i="15"/>
  <c r="J3110" i="15"/>
  <c r="F2259" i="15"/>
  <c r="F2338" i="15"/>
  <c r="G2338" i="15"/>
  <c r="H2338" i="15"/>
  <c r="F1263" i="15"/>
  <c r="G1263" i="15"/>
  <c r="H1263" i="15"/>
  <c r="F2876" i="15"/>
  <c r="G2876" i="15"/>
  <c r="H2876" i="15"/>
  <c r="F2682" i="15"/>
  <c r="G2682" i="15"/>
  <c r="H2682" i="15"/>
  <c r="F2339" i="15"/>
  <c r="G2339" i="15"/>
  <c r="H2339" i="15"/>
  <c r="F2912" i="15"/>
  <c r="G2912" i="15"/>
  <c r="H2912" i="15"/>
  <c r="F1161" i="15"/>
  <c r="G1161" i="15"/>
  <c r="H1161" i="15"/>
  <c r="F2340" i="15"/>
  <c r="G2340" i="15"/>
  <c r="H2340" i="15"/>
  <c r="F2877" i="15"/>
  <c r="G2877" i="15"/>
  <c r="H2877" i="15"/>
  <c r="F2038" i="15"/>
  <c r="G2038" i="15"/>
  <c r="H2038" i="15"/>
  <c r="F2135" i="15"/>
  <c r="G2135" i="15"/>
  <c r="H2135" i="15"/>
  <c r="F2637" i="15"/>
  <c r="G2637" i="15"/>
  <c r="H2637" i="15"/>
  <c r="F2895" i="15"/>
  <c r="G2895" i="15"/>
  <c r="H2895" i="15"/>
  <c r="F1278" i="15"/>
  <c r="G1278" i="15"/>
  <c r="H1278" i="15"/>
  <c r="F2843" i="15"/>
  <c r="F1966" i="15"/>
  <c r="G1966" i="15"/>
  <c r="H1966" i="15"/>
  <c r="F2657" i="15"/>
  <c r="G2657" i="15"/>
  <c r="H2657" i="15"/>
  <c r="F1915" i="15"/>
  <c r="G1915" i="15"/>
  <c r="H1915" i="15"/>
  <c r="F2827" i="15"/>
  <c r="F1280" i="15"/>
  <c r="G1280" i="15"/>
  <c r="H1280" i="15"/>
  <c r="F2343" i="15"/>
  <c r="G2343" i="15"/>
  <c r="H2343" i="15"/>
  <c r="F3074" i="15"/>
  <c r="G3074" i="15"/>
  <c r="H3074" i="15"/>
  <c r="F1233" i="15"/>
  <c r="G1233" i="15"/>
  <c r="H1233" i="15"/>
  <c r="F1975" i="15"/>
  <c r="G1975" i="15"/>
  <c r="H1975" i="15"/>
  <c r="F2675" i="15"/>
  <c r="G2675" i="15"/>
  <c r="H2675" i="15"/>
  <c r="F1478" i="15"/>
  <c r="G1478" i="15"/>
  <c r="H1478" i="15"/>
  <c r="F2474" i="15"/>
  <c r="F2035" i="15"/>
  <c r="G2035" i="15"/>
  <c r="H2035" i="15"/>
  <c r="F2378" i="15"/>
  <c r="G2378" i="15"/>
  <c r="H2378" i="15"/>
  <c r="F2886" i="15"/>
  <c r="G2886" i="15"/>
  <c r="H2886" i="15"/>
  <c r="F2095" i="15"/>
  <c r="G2095" i="15"/>
  <c r="H2095" i="15"/>
  <c r="F1879" i="15"/>
  <c r="G1879" i="15"/>
  <c r="H1879" i="15"/>
  <c r="F2678" i="15"/>
  <c r="G2678" i="15"/>
  <c r="H2678" i="15"/>
  <c r="F1880" i="15"/>
  <c r="G1880" i="15"/>
  <c r="H1880" i="15"/>
  <c r="F2661" i="15"/>
  <c r="G2661" i="15"/>
  <c r="H2661" i="15"/>
  <c r="F301" i="15"/>
  <c r="G301" i="15"/>
  <c r="H301" i="15"/>
  <c r="F927" i="15"/>
  <c r="G927" i="15"/>
  <c r="H927" i="15"/>
  <c r="F2115" i="15"/>
  <c r="G2115" i="15"/>
  <c r="H2115" i="15"/>
  <c r="F1968" i="15"/>
  <c r="G1968" i="15"/>
  <c r="H1968" i="15"/>
  <c r="F1882" i="15"/>
  <c r="G1882" i="15"/>
  <c r="H1882" i="15"/>
  <c r="F1267" i="15"/>
  <c r="G1267" i="15"/>
  <c r="H1267" i="15"/>
  <c r="F770" i="15"/>
  <c r="G770" i="15"/>
  <c r="H770" i="15"/>
  <c r="F523" i="15"/>
  <c r="G523" i="15"/>
  <c r="H523" i="15"/>
  <c r="F2118" i="15"/>
  <c r="G2118" i="15"/>
  <c r="H2118" i="15"/>
  <c r="F1921" i="15"/>
  <c r="G1921" i="15"/>
  <c r="H1921" i="15"/>
  <c r="F2014" i="15"/>
  <c r="G2014" i="15"/>
  <c r="H2014" i="15"/>
  <c r="F1454" i="15"/>
  <c r="G1454" i="15"/>
  <c r="H1454" i="15"/>
  <c r="F673" i="15"/>
  <c r="G673" i="15"/>
  <c r="H673" i="15"/>
  <c r="F2369" i="15"/>
  <c r="G2369" i="15"/>
  <c r="H2369" i="15"/>
  <c r="F1923" i="15"/>
  <c r="G1923" i="15"/>
  <c r="H1923" i="15"/>
  <c r="F1409" i="15"/>
  <c r="G1409" i="15"/>
  <c r="H1409" i="15"/>
  <c r="F2146" i="15"/>
  <c r="G2146" i="15"/>
  <c r="H2146" i="15"/>
  <c r="F1846" i="15"/>
  <c r="G1846" i="15"/>
  <c r="H1846" i="15"/>
  <c r="F1826" i="15"/>
  <c r="G1826" i="15"/>
  <c r="H1826" i="15"/>
  <c r="F1133" i="15"/>
  <c r="F1226" i="15"/>
  <c r="G1226" i="15"/>
  <c r="H1226" i="15"/>
  <c r="F980" i="15"/>
  <c r="G980" i="15"/>
  <c r="H980" i="15"/>
  <c r="F1908" i="15"/>
  <c r="G1908" i="15"/>
  <c r="H1908" i="15"/>
  <c r="F1258" i="15"/>
  <c r="G1258" i="15"/>
  <c r="H1258" i="15"/>
  <c r="F530" i="15"/>
  <c r="G530" i="15"/>
  <c r="H530" i="15"/>
  <c r="F1871" i="15"/>
  <c r="G1871" i="15"/>
  <c r="H1871" i="15"/>
  <c r="F1111" i="15"/>
  <c r="G1111" i="15"/>
  <c r="H1111" i="15"/>
  <c r="F612" i="15"/>
  <c r="G612" i="15"/>
  <c r="H612" i="15"/>
  <c r="F1380" i="15"/>
  <c r="G1380" i="15"/>
  <c r="H1380" i="15"/>
  <c r="F486" i="15"/>
  <c r="G486" i="15"/>
  <c r="H486" i="15"/>
  <c r="F1112" i="15"/>
  <c r="G1112" i="15"/>
  <c r="H1112" i="15"/>
  <c r="F734" i="15"/>
  <c r="G734" i="15"/>
  <c r="H734" i="15"/>
  <c r="J734" i="15"/>
  <c r="F1276" i="15"/>
  <c r="G1276" i="15"/>
  <c r="H1276" i="15"/>
  <c r="F984" i="15"/>
  <c r="G984" i="15"/>
  <c r="H984" i="15"/>
  <c r="F816" i="15"/>
  <c r="G816" i="15"/>
  <c r="H816" i="15"/>
  <c r="F637" i="15"/>
  <c r="G637" i="15"/>
  <c r="H637" i="15"/>
  <c r="J637" i="15"/>
  <c r="F1030" i="15"/>
  <c r="G1030" i="15"/>
  <c r="H1030" i="15"/>
  <c r="F1093" i="15"/>
  <c r="G1093" i="15"/>
  <c r="H1093" i="15"/>
  <c r="J1093" i="15"/>
  <c r="F1048" i="15"/>
  <c r="F1117" i="15"/>
  <c r="G1117" i="15"/>
  <c r="H1117" i="15"/>
  <c r="F2336" i="15"/>
  <c r="G2336" i="15"/>
  <c r="H2336" i="15"/>
  <c r="F3083" i="15"/>
  <c r="G3083" i="15"/>
  <c r="H3083" i="15"/>
  <c r="F1250" i="15"/>
  <c r="G1250" i="15"/>
  <c r="H1250" i="15"/>
  <c r="F2616" i="15"/>
  <c r="G2616" i="15"/>
  <c r="H2616" i="15"/>
  <c r="F3080" i="15"/>
  <c r="G3080" i="15"/>
  <c r="H3080" i="15"/>
  <c r="F1910" i="15"/>
  <c r="G1910" i="15"/>
  <c r="H1910" i="15"/>
  <c r="F2617" i="15"/>
  <c r="G2617" i="15"/>
  <c r="H2617" i="15"/>
  <c r="F3084" i="15"/>
  <c r="G3084" i="15"/>
  <c r="H3084" i="15"/>
  <c r="F2741" i="15"/>
  <c r="F1991" i="15"/>
  <c r="G1991" i="15"/>
  <c r="H1991" i="15"/>
  <c r="F2371" i="15"/>
  <c r="G2371" i="15"/>
  <c r="H2371" i="15"/>
  <c r="F1319" i="15"/>
  <c r="G1319" i="15"/>
  <c r="H1319" i="15"/>
  <c r="J1319" i="15"/>
  <c r="F2281" i="15"/>
  <c r="F2893" i="15"/>
  <c r="G2893" i="15"/>
  <c r="H2893" i="15"/>
  <c r="F2398" i="15"/>
  <c r="G2398" i="15"/>
  <c r="H2398" i="15"/>
  <c r="F3011" i="15"/>
  <c r="F1401" i="15"/>
  <c r="G1401" i="15"/>
  <c r="H1401" i="15"/>
  <c r="F2373" i="15"/>
  <c r="G2373" i="15"/>
  <c r="H2373" i="15"/>
  <c r="F2894" i="15"/>
  <c r="G2894" i="15"/>
  <c r="H2894" i="15"/>
  <c r="F1277" i="15"/>
  <c r="G1277" i="15"/>
  <c r="H1277" i="15"/>
  <c r="F2167" i="15"/>
  <c r="G2167" i="15"/>
  <c r="H2167" i="15"/>
  <c r="F2656" i="15"/>
  <c r="G2656" i="15"/>
  <c r="H2656" i="15"/>
  <c r="F2913" i="15"/>
  <c r="G2913" i="15"/>
  <c r="H2913" i="15"/>
  <c r="F1349" i="15"/>
  <c r="G1349" i="15"/>
  <c r="H1349" i="15"/>
  <c r="J1349" i="15"/>
  <c r="F2017" i="15"/>
  <c r="G2017" i="15"/>
  <c r="H2017" i="15"/>
  <c r="F2691" i="15"/>
  <c r="G2691" i="15"/>
  <c r="H2691" i="15"/>
  <c r="F2057" i="15"/>
  <c r="G2057" i="15"/>
  <c r="H2057" i="15"/>
  <c r="F2897" i="15"/>
  <c r="G2897" i="15"/>
  <c r="H2897" i="15"/>
  <c r="F1477" i="15"/>
  <c r="G1477" i="15"/>
  <c r="H1477" i="15"/>
  <c r="F2376" i="15"/>
  <c r="G2376" i="15"/>
  <c r="H2376" i="15"/>
  <c r="F2830" i="15"/>
  <c r="F2862" i="15"/>
  <c r="F926" i="15"/>
  <c r="G926" i="15"/>
  <c r="H926" i="15"/>
  <c r="F618" i="15"/>
  <c r="G618" i="15"/>
  <c r="H618" i="15"/>
  <c r="F2346" i="15"/>
  <c r="G2346" i="15"/>
  <c r="H2346" i="15"/>
  <c r="F2329" i="15"/>
  <c r="G2329" i="15"/>
  <c r="H2329" i="15"/>
  <c r="F1994" i="15"/>
  <c r="G1994" i="15"/>
  <c r="H1994" i="15"/>
  <c r="F1283" i="15"/>
  <c r="G1283" i="15"/>
  <c r="H1283" i="15"/>
  <c r="F1268" i="15"/>
  <c r="G1268" i="15"/>
  <c r="H1268" i="15"/>
  <c r="F771" i="15"/>
  <c r="G771" i="15"/>
  <c r="H771" i="15"/>
  <c r="F2143" i="15"/>
  <c r="G2143" i="15"/>
  <c r="H2143" i="15"/>
  <c r="F577" i="15"/>
  <c r="G577" i="15"/>
  <c r="H577" i="15"/>
  <c r="F2083" i="15"/>
  <c r="G2083" i="15"/>
  <c r="H2083" i="15"/>
  <c r="F1469" i="15"/>
  <c r="G1469" i="15"/>
  <c r="H1469" i="15"/>
  <c r="F1021" i="15"/>
  <c r="G1021" i="15"/>
  <c r="H1021" i="15"/>
  <c r="F2405" i="15"/>
  <c r="G2405" i="15"/>
  <c r="H2405" i="15"/>
  <c r="F2183" i="15"/>
  <c r="G2183" i="15"/>
  <c r="H2183" i="15"/>
  <c r="F1424" i="15"/>
  <c r="G1424" i="15"/>
  <c r="H1424" i="15"/>
  <c r="F483" i="15"/>
  <c r="G483" i="15"/>
  <c r="H483" i="15"/>
  <c r="F1868" i="15"/>
  <c r="G1868" i="15"/>
  <c r="H1868" i="15"/>
  <c r="F2034" i="15"/>
  <c r="G2034" i="15"/>
  <c r="H2034" i="15"/>
  <c r="F1288" i="15"/>
  <c r="G1288" i="15"/>
  <c r="H1288" i="15"/>
  <c r="F1155" i="15"/>
  <c r="G1155" i="15"/>
  <c r="H1155" i="15"/>
  <c r="F1974" i="15"/>
  <c r="G1974" i="15"/>
  <c r="H1974" i="15"/>
  <c r="F1290" i="15"/>
  <c r="G1290" i="15"/>
  <c r="H1290" i="15"/>
  <c r="F684" i="15"/>
  <c r="G684" i="15"/>
  <c r="H684" i="15"/>
  <c r="J684" i="15"/>
  <c r="F1889" i="15"/>
  <c r="G1889" i="15"/>
  <c r="H1889" i="15"/>
  <c r="F1228" i="15"/>
  <c r="G1228" i="15"/>
  <c r="H1228" i="15"/>
  <c r="F845" i="15"/>
  <c r="F1398" i="15"/>
  <c r="G1398" i="15"/>
  <c r="H1398" i="15"/>
  <c r="F508" i="15"/>
  <c r="F1157" i="15"/>
  <c r="G1157" i="15"/>
  <c r="H1157" i="15"/>
  <c r="F970" i="15"/>
  <c r="G970" i="15"/>
  <c r="H970" i="15"/>
  <c r="F1428" i="15"/>
  <c r="G1428" i="15"/>
  <c r="H1428" i="15"/>
  <c r="F1069" i="15"/>
  <c r="G1069" i="15"/>
  <c r="H1069" i="15"/>
  <c r="F1115" i="15"/>
  <c r="G1115" i="15"/>
  <c r="H1115" i="15"/>
  <c r="F971" i="15"/>
  <c r="G971" i="15"/>
  <c r="H971" i="15"/>
  <c r="F1070" i="15"/>
  <c r="G1070" i="15"/>
  <c r="H1070" i="15"/>
  <c r="F1116" i="15"/>
  <c r="G1116" i="15"/>
  <c r="H1116" i="15"/>
  <c r="F1249" i="15"/>
  <c r="G1249" i="15"/>
  <c r="H1249" i="15"/>
  <c r="F2362" i="15"/>
  <c r="G2362" i="15"/>
  <c r="H2362" i="15"/>
  <c r="F3012" i="15"/>
  <c r="F1384" i="15"/>
  <c r="G1384" i="15"/>
  <c r="H1384" i="15"/>
  <c r="F2633" i="15"/>
  <c r="G2633" i="15"/>
  <c r="H2633" i="15"/>
  <c r="F2151" i="15"/>
  <c r="G2151" i="15"/>
  <c r="H2151" i="15"/>
  <c r="F1960" i="15"/>
  <c r="G1960" i="15"/>
  <c r="H1960" i="15"/>
  <c r="F2634" i="15"/>
  <c r="G2634" i="15"/>
  <c r="H2634" i="15"/>
  <c r="F2986" i="15"/>
  <c r="F819" i="15"/>
  <c r="G819" i="15"/>
  <c r="H819" i="15"/>
  <c r="F2300" i="15"/>
  <c r="F2393" i="15"/>
  <c r="G2393" i="15"/>
  <c r="H2393" i="15"/>
  <c r="F2483" i="15"/>
  <c r="F2852" i="15"/>
  <c r="F1400" i="15"/>
  <c r="G1400" i="15"/>
  <c r="H1400" i="15"/>
  <c r="F2397" i="15"/>
  <c r="G2397" i="15"/>
  <c r="H2397" i="15"/>
  <c r="F2911" i="15"/>
  <c r="G2911" i="15"/>
  <c r="H2911" i="15"/>
  <c r="F1264" i="15"/>
  <c r="G1264" i="15"/>
  <c r="H1264" i="15"/>
  <c r="F2432" i="15"/>
  <c r="F3070" i="15"/>
  <c r="G3070" i="15"/>
  <c r="H3070" i="15"/>
  <c r="F1873" i="15"/>
  <c r="G1873" i="15"/>
  <c r="H1873" i="15"/>
  <c r="F2484" i="15"/>
  <c r="F2969" i="15"/>
  <c r="F1464" i="15"/>
  <c r="G1464" i="15"/>
  <c r="H1464" i="15"/>
  <c r="F2672" i="15"/>
  <c r="G2672" i="15"/>
  <c r="H2672" i="15"/>
  <c r="F3101" i="15"/>
  <c r="G3101" i="15"/>
  <c r="H3101" i="15"/>
  <c r="J3101" i="15"/>
  <c r="F2055" i="15"/>
  <c r="G2055" i="15"/>
  <c r="H2055" i="15"/>
  <c r="F1896" i="15"/>
  <c r="G1896" i="15"/>
  <c r="H1896" i="15"/>
  <c r="F2056" i="15"/>
  <c r="G2056" i="15"/>
  <c r="H2056" i="15"/>
  <c r="F3072" i="15"/>
  <c r="G3072" i="15"/>
  <c r="H3072" i="15"/>
  <c r="F2594" i="15"/>
  <c r="F3013" i="15"/>
  <c r="F1818" i="15"/>
  <c r="G1818" i="15"/>
  <c r="H1818" i="15"/>
  <c r="F2564" i="15"/>
  <c r="F2944" i="15"/>
  <c r="F2094" i="15"/>
  <c r="G2094" i="15"/>
  <c r="H2094" i="15"/>
  <c r="F2811" i="15"/>
  <c r="F1876" i="15"/>
  <c r="G1876" i="15"/>
  <c r="H1876" i="15"/>
  <c r="F2547" i="15"/>
  <c r="F2359" i="15"/>
  <c r="G2359" i="15"/>
  <c r="H2359" i="15"/>
  <c r="F2642" i="15"/>
  <c r="G2642" i="15"/>
  <c r="H2642" i="15"/>
  <c r="F1834" i="15"/>
  <c r="G1834" i="15"/>
  <c r="H1834" i="15"/>
  <c r="F2172" i="15"/>
  <c r="G2172" i="15"/>
  <c r="H2172" i="15"/>
  <c r="F2024" i="15"/>
  <c r="G2024" i="15"/>
  <c r="H2024" i="15"/>
  <c r="F2923" i="15"/>
  <c r="G2923" i="15"/>
  <c r="H2923" i="15"/>
  <c r="F1987" i="15"/>
  <c r="G1987" i="15"/>
  <c r="H1987" i="15"/>
  <c r="F14" i="15"/>
  <c r="G14" i="15"/>
  <c r="H14" i="15"/>
  <c r="F351" i="15"/>
  <c r="G351" i="15"/>
  <c r="H351" i="15"/>
  <c r="F323" i="15"/>
  <c r="F3222" i="15"/>
  <c r="F924" i="15"/>
  <c r="G924" i="15"/>
  <c r="H924" i="15"/>
  <c r="F1219" i="15"/>
  <c r="G1219" i="15"/>
  <c r="H1219" i="15"/>
  <c r="F477" i="15"/>
  <c r="G477" i="15"/>
  <c r="H477" i="15"/>
  <c r="F2365" i="15"/>
  <c r="G2365" i="15"/>
  <c r="H2365" i="15"/>
  <c r="F2098" i="15"/>
  <c r="G2098" i="15"/>
  <c r="H2098" i="15"/>
  <c r="F1404" i="15"/>
  <c r="G1404" i="15"/>
  <c r="H1404" i="15"/>
  <c r="F1405" i="15"/>
  <c r="G1405" i="15"/>
  <c r="H1405" i="15"/>
  <c r="F1221" i="15"/>
  <c r="G1221" i="15"/>
  <c r="H1221" i="15"/>
  <c r="F2179" i="15"/>
  <c r="G2179" i="15"/>
  <c r="H2179" i="15"/>
  <c r="F772" i="15"/>
  <c r="G772" i="15"/>
  <c r="H772" i="15"/>
  <c r="F2403" i="15"/>
  <c r="G2403" i="15"/>
  <c r="H2403" i="15"/>
  <c r="F1902" i="15"/>
  <c r="G1902" i="15"/>
  <c r="H1902" i="15"/>
  <c r="F1061" i="15"/>
  <c r="G1061" i="15"/>
  <c r="H1061" i="15"/>
  <c r="F2334" i="15"/>
  <c r="G2334" i="15"/>
  <c r="H2334" i="15"/>
  <c r="F1470" i="15"/>
  <c r="G1470" i="15"/>
  <c r="H1470" i="15"/>
  <c r="F609" i="15"/>
  <c r="G609" i="15"/>
  <c r="H609" i="15"/>
  <c r="F1924" i="15"/>
  <c r="G1924" i="15"/>
  <c r="H1924" i="15"/>
  <c r="F2087" i="15"/>
  <c r="G2087" i="15"/>
  <c r="H2087" i="15"/>
  <c r="F1340" i="15"/>
  <c r="G1340" i="15"/>
  <c r="H1340" i="15"/>
  <c r="J1340" i="15"/>
  <c r="F1849" i="15"/>
  <c r="G1849" i="15"/>
  <c r="H1849" i="15"/>
  <c r="F1289" i="15"/>
  <c r="G1289" i="15"/>
  <c r="H1289" i="15"/>
  <c r="F2071" i="15"/>
  <c r="G2071" i="15"/>
  <c r="H2071" i="15"/>
  <c r="F1426" i="15"/>
  <c r="G1426" i="15"/>
  <c r="H1426" i="15"/>
  <c r="F1930" i="15"/>
  <c r="G1930" i="15"/>
  <c r="H1930" i="15"/>
  <c r="F1379" i="15"/>
  <c r="G1379" i="15"/>
  <c r="H1379" i="15"/>
  <c r="F982" i="15"/>
  <c r="G982" i="15"/>
  <c r="H982" i="15"/>
  <c r="F1413" i="15"/>
  <c r="G1413" i="15"/>
  <c r="H1413" i="15"/>
  <c r="F1260" i="15"/>
  <c r="G1260" i="15"/>
  <c r="H1260" i="15"/>
  <c r="F1028" i="15"/>
  <c r="G1028" i="15"/>
  <c r="H1028" i="15"/>
  <c r="F1444" i="15"/>
  <c r="G1444" i="15"/>
  <c r="H1444" i="15"/>
  <c r="F1114" i="15"/>
  <c r="G1114" i="15"/>
  <c r="H1114" i="15"/>
  <c r="F1230" i="15"/>
  <c r="G1230" i="15"/>
  <c r="H1230" i="15"/>
  <c r="F985" i="15"/>
  <c r="G985" i="15"/>
  <c r="H985" i="15"/>
  <c r="F1246" i="15"/>
  <c r="G1246" i="15"/>
  <c r="H1246" i="15"/>
  <c r="F1140" i="15"/>
  <c r="F1071" i="15"/>
  <c r="G1071" i="15"/>
  <c r="H1071" i="15"/>
  <c r="F1383" i="15"/>
  <c r="G1383" i="15"/>
  <c r="H1383" i="15"/>
  <c r="F2395" i="15"/>
  <c r="G2395" i="15"/>
  <c r="H2395" i="15"/>
  <c r="F1857" i="15"/>
  <c r="G1857" i="15"/>
  <c r="H1857" i="15"/>
  <c r="F2668" i="15"/>
  <c r="G2668" i="15"/>
  <c r="H2668" i="15"/>
  <c r="F2521" i="15"/>
  <c r="F2078" i="15"/>
  <c r="G2078" i="15"/>
  <c r="H2078" i="15"/>
  <c r="F2669" i="15"/>
  <c r="G2669" i="15"/>
  <c r="H2669" i="15"/>
  <c r="F2915" i="15"/>
  <c r="G2915" i="15"/>
  <c r="H2915" i="15"/>
  <c r="F1386" i="15"/>
  <c r="G1386" i="15"/>
  <c r="H1386" i="15"/>
  <c r="F2887" i="15"/>
  <c r="G2887" i="15"/>
  <c r="H2887" i="15"/>
  <c r="F2618" i="15"/>
  <c r="G2618" i="15"/>
  <c r="H2618" i="15"/>
  <c r="F3069" i="15"/>
  <c r="G3069" i="15"/>
  <c r="H3069" i="15"/>
  <c r="F1463" i="15"/>
  <c r="G1463" i="15"/>
  <c r="H1463" i="15"/>
  <c r="F2619" i="15"/>
  <c r="G2619" i="15"/>
  <c r="H2619" i="15"/>
  <c r="F2930" i="15"/>
  <c r="G2930" i="15"/>
  <c r="H2930" i="15"/>
  <c r="F1535" i="15"/>
  <c r="F2636" i="15"/>
  <c r="G2636" i="15"/>
  <c r="H2636" i="15"/>
  <c r="F3071" i="15"/>
  <c r="G3071" i="15"/>
  <c r="H3071" i="15"/>
  <c r="F1964" i="15"/>
  <c r="G1964" i="15"/>
  <c r="H1964" i="15"/>
  <c r="F2526" i="15"/>
  <c r="F3047" i="15"/>
  <c r="F1913" i="15"/>
  <c r="G1913" i="15"/>
  <c r="H1913" i="15"/>
  <c r="F2262" i="15"/>
  <c r="F2766" i="15"/>
  <c r="F1624" i="15"/>
  <c r="G1624" i="15"/>
  <c r="H1624" i="15"/>
  <c r="F1234" i="15"/>
  <c r="G1234" i="15"/>
  <c r="H1234" i="15"/>
  <c r="F478" i="15"/>
  <c r="G478" i="15"/>
  <c r="H478" i="15"/>
  <c r="F1485" i="15"/>
  <c r="G1485" i="15"/>
  <c r="H1485" i="15"/>
  <c r="F1252" i="15"/>
  <c r="G1252" i="15"/>
  <c r="H1252" i="15"/>
  <c r="F1121" i="15"/>
  <c r="G1121" i="15"/>
  <c r="H1121" i="15"/>
  <c r="F2049" i="15"/>
  <c r="G2049" i="15"/>
  <c r="H2049" i="15"/>
  <c r="F868" i="15"/>
  <c r="G868" i="15"/>
  <c r="H868" i="15"/>
  <c r="J868" i="15"/>
  <c r="F1439" i="15"/>
  <c r="G1439" i="15"/>
  <c r="H1439" i="15"/>
  <c r="F526" i="15"/>
  <c r="G526" i="15"/>
  <c r="H526" i="15"/>
  <c r="F2089" i="15"/>
  <c r="G2089" i="15"/>
  <c r="H2089" i="15"/>
  <c r="F721" i="15"/>
  <c r="G721" i="15"/>
  <c r="H721" i="15"/>
  <c r="F1396" i="15"/>
  <c r="G1396" i="15"/>
  <c r="H1396" i="15"/>
  <c r="F1831" i="15"/>
  <c r="G1831" i="15"/>
  <c r="H1831" i="15"/>
  <c r="F1476" i="15"/>
  <c r="G1476" i="15"/>
  <c r="H1476" i="15"/>
  <c r="F1461" i="15"/>
  <c r="G1461" i="15"/>
  <c r="H1461" i="15"/>
  <c r="F1462" i="15"/>
  <c r="G1462" i="15"/>
  <c r="H1462" i="15"/>
  <c r="F1261" i="15"/>
  <c r="G1261" i="15"/>
  <c r="H1261" i="15"/>
  <c r="F1262" i="15"/>
  <c r="G1262" i="15"/>
  <c r="H1262" i="15"/>
  <c r="F2154" i="15"/>
  <c r="G2154" i="15"/>
  <c r="H2154" i="15"/>
  <c r="F2665" i="15"/>
  <c r="G2665" i="15"/>
  <c r="H2665" i="15"/>
  <c r="F2891" i="15"/>
  <c r="G2891" i="15"/>
  <c r="H2891" i="15"/>
  <c r="F2337" i="15"/>
  <c r="G2337" i="15"/>
  <c r="H2337" i="15"/>
  <c r="F2358" i="15"/>
  <c r="G2358" i="15"/>
  <c r="H2358" i="15"/>
  <c r="F2653" i="15"/>
  <c r="G2653" i="15"/>
  <c r="H2653" i="15"/>
  <c r="F2079" i="15"/>
  <c r="G2079" i="15"/>
  <c r="H2079" i="15"/>
  <c r="F1854" i="15"/>
  <c r="G1854" i="15"/>
  <c r="H1854" i="15"/>
  <c r="F2157" i="15"/>
  <c r="G2157" i="15"/>
  <c r="H2157" i="15"/>
  <c r="F2629" i="15"/>
  <c r="G2629" i="15"/>
  <c r="H2629" i="15"/>
  <c r="F2807" i="15"/>
  <c r="F2091" i="15"/>
  <c r="G2091" i="15"/>
  <c r="H2091" i="15"/>
  <c r="F2896" i="15"/>
  <c r="G2896" i="15"/>
  <c r="H2896" i="15"/>
  <c r="F2092" i="15"/>
  <c r="G2092" i="15"/>
  <c r="H2092" i="15"/>
  <c r="F1613" i="15"/>
  <c r="F3073" i="15"/>
  <c r="G3073" i="15"/>
  <c r="H3073" i="15"/>
  <c r="F2169" i="15"/>
  <c r="G2169" i="15"/>
  <c r="H2169" i="15"/>
  <c r="F1853" i="15"/>
  <c r="G1853" i="15"/>
  <c r="H1853" i="15"/>
  <c r="F1916" i="15"/>
  <c r="G1916" i="15"/>
  <c r="H1916" i="15"/>
  <c r="F2899" i="15"/>
  <c r="G2899" i="15"/>
  <c r="H2899" i="15"/>
  <c r="F2171" i="15"/>
  <c r="G2171" i="15"/>
  <c r="H2171" i="15"/>
  <c r="F2976" i="15"/>
  <c r="F2659" i="15"/>
  <c r="G2659" i="15"/>
  <c r="H2659" i="15"/>
  <c r="F1986" i="15"/>
  <c r="G1986" i="15"/>
  <c r="H1986" i="15"/>
  <c r="F1479" i="15"/>
  <c r="G1479" i="15"/>
  <c r="H1479" i="15"/>
  <c r="F2037" i="15"/>
  <c r="G2037" i="15"/>
  <c r="H2037" i="15"/>
  <c r="F2352" i="15"/>
  <c r="G2352" i="15"/>
  <c r="H2352" i="15"/>
  <c r="F1481" i="15"/>
  <c r="G1481" i="15"/>
  <c r="H1481" i="15"/>
  <c r="F2517" i="15"/>
  <c r="F2959" i="15"/>
  <c r="F2626" i="15"/>
  <c r="G2626" i="15"/>
  <c r="H2626" i="15"/>
  <c r="F2026" i="15"/>
  <c r="G2026" i="15"/>
  <c r="H2026" i="15"/>
  <c r="F3004" i="15"/>
  <c r="F2063" i="15"/>
  <c r="G2063" i="15"/>
  <c r="H2063" i="15"/>
  <c r="F2627" i="15"/>
  <c r="G2627" i="15"/>
  <c r="H2627" i="15"/>
  <c r="F2904" i="15"/>
  <c r="G2904" i="15"/>
  <c r="H2904" i="15"/>
  <c r="F1990" i="15"/>
  <c r="G1990" i="15"/>
  <c r="H1990" i="15"/>
  <c r="F2389" i="15"/>
  <c r="G2389" i="15"/>
  <c r="H2389" i="15"/>
  <c r="F2921" i="15"/>
  <c r="G2921" i="15"/>
  <c r="H2921" i="15"/>
  <c r="F1892" i="15"/>
  <c r="G1892" i="15"/>
  <c r="H1892" i="15"/>
  <c r="F2647" i="15"/>
  <c r="G2647" i="15"/>
  <c r="H2647" i="15"/>
  <c r="F1855" i="15"/>
  <c r="G1855" i="15"/>
  <c r="H1855" i="15"/>
  <c r="F2650" i="15"/>
  <c r="G2650" i="15"/>
  <c r="H2650" i="15"/>
  <c r="F3113" i="15"/>
  <c r="G3113" i="15"/>
  <c r="H3113" i="15"/>
  <c r="J3113" i="15"/>
  <c r="F2537" i="15"/>
  <c r="F2925" i="15"/>
  <c r="G2925" i="15"/>
  <c r="H2925" i="15"/>
  <c r="F2112" i="15"/>
  <c r="G2112" i="15"/>
  <c r="H2112" i="15"/>
  <c r="F2710" i="15"/>
  <c r="F1531" i="15"/>
  <c r="F2485" i="15"/>
  <c r="F1313" i="15"/>
  <c r="G1313" i="15"/>
  <c r="H1313" i="15"/>
  <c r="J1313" i="15"/>
  <c r="F2447" i="15"/>
  <c r="F2490" i="15"/>
  <c r="F1542" i="15"/>
  <c r="F1556" i="15"/>
  <c r="F3014" i="15"/>
  <c r="F404" i="15"/>
  <c r="G404" i="15"/>
  <c r="H404" i="15"/>
  <c r="F1403" i="15"/>
  <c r="G1403" i="15"/>
  <c r="H1403" i="15"/>
  <c r="F1163" i="15"/>
  <c r="G1163" i="15"/>
  <c r="H1163" i="15"/>
  <c r="F1860" i="15"/>
  <c r="G1860" i="15"/>
  <c r="H1860" i="15"/>
  <c r="F1406" i="15"/>
  <c r="G1406" i="15"/>
  <c r="H1406" i="15"/>
  <c r="F1407" i="15"/>
  <c r="G1407" i="15"/>
  <c r="H1407" i="15"/>
  <c r="F2067" i="15"/>
  <c r="G2067" i="15"/>
  <c r="H2067" i="15"/>
  <c r="F1223" i="15"/>
  <c r="G1223" i="15"/>
  <c r="H1223" i="15"/>
  <c r="F1867" i="15"/>
  <c r="G1867" i="15"/>
  <c r="H1867" i="15"/>
  <c r="F675" i="15"/>
  <c r="G675" i="15"/>
  <c r="H675" i="15"/>
  <c r="F2186" i="15"/>
  <c r="G2186" i="15"/>
  <c r="H2186" i="15"/>
  <c r="F981" i="15"/>
  <c r="G981" i="15"/>
  <c r="H981" i="15"/>
  <c r="F1459" i="15"/>
  <c r="G1459" i="15"/>
  <c r="H1459" i="15"/>
  <c r="F1852" i="15"/>
  <c r="G1852" i="15"/>
  <c r="H1852" i="15"/>
  <c r="F487" i="15"/>
  <c r="G487" i="15"/>
  <c r="H487" i="15"/>
  <c r="F1415" i="15"/>
  <c r="G1415" i="15"/>
  <c r="H1415" i="15"/>
  <c r="F499" i="15"/>
  <c r="F1160" i="15"/>
  <c r="G1160" i="15"/>
  <c r="H1160" i="15"/>
  <c r="F2652" i="15"/>
  <c r="G2652" i="15"/>
  <c r="H2652" i="15"/>
  <c r="F737" i="15"/>
  <c r="G737" i="15"/>
  <c r="H737" i="15"/>
  <c r="J737" i="15"/>
  <c r="F2927" i="15"/>
  <c r="G2927" i="15"/>
  <c r="H2927" i="15"/>
  <c r="F2364" i="15"/>
  <c r="G2364" i="15"/>
  <c r="H2364" i="15"/>
  <c r="F2708" i="15"/>
  <c r="F2929" i="15"/>
  <c r="G2929" i="15"/>
  <c r="H2929" i="15"/>
  <c r="F2635" i="15"/>
  <c r="G2635" i="15"/>
  <c r="H2635" i="15"/>
  <c r="F1912" i="15"/>
  <c r="G1912" i="15"/>
  <c r="H1912" i="15"/>
  <c r="F3115" i="15"/>
  <c r="G3115" i="15"/>
  <c r="H3115" i="15"/>
  <c r="J3115" i="15"/>
  <c r="F2671" i="15"/>
  <c r="G2671" i="15"/>
  <c r="H2671" i="15"/>
  <c r="F2008" i="15"/>
  <c r="G2008" i="15"/>
  <c r="H2008" i="15"/>
  <c r="F2793" i="15"/>
  <c r="F2341" i="15"/>
  <c r="G2341" i="15"/>
  <c r="H2341" i="15"/>
  <c r="F2916" i="15"/>
  <c r="G2916" i="15"/>
  <c r="H2916" i="15"/>
  <c r="F2914" i="15"/>
  <c r="G2914" i="15"/>
  <c r="H2914" i="15"/>
  <c r="F2136" i="15"/>
  <c r="G2136" i="15"/>
  <c r="H2136" i="15"/>
  <c r="F2881" i="15"/>
  <c r="G2881" i="15"/>
  <c r="H2881" i="15"/>
  <c r="F2648" i="15"/>
  <c r="G2648" i="15"/>
  <c r="H2648" i="15"/>
  <c r="F2020" i="15"/>
  <c r="G2020" i="15"/>
  <c r="H2020" i="15"/>
  <c r="F2900" i="15"/>
  <c r="G2900" i="15"/>
  <c r="H2900" i="15"/>
  <c r="F2344" i="15"/>
  <c r="G2344" i="15"/>
  <c r="H2344" i="15"/>
  <c r="F1992" i="15"/>
  <c r="G1992" i="15"/>
  <c r="H1992" i="15"/>
  <c r="F2676" i="15"/>
  <c r="G2676" i="15"/>
  <c r="H2676" i="15"/>
  <c r="F2023" i="15"/>
  <c r="G2023" i="15"/>
  <c r="H2023" i="15"/>
  <c r="F1932" i="15"/>
  <c r="G1932" i="15"/>
  <c r="H1932" i="15"/>
  <c r="F2075" i="15"/>
  <c r="G2075" i="15"/>
  <c r="H2075" i="15"/>
  <c r="F2379" i="15"/>
  <c r="G2379" i="15"/>
  <c r="H2379" i="15"/>
  <c r="F2025" i="15"/>
  <c r="G2025" i="15"/>
  <c r="H2025" i="15"/>
  <c r="F2679" i="15"/>
  <c r="G2679" i="15"/>
  <c r="H2679" i="15"/>
  <c r="F2141" i="15"/>
  <c r="G2141" i="15"/>
  <c r="H2141" i="15"/>
  <c r="F2107" i="15"/>
  <c r="G2107" i="15"/>
  <c r="H2107" i="15"/>
  <c r="F2739" i="15"/>
  <c r="F2357" i="15"/>
  <c r="G2357" i="15"/>
  <c r="H2357" i="15"/>
  <c r="F2069" i="15"/>
  <c r="G2069" i="15"/>
  <c r="H2069" i="15"/>
  <c r="F2586" i="15"/>
  <c r="F2961" i="15"/>
  <c r="F2028" i="15"/>
  <c r="G2028" i="15"/>
  <c r="H2028" i="15"/>
  <c r="F2833" i="15"/>
  <c r="F1955" i="15"/>
  <c r="G1955" i="15"/>
  <c r="H1955" i="15"/>
  <c r="F2684" i="15"/>
  <c r="G2684" i="15"/>
  <c r="H2684" i="15"/>
  <c r="F1382" i="15"/>
  <c r="G1382" i="15"/>
  <c r="H1382" i="15"/>
  <c r="F2651" i="15"/>
  <c r="G2651" i="15"/>
  <c r="H2651" i="15"/>
  <c r="F2279" i="15"/>
  <c r="F312" i="15"/>
  <c r="G312" i="15"/>
  <c r="H312" i="15"/>
  <c r="F462" i="15"/>
  <c r="G462" i="15"/>
  <c r="H462" i="15"/>
  <c r="F1859" i="15"/>
  <c r="G1859" i="15"/>
  <c r="H1859" i="15"/>
  <c r="F1235" i="15"/>
  <c r="G1235" i="15"/>
  <c r="H1235" i="15"/>
  <c r="F1899" i="15"/>
  <c r="G1899" i="15"/>
  <c r="H1899" i="15"/>
  <c r="F1920" i="15"/>
  <c r="G1920" i="15"/>
  <c r="H1920" i="15"/>
  <c r="F1437" i="15"/>
  <c r="G1437" i="15"/>
  <c r="H1437" i="15"/>
  <c r="F2145" i="15"/>
  <c r="G2145" i="15"/>
  <c r="H2145" i="15"/>
  <c r="F1239" i="15"/>
  <c r="G1239" i="15"/>
  <c r="H1239" i="15"/>
  <c r="F1905" i="15"/>
  <c r="G1905" i="15"/>
  <c r="H1905" i="15"/>
  <c r="F2163" i="15"/>
  <c r="G2163" i="15"/>
  <c r="H2163" i="15"/>
  <c r="F1377" i="15"/>
  <c r="G1377" i="15"/>
  <c r="H1377" i="15"/>
  <c r="F1394" i="15"/>
  <c r="G1394" i="15"/>
  <c r="H1394" i="15"/>
  <c r="F1851" i="15"/>
  <c r="G1851" i="15"/>
  <c r="H1851" i="15"/>
  <c r="F635" i="15"/>
  <c r="G635" i="15"/>
  <c r="H635" i="15"/>
  <c r="J635" i="15"/>
  <c r="F1027" i="15"/>
  <c r="G1027" i="15"/>
  <c r="H1027" i="15"/>
  <c r="F654" i="15"/>
  <c r="F488" i="15"/>
  <c r="G488" i="15"/>
  <c r="H488" i="15"/>
  <c r="F1430" i="15"/>
  <c r="G1430" i="15"/>
  <c r="H1430" i="15"/>
  <c r="F615" i="15"/>
  <c r="G615" i="15"/>
  <c r="H615" i="15"/>
  <c r="F1232" i="15"/>
  <c r="G1232" i="15"/>
  <c r="H1232" i="15"/>
  <c r="F2685" i="15"/>
  <c r="G2685" i="15"/>
  <c r="H2685" i="15"/>
  <c r="F1959" i="15"/>
  <c r="G1959" i="15"/>
  <c r="H1959" i="15"/>
  <c r="F2327" i="15"/>
  <c r="G2327" i="15"/>
  <c r="H2327" i="15"/>
  <c r="F2711" i="15"/>
  <c r="F1961" i="15"/>
  <c r="G1961" i="15"/>
  <c r="H1961" i="15"/>
  <c r="F3085" i="15"/>
  <c r="G3085" i="15"/>
  <c r="H3085" i="15"/>
  <c r="F2654" i="15"/>
  <c r="G2654" i="15"/>
  <c r="H2654" i="15"/>
  <c r="F1963" i="15"/>
  <c r="G1963" i="15"/>
  <c r="H1963" i="15"/>
  <c r="F2954" i="15"/>
  <c r="F2689" i="15"/>
  <c r="G2689" i="15"/>
  <c r="H2689" i="15"/>
  <c r="F2045" i="15"/>
  <c r="G2045" i="15"/>
  <c r="H2045" i="15"/>
  <c r="F2374" i="15"/>
  <c r="G2374" i="15"/>
  <c r="H2374" i="15"/>
  <c r="F3104" i="15"/>
  <c r="G3104" i="15"/>
  <c r="H3104" i="15"/>
  <c r="J3104" i="15"/>
  <c r="F2769" i="15"/>
  <c r="F2168" i="15"/>
  <c r="G2168" i="15"/>
  <c r="H2168" i="15"/>
  <c r="F2621" i="15"/>
  <c r="G2621" i="15"/>
  <c r="H2621" i="15"/>
  <c r="F3031" i="15"/>
  <c r="F2580" i="15"/>
  <c r="F3081" i="15"/>
  <c r="G3081" i="15"/>
  <c r="H3081" i="15"/>
  <c r="F2138" i="15"/>
  <c r="G2138" i="15"/>
  <c r="H2138" i="15"/>
  <c r="F2901" i="15"/>
  <c r="G2901" i="15"/>
  <c r="H2901" i="15"/>
  <c r="F2377" i="15"/>
  <c r="G2377" i="15"/>
  <c r="H2377" i="15"/>
  <c r="F1877" i="15"/>
  <c r="G1877" i="15"/>
  <c r="H1877" i="15"/>
  <c r="F2917" i="15"/>
  <c r="G2917" i="15"/>
  <c r="H2917" i="15"/>
  <c r="F2060" i="15"/>
  <c r="G2060" i="15"/>
  <c r="H2060" i="15"/>
  <c r="F2173" i="15"/>
  <c r="G2173" i="15"/>
  <c r="H2173" i="15"/>
  <c r="F1418" i="15"/>
  <c r="G1418" i="15"/>
  <c r="H1418" i="15"/>
  <c r="F2644" i="15"/>
  <c r="G2644" i="15"/>
  <c r="H2644" i="15"/>
  <c r="F2062" i="15"/>
  <c r="G2062" i="15"/>
  <c r="H2062" i="15"/>
  <c r="F2625" i="15"/>
  <c r="G2625" i="15"/>
  <c r="H2625" i="15"/>
  <c r="F1482" i="15"/>
  <c r="G1482" i="15"/>
  <c r="H1482" i="15"/>
  <c r="F2326" i="15"/>
  <c r="G2326" i="15"/>
  <c r="H2326" i="15"/>
  <c r="F2322" i="15"/>
  <c r="G2322" i="15"/>
  <c r="H2322" i="15"/>
  <c r="F1218" i="15"/>
  <c r="G1218" i="15"/>
  <c r="H1218" i="15"/>
  <c r="F2148" i="15"/>
  <c r="G2148" i="15"/>
  <c r="H2148" i="15"/>
  <c r="F1307" i="15"/>
  <c r="G1307" i="15"/>
  <c r="H1307" i="15"/>
  <c r="J1307" i="15"/>
  <c r="F2108" i="15"/>
  <c r="G2108" i="15"/>
  <c r="H2108" i="15"/>
  <c r="F2663" i="15"/>
  <c r="G2663" i="15"/>
  <c r="H2663" i="15"/>
  <c r="F2073" i="15"/>
  <c r="G2073" i="15"/>
  <c r="H2073" i="15"/>
  <c r="F2002" i="15"/>
  <c r="G2002" i="15"/>
  <c r="H2002" i="15"/>
  <c r="F2888" i="15"/>
  <c r="G2888" i="15"/>
  <c r="H2888" i="15"/>
  <c r="F2003" i="15"/>
  <c r="G2003" i="15"/>
  <c r="H2003" i="15"/>
  <c r="F2743" i="15"/>
  <c r="F2297" i="15"/>
  <c r="F3114" i="15"/>
  <c r="G3114" i="15"/>
  <c r="H3114" i="15"/>
  <c r="J3114" i="15"/>
  <c r="F565" i="15"/>
  <c r="F1348" i="15"/>
  <c r="G1348" i="15"/>
  <c r="H1348" i="15"/>
  <c r="J1348" i="15"/>
  <c r="F2285" i="15"/>
  <c r="F2554" i="15"/>
  <c r="F1511" i="15"/>
  <c r="F2590" i="15"/>
  <c r="F2503" i="15"/>
  <c r="F1585" i="15"/>
  <c r="F3106" i="15"/>
  <c r="G3106" i="15"/>
  <c r="H3106" i="15"/>
  <c r="J3106" i="15"/>
  <c r="F1096" i="15"/>
  <c r="G1096" i="15"/>
  <c r="H1096" i="15"/>
  <c r="J1096" i="15"/>
  <c r="F1603" i="15"/>
  <c r="F2992" i="15"/>
  <c r="F143" i="15"/>
  <c r="G143" i="15"/>
  <c r="H143" i="15"/>
  <c r="F461" i="15"/>
  <c r="G461" i="15"/>
  <c r="H461" i="15"/>
  <c r="F1881" i="15"/>
  <c r="G1881" i="15"/>
  <c r="H1881" i="15"/>
  <c r="F1266" i="15"/>
  <c r="G1266" i="15"/>
  <c r="H1266" i="15"/>
  <c r="F2383" i="15"/>
  <c r="G2383" i="15"/>
  <c r="H2383" i="15"/>
  <c r="F1950" i="15"/>
  <c r="G1950" i="15"/>
  <c r="H1950" i="15"/>
  <c r="F1844" i="15"/>
  <c r="G1844" i="15"/>
  <c r="H1844" i="15"/>
  <c r="F2404" i="15"/>
  <c r="G2404" i="15"/>
  <c r="H2404" i="15"/>
  <c r="F1271" i="15"/>
  <c r="G1271" i="15"/>
  <c r="H1271" i="15"/>
  <c r="F1999" i="15"/>
  <c r="G1999" i="15"/>
  <c r="H1999" i="15"/>
  <c r="F979" i="15"/>
  <c r="G979" i="15"/>
  <c r="H979" i="15"/>
  <c r="F1425" i="15"/>
  <c r="G1425" i="15"/>
  <c r="H1425" i="15"/>
  <c r="F1411" i="15"/>
  <c r="G1411" i="15"/>
  <c r="H1411" i="15"/>
  <c r="F1909" i="15"/>
  <c r="G1909" i="15"/>
  <c r="H1909" i="15"/>
  <c r="F815" i="15"/>
  <c r="G815" i="15"/>
  <c r="H815" i="15"/>
  <c r="F542" i="15"/>
  <c r="G542" i="15"/>
  <c r="H542" i="15"/>
  <c r="J542" i="15"/>
  <c r="F543" i="15"/>
  <c r="G543" i="15"/>
  <c r="H543" i="15"/>
  <c r="J543" i="15"/>
  <c r="F817" i="15"/>
  <c r="G817" i="15"/>
  <c r="H817" i="15"/>
  <c r="F617" i="15"/>
  <c r="G617" i="15"/>
  <c r="H617" i="15"/>
  <c r="F2890" i="15"/>
  <c r="G2890" i="15"/>
  <c r="H2890" i="15"/>
  <c r="F2004" i="15"/>
  <c r="G2004" i="15"/>
  <c r="H2004" i="15"/>
  <c r="F1385" i="15"/>
  <c r="G1385" i="15"/>
  <c r="H1385" i="15"/>
  <c r="F2763" i="15"/>
  <c r="F2043" i="15"/>
  <c r="G2043" i="15"/>
  <c r="H2043" i="15"/>
  <c r="F3028" i="15"/>
  <c r="F2670" i="15"/>
  <c r="G2670" i="15"/>
  <c r="H2670" i="15"/>
  <c r="F2006" i="15"/>
  <c r="G2006" i="15"/>
  <c r="H2006" i="15"/>
  <c r="F2677" i="15"/>
  <c r="G2677" i="15"/>
  <c r="H2677" i="15"/>
  <c r="F2134" i="15"/>
  <c r="G2134" i="15"/>
  <c r="H2134" i="15"/>
  <c r="F2882" i="15"/>
  <c r="G2882" i="15"/>
  <c r="H2882" i="15"/>
  <c r="F2399" i="15"/>
  <c r="G2399" i="15"/>
  <c r="H2399" i="15"/>
  <c r="F2906" i="15"/>
  <c r="G2906" i="15"/>
  <c r="H2906" i="15"/>
  <c r="F1279" i="15"/>
  <c r="G1279" i="15"/>
  <c r="H1279" i="15"/>
  <c r="F2342" i="15"/>
  <c r="G2342" i="15"/>
  <c r="H2342" i="15"/>
  <c r="F2638" i="15"/>
  <c r="G2638" i="15"/>
  <c r="H2638" i="15"/>
  <c r="F2922" i="15"/>
  <c r="G2922" i="15"/>
  <c r="H2922" i="15"/>
  <c r="F2622" i="15"/>
  <c r="G2622" i="15"/>
  <c r="H2622" i="15"/>
  <c r="F2170" i="15"/>
  <c r="G2170" i="15"/>
  <c r="H2170" i="15"/>
  <c r="F1938" i="15"/>
  <c r="G1938" i="15"/>
  <c r="H1938" i="15"/>
  <c r="F1927" i="15"/>
  <c r="G1927" i="15"/>
  <c r="H1927" i="15"/>
  <c r="F3076" i="15"/>
  <c r="G3076" i="15"/>
  <c r="H3076" i="15"/>
  <c r="F2139" i="15"/>
  <c r="G2139" i="15"/>
  <c r="H2139" i="15"/>
  <c r="F1480" i="15"/>
  <c r="G1480" i="15"/>
  <c r="H1480" i="15"/>
  <c r="F2902" i="15"/>
  <c r="G2902" i="15"/>
  <c r="H2902" i="15"/>
  <c r="F2096" i="15"/>
  <c r="G2096" i="15"/>
  <c r="H2096" i="15"/>
  <c r="F2645" i="15"/>
  <c r="G2645" i="15"/>
  <c r="H2645" i="15"/>
  <c r="F1521" i="15"/>
  <c r="F1445" i="15"/>
  <c r="G1445" i="15"/>
  <c r="H1445" i="15"/>
  <c r="F2353" i="15"/>
  <c r="G2353" i="15"/>
  <c r="H2353" i="15"/>
  <c r="F1331" i="15"/>
  <c r="G1331" i="15"/>
  <c r="H1331" i="15"/>
  <c r="J1331" i="15"/>
  <c r="F2175" i="15"/>
  <c r="G2175" i="15"/>
  <c r="H2175" i="15"/>
  <c r="F2771" i="15"/>
  <c r="F1360" i="15"/>
  <c r="G1360" i="15"/>
  <c r="H1360" i="15"/>
  <c r="J1360" i="15"/>
  <c r="F2149" i="15"/>
  <c r="G2149" i="15"/>
  <c r="H2149" i="15"/>
  <c r="F2681" i="15"/>
  <c r="G2681" i="15"/>
  <c r="H2681" i="15"/>
  <c r="F2664" i="15"/>
  <c r="G2664" i="15"/>
  <c r="H2664" i="15"/>
  <c r="F2109" i="15"/>
  <c r="G2109" i="15"/>
  <c r="H2109" i="15"/>
  <c r="F1432" i="15"/>
  <c r="G1432" i="15"/>
  <c r="H1432" i="15"/>
  <c r="F2039" i="15"/>
  <c r="G2039" i="15"/>
  <c r="H2039" i="15"/>
  <c r="F3082" i="15"/>
  <c r="G3082" i="15"/>
  <c r="H3082" i="15"/>
  <c r="F2040" i="15"/>
  <c r="G2040" i="15"/>
  <c r="H2040" i="15"/>
  <c r="F2802" i="15"/>
  <c r="F3038" i="15"/>
  <c r="F2110" i="15"/>
  <c r="G2110" i="15"/>
  <c r="H2110" i="15"/>
  <c r="F2955" i="15"/>
  <c r="F2734" i="15"/>
  <c r="F759" i="15"/>
  <c r="F655" i="15"/>
  <c r="F1316" i="15"/>
  <c r="G1316" i="15"/>
  <c r="H1316" i="15"/>
  <c r="J1316" i="15"/>
  <c r="F2713" i="15"/>
  <c r="F788" i="15"/>
  <c r="G788" i="15"/>
  <c r="H788" i="15"/>
  <c r="J788" i="15"/>
  <c r="F2470" i="15"/>
  <c r="F1008" i="15"/>
  <c r="G1008" i="15"/>
  <c r="H1008" i="15"/>
  <c r="J1008" i="15"/>
  <c r="F2729" i="15"/>
  <c r="F1049" i="15"/>
  <c r="F2499" i="15"/>
  <c r="F1089" i="15"/>
  <c r="G1089" i="15"/>
  <c r="H1089" i="15"/>
  <c r="J1089" i="15"/>
  <c r="F2435" i="15"/>
  <c r="F3102" i="15"/>
  <c r="G3102" i="15"/>
  <c r="H3102" i="15"/>
  <c r="J3102" i="15"/>
  <c r="F2446" i="15"/>
  <c r="F2420" i="15"/>
  <c r="F1338" i="15"/>
  <c r="G1338" i="15"/>
  <c r="H1338" i="15"/>
  <c r="J1338" i="15"/>
  <c r="F2502" i="15"/>
  <c r="F2301" i="15"/>
  <c r="F2749" i="15"/>
  <c r="F740" i="15"/>
  <c r="G740" i="15"/>
  <c r="H740" i="15"/>
  <c r="J740" i="15"/>
  <c r="F2823" i="15"/>
  <c r="F756" i="15"/>
  <c r="F1565" i="15"/>
  <c r="F459" i="15"/>
  <c r="G459" i="15"/>
  <c r="H459" i="15"/>
  <c r="F1074" i="15"/>
  <c r="G1074" i="15"/>
  <c r="H1074" i="15"/>
  <c r="F2142" i="15"/>
  <c r="G2142" i="15"/>
  <c r="H2142" i="15"/>
  <c r="F1452" i="15"/>
  <c r="G1452" i="15"/>
  <c r="H1452" i="15"/>
  <c r="F831" i="15"/>
  <c r="G831" i="15"/>
  <c r="H831" i="15"/>
  <c r="J831" i="15"/>
  <c r="F481" i="15"/>
  <c r="G481" i="15"/>
  <c r="H481" i="15"/>
  <c r="F1354" i="15"/>
  <c r="G1354" i="15"/>
  <c r="H1354" i="15"/>
  <c r="J1354" i="15"/>
  <c r="F1866" i="15"/>
  <c r="G1866" i="15"/>
  <c r="H1866" i="15"/>
  <c r="F2085" i="15"/>
  <c r="G2085" i="15"/>
  <c r="H2085" i="15"/>
  <c r="F1064" i="15"/>
  <c r="G1064" i="15"/>
  <c r="H1064" i="15"/>
  <c r="F1458" i="15"/>
  <c r="G1458" i="15"/>
  <c r="H1458" i="15"/>
  <c r="F1957" i="15"/>
  <c r="G1957" i="15"/>
  <c r="H1957" i="15"/>
  <c r="F723" i="15"/>
  <c r="G723" i="15"/>
  <c r="H723" i="15"/>
  <c r="F1243" i="15"/>
  <c r="G1243" i="15"/>
  <c r="H1243" i="15"/>
  <c r="F983" i="15"/>
  <c r="G983" i="15"/>
  <c r="H983" i="15"/>
  <c r="F1113" i="15"/>
  <c r="G1113" i="15"/>
  <c r="H1113" i="15"/>
  <c r="F1029" i="15"/>
  <c r="G1029" i="15"/>
  <c r="H1029" i="15"/>
  <c r="F616" i="15"/>
  <c r="G616" i="15"/>
  <c r="H616" i="15"/>
  <c r="F973" i="15"/>
  <c r="G973" i="15"/>
  <c r="H973" i="15"/>
  <c r="F2909" i="15"/>
  <c r="G2909" i="15"/>
  <c r="H2909" i="15"/>
  <c r="F2042" i="15"/>
  <c r="G2042" i="15"/>
  <c r="H2042" i="15"/>
  <c r="F1448" i="15"/>
  <c r="G1448" i="15"/>
  <c r="H1448" i="15"/>
  <c r="F2892" i="15"/>
  <c r="G2892" i="15"/>
  <c r="H2892" i="15"/>
  <c r="F2114" i="15"/>
  <c r="G2114" i="15"/>
  <c r="H2114" i="15"/>
  <c r="F2687" i="15"/>
  <c r="G2687" i="15"/>
  <c r="H2687" i="15"/>
  <c r="F2044" i="15"/>
  <c r="G2044" i="15"/>
  <c r="H2044" i="15"/>
  <c r="F3036" i="15"/>
  <c r="F2765" i="15"/>
  <c r="F2165" i="15"/>
  <c r="G2165" i="15"/>
  <c r="H2165" i="15"/>
  <c r="F1894" i="15"/>
  <c r="G1894" i="15"/>
  <c r="H1894" i="15"/>
  <c r="F2620" i="15"/>
  <c r="G2620" i="15"/>
  <c r="H2620" i="15"/>
  <c r="F2295" i="15"/>
  <c r="F1402" i="15"/>
  <c r="G1402" i="15"/>
  <c r="H1402" i="15"/>
  <c r="F2375" i="15"/>
  <c r="G2375" i="15"/>
  <c r="H2375" i="15"/>
  <c r="F2673" i="15"/>
  <c r="G2673" i="15"/>
  <c r="H2673" i="15"/>
  <c r="F1875" i="15"/>
  <c r="G1875" i="15"/>
  <c r="H1875" i="15"/>
  <c r="F2639" i="15"/>
  <c r="G2639" i="15"/>
  <c r="H2639" i="15"/>
  <c r="F2152" i="15"/>
  <c r="G2152" i="15"/>
  <c r="H2152" i="15"/>
  <c r="F2418" i="15"/>
  <c r="F1416" i="15"/>
  <c r="G1416" i="15"/>
  <c r="H1416" i="15"/>
  <c r="F2641" i="15"/>
  <c r="G2641" i="15"/>
  <c r="H2641" i="15"/>
  <c r="F1985" i="15"/>
  <c r="G1985" i="15"/>
  <c r="H1985" i="15"/>
  <c r="F2391" i="15"/>
  <c r="G2391" i="15"/>
  <c r="H2391" i="15"/>
  <c r="F2345" i="15"/>
  <c r="G2345" i="15"/>
  <c r="H2345" i="15"/>
  <c r="F2319" i="15"/>
  <c r="G2319" i="15"/>
  <c r="H2319" i="15"/>
  <c r="F1835" i="15"/>
  <c r="G1835" i="15"/>
  <c r="H1835" i="15"/>
  <c r="F2919" i="15"/>
  <c r="G2919" i="15"/>
  <c r="H2919" i="15"/>
  <c r="F2140" i="15"/>
  <c r="G2140" i="15"/>
  <c r="H2140" i="15"/>
  <c r="F2738" i="15"/>
  <c r="F1836" i="15"/>
  <c r="G1836" i="15"/>
  <c r="H1836" i="15"/>
  <c r="F1837" i="15"/>
  <c r="G1837" i="15"/>
  <c r="H1837" i="15"/>
  <c r="F2646" i="15"/>
  <c r="G2646" i="15"/>
  <c r="H2646" i="15"/>
  <c r="F1431" i="15"/>
  <c r="G1431" i="15"/>
  <c r="H1431" i="15"/>
  <c r="F1522" i="15"/>
  <c r="F2176" i="15"/>
  <c r="G2176" i="15"/>
  <c r="H2176" i="15"/>
  <c r="F2832" i="15"/>
  <c r="F2392" i="15"/>
  <c r="G2392" i="15"/>
  <c r="H2392" i="15"/>
  <c r="F2150" i="15"/>
  <c r="G2150" i="15"/>
  <c r="H2150" i="15"/>
  <c r="F1551" i="15"/>
  <c r="F2328" i="15"/>
  <c r="G2328" i="15"/>
  <c r="H2328" i="15"/>
  <c r="F1897" i="15"/>
  <c r="G1897" i="15"/>
  <c r="H1897" i="15"/>
  <c r="F2076" i="15"/>
  <c r="G2076" i="15"/>
  <c r="H2076" i="15"/>
  <c r="F1248" i="15"/>
  <c r="G1248" i="15"/>
  <c r="H1248" i="15"/>
  <c r="F2361" i="15"/>
  <c r="G2361" i="15"/>
  <c r="H2361" i="15"/>
  <c r="F2649" i="15"/>
  <c r="G2649" i="15"/>
  <c r="H2649" i="15"/>
  <c r="F2666" i="15"/>
  <c r="G2666" i="15"/>
  <c r="H2666" i="15"/>
  <c r="F3037" i="15"/>
  <c r="F1091" i="15"/>
  <c r="G1091" i="15"/>
  <c r="H1091" i="15"/>
  <c r="J1091" i="15"/>
  <c r="F2261" i="15"/>
  <c r="F3052" i="15"/>
  <c r="F2452" i="15"/>
  <c r="F2848" i="15"/>
  <c r="F561" i="15"/>
  <c r="F2288" i="15"/>
  <c r="F406" i="15"/>
  <c r="G406" i="15"/>
  <c r="H406" i="15"/>
  <c r="F454" i="15"/>
  <c r="G454" i="15"/>
  <c r="H454" i="15"/>
  <c r="F1265" i="15"/>
  <c r="G1265" i="15"/>
  <c r="H1265" i="15"/>
  <c r="F2330" i="15"/>
  <c r="G2330" i="15"/>
  <c r="H2330" i="15"/>
  <c r="F1969" i="15"/>
  <c r="G1969" i="15"/>
  <c r="H1969" i="15"/>
  <c r="F999" i="15"/>
  <c r="G999" i="15"/>
  <c r="H999" i="15"/>
  <c r="J999" i="15"/>
  <c r="F718" i="15"/>
  <c r="G718" i="15"/>
  <c r="H718" i="15"/>
  <c r="F1823" i="15"/>
  <c r="G1823" i="15"/>
  <c r="H1823" i="15"/>
  <c r="F503" i="15"/>
  <c r="F775" i="15"/>
  <c r="G775" i="15"/>
  <c r="H775" i="15"/>
  <c r="F1410" i="15"/>
  <c r="G1410" i="15"/>
  <c r="H1410" i="15"/>
  <c r="F1827" i="15"/>
  <c r="G1827" i="15"/>
  <c r="H1827" i="15"/>
  <c r="F1828" i="15"/>
  <c r="G1828" i="15"/>
  <c r="H1828" i="15"/>
  <c r="F2072" i="15"/>
  <c r="G2072" i="15"/>
  <c r="H2072" i="15"/>
  <c r="F753" i="15"/>
  <c r="F1275" i="15"/>
  <c r="G1275" i="15"/>
  <c r="H1275" i="15"/>
  <c r="F1004" i="15"/>
  <c r="G1004" i="15"/>
  <c r="H1004" i="15"/>
  <c r="J1004" i="15"/>
  <c r="F1137" i="15"/>
  <c r="F1381" i="15"/>
  <c r="G1381" i="15"/>
  <c r="H1381" i="15"/>
  <c r="F1159" i="15"/>
  <c r="G1159" i="15"/>
  <c r="H1159" i="15"/>
  <c r="F736" i="15"/>
  <c r="G736" i="15"/>
  <c r="H736" i="15"/>
  <c r="J736" i="15"/>
  <c r="F1447" i="15"/>
  <c r="G1447" i="15"/>
  <c r="H1447" i="15"/>
  <c r="F2363" i="15"/>
  <c r="G2363" i="15"/>
  <c r="H2363" i="15"/>
  <c r="F1581" i="15"/>
  <c r="F2910" i="15"/>
  <c r="G2910" i="15"/>
  <c r="H2910" i="15"/>
  <c r="F2156" i="15"/>
  <c r="G2156" i="15"/>
  <c r="H2156" i="15"/>
  <c r="F1911" i="15"/>
  <c r="G1911" i="15"/>
  <c r="H1911" i="15"/>
  <c r="F3088" i="15"/>
  <c r="G3088" i="15"/>
  <c r="H3088" i="15"/>
  <c r="F2688" i="15"/>
  <c r="G2688" i="15"/>
  <c r="H2688" i="15"/>
  <c r="F1872" i="15"/>
  <c r="G1872" i="15"/>
  <c r="H1872" i="15"/>
  <c r="F3164" i="15"/>
  <c r="G3164" i="15"/>
  <c r="H3164" i="15"/>
  <c r="F2562" i="15"/>
  <c r="F1965" i="15"/>
  <c r="G1965" i="15"/>
  <c r="H1965" i="15"/>
  <c r="F2825" i="15"/>
  <c r="F2630" i="15"/>
  <c r="G2630" i="15"/>
  <c r="H2630" i="15"/>
  <c r="F1465" i="15"/>
  <c r="G1465" i="15"/>
  <c r="H1465" i="15"/>
  <c r="F2883" i="15"/>
  <c r="G2883" i="15"/>
  <c r="H2883" i="15"/>
  <c r="F2715" i="15"/>
  <c r="F2058" i="15"/>
  <c r="G2058" i="15"/>
  <c r="H2058" i="15"/>
  <c r="F2674" i="15"/>
  <c r="G2674" i="15"/>
  <c r="H2674" i="15"/>
  <c r="F1031" i="15"/>
  <c r="G1031" i="15"/>
  <c r="H1031" i="15"/>
  <c r="F2640" i="15"/>
  <c r="G2640" i="15"/>
  <c r="H2640" i="15"/>
  <c r="F1833" i="15"/>
  <c r="G1833" i="15"/>
  <c r="H1833" i="15"/>
  <c r="F2751" i="15"/>
  <c r="F2022" i="15"/>
  <c r="G2022" i="15"/>
  <c r="H2022" i="15"/>
  <c r="F2924" i="15"/>
  <c r="G2924" i="15"/>
  <c r="H2924" i="15"/>
  <c r="F2419" i="15"/>
  <c r="F2624" i="15"/>
  <c r="G2624" i="15"/>
  <c r="H2624" i="15"/>
  <c r="F1933" i="15"/>
  <c r="G1933" i="15"/>
  <c r="H1933" i="15"/>
  <c r="F1895" i="15"/>
  <c r="G1895" i="15"/>
  <c r="H1895" i="15"/>
  <c r="F2174" i="15"/>
  <c r="G2174" i="15"/>
  <c r="H2174" i="15"/>
  <c r="F2798" i="15"/>
  <c r="F1934" i="15"/>
  <c r="G1934" i="15"/>
  <c r="H1934" i="15"/>
  <c r="F1890" i="15"/>
  <c r="G1890" i="15"/>
  <c r="H1890" i="15"/>
  <c r="F2662" i="15"/>
  <c r="G2662" i="15"/>
  <c r="H2662" i="15"/>
  <c r="F1891" i="15"/>
  <c r="G1891" i="15"/>
  <c r="H1891" i="15"/>
  <c r="F2293" i="15"/>
  <c r="F2815" i="15"/>
  <c r="F2860" i="15"/>
  <c r="F1245" i="15"/>
  <c r="G1245" i="15"/>
  <c r="H1245" i="15"/>
  <c r="F2325" i="15"/>
  <c r="G2325" i="15"/>
  <c r="H2325" i="15"/>
  <c r="F2800" i="15"/>
  <c r="F2360" i="15"/>
  <c r="G2360" i="15"/>
  <c r="H2360" i="15"/>
  <c r="F2111" i="15"/>
  <c r="G2111" i="15"/>
  <c r="H2111" i="15"/>
  <c r="F2834" i="15"/>
  <c r="F1446" i="15"/>
  <c r="G1446" i="15"/>
  <c r="H1446" i="15"/>
  <c r="F2615" i="15"/>
  <c r="G2615" i="15"/>
  <c r="H2615" i="15"/>
  <c r="F2480" i="15"/>
  <c r="F2683" i="15"/>
  <c r="G2683" i="15"/>
  <c r="H2683" i="15"/>
  <c r="F2732" i="15"/>
  <c r="F500" i="15"/>
  <c r="F1102" i="15"/>
  <c r="G1102" i="15"/>
  <c r="H1102" i="15"/>
  <c r="J1102" i="15"/>
  <c r="F2536" i="15"/>
  <c r="F2430" i="15"/>
  <c r="F3005" i="15"/>
  <c r="F1132" i="15"/>
  <c r="F2774" i="15"/>
  <c r="F2982" i="15"/>
  <c r="F2799" i="15"/>
  <c r="F1324" i="15"/>
  <c r="G1324" i="15"/>
  <c r="H1324" i="15"/>
  <c r="J1324" i="15"/>
  <c r="F211" i="15"/>
  <c r="G211" i="15"/>
  <c r="H211" i="15"/>
  <c r="F214" i="15"/>
  <c r="G214" i="15"/>
  <c r="H214" i="15"/>
  <c r="F3041" i="15"/>
  <c r="F2721" i="15"/>
  <c r="F2750" i="15"/>
  <c r="F2943" i="15"/>
  <c r="F1524" i="15"/>
  <c r="F2971" i="15"/>
  <c r="F1515" i="15"/>
  <c r="F2559" i="15"/>
  <c r="F2777" i="15"/>
  <c r="F1578" i="15"/>
  <c r="F2758" i="15"/>
  <c r="F707" i="15"/>
  <c r="F3021" i="15"/>
  <c r="F1357" i="15"/>
  <c r="G1357" i="15"/>
  <c r="H1357" i="15"/>
  <c r="J1357" i="15"/>
  <c r="F2716" i="15"/>
  <c r="F2790" i="15"/>
  <c r="F3020" i="15"/>
  <c r="F1568" i="15"/>
  <c r="F2987" i="15"/>
  <c r="F2764" i="15"/>
  <c r="F2863" i="15"/>
  <c r="F2838" i="15"/>
  <c r="F2988" i="15"/>
  <c r="J3149" i="15"/>
  <c r="F2945" i="15"/>
  <c r="F2733" i="15"/>
  <c r="F2761" i="15"/>
  <c r="F1047" i="15"/>
  <c r="F2821" i="15"/>
  <c r="F3111" i="15"/>
  <c r="G3111" i="15"/>
  <c r="H3111" i="15"/>
  <c r="J3111" i="15"/>
  <c r="F2960" i="15"/>
  <c r="F2531" i="15"/>
  <c r="F2501" i="15"/>
  <c r="F1323" i="15"/>
  <c r="G1323" i="15"/>
  <c r="H1323" i="15"/>
  <c r="J1323" i="15"/>
  <c r="F1302" i="15"/>
  <c r="G1302" i="15"/>
  <c r="H1302" i="15"/>
  <c r="J1302" i="15"/>
  <c r="F657" i="15"/>
  <c r="F3022" i="15"/>
  <c r="F787" i="15"/>
  <c r="G787" i="15"/>
  <c r="H787" i="15"/>
  <c r="J787" i="15"/>
  <c r="F3146" i="15"/>
  <c r="F1609" i="15"/>
  <c r="F1138" i="15"/>
  <c r="F1504" i="15"/>
  <c r="F2822" i="15"/>
  <c r="F2271" i="15"/>
  <c r="F1042" i="15"/>
  <c r="F2940" i="15"/>
  <c r="F1539" i="15"/>
  <c r="F2844" i="15"/>
  <c r="F3007" i="15"/>
  <c r="F2628" i="15"/>
  <c r="G2628" i="15"/>
  <c r="H2628" i="15"/>
  <c r="F2324" i="15"/>
  <c r="G2324" i="15"/>
  <c r="H2324" i="15"/>
  <c r="F2323" i="15"/>
  <c r="G2323" i="15"/>
  <c r="H2323" i="15"/>
  <c r="F2380" i="15"/>
  <c r="G2380" i="15"/>
  <c r="H2380" i="15"/>
  <c r="F1429" i="15"/>
  <c r="G1429" i="15"/>
  <c r="H1429" i="15"/>
  <c r="F1931" i="15"/>
  <c r="G1931" i="15"/>
  <c r="H1931" i="15"/>
  <c r="F2021" i="15"/>
  <c r="G2021" i="15"/>
  <c r="H2021" i="15"/>
  <c r="F2137" i="15"/>
  <c r="G2137" i="15"/>
  <c r="H2137" i="15"/>
  <c r="F1874" i="15"/>
  <c r="G1874" i="15"/>
  <c r="H1874" i="15"/>
  <c r="F2747" i="15"/>
  <c r="F1893" i="15"/>
  <c r="G1893" i="15"/>
  <c r="H1893" i="15"/>
  <c r="F489" i="15"/>
  <c r="G489" i="15"/>
  <c r="H489" i="15"/>
  <c r="F506" i="15"/>
  <c r="F1287" i="15"/>
  <c r="G1287" i="15"/>
  <c r="H1287" i="15"/>
  <c r="F1486" i="15"/>
  <c r="G1486" i="15"/>
  <c r="H1486" i="15"/>
  <c r="J2837" i="15"/>
  <c r="G3034" i="15"/>
  <c r="F3034" i="15"/>
  <c r="F2299" i="15"/>
  <c r="F219" i="15"/>
  <c r="G219" i="15"/>
  <c r="H219" i="15"/>
  <c r="F2964" i="15"/>
  <c r="F3057" i="15"/>
  <c r="F2296" i="15"/>
  <c r="F2962" i="15"/>
  <c r="F2985" i="15"/>
  <c r="F2273" i="15"/>
  <c r="F2553" i="15"/>
  <c r="F2520" i="15"/>
  <c r="F2767" i="15"/>
  <c r="F2855" i="15"/>
  <c r="F3051" i="15"/>
  <c r="F1308" i="15"/>
  <c r="G1308" i="15"/>
  <c r="H1308" i="15"/>
  <c r="J1308" i="15"/>
  <c r="F1527" i="15"/>
  <c r="F2756" i="15"/>
  <c r="F3107" i="15"/>
  <c r="G3107" i="15"/>
  <c r="H3107" i="15"/>
  <c r="J3107" i="15"/>
  <c r="F1548" i="15"/>
  <c r="F2819" i="15"/>
  <c r="F3149" i="15"/>
  <c r="F2839" i="15"/>
  <c r="F2284" i="15"/>
  <c r="F2803" i="15"/>
  <c r="F505" i="15"/>
  <c r="F1350" i="15"/>
  <c r="G1350" i="15"/>
  <c r="H1350" i="15"/>
  <c r="J1350" i="15"/>
  <c r="F2475" i="15"/>
  <c r="F1335" i="15"/>
  <c r="G1335" i="15"/>
  <c r="H1335" i="15"/>
  <c r="J1335" i="15"/>
  <c r="F790" i="15"/>
  <c r="G790" i="15"/>
  <c r="H790" i="15"/>
  <c r="J790" i="15"/>
  <c r="F2469" i="15"/>
  <c r="F1325" i="15"/>
  <c r="G1325" i="15"/>
  <c r="H1325" i="15"/>
  <c r="J1325" i="15"/>
  <c r="F2957" i="15"/>
  <c r="F2735" i="15"/>
  <c r="F830" i="15"/>
  <c r="G830" i="15"/>
  <c r="H830" i="15"/>
  <c r="J830" i="15"/>
  <c r="F2740" i="15"/>
  <c r="F650" i="15"/>
  <c r="F2457" i="15"/>
  <c r="F512" i="15"/>
  <c r="F1564" i="15"/>
  <c r="F2255" i="15"/>
  <c r="F2806" i="15"/>
  <c r="F3006" i="15"/>
  <c r="F2041" i="15"/>
  <c r="G2041" i="15"/>
  <c r="H2041" i="15"/>
  <c r="F2889" i="15"/>
  <c r="G2889" i="15"/>
  <c r="H2889" i="15"/>
  <c r="F2356" i="15"/>
  <c r="G2356" i="15"/>
  <c r="H2356" i="15"/>
  <c r="F1936" i="15"/>
  <c r="G1936" i="15"/>
  <c r="H1936" i="15"/>
  <c r="F2027" i="15"/>
  <c r="G2027" i="15"/>
  <c r="H2027" i="15"/>
  <c r="F2321" i="15"/>
  <c r="G2321" i="15"/>
  <c r="H2321" i="15"/>
  <c r="F1329" i="15"/>
  <c r="G1329" i="15"/>
  <c r="H1329" i="15"/>
  <c r="J1329" i="15"/>
  <c r="F1878" i="15"/>
  <c r="G1878" i="15"/>
  <c r="H1878" i="15"/>
  <c r="F2898" i="15"/>
  <c r="G2898" i="15"/>
  <c r="H2898" i="15"/>
  <c r="F2093" i="15"/>
  <c r="G2093" i="15"/>
  <c r="H2093" i="15"/>
  <c r="F2878" i="15"/>
  <c r="G2878" i="15"/>
  <c r="H2878" i="15"/>
  <c r="F2748" i="15"/>
  <c r="F2920" i="15"/>
  <c r="G2920" i="15"/>
  <c r="H2920" i="15"/>
  <c r="F3077" i="15"/>
  <c r="G3077" i="15"/>
  <c r="H3077" i="15"/>
  <c r="F2077" i="15"/>
  <c r="G2077" i="15"/>
  <c r="H2077" i="15"/>
  <c r="F1399" i="15"/>
  <c r="G1399" i="15"/>
  <c r="H1399" i="15"/>
  <c r="F1460" i="15"/>
  <c r="G1460" i="15"/>
  <c r="H1460" i="15"/>
  <c r="F2053" i="15"/>
  <c r="G2053" i="15"/>
  <c r="H2053" i="15"/>
  <c r="F719" i="15"/>
  <c r="G719" i="15"/>
  <c r="H719" i="15"/>
  <c r="F1284" i="15"/>
  <c r="G1284" i="15"/>
  <c r="H1284" i="15"/>
  <c r="F331" i="15"/>
  <c r="G1041" i="15"/>
  <c r="J1041" i="15"/>
  <c r="G2714" i="15"/>
  <c r="J2714" i="15"/>
  <c r="J1515" i="15"/>
  <c r="F2585" i="15"/>
  <c r="F213" i="15"/>
  <c r="G213" i="15"/>
  <c r="H213" i="15"/>
  <c r="F217" i="15"/>
  <c r="G217" i="15"/>
  <c r="H217" i="15"/>
  <c r="J3042" i="15"/>
  <c r="F1518" i="15"/>
  <c r="F2993" i="15"/>
  <c r="F829" i="15"/>
  <c r="G829" i="15"/>
  <c r="H829" i="15"/>
  <c r="J829" i="15"/>
  <c r="F630" i="15"/>
  <c r="G630" i="15"/>
  <c r="H630" i="15"/>
  <c r="J630" i="15"/>
  <c r="F3039" i="15"/>
  <c r="F705" i="15"/>
  <c r="F2809" i="15"/>
  <c r="F2438" i="15"/>
  <c r="F2849" i="15"/>
  <c r="F844" i="15"/>
  <c r="F2977" i="15"/>
  <c r="F2516" i="15"/>
  <c r="F689" i="15"/>
  <c r="G689" i="15"/>
  <c r="H689" i="15"/>
  <c r="J689" i="15"/>
  <c r="F2795" i="15"/>
  <c r="F2864" i="15"/>
  <c r="F3027" i="15"/>
  <c r="F2965" i="15"/>
  <c r="F754" i="15"/>
  <c r="F1344" i="15"/>
  <c r="G1344" i="15"/>
  <c r="H1344" i="15"/>
  <c r="J1344" i="15"/>
  <c r="F2970" i="15"/>
  <c r="F3025" i="15"/>
  <c r="F3103" i="15"/>
  <c r="G3103" i="15"/>
  <c r="H3103" i="15"/>
  <c r="J3103" i="15"/>
  <c r="F2719" i="15"/>
  <c r="F2947" i="15"/>
  <c r="F2980" i="15"/>
  <c r="F1513" i="15"/>
  <c r="F2267" i="15"/>
  <c r="F1088" i="15"/>
  <c r="G1088" i="15"/>
  <c r="H1088" i="15"/>
  <c r="J1088" i="15"/>
  <c r="F1566" i="15"/>
  <c r="F2600" i="15"/>
  <c r="F2966" i="15"/>
  <c r="F703" i="15"/>
  <c r="F1318" i="15"/>
  <c r="G1318" i="15"/>
  <c r="H1318" i="15"/>
  <c r="J1318" i="15"/>
  <c r="F3016" i="15"/>
  <c r="F3105" i="15"/>
  <c r="G3105" i="15"/>
  <c r="H3105" i="15"/>
  <c r="J3105" i="15"/>
  <c r="F648" i="15"/>
  <c r="F2448" i="15"/>
  <c r="F704" i="15"/>
  <c r="F1570" i="15"/>
  <c r="F2723" i="15"/>
  <c r="F2979" i="15"/>
  <c r="F1856" i="15"/>
  <c r="G1856" i="15"/>
  <c r="H1856" i="15"/>
  <c r="F1839" i="15"/>
  <c r="G1839" i="15"/>
  <c r="H1839" i="15"/>
  <c r="F1838" i="15"/>
  <c r="G1838" i="15"/>
  <c r="H1838" i="15"/>
  <c r="F1989" i="15"/>
  <c r="G1989" i="15"/>
  <c r="H1989" i="15"/>
  <c r="F2320" i="15"/>
  <c r="G2320" i="15"/>
  <c r="H2320" i="15"/>
  <c r="F2623" i="15"/>
  <c r="G2623" i="15"/>
  <c r="H2623" i="15"/>
  <c r="F2658" i="15"/>
  <c r="G2658" i="15"/>
  <c r="H2658" i="15"/>
  <c r="F3029" i="15"/>
  <c r="F2690" i="15"/>
  <c r="G2690" i="15"/>
  <c r="H2690" i="15"/>
  <c r="F2655" i="15"/>
  <c r="G2655" i="15"/>
  <c r="H2655" i="15"/>
  <c r="F3075" i="15"/>
  <c r="G3075" i="15"/>
  <c r="H3075" i="15"/>
  <c r="F2155" i="15"/>
  <c r="G2155" i="15"/>
  <c r="H2155" i="15"/>
  <c r="F1958" i="15"/>
  <c r="G1958" i="15"/>
  <c r="H1958" i="15"/>
  <c r="F1427" i="15"/>
  <c r="G1427" i="15"/>
  <c r="H1427" i="15"/>
  <c r="F2018" i="15"/>
  <c r="G2018" i="15"/>
  <c r="H2018" i="15"/>
  <c r="F2099" i="15"/>
  <c r="G2099" i="15"/>
  <c r="H2099" i="15"/>
  <c r="G381" i="15"/>
  <c r="J381" i="15"/>
  <c r="G702" i="15"/>
  <c r="J702" i="15"/>
  <c r="F2805" i="15"/>
  <c r="F65" i="15"/>
  <c r="F2789" i="15"/>
  <c r="F3116" i="15"/>
  <c r="G3116" i="15"/>
  <c r="H3116" i="15"/>
  <c r="J3116" i="15"/>
  <c r="F1333" i="15"/>
  <c r="G1333" i="15"/>
  <c r="H1333" i="15"/>
  <c r="J1333" i="15"/>
  <c r="F2818" i="15"/>
  <c r="F2776" i="15"/>
  <c r="F1098" i="15"/>
  <c r="G1098" i="15"/>
  <c r="H1098" i="15"/>
  <c r="J1098" i="15"/>
  <c r="F1550" i="15"/>
  <c r="F2796" i="15"/>
  <c r="F1597" i="15"/>
  <c r="F2753" i="15"/>
  <c r="F3109" i="15"/>
  <c r="G3109" i="15"/>
  <c r="H3109" i="15"/>
  <c r="J3109" i="15"/>
  <c r="F2568" i="15"/>
  <c r="F2754" i="15"/>
  <c r="F3056" i="15"/>
  <c r="F3033" i="15"/>
  <c r="F846" i="15"/>
  <c r="F1332" i="15"/>
  <c r="G1332" i="15"/>
  <c r="H1332" i="15"/>
  <c r="J1332" i="15"/>
  <c r="F2759" i="15"/>
  <c r="F2539" i="15"/>
  <c r="F2841" i="15"/>
  <c r="F3147" i="15"/>
  <c r="F1010" i="15"/>
  <c r="G1010" i="15"/>
  <c r="H1010" i="15"/>
  <c r="J1010" i="15"/>
  <c r="F3100" i="15"/>
  <c r="G3100" i="15"/>
  <c r="H3100" i="15"/>
  <c r="J3100" i="15"/>
  <c r="F738" i="15"/>
  <c r="G738" i="15"/>
  <c r="H738" i="15"/>
  <c r="J738" i="15"/>
  <c r="F2857" i="15"/>
  <c r="F1557" i="15"/>
  <c r="F632" i="15"/>
  <c r="G632" i="15"/>
  <c r="H632" i="15"/>
  <c r="J632" i="15"/>
  <c r="F2596" i="15"/>
  <c r="F2283" i="15"/>
  <c r="F1541" i="15"/>
  <c r="F1584" i="15"/>
  <c r="F2792" i="15"/>
  <c r="F1352" i="15"/>
  <c r="G1352" i="15"/>
  <c r="H1352" i="15"/>
  <c r="J1352" i="15"/>
  <c r="F2451" i="15"/>
  <c r="F805" i="15"/>
  <c r="F3058" i="15"/>
  <c r="F2907" i="15"/>
  <c r="G2907" i="15"/>
  <c r="H2907" i="15"/>
  <c r="F2908" i="15"/>
  <c r="G2908" i="15"/>
  <c r="H2908" i="15"/>
  <c r="F2631" i="15"/>
  <c r="G2631" i="15"/>
  <c r="H2631" i="15"/>
  <c r="F1231" i="15"/>
  <c r="G1231" i="15"/>
  <c r="H1231" i="15"/>
  <c r="F2884" i="15"/>
  <c r="G2884" i="15"/>
  <c r="H2884" i="15"/>
  <c r="F2903" i="15"/>
  <c r="G2903" i="15"/>
  <c r="H2903" i="15"/>
  <c r="F2061" i="15"/>
  <c r="G2061" i="15"/>
  <c r="H2061" i="15"/>
  <c r="F2318" i="15"/>
  <c r="G2318" i="15"/>
  <c r="H2318" i="15"/>
  <c r="F1832" i="15"/>
  <c r="G1832" i="15"/>
  <c r="H1832" i="15"/>
  <c r="F2187" i="15"/>
  <c r="G2187" i="15"/>
  <c r="H2187" i="15"/>
  <c r="F2005" i="15"/>
  <c r="G2005" i="15"/>
  <c r="H2005" i="15"/>
  <c r="F2113" i="15"/>
  <c r="G2113" i="15"/>
  <c r="H2113" i="15"/>
  <c r="F1229" i="15"/>
  <c r="G1229" i="15"/>
  <c r="H1229" i="15"/>
  <c r="F1475" i="15"/>
  <c r="G1475" i="15"/>
  <c r="H1475" i="15"/>
  <c r="F2012" i="15"/>
  <c r="G2012" i="15"/>
  <c r="H2012" i="15"/>
  <c r="F3219" i="15"/>
  <c r="F3152" i="15"/>
  <c r="G801" i="15"/>
  <c r="F801" i="15"/>
  <c r="J2564" i="15"/>
  <c r="F2706" i="15"/>
  <c r="F74" i="15"/>
  <c r="F209" i="15"/>
  <c r="G209" i="15"/>
  <c r="H209" i="15"/>
  <c r="F2302" i="15"/>
  <c r="F3042" i="15"/>
  <c r="F2990" i="15"/>
  <c r="F215" i="15"/>
  <c r="G215" i="15"/>
  <c r="H215" i="15"/>
  <c r="F210" i="15"/>
  <c r="G210" i="15"/>
  <c r="H210" i="15"/>
  <c r="F545" i="15"/>
  <c r="G545" i="15"/>
  <c r="H545" i="15"/>
  <c r="J545" i="15"/>
  <c r="F509" i="15"/>
  <c r="F513" i="15"/>
  <c r="F2817" i="15"/>
  <c r="F739" i="15"/>
  <c r="G739" i="15"/>
  <c r="H739" i="15"/>
  <c r="J739" i="15"/>
  <c r="F2813" i="15"/>
  <c r="F1540" i="15"/>
  <c r="F2953" i="15"/>
  <c r="F3050" i="15"/>
  <c r="F2956" i="15"/>
  <c r="F1577" i="15"/>
  <c r="F1593" i="15"/>
  <c r="F3148" i="15"/>
  <c r="F2828" i="15"/>
  <c r="F1544" i="15"/>
  <c r="F997" i="15"/>
  <c r="G997" i="15"/>
  <c r="H997" i="15"/>
  <c r="J997" i="15"/>
  <c r="F2801" i="15"/>
  <c r="F2950" i="15"/>
  <c r="F789" i="15"/>
  <c r="G789" i="15"/>
  <c r="H789" i="15"/>
  <c r="J789" i="15"/>
  <c r="F2591" i="15"/>
  <c r="F1001" i="15"/>
  <c r="G1001" i="15"/>
  <c r="H1001" i="15"/>
  <c r="J1001" i="15"/>
  <c r="F1139" i="15"/>
  <c r="F3117" i="15"/>
  <c r="G3117" i="15"/>
  <c r="H3117" i="15"/>
  <c r="J3117" i="15"/>
  <c r="F2274" i="15"/>
  <c r="F2489" i="15"/>
  <c r="F802" i="15"/>
  <c r="F1526" i="15"/>
  <c r="F2726" i="15"/>
  <c r="F1337" i="15"/>
  <c r="G1337" i="15"/>
  <c r="H1337" i="15"/>
  <c r="J1337" i="15"/>
  <c r="F1537" i="15"/>
  <c r="F2543" i="15"/>
  <c r="F2307" i="15"/>
  <c r="F2497" i="15"/>
  <c r="F1608" i="15"/>
  <c r="F2755" i="15"/>
  <c r="F800" i="15"/>
  <c r="F2850" i="15"/>
  <c r="F2530" i="15"/>
  <c r="F1536" i="15"/>
  <c r="F629" i="15"/>
  <c r="G629" i="15"/>
  <c r="H629" i="15"/>
  <c r="J629" i="15"/>
  <c r="F2820" i="15"/>
  <c r="F2394" i="15"/>
  <c r="G2394" i="15"/>
  <c r="H2394" i="15"/>
  <c r="F2845" i="15"/>
  <c r="F3079" i="15"/>
  <c r="G3079" i="15"/>
  <c r="H3079" i="15"/>
  <c r="F2737" i="15"/>
  <c r="F2918" i="15"/>
  <c r="G2918" i="15"/>
  <c r="H2918" i="15"/>
  <c r="F1281" i="15"/>
  <c r="G1281" i="15"/>
  <c r="H1281" i="15"/>
  <c r="F2854" i="15"/>
  <c r="F3053" i="15"/>
  <c r="F1962" i="15"/>
  <c r="G1962" i="15"/>
  <c r="H1962" i="15"/>
  <c r="F2745" i="15"/>
  <c r="F818" i="15"/>
  <c r="G818" i="15"/>
  <c r="H818" i="15"/>
  <c r="F1158" i="15"/>
  <c r="G1158" i="15"/>
  <c r="H1158" i="15"/>
  <c r="F1397" i="15"/>
  <c r="G1397" i="15"/>
  <c r="H1397" i="15"/>
  <c r="F2390" i="15"/>
  <c r="G2390" i="15"/>
  <c r="H2390" i="15"/>
  <c r="F1922" i="15"/>
  <c r="G1922" i="15"/>
  <c r="H1922" i="15"/>
  <c r="F575" i="15"/>
  <c r="G575" i="15"/>
  <c r="H575" i="15"/>
  <c r="F3221" i="15"/>
  <c r="F435" i="15"/>
  <c r="G435" i="15"/>
  <c r="H435" i="15"/>
  <c r="J435" i="15"/>
  <c r="F1090" i="15"/>
  <c r="G1090" i="15"/>
  <c r="H1090" i="15"/>
  <c r="J1090" i="15"/>
  <c r="F634" i="15"/>
  <c r="G634" i="15"/>
  <c r="H634" i="15"/>
  <c r="J634" i="15"/>
  <c r="F649" i="15"/>
  <c r="G843" i="15"/>
  <c r="J843" i="15"/>
  <c r="G1529" i="15"/>
  <c r="F1529" i="15"/>
  <c r="F2994" i="15"/>
  <c r="F1361" i="15"/>
  <c r="G1361" i="15"/>
  <c r="H1361" i="15"/>
  <c r="F1353" i="15"/>
  <c r="G1353" i="15"/>
  <c r="H1353" i="15"/>
  <c r="J1353" i="15"/>
  <c r="F1345" i="15"/>
  <c r="G1345" i="15"/>
  <c r="H1345" i="15"/>
  <c r="J1345" i="15"/>
  <c r="F1336" i="15"/>
  <c r="G1336" i="15"/>
  <c r="H1336" i="15"/>
  <c r="J1336" i="15"/>
  <c r="F1097" i="15"/>
  <c r="G1097" i="15"/>
  <c r="H1097" i="15"/>
  <c r="J1097" i="15"/>
  <c r="F1000" i="15"/>
  <c r="G1000" i="15"/>
  <c r="H1000" i="15"/>
  <c r="J1000" i="15"/>
  <c r="F690" i="15"/>
  <c r="G690" i="15"/>
  <c r="H690" i="15"/>
  <c r="J690" i="15"/>
  <c r="F633" i="15"/>
  <c r="G633" i="15"/>
  <c r="H633" i="15"/>
  <c r="J633" i="15"/>
  <c r="F541" i="15"/>
  <c r="G541" i="15"/>
  <c r="H541" i="15"/>
  <c r="J541" i="15"/>
  <c r="F1330" i="15"/>
  <c r="G1330" i="15"/>
  <c r="H1330" i="15"/>
  <c r="J1330" i="15"/>
  <c r="F1322" i="15"/>
  <c r="G1322" i="15"/>
  <c r="H1322" i="15"/>
  <c r="J1322" i="15"/>
  <c r="F1314" i="15"/>
  <c r="G1314" i="15"/>
  <c r="H1314" i="15"/>
  <c r="J1314" i="15"/>
  <c r="F1306" i="15"/>
  <c r="G1306" i="15"/>
  <c r="H1306" i="15"/>
  <c r="J1306" i="15"/>
  <c r="F563" i="15"/>
  <c r="G2224" i="15"/>
  <c r="F2453" i="15"/>
  <c r="F2431" i="15"/>
  <c r="F2555" i="15"/>
  <c r="F2773" i="15"/>
  <c r="F2978" i="15"/>
  <c r="F1095" i="15"/>
  <c r="G1095" i="15"/>
  <c r="H1095" i="15"/>
  <c r="J1095" i="15"/>
  <c r="F1006" i="15"/>
  <c r="G1006" i="15"/>
  <c r="H1006" i="15"/>
  <c r="J1006" i="15"/>
  <c r="F998" i="15"/>
  <c r="G998" i="15"/>
  <c r="H998" i="15"/>
  <c r="J998" i="15"/>
  <c r="F833" i="15"/>
  <c r="G833" i="15"/>
  <c r="H833" i="15"/>
  <c r="J833" i="15"/>
  <c r="F688" i="15"/>
  <c r="G688" i="15"/>
  <c r="H688" i="15"/>
  <c r="J688" i="15"/>
  <c r="F639" i="15"/>
  <c r="G639" i="15"/>
  <c r="H639" i="15"/>
  <c r="J639" i="15"/>
  <c r="F631" i="15"/>
  <c r="G631" i="15"/>
  <c r="H631" i="15"/>
  <c r="J631" i="15"/>
  <c r="F547" i="15"/>
  <c r="G547" i="15"/>
  <c r="H547" i="15"/>
  <c r="J547" i="15"/>
  <c r="F2495" i="15"/>
  <c r="F2471" i="15"/>
  <c r="F2458" i="15"/>
  <c r="F2583" i="15"/>
  <c r="F2569" i="15"/>
  <c r="F1358" i="15"/>
  <c r="G1358" i="15"/>
  <c r="H1358" i="15"/>
  <c r="J1358" i="15"/>
  <c r="F1342" i="15"/>
  <c r="G1342" i="15"/>
  <c r="H1342" i="15"/>
  <c r="J1342" i="15"/>
  <c r="F1094" i="15"/>
  <c r="G1094" i="15"/>
  <c r="H1094" i="15"/>
  <c r="J1094" i="15"/>
  <c r="F1005" i="15"/>
  <c r="G1005" i="15"/>
  <c r="H1005" i="15"/>
  <c r="J1005" i="15"/>
  <c r="F687" i="15"/>
  <c r="G687" i="15"/>
  <c r="H687" i="15"/>
  <c r="J687" i="15"/>
  <c r="F638" i="15"/>
  <c r="G638" i="15"/>
  <c r="H638" i="15"/>
  <c r="J638" i="15"/>
  <c r="F546" i="15"/>
  <c r="G546" i="15"/>
  <c r="H546" i="15"/>
  <c r="J546" i="15"/>
  <c r="F1327" i="15"/>
  <c r="G1327" i="15"/>
  <c r="H1327" i="15"/>
  <c r="J1327" i="15"/>
  <c r="F1311" i="15"/>
  <c r="G1311" i="15"/>
  <c r="H1311" i="15"/>
  <c r="J1311" i="15"/>
  <c r="F1303" i="15"/>
  <c r="G1303" i="15"/>
  <c r="H1303" i="15"/>
  <c r="J1303" i="15"/>
  <c r="F2298" i="15"/>
  <c r="F2946" i="15"/>
  <c r="F2725" i="15"/>
  <c r="F2709" i="15"/>
  <c r="F2856" i="15"/>
  <c r="F2824" i="15"/>
  <c r="F2808" i="15"/>
  <c r="F3049" i="15"/>
  <c r="F1356" i="15"/>
  <c r="G1356" i="15"/>
  <c r="H1356" i="15"/>
  <c r="J1356" i="15"/>
  <c r="F1339" i="15"/>
  <c r="G1339" i="15"/>
  <c r="H1339" i="15"/>
  <c r="J1339" i="15"/>
  <c r="F1092" i="15"/>
  <c r="G1092" i="15"/>
  <c r="H1092" i="15"/>
  <c r="J1092" i="15"/>
  <c r="F1003" i="15"/>
  <c r="G1003" i="15"/>
  <c r="H1003" i="15"/>
  <c r="J1003" i="15"/>
  <c r="F685" i="15"/>
  <c r="G685" i="15"/>
  <c r="H685" i="15"/>
  <c r="J685" i="15"/>
  <c r="F636" i="15"/>
  <c r="G636" i="15"/>
  <c r="H636" i="15"/>
  <c r="J636" i="15"/>
  <c r="F628" i="15"/>
  <c r="G628" i="15"/>
  <c r="H628" i="15"/>
  <c r="J628" i="15"/>
  <c r="F544" i="15"/>
  <c r="G544" i="15"/>
  <c r="H544" i="15"/>
  <c r="J544" i="15"/>
  <c r="F1317" i="15"/>
  <c r="G1317" i="15"/>
  <c r="H1317" i="15"/>
  <c r="J1317" i="15"/>
  <c r="F1309" i="15"/>
  <c r="G1309" i="15"/>
  <c r="H1309" i="15"/>
  <c r="J1309" i="15"/>
  <c r="F1301" i="15"/>
  <c r="G1301" i="15"/>
  <c r="H1301" i="15"/>
  <c r="J1301" i="15"/>
  <c r="F1099" i="15"/>
  <c r="G1099" i="15"/>
  <c r="H1099" i="15"/>
  <c r="J1099" i="15"/>
  <c r="G3053" i="15"/>
  <c r="J3053" i="15"/>
  <c r="G3017" i="15"/>
  <c r="J3017" i="15"/>
  <c r="G2976" i="15"/>
  <c r="G3049" i="15"/>
  <c r="G3015" i="15"/>
  <c r="J3015" i="15"/>
  <c r="G3146" i="15"/>
  <c r="J3146" i="15"/>
  <c r="G3051" i="15"/>
  <c r="J3051" i="15"/>
  <c r="G3033" i="15"/>
  <c r="J3033" i="15"/>
  <c r="G3031" i="15"/>
  <c r="J3031" i="15"/>
  <c r="F2604" i="15"/>
  <c r="F2605" i="15"/>
  <c r="G2994" i="15"/>
  <c r="G2946" i="15"/>
  <c r="G2982" i="15"/>
  <c r="J2982" i="15"/>
  <c r="G2970" i="15"/>
  <c r="J2970" i="15"/>
  <c r="G2950" i="15"/>
  <c r="J2950" i="15"/>
  <c r="G3057" i="15"/>
  <c r="J3057" i="15"/>
  <c r="G3021" i="15"/>
  <c r="J3021" i="15"/>
  <c r="J2968" i="15"/>
  <c r="G3055" i="15"/>
  <c r="J3055" i="15"/>
  <c r="G3019" i="15"/>
  <c r="J3019" i="15"/>
  <c r="G2993" i="15"/>
  <c r="J2993" i="15"/>
  <c r="G2986" i="15"/>
  <c r="J2986" i="15"/>
  <c r="G2966" i="15"/>
  <c r="J2966" i="15"/>
  <c r="G2954" i="15"/>
  <c r="J2954" i="15"/>
  <c r="G3037" i="15"/>
  <c r="J3037" i="15"/>
  <c r="G3005" i="15"/>
  <c r="J3005" i="15"/>
  <c r="J2952" i="15"/>
  <c r="G2990" i="15"/>
  <c r="J2990" i="15"/>
  <c r="G3035" i="15"/>
  <c r="J3035" i="15"/>
  <c r="F2941" i="15"/>
  <c r="J3039" i="15"/>
  <c r="F2967" i="15"/>
  <c r="J3007" i="15"/>
  <c r="F3040" i="15"/>
  <c r="J3018" i="15"/>
  <c r="J2951" i="15"/>
  <c r="J2983" i="15"/>
  <c r="F2952" i="15"/>
  <c r="F3024" i="15"/>
  <c r="J3023" i="15"/>
  <c r="F2989" i="15"/>
  <c r="F3018" i="15"/>
  <c r="F2951" i="15"/>
  <c r="J3054" i="15"/>
  <c r="F2973" i="15"/>
  <c r="F2983" i="15"/>
  <c r="F2968" i="15"/>
  <c r="F3054" i="15"/>
  <c r="F3019" i="15"/>
  <c r="F3008" i="15"/>
  <c r="F3035" i="15"/>
  <c r="F3055" i="15"/>
  <c r="G2717" i="15"/>
  <c r="J2717" i="15"/>
  <c r="G2859" i="15"/>
  <c r="J2859" i="15"/>
  <c r="G2823" i="15"/>
  <c r="J2823" i="15"/>
  <c r="G2816" i="15"/>
  <c r="J2816" i="15"/>
  <c r="G2795" i="15"/>
  <c r="J2795" i="15"/>
  <c r="G2851" i="15"/>
  <c r="J2851" i="15"/>
  <c r="G2844" i="15"/>
  <c r="J2844" i="15"/>
  <c r="G2775" i="15"/>
  <c r="J2775" i="15"/>
  <c r="G2761" i="15"/>
  <c r="J2761" i="15"/>
  <c r="G2704" i="15"/>
  <c r="J2704" i="15"/>
  <c r="G2796" i="15"/>
  <c r="J2796" i="15"/>
  <c r="G2772" i="15"/>
  <c r="J2772" i="15"/>
  <c r="G2749" i="15"/>
  <c r="J2749" i="15"/>
  <c r="G2855" i="15"/>
  <c r="J2855" i="15"/>
  <c r="G2848" i="15"/>
  <c r="J2848" i="15"/>
  <c r="G2827" i="15"/>
  <c r="J2827" i="15"/>
  <c r="G2791" i="15"/>
  <c r="J2791" i="15"/>
  <c r="G2765" i="15"/>
  <c r="J2765" i="15"/>
  <c r="G2744" i="15"/>
  <c r="J2744" i="15"/>
  <c r="G2708" i="15"/>
  <c r="J2708" i="15"/>
  <c r="G2864" i="15"/>
  <c r="J2864" i="15"/>
  <c r="G2843" i="15"/>
  <c r="J2843" i="15"/>
  <c r="G2807" i="15"/>
  <c r="J2807" i="15"/>
  <c r="G2800" i="15"/>
  <c r="J2800" i="15"/>
  <c r="G2757" i="15"/>
  <c r="J2757" i="15"/>
  <c r="G2736" i="15"/>
  <c r="J2736" i="15"/>
  <c r="G2729" i="15"/>
  <c r="J2729" i="15"/>
  <c r="G2828" i="15"/>
  <c r="J2828" i="15"/>
  <c r="G2792" i="15"/>
  <c r="J2792" i="15"/>
  <c r="G2741" i="15"/>
  <c r="J2741" i="15"/>
  <c r="G2720" i="15"/>
  <c r="J2720" i="15"/>
  <c r="G2840" i="15"/>
  <c r="J2840" i="15"/>
  <c r="G2819" i="15"/>
  <c r="J2819" i="15"/>
  <c r="G2812" i="15"/>
  <c r="J2812" i="15"/>
  <c r="G2768" i="15"/>
  <c r="J2768" i="15"/>
  <c r="G2803" i="15"/>
  <c r="J2803" i="15"/>
  <c r="G2733" i="15"/>
  <c r="J2733" i="15"/>
  <c r="G2712" i="15"/>
  <c r="J2712" i="15"/>
  <c r="G2839" i="15"/>
  <c r="J2839" i="15"/>
  <c r="G2832" i="15"/>
  <c r="J2832" i="15"/>
  <c r="G2811" i="15"/>
  <c r="J2811" i="15"/>
  <c r="F2835" i="15"/>
  <c r="F2858" i="15"/>
  <c r="F2757" i="15"/>
  <c r="F2840" i="15"/>
  <c r="F2704" i="15"/>
  <c r="F2775" i="15"/>
  <c r="F2762" i="15"/>
  <c r="F2768" i="15"/>
  <c r="G2773" i="15"/>
  <c r="G2824" i="15"/>
  <c r="J2746" i="15"/>
  <c r="F2731" i="15"/>
  <c r="F2842" i="15"/>
  <c r="F2810" i="15"/>
  <c r="F2714" i="15"/>
  <c r="J2826" i="15"/>
  <c r="F2794" i="15"/>
  <c r="F2702" i="15"/>
  <c r="F2746" i="15"/>
  <c r="J2777" i="15"/>
  <c r="F2826" i="15"/>
  <c r="F2797" i="15"/>
  <c r="F2730" i="15"/>
  <c r="J2747" i="15"/>
  <c r="G2268" i="15"/>
  <c r="J2268" i="15"/>
  <c r="J328" i="15"/>
  <c r="F2505" i="15"/>
  <c r="F2506" i="15"/>
  <c r="J2716" i="15"/>
  <c r="J2759" i="15"/>
  <c r="F1134" i="15"/>
  <c r="F2280" i="15"/>
  <c r="F2444" i="15"/>
  <c r="F2421" i="15"/>
  <c r="F2597" i="15"/>
  <c r="F2561" i="15"/>
  <c r="F2538" i="15"/>
  <c r="F2523" i="15"/>
  <c r="F1602" i="15"/>
  <c r="F244" i="15"/>
  <c r="G244" i="15"/>
  <c r="F238" i="15"/>
  <c r="G238" i="15"/>
  <c r="J1134" i="15"/>
  <c r="F240" i="15"/>
  <c r="G240" i="15"/>
  <c r="F241" i="15"/>
  <c r="G241" i="15"/>
  <c r="F261" i="15"/>
  <c r="J2721" i="15"/>
  <c r="J1052" i="15"/>
  <c r="F2290" i="15"/>
  <c r="J2863" i="15"/>
  <c r="F1509" i="15"/>
  <c r="F2305" i="15"/>
  <c r="F1610" i="15"/>
  <c r="F2500" i="15"/>
  <c r="F2463" i="15"/>
  <c r="F2574" i="15"/>
  <c r="F245" i="15"/>
  <c r="G245" i="15"/>
  <c r="J2727" i="15"/>
  <c r="J1200" i="15"/>
  <c r="F272" i="15"/>
  <c r="F232" i="15"/>
  <c r="G232" i="15"/>
  <c r="F235" i="15"/>
  <c r="G235" i="15"/>
  <c r="F264" i="15"/>
  <c r="F228" i="15"/>
  <c r="F1052" i="15"/>
  <c r="F2266" i="15"/>
  <c r="F1594" i="15"/>
  <c r="J1579" i="15"/>
  <c r="J2705" i="15"/>
  <c r="J2446" i="15"/>
  <c r="J2732" i="15"/>
  <c r="J1501" i="15"/>
  <c r="F2270" i="15"/>
  <c r="F2476" i="15"/>
  <c r="F2603" i="15"/>
  <c r="F2551" i="15"/>
  <c r="F263" i="15"/>
  <c r="F266" i="15"/>
  <c r="F257" i="15"/>
  <c r="F1579" i="15"/>
  <c r="J2737" i="15"/>
  <c r="F1501" i="15"/>
  <c r="F268" i="15"/>
  <c r="F2308" i="15"/>
  <c r="F2449" i="15"/>
  <c r="F2491" i="15"/>
  <c r="F2602" i="15"/>
  <c r="F2587" i="15"/>
  <c r="F2565" i="15"/>
  <c r="F2550" i="15"/>
  <c r="F2535" i="15"/>
  <c r="F1555" i="15"/>
  <c r="F247" i="15"/>
  <c r="G247" i="15"/>
  <c r="F260" i="15"/>
  <c r="F233" i="15"/>
  <c r="G233" i="15"/>
  <c r="J509" i="15"/>
  <c r="F276" i="15"/>
  <c r="F243" i="15"/>
  <c r="G243" i="15"/>
  <c r="F248" i="15"/>
  <c r="G248" i="15"/>
  <c r="F242" i="15"/>
  <c r="G242" i="15"/>
  <c r="J2858" i="15"/>
  <c r="J2753" i="15"/>
  <c r="F2275" i="15"/>
  <c r="F1571" i="15"/>
  <c r="J383" i="15"/>
  <c r="F2440" i="15"/>
  <c r="F2425" i="15"/>
  <c r="F2504" i="15"/>
  <c r="F2482" i="15"/>
  <c r="F2601" i="15"/>
  <c r="F2593" i="15"/>
  <c r="F2579" i="15"/>
  <c r="F2571" i="15"/>
  <c r="F2527" i="15"/>
  <c r="F2282" i="15"/>
  <c r="F237" i="15"/>
  <c r="G237" i="15"/>
  <c r="F234" i="15"/>
  <c r="G234" i="15"/>
  <c r="F236" i="15"/>
  <c r="G236" i="15"/>
  <c r="F1547" i="15"/>
  <c r="J1524" i="15"/>
  <c r="J2748" i="15"/>
  <c r="J2711" i="15"/>
  <c r="F1587" i="15"/>
  <c r="G2298" i="15"/>
  <c r="F2439" i="15"/>
  <c r="F2467" i="15"/>
  <c r="F2459" i="15"/>
  <c r="F2578" i="15"/>
  <c r="F2570" i="15"/>
  <c r="F2519" i="15"/>
  <c r="G2271" i="15"/>
  <c r="J2271" i="15"/>
  <c r="G1587" i="15"/>
  <c r="J1587" i="15"/>
  <c r="G1513" i="15"/>
  <c r="J1513" i="15"/>
  <c r="G2264" i="15"/>
  <c r="J2264" i="15"/>
  <c r="G2292" i="15"/>
  <c r="J2292" i="15"/>
  <c r="F75" i="15"/>
  <c r="F2406" i="15"/>
  <c r="G2406" i="15"/>
  <c r="H2406" i="15"/>
  <c r="F2407" i="15"/>
  <c r="G2407" i="15"/>
  <c r="H2407" i="15"/>
  <c r="F62" i="15"/>
  <c r="G2542" i="15"/>
  <c r="J2542" i="15"/>
  <c r="G2424" i="15"/>
  <c r="J2424" i="15"/>
  <c r="G2495" i="15"/>
  <c r="G2602" i="15"/>
  <c r="G2555" i="15"/>
  <c r="G2561" i="15"/>
  <c r="G2439" i="15"/>
  <c r="G2601" i="15"/>
  <c r="G2587" i="15"/>
  <c r="G2565" i="15"/>
  <c r="G2504" i="15"/>
  <c r="G2476" i="15"/>
  <c r="G2463" i="15"/>
  <c r="G2558" i="15"/>
  <c r="J2558" i="15"/>
  <c r="G657" i="15"/>
  <c r="J657" i="15"/>
  <c r="G753" i="15"/>
  <c r="J753" i="15"/>
  <c r="J2284" i="15"/>
  <c r="G2284" i="15"/>
  <c r="G659" i="15"/>
  <c r="J659" i="15"/>
  <c r="G2291" i="15"/>
  <c r="J2291" i="15"/>
  <c r="G504" i="15"/>
  <c r="J504" i="15"/>
  <c r="G1565" i="15"/>
  <c r="J1565" i="15"/>
  <c r="G2274" i="15"/>
  <c r="J2274" i="15"/>
  <c r="G2486" i="15"/>
  <c r="J2486" i="15"/>
  <c r="G2526" i="15"/>
  <c r="J2526" i="15"/>
  <c r="J651" i="15"/>
  <c r="G653" i="15"/>
  <c r="J653" i="15"/>
  <c r="G2471" i="15"/>
  <c r="G2583" i="15"/>
  <c r="G2571" i="15"/>
  <c r="F1625" i="15"/>
  <c r="G1625" i="15"/>
  <c r="H1625" i="15"/>
  <c r="F1632" i="15"/>
  <c r="G1632" i="15"/>
  <c r="H1632" i="15"/>
  <c r="F1642" i="15"/>
  <c r="G1642" i="15"/>
  <c r="H1642" i="15"/>
  <c r="F1654" i="15"/>
  <c r="G1654" i="15"/>
  <c r="H1654" i="15"/>
  <c r="F1667" i="15"/>
  <c r="G1667" i="15"/>
  <c r="H1667" i="15"/>
  <c r="F1671" i="15"/>
  <c r="G1671" i="15"/>
  <c r="H1671" i="15"/>
  <c r="F1676" i="15"/>
  <c r="G1676" i="15"/>
  <c r="H1676" i="15"/>
  <c r="F1680" i="15"/>
  <c r="G1680" i="15"/>
  <c r="H1680" i="15"/>
  <c r="F1685" i="15"/>
  <c r="G1685" i="15"/>
  <c r="H1685" i="15"/>
  <c r="F1691" i="15"/>
  <c r="G1691" i="15"/>
  <c r="H1691" i="15"/>
  <c r="F1696" i="15"/>
  <c r="G1696" i="15"/>
  <c r="H1696" i="15"/>
  <c r="F1702" i="15"/>
  <c r="G1702" i="15"/>
  <c r="H1702" i="15"/>
  <c r="F1714" i="15"/>
  <c r="G1714" i="15"/>
  <c r="H1714" i="15"/>
  <c r="F1740" i="15"/>
  <c r="G1740" i="15"/>
  <c r="H1740" i="15"/>
  <c r="F1744" i="15"/>
  <c r="G1744" i="15"/>
  <c r="H1744" i="15"/>
  <c r="F1750" i="15"/>
  <c r="G1750" i="15"/>
  <c r="H1750" i="15"/>
  <c r="F1754" i="15"/>
  <c r="G1754" i="15"/>
  <c r="H1754" i="15"/>
  <c r="F1759" i="15"/>
  <c r="G1759" i="15"/>
  <c r="H1759" i="15"/>
  <c r="F1765" i="15"/>
  <c r="G1765" i="15"/>
  <c r="H1765" i="15"/>
  <c r="F1769" i="15"/>
  <c r="G1769" i="15"/>
  <c r="H1769" i="15"/>
  <c r="F1782" i="15"/>
  <c r="G1782" i="15"/>
  <c r="H1782" i="15"/>
  <c r="F1807" i="15"/>
  <c r="G1807" i="15"/>
  <c r="H1807" i="15"/>
  <c r="F1689" i="15"/>
  <c r="G1689" i="15"/>
  <c r="H1689" i="15"/>
  <c r="F1712" i="15"/>
  <c r="G1712" i="15"/>
  <c r="H1712" i="15"/>
  <c r="F1738" i="15"/>
  <c r="G1738" i="15"/>
  <c r="H1738" i="15"/>
  <c r="F1801" i="15"/>
  <c r="G1801" i="15"/>
  <c r="H1801" i="15"/>
  <c r="F1695" i="15"/>
  <c r="G1695" i="15"/>
  <c r="H1695" i="15"/>
  <c r="F1724" i="15"/>
  <c r="G1724" i="15"/>
  <c r="H1724" i="15"/>
  <c r="F1777" i="15"/>
  <c r="G1777" i="15"/>
  <c r="H1777" i="15"/>
  <c r="F1796" i="15"/>
  <c r="G1796" i="15"/>
  <c r="H1796" i="15"/>
  <c r="F1627" i="15"/>
  <c r="G1627" i="15"/>
  <c r="H1627" i="15"/>
  <c r="F1646" i="15"/>
  <c r="G1646" i="15"/>
  <c r="H1646" i="15"/>
  <c r="F1659" i="15"/>
  <c r="G1659" i="15"/>
  <c r="H1659" i="15"/>
  <c r="F1663" i="15"/>
  <c r="G1663" i="15"/>
  <c r="H1663" i="15"/>
  <c r="F1668" i="15"/>
  <c r="G1668" i="15"/>
  <c r="H1668" i="15"/>
  <c r="F1672" i="15"/>
  <c r="G1672" i="15"/>
  <c r="H1672" i="15"/>
  <c r="F1681" i="15"/>
  <c r="G1681" i="15"/>
  <c r="H1681" i="15"/>
  <c r="F1692" i="15"/>
  <c r="G1692" i="15"/>
  <c r="H1692" i="15"/>
  <c r="F1697" i="15"/>
  <c r="G1697" i="15"/>
  <c r="H1697" i="15"/>
  <c r="F1709" i="15"/>
  <c r="G1709" i="15"/>
  <c r="H1709" i="15"/>
  <c r="F1715" i="15"/>
  <c r="G1715" i="15"/>
  <c r="H1715" i="15"/>
  <c r="F1719" i="15"/>
  <c r="G1719" i="15"/>
  <c r="H1719" i="15"/>
  <c r="F1725" i="15"/>
  <c r="G1725" i="15"/>
  <c r="H1725" i="15"/>
  <c r="F1729" i="15"/>
  <c r="G1729" i="15"/>
  <c r="H1729" i="15"/>
  <c r="F1735" i="15"/>
  <c r="G1735" i="15"/>
  <c r="H1735" i="15"/>
  <c r="F1741" i="15"/>
  <c r="G1741" i="15"/>
  <c r="H1741" i="15"/>
  <c r="F1745" i="15"/>
  <c r="G1745" i="15"/>
  <c r="H1745" i="15"/>
  <c r="F1755" i="15"/>
  <c r="G1755" i="15"/>
  <c r="H1755" i="15"/>
  <c r="F1783" i="15"/>
  <c r="G1783" i="15"/>
  <c r="H1783" i="15"/>
  <c r="F1787" i="15"/>
  <c r="G1787" i="15"/>
  <c r="H1787" i="15"/>
  <c r="F1793" i="15"/>
  <c r="G1793" i="15"/>
  <c r="H1793" i="15"/>
  <c r="F1797" i="15"/>
  <c r="G1797" i="15"/>
  <c r="H1797" i="15"/>
  <c r="F1802" i="15"/>
  <c r="G1802" i="15"/>
  <c r="H1802" i="15"/>
  <c r="F1808" i="15"/>
  <c r="G1808" i="15"/>
  <c r="H1808" i="15"/>
  <c r="F1684" i="15"/>
  <c r="G1684" i="15"/>
  <c r="H1684" i="15"/>
  <c r="F1727" i="15"/>
  <c r="G1727" i="15"/>
  <c r="H1727" i="15"/>
  <c r="F1763" i="15"/>
  <c r="G1763" i="15"/>
  <c r="H1763" i="15"/>
  <c r="F1791" i="15"/>
  <c r="G1791" i="15"/>
  <c r="H1791" i="15"/>
  <c r="F1631" i="15"/>
  <c r="G1631" i="15"/>
  <c r="H1631" i="15"/>
  <c r="F1728" i="15"/>
  <c r="G1728" i="15"/>
  <c r="H1728" i="15"/>
  <c r="F1786" i="15"/>
  <c r="G1786" i="15"/>
  <c r="H1786" i="15"/>
  <c r="F1628" i="15"/>
  <c r="G1628" i="15"/>
  <c r="H1628" i="15"/>
  <c r="F1633" i="15"/>
  <c r="G1633" i="15"/>
  <c r="H1633" i="15"/>
  <c r="F1638" i="15"/>
  <c r="G1638" i="15"/>
  <c r="H1638" i="15"/>
  <c r="F1651" i="15"/>
  <c r="G1651" i="15"/>
  <c r="H1651" i="15"/>
  <c r="F1655" i="15"/>
  <c r="G1655" i="15"/>
  <c r="H1655" i="15"/>
  <c r="F1660" i="15"/>
  <c r="G1660" i="15"/>
  <c r="H1660" i="15"/>
  <c r="F1664" i="15"/>
  <c r="G1664" i="15"/>
  <c r="H1664" i="15"/>
  <c r="F1677" i="15"/>
  <c r="G1677" i="15"/>
  <c r="H1677" i="15"/>
  <c r="F1682" i="15"/>
  <c r="G1682" i="15"/>
  <c r="H1682" i="15"/>
  <c r="F1686" i="15"/>
  <c r="G1686" i="15"/>
  <c r="H1686" i="15"/>
  <c r="F1698" i="15"/>
  <c r="G1698" i="15"/>
  <c r="H1698" i="15"/>
  <c r="F1703" i="15"/>
  <c r="G1703" i="15"/>
  <c r="H1703" i="15"/>
  <c r="F1716" i="15"/>
  <c r="G1716" i="15"/>
  <c r="H1716" i="15"/>
  <c r="F1720" i="15"/>
  <c r="G1720" i="15"/>
  <c r="H1720" i="15"/>
  <c r="F1730" i="15"/>
  <c r="G1730" i="15"/>
  <c r="H1730" i="15"/>
  <c r="F1756" i="15"/>
  <c r="G1756" i="15"/>
  <c r="H1756" i="15"/>
  <c r="F1760" i="15"/>
  <c r="G1760" i="15"/>
  <c r="H1760" i="15"/>
  <c r="F1766" i="15"/>
  <c r="G1766" i="15"/>
  <c r="H1766" i="15"/>
  <c r="F1773" i="15"/>
  <c r="G1773" i="15"/>
  <c r="H1773" i="15"/>
  <c r="F1778" i="15"/>
  <c r="G1778" i="15"/>
  <c r="H1778" i="15"/>
  <c r="F1784" i="15"/>
  <c r="G1784" i="15"/>
  <c r="H1784" i="15"/>
  <c r="F1788" i="15"/>
  <c r="G1788" i="15"/>
  <c r="H1788" i="15"/>
  <c r="F1798" i="15"/>
  <c r="G1798" i="15"/>
  <c r="H1798" i="15"/>
  <c r="F1649" i="15"/>
  <c r="G1649" i="15"/>
  <c r="H1649" i="15"/>
  <c r="F1707" i="15"/>
  <c r="G1707" i="15"/>
  <c r="H1707" i="15"/>
  <c r="F1749" i="15"/>
  <c r="G1749" i="15"/>
  <c r="H1749" i="15"/>
  <c r="F1641" i="15"/>
  <c r="G1641" i="15"/>
  <c r="H1641" i="15"/>
  <c r="F1634" i="15"/>
  <c r="G1634" i="15"/>
  <c r="H1634" i="15"/>
  <c r="F1643" i="15"/>
  <c r="G1643" i="15"/>
  <c r="H1643" i="15"/>
  <c r="F1647" i="15"/>
  <c r="G1647" i="15"/>
  <c r="H1647" i="15"/>
  <c r="F1652" i="15"/>
  <c r="G1652" i="15"/>
  <c r="H1652" i="15"/>
  <c r="F1656" i="15"/>
  <c r="G1656" i="15"/>
  <c r="H1656" i="15"/>
  <c r="F1669" i="15"/>
  <c r="G1669" i="15"/>
  <c r="H1669" i="15"/>
  <c r="F1673" i="15"/>
  <c r="G1673" i="15"/>
  <c r="H1673" i="15"/>
  <c r="F1693" i="15"/>
  <c r="G1693" i="15"/>
  <c r="H1693" i="15"/>
  <c r="F1699" i="15"/>
  <c r="G1699" i="15"/>
  <c r="H1699" i="15"/>
  <c r="F1704" i="15"/>
  <c r="G1704" i="15"/>
  <c r="H1704" i="15"/>
  <c r="F1710" i="15"/>
  <c r="G1710" i="15"/>
  <c r="H1710" i="15"/>
  <c r="F1731" i="15"/>
  <c r="G1731" i="15"/>
  <c r="H1731" i="15"/>
  <c r="F1736" i="15"/>
  <c r="G1736" i="15"/>
  <c r="H1736" i="15"/>
  <c r="F1742" i="15"/>
  <c r="G1742" i="15"/>
  <c r="H1742" i="15"/>
  <c r="F1746" i="15"/>
  <c r="G1746" i="15"/>
  <c r="H1746" i="15"/>
  <c r="F1751" i="15"/>
  <c r="G1751" i="15"/>
  <c r="H1751" i="15"/>
  <c r="F1757" i="15"/>
  <c r="G1757" i="15"/>
  <c r="H1757" i="15"/>
  <c r="F1761" i="15"/>
  <c r="G1761" i="15"/>
  <c r="H1761" i="15"/>
  <c r="F1774" i="15"/>
  <c r="G1774" i="15"/>
  <c r="H1774" i="15"/>
  <c r="F1799" i="15"/>
  <c r="G1799" i="15"/>
  <c r="H1799" i="15"/>
  <c r="F1803" i="15"/>
  <c r="G1803" i="15"/>
  <c r="H1803" i="15"/>
  <c r="F1645" i="15"/>
  <c r="G1645" i="15"/>
  <c r="H1645" i="15"/>
  <c r="F1723" i="15"/>
  <c r="G1723" i="15"/>
  <c r="H1723" i="15"/>
  <c r="F1753" i="15"/>
  <c r="G1753" i="15"/>
  <c r="H1753" i="15"/>
  <c r="F1679" i="15"/>
  <c r="G1679" i="15"/>
  <c r="H1679" i="15"/>
  <c r="F1708" i="15"/>
  <c r="G1708" i="15"/>
  <c r="H1708" i="15"/>
  <c r="F1768" i="15"/>
  <c r="G1768" i="15"/>
  <c r="H1768" i="15"/>
  <c r="F1806" i="15"/>
  <c r="G1806" i="15"/>
  <c r="H1806" i="15"/>
  <c r="F1629" i="15"/>
  <c r="G1629" i="15"/>
  <c r="H1629" i="15"/>
  <c r="F1635" i="15"/>
  <c r="G1635" i="15"/>
  <c r="H1635" i="15"/>
  <c r="F1639" i="15"/>
  <c r="G1639" i="15"/>
  <c r="H1639" i="15"/>
  <c r="F1644" i="15"/>
  <c r="G1644" i="15"/>
  <c r="H1644" i="15"/>
  <c r="F1648" i="15"/>
  <c r="G1648" i="15"/>
  <c r="H1648" i="15"/>
  <c r="F1661" i="15"/>
  <c r="G1661" i="15"/>
  <c r="H1661" i="15"/>
  <c r="F1665" i="15"/>
  <c r="G1665" i="15"/>
  <c r="H1665" i="15"/>
  <c r="F1674" i="15"/>
  <c r="G1674" i="15"/>
  <c r="H1674" i="15"/>
  <c r="F1687" i="15"/>
  <c r="G1687" i="15"/>
  <c r="H1687" i="15"/>
  <c r="F1700" i="15"/>
  <c r="G1700" i="15"/>
  <c r="H1700" i="15"/>
  <c r="F1705" i="15"/>
  <c r="G1705" i="15"/>
  <c r="H1705" i="15"/>
  <c r="F1717" i="15"/>
  <c r="G1717" i="15"/>
  <c r="H1717" i="15"/>
  <c r="F1721" i="15"/>
  <c r="G1721" i="15"/>
  <c r="H1721" i="15"/>
  <c r="F1726" i="15"/>
  <c r="G1726" i="15"/>
  <c r="H1726" i="15"/>
  <c r="F1732" i="15"/>
  <c r="G1732" i="15"/>
  <c r="H1732" i="15"/>
  <c r="F1737" i="15"/>
  <c r="G1737" i="15"/>
  <c r="H1737" i="15"/>
  <c r="F1747" i="15"/>
  <c r="G1747" i="15"/>
  <c r="H1747" i="15"/>
  <c r="F1775" i="15"/>
  <c r="G1775" i="15"/>
  <c r="H1775" i="15"/>
  <c r="F1779" i="15"/>
  <c r="G1779" i="15"/>
  <c r="H1779" i="15"/>
  <c r="F1785" i="15"/>
  <c r="G1785" i="15"/>
  <c r="H1785" i="15"/>
  <c r="F1789" i="15"/>
  <c r="G1789" i="15"/>
  <c r="H1789" i="15"/>
  <c r="F1794" i="15"/>
  <c r="G1794" i="15"/>
  <c r="H1794" i="15"/>
  <c r="F1800" i="15"/>
  <c r="G1800" i="15"/>
  <c r="H1800" i="15"/>
  <c r="F1804" i="15"/>
  <c r="G1804" i="15"/>
  <c r="H1804" i="15"/>
  <c r="F1743" i="15"/>
  <c r="G1743" i="15"/>
  <c r="H1743" i="15"/>
  <c r="F1805" i="15"/>
  <c r="G1805" i="15"/>
  <c r="H1805" i="15"/>
  <c r="F1650" i="15"/>
  <c r="G1650" i="15"/>
  <c r="H1650" i="15"/>
  <c r="F1675" i="15"/>
  <c r="G1675" i="15"/>
  <c r="H1675" i="15"/>
  <c r="F1713" i="15"/>
  <c r="G1713" i="15"/>
  <c r="H1713" i="15"/>
  <c r="F1781" i="15"/>
  <c r="G1781" i="15"/>
  <c r="H1781" i="15"/>
  <c r="F1630" i="15"/>
  <c r="G1630" i="15"/>
  <c r="H1630" i="15"/>
  <c r="F1636" i="15"/>
  <c r="G1636" i="15"/>
  <c r="H1636" i="15"/>
  <c r="F1640" i="15"/>
  <c r="G1640" i="15"/>
  <c r="H1640" i="15"/>
  <c r="F1653" i="15"/>
  <c r="G1653" i="15"/>
  <c r="H1653" i="15"/>
  <c r="F1657" i="15"/>
  <c r="G1657" i="15"/>
  <c r="H1657" i="15"/>
  <c r="F1666" i="15"/>
  <c r="G1666" i="15"/>
  <c r="H1666" i="15"/>
  <c r="F1678" i="15"/>
  <c r="G1678" i="15"/>
  <c r="H1678" i="15"/>
  <c r="F1683" i="15"/>
  <c r="G1683" i="15"/>
  <c r="H1683" i="15"/>
  <c r="F1688" i="15"/>
  <c r="G1688" i="15"/>
  <c r="H1688" i="15"/>
  <c r="F1694" i="15"/>
  <c r="G1694" i="15"/>
  <c r="H1694" i="15"/>
  <c r="F1706" i="15"/>
  <c r="G1706" i="15"/>
  <c r="H1706" i="15"/>
  <c r="F1711" i="15"/>
  <c r="G1711" i="15"/>
  <c r="H1711" i="15"/>
  <c r="F1722" i="15"/>
  <c r="G1722" i="15"/>
  <c r="H1722" i="15"/>
  <c r="F1748" i="15"/>
  <c r="G1748" i="15"/>
  <c r="H1748" i="15"/>
  <c r="F1752" i="15"/>
  <c r="G1752" i="15"/>
  <c r="H1752" i="15"/>
  <c r="F1758" i="15"/>
  <c r="G1758" i="15"/>
  <c r="H1758" i="15"/>
  <c r="F1762" i="15"/>
  <c r="G1762" i="15"/>
  <c r="H1762" i="15"/>
  <c r="F1767" i="15"/>
  <c r="G1767" i="15"/>
  <c r="H1767" i="15"/>
  <c r="F1776" i="15"/>
  <c r="G1776" i="15"/>
  <c r="H1776" i="15"/>
  <c r="F1780" i="15"/>
  <c r="G1780" i="15"/>
  <c r="H1780" i="15"/>
  <c r="F1790" i="15"/>
  <c r="G1790" i="15"/>
  <c r="H1790" i="15"/>
  <c r="F1658" i="15"/>
  <c r="G1658" i="15"/>
  <c r="H1658" i="15"/>
  <c r="F1670" i="15"/>
  <c r="G1670" i="15"/>
  <c r="H1670" i="15"/>
  <c r="F1701" i="15"/>
  <c r="G1701" i="15"/>
  <c r="H1701" i="15"/>
  <c r="F1733" i="15"/>
  <c r="G1733" i="15"/>
  <c r="H1733" i="15"/>
  <c r="F1795" i="15"/>
  <c r="G1795" i="15"/>
  <c r="H1795" i="15"/>
  <c r="F1637" i="15"/>
  <c r="G1637" i="15"/>
  <c r="H1637" i="15"/>
  <c r="F1662" i="15"/>
  <c r="G1662" i="15"/>
  <c r="H1662" i="15"/>
  <c r="F1690" i="15"/>
  <c r="G1690" i="15"/>
  <c r="H1690" i="15"/>
  <c r="F1718" i="15"/>
  <c r="G1718" i="15"/>
  <c r="H1718" i="15"/>
  <c r="F1739" i="15"/>
  <c r="G1739" i="15"/>
  <c r="H1739" i="15"/>
  <c r="F1764" i="15"/>
  <c r="G1764" i="15"/>
  <c r="H1764" i="15"/>
  <c r="F1792" i="15"/>
  <c r="G1792" i="15"/>
  <c r="H1792" i="15"/>
  <c r="F1596" i="15"/>
  <c r="J806" i="15"/>
  <c r="G2523" i="15"/>
  <c r="J1596" i="15"/>
  <c r="J2745" i="15"/>
  <c r="J259" i="15"/>
  <c r="F2584" i="15"/>
  <c r="F659" i="15"/>
  <c r="J1516" i="15"/>
  <c r="J275" i="15"/>
  <c r="F259" i="15"/>
  <c r="F2479" i="15"/>
  <c r="J2719" i="15"/>
  <c r="J3022" i="15"/>
  <c r="J2307" i="15"/>
  <c r="F1516" i="15"/>
  <c r="J2590" i="15"/>
  <c r="F1574" i="15"/>
  <c r="J3058" i="15"/>
  <c r="J2955" i="15"/>
  <c r="J3047" i="15"/>
  <c r="F806" i="15"/>
  <c r="G2270" i="15"/>
  <c r="G2570" i="15"/>
  <c r="G2535" i="15"/>
  <c r="J1567" i="15"/>
  <c r="J1545" i="15"/>
  <c r="J2713" i="15"/>
  <c r="J2751" i="15"/>
  <c r="F63" i="15"/>
  <c r="G2280" i="15"/>
  <c r="G2482" i="15"/>
  <c r="F1589" i="15"/>
  <c r="F653" i="15"/>
  <c r="J2278" i="15"/>
  <c r="J1604" i="15"/>
  <c r="F1604" i="15"/>
  <c r="J2971" i="15"/>
  <c r="J2756" i="15"/>
  <c r="F1567" i="15"/>
  <c r="J1142" i="15"/>
  <c r="F1545" i="15"/>
  <c r="J2537" i="15"/>
  <c r="J2860" i="15"/>
  <c r="F847" i="15"/>
  <c r="F540" i="15"/>
  <c r="G540" i="15"/>
  <c r="H540" i="15"/>
  <c r="F869" i="15"/>
  <c r="G869" i="15"/>
  <c r="H869" i="15"/>
  <c r="J2987" i="15"/>
  <c r="J2766" i="15"/>
  <c r="J3011" i="15"/>
  <c r="F2472" i="15"/>
  <c r="J267" i="15"/>
  <c r="F2525" i="15"/>
  <c r="F2486" i="15"/>
  <c r="F2260" i="15"/>
  <c r="F504" i="15"/>
  <c r="F1142" i="15"/>
  <c r="J2740" i="15"/>
  <c r="F1510" i="15"/>
  <c r="F1523" i="15"/>
  <c r="G2308" i="15"/>
  <c r="G2550" i="15"/>
  <c r="J2703" i="15"/>
  <c r="F2492" i="15"/>
  <c r="F1051" i="15"/>
  <c r="F275" i="15"/>
  <c r="F267" i="15"/>
  <c r="J2273" i="15"/>
  <c r="J2724" i="15"/>
  <c r="J3027" i="15"/>
  <c r="F2437" i="15"/>
  <c r="F1582" i="15"/>
  <c r="J1531" i="15"/>
  <c r="J3038" i="15"/>
  <c r="F2544" i="15"/>
  <c r="G2444" i="15"/>
  <c r="G2597" i="15"/>
  <c r="G2579" i="15"/>
  <c r="G2483" i="15"/>
  <c r="J2483" i="15"/>
  <c r="G2582" i="15"/>
  <c r="J2582" i="15"/>
  <c r="G2472" i="15"/>
  <c r="J2472" i="15"/>
  <c r="G2567" i="15"/>
  <c r="J2567" i="15"/>
  <c r="G2420" i="15"/>
  <c r="J2420" i="15"/>
  <c r="G2599" i="15"/>
  <c r="J2599" i="15"/>
  <c r="G2546" i="15"/>
  <c r="J2546" i="15"/>
  <c r="G2456" i="15"/>
  <c r="G2474" i="15"/>
  <c r="J2474" i="15"/>
  <c r="G2462" i="15"/>
  <c r="J2462" i="15"/>
  <c r="G2480" i="15"/>
  <c r="J2480" i="15"/>
  <c r="F2494" i="15"/>
  <c r="F2541" i="15"/>
  <c r="F2429" i="15"/>
  <c r="F2488" i="15"/>
  <c r="G2491" i="15"/>
  <c r="G2459" i="15"/>
  <c r="G2574" i="15"/>
  <c r="G2538" i="15"/>
  <c r="G2527" i="15"/>
  <c r="F2428" i="15"/>
  <c r="J2545" i="15"/>
  <c r="J2603" i="15"/>
  <c r="F2493" i="15"/>
  <c r="J2460" i="15"/>
  <c r="G2431" i="15"/>
  <c r="F2445" i="15"/>
  <c r="J2581" i="15"/>
  <c r="F2582" i="15"/>
  <c r="F2576" i="15"/>
  <c r="F2461" i="15"/>
  <c r="F2577" i="15"/>
  <c r="F2567" i="15"/>
  <c r="F2546" i="15"/>
  <c r="F2450" i="15"/>
  <c r="F2599" i="15"/>
  <c r="F2466" i="15"/>
  <c r="G2500" i="15"/>
  <c r="G2578" i="15"/>
  <c r="G2551" i="15"/>
  <c r="F2540" i="15"/>
  <c r="F2456" i="15"/>
  <c r="F2423" i="15"/>
  <c r="J2499" i="15"/>
  <c r="G2440" i="15"/>
  <c r="G2467" i="15"/>
  <c r="G2593" i="15"/>
  <c r="G2502" i="15"/>
  <c r="J2502" i="15"/>
  <c r="G2484" i="15"/>
  <c r="J2484" i="15"/>
  <c r="G2479" i="15"/>
  <c r="J2479" i="15"/>
  <c r="G2595" i="15"/>
  <c r="J2595" i="15"/>
  <c r="G2451" i="15"/>
  <c r="J2451" i="15"/>
  <c r="G2557" i="15"/>
  <c r="J2557" i="15"/>
  <c r="G2525" i="15"/>
  <c r="J2525" i="15"/>
  <c r="G2423" i="15"/>
  <c r="J2423" i="15"/>
  <c r="G2488" i="15"/>
  <c r="J2488" i="15"/>
  <c r="G2577" i="15"/>
  <c r="J2577" i="15"/>
  <c r="G2455" i="15"/>
  <c r="J2455" i="15"/>
  <c r="G2428" i="15"/>
  <c r="J2428" i="15"/>
  <c r="G2466" i="15"/>
  <c r="J2466" i="15"/>
  <c r="G2566" i="15"/>
  <c r="J2566" i="15"/>
  <c r="G2529" i="15"/>
  <c r="J2529" i="15"/>
  <c r="G2498" i="15"/>
  <c r="J2498" i="15"/>
  <c r="G2492" i="15"/>
  <c r="J2492" i="15"/>
  <c r="G2475" i="15"/>
  <c r="J2475" i="15"/>
  <c r="G2586" i="15"/>
  <c r="J2586" i="15"/>
  <c r="G2539" i="15"/>
  <c r="J2539" i="15"/>
  <c r="G2534" i="15"/>
  <c r="J2534" i="15"/>
  <c r="G2432" i="15"/>
  <c r="J2432" i="15"/>
  <c r="G2585" i="15"/>
  <c r="J2585" i="15"/>
  <c r="G2554" i="15"/>
  <c r="J2554" i="15"/>
  <c r="G2553" i="15"/>
  <c r="J2553" i="15"/>
  <c r="G2543" i="15"/>
  <c r="J2543" i="15"/>
  <c r="G2441" i="15"/>
  <c r="G2594" i="15"/>
  <c r="J2594" i="15"/>
  <c r="F2496" i="15"/>
  <c r="J2588" i="15"/>
  <c r="F2528" i="15"/>
  <c r="F2426" i="15"/>
  <c r="F2588" i="15"/>
  <c r="J2454" i="15"/>
  <c r="F2481" i="15"/>
  <c r="J2591" i="15"/>
  <c r="J2541" i="15"/>
  <c r="F2454" i="15"/>
  <c r="J2569" i="15"/>
  <c r="J2434" i="15"/>
  <c r="F2529" i="15"/>
  <c r="F2417" i="15"/>
  <c r="J2533" i="15"/>
  <c r="F2487" i="15"/>
  <c r="J2494" i="15"/>
  <c r="F2592" i="15"/>
  <c r="J2519" i="15"/>
  <c r="F2589" i="15"/>
  <c r="F2534" i="15"/>
  <c r="F2524" i="15"/>
  <c r="F2575" i="15"/>
  <c r="F2422" i="15"/>
  <c r="F2566" i="15"/>
  <c r="F2557" i="15"/>
  <c r="F2478" i="15"/>
  <c r="J2559" i="15"/>
  <c r="F2434" i="15"/>
  <c r="F2473" i="15"/>
  <c r="F2436" i="15"/>
  <c r="F2464" i="15"/>
  <c r="J2458" i="15"/>
  <c r="F2533" i="15"/>
  <c r="F2532" i="15"/>
  <c r="J2531" i="15"/>
  <c r="F2427" i="15"/>
  <c r="J2573" i="15"/>
  <c r="J2522" i="15"/>
  <c r="J2518" i="15"/>
  <c r="F2552" i="15"/>
  <c r="F2598" i="15"/>
  <c r="J2448" i="15"/>
  <c r="J2503" i="15"/>
  <c r="J2490" i="15"/>
  <c r="J2485" i="15"/>
  <c r="F2556" i="15"/>
  <c r="J2547" i="15"/>
  <c r="F2560" i="15"/>
  <c r="J2468" i="15"/>
  <c r="J2286" i="15"/>
  <c r="G2262" i="15"/>
  <c r="G2296" i="15"/>
  <c r="J2296" i="15"/>
  <c r="G2261" i="15"/>
  <c r="G2295" i="15"/>
  <c r="J2295" i="15"/>
  <c r="G2266" i="15"/>
  <c r="G2283" i="15"/>
  <c r="J2283" i="15"/>
  <c r="G2299" i="15"/>
  <c r="J2299" i="15"/>
  <c r="J2282" i="15"/>
  <c r="G2258" i="15"/>
  <c r="J2305" i="15"/>
  <c r="G2287" i="15"/>
  <c r="J2287" i="15"/>
  <c r="J2257" i="15"/>
  <c r="J2275" i="15"/>
  <c r="F2294" i="15"/>
  <c r="J2288" i="15"/>
  <c r="J2289" i="15"/>
  <c r="F2289" i="15"/>
  <c r="F2304" i="15"/>
  <c r="F2256" i="15"/>
  <c r="F2265" i="15"/>
  <c r="J2302" i="15"/>
  <c r="J2260" i="15"/>
  <c r="F2276" i="15"/>
  <c r="G706" i="15"/>
  <c r="J706" i="15"/>
  <c r="J1582" i="15"/>
  <c r="G1561" i="15"/>
  <c r="J1561" i="15"/>
  <c r="G1546" i="15"/>
  <c r="G54" i="15"/>
  <c r="G502" i="15"/>
  <c r="J502" i="15"/>
  <c r="J1542" i="15"/>
  <c r="G1521" i="15"/>
  <c r="J1521" i="15"/>
  <c r="G754" i="15"/>
  <c r="J754" i="15"/>
  <c r="G1599" i="15"/>
  <c r="J1599" i="15"/>
  <c r="G1577" i="15"/>
  <c r="J1577" i="15"/>
  <c r="F270" i="15"/>
  <c r="J387" i="15"/>
  <c r="J2763" i="15"/>
  <c r="J1203" i="15"/>
  <c r="J257" i="15"/>
  <c r="J2831" i="15"/>
  <c r="J2540" i="15"/>
  <c r="F1525" i="15"/>
  <c r="F1144" i="15"/>
  <c r="J2820" i="15"/>
  <c r="F1505" i="15"/>
  <c r="F1592" i="15"/>
  <c r="J2702" i="15"/>
  <c r="J3029" i="15"/>
  <c r="J1046" i="15"/>
  <c r="F1561" i="15"/>
  <c r="F1586" i="15"/>
  <c r="J2285" i="15"/>
  <c r="J2427" i="15"/>
  <c r="J2842" i="15"/>
  <c r="J1539" i="15"/>
  <c r="F1553" i="15"/>
  <c r="J2487" i="15"/>
  <c r="F1046" i="15"/>
  <c r="J2941" i="15"/>
  <c r="J2742" i="15"/>
  <c r="J1566" i="15"/>
  <c r="J2436" i="15"/>
  <c r="J800" i="15"/>
  <c r="F1599" i="15"/>
  <c r="J2530" i="15"/>
  <c r="F1546" i="15"/>
  <c r="J2815" i="15"/>
  <c r="J2281" i="15"/>
  <c r="J2852" i="15"/>
  <c r="J658" i="15"/>
  <c r="J1533" i="15"/>
  <c r="F507" i="15"/>
  <c r="F58" i="15"/>
  <c r="F171" i="15"/>
  <c r="J2265" i="15"/>
  <c r="J2478" i="15"/>
  <c r="J2962" i="15"/>
  <c r="J2450" i="15"/>
  <c r="J2589" i="15"/>
  <c r="J2799" i="15"/>
  <c r="J2549" i="15"/>
  <c r="J2973" i="15"/>
  <c r="F658" i="15"/>
  <c r="F1533" i="15"/>
  <c r="J562" i="15"/>
  <c r="F1053" i="15"/>
  <c r="J262" i="15"/>
  <c r="F911" i="15"/>
  <c r="F881" i="15"/>
  <c r="F1580" i="15"/>
  <c r="J2810" i="15"/>
  <c r="F706" i="15"/>
  <c r="J758" i="15"/>
  <c r="J2726" i="15"/>
  <c r="J2294" i="15"/>
  <c r="F502" i="15"/>
  <c r="J2847" i="15"/>
  <c r="J2710" i="15"/>
  <c r="J2521" i="15"/>
  <c r="J1519" i="15"/>
  <c r="F562" i="15"/>
  <c r="F262" i="15"/>
  <c r="J332" i="15"/>
  <c r="F742" i="15"/>
  <c r="G742" i="15"/>
  <c r="H742" i="15"/>
  <c r="F939" i="15"/>
  <c r="G939" i="15"/>
  <c r="H939" i="15"/>
  <c r="F1612" i="15"/>
  <c r="J2256" i="15"/>
  <c r="F758" i="15"/>
  <c r="J2836" i="15"/>
  <c r="J2598" i="15"/>
  <c r="J2464" i="15"/>
  <c r="J2562" i="15"/>
  <c r="J2276" i="15"/>
  <c r="F1519" i="15"/>
  <c r="J2304" i="15"/>
  <c r="F760" i="15"/>
  <c r="G1504" i="15"/>
  <c r="J1504" i="15"/>
  <c r="G1585" i="15"/>
  <c r="J1585" i="15"/>
  <c r="G650" i="15"/>
  <c r="J650" i="15"/>
  <c r="G804" i="15"/>
  <c r="G1603" i="15"/>
  <c r="J1603" i="15"/>
  <c r="J1550" i="15"/>
  <c r="G59" i="15"/>
  <c r="G1598" i="15"/>
  <c r="J1199" i="15"/>
  <c r="J1133" i="15"/>
  <c r="G1133" i="15"/>
  <c r="G1589" i="15"/>
  <c r="J1589" i="15"/>
  <c r="G701" i="15"/>
  <c r="J701" i="15"/>
  <c r="G1547" i="15"/>
  <c r="J1547" i="15"/>
  <c r="G1527" i="15"/>
  <c r="J1527" i="15"/>
  <c r="F140" i="15"/>
  <c r="G140" i="15"/>
  <c r="H140" i="15"/>
  <c r="F22" i="15"/>
  <c r="G22" i="15"/>
  <c r="H22" i="15"/>
  <c r="F153" i="15"/>
  <c r="G153" i="15"/>
  <c r="H153" i="15"/>
  <c r="F60" i="15"/>
  <c r="F409" i="15"/>
  <c r="G409" i="15"/>
  <c r="H409" i="15"/>
  <c r="F383" i="15"/>
  <c r="F39" i="15"/>
  <c r="G39" i="15"/>
  <c r="H39" i="15"/>
  <c r="F138" i="15"/>
  <c r="G138" i="15"/>
  <c r="H138" i="15"/>
  <c r="F357" i="15"/>
  <c r="G357" i="15"/>
  <c r="H357" i="15"/>
  <c r="F287" i="15"/>
  <c r="G287" i="15"/>
  <c r="H287" i="15"/>
  <c r="F403" i="15"/>
  <c r="G403" i="15"/>
  <c r="H403" i="15"/>
  <c r="F333" i="15"/>
  <c r="F361" i="15"/>
  <c r="G361" i="15"/>
  <c r="H361" i="15"/>
  <c r="F129" i="15"/>
  <c r="G129" i="15"/>
  <c r="H129" i="15"/>
  <c r="F413" i="15"/>
  <c r="G413" i="15"/>
  <c r="H413" i="15"/>
  <c r="F147" i="15"/>
  <c r="G147" i="15"/>
  <c r="H147" i="15"/>
  <c r="F133" i="15"/>
  <c r="G133" i="15"/>
  <c r="H133" i="15"/>
  <c r="F359" i="15"/>
  <c r="G359" i="15"/>
  <c r="H359" i="15"/>
  <c r="F411" i="15"/>
  <c r="G411" i="15"/>
  <c r="H411" i="15"/>
  <c r="F142" i="15"/>
  <c r="G142" i="15"/>
  <c r="H142" i="15"/>
  <c r="F434" i="15"/>
  <c r="G434" i="15"/>
  <c r="H434" i="15"/>
  <c r="J434" i="15"/>
  <c r="F441" i="15"/>
  <c r="G441" i="15"/>
  <c r="H441" i="15"/>
  <c r="J441" i="15"/>
  <c r="F414" i="15"/>
  <c r="G414" i="15"/>
  <c r="H414" i="15"/>
  <c r="F1135" i="15"/>
  <c r="F392" i="15"/>
  <c r="F31" i="15"/>
  <c r="G31" i="15"/>
  <c r="H31" i="15"/>
  <c r="F137" i="15"/>
  <c r="G137" i="15"/>
  <c r="H137" i="15"/>
  <c r="F303" i="15"/>
  <c r="G303" i="15"/>
  <c r="H303" i="15"/>
  <c r="F343" i="15"/>
  <c r="G343" i="15"/>
  <c r="H343" i="15"/>
  <c r="F19" i="15"/>
  <c r="G19" i="15"/>
  <c r="H19" i="15"/>
  <c r="F71" i="15"/>
  <c r="F154" i="15"/>
  <c r="G154" i="15"/>
  <c r="H154" i="15"/>
  <c r="F70" i="15"/>
  <c r="F440" i="15"/>
  <c r="G440" i="15"/>
  <c r="H440" i="15"/>
  <c r="J440" i="15"/>
  <c r="F15" i="15"/>
  <c r="G15" i="15"/>
  <c r="H15" i="15"/>
  <c r="F417" i="15"/>
  <c r="G417" i="15"/>
  <c r="H417" i="15"/>
  <c r="F68" i="15"/>
  <c r="F21" i="15"/>
  <c r="G21" i="15"/>
  <c r="H21" i="15"/>
  <c r="F155" i="15"/>
  <c r="G155" i="15"/>
  <c r="H155" i="15"/>
  <c r="F152" i="15"/>
  <c r="G152" i="15"/>
  <c r="H152" i="15"/>
  <c r="F17" i="15"/>
  <c r="G17" i="15"/>
  <c r="H17" i="15"/>
  <c r="F345" i="15"/>
  <c r="G345" i="15"/>
  <c r="H345" i="15"/>
  <c r="F54" i="15"/>
  <c r="F131" i="15"/>
  <c r="G131" i="15"/>
  <c r="H131" i="15"/>
  <c r="F132" i="15"/>
  <c r="G132" i="15"/>
  <c r="H132" i="15"/>
  <c r="F433" i="15"/>
  <c r="G433" i="15"/>
  <c r="H433" i="15"/>
  <c r="J433" i="15"/>
  <c r="F870" i="15"/>
  <c r="G870" i="15"/>
  <c r="H870" i="15"/>
  <c r="F326" i="15"/>
  <c r="F437" i="15"/>
  <c r="G437" i="15"/>
  <c r="H437" i="15"/>
  <c r="J437" i="15"/>
  <c r="F37" i="15"/>
  <c r="G37" i="15"/>
  <c r="H37" i="15"/>
  <c r="F365" i="15"/>
  <c r="G365" i="15"/>
  <c r="H365" i="15"/>
  <c r="F150" i="15"/>
  <c r="G150" i="15"/>
  <c r="H150" i="15"/>
  <c r="F69" i="15"/>
  <c r="F405" i="15"/>
  <c r="G405" i="15"/>
  <c r="H405" i="15"/>
  <c r="F296" i="15"/>
  <c r="G296" i="15"/>
  <c r="H296" i="15"/>
  <c r="F35" i="15"/>
  <c r="G35" i="15"/>
  <c r="H35" i="15"/>
  <c r="F28" i="15"/>
  <c r="G28" i="15"/>
  <c r="H28" i="15"/>
  <c r="F23" i="15"/>
  <c r="G23" i="15"/>
  <c r="H23" i="15"/>
  <c r="F354" i="15"/>
  <c r="G354" i="15"/>
  <c r="H354" i="15"/>
  <c r="F20" i="15"/>
  <c r="G20" i="15"/>
  <c r="H20" i="15"/>
  <c r="F306" i="15"/>
  <c r="G306" i="15"/>
  <c r="H306" i="15"/>
  <c r="F56" i="15"/>
  <c r="F901" i="15"/>
  <c r="G901" i="15"/>
  <c r="H901" i="15"/>
  <c r="F956" i="15"/>
  <c r="J1583" i="15"/>
  <c r="F355" i="15"/>
  <c r="G355" i="15"/>
  <c r="H355" i="15"/>
  <c r="F289" i="15"/>
  <c r="G289" i="15"/>
  <c r="H289" i="15"/>
  <c r="F26" i="15"/>
  <c r="G26" i="15"/>
  <c r="H26" i="15"/>
  <c r="F146" i="15"/>
  <c r="G146" i="15"/>
  <c r="H146" i="15"/>
  <c r="F12" i="15"/>
  <c r="G12" i="15"/>
  <c r="H12" i="15"/>
  <c r="F139" i="15"/>
  <c r="G139" i="15"/>
  <c r="H139" i="15"/>
  <c r="F78" i="15"/>
  <c r="F64" i="15"/>
  <c r="F330" i="15"/>
  <c r="F299" i="15"/>
  <c r="G299" i="15"/>
  <c r="H299" i="15"/>
  <c r="F32" i="15"/>
  <c r="G32" i="15"/>
  <c r="H32" i="15"/>
  <c r="F141" i="15"/>
  <c r="G141" i="15"/>
  <c r="H141" i="15"/>
  <c r="F29" i="15"/>
  <c r="G29" i="15"/>
  <c r="H29" i="15"/>
  <c r="F308" i="15"/>
  <c r="G308" i="15"/>
  <c r="H308" i="15"/>
  <c r="F432" i="15"/>
  <c r="G432" i="15"/>
  <c r="H432" i="15"/>
  <c r="J432" i="15"/>
  <c r="F410" i="15"/>
  <c r="G410" i="15"/>
  <c r="H410" i="15"/>
  <c r="F439" i="15"/>
  <c r="G439" i="15"/>
  <c r="H439" i="15"/>
  <c r="J439" i="15"/>
  <c r="F444" i="15"/>
  <c r="G444" i="15"/>
  <c r="H444" i="15"/>
  <c r="J444" i="15"/>
  <c r="F1359" i="15"/>
  <c r="G1359" i="15"/>
  <c r="H1359" i="15"/>
  <c r="J1359" i="15"/>
  <c r="F1351" i="15"/>
  <c r="G1351" i="15"/>
  <c r="H1351" i="15"/>
  <c r="J1351" i="15"/>
  <c r="F1343" i="15"/>
  <c r="G1343" i="15"/>
  <c r="H1343" i="15"/>
  <c r="J1343" i="15"/>
  <c r="F1334" i="15"/>
  <c r="G1334" i="15"/>
  <c r="H1334" i="15"/>
  <c r="J1334" i="15"/>
  <c r="F735" i="15"/>
  <c r="G735" i="15"/>
  <c r="H735" i="15"/>
  <c r="J735" i="15"/>
  <c r="F1328" i="15"/>
  <c r="G1328" i="15"/>
  <c r="H1328" i="15"/>
  <c r="J1328" i="15"/>
  <c r="F1320" i="15"/>
  <c r="G1320" i="15"/>
  <c r="H1320" i="15"/>
  <c r="J1320" i="15"/>
  <c r="F1312" i="15"/>
  <c r="G1312" i="15"/>
  <c r="H1312" i="15"/>
  <c r="J1312" i="15"/>
  <c r="F1304" i="15"/>
  <c r="G1304" i="15"/>
  <c r="H1304" i="15"/>
  <c r="J1304" i="15"/>
  <c r="F194" i="15"/>
  <c r="F1583" i="15"/>
  <c r="F701" i="15"/>
  <c r="F430" i="15"/>
  <c r="G430" i="15"/>
  <c r="H430" i="15"/>
  <c r="J430" i="15"/>
  <c r="F27" i="15"/>
  <c r="G27" i="15"/>
  <c r="H27" i="15"/>
  <c r="F76" i="15"/>
  <c r="F310" i="15"/>
  <c r="G310" i="15"/>
  <c r="H310" i="15"/>
  <c r="F391" i="15"/>
  <c r="F34" i="15"/>
  <c r="G34" i="15"/>
  <c r="H34" i="15"/>
  <c r="F134" i="15"/>
  <c r="G134" i="15"/>
  <c r="H134" i="15"/>
  <c r="F59" i="15"/>
  <c r="F415" i="15"/>
  <c r="G415" i="15"/>
  <c r="H415" i="15"/>
  <c r="F18" i="15"/>
  <c r="G18" i="15"/>
  <c r="H18" i="15"/>
  <c r="F135" i="15"/>
  <c r="G135" i="15"/>
  <c r="H135" i="15"/>
  <c r="F353" i="15"/>
  <c r="G353" i="15"/>
  <c r="H353" i="15"/>
  <c r="F55" i="15"/>
  <c r="F363" i="15"/>
  <c r="G363" i="15"/>
  <c r="H363" i="15"/>
  <c r="F328" i="15"/>
  <c r="F367" i="15"/>
  <c r="G367" i="15"/>
  <c r="H367" i="15"/>
  <c r="F442" i="15"/>
  <c r="G442" i="15"/>
  <c r="H442" i="15"/>
  <c r="J442" i="15"/>
  <c r="F25" i="15"/>
  <c r="G25" i="15"/>
  <c r="H25" i="15"/>
  <c r="J384" i="15"/>
  <c r="F942" i="15"/>
  <c r="G942" i="15"/>
  <c r="H942" i="15"/>
  <c r="F960" i="15"/>
  <c r="F61" i="15"/>
  <c r="F179" i="15"/>
  <c r="F1534" i="15"/>
  <c r="F443" i="15"/>
  <c r="G443" i="15"/>
  <c r="H443" i="15"/>
  <c r="J443" i="15"/>
  <c r="F73" i="15"/>
  <c r="F136" i="15"/>
  <c r="G136" i="15"/>
  <c r="H136" i="15"/>
  <c r="F72" i="15"/>
  <c r="F407" i="15"/>
  <c r="G407" i="15"/>
  <c r="H407" i="15"/>
  <c r="F344" i="15"/>
  <c r="G344" i="15"/>
  <c r="H344" i="15"/>
  <c r="F16" i="15"/>
  <c r="G16" i="15"/>
  <c r="H16" i="15"/>
  <c r="F294" i="15"/>
  <c r="G294" i="15"/>
  <c r="H294" i="15"/>
  <c r="F412" i="15"/>
  <c r="G412" i="15"/>
  <c r="H412" i="15"/>
  <c r="F30" i="15"/>
  <c r="G30" i="15"/>
  <c r="H30" i="15"/>
  <c r="F349" i="15"/>
  <c r="G349" i="15"/>
  <c r="H349" i="15"/>
  <c r="F40" i="15"/>
  <c r="G40" i="15"/>
  <c r="H40" i="15"/>
  <c r="F151" i="15"/>
  <c r="G151" i="15"/>
  <c r="H151" i="15"/>
  <c r="F158" i="15"/>
  <c r="G158" i="15"/>
  <c r="H158" i="15"/>
  <c r="F431" i="15"/>
  <c r="G431" i="15"/>
  <c r="H431" i="15"/>
  <c r="J431" i="15"/>
  <c r="F52" i="15"/>
  <c r="F36" i="15"/>
  <c r="G36" i="15"/>
  <c r="H36" i="15"/>
  <c r="F38" i="15"/>
  <c r="G38" i="15"/>
  <c r="H38" i="15"/>
  <c r="F384" i="15"/>
  <c r="F941" i="15"/>
  <c r="G941" i="15"/>
  <c r="H941" i="15"/>
  <c r="J1600" i="15"/>
  <c r="J1552" i="15"/>
  <c r="J329" i="15"/>
  <c r="F329" i="15"/>
  <c r="G1508" i="15"/>
  <c r="J1508" i="15"/>
  <c r="F559" i="15"/>
  <c r="F1576" i="15"/>
  <c r="F1563" i="15"/>
  <c r="F1506" i="15"/>
  <c r="F1606" i="15"/>
  <c r="F1520" i="15"/>
  <c r="J505" i="15"/>
  <c r="J845" i="15"/>
  <c r="J2835" i="15"/>
  <c r="J2989" i="15"/>
  <c r="J2804" i="15"/>
  <c r="J1509" i="15"/>
  <c r="J2957" i="15"/>
  <c r="J565" i="15"/>
  <c r="J2418" i="15"/>
  <c r="J3013" i="15"/>
  <c r="J1534" i="15"/>
  <c r="F229" i="15"/>
  <c r="F230" i="15"/>
  <c r="G230" i="15"/>
  <c r="F239" i="15"/>
  <c r="G239" i="15"/>
  <c r="F271" i="15"/>
  <c r="F246" i="15"/>
  <c r="G246" i="15"/>
  <c r="F258" i="15"/>
  <c r="F269" i="15"/>
  <c r="G880" i="15"/>
  <c r="J879" i="15"/>
  <c r="G1581" i="15"/>
  <c r="J1581" i="15"/>
  <c r="G1543" i="15"/>
  <c r="J1543" i="15"/>
  <c r="G1505" i="15"/>
  <c r="J1505" i="15"/>
  <c r="G2738" i="15"/>
  <c r="J2738" i="15"/>
  <c r="F393" i="15"/>
  <c r="J260" i="15"/>
  <c r="J2575" i="15"/>
  <c r="J2496" i="15"/>
  <c r="J1611" i="15"/>
  <c r="J2830" i="15"/>
  <c r="J3040" i="15"/>
  <c r="G563" i="15"/>
  <c r="J563" i="15"/>
  <c r="G1517" i="15"/>
  <c r="J1517" i="15"/>
  <c r="G2743" i="15"/>
  <c r="J2743" i="15"/>
  <c r="J2300" i="15"/>
  <c r="J752" i="15"/>
  <c r="J705" i="15"/>
  <c r="F1611" i="15"/>
  <c r="J561" i="15"/>
  <c r="J1570" i="15"/>
  <c r="J1551" i="15"/>
  <c r="F1590" i="15"/>
  <c r="G1573" i="15"/>
  <c r="J1573" i="15"/>
  <c r="F1528" i="15"/>
  <c r="G53" i="15"/>
  <c r="F385" i="15"/>
  <c r="G500" i="15"/>
  <c r="J500" i="15"/>
  <c r="J1571" i="15"/>
  <c r="G1571" i="15"/>
  <c r="F1502" i="15"/>
  <c r="F1600" i="15"/>
  <c r="F1552" i="15"/>
  <c r="F1558" i="15"/>
  <c r="G1500" i="15"/>
  <c r="J1500" i="15"/>
  <c r="J2426" i="15"/>
  <c r="J2422" i="15"/>
  <c r="F752" i="15"/>
  <c r="J2794" i="15"/>
  <c r="J512" i="15"/>
  <c r="J2814" i="15"/>
  <c r="J3024" i="15"/>
  <c r="F1532" i="15"/>
  <c r="G52" i="15"/>
  <c r="J52" i="15"/>
  <c r="G69" i="15"/>
  <c r="J58" i="15"/>
  <c r="F501" i="15"/>
  <c r="F1045" i="15"/>
  <c r="G1553" i="15"/>
  <c r="J1553" i="15"/>
  <c r="G1535" i="15"/>
  <c r="J1535" i="15"/>
  <c r="F182" i="15"/>
  <c r="F464" i="15"/>
  <c r="G464" i="15"/>
  <c r="H464" i="15"/>
  <c r="F465" i="15"/>
  <c r="G465" i="15"/>
  <c r="H465" i="15"/>
  <c r="F466" i="15"/>
  <c r="G466" i="15"/>
  <c r="H466" i="15"/>
  <c r="F325" i="15"/>
  <c r="F940" i="15"/>
  <c r="G940" i="15"/>
  <c r="H940" i="15"/>
  <c r="F1503" i="15"/>
  <c r="F702" i="15"/>
  <c r="F652" i="15"/>
  <c r="F332" i="15"/>
  <c r="F548" i="15"/>
  <c r="G548" i="15"/>
  <c r="H548" i="15"/>
  <c r="F937" i="15"/>
  <c r="G937" i="15"/>
  <c r="H937" i="15"/>
  <c r="F938" i="15"/>
  <c r="G938" i="15"/>
  <c r="H938" i="15"/>
  <c r="F1508" i="15"/>
  <c r="J499" i="15"/>
  <c r="F1136" i="15"/>
  <c r="J1591" i="15"/>
  <c r="J560" i="15"/>
  <c r="F80" i="15"/>
  <c r="F879" i="15"/>
  <c r="F944" i="15"/>
  <c r="G944" i="15"/>
  <c r="H944" i="15"/>
  <c r="F3046" i="15"/>
  <c r="F186" i="15"/>
  <c r="F1517" i="15"/>
  <c r="J274" i="15"/>
  <c r="G760" i="15"/>
  <c r="F943" i="15"/>
  <c r="G943" i="15"/>
  <c r="H943" i="15"/>
  <c r="F953" i="15"/>
  <c r="F957" i="15"/>
  <c r="F3120" i="15"/>
  <c r="G3120" i="15"/>
  <c r="H3120" i="15"/>
  <c r="F187" i="15"/>
  <c r="J1607" i="15"/>
  <c r="F1573" i="15"/>
  <c r="F274" i="15"/>
  <c r="F53" i="15"/>
  <c r="F178" i="15"/>
  <c r="F324" i="15"/>
  <c r="F193" i="15"/>
  <c r="G193" i="15"/>
  <c r="J1612" i="15"/>
  <c r="J2974" i="15"/>
  <c r="J805" i="15"/>
  <c r="J2969" i="15"/>
  <c r="G1532" i="15"/>
  <c r="J1532" i="15"/>
  <c r="J66" i="15"/>
  <c r="F66" i="15"/>
  <c r="J1201" i="15"/>
  <c r="J2942" i="15"/>
  <c r="J1135" i="15"/>
  <c r="J3041" i="15"/>
  <c r="G77" i="15"/>
  <c r="F185" i="15"/>
  <c r="J1206" i="15"/>
  <c r="J844" i="15"/>
  <c r="J1051" i="15"/>
  <c r="J3009" i="15"/>
  <c r="J2790" i="15"/>
  <c r="J2958" i="15"/>
  <c r="J2443" i="15"/>
  <c r="J1525" i="15"/>
  <c r="J1588" i="15"/>
  <c r="J2764" i="15"/>
  <c r="J3025" i="15"/>
  <c r="J2769" i="15"/>
  <c r="G268" i="15"/>
  <c r="J268" i="15"/>
  <c r="G326" i="15"/>
  <c r="F273" i="15"/>
  <c r="J2985" i="15"/>
  <c r="J2447" i="15"/>
  <c r="J755" i="15"/>
  <c r="G325" i="15"/>
  <c r="J388" i="15"/>
  <c r="F388" i="15"/>
  <c r="G1512" i="15"/>
  <c r="J1512" i="15"/>
  <c r="J75" i="15"/>
  <c r="F169" i="15"/>
  <c r="F3045" i="15"/>
  <c r="F2778" i="15"/>
  <c r="F195" i="15"/>
  <c r="F173" i="15"/>
  <c r="F189" i="15"/>
  <c r="F170" i="15"/>
  <c r="F175" i="15"/>
  <c r="F387" i="15"/>
  <c r="J392" i="15"/>
  <c r="J382" i="15"/>
  <c r="F382" i="15"/>
  <c r="G334" i="15"/>
  <c r="G169" i="15"/>
  <c r="F191" i="15"/>
  <c r="F177" i="15"/>
  <c r="G63" i="15"/>
  <c r="G55" i="15"/>
  <c r="F210" i="13"/>
  <c r="J1152" i="13"/>
  <c r="J958" i="13"/>
  <c r="J221" i="13"/>
  <c r="J876" i="13"/>
  <c r="J227" i="13"/>
  <c r="J1013" i="13"/>
  <c r="J218" i="13"/>
  <c r="J1014" i="13"/>
  <c r="J239" i="13"/>
  <c r="J688" i="13"/>
  <c r="J635" i="13"/>
  <c r="J1153" i="13"/>
  <c r="J222" i="13"/>
  <c r="J780" i="13"/>
  <c r="J1164" i="13"/>
  <c r="G208" i="13"/>
  <c r="J208" i="13"/>
  <c r="J210" i="13"/>
  <c r="F160" i="13"/>
  <c r="G160" i="13"/>
  <c r="H160" i="13"/>
  <c r="F1075" i="13"/>
  <c r="G1075" i="13"/>
  <c r="H1075" i="13"/>
  <c r="F1080" i="13"/>
  <c r="G1080" i="13"/>
  <c r="H1080" i="13"/>
  <c r="F1085" i="13"/>
  <c r="G1085" i="13"/>
  <c r="H1085" i="13"/>
  <c r="F1094" i="13"/>
  <c r="G1094" i="13"/>
  <c r="H1094" i="13"/>
  <c r="F1076" i="13"/>
  <c r="G1076" i="13"/>
  <c r="H1076" i="13"/>
  <c r="F1081" i="13"/>
  <c r="G1081" i="13"/>
  <c r="H1081" i="13"/>
  <c r="F1090" i="13"/>
  <c r="G1090" i="13"/>
  <c r="H1090" i="13"/>
  <c r="F1077" i="13"/>
  <c r="G1077" i="13"/>
  <c r="H1077" i="13"/>
  <c r="F1086" i="13"/>
  <c r="G1086" i="13"/>
  <c r="H1086" i="13"/>
  <c r="F1082" i="13"/>
  <c r="G1082" i="13"/>
  <c r="H1082" i="13"/>
  <c r="F1087" i="13"/>
  <c r="G1087" i="13"/>
  <c r="H1087" i="13"/>
  <c r="F1078" i="13"/>
  <c r="G1078" i="13"/>
  <c r="H1078" i="13"/>
  <c r="F1091" i="13"/>
  <c r="G1091" i="13"/>
  <c r="H1091" i="13"/>
  <c r="F1089" i="13"/>
  <c r="G1089" i="13"/>
  <c r="H1089" i="13"/>
  <c r="F1079" i="13"/>
  <c r="G1079" i="13"/>
  <c r="H1079" i="13"/>
  <c r="F1092" i="13"/>
  <c r="G1092" i="13"/>
  <c r="H1092" i="13"/>
  <c r="F1084" i="13"/>
  <c r="G1084" i="13"/>
  <c r="H1084" i="13"/>
  <c r="F1083" i="13"/>
  <c r="G1083" i="13"/>
  <c r="H1083" i="13"/>
  <c r="F1088" i="13"/>
  <c r="G1088" i="13"/>
  <c r="H1088" i="13"/>
  <c r="F1093" i="13"/>
  <c r="G1093" i="13"/>
  <c r="H1093" i="13"/>
  <c r="F782" i="13"/>
  <c r="F389" i="13"/>
  <c r="G389" i="13"/>
  <c r="H389" i="13"/>
  <c r="F829" i="13"/>
  <c r="G829" i="13"/>
  <c r="H829" i="13"/>
  <c r="F958" i="13"/>
  <c r="F921" i="13"/>
  <c r="G921" i="13"/>
  <c r="H921" i="13"/>
  <c r="J921" i="13"/>
  <c r="G620" i="13"/>
  <c r="J620" i="13"/>
  <c r="G778" i="13"/>
  <c r="J778" i="13"/>
  <c r="J621" i="13"/>
  <c r="J636" i="13"/>
  <c r="J690" i="13"/>
  <c r="J1151" i="13"/>
  <c r="J784" i="13"/>
  <c r="J777" i="13"/>
  <c r="J614" i="13"/>
  <c r="J615" i="13"/>
  <c r="J1163" i="13"/>
  <c r="J642" i="13"/>
  <c r="J1012" i="13"/>
  <c r="J801" i="13"/>
  <c r="J802" i="13"/>
  <c r="J810" i="13"/>
  <c r="J742" i="13"/>
  <c r="J641" i="13"/>
  <c r="G808" i="13"/>
  <c r="J808" i="13"/>
  <c r="G229" i="13"/>
  <c r="J229" i="13"/>
  <c r="G633" i="13"/>
  <c r="J633" i="13"/>
  <c r="G737" i="13"/>
  <c r="J737" i="13"/>
  <c r="J1010" i="13"/>
  <c r="J228" i="13"/>
  <c r="J613" i="13"/>
  <c r="J619" i="13"/>
  <c r="J1008" i="13"/>
  <c r="J788" i="13"/>
  <c r="J1210" i="13"/>
  <c r="J1150" i="13"/>
  <c r="J726" i="13"/>
  <c r="J235" i="13"/>
  <c r="F283" i="13"/>
  <c r="G283" i="13"/>
  <c r="H283" i="13"/>
  <c r="J283" i="13"/>
  <c r="F274" i="13"/>
  <c r="G274" i="13"/>
  <c r="H274" i="13"/>
  <c r="J274" i="13"/>
  <c r="J638" i="13"/>
  <c r="J1188" i="13"/>
  <c r="J692" i="13"/>
  <c r="J870" i="13"/>
  <c r="J220" i="13"/>
  <c r="J1011" i="13"/>
  <c r="J807" i="13"/>
  <c r="G739" i="13"/>
  <c r="G691" i="13"/>
  <c r="J691" i="13"/>
  <c r="G725" i="13"/>
  <c r="J725" i="13"/>
  <c r="G787" i="13"/>
  <c r="J787" i="13"/>
  <c r="G779" i="13"/>
  <c r="J779" i="13"/>
  <c r="G806" i="13"/>
  <c r="J806" i="13"/>
  <c r="G234" i="13"/>
  <c r="J234" i="13"/>
  <c r="G812" i="13"/>
  <c r="J812" i="13"/>
  <c r="G879" i="13"/>
  <c r="J879" i="13"/>
  <c r="G226" i="13"/>
  <c r="J226" i="13"/>
  <c r="G721" i="13"/>
  <c r="J721" i="13"/>
  <c r="G213" i="13"/>
  <c r="J213" i="13"/>
  <c r="G878" i="13"/>
  <c r="G741" i="13"/>
  <c r="J741" i="13"/>
  <c r="J781" i="13"/>
  <c r="G783" i="13"/>
  <c r="J783" i="13"/>
  <c r="J238" i="13"/>
  <c r="G238" i="13"/>
  <c r="G875" i="13"/>
  <c r="J875" i="13"/>
  <c r="F382" i="13"/>
  <c r="G382" i="13"/>
  <c r="H382" i="13"/>
  <c r="F497" i="13"/>
  <c r="G497" i="13"/>
  <c r="H497" i="13"/>
  <c r="J497" i="13"/>
  <c r="F997" i="13"/>
  <c r="G997" i="13"/>
  <c r="J997" i="13"/>
  <c r="F992" i="13"/>
  <c r="G992" i="13"/>
  <c r="F269" i="13"/>
  <c r="G269" i="13"/>
  <c r="H269" i="13"/>
  <c r="J269" i="13"/>
  <c r="F707" i="13"/>
  <c r="G707" i="13"/>
  <c r="H707" i="13"/>
  <c r="F525" i="13"/>
  <c r="G525" i="13"/>
  <c r="H525" i="13"/>
  <c r="J525" i="13"/>
  <c r="F543" i="13"/>
  <c r="G543" i="13"/>
  <c r="H543" i="13"/>
  <c r="J543" i="13"/>
  <c r="F875" i="13"/>
  <c r="F313" i="13"/>
  <c r="G313" i="13"/>
  <c r="H313" i="13"/>
  <c r="F183" i="13"/>
  <c r="G183" i="13"/>
  <c r="H183" i="13"/>
  <c r="J183" i="13"/>
  <c r="F231" i="13"/>
  <c r="F328" i="13"/>
  <c r="G328" i="13"/>
  <c r="H328" i="13"/>
  <c r="F579" i="13"/>
  <c r="G579" i="13"/>
  <c r="H579" i="13"/>
  <c r="J579" i="13"/>
  <c r="F565" i="13"/>
  <c r="G565" i="13"/>
  <c r="H565" i="13"/>
  <c r="J565" i="13"/>
  <c r="F212" i="13"/>
  <c r="F737" i="13"/>
  <c r="F1153" i="13"/>
  <c r="F424" i="13"/>
  <c r="G424" i="13"/>
  <c r="H424" i="13"/>
  <c r="J1009" i="13"/>
  <c r="J1162" i="13"/>
  <c r="F570" i="13"/>
  <c r="G570" i="13"/>
  <c r="H570" i="13"/>
  <c r="J570" i="13"/>
  <c r="F501" i="13"/>
  <c r="G501" i="13"/>
  <c r="H501" i="13"/>
  <c r="J501" i="13"/>
  <c r="F358" i="13"/>
  <c r="G358" i="13"/>
  <c r="H358" i="13"/>
  <c r="F386" i="13"/>
  <c r="G386" i="13"/>
  <c r="H386" i="13"/>
  <c r="F430" i="13"/>
  <c r="G430" i="13"/>
  <c r="H430" i="13"/>
  <c r="F1014" i="13"/>
  <c r="J736" i="13"/>
  <c r="F331" i="13"/>
  <c r="G331" i="13"/>
  <c r="H331" i="13"/>
  <c r="J634" i="13"/>
  <c r="F857" i="13"/>
  <c r="G857" i="13"/>
  <c r="H857" i="13"/>
  <c r="J857" i="13"/>
  <c r="F528" i="13"/>
  <c r="G528" i="13"/>
  <c r="H528" i="13"/>
  <c r="J528" i="13"/>
  <c r="F489" i="13"/>
  <c r="G489" i="13"/>
  <c r="H489" i="13"/>
  <c r="J489" i="13"/>
  <c r="F381" i="13"/>
  <c r="G381" i="13"/>
  <c r="H381" i="13"/>
  <c r="F276" i="13"/>
  <c r="G276" i="13"/>
  <c r="H276" i="13"/>
  <c r="J276" i="13"/>
  <c r="F1164" i="13"/>
  <c r="F558" i="13"/>
  <c r="G558" i="13"/>
  <c r="H558" i="13"/>
  <c r="J558" i="13"/>
  <c r="J724" i="13"/>
  <c r="F788" i="13"/>
  <c r="F936" i="13"/>
  <c r="G936" i="13"/>
  <c r="H936" i="13"/>
  <c r="F946" i="13"/>
  <c r="G946" i="13"/>
  <c r="H946" i="13"/>
  <c r="J946" i="13"/>
  <c r="F974" i="13"/>
  <c r="G974" i="13"/>
  <c r="H974" i="13"/>
  <c r="F849" i="13"/>
  <c r="G849" i="13"/>
  <c r="H849" i="13"/>
  <c r="J849" i="13"/>
  <c r="F249" i="13"/>
  <c r="G249" i="13"/>
  <c r="H249" i="13"/>
  <c r="J249" i="13"/>
  <c r="F172" i="13"/>
  <c r="G172" i="13"/>
  <c r="H172" i="13"/>
  <c r="J172" i="13"/>
  <c r="F536" i="13"/>
  <c r="G536" i="13"/>
  <c r="H536" i="13"/>
  <c r="J536" i="13"/>
  <c r="F495" i="13"/>
  <c r="G495" i="13"/>
  <c r="H495" i="13"/>
  <c r="J495" i="13"/>
  <c r="F327" i="13"/>
  <c r="G327" i="13"/>
  <c r="H327" i="13"/>
  <c r="F385" i="13"/>
  <c r="G385" i="13"/>
  <c r="H385" i="13"/>
  <c r="F572" i="13"/>
  <c r="G572" i="13"/>
  <c r="H572" i="13"/>
  <c r="J572" i="13"/>
  <c r="F293" i="13"/>
  <c r="G293" i="13"/>
  <c r="H293" i="13"/>
  <c r="J293" i="13"/>
  <c r="F547" i="13"/>
  <c r="G547" i="13"/>
  <c r="H547" i="13"/>
  <c r="J547" i="13"/>
  <c r="F764" i="13"/>
  <c r="G764" i="13"/>
  <c r="H764" i="13"/>
  <c r="F108" i="13"/>
  <c r="G108" i="13"/>
  <c r="H108" i="13"/>
  <c r="J814" i="13"/>
  <c r="F657" i="13"/>
  <c r="G657" i="13"/>
  <c r="H657" i="13"/>
  <c r="J803" i="13"/>
  <c r="F427" i="13"/>
  <c r="G427" i="13"/>
  <c r="H427" i="13"/>
  <c r="F174" i="13"/>
  <c r="G174" i="13"/>
  <c r="H174" i="13"/>
  <c r="J174" i="13"/>
  <c r="F784" i="13"/>
  <c r="F786" i="13"/>
  <c r="J217" i="13"/>
  <c r="F634" i="13"/>
  <c r="F157" i="13"/>
  <c r="G157" i="13"/>
  <c r="H157" i="13"/>
  <c r="F897" i="13"/>
  <c r="G897" i="13"/>
  <c r="H897" i="13"/>
  <c r="F136" i="13"/>
  <c r="G136" i="13"/>
  <c r="H136" i="13"/>
  <c r="F1033" i="13"/>
  <c r="G1033" i="13"/>
  <c r="H1033" i="13"/>
  <c r="F109" i="13"/>
  <c r="G109" i="13"/>
  <c r="H109" i="13"/>
  <c r="F397" i="13"/>
  <c r="G397" i="13"/>
  <c r="H397" i="13"/>
  <c r="F363" i="13"/>
  <c r="G363" i="13"/>
  <c r="H363" i="13"/>
  <c r="F556" i="13"/>
  <c r="G556" i="13"/>
  <c r="H556" i="13"/>
  <c r="J556" i="13"/>
  <c r="F281" i="13"/>
  <c r="G281" i="13"/>
  <c r="H281" i="13"/>
  <c r="J281" i="13"/>
  <c r="F84" i="13"/>
  <c r="G84" i="13"/>
  <c r="H84" i="13"/>
  <c r="F273" i="13"/>
  <c r="G273" i="13"/>
  <c r="H273" i="13"/>
  <c r="J273" i="13"/>
  <c r="F50" i="13"/>
  <c r="G50" i="13"/>
  <c r="H50" i="13"/>
  <c r="F394" i="13"/>
  <c r="G394" i="13"/>
  <c r="H394" i="13"/>
  <c r="F360" i="13"/>
  <c r="G360" i="13"/>
  <c r="H360" i="13"/>
  <c r="F214" i="13"/>
  <c r="F187" i="13"/>
  <c r="G187" i="13"/>
  <c r="H187" i="13"/>
  <c r="J187" i="13"/>
  <c r="F41" i="13"/>
  <c r="G41" i="13"/>
  <c r="H41" i="13"/>
  <c r="F758" i="13"/>
  <c r="G758" i="13"/>
  <c r="H758" i="13"/>
  <c r="F970" i="13"/>
  <c r="G970" i="13"/>
  <c r="H970" i="13"/>
  <c r="F128" i="13"/>
  <c r="G128" i="13"/>
  <c r="H128" i="13"/>
  <c r="F523" i="13"/>
  <c r="G523" i="13"/>
  <c r="H523" i="13"/>
  <c r="J523" i="13"/>
  <c r="F322" i="13"/>
  <c r="G322" i="13"/>
  <c r="H322" i="13"/>
  <c r="F131" i="13"/>
  <c r="G131" i="13"/>
  <c r="H131" i="13"/>
  <c r="F175" i="13"/>
  <c r="G175" i="13"/>
  <c r="H175" i="13"/>
  <c r="J175" i="13"/>
  <c r="F56" i="13"/>
  <c r="G56" i="13"/>
  <c r="H56" i="13"/>
  <c r="F639" i="13"/>
  <c r="F407" i="13"/>
  <c r="G407" i="13"/>
  <c r="H407" i="13"/>
  <c r="F349" i="13"/>
  <c r="G349" i="13"/>
  <c r="H349" i="13"/>
  <c r="F499" i="13"/>
  <c r="G499" i="13"/>
  <c r="H499" i="13"/>
  <c r="J499" i="13"/>
  <c r="F86" i="13"/>
  <c r="G86" i="13"/>
  <c r="H86" i="13"/>
  <c r="F740" i="13"/>
  <c r="F112" i="13"/>
  <c r="G112" i="13"/>
  <c r="H112" i="13"/>
  <c r="F335" i="13"/>
  <c r="G335" i="13"/>
  <c r="H335" i="13"/>
  <c r="F461" i="13"/>
  <c r="G461" i="13"/>
  <c r="H461" i="13"/>
  <c r="J461" i="13"/>
  <c r="F487" i="13"/>
  <c r="G487" i="13"/>
  <c r="H487" i="13"/>
  <c r="J487" i="13"/>
  <c r="F902" i="13"/>
  <c r="G902" i="13"/>
  <c r="H902" i="13"/>
  <c r="F119" i="13"/>
  <c r="G119" i="13"/>
  <c r="H119" i="13"/>
  <c r="F1051" i="13"/>
  <c r="G1051" i="13"/>
  <c r="H1051" i="13"/>
  <c r="F1137" i="13"/>
  <c r="G1137" i="13"/>
  <c r="H1137" i="13"/>
  <c r="F114" i="13"/>
  <c r="G114" i="13"/>
  <c r="H114" i="13"/>
  <c r="F480" i="13"/>
  <c r="G480" i="13"/>
  <c r="H480" i="13"/>
  <c r="J480" i="13"/>
  <c r="F332" i="13"/>
  <c r="G332" i="13"/>
  <c r="H332" i="13"/>
  <c r="F479" i="13"/>
  <c r="G479" i="13"/>
  <c r="H479" i="13"/>
  <c r="J479" i="13"/>
  <c r="F807" i="13"/>
  <c r="F785" i="13"/>
  <c r="F640" i="13"/>
  <c r="F361" i="13"/>
  <c r="G361" i="13"/>
  <c r="H361" i="13"/>
  <c r="F702" i="13"/>
  <c r="G702" i="13"/>
  <c r="H702" i="13"/>
  <c r="F917" i="13"/>
  <c r="G917" i="13"/>
  <c r="H917" i="13"/>
  <c r="J917" i="13"/>
  <c r="F75" i="13"/>
  <c r="G75" i="13"/>
  <c r="H75" i="13"/>
  <c r="F145" i="13"/>
  <c r="G145" i="13"/>
  <c r="H145" i="13"/>
  <c r="F141" i="13"/>
  <c r="G141" i="13"/>
  <c r="H141" i="13"/>
  <c r="F548" i="13"/>
  <c r="G548" i="13"/>
  <c r="H548" i="13"/>
  <c r="J548" i="13"/>
  <c r="F1225" i="13"/>
  <c r="G1225" i="13"/>
  <c r="H1225" i="13"/>
  <c r="J1225" i="13"/>
  <c r="F367" i="13"/>
  <c r="G367" i="13"/>
  <c r="H367" i="13"/>
  <c r="F564" i="13"/>
  <c r="G564" i="13"/>
  <c r="H564" i="13"/>
  <c r="J564" i="13"/>
  <c r="F254" i="13"/>
  <c r="G254" i="13"/>
  <c r="H254" i="13"/>
  <c r="J254" i="13"/>
  <c r="F78" i="13"/>
  <c r="G78" i="13"/>
  <c r="H78" i="13"/>
  <c r="F777" i="13"/>
  <c r="F563" i="13"/>
  <c r="G563" i="13"/>
  <c r="H563" i="13"/>
  <c r="J563" i="13"/>
  <c r="F356" i="13"/>
  <c r="G356" i="13"/>
  <c r="H356" i="13"/>
  <c r="F364" i="13"/>
  <c r="G364" i="13"/>
  <c r="H364" i="13"/>
  <c r="F465" i="13"/>
  <c r="G465" i="13"/>
  <c r="H465" i="13"/>
  <c r="J465" i="13"/>
  <c r="F263" i="13"/>
  <c r="G263" i="13"/>
  <c r="H263" i="13"/>
  <c r="J263" i="13"/>
  <c r="F617" i="13"/>
  <c r="F339" i="13"/>
  <c r="G339" i="13"/>
  <c r="H339" i="13"/>
  <c r="F542" i="13"/>
  <c r="G542" i="13"/>
  <c r="H542" i="13"/>
  <c r="J542" i="13"/>
  <c r="F307" i="13"/>
  <c r="G307" i="13"/>
  <c r="H307" i="13"/>
  <c r="F1074" i="13"/>
  <c r="G1074" i="13"/>
  <c r="H1074" i="13"/>
  <c r="F204" i="13"/>
  <c r="G204" i="13"/>
  <c r="H204" i="13"/>
  <c r="J204" i="13"/>
  <c r="F828" i="13"/>
  <c r="G828" i="13"/>
  <c r="H828" i="13"/>
  <c r="F1173" i="13"/>
  <c r="G1173" i="13"/>
  <c r="H1173" i="13"/>
  <c r="F555" i="13"/>
  <c r="G555" i="13"/>
  <c r="H555" i="13"/>
  <c r="J555" i="13"/>
  <c r="F377" i="13"/>
  <c r="G377" i="13"/>
  <c r="H377" i="13"/>
  <c r="F353" i="13"/>
  <c r="G353" i="13"/>
  <c r="H353" i="13"/>
  <c r="F320" i="13"/>
  <c r="G320" i="13"/>
  <c r="H320" i="13"/>
  <c r="F106" i="13"/>
  <c r="G106" i="13"/>
  <c r="H106" i="13"/>
  <c r="F182" i="13"/>
  <c r="G182" i="13"/>
  <c r="H182" i="13"/>
  <c r="J182" i="13"/>
  <c r="F1248" i="13"/>
  <c r="G1248" i="13"/>
  <c r="H1248" i="13"/>
  <c r="J1248" i="13"/>
  <c r="F1138" i="13"/>
  <c r="G1138" i="13"/>
  <c r="H1138" i="13"/>
  <c r="F140" i="13"/>
  <c r="G140" i="13"/>
  <c r="H140" i="13"/>
  <c r="F422" i="13"/>
  <c r="G422" i="13"/>
  <c r="H422" i="13"/>
  <c r="F412" i="13"/>
  <c r="G412" i="13"/>
  <c r="H412" i="13"/>
  <c r="F177" i="13"/>
  <c r="G177" i="13"/>
  <c r="H177" i="13"/>
  <c r="J177" i="13"/>
  <c r="F419" i="13"/>
  <c r="G419" i="13"/>
  <c r="H419" i="13"/>
  <c r="F429" i="13"/>
  <c r="G429" i="13"/>
  <c r="H429" i="13"/>
  <c r="F901" i="13"/>
  <c r="G901" i="13"/>
  <c r="H901" i="13"/>
  <c r="F613" i="13"/>
  <c r="F1256" i="13"/>
  <c r="F72" i="13"/>
  <c r="G72" i="13"/>
  <c r="H72" i="13"/>
  <c r="F76" i="13"/>
  <c r="G76" i="13"/>
  <c r="H76" i="13"/>
  <c r="F1232" i="13"/>
  <c r="F357" i="13"/>
  <c r="G357" i="13"/>
  <c r="H357" i="13"/>
  <c r="F334" i="13"/>
  <c r="G334" i="13"/>
  <c r="H334" i="13"/>
  <c r="F330" i="13"/>
  <c r="G330" i="13"/>
  <c r="H330" i="13"/>
  <c r="F241" i="13"/>
  <c r="F96" i="13"/>
  <c r="G96" i="13"/>
  <c r="H96" i="13"/>
  <c r="F246" i="13"/>
  <c r="G246" i="13"/>
  <c r="H246" i="13"/>
  <c r="J246" i="13"/>
  <c r="F45" i="13"/>
  <c r="G45" i="13"/>
  <c r="H45" i="13"/>
  <c r="F1052" i="13"/>
  <c r="G1052" i="13"/>
  <c r="H1052" i="13"/>
  <c r="F1040" i="13"/>
  <c r="G1040" i="13"/>
  <c r="H1040" i="13"/>
  <c r="F530" i="13"/>
  <c r="G530" i="13"/>
  <c r="H530" i="13"/>
  <c r="J530" i="13"/>
  <c r="F329" i="13"/>
  <c r="G329" i="13"/>
  <c r="H329" i="13"/>
  <c r="F325" i="13"/>
  <c r="G325" i="13"/>
  <c r="H325" i="13"/>
  <c r="F258" i="13"/>
  <c r="G258" i="13"/>
  <c r="H258" i="13"/>
  <c r="J258" i="13"/>
  <c r="F117" i="13"/>
  <c r="G117" i="13"/>
  <c r="H117" i="13"/>
  <c r="F198" i="13"/>
  <c r="G198" i="13"/>
  <c r="H198" i="13"/>
  <c r="J198" i="13"/>
  <c r="F43" i="13"/>
  <c r="G43" i="13"/>
  <c r="H43" i="13"/>
  <c r="F833" i="13"/>
  <c r="G833" i="13"/>
  <c r="H833" i="13"/>
  <c r="F1034" i="13"/>
  <c r="G1034" i="13"/>
  <c r="H1034" i="13"/>
  <c r="F426" i="13"/>
  <c r="G426" i="13"/>
  <c r="H426" i="13"/>
  <c r="F118" i="13"/>
  <c r="G118" i="13"/>
  <c r="H118" i="13"/>
  <c r="F61" i="13"/>
  <c r="G61" i="13"/>
  <c r="H61" i="13"/>
  <c r="F765" i="13"/>
  <c r="G765" i="13"/>
  <c r="H765" i="13"/>
  <c r="F321" i="13"/>
  <c r="G321" i="13"/>
  <c r="H321" i="13"/>
  <c r="F149" i="13"/>
  <c r="G149" i="13"/>
  <c r="H149" i="13"/>
  <c r="F1058" i="13"/>
  <c r="G1058" i="13"/>
  <c r="H1058" i="13"/>
  <c r="F972" i="13"/>
  <c r="G972" i="13"/>
  <c r="H972" i="13"/>
  <c r="F490" i="13"/>
  <c r="G490" i="13"/>
  <c r="H490" i="13"/>
  <c r="J490" i="13"/>
  <c r="F432" i="13"/>
  <c r="G432" i="13"/>
  <c r="H432" i="13"/>
  <c r="F379" i="13"/>
  <c r="G379" i="13"/>
  <c r="H379" i="13"/>
  <c r="F577" i="13"/>
  <c r="G577" i="13"/>
  <c r="H577" i="13"/>
  <c r="J577" i="13"/>
  <c r="F285" i="13"/>
  <c r="G285" i="13"/>
  <c r="H285" i="13"/>
  <c r="J285" i="13"/>
  <c r="F90" i="13"/>
  <c r="G90" i="13"/>
  <c r="H90" i="13"/>
  <c r="F39" i="13"/>
  <c r="G39" i="13"/>
  <c r="H39" i="13"/>
  <c r="F1015" i="13"/>
  <c r="F976" i="13"/>
  <c r="G976" i="13"/>
  <c r="H976" i="13"/>
  <c r="F1136" i="13"/>
  <c r="G1136" i="13"/>
  <c r="H1136" i="13"/>
  <c r="F409" i="13"/>
  <c r="G409" i="13"/>
  <c r="H409" i="13"/>
  <c r="F516" i="13"/>
  <c r="G516" i="13"/>
  <c r="H516" i="13"/>
  <c r="J516" i="13"/>
  <c r="F250" i="13"/>
  <c r="G250" i="13"/>
  <c r="H250" i="13"/>
  <c r="J250" i="13"/>
  <c r="F620" i="13"/>
  <c r="F46" i="13"/>
  <c r="G46" i="13"/>
  <c r="H46" i="13"/>
  <c r="F760" i="13"/>
  <c r="G760" i="13"/>
  <c r="H760" i="13"/>
  <c r="F400" i="13"/>
  <c r="G400" i="13"/>
  <c r="H400" i="13"/>
  <c r="F531" i="13"/>
  <c r="G531" i="13"/>
  <c r="H531" i="13"/>
  <c r="J531" i="13"/>
  <c r="F343" i="13"/>
  <c r="G343" i="13"/>
  <c r="H343" i="13"/>
  <c r="F310" i="13"/>
  <c r="G310" i="13"/>
  <c r="H310" i="13"/>
  <c r="F148" i="13"/>
  <c r="G148" i="13"/>
  <c r="H148" i="13"/>
  <c r="F192" i="13"/>
  <c r="G192" i="13"/>
  <c r="H192" i="13"/>
  <c r="J192" i="13"/>
  <c r="F66" i="13"/>
  <c r="G66" i="13"/>
  <c r="H66" i="13"/>
  <c r="F991" i="13"/>
  <c r="G991" i="13"/>
  <c r="J991" i="13"/>
  <c r="F111" i="13"/>
  <c r="G111" i="13"/>
  <c r="H111" i="13"/>
  <c r="F431" i="13"/>
  <c r="G431" i="13"/>
  <c r="H431" i="13"/>
  <c r="F464" i="13"/>
  <c r="G464" i="13"/>
  <c r="H464" i="13"/>
  <c r="J464" i="13"/>
  <c r="F309" i="13"/>
  <c r="G309" i="13"/>
  <c r="H309" i="13"/>
  <c r="F239" i="13"/>
  <c r="F720" i="13"/>
  <c r="F410" i="13"/>
  <c r="G410" i="13"/>
  <c r="H410" i="13"/>
  <c r="F408" i="13"/>
  <c r="G408" i="13"/>
  <c r="H408" i="13"/>
  <c r="F252" i="13"/>
  <c r="G252" i="13"/>
  <c r="H252" i="13"/>
  <c r="J252" i="13"/>
  <c r="F65" i="13"/>
  <c r="G65" i="13"/>
  <c r="H65" i="13"/>
  <c r="F595" i="13"/>
  <c r="G595" i="13"/>
  <c r="H595" i="13"/>
  <c r="F835" i="13"/>
  <c r="G835" i="13"/>
  <c r="H835" i="13"/>
  <c r="F336" i="13"/>
  <c r="G336" i="13"/>
  <c r="H336" i="13"/>
  <c r="F526" i="13"/>
  <c r="G526" i="13"/>
  <c r="H526" i="13"/>
  <c r="J526" i="13"/>
  <c r="F900" i="13"/>
  <c r="G900" i="13"/>
  <c r="H900" i="13"/>
  <c r="F153" i="13"/>
  <c r="G153" i="13"/>
  <c r="H153" i="13"/>
  <c r="F104" i="13"/>
  <c r="G104" i="13"/>
  <c r="H104" i="13"/>
  <c r="F133" i="13"/>
  <c r="G133" i="13"/>
  <c r="H133" i="13"/>
  <c r="F1009" i="13"/>
  <c r="F837" i="13"/>
  <c r="G837" i="13"/>
  <c r="H837" i="13"/>
  <c r="F373" i="13"/>
  <c r="G373" i="13"/>
  <c r="H373" i="13"/>
  <c r="F346" i="13"/>
  <c r="G346" i="13"/>
  <c r="H346" i="13"/>
  <c r="F151" i="13"/>
  <c r="G151" i="13"/>
  <c r="H151" i="13"/>
  <c r="F101" i="13"/>
  <c r="G101" i="13"/>
  <c r="H101" i="13"/>
  <c r="F44" i="13"/>
  <c r="G44" i="13"/>
  <c r="H44" i="13"/>
  <c r="F874" i="13"/>
  <c r="F851" i="13"/>
  <c r="G851" i="13"/>
  <c r="H851" i="13"/>
  <c r="J851" i="13"/>
  <c r="F345" i="13"/>
  <c r="G345" i="13"/>
  <c r="H345" i="13"/>
  <c r="F376" i="13"/>
  <c r="G376" i="13"/>
  <c r="H376" i="13"/>
  <c r="F759" i="13"/>
  <c r="G759" i="13"/>
  <c r="H759" i="13"/>
  <c r="F811" i="13"/>
  <c r="F622" i="13"/>
  <c r="F790" i="13"/>
  <c r="F138" i="13"/>
  <c r="G138" i="13"/>
  <c r="H138" i="13"/>
  <c r="F858" i="13"/>
  <c r="G858" i="13"/>
  <c r="H858" i="13"/>
  <c r="J858" i="13"/>
  <c r="F757" i="13"/>
  <c r="G757" i="13"/>
  <c r="H757" i="13"/>
  <c r="F830" i="13"/>
  <c r="G830" i="13"/>
  <c r="H830" i="13"/>
  <c r="F278" i="13"/>
  <c r="G278" i="13"/>
  <c r="H278" i="13"/>
  <c r="J278" i="13"/>
  <c r="F435" i="13"/>
  <c r="G435" i="13"/>
  <c r="H435" i="13"/>
  <c r="F534" i="13"/>
  <c r="G534" i="13"/>
  <c r="H534" i="13"/>
  <c r="J534" i="13"/>
  <c r="F428" i="13"/>
  <c r="G428" i="13"/>
  <c r="H428" i="13"/>
  <c r="F529" i="13"/>
  <c r="G529" i="13"/>
  <c r="H529" i="13"/>
  <c r="J529" i="13"/>
  <c r="F120" i="13"/>
  <c r="G120" i="13"/>
  <c r="H120" i="13"/>
  <c r="F754" i="13"/>
  <c r="G754" i="13"/>
  <c r="H754" i="13"/>
  <c r="F425" i="13"/>
  <c r="G425" i="13"/>
  <c r="H425" i="13"/>
  <c r="F545" i="13"/>
  <c r="G545" i="13"/>
  <c r="H545" i="13"/>
  <c r="J545" i="13"/>
  <c r="F1195" i="13"/>
  <c r="G1195" i="13"/>
  <c r="H1195" i="13"/>
  <c r="F121" i="13"/>
  <c r="G121" i="13"/>
  <c r="H121" i="13"/>
  <c r="F207" i="13"/>
  <c r="F691" i="13"/>
  <c r="F80" i="13"/>
  <c r="G80" i="13"/>
  <c r="H80" i="13"/>
  <c r="F562" i="13"/>
  <c r="G562" i="13"/>
  <c r="H562" i="13"/>
  <c r="J562" i="13"/>
  <c r="F378" i="13"/>
  <c r="G378" i="13"/>
  <c r="H378" i="13"/>
  <c r="F359" i="13"/>
  <c r="G359" i="13"/>
  <c r="H359" i="13"/>
  <c r="F387" i="13"/>
  <c r="G387" i="13"/>
  <c r="H387" i="13"/>
  <c r="F238" i="13"/>
  <c r="F124" i="13"/>
  <c r="G124" i="13"/>
  <c r="H124" i="13"/>
  <c r="F272" i="13"/>
  <c r="G272" i="13"/>
  <c r="H272" i="13"/>
  <c r="J272" i="13"/>
  <c r="F739" i="13"/>
  <c r="F54" i="13"/>
  <c r="G54" i="13"/>
  <c r="H54" i="13"/>
  <c r="F417" i="13"/>
  <c r="G417" i="13"/>
  <c r="H417" i="13"/>
  <c r="F282" i="13"/>
  <c r="G282" i="13"/>
  <c r="H282" i="13"/>
  <c r="J282" i="13"/>
  <c r="F69" i="13"/>
  <c r="G69" i="13"/>
  <c r="H69" i="13"/>
  <c r="F597" i="13"/>
  <c r="G597" i="13"/>
  <c r="H597" i="13"/>
  <c r="F554" i="13"/>
  <c r="G554" i="13"/>
  <c r="H554" i="13"/>
  <c r="J554" i="13"/>
  <c r="F350" i="13"/>
  <c r="G350" i="13"/>
  <c r="H350" i="13"/>
  <c r="F319" i="13"/>
  <c r="G319" i="13"/>
  <c r="H319" i="13"/>
  <c r="F154" i="13"/>
  <c r="G154" i="13"/>
  <c r="H154" i="13"/>
  <c r="F59" i="13"/>
  <c r="G59" i="13"/>
  <c r="H59" i="13"/>
  <c r="F600" i="13"/>
  <c r="G600" i="13"/>
  <c r="H600" i="13"/>
  <c r="F814" i="13"/>
  <c r="F370" i="13"/>
  <c r="G370" i="13"/>
  <c r="H370" i="13"/>
  <c r="F341" i="13"/>
  <c r="G341" i="13"/>
  <c r="H341" i="13"/>
  <c r="F232" i="13"/>
  <c r="F614" i="13"/>
  <c r="F633" i="13"/>
  <c r="F1035" i="13"/>
  <c r="G1035" i="13"/>
  <c r="H1035" i="13"/>
  <c r="F803" i="13"/>
  <c r="F895" i="13"/>
  <c r="G895" i="13"/>
  <c r="H895" i="13"/>
  <c r="F1203" i="13"/>
  <c r="G1203" i="13"/>
  <c r="H1203" i="13"/>
  <c r="J1203" i="13"/>
  <c r="F414" i="13"/>
  <c r="G414" i="13"/>
  <c r="H414" i="13"/>
  <c r="F569" i="13"/>
  <c r="G569" i="13"/>
  <c r="H569" i="13"/>
  <c r="J569" i="13"/>
  <c r="F1217" i="13"/>
  <c r="G1217" i="13"/>
  <c r="H1217" i="13"/>
  <c r="F215" i="13"/>
  <c r="F200" i="13"/>
  <c r="G200" i="13"/>
  <c r="H200" i="13"/>
  <c r="J200" i="13"/>
  <c r="F196" i="13"/>
  <c r="G196" i="13"/>
  <c r="H196" i="13"/>
  <c r="J196" i="13"/>
  <c r="F1166" i="13"/>
  <c r="F804" i="13"/>
  <c r="F660" i="13"/>
  <c r="G660" i="13"/>
  <c r="H660" i="13"/>
  <c r="F1030" i="13"/>
  <c r="G1030" i="13"/>
  <c r="H1030" i="13"/>
  <c r="F411" i="13"/>
  <c r="G411" i="13"/>
  <c r="H411" i="13"/>
  <c r="F578" i="13"/>
  <c r="G578" i="13"/>
  <c r="H578" i="13"/>
  <c r="J578" i="13"/>
  <c r="F150" i="13"/>
  <c r="G150" i="13"/>
  <c r="H150" i="13"/>
  <c r="F100" i="13"/>
  <c r="G100" i="13"/>
  <c r="H100" i="13"/>
  <c r="F161" i="13"/>
  <c r="G161" i="13"/>
  <c r="H161" i="13"/>
  <c r="F659" i="13"/>
  <c r="G659" i="13"/>
  <c r="H659" i="13"/>
  <c r="F354" i="13"/>
  <c r="G354" i="13"/>
  <c r="H354" i="13"/>
  <c r="F103" i="13"/>
  <c r="G103" i="13"/>
  <c r="H103" i="13"/>
  <c r="F722" i="13"/>
  <c r="F423" i="13"/>
  <c r="G423" i="13"/>
  <c r="H423" i="13"/>
  <c r="F437" i="13"/>
  <c r="G437" i="13"/>
  <c r="H437" i="13"/>
  <c r="F384" i="13"/>
  <c r="G384" i="13"/>
  <c r="H384" i="13"/>
  <c r="F81" i="13"/>
  <c r="G81" i="13"/>
  <c r="H81" i="13"/>
  <c r="F185" i="13"/>
  <c r="G185" i="13"/>
  <c r="H185" i="13"/>
  <c r="J185" i="13"/>
  <c r="F873" i="13"/>
  <c r="F64" i="13"/>
  <c r="G64" i="13"/>
  <c r="H64" i="13"/>
  <c r="F705" i="13"/>
  <c r="G705" i="13"/>
  <c r="H705" i="13"/>
  <c r="F351" i="13"/>
  <c r="G351" i="13"/>
  <c r="H351" i="13"/>
  <c r="F318" i="13"/>
  <c r="G318" i="13"/>
  <c r="H318" i="13"/>
  <c r="F107" i="13"/>
  <c r="G107" i="13"/>
  <c r="H107" i="13"/>
  <c r="F741" i="13"/>
  <c r="F68" i="13"/>
  <c r="G68" i="13"/>
  <c r="H68" i="13"/>
  <c r="F348" i="13"/>
  <c r="G348" i="13"/>
  <c r="H348" i="13"/>
  <c r="F317" i="13"/>
  <c r="G317" i="13"/>
  <c r="H317" i="13"/>
  <c r="F791" i="13"/>
  <c r="F783" i="13"/>
  <c r="F850" i="13"/>
  <c r="G850" i="13"/>
  <c r="H850" i="13"/>
  <c r="J850" i="13"/>
  <c r="F834" i="13"/>
  <c r="G834" i="13"/>
  <c r="H834" i="13"/>
  <c r="F973" i="13"/>
  <c r="G973" i="13"/>
  <c r="H973" i="13"/>
  <c r="F222" i="13"/>
  <c r="F1210" i="13"/>
  <c r="F416" i="13"/>
  <c r="G416" i="13"/>
  <c r="H416" i="13"/>
  <c r="F395" i="13"/>
  <c r="G395" i="13"/>
  <c r="H395" i="13"/>
  <c r="F831" i="13"/>
  <c r="G831" i="13"/>
  <c r="H831" i="13"/>
  <c r="F767" i="13"/>
  <c r="G767" i="13"/>
  <c r="H767" i="13"/>
  <c r="F413" i="13"/>
  <c r="G413" i="13"/>
  <c r="H413" i="13"/>
  <c r="F392" i="13"/>
  <c r="G392" i="13"/>
  <c r="H392" i="13"/>
  <c r="F284" i="13"/>
  <c r="G284" i="13"/>
  <c r="H284" i="13"/>
  <c r="J284" i="13"/>
  <c r="F142" i="13"/>
  <c r="G142" i="13"/>
  <c r="H142" i="13"/>
  <c r="F1057" i="13"/>
  <c r="G1057" i="13"/>
  <c r="H1057" i="13"/>
  <c r="F993" i="13"/>
  <c r="G993" i="13"/>
  <c r="J993" i="13"/>
  <c r="F355" i="13"/>
  <c r="G355" i="13"/>
  <c r="H355" i="13"/>
  <c r="F326" i="13"/>
  <c r="G326" i="13"/>
  <c r="H326" i="13"/>
  <c r="F491" i="13"/>
  <c r="G491" i="13"/>
  <c r="H491" i="13"/>
  <c r="J491" i="13"/>
  <c r="F152" i="13"/>
  <c r="G152" i="13"/>
  <c r="H152" i="13"/>
  <c r="F179" i="13"/>
  <c r="G179" i="13"/>
  <c r="H179" i="13"/>
  <c r="J179" i="13"/>
  <c r="F687" i="13"/>
  <c r="F93" i="13"/>
  <c r="G93" i="13"/>
  <c r="H93" i="13"/>
  <c r="F134" i="13"/>
  <c r="G134" i="13"/>
  <c r="H134" i="13"/>
  <c r="F405" i="13"/>
  <c r="G405" i="13"/>
  <c r="H405" i="13"/>
  <c r="F482" i="13"/>
  <c r="G482" i="13"/>
  <c r="H482" i="13"/>
  <c r="J482" i="13"/>
  <c r="F226" i="13"/>
  <c r="F40" i="13"/>
  <c r="G40" i="13"/>
  <c r="H40" i="13"/>
  <c r="F594" i="13"/>
  <c r="G594" i="13"/>
  <c r="H594" i="13"/>
  <c r="F514" i="13"/>
  <c r="G514" i="13"/>
  <c r="H514" i="13"/>
  <c r="J514" i="13"/>
  <c r="F463" i="13"/>
  <c r="G463" i="13"/>
  <c r="H463" i="13"/>
  <c r="J463" i="13"/>
  <c r="F82" i="13"/>
  <c r="G82" i="13"/>
  <c r="H82" i="13"/>
  <c r="F289" i="13"/>
  <c r="G289" i="13"/>
  <c r="H289" i="13"/>
  <c r="J289" i="13"/>
  <c r="F290" i="13"/>
  <c r="G290" i="13"/>
  <c r="H290" i="13"/>
  <c r="J290" i="13"/>
  <c r="F546" i="13"/>
  <c r="G546" i="13"/>
  <c r="H546" i="13"/>
  <c r="J546" i="13"/>
  <c r="F453" i="13"/>
  <c r="G453" i="13"/>
  <c r="H453" i="13"/>
  <c r="J453" i="13"/>
  <c r="F316" i="13"/>
  <c r="G316" i="13"/>
  <c r="H316" i="13"/>
  <c r="F474" i="13"/>
  <c r="G474" i="13"/>
  <c r="H474" i="13"/>
  <c r="J474" i="13"/>
  <c r="F155" i="13"/>
  <c r="G155" i="13"/>
  <c r="H155" i="13"/>
  <c r="F809" i="13"/>
  <c r="F763" i="13"/>
  <c r="G763" i="13"/>
  <c r="H763" i="13"/>
  <c r="F340" i="13"/>
  <c r="G340" i="13"/>
  <c r="H340" i="13"/>
  <c r="F225" i="13"/>
  <c r="F641" i="13"/>
  <c r="F99" i="13"/>
  <c r="G99" i="13"/>
  <c r="H99" i="13"/>
  <c r="F352" i="13"/>
  <c r="G352" i="13"/>
  <c r="H352" i="13"/>
  <c r="F498" i="13"/>
  <c r="G498" i="13"/>
  <c r="H498" i="13"/>
  <c r="J498" i="13"/>
  <c r="F836" i="13"/>
  <c r="G836" i="13"/>
  <c r="H836" i="13"/>
  <c r="F85" i="13"/>
  <c r="G85" i="13"/>
  <c r="H85" i="13"/>
  <c r="F1064" i="13"/>
  <c r="G1064" i="13"/>
  <c r="H1064" i="13"/>
  <c r="F472" i="13"/>
  <c r="G472" i="13"/>
  <c r="H472" i="13"/>
  <c r="J472" i="13"/>
  <c r="F537" i="13"/>
  <c r="G537" i="13"/>
  <c r="H537" i="13"/>
  <c r="J537" i="13"/>
  <c r="F903" i="13"/>
  <c r="G903" i="13"/>
  <c r="H903" i="13"/>
  <c r="F271" i="13"/>
  <c r="G271" i="13"/>
  <c r="H271" i="13"/>
  <c r="J271" i="13"/>
  <c r="F48" i="13"/>
  <c r="G48" i="13"/>
  <c r="H48" i="13"/>
  <c r="F876" i="13"/>
  <c r="F779" i="13"/>
  <c r="F971" i="13"/>
  <c r="G971" i="13"/>
  <c r="H971" i="13"/>
  <c r="F221" i="13"/>
  <c r="F344" i="13"/>
  <c r="G344" i="13"/>
  <c r="H344" i="13"/>
  <c r="F1029" i="13"/>
  <c r="G1029" i="13"/>
  <c r="H1029" i="13"/>
  <c r="F127" i="13"/>
  <c r="G127" i="13"/>
  <c r="H127" i="13"/>
  <c r="F337" i="13"/>
  <c r="G337" i="13"/>
  <c r="H337" i="13"/>
  <c r="F723" i="13"/>
  <c r="F102" i="13"/>
  <c r="G102" i="13"/>
  <c r="H102" i="13"/>
  <c r="F312" i="13"/>
  <c r="G312" i="13"/>
  <c r="H312" i="13"/>
  <c r="F899" i="13"/>
  <c r="G899" i="13"/>
  <c r="H899" i="13"/>
  <c r="F977" i="13"/>
  <c r="G977" i="13"/>
  <c r="H977" i="13"/>
  <c r="F125" i="13"/>
  <c r="G125" i="13"/>
  <c r="H125" i="13"/>
  <c r="F268" i="13"/>
  <c r="G268" i="13"/>
  <c r="H268" i="13"/>
  <c r="J268" i="13"/>
  <c r="F201" i="13"/>
  <c r="G201" i="13"/>
  <c r="H201" i="13"/>
  <c r="J201" i="13"/>
  <c r="F458" i="13"/>
  <c r="G458" i="13"/>
  <c r="H458" i="13"/>
  <c r="J458" i="13"/>
  <c r="F736" i="13"/>
  <c r="F1012" i="13"/>
  <c r="F515" i="13"/>
  <c r="G515" i="13"/>
  <c r="H515" i="13"/>
  <c r="J515" i="13"/>
  <c r="F802" i="13"/>
  <c r="F673" i="13"/>
  <c r="G673" i="13"/>
  <c r="H673" i="13"/>
  <c r="J673" i="13"/>
  <c r="F725" i="13"/>
  <c r="F621" i="13"/>
  <c r="F261" i="13"/>
  <c r="G261" i="13"/>
  <c r="H261" i="13"/>
  <c r="J261" i="13"/>
  <c r="F220" i="13"/>
  <c r="F551" i="13"/>
  <c r="G551" i="13"/>
  <c r="H551" i="13"/>
  <c r="J551" i="13"/>
  <c r="F511" i="13"/>
  <c r="G511" i="13"/>
  <c r="H511" i="13"/>
  <c r="J511" i="13"/>
  <c r="F468" i="13"/>
  <c r="G468" i="13"/>
  <c r="H468" i="13"/>
  <c r="J468" i="13"/>
  <c r="F855" i="13"/>
  <c r="G855" i="13"/>
  <c r="H855" i="13"/>
  <c r="J855" i="13"/>
  <c r="F623" i="13"/>
  <c r="F459" i="13"/>
  <c r="G459" i="13"/>
  <c r="H459" i="13"/>
  <c r="J459" i="13"/>
  <c r="F260" i="13"/>
  <c r="G260" i="13"/>
  <c r="H260" i="13"/>
  <c r="J260" i="13"/>
  <c r="F581" i="13"/>
  <c r="G581" i="13"/>
  <c r="H581" i="13"/>
  <c r="J581" i="13"/>
  <c r="F509" i="13"/>
  <c r="G509" i="13"/>
  <c r="H509" i="13"/>
  <c r="J509" i="13"/>
  <c r="F919" i="13"/>
  <c r="G919" i="13"/>
  <c r="H919" i="13"/>
  <c r="J919" i="13"/>
  <c r="F708" i="13"/>
  <c r="G708" i="13"/>
  <c r="H708" i="13"/>
  <c r="F311" i="13"/>
  <c r="G311" i="13"/>
  <c r="H311" i="13"/>
  <c r="F308" i="13"/>
  <c r="G308" i="13"/>
  <c r="H308" i="13"/>
  <c r="F455" i="13"/>
  <c r="G455" i="13"/>
  <c r="H455" i="13"/>
  <c r="J455" i="13"/>
  <c r="F832" i="13"/>
  <c r="G832" i="13"/>
  <c r="H832" i="13"/>
  <c r="F704" i="13"/>
  <c r="G704" i="13"/>
  <c r="H704" i="13"/>
  <c r="F671" i="13"/>
  <c r="G671" i="13"/>
  <c r="H671" i="13"/>
  <c r="J671" i="13"/>
  <c r="F401" i="13"/>
  <c r="G401" i="13"/>
  <c r="H401" i="13"/>
  <c r="F371" i="13"/>
  <c r="G371" i="13"/>
  <c r="H371" i="13"/>
  <c r="F524" i="13"/>
  <c r="G524" i="13"/>
  <c r="H524" i="13"/>
  <c r="J524" i="13"/>
  <c r="F255" i="13"/>
  <c r="G255" i="13"/>
  <c r="H255" i="13"/>
  <c r="J255" i="13"/>
  <c r="F686" i="13"/>
  <c r="F74" i="13"/>
  <c r="G74" i="13"/>
  <c r="H74" i="13"/>
  <c r="F674" i="13"/>
  <c r="G674" i="13"/>
  <c r="H674" i="13"/>
  <c r="J674" i="13"/>
  <c r="F596" i="13"/>
  <c r="G596" i="13"/>
  <c r="H596" i="13"/>
  <c r="F540" i="13"/>
  <c r="G540" i="13"/>
  <c r="H540" i="13"/>
  <c r="J540" i="13"/>
  <c r="F113" i="13"/>
  <c r="G113" i="13"/>
  <c r="H113" i="13"/>
  <c r="F703" i="13"/>
  <c r="G703" i="13"/>
  <c r="H703" i="13"/>
  <c r="F1041" i="13"/>
  <c r="G1041" i="13"/>
  <c r="H1041" i="13"/>
  <c r="F1028" i="13"/>
  <c r="G1028" i="13"/>
  <c r="H1028" i="13"/>
  <c r="F1036" i="13"/>
  <c r="G1036" i="13"/>
  <c r="H1036" i="13"/>
  <c r="F421" i="13"/>
  <c r="G421" i="13"/>
  <c r="H421" i="13"/>
  <c r="F1037" i="13"/>
  <c r="G1037" i="13"/>
  <c r="H1037" i="13"/>
  <c r="F642" i="13"/>
  <c r="F1016" i="13"/>
  <c r="F275" i="13"/>
  <c r="G275" i="13"/>
  <c r="H275" i="13"/>
  <c r="J275" i="13"/>
  <c r="F892" i="13"/>
  <c r="G892" i="13"/>
  <c r="H892" i="13"/>
  <c r="F743" i="13"/>
  <c r="F457" i="13"/>
  <c r="G457" i="13"/>
  <c r="H457" i="13"/>
  <c r="J457" i="13"/>
  <c r="F881" i="13"/>
  <c r="F978" i="13"/>
  <c r="G978" i="13"/>
  <c r="H978" i="13"/>
  <c r="F265" i="13"/>
  <c r="G265" i="13"/>
  <c r="H265" i="13"/>
  <c r="J265" i="13"/>
  <c r="F402" i="13"/>
  <c r="G402" i="13"/>
  <c r="H402" i="13"/>
  <c r="F223" i="13"/>
  <c r="F294" i="13"/>
  <c r="G294" i="13"/>
  <c r="H294" i="13"/>
  <c r="J294" i="13"/>
  <c r="F57" i="13"/>
  <c r="G57" i="13"/>
  <c r="H57" i="13"/>
  <c r="F870" i="13"/>
  <c r="F592" i="13"/>
  <c r="G592" i="13"/>
  <c r="H592" i="13"/>
  <c r="F598" i="13"/>
  <c r="G598" i="13"/>
  <c r="H598" i="13"/>
  <c r="F380" i="13"/>
  <c r="G380" i="13"/>
  <c r="H380" i="13"/>
  <c r="F532" i="13"/>
  <c r="G532" i="13"/>
  <c r="H532" i="13"/>
  <c r="J532" i="13"/>
  <c r="F240" i="13"/>
  <c r="F123" i="13"/>
  <c r="G123" i="13"/>
  <c r="H123" i="13"/>
  <c r="F247" i="13"/>
  <c r="G247" i="13"/>
  <c r="H247" i="13"/>
  <c r="J247" i="13"/>
  <c r="F918" i="13"/>
  <c r="G918" i="13"/>
  <c r="H918" i="13"/>
  <c r="J918" i="13"/>
  <c r="F70" i="13"/>
  <c r="G70" i="13"/>
  <c r="H70" i="13"/>
  <c r="F139" i="13"/>
  <c r="G139" i="13"/>
  <c r="H139" i="13"/>
  <c r="F47" i="13"/>
  <c r="G47" i="13"/>
  <c r="H47" i="13"/>
  <c r="F67" i="13"/>
  <c r="G67" i="13"/>
  <c r="H67" i="13"/>
  <c r="F762" i="13"/>
  <c r="G762" i="13"/>
  <c r="H762" i="13"/>
  <c r="F415" i="13"/>
  <c r="G415" i="13"/>
  <c r="H415" i="13"/>
  <c r="F898" i="13"/>
  <c r="G898" i="13"/>
  <c r="H898" i="13"/>
  <c r="F248" i="13"/>
  <c r="G248" i="13"/>
  <c r="H248" i="13"/>
  <c r="J248" i="13"/>
  <c r="F116" i="13"/>
  <c r="G116" i="13"/>
  <c r="H116" i="13"/>
  <c r="F372" i="13"/>
  <c r="G372" i="13"/>
  <c r="H372" i="13"/>
  <c r="F79" i="13"/>
  <c r="G79" i="13"/>
  <c r="H79" i="13"/>
  <c r="F1240" i="13"/>
  <c r="G1240" i="13"/>
  <c r="H1240" i="13"/>
  <c r="F580" i="13"/>
  <c r="G580" i="13"/>
  <c r="H580" i="13"/>
  <c r="J580" i="13"/>
  <c r="F77" i="13"/>
  <c r="G77" i="13"/>
  <c r="H77" i="13"/>
  <c r="F159" i="13"/>
  <c r="G159" i="13"/>
  <c r="H159" i="13"/>
  <c r="F989" i="13"/>
  <c r="G989" i="13"/>
  <c r="J989" i="13"/>
  <c r="F333" i="13"/>
  <c r="G333" i="13"/>
  <c r="H333" i="13"/>
  <c r="F208" i="13"/>
  <c r="F456" i="13"/>
  <c r="G456" i="13"/>
  <c r="H456" i="13"/>
  <c r="J456" i="13"/>
  <c r="F853" i="13"/>
  <c r="G853" i="13"/>
  <c r="H853" i="13"/>
  <c r="J853" i="13"/>
  <c r="F450" i="13"/>
  <c r="G450" i="13"/>
  <c r="H450" i="13"/>
  <c r="J450" i="13"/>
  <c r="F510" i="13"/>
  <c r="G510" i="13"/>
  <c r="H510" i="13"/>
  <c r="J510" i="13"/>
  <c r="F476" i="13"/>
  <c r="G476" i="13"/>
  <c r="H476" i="13"/>
  <c r="J476" i="13"/>
  <c r="F878" i="13"/>
  <c r="F670" i="13"/>
  <c r="G670" i="13"/>
  <c r="H670" i="13"/>
  <c r="J670" i="13"/>
  <c r="F924" i="13"/>
  <c r="G924" i="13"/>
  <c r="H924" i="13"/>
  <c r="J924" i="13"/>
  <c r="F178" i="13"/>
  <c r="G178" i="13"/>
  <c r="H178" i="13"/>
  <c r="J178" i="13"/>
  <c r="F460" i="13"/>
  <c r="G460" i="13"/>
  <c r="H460" i="13"/>
  <c r="J460" i="13"/>
  <c r="F879" i="13"/>
  <c r="F1061" i="13"/>
  <c r="G1061" i="13"/>
  <c r="H1061" i="13"/>
  <c r="F218" i="13"/>
  <c r="F557" i="13"/>
  <c r="G557" i="13"/>
  <c r="H557" i="13"/>
  <c r="J557" i="13"/>
  <c r="F672" i="13"/>
  <c r="G672" i="13"/>
  <c r="H672" i="13"/>
  <c r="J672" i="13"/>
  <c r="F616" i="13"/>
  <c r="F467" i="13"/>
  <c r="G467" i="13"/>
  <c r="H467" i="13"/>
  <c r="J467" i="13"/>
  <c r="F571" i="13"/>
  <c r="G571" i="13"/>
  <c r="H571" i="13"/>
  <c r="J571" i="13"/>
  <c r="F143" i="13"/>
  <c r="G143" i="13"/>
  <c r="H143" i="13"/>
  <c r="F147" i="13"/>
  <c r="G147" i="13"/>
  <c r="H147" i="13"/>
  <c r="F420" i="13"/>
  <c r="G420" i="13"/>
  <c r="H420" i="13"/>
  <c r="F396" i="13"/>
  <c r="G396" i="13"/>
  <c r="H396" i="13"/>
  <c r="F242" i="13"/>
  <c r="G242" i="13"/>
  <c r="J242" i="13"/>
  <c r="F63" i="13"/>
  <c r="G63" i="13"/>
  <c r="H63" i="13"/>
  <c r="F158" i="13"/>
  <c r="G158" i="13"/>
  <c r="H158" i="13"/>
  <c r="F366" i="13"/>
  <c r="G366" i="13"/>
  <c r="H366" i="13"/>
  <c r="F342" i="13"/>
  <c r="G342" i="13"/>
  <c r="H342" i="13"/>
  <c r="F338" i="13"/>
  <c r="G338" i="13"/>
  <c r="H338" i="13"/>
  <c r="F761" i="13"/>
  <c r="G761" i="13"/>
  <c r="H761" i="13"/>
  <c r="F228" i="13"/>
  <c r="F1032" i="13"/>
  <c r="G1032" i="13"/>
  <c r="H1032" i="13"/>
  <c r="F137" i="13"/>
  <c r="G137" i="13"/>
  <c r="H137" i="13"/>
  <c r="F602" i="13"/>
  <c r="G602" i="13"/>
  <c r="H602" i="13"/>
  <c r="F655" i="13"/>
  <c r="G655" i="13"/>
  <c r="H655" i="13"/>
  <c r="F969" i="13"/>
  <c r="G969" i="13"/>
  <c r="H969" i="13"/>
  <c r="F267" i="13"/>
  <c r="G267" i="13"/>
  <c r="H267" i="13"/>
  <c r="J267" i="13"/>
  <c r="F988" i="13"/>
  <c r="G988" i="13"/>
  <c r="J988" i="13"/>
  <c r="F996" i="13"/>
  <c r="G996" i="13"/>
  <c r="F256" i="13"/>
  <c r="G256" i="13"/>
  <c r="H256" i="13"/>
  <c r="J256" i="13"/>
  <c r="F92" i="13"/>
  <c r="G92" i="13"/>
  <c r="H92" i="13"/>
  <c r="F1139" i="13"/>
  <c r="G1139" i="13"/>
  <c r="H1139" i="13"/>
  <c r="F789" i="13"/>
  <c r="F51" i="13"/>
  <c r="G51" i="13"/>
  <c r="H51" i="13"/>
  <c r="F95" i="13"/>
  <c r="G95" i="13"/>
  <c r="H95" i="13"/>
  <c r="F129" i="13"/>
  <c r="G129" i="13"/>
  <c r="H129" i="13"/>
  <c r="F692" i="13"/>
  <c r="F566" i="13"/>
  <c r="G566" i="13"/>
  <c r="H566" i="13"/>
  <c r="J566" i="13"/>
  <c r="F227" i="13"/>
  <c r="F483" i="13"/>
  <c r="G483" i="13"/>
  <c r="H483" i="13"/>
  <c r="J483" i="13"/>
  <c r="F582" i="13"/>
  <c r="G582" i="13"/>
  <c r="H582" i="13"/>
  <c r="J582" i="13"/>
  <c r="F877" i="13"/>
  <c r="F724" i="13"/>
  <c r="F635" i="13"/>
  <c r="F1018" i="13"/>
  <c r="F998" i="13"/>
  <c r="G998" i="13"/>
  <c r="J998" i="13"/>
  <c r="F856" i="13"/>
  <c r="G856" i="13"/>
  <c r="H856" i="13"/>
  <c r="J856" i="13"/>
  <c r="F286" i="13"/>
  <c r="G286" i="13"/>
  <c r="H286" i="13"/>
  <c r="J286" i="13"/>
  <c r="F236" i="13"/>
  <c r="F287" i="13"/>
  <c r="G287" i="13"/>
  <c r="H287" i="13"/>
  <c r="J287" i="13"/>
  <c r="F262" i="13"/>
  <c r="G262" i="13"/>
  <c r="H262" i="13"/>
  <c r="J262" i="13"/>
  <c r="F237" i="13"/>
  <c r="F203" i="13"/>
  <c r="G203" i="13"/>
  <c r="H203" i="13"/>
  <c r="J203" i="13"/>
  <c r="F535" i="13"/>
  <c r="G535" i="13"/>
  <c r="H535" i="13"/>
  <c r="J535" i="13"/>
  <c r="F494" i="13"/>
  <c r="G494" i="13"/>
  <c r="H494" i="13"/>
  <c r="J494" i="13"/>
  <c r="F947" i="13"/>
  <c r="G947" i="13"/>
  <c r="H947" i="13"/>
  <c r="J947" i="13"/>
  <c r="F1053" i="13"/>
  <c r="G1053" i="13"/>
  <c r="H1053" i="13"/>
  <c r="F541" i="13"/>
  <c r="G541" i="13"/>
  <c r="H541" i="13"/>
  <c r="J541" i="13"/>
  <c r="F721" i="13"/>
  <c r="F1150" i="13"/>
  <c r="F787" i="13"/>
  <c r="F925" i="13"/>
  <c r="G925" i="13"/>
  <c r="H925" i="13"/>
  <c r="J925" i="13"/>
  <c r="F561" i="13"/>
  <c r="G561" i="13"/>
  <c r="H561" i="13"/>
  <c r="J561" i="13"/>
  <c r="F97" i="13"/>
  <c r="G97" i="13"/>
  <c r="H97" i="13"/>
  <c r="F406" i="13"/>
  <c r="G406" i="13"/>
  <c r="H406" i="13"/>
  <c r="F132" i="13"/>
  <c r="G132" i="13"/>
  <c r="H132" i="13"/>
  <c r="F213" i="13"/>
  <c r="F690" i="13"/>
  <c r="F71" i="13"/>
  <c r="G71" i="13"/>
  <c r="H71" i="13"/>
  <c r="F347" i="13"/>
  <c r="G347" i="13"/>
  <c r="H347" i="13"/>
  <c r="F315" i="13"/>
  <c r="G315" i="13"/>
  <c r="H315" i="13"/>
  <c r="F219" i="13"/>
  <c r="F87" i="13"/>
  <c r="G87" i="13"/>
  <c r="H87" i="13"/>
  <c r="F1060" i="13"/>
  <c r="G1060" i="13"/>
  <c r="H1060" i="13"/>
  <c r="F753" i="13"/>
  <c r="G753" i="13"/>
  <c r="H753" i="13"/>
  <c r="F1056" i="13"/>
  <c r="G1056" i="13"/>
  <c r="H1056" i="13"/>
  <c r="F433" i="13"/>
  <c r="G433" i="13"/>
  <c r="H433" i="13"/>
  <c r="F709" i="13"/>
  <c r="G709" i="13"/>
  <c r="H709" i="13"/>
  <c r="F234" i="13"/>
  <c r="F110" i="13"/>
  <c r="G110" i="13"/>
  <c r="H110" i="13"/>
  <c r="F896" i="13"/>
  <c r="G896" i="13"/>
  <c r="H896" i="13"/>
  <c r="F538" i="13"/>
  <c r="G538" i="13"/>
  <c r="H538" i="13"/>
  <c r="J538" i="13"/>
  <c r="F88" i="13"/>
  <c r="G88" i="13"/>
  <c r="H88" i="13"/>
  <c r="F719" i="13"/>
  <c r="F49" i="13"/>
  <c r="G49" i="13"/>
  <c r="H49" i="13"/>
  <c r="F656" i="13"/>
  <c r="G656" i="13"/>
  <c r="H656" i="13"/>
  <c r="F199" i="13"/>
  <c r="G199" i="13"/>
  <c r="H199" i="13"/>
  <c r="J199" i="13"/>
  <c r="F990" i="13"/>
  <c r="G990" i="13"/>
  <c r="J990" i="13"/>
  <c r="F915" i="13"/>
  <c r="G915" i="13"/>
  <c r="H915" i="13"/>
  <c r="J915" i="13"/>
  <c r="F211" i="13"/>
  <c r="F574" i="13"/>
  <c r="G574" i="13"/>
  <c r="H574" i="13"/>
  <c r="J574" i="13"/>
  <c r="F502" i="13"/>
  <c r="G502" i="13"/>
  <c r="H502" i="13"/>
  <c r="J502" i="13"/>
  <c r="F637" i="13"/>
  <c r="F957" i="13"/>
  <c r="F726" i="13"/>
  <c r="F1063" i="13"/>
  <c r="G1063" i="13"/>
  <c r="H1063" i="13"/>
  <c r="F452" i="13"/>
  <c r="G452" i="13"/>
  <c r="H452" i="13"/>
  <c r="J452" i="13"/>
  <c r="F871" i="13"/>
  <c r="F601" i="13"/>
  <c r="G601" i="13"/>
  <c r="H601" i="13"/>
  <c r="F193" i="13"/>
  <c r="G193" i="13"/>
  <c r="H193" i="13"/>
  <c r="J193" i="13"/>
  <c r="F533" i="13"/>
  <c r="G533" i="13"/>
  <c r="H533" i="13"/>
  <c r="J533" i="13"/>
  <c r="F1104" i="13"/>
  <c r="G1104" i="13"/>
  <c r="H1104" i="13"/>
  <c r="J1104" i="13"/>
  <c r="F485" i="13"/>
  <c r="G485" i="13"/>
  <c r="H485" i="13"/>
  <c r="J485" i="13"/>
  <c r="F675" i="13"/>
  <c r="G675" i="13"/>
  <c r="H675" i="13"/>
  <c r="J675" i="13"/>
  <c r="F916" i="13"/>
  <c r="G916" i="13"/>
  <c r="H916" i="13"/>
  <c r="J916" i="13"/>
  <c r="F994" i="13"/>
  <c r="G994" i="13"/>
  <c r="J994" i="13"/>
  <c r="F1062" i="13"/>
  <c r="G1062" i="13"/>
  <c r="H1062" i="13"/>
  <c r="F1054" i="13"/>
  <c r="G1054" i="13"/>
  <c r="H1054" i="13"/>
  <c r="F291" i="13"/>
  <c r="G291" i="13"/>
  <c r="H291" i="13"/>
  <c r="J291" i="13"/>
  <c r="F266" i="13"/>
  <c r="G266" i="13"/>
  <c r="H266" i="13"/>
  <c r="J266" i="13"/>
  <c r="F257" i="13"/>
  <c r="G257" i="13"/>
  <c r="H257" i="13"/>
  <c r="J257" i="13"/>
  <c r="F205" i="13"/>
  <c r="G205" i="13"/>
  <c r="H205" i="13"/>
  <c r="J205" i="13"/>
  <c r="F197" i="13"/>
  <c r="G197" i="13"/>
  <c r="H197" i="13"/>
  <c r="J197" i="13"/>
  <c r="F189" i="13"/>
  <c r="G189" i="13"/>
  <c r="H189" i="13"/>
  <c r="J189" i="13"/>
  <c r="F180" i="13"/>
  <c r="G180" i="13"/>
  <c r="H180" i="13"/>
  <c r="J180" i="13"/>
  <c r="F568" i="13"/>
  <c r="G568" i="13"/>
  <c r="H568" i="13"/>
  <c r="J568" i="13"/>
  <c r="F560" i="13"/>
  <c r="G560" i="13"/>
  <c r="H560" i="13"/>
  <c r="J560" i="13"/>
  <c r="F552" i="13"/>
  <c r="G552" i="13"/>
  <c r="H552" i="13"/>
  <c r="J552" i="13"/>
  <c r="F544" i="13"/>
  <c r="G544" i="13"/>
  <c r="H544" i="13"/>
  <c r="J544" i="13"/>
  <c r="F520" i="13"/>
  <c r="G520" i="13"/>
  <c r="H520" i="13"/>
  <c r="J520" i="13"/>
  <c r="F512" i="13"/>
  <c r="G512" i="13"/>
  <c r="H512" i="13"/>
  <c r="J512" i="13"/>
  <c r="F486" i="13"/>
  <c r="G486" i="13"/>
  <c r="H486" i="13"/>
  <c r="J486" i="13"/>
  <c r="F478" i="13"/>
  <c r="G478" i="13"/>
  <c r="H478" i="13"/>
  <c r="J478" i="13"/>
  <c r="F470" i="13"/>
  <c r="G470" i="13"/>
  <c r="H470" i="13"/>
  <c r="J470" i="13"/>
  <c r="F462" i="13"/>
  <c r="G462" i="13"/>
  <c r="H462" i="13"/>
  <c r="J462" i="13"/>
  <c r="F454" i="13"/>
  <c r="G454" i="13"/>
  <c r="H454" i="13"/>
  <c r="J454" i="13"/>
  <c r="F689" i="13"/>
  <c r="G720" i="13"/>
  <c r="J720" i="13"/>
  <c r="G786" i="13"/>
  <c r="J786" i="13"/>
  <c r="F815" i="13"/>
  <c r="G873" i="13"/>
  <c r="J873" i="13"/>
  <c r="G237" i="13"/>
  <c r="J237" i="13"/>
  <c r="F230" i="13"/>
  <c r="G225" i="13"/>
  <c r="J225" i="13"/>
  <c r="G212" i="13"/>
  <c r="J212" i="13"/>
  <c r="F504" i="13"/>
  <c r="G504" i="13"/>
  <c r="H504" i="13"/>
  <c r="J504" i="13"/>
  <c r="F573" i="13"/>
  <c r="G573" i="13"/>
  <c r="H573" i="13"/>
  <c r="J573" i="13"/>
  <c r="F920" i="13"/>
  <c r="G920" i="13"/>
  <c r="H920" i="13"/>
  <c r="J920" i="13"/>
  <c r="F914" i="13"/>
  <c r="G914" i="13"/>
  <c r="H914" i="13"/>
  <c r="J914" i="13"/>
  <c r="F270" i="13"/>
  <c r="G270" i="13"/>
  <c r="H270" i="13"/>
  <c r="J270" i="13"/>
  <c r="F619" i="13"/>
  <c r="F1013" i="13"/>
  <c r="F923" i="13"/>
  <c r="G923" i="13"/>
  <c r="H923" i="13"/>
  <c r="J923" i="13"/>
  <c r="F615" i="13"/>
  <c r="F191" i="13"/>
  <c r="G191" i="13"/>
  <c r="H191" i="13"/>
  <c r="J191" i="13"/>
  <c r="F146" i="13"/>
  <c r="G146" i="13"/>
  <c r="H146" i="13"/>
  <c r="F1038" i="13"/>
  <c r="G1038" i="13"/>
  <c r="H1038" i="13"/>
  <c r="F368" i="13"/>
  <c r="G368" i="13"/>
  <c r="H368" i="13"/>
  <c r="F848" i="13"/>
  <c r="G848" i="13"/>
  <c r="H848" i="13"/>
  <c r="J848" i="13"/>
  <c r="F827" i="13"/>
  <c r="G827" i="13"/>
  <c r="H827" i="13"/>
  <c r="F1008" i="13"/>
  <c r="F83" i="13"/>
  <c r="G83" i="13"/>
  <c r="H83" i="13"/>
  <c r="F399" i="13"/>
  <c r="G399" i="13"/>
  <c r="H399" i="13"/>
  <c r="F173" i="13"/>
  <c r="G173" i="13"/>
  <c r="H173" i="13"/>
  <c r="J173" i="13"/>
  <c r="F434" i="13"/>
  <c r="G434" i="13"/>
  <c r="H434" i="13"/>
  <c r="F521" i="13"/>
  <c r="G521" i="13"/>
  <c r="H521" i="13"/>
  <c r="J521" i="13"/>
  <c r="F812" i="13"/>
  <c r="F324" i="13"/>
  <c r="G324" i="13"/>
  <c r="H324" i="13"/>
  <c r="F575" i="13"/>
  <c r="G575" i="13"/>
  <c r="H575" i="13"/>
  <c r="J575" i="13"/>
  <c r="F567" i="13"/>
  <c r="G567" i="13"/>
  <c r="H567" i="13"/>
  <c r="J567" i="13"/>
  <c r="F365" i="13"/>
  <c r="G365" i="13"/>
  <c r="H365" i="13"/>
  <c r="F362" i="13"/>
  <c r="G362" i="13"/>
  <c r="H362" i="13"/>
  <c r="F852" i="13"/>
  <c r="G852" i="13"/>
  <c r="H852" i="13"/>
  <c r="J852" i="13"/>
  <c r="F176" i="13"/>
  <c r="G176" i="13"/>
  <c r="H176" i="13"/>
  <c r="J176" i="13"/>
  <c r="F451" i="13"/>
  <c r="G451" i="13"/>
  <c r="H451" i="13"/>
  <c r="J451" i="13"/>
  <c r="F484" i="13"/>
  <c r="G484" i="13"/>
  <c r="H484" i="13"/>
  <c r="J484" i="13"/>
  <c r="F194" i="13"/>
  <c r="G194" i="13"/>
  <c r="H194" i="13"/>
  <c r="J194" i="13"/>
  <c r="F1059" i="13"/>
  <c r="G1059" i="13"/>
  <c r="H1059" i="13"/>
  <c r="F235" i="13"/>
  <c r="F968" i="13"/>
  <c r="G968" i="13"/>
  <c r="H968" i="13"/>
  <c r="F513" i="13"/>
  <c r="G513" i="13"/>
  <c r="H513" i="13"/>
  <c r="J513" i="13"/>
  <c r="F756" i="13"/>
  <c r="G756" i="13"/>
  <c r="H756" i="13"/>
  <c r="F398" i="13"/>
  <c r="G398" i="13"/>
  <c r="H398" i="13"/>
  <c r="F1031" i="13"/>
  <c r="G1031" i="13"/>
  <c r="H1031" i="13"/>
  <c r="F62" i="13"/>
  <c r="G62" i="13"/>
  <c r="H62" i="13"/>
  <c r="F418" i="13"/>
  <c r="G418" i="13"/>
  <c r="H418" i="13"/>
  <c r="F1162" i="13"/>
  <c r="F323" i="13"/>
  <c r="G323" i="13"/>
  <c r="H323" i="13"/>
  <c r="F1140" i="13"/>
  <c r="G1140" i="13"/>
  <c r="H1140" i="13"/>
  <c r="F599" i="13"/>
  <c r="G599" i="13"/>
  <c r="H599" i="13"/>
  <c r="F388" i="13"/>
  <c r="G388" i="13"/>
  <c r="H388" i="13"/>
  <c r="F383" i="13"/>
  <c r="G383" i="13"/>
  <c r="H383" i="13"/>
  <c r="F643" i="13"/>
  <c r="F375" i="13"/>
  <c r="G375" i="13"/>
  <c r="H375" i="13"/>
  <c r="F471" i="13"/>
  <c r="G471" i="13"/>
  <c r="H471" i="13"/>
  <c r="J471" i="13"/>
  <c r="F369" i="13"/>
  <c r="G369" i="13"/>
  <c r="H369" i="13"/>
  <c r="F184" i="13"/>
  <c r="G184" i="13"/>
  <c r="H184" i="13"/>
  <c r="J184" i="13"/>
  <c r="F469" i="13"/>
  <c r="G469" i="13"/>
  <c r="H469" i="13"/>
  <c r="J469" i="13"/>
  <c r="F477" i="13"/>
  <c r="G477" i="13"/>
  <c r="H477" i="13"/>
  <c r="J477" i="13"/>
  <c r="F559" i="13"/>
  <c r="G559" i="13"/>
  <c r="H559" i="13"/>
  <c r="J559" i="13"/>
  <c r="F229" i="13"/>
  <c r="F279" i="13"/>
  <c r="G279" i="13"/>
  <c r="H279" i="13"/>
  <c r="J279" i="13"/>
  <c r="F1152" i="13"/>
  <c r="F1188" i="13"/>
  <c r="F493" i="13"/>
  <c r="G493" i="13"/>
  <c r="H493" i="13"/>
  <c r="J493" i="13"/>
  <c r="F202" i="13"/>
  <c r="G202" i="13"/>
  <c r="H202" i="13"/>
  <c r="J202" i="13"/>
  <c r="F778" i="13"/>
  <c r="F742" i="13"/>
  <c r="F216" i="13"/>
  <c r="F801" i="13"/>
  <c r="F466" i="13"/>
  <c r="G466" i="13"/>
  <c r="H466" i="13"/>
  <c r="J466" i="13"/>
  <c r="F38" i="13"/>
  <c r="G38" i="13"/>
  <c r="H38" i="13"/>
  <c r="F618" i="13"/>
  <c r="F1039" i="13"/>
  <c r="G1039" i="13"/>
  <c r="H1039" i="13"/>
  <c r="F53" i="13"/>
  <c r="G53" i="13"/>
  <c r="H53" i="13"/>
  <c r="F893" i="13"/>
  <c r="G893" i="13"/>
  <c r="H893" i="13"/>
  <c r="F42" i="13"/>
  <c r="G42" i="13"/>
  <c r="H42" i="13"/>
  <c r="F280" i="13"/>
  <c r="G280" i="13"/>
  <c r="H280" i="13"/>
  <c r="J280" i="13"/>
  <c r="F217" i="13"/>
  <c r="F539" i="13"/>
  <c r="G539" i="13"/>
  <c r="H539" i="13"/>
  <c r="J539" i="13"/>
  <c r="F105" i="13"/>
  <c r="G105" i="13"/>
  <c r="H105" i="13"/>
  <c r="F190" i="13"/>
  <c r="G190" i="13"/>
  <c r="H190" i="13"/>
  <c r="J190" i="13"/>
  <c r="F288" i="13"/>
  <c r="G288" i="13"/>
  <c r="H288" i="13"/>
  <c r="J288" i="13"/>
  <c r="F98" i="13"/>
  <c r="G98" i="13"/>
  <c r="H98" i="13"/>
  <c r="F654" i="13"/>
  <c r="G654" i="13"/>
  <c r="H654" i="13"/>
  <c r="F391" i="13"/>
  <c r="G391" i="13"/>
  <c r="H391" i="13"/>
  <c r="F505" i="13"/>
  <c r="G505" i="13"/>
  <c r="H505" i="13"/>
  <c r="J505" i="13"/>
  <c r="F374" i="13"/>
  <c r="G374" i="13"/>
  <c r="H374" i="13"/>
  <c r="F500" i="13"/>
  <c r="G500" i="13"/>
  <c r="H500" i="13"/>
  <c r="J500" i="13"/>
  <c r="F475" i="13"/>
  <c r="G475" i="13"/>
  <c r="H475" i="13"/>
  <c r="J475" i="13"/>
  <c r="F780" i="13"/>
  <c r="F738" i="13"/>
  <c r="F503" i="13"/>
  <c r="G503" i="13"/>
  <c r="H503" i="13"/>
  <c r="J503" i="13"/>
  <c r="F1151" i="13"/>
  <c r="F549" i="13"/>
  <c r="G549" i="13"/>
  <c r="H549" i="13"/>
  <c r="J549" i="13"/>
  <c r="F859" i="13"/>
  <c r="G859" i="13"/>
  <c r="H859" i="13"/>
  <c r="J859" i="13"/>
  <c r="F58" i="13"/>
  <c r="G58" i="13"/>
  <c r="H58" i="13"/>
  <c r="F438" i="13"/>
  <c r="G438" i="13"/>
  <c r="H438" i="13"/>
  <c r="F1149" i="13"/>
  <c r="F658" i="13"/>
  <c r="G658" i="13"/>
  <c r="H658" i="13"/>
  <c r="F755" i="13"/>
  <c r="G755" i="13"/>
  <c r="H755" i="13"/>
  <c r="F706" i="13"/>
  <c r="G706" i="13"/>
  <c r="H706" i="13"/>
  <c r="F403" i="13"/>
  <c r="G403" i="13"/>
  <c r="H403" i="13"/>
  <c r="F508" i="13"/>
  <c r="G508" i="13"/>
  <c r="H508" i="13"/>
  <c r="J508" i="13"/>
  <c r="F89" i="13"/>
  <c r="G89" i="13"/>
  <c r="H89" i="13"/>
  <c r="F264" i="13"/>
  <c r="G264" i="13"/>
  <c r="H264" i="13"/>
  <c r="J264" i="13"/>
  <c r="F806" i="13"/>
  <c r="F808" i="13"/>
  <c r="F810" i="13"/>
  <c r="F813" i="13"/>
  <c r="F519" i="13"/>
  <c r="G519" i="13"/>
  <c r="H519" i="13"/>
  <c r="J519" i="13"/>
  <c r="F506" i="13"/>
  <c r="G506" i="13"/>
  <c r="H506" i="13"/>
  <c r="J506" i="13"/>
  <c r="F492" i="13"/>
  <c r="G492" i="13"/>
  <c r="H492" i="13"/>
  <c r="J492" i="13"/>
  <c r="F243" i="13"/>
  <c r="G243" i="13"/>
  <c r="J243" i="13"/>
  <c r="F922" i="13"/>
  <c r="G922" i="13"/>
  <c r="H922" i="13"/>
  <c r="J922" i="13"/>
  <c r="F186" i="13"/>
  <c r="G186" i="13"/>
  <c r="H186" i="13"/>
  <c r="J186" i="13"/>
  <c r="F245" i="13"/>
  <c r="G245" i="13"/>
  <c r="J245" i="13"/>
  <c r="F171" i="13"/>
  <c r="G171" i="13"/>
  <c r="H171" i="13"/>
  <c r="J171" i="13"/>
  <c r="F1181" i="13"/>
  <c r="G1181" i="13"/>
  <c r="H1181" i="13"/>
  <c r="J1181" i="13"/>
  <c r="F805" i="13"/>
  <c r="F244" i="13"/>
  <c r="G244" i="13"/>
  <c r="J244" i="13"/>
  <c r="F1010" i="13"/>
  <c r="F473" i="13"/>
  <c r="G473" i="13"/>
  <c r="H473" i="13"/>
  <c r="J473" i="13"/>
  <c r="F233" i="13"/>
  <c r="F1163" i="13"/>
  <c r="F826" i="13"/>
  <c r="G826" i="13"/>
  <c r="H826" i="13"/>
  <c r="F766" i="13"/>
  <c r="G766" i="13"/>
  <c r="H766" i="13"/>
  <c r="F894" i="13"/>
  <c r="G894" i="13"/>
  <c r="H894" i="13"/>
  <c r="F60" i="13"/>
  <c r="G60" i="13"/>
  <c r="H60" i="13"/>
  <c r="F676" i="13"/>
  <c r="G676" i="13"/>
  <c r="H676" i="13"/>
  <c r="J676" i="13"/>
  <c r="F115" i="13"/>
  <c r="G115" i="13"/>
  <c r="H115" i="13"/>
  <c r="F935" i="13"/>
  <c r="G935" i="13"/>
  <c r="H935" i="13"/>
  <c r="F436" i="13"/>
  <c r="G436" i="13"/>
  <c r="H436" i="13"/>
  <c r="F854" i="13"/>
  <c r="G854" i="13"/>
  <c r="H854" i="13"/>
  <c r="J854" i="13"/>
  <c r="F1011" i="13"/>
  <c r="F122" i="13"/>
  <c r="G122" i="13"/>
  <c r="H122" i="13"/>
  <c r="F975" i="13"/>
  <c r="G975" i="13"/>
  <c r="H975" i="13"/>
  <c r="F576" i="13"/>
  <c r="G576" i="13"/>
  <c r="H576" i="13"/>
  <c r="J576" i="13"/>
  <c r="F393" i="13"/>
  <c r="G393" i="13"/>
  <c r="H393" i="13"/>
  <c r="F390" i="13"/>
  <c r="G390" i="13"/>
  <c r="H390" i="13"/>
  <c r="F496" i="13"/>
  <c r="G496" i="13"/>
  <c r="H496" i="13"/>
  <c r="J496" i="13"/>
  <c r="F488" i="13"/>
  <c r="G488" i="13"/>
  <c r="H488" i="13"/>
  <c r="J488" i="13"/>
  <c r="F481" i="13"/>
  <c r="G481" i="13"/>
  <c r="H481" i="13"/>
  <c r="J481" i="13"/>
  <c r="F638" i="13"/>
  <c r="F550" i="13"/>
  <c r="G550" i="13"/>
  <c r="H550" i="13"/>
  <c r="J550" i="13"/>
  <c r="F517" i="13"/>
  <c r="G517" i="13"/>
  <c r="H517" i="13"/>
  <c r="J517" i="13"/>
  <c r="F251" i="13"/>
  <c r="G251" i="13"/>
  <c r="H251" i="13"/>
  <c r="J251" i="13"/>
  <c r="J623" i="13"/>
  <c r="F1165" i="13"/>
  <c r="F688" i="13"/>
  <c r="F195" i="13"/>
  <c r="G195" i="13"/>
  <c r="H195" i="13"/>
  <c r="J195" i="13"/>
  <c r="F253" i="13"/>
  <c r="G253" i="13"/>
  <c r="H253" i="13"/>
  <c r="J253" i="13"/>
  <c r="F1055" i="13"/>
  <c r="G1055" i="13"/>
  <c r="H1055" i="13"/>
  <c r="F518" i="13"/>
  <c r="G518" i="13"/>
  <c r="H518" i="13"/>
  <c r="J518" i="13"/>
  <c r="F781" i="13"/>
  <c r="F507" i="13"/>
  <c r="G507" i="13"/>
  <c r="H507" i="13"/>
  <c r="J507" i="13"/>
  <c r="F636" i="13"/>
  <c r="F593" i="13"/>
  <c r="G593" i="13"/>
  <c r="H593" i="13"/>
  <c r="F156" i="13"/>
  <c r="G156" i="13"/>
  <c r="H156" i="13"/>
  <c r="F553" i="13"/>
  <c r="G553" i="13"/>
  <c r="H553" i="13"/>
  <c r="J553" i="13"/>
  <c r="F94" i="13"/>
  <c r="G94" i="13"/>
  <c r="H94" i="13"/>
  <c r="F130" i="13"/>
  <c r="G130" i="13"/>
  <c r="H130" i="13"/>
  <c r="F292" i="13"/>
  <c r="G292" i="13"/>
  <c r="H292" i="13"/>
  <c r="J292" i="13"/>
  <c r="F995" i="13"/>
  <c r="G995" i="13"/>
  <c r="J995" i="13"/>
  <c r="F181" i="13"/>
  <c r="G181" i="13"/>
  <c r="H181" i="13"/>
  <c r="J181" i="13"/>
  <c r="F314" i="13"/>
  <c r="G314" i="13"/>
  <c r="H314" i="13"/>
  <c r="F135" i="13"/>
  <c r="G135" i="13"/>
  <c r="H135" i="13"/>
  <c r="F522" i="13"/>
  <c r="G522" i="13"/>
  <c r="H522" i="13"/>
  <c r="J522" i="13"/>
  <c r="F52" i="13"/>
  <c r="G52" i="13"/>
  <c r="H52" i="13"/>
  <c r="G791" i="13"/>
  <c r="J791" i="13"/>
  <c r="G804" i="13"/>
  <c r="J804" i="13"/>
  <c r="G640" i="13"/>
  <c r="J640" i="13"/>
  <c r="G790" i="13"/>
  <c r="J790" i="13"/>
  <c r="G785" i="13"/>
  <c r="F872" i="13"/>
  <c r="F1017" i="13"/>
  <c r="G207" i="13"/>
  <c r="J207" i="13"/>
  <c r="G687" i="13"/>
  <c r="J687" i="13"/>
  <c r="G743" i="13"/>
  <c r="J743" i="13"/>
  <c r="G1016" i="13"/>
  <c r="J1016" i="13"/>
  <c r="F209" i="13"/>
  <c r="G881" i="13"/>
  <c r="J881" i="13"/>
  <c r="F880" i="13"/>
  <c r="G258" i="222"/>
  <c r="J258" i="222"/>
  <c r="J622" i="13"/>
  <c r="G639" i="13"/>
  <c r="J639" i="13"/>
  <c r="G391" i="15"/>
  <c r="J391" i="15"/>
  <c r="G908" i="4"/>
  <c r="J908" i="4"/>
  <c r="G1130" i="4"/>
  <c r="J1130" i="4"/>
  <c r="G515" i="222"/>
  <c r="J515" i="222"/>
  <c r="G491" i="222"/>
  <c r="J491" i="222"/>
  <c r="G881" i="222"/>
  <c r="G268" i="4"/>
  <c r="J268" i="4"/>
  <c r="G359" i="4"/>
  <c r="J359" i="4"/>
  <c r="G520" i="4"/>
  <c r="J520" i="4"/>
  <c r="G514" i="4"/>
  <c r="J514" i="4"/>
  <c r="J1044" i="15"/>
  <c r="G333" i="15"/>
  <c r="J333" i="15"/>
  <c r="G780" i="222"/>
  <c r="J780" i="222"/>
  <c r="G531" i="222"/>
  <c r="J531" i="222"/>
  <c r="J1523" i="15"/>
  <c r="J236" i="13"/>
  <c r="J231" i="13"/>
  <c r="G740" i="13"/>
  <c r="G88" i="222"/>
  <c r="J88" i="222"/>
  <c r="G150" i="222"/>
  <c r="J150" i="222"/>
  <c r="G139" i="222"/>
  <c r="J139" i="222"/>
  <c r="G123" i="222"/>
  <c r="J123" i="222"/>
  <c r="G107" i="222"/>
  <c r="J107" i="222"/>
  <c r="G91" i="222"/>
  <c r="J91" i="222"/>
  <c r="G297" i="222"/>
  <c r="J297" i="222"/>
  <c r="G286" i="222"/>
  <c r="J286" i="222"/>
  <c r="G281" i="222"/>
  <c r="J281" i="222"/>
  <c r="G265" i="222"/>
  <c r="J265" i="222"/>
  <c r="G1011" i="222"/>
  <c r="J1011" i="222"/>
  <c r="G1104" i="222"/>
  <c r="J1104" i="222"/>
  <c r="J2419" i="15"/>
  <c r="G209" i="12"/>
  <c r="J209" i="12"/>
  <c r="G435" i="12"/>
  <c r="J435" i="12"/>
  <c r="G415" i="12"/>
  <c r="G525" i="12"/>
  <c r="J525" i="12"/>
  <c r="G571" i="12"/>
  <c r="J571" i="12"/>
  <c r="G636" i="12"/>
  <c r="J636" i="12"/>
  <c r="G678" i="12"/>
  <c r="J678" i="12"/>
  <c r="G841" i="12"/>
  <c r="J841" i="12"/>
  <c r="G907" i="12"/>
  <c r="J907" i="12"/>
  <c r="G722" i="13"/>
  <c r="J722" i="13"/>
  <c r="G441" i="222"/>
  <c r="J441" i="222"/>
  <c r="G460" i="222"/>
  <c r="J460" i="222"/>
  <c r="G507" i="222"/>
  <c r="J507" i="222"/>
  <c r="J487" i="222"/>
  <c r="J199" i="4"/>
  <c r="G1118" i="222"/>
  <c r="J1118" i="222"/>
  <c r="J2596" i="15"/>
  <c r="G1232" i="13"/>
  <c r="J1232" i="13"/>
  <c r="J76" i="14"/>
  <c r="G65" i="14"/>
  <c r="J65" i="14"/>
  <c r="G166" i="14"/>
  <c r="J166" i="14"/>
  <c r="G71" i="15"/>
  <c r="G62" i="15"/>
  <c r="G251" i="222"/>
  <c r="J251" i="222"/>
  <c r="G523" i="222"/>
  <c r="J523" i="222"/>
  <c r="G499" i="222"/>
  <c r="J499" i="222"/>
  <c r="J2279" i="15"/>
  <c r="J802" i="12"/>
  <c r="J195" i="12"/>
  <c r="G197" i="4"/>
  <c r="J187" i="12"/>
  <c r="J856" i="12"/>
  <c r="J436" i="12"/>
  <c r="G589" i="4"/>
  <c r="G776" i="12"/>
  <c r="J776" i="12"/>
  <c r="G405" i="12"/>
  <c r="J405" i="12"/>
  <c r="F416" i="12"/>
  <c r="G178" i="12"/>
  <c r="F178" i="12"/>
  <c r="G162" i="12"/>
  <c r="F162" i="12"/>
  <c r="G430" i="12"/>
  <c r="J430" i="12"/>
  <c r="J411" i="12"/>
  <c r="G634" i="12"/>
  <c r="J634" i="12"/>
  <c r="G859" i="12"/>
  <c r="J859" i="12"/>
  <c r="G881" i="12"/>
  <c r="J881" i="12"/>
  <c r="F986" i="12"/>
  <c r="G986" i="12"/>
  <c r="H986" i="12"/>
  <c r="F106" i="12"/>
  <c r="G106" i="12"/>
  <c r="H106" i="12"/>
  <c r="F54" i="12"/>
  <c r="F975" i="12"/>
  <c r="G975" i="12"/>
  <c r="H975" i="12"/>
  <c r="F605" i="12"/>
  <c r="G605" i="12"/>
  <c r="H605" i="12"/>
  <c r="F336" i="12"/>
  <c r="G437" i="12"/>
  <c r="J437" i="12"/>
  <c r="G523" i="12"/>
  <c r="J523" i="12"/>
  <c r="G750" i="12"/>
  <c r="G732" i="12"/>
  <c r="J732" i="12"/>
  <c r="F1001" i="12"/>
  <c r="G1001" i="12"/>
  <c r="H1001" i="12"/>
  <c r="F816" i="12"/>
  <c r="G816" i="12"/>
  <c r="H816" i="12"/>
  <c r="F661" i="12"/>
  <c r="G661" i="12"/>
  <c r="H661" i="12"/>
  <c r="F427" i="12"/>
  <c r="F169" i="12"/>
  <c r="F573" i="12"/>
  <c r="F674" i="12"/>
  <c r="F629" i="12"/>
  <c r="F196" i="12"/>
  <c r="F264" i="12"/>
  <c r="G264" i="12"/>
  <c r="H264" i="12"/>
  <c r="F539" i="12"/>
  <c r="G539" i="12"/>
  <c r="H539" i="12"/>
  <c r="F253" i="12"/>
  <c r="G253" i="12"/>
  <c r="H253" i="12"/>
  <c r="F454" i="12"/>
  <c r="G207" i="12"/>
  <c r="J207" i="12"/>
  <c r="G200" i="12"/>
  <c r="F200" i="12"/>
  <c r="G38" i="12"/>
  <c r="F38" i="12"/>
  <c r="G71" i="12"/>
  <c r="J71" i="12"/>
  <c r="F664" i="12"/>
  <c r="G664" i="12"/>
  <c r="H664" i="12"/>
  <c r="F268" i="12"/>
  <c r="G268" i="12"/>
  <c r="H268" i="12"/>
  <c r="F269" i="12"/>
  <c r="G269" i="12"/>
  <c r="H269" i="12"/>
  <c r="F722" i="12"/>
  <c r="G722" i="12"/>
  <c r="H722" i="12"/>
  <c r="F632" i="12"/>
  <c r="F978" i="12"/>
  <c r="G978" i="12"/>
  <c r="H978" i="12"/>
  <c r="F379" i="12"/>
  <c r="G379" i="12"/>
  <c r="H379" i="12"/>
  <c r="F583" i="12"/>
  <c r="G583" i="12"/>
  <c r="H583" i="12"/>
  <c r="F205" i="12"/>
  <c r="F1018" i="12"/>
  <c r="G1018" i="12"/>
  <c r="J1018" i="12"/>
  <c r="F17" i="12"/>
  <c r="G17" i="12"/>
  <c r="H17" i="12"/>
  <c r="F731" i="12"/>
  <c r="F116" i="12"/>
  <c r="G116" i="12"/>
  <c r="H116" i="12"/>
  <c r="F1024" i="12"/>
  <c r="G1024" i="12"/>
  <c r="J1024" i="12"/>
  <c r="F604" i="12"/>
  <c r="G604" i="12"/>
  <c r="H604" i="12"/>
  <c r="F141" i="12"/>
  <c r="G141" i="12"/>
  <c r="H141" i="12"/>
  <c r="F372" i="12"/>
  <c r="G372" i="12"/>
  <c r="H372" i="12"/>
  <c r="F659" i="12"/>
  <c r="G659" i="12"/>
  <c r="H659" i="12"/>
  <c r="F303" i="12"/>
  <c r="F376" i="12"/>
  <c r="G376" i="12"/>
  <c r="H376" i="12"/>
  <c r="F825" i="12"/>
  <c r="G825" i="12"/>
  <c r="H825" i="12"/>
  <c r="F110" i="12"/>
  <c r="G110" i="12"/>
  <c r="H110" i="12"/>
  <c r="F163" i="12"/>
  <c r="F371" i="12"/>
  <c r="G371" i="12"/>
  <c r="H371" i="12"/>
  <c r="F1002" i="12"/>
  <c r="G1002" i="12"/>
  <c r="H1002" i="12"/>
  <c r="F63" i="12"/>
  <c r="G63" i="12"/>
  <c r="F389" i="12"/>
  <c r="G389" i="12"/>
  <c r="H389" i="12"/>
  <c r="F227" i="12"/>
  <c r="G227" i="12"/>
  <c r="H227" i="12"/>
  <c r="F634" i="12"/>
  <c r="F993" i="12"/>
  <c r="G993" i="12"/>
  <c r="H993" i="12"/>
  <c r="F719" i="12"/>
  <c r="G719" i="12"/>
  <c r="H719" i="12"/>
  <c r="F417" i="12"/>
  <c r="F1003" i="12"/>
  <c r="G1003" i="12"/>
  <c r="H1003" i="12"/>
  <c r="F881" i="12"/>
  <c r="F128" i="12"/>
  <c r="G128" i="12"/>
  <c r="H128" i="12"/>
  <c r="F748" i="12"/>
  <c r="F683" i="12"/>
  <c r="F102" i="12"/>
  <c r="G102" i="12"/>
  <c r="H102" i="12"/>
  <c r="F456" i="12"/>
  <c r="F702" i="12"/>
  <c r="G702" i="12"/>
  <c r="H702" i="12"/>
  <c r="F125" i="12"/>
  <c r="G125" i="12"/>
  <c r="H125" i="12"/>
  <c r="F369" i="12"/>
  <c r="G369" i="12"/>
  <c r="H369" i="12"/>
  <c r="F442" i="12"/>
  <c r="F254" i="12"/>
  <c r="G254" i="12"/>
  <c r="H254" i="12"/>
  <c r="F121" i="12"/>
  <c r="G121" i="12"/>
  <c r="H121" i="12"/>
  <c r="F364" i="12"/>
  <c r="G364" i="12"/>
  <c r="H364" i="12"/>
  <c r="F275" i="12"/>
  <c r="G275" i="12"/>
  <c r="H275" i="12"/>
  <c r="F991" i="12"/>
  <c r="G991" i="12"/>
  <c r="H991" i="12"/>
  <c r="F431" i="12"/>
  <c r="F523" i="12"/>
  <c r="F677" i="12"/>
  <c r="F438" i="12"/>
  <c r="F592" i="12"/>
  <c r="F842" i="12"/>
  <c r="F1114" i="12"/>
  <c r="F846" i="12"/>
  <c r="F217" i="12"/>
  <c r="F739" i="12"/>
  <c r="F180" i="12"/>
  <c r="F527" i="12"/>
  <c r="F301" i="12"/>
  <c r="F611" i="12"/>
  <c r="G611" i="12"/>
  <c r="H611" i="12"/>
  <c r="F636" i="12"/>
  <c r="F352" i="12"/>
  <c r="G352" i="12"/>
  <c r="H352" i="12"/>
  <c r="F981" i="12"/>
  <c r="G981" i="12"/>
  <c r="H981" i="12"/>
  <c r="F1064" i="12"/>
  <c r="G1064" i="12"/>
  <c r="H1064" i="12"/>
  <c r="F1063" i="12"/>
  <c r="G1063" i="12"/>
  <c r="H1063" i="12"/>
  <c r="F251" i="12"/>
  <c r="G251" i="12"/>
  <c r="H251" i="12"/>
  <c r="F228" i="12"/>
  <c r="G228" i="12"/>
  <c r="H228" i="12"/>
  <c r="F149" i="12"/>
  <c r="G149" i="12"/>
  <c r="H149" i="12"/>
  <c r="F112" i="12"/>
  <c r="G112" i="12"/>
  <c r="H112" i="12"/>
  <c r="F101" i="12"/>
  <c r="G101" i="12"/>
  <c r="H101" i="12"/>
  <c r="F483" i="12"/>
  <c r="G483" i="12"/>
  <c r="H483" i="12"/>
  <c r="F349" i="12"/>
  <c r="G349" i="12"/>
  <c r="H349" i="12"/>
  <c r="F506" i="12"/>
  <c r="G506" i="12"/>
  <c r="H506" i="12"/>
  <c r="F999" i="12"/>
  <c r="G999" i="12"/>
  <c r="H999" i="12"/>
  <c r="F229" i="12"/>
  <c r="G229" i="12"/>
  <c r="H229" i="12"/>
  <c r="F745" i="12"/>
  <c r="F16" i="12"/>
  <c r="G16" i="12"/>
  <c r="H16" i="12"/>
  <c r="F111" i="12"/>
  <c r="G111" i="12"/>
  <c r="H111" i="12"/>
  <c r="F167" i="12"/>
  <c r="F681" i="12"/>
  <c r="F705" i="12"/>
  <c r="G705" i="12"/>
  <c r="H705" i="12"/>
  <c r="F109" i="12"/>
  <c r="G109" i="12"/>
  <c r="H109" i="12"/>
  <c r="F62" i="12"/>
  <c r="G62" i="12"/>
  <c r="F240" i="12"/>
  <c r="G240" i="12"/>
  <c r="H240" i="12"/>
  <c r="F98" i="12"/>
  <c r="G98" i="12"/>
  <c r="H98" i="12"/>
  <c r="F819" i="12"/>
  <c r="G819" i="12"/>
  <c r="H819" i="12"/>
  <c r="F381" i="12"/>
  <c r="G381" i="12"/>
  <c r="H381" i="12"/>
  <c r="F856" i="12"/>
  <c r="F626" i="12"/>
  <c r="F436" i="12"/>
  <c r="F209" i="12"/>
  <c r="F290" i="12"/>
  <c r="F173" i="12"/>
  <c r="F13" i="12"/>
  <c r="G13" i="12"/>
  <c r="H13" i="12"/>
  <c r="F687" i="12"/>
  <c r="F418" i="12"/>
  <c r="F188" i="12"/>
  <c r="F680" i="12"/>
  <c r="F413" i="12"/>
  <c r="F171" i="12"/>
  <c r="F965" i="12"/>
  <c r="G965" i="12"/>
  <c r="H965" i="12"/>
  <c r="F133" i="12"/>
  <c r="G133" i="12"/>
  <c r="H133" i="12"/>
  <c r="F378" i="12"/>
  <c r="G378" i="12"/>
  <c r="H378" i="12"/>
  <c r="F653" i="12"/>
  <c r="G653" i="12"/>
  <c r="H653" i="12"/>
  <c r="F60" i="12"/>
  <c r="G60" i="12"/>
  <c r="F237" i="12"/>
  <c r="G237" i="12"/>
  <c r="H237" i="12"/>
  <c r="F441" i="12"/>
  <c r="F244" i="12"/>
  <c r="G244" i="12"/>
  <c r="H244" i="12"/>
  <c r="F276" i="12"/>
  <c r="G276" i="12"/>
  <c r="H276" i="12"/>
  <c r="F142" i="12"/>
  <c r="G142" i="12"/>
  <c r="H142" i="12"/>
  <c r="F391" i="12"/>
  <c r="G391" i="12"/>
  <c r="H391" i="12"/>
  <c r="F291" i="12"/>
  <c r="F777" i="12"/>
  <c r="F430" i="12"/>
  <c r="F630" i="12"/>
  <c r="F931" i="12"/>
  <c r="F1012" i="12"/>
  <c r="G1012" i="12"/>
  <c r="J1012" i="12"/>
  <c r="F1113" i="12"/>
  <c r="F1031" i="12"/>
  <c r="G1031" i="12"/>
  <c r="F182" i="12"/>
  <c r="F184" i="12"/>
  <c r="F741" i="12"/>
  <c r="F824" i="12"/>
  <c r="G824" i="12"/>
  <c r="H824" i="12"/>
  <c r="F274" i="12"/>
  <c r="G274" i="12"/>
  <c r="H274" i="12"/>
  <c r="F231" i="12"/>
  <c r="G231" i="12"/>
  <c r="H231" i="12"/>
  <c r="F201" i="12"/>
  <c r="F56" i="12"/>
  <c r="G56" i="12"/>
  <c r="F388" i="12"/>
  <c r="G388" i="12"/>
  <c r="H388" i="12"/>
  <c r="F144" i="12"/>
  <c r="G144" i="12"/>
  <c r="H144" i="12"/>
  <c r="F353" i="12"/>
  <c r="G353" i="12"/>
  <c r="H353" i="12"/>
  <c r="F410" i="12"/>
  <c r="F818" i="12"/>
  <c r="G818" i="12"/>
  <c r="H818" i="12"/>
  <c r="F507" i="12"/>
  <c r="G507" i="12"/>
  <c r="H507" i="12"/>
  <c r="F250" i="12"/>
  <c r="G250" i="12"/>
  <c r="H250" i="12"/>
  <c r="F239" i="12"/>
  <c r="G239" i="12"/>
  <c r="H239" i="12"/>
  <c r="F655" i="12"/>
  <c r="G655" i="12"/>
  <c r="H655" i="12"/>
  <c r="F821" i="12"/>
  <c r="G821" i="12"/>
  <c r="H821" i="12"/>
  <c r="F1020" i="12"/>
  <c r="G1020" i="12"/>
  <c r="J1020" i="12"/>
  <c r="F972" i="12"/>
  <c r="G972" i="12"/>
  <c r="H972" i="12"/>
  <c r="F940" i="12"/>
  <c r="G940" i="12"/>
  <c r="H940" i="12"/>
  <c r="F20" i="12"/>
  <c r="G20" i="12"/>
  <c r="H20" i="12"/>
  <c r="F451" i="12"/>
  <c r="F853" i="12"/>
  <c r="F130" i="12"/>
  <c r="G130" i="12"/>
  <c r="H130" i="12"/>
  <c r="F360" i="12"/>
  <c r="G360" i="12"/>
  <c r="H360" i="12"/>
  <c r="F453" i="12"/>
  <c r="F140" i="12"/>
  <c r="G140" i="12"/>
  <c r="H140" i="12"/>
  <c r="F919" i="12"/>
  <c r="G919" i="12"/>
  <c r="H919" i="12"/>
  <c r="F100" i="12"/>
  <c r="G100" i="12"/>
  <c r="H100" i="12"/>
  <c r="F123" i="12"/>
  <c r="G123" i="12"/>
  <c r="H123" i="12"/>
  <c r="F357" i="12"/>
  <c r="G357" i="12"/>
  <c r="H357" i="12"/>
  <c r="F387" i="12"/>
  <c r="G387" i="12"/>
  <c r="H387" i="12"/>
  <c r="F409" i="12"/>
  <c r="F682" i="12"/>
  <c r="F263" i="12"/>
  <c r="G263" i="12"/>
  <c r="H263" i="12"/>
  <c r="F571" i="12"/>
  <c r="F339" i="12"/>
  <c r="F996" i="12"/>
  <c r="G996" i="12"/>
  <c r="H996" i="12"/>
  <c r="F1032" i="12"/>
  <c r="G1032" i="12"/>
  <c r="J1032" i="12"/>
  <c r="F328" i="12"/>
  <c r="F951" i="12"/>
  <c r="F323" i="12"/>
  <c r="F176" i="12"/>
  <c r="F704" i="12"/>
  <c r="G704" i="12"/>
  <c r="H704" i="12"/>
  <c r="F24" i="12"/>
  <c r="G24" i="12"/>
  <c r="H24" i="12"/>
  <c r="F984" i="12"/>
  <c r="G984" i="12"/>
  <c r="H984" i="12"/>
  <c r="F96" i="12"/>
  <c r="G96" i="12"/>
  <c r="H96" i="12"/>
  <c r="F334" i="12"/>
  <c r="F1087" i="12"/>
  <c r="G1087" i="12"/>
  <c r="H1087" i="12"/>
  <c r="F390" i="12"/>
  <c r="G390" i="12"/>
  <c r="H390" i="12"/>
  <c r="F249" i="12"/>
  <c r="G249" i="12"/>
  <c r="H249" i="12"/>
  <c r="F985" i="12"/>
  <c r="G985" i="12"/>
  <c r="H985" i="12"/>
  <c r="F997" i="12"/>
  <c r="G997" i="12"/>
  <c r="H997" i="12"/>
  <c r="F706" i="12"/>
  <c r="G706" i="12"/>
  <c r="H706" i="12"/>
  <c r="F994" i="12"/>
  <c r="G994" i="12"/>
  <c r="H994" i="12"/>
  <c r="F788" i="12"/>
  <c r="G788" i="12"/>
  <c r="H788" i="12"/>
  <c r="F415" i="12"/>
  <c r="F572" i="12"/>
  <c r="F684" i="12"/>
  <c r="F1053" i="12"/>
  <c r="F1117" i="12"/>
  <c r="F1108" i="12"/>
  <c r="F297" i="12"/>
  <c r="F845" i="12"/>
  <c r="F333" i="12"/>
  <c r="F327" i="12"/>
  <c r="F737" i="12"/>
  <c r="F496" i="12"/>
  <c r="F820" i="12"/>
  <c r="G820" i="12"/>
  <c r="H820" i="12"/>
  <c r="F712" i="12"/>
  <c r="G712" i="12"/>
  <c r="H712" i="12"/>
  <c r="F138" i="12"/>
  <c r="G138" i="12"/>
  <c r="H138" i="12"/>
  <c r="F278" i="12"/>
  <c r="G278" i="12"/>
  <c r="H278" i="12"/>
  <c r="F658" i="12"/>
  <c r="G658" i="12"/>
  <c r="H658" i="12"/>
  <c r="F613" i="12"/>
  <c r="G613" i="12"/>
  <c r="H613" i="12"/>
  <c r="F245" i="12"/>
  <c r="G245" i="12"/>
  <c r="H245" i="12"/>
  <c r="F260" i="12"/>
  <c r="G260" i="12"/>
  <c r="H260" i="12"/>
  <c r="F241" i="12"/>
  <c r="G241" i="12"/>
  <c r="H241" i="12"/>
  <c r="F452" i="12"/>
  <c r="F827" i="12"/>
  <c r="G827" i="12"/>
  <c r="H827" i="12"/>
  <c r="F970" i="12"/>
  <c r="G970" i="12"/>
  <c r="H970" i="12"/>
  <c r="F511" i="12"/>
  <c r="G511" i="12"/>
  <c r="H511" i="12"/>
  <c r="F701" i="12"/>
  <c r="G701" i="12"/>
  <c r="H701" i="12"/>
  <c r="F942" i="12"/>
  <c r="G942" i="12"/>
  <c r="H942" i="12"/>
  <c r="F160" i="12"/>
  <c r="F148" i="12"/>
  <c r="G148" i="12"/>
  <c r="H148" i="12"/>
  <c r="F137" i="12"/>
  <c r="G137" i="12"/>
  <c r="H137" i="12"/>
  <c r="F367" i="12"/>
  <c r="G367" i="12"/>
  <c r="H367" i="12"/>
  <c r="F127" i="12"/>
  <c r="G127" i="12"/>
  <c r="H127" i="12"/>
  <c r="F104" i="12"/>
  <c r="G104" i="12"/>
  <c r="H104" i="12"/>
  <c r="F606" i="12"/>
  <c r="G606" i="12"/>
  <c r="H606" i="12"/>
  <c r="F646" i="12"/>
  <c r="G646" i="12"/>
  <c r="H646" i="12"/>
  <c r="F1000" i="12"/>
  <c r="G1000" i="12"/>
  <c r="H1000" i="12"/>
  <c r="F703" i="12"/>
  <c r="G703" i="12"/>
  <c r="H703" i="12"/>
  <c r="F363" i="12"/>
  <c r="G363" i="12"/>
  <c r="H363" i="12"/>
  <c r="F384" i="12"/>
  <c r="G384" i="12"/>
  <c r="H384" i="12"/>
  <c r="F718" i="12"/>
  <c r="G718" i="12"/>
  <c r="H718" i="12"/>
  <c r="F988" i="12"/>
  <c r="G988" i="12"/>
  <c r="H988" i="12"/>
  <c r="F628" i="12"/>
  <c r="F749" i="12"/>
  <c r="F742" i="12"/>
  <c r="F525" i="12"/>
  <c r="F187" i="12"/>
  <c r="F526" i="12"/>
  <c r="F656" i="12"/>
  <c r="G656" i="12"/>
  <c r="H656" i="12"/>
  <c r="F1019" i="12"/>
  <c r="G1019" i="12"/>
  <c r="F325" i="12"/>
  <c r="F43" i="12"/>
  <c r="F852" i="12"/>
  <c r="F574" i="12"/>
  <c r="F208" i="12"/>
  <c r="F482" i="12"/>
  <c r="G482" i="12"/>
  <c r="H482" i="12"/>
  <c r="F828" i="12"/>
  <c r="G828" i="12"/>
  <c r="H828" i="12"/>
  <c r="F118" i="12"/>
  <c r="G118" i="12"/>
  <c r="H118" i="12"/>
  <c r="F14" i="12"/>
  <c r="G14" i="12"/>
  <c r="H14" i="12"/>
  <c r="F324" i="12"/>
  <c r="F1086" i="12"/>
  <c r="G1086" i="12"/>
  <c r="H1086" i="12"/>
  <c r="F963" i="12"/>
  <c r="G963" i="12"/>
  <c r="H963" i="12"/>
  <c r="F139" i="12"/>
  <c r="G139" i="12"/>
  <c r="H139" i="12"/>
  <c r="F1093" i="12"/>
  <c r="G1093" i="12"/>
  <c r="H1093" i="12"/>
  <c r="F317" i="12"/>
  <c r="F407" i="12"/>
  <c r="F631" i="12"/>
  <c r="F776" i="12"/>
  <c r="F1115" i="12"/>
  <c r="F1109" i="12"/>
  <c r="F207" i="12"/>
  <c r="F422" i="12"/>
  <c r="F1027" i="12"/>
  <c r="G1027" i="12"/>
  <c r="F423" i="12"/>
  <c r="F1028" i="12"/>
  <c r="G1028" i="12"/>
  <c r="J1028" i="12"/>
  <c r="F295" i="12"/>
  <c r="F843" i="12"/>
  <c r="F625" i="12"/>
  <c r="F300" i="12"/>
  <c r="F848" i="12"/>
  <c r="F23" i="12"/>
  <c r="G23" i="12"/>
  <c r="H23" i="12"/>
  <c r="F982" i="12"/>
  <c r="G982" i="12"/>
  <c r="H982" i="12"/>
  <c r="F147" i="12"/>
  <c r="G147" i="12"/>
  <c r="H147" i="12"/>
  <c r="F161" i="12"/>
  <c r="F135" i="12"/>
  <c r="G135" i="12"/>
  <c r="H135" i="12"/>
  <c r="F802" i="12"/>
  <c r="F132" i="12"/>
  <c r="G132" i="12"/>
  <c r="H132" i="12"/>
  <c r="F651" i="12"/>
  <c r="G651" i="12"/>
  <c r="H651" i="12"/>
  <c r="F385" i="12"/>
  <c r="G385" i="12"/>
  <c r="H385" i="12"/>
  <c r="F365" i="12"/>
  <c r="G365" i="12"/>
  <c r="H365" i="12"/>
  <c r="F657" i="12"/>
  <c r="G657" i="12"/>
  <c r="H657" i="12"/>
  <c r="F689" i="12"/>
  <c r="F971" i="12"/>
  <c r="G971" i="12"/>
  <c r="H971" i="12"/>
  <c r="F831" i="12"/>
  <c r="G831" i="12"/>
  <c r="H831" i="12"/>
  <c r="F114" i="12"/>
  <c r="G114" i="12"/>
  <c r="H114" i="12"/>
  <c r="F548" i="12"/>
  <c r="F270" i="12"/>
  <c r="G270" i="12"/>
  <c r="H270" i="12"/>
  <c r="F108" i="12"/>
  <c r="G108" i="12"/>
  <c r="H108" i="12"/>
  <c r="F97" i="12"/>
  <c r="G97" i="12"/>
  <c r="H97" i="12"/>
  <c r="F508" i="12"/>
  <c r="G508" i="12"/>
  <c r="H508" i="12"/>
  <c r="F429" i="12"/>
  <c r="F113" i="12"/>
  <c r="G113" i="12"/>
  <c r="H113" i="12"/>
  <c r="F243" i="12"/>
  <c r="G243" i="12"/>
  <c r="H243" i="12"/>
  <c r="F717" i="12"/>
  <c r="G717" i="12"/>
  <c r="H717" i="12"/>
  <c r="F830" i="12"/>
  <c r="G830" i="12"/>
  <c r="H830" i="12"/>
  <c r="F435" i="12"/>
  <c r="F1015" i="12"/>
  <c r="G1015" i="12"/>
  <c r="F829" i="12"/>
  <c r="G829" i="12"/>
  <c r="H829" i="12"/>
  <c r="F560" i="12"/>
  <c r="G560" i="12"/>
  <c r="H560" i="12"/>
  <c r="F711" i="12"/>
  <c r="G711" i="12"/>
  <c r="H711" i="12"/>
  <c r="F822" i="12"/>
  <c r="G822" i="12"/>
  <c r="H822" i="12"/>
  <c r="F36" i="12"/>
  <c r="F272" i="12"/>
  <c r="G272" i="12"/>
  <c r="H272" i="12"/>
  <c r="F302" i="12"/>
  <c r="F1025" i="12"/>
  <c r="G1025" i="12"/>
  <c r="J1025" i="12"/>
  <c r="F1023" i="12"/>
  <c r="G1023" i="12"/>
  <c r="F733" i="12"/>
  <c r="F411" i="12"/>
  <c r="F179" i="12"/>
  <c r="F492" i="12"/>
  <c r="F296" i="12"/>
  <c r="F751" i="12"/>
  <c r="F437" i="12"/>
  <c r="F313" i="12"/>
  <c r="F714" i="12"/>
  <c r="G714" i="12"/>
  <c r="H714" i="12"/>
  <c r="F15" i="12"/>
  <c r="G15" i="12"/>
  <c r="H15" i="12"/>
  <c r="F361" i="12"/>
  <c r="G361" i="12"/>
  <c r="H361" i="12"/>
  <c r="F710" i="12"/>
  <c r="G710" i="12"/>
  <c r="H710" i="12"/>
  <c r="F1016" i="12"/>
  <c r="G1016" i="12"/>
  <c r="J1016" i="12"/>
  <c r="F134" i="12"/>
  <c r="G134" i="12"/>
  <c r="H134" i="12"/>
  <c r="F337" i="12"/>
  <c r="F1088" i="12"/>
  <c r="G1088" i="12"/>
  <c r="H1088" i="12"/>
  <c r="F305" i="12"/>
  <c r="F1089" i="12"/>
  <c r="G1089" i="12"/>
  <c r="H1089" i="12"/>
  <c r="F964" i="12"/>
  <c r="G964" i="12"/>
  <c r="H964" i="12"/>
  <c r="F34" i="12"/>
  <c r="F929" i="12"/>
  <c r="F469" i="12"/>
  <c r="F1116" i="12"/>
  <c r="F736" i="12"/>
  <c r="F493" i="12"/>
  <c r="F521" i="12"/>
  <c r="F494" i="12"/>
  <c r="F850" i="12"/>
  <c r="F440" i="12"/>
  <c r="F679" i="12"/>
  <c r="F804" i="12"/>
  <c r="F977" i="12"/>
  <c r="G977" i="12"/>
  <c r="H977" i="12"/>
  <c r="F212" i="12"/>
  <c r="F289" i="12"/>
  <c r="F95" i="12"/>
  <c r="G95" i="12"/>
  <c r="H95" i="12"/>
  <c r="F480" i="12"/>
  <c r="G480" i="12"/>
  <c r="H480" i="12"/>
  <c r="F814" i="12"/>
  <c r="G814" i="12"/>
  <c r="H814" i="12"/>
  <c r="F764" i="12"/>
  <c r="G764" i="12"/>
  <c r="H764" i="12"/>
  <c r="F46" i="12"/>
  <c r="F735" i="12"/>
  <c r="F765" i="12"/>
  <c r="G765" i="12"/>
  <c r="H765" i="12"/>
  <c r="F356" i="12"/>
  <c r="G356" i="12"/>
  <c r="H356" i="12"/>
  <c r="F660" i="12"/>
  <c r="G660" i="12"/>
  <c r="H660" i="12"/>
  <c r="F941" i="12"/>
  <c r="G941" i="12"/>
  <c r="H941" i="12"/>
  <c r="F242" i="12"/>
  <c r="G242" i="12"/>
  <c r="H242" i="12"/>
  <c r="F159" i="12"/>
  <c r="F676" i="12"/>
  <c r="F720" i="12"/>
  <c r="G720" i="12"/>
  <c r="H720" i="12"/>
  <c r="F246" i="12"/>
  <c r="G246" i="12"/>
  <c r="H246" i="12"/>
  <c r="F610" i="12"/>
  <c r="G610" i="12"/>
  <c r="H610" i="12"/>
  <c r="F652" i="12"/>
  <c r="G652" i="12"/>
  <c r="H652" i="12"/>
  <c r="F164" i="12"/>
  <c r="F550" i="12"/>
  <c r="F368" i="12"/>
  <c r="G368" i="12"/>
  <c r="H368" i="12"/>
  <c r="F366" i="12"/>
  <c r="G366" i="12"/>
  <c r="H366" i="12"/>
  <c r="F823" i="12"/>
  <c r="G823" i="12"/>
  <c r="H823" i="12"/>
  <c r="F199" i="12"/>
  <c r="F40" i="12"/>
  <c r="F817" i="12"/>
  <c r="G817" i="12"/>
  <c r="H817" i="12"/>
  <c r="F57" i="12"/>
  <c r="G57" i="12"/>
  <c r="F214" i="12"/>
  <c r="F675" i="12"/>
  <c r="F380" i="12"/>
  <c r="G380" i="12"/>
  <c r="H380" i="12"/>
  <c r="F803" i="12"/>
  <c r="F974" i="12"/>
  <c r="G974" i="12"/>
  <c r="H974" i="12"/>
  <c r="F953" i="12"/>
  <c r="F195" i="12"/>
  <c r="F510" i="12"/>
  <c r="G510" i="12"/>
  <c r="H510" i="12"/>
  <c r="F855" i="12"/>
  <c r="F318" i="12"/>
  <c r="F165" i="12"/>
  <c r="F370" i="12"/>
  <c r="G370" i="12"/>
  <c r="H370" i="12"/>
  <c r="F607" i="12"/>
  <c r="G607" i="12"/>
  <c r="H607" i="12"/>
  <c r="F989" i="12"/>
  <c r="G989" i="12"/>
  <c r="H989" i="12"/>
  <c r="F236" i="12"/>
  <c r="G236" i="12"/>
  <c r="H236" i="12"/>
  <c r="F663" i="12"/>
  <c r="G663" i="12"/>
  <c r="H663" i="12"/>
  <c r="F315" i="12"/>
  <c r="F980" i="12"/>
  <c r="G980" i="12"/>
  <c r="H980" i="12"/>
  <c r="F1094" i="12"/>
  <c r="G1094" i="12"/>
  <c r="H1094" i="12"/>
  <c r="F273" i="12"/>
  <c r="G273" i="12"/>
  <c r="H273" i="12"/>
  <c r="F256" i="12"/>
  <c r="G256" i="12"/>
  <c r="H256" i="12"/>
  <c r="F969" i="12"/>
  <c r="G969" i="12"/>
  <c r="H969" i="12"/>
  <c r="F230" i="12"/>
  <c r="G230" i="12"/>
  <c r="H230" i="12"/>
  <c r="F382" i="12"/>
  <c r="G382" i="12"/>
  <c r="H382" i="12"/>
  <c r="F439" i="12"/>
  <c r="F470" i="12"/>
  <c r="F685" i="12"/>
  <c r="F1011" i="12"/>
  <c r="G1011" i="12"/>
  <c r="J1011" i="12"/>
  <c r="F522" i="12"/>
  <c r="F858" i="12"/>
  <c r="F1112" i="12"/>
  <c r="F338" i="12"/>
  <c r="F93" i="12"/>
  <c r="G93" i="12"/>
  <c r="H93" i="12"/>
  <c r="F692" i="12"/>
  <c r="F691" i="12"/>
  <c r="F419" i="12"/>
  <c r="F186" i="12"/>
  <c r="F743" i="12"/>
  <c r="F424" i="12"/>
  <c r="G174" i="12"/>
  <c r="F174" i="12"/>
  <c r="G166" i="12"/>
  <c r="F166" i="12"/>
  <c r="F332" i="12"/>
  <c r="G427" i="12"/>
  <c r="J427" i="12"/>
  <c r="G414" i="12"/>
  <c r="J414" i="12"/>
  <c r="G407" i="12"/>
  <c r="J407" i="12"/>
  <c r="G549" i="12"/>
  <c r="J549" i="12"/>
  <c r="G632" i="12"/>
  <c r="J632" i="12"/>
  <c r="G752" i="12"/>
  <c r="J752" i="12"/>
  <c r="J857" i="12"/>
  <c r="F968" i="12"/>
  <c r="G968" i="12"/>
  <c r="H968" i="12"/>
  <c r="F815" i="12"/>
  <c r="G815" i="12"/>
  <c r="H815" i="12"/>
  <c r="F678" i="12"/>
  <c r="F192" i="12"/>
  <c r="F857" i="12"/>
  <c r="F832" i="12"/>
  <c r="G832" i="12"/>
  <c r="H832" i="12"/>
  <c r="F22" i="12"/>
  <c r="G22" i="12"/>
  <c r="H22" i="12"/>
  <c r="F105" i="12"/>
  <c r="G105" i="12"/>
  <c r="H105" i="12"/>
  <c r="F766" i="12"/>
  <c r="G766" i="12"/>
  <c r="H766" i="12"/>
  <c r="F709" i="12"/>
  <c r="G709" i="12"/>
  <c r="H709" i="12"/>
  <c r="G197" i="12"/>
  <c r="J197" i="12"/>
  <c r="G189" i="12"/>
  <c r="F189" i="12"/>
  <c r="F310" i="12"/>
  <c r="F432" i="12"/>
  <c r="F262" i="12"/>
  <c r="G262" i="12"/>
  <c r="H262" i="12"/>
  <c r="F211" i="12"/>
  <c r="F1014" i="12"/>
  <c r="G1014" i="12"/>
  <c r="J1014" i="12"/>
  <c r="F426" i="12"/>
  <c r="F954" i="12"/>
  <c r="F537" i="12"/>
  <c r="G537" i="12"/>
  <c r="H537" i="12"/>
  <c r="F386" i="12"/>
  <c r="G386" i="12"/>
  <c r="H386" i="12"/>
  <c r="F168" i="12"/>
  <c r="F146" i="12"/>
  <c r="G146" i="12"/>
  <c r="H146" i="12"/>
  <c r="F763" i="12"/>
  <c r="G763" i="12"/>
  <c r="H763" i="12"/>
  <c r="F412" i="12"/>
  <c r="F359" i="12"/>
  <c r="G359" i="12"/>
  <c r="H359" i="12"/>
  <c r="F645" i="12"/>
  <c r="G645" i="12"/>
  <c r="H645" i="12"/>
  <c r="J952" i="12"/>
  <c r="F930" i="12"/>
  <c r="J72" i="12"/>
  <c r="F72" i="12"/>
  <c r="G211" i="12"/>
  <c r="J211" i="12"/>
  <c r="J204" i="12"/>
  <c r="F204" i="12"/>
  <c r="F1096" i="12"/>
  <c r="G1096" i="12"/>
  <c r="H1096" i="12"/>
  <c r="F976" i="12"/>
  <c r="G976" i="12"/>
  <c r="H976" i="12"/>
  <c r="F883" i="12"/>
  <c r="F403" i="12"/>
  <c r="F94" i="12"/>
  <c r="G94" i="12"/>
  <c r="H94" i="12"/>
  <c r="F408" i="12"/>
  <c r="F778" i="12"/>
  <c r="F401" i="12"/>
  <c r="F716" i="12"/>
  <c r="G716" i="12"/>
  <c r="H716" i="12"/>
  <c r="F265" i="12"/>
  <c r="G265" i="12"/>
  <c r="H265" i="12"/>
  <c r="F21" i="12"/>
  <c r="G21" i="12"/>
  <c r="H21" i="12"/>
  <c r="F524" i="12"/>
  <c r="F117" i="12"/>
  <c r="G117" i="12"/>
  <c r="H117" i="12"/>
  <c r="F358" i="12"/>
  <c r="G358" i="12"/>
  <c r="H358" i="12"/>
  <c r="G42" i="12"/>
  <c r="J42" i="12"/>
  <c r="F331" i="12"/>
  <c r="G287" i="12"/>
  <c r="J287" i="12"/>
  <c r="F321" i="12"/>
  <c r="F314" i="12"/>
  <c r="F299" i="12"/>
  <c r="F306" i="12"/>
  <c r="F292" i="12"/>
  <c r="F213" i="12"/>
  <c r="F311" i="12"/>
  <c r="G417" i="12"/>
  <c r="J417" i="12"/>
  <c r="G466" i="12"/>
  <c r="J466" i="12"/>
  <c r="G400" i="12"/>
  <c r="J400" i="12"/>
  <c r="G35" i="12"/>
  <c r="F35" i="12"/>
  <c r="G404" i="12"/>
  <c r="F74" i="12"/>
  <c r="J493" i="12"/>
  <c r="J574" i="12"/>
  <c r="F45" i="12"/>
  <c r="F39" i="12"/>
  <c r="J423" i="12"/>
  <c r="J883" i="12"/>
  <c r="F294" i="12"/>
  <c r="F234" i="12"/>
  <c r="G234" i="12"/>
  <c r="H234" i="12"/>
  <c r="F871" i="12"/>
  <c r="G871" i="12"/>
  <c r="H871" i="12"/>
  <c r="F707" i="12"/>
  <c r="G707" i="12"/>
  <c r="H707" i="12"/>
  <c r="F44" i="12"/>
  <c r="F238" i="12"/>
  <c r="G238" i="12"/>
  <c r="H238" i="12"/>
  <c r="F481" i="12"/>
  <c r="G481" i="12"/>
  <c r="H481" i="12"/>
  <c r="F402" i="12"/>
  <c r="F895" i="12"/>
  <c r="G895" i="12"/>
  <c r="H895" i="12"/>
  <c r="F59" i="12"/>
  <c r="G59" i="12"/>
  <c r="F708" i="12"/>
  <c r="G708" i="12"/>
  <c r="H708" i="12"/>
  <c r="F561" i="12"/>
  <c r="G561" i="12"/>
  <c r="H561" i="12"/>
  <c r="F271" i="12"/>
  <c r="G271" i="12"/>
  <c r="H271" i="12"/>
  <c r="F918" i="12"/>
  <c r="G918" i="12"/>
  <c r="H918" i="12"/>
  <c r="F966" i="12"/>
  <c r="G966" i="12"/>
  <c r="H966" i="12"/>
  <c r="F854" i="12"/>
  <c r="F350" i="12"/>
  <c r="G350" i="12"/>
  <c r="H350" i="12"/>
  <c r="F967" i="12"/>
  <c r="G967" i="12"/>
  <c r="H967" i="12"/>
  <c r="F805" i="12"/>
  <c r="F762" i="12"/>
  <c r="G762" i="12"/>
  <c r="H762" i="12"/>
  <c r="F614" i="12"/>
  <c r="G614" i="12"/>
  <c r="H614" i="12"/>
  <c r="F120" i="12"/>
  <c r="G120" i="12"/>
  <c r="H120" i="12"/>
  <c r="F77" i="12"/>
  <c r="F316" i="12"/>
  <c r="F841" i="12"/>
  <c r="F377" i="12"/>
  <c r="G377" i="12"/>
  <c r="H377" i="12"/>
  <c r="F662" i="12"/>
  <c r="G662" i="12"/>
  <c r="H662" i="12"/>
  <c r="F654" i="12"/>
  <c r="G654" i="12"/>
  <c r="H654" i="12"/>
  <c r="F233" i="12"/>
  <c r="G233" i="12"/>
  <c r="H233" i="12"/>
  <c r="F790" i="12"/>
  <c r="G790" i="12"/>
  <c r="H790" i="12"/>
  <c r="F917" i="12"/>
  <c r="G917" i="12"/>
  <c r="H917" i="12"/>
  <c r="F686" i="12"/>
  <c r="F893" i="12"/>
  <c r="G893" i="12"/>
  <c r="H893" i="12"/>
  <c r="F406" i="12"/>
  <c r="F562" i="12"/>
  <c r="G562" i="12"/>
  <c r="H562" i="12"/>
  <c r="F348" i="12"/>
  <c r="G348" i="12"/>
  <c r="H348" i="12"/>
  <c r="F247" i="12"/>
  <c r="G247" i="12"/>
  <c r="H247" i="12"/>
  <c r="F990" i="12"/>
  <c r="G990" i="12"/>
  <c r="H990" i="12"/>
  <c r="F37" i="12"/>
  <c r="F734" i="12"/>
  <c r="F252" i="12"/>
  <c r="G252" i="12"/>
  <c r="H252" i="12"/>
  <c r="F122" i="12"/>
  <c r="G122" i="12"/>
  <c r="H122" i="12"/>
  <c r="F826" i="12"/>
  <c r="G826" i="12"/>
  <c r="H826" i="12"/>
  <c r="F479" i="12"/>
  <c r="G479" i="12"/>
  <c r="H479" i="12"/>
  <c r="F145" i="12"/>
  <c r="G145" i="12"/>
  <c r="H145" i="12"/>
  <c r="F983" i="12"/>
  <c r="G983" i="12"/>
  <c r="H983" i="12"/>
  <c r="F713" i="12"/>
  <c r="G713" i="12"/>
  <c r="H713" i="12"/>
  <c r="F747" i="12"/>
  <c r="F1043" i="12"/>
  <c r="G1043" i="12"/>
  <c r="H1043" i="12"/>
  <c r="F905" i="12"/>
  <c r="F1095" i="12"/>
  <c r="G1095" i="12"/>
  <c r="H1095" i="12"/>
  <c r="F750" i="12"/>
  <c r="F287" i="12"/>
  <c r="F844" i="12"/>
  <c r="F404" i="12"/>
  <c r="F79" i="12"/>
  <c r="F362" i="12"/>
  <c r="G362" i="12"/>
  <c r="H362" i="12"/>
  <c r="F955" i="12"/>
  <c r="F688" i="12"/>
  <c r="F400" i="12"/>
  <c r="F75" i="12"/>
  <c r="F1013" i="12"/>
  <c r="G1013" i="12"/>
  <c r="J1013" i="12"/>
  <c r="F744" i="12"/>
  <c r="F466" i="12"/>
  <c r="F987" i="12"/>
  <c r="G987" i="12"/>
  <c r="H987" i="12"/>
  <c r="F58" i="12"/>
  <c r="G58" i="12"/>
  <c r="F103" i="12"/>
  <c r="G103" i="12"/>
  <c r="H103" i="12"/>
  <c r="F373" i="12"/>
  <c r="G373" i="12"/>
  <c r="H373" i="12"/>
  <c r="F355" i="12"/>
  <c r="G355" i="12"/>
  <c r="H355" i="12"/>
  <c r="F467" i="12"/>
  <c r="F952" i="12"/>
  <c r="F870" i="12"/>
  <c r="G870" i="12"/>
  <c r="H870" i="12"/>
  <c r="F136" i="12"/>
  <c r="G136" i="12"/>
  <c r="H136" i="12"/>
  <c r="F609" i="12"/>
  <c r="G609" i="12"/>
  <c r="H609" i="12"/>
  <c r="F894" i="12"/>
  <c r="G894" i="12"/>
  <c r="H894" i="12"/>
  <c r="F648" i="12"/>
  <c r="G648" i="12"/>
  <c r="H648" i="12"/>
  <c r="F374" i="12"/>
  <c r="G374" i="12"/>
  <c r="H374" i="12"/>
  <c r="F1029" i="12"/>
  <c r="G1029" i="12"/>
  <c r="J1029" i="12"/>
  <c r="F973" i="12"/>
  <c r="G973" i="12"/>
  <c r="H973" i="12"/>
  <c r="F55" i="12"/>
  <c r="G55" i="12"/>
  <c r="F943" i="12"/>
  <c r="G943" i="12"/>
  <c r="H943" i="12"/>
  <c r="F259" i="12"/>
  <c r="G259" i="12"/>
  <c r="H259" i="12"/>
  <c r="F19" i="12"/>
  <c r="G19" i="12"/>
  <c r="H19" i="12"/>
  <c r="F99" i="12"/>
  <c r="G99" i="12"/>
  <c r="H99" i="12"/>
  <c r="F468" i="12"/>
  <c r="F789" i="12"/>
  <c r="G789" i="12"/>
  <c r="H789" i="12"/>
  <c r="F354" i="12"/>
  <c r="G354" i="12"/>
  <c r="H354" i="12"/>
  <c r="F115" i="12"/>
  <c r="G115" i="12"/>
  <c r="H115" i="12"/>
  <c r="F998" i="12"/>
  <c r="G998" i="12"/>
  <c r="H998" i="12"/>
  <c r="F308" i="12"/>
  <c r="F603" i="12"/>
  <c r="G603" i="12"/>
  <c r="H603" i="12"/>
  <c r="F649" i="12"/>
  <c r="G649" i="12"/>
  <c r="H649" i="12"/>
  <c r="F455" i="12"/>
  <c r="F61" i="12"/>
  <c r="G61" i="12"/>
  <c r="F405" i="12"/>
  <c r="F266" i="12"/>
  <c r="G266" i="12"/>
  <c r="H266" i="12"/>
  <c r="F255" i="12"/>
  <c r="G255" i="12"/>
  <c r="H255" i="12"/>
  <c r="F143" i="12"/>
  <c r="G143" i="12"/>
  <c r="H143" i="12"/>
  <c r="F602" i="12"/>
  <c r="G602" i="12"/>
  <c r="H602" i="12"/>
  <c r="F107" i="12"/>
  <c r="G107" i="12"/>
  <c r="H107" i="12"/>
  <c r="F307" i="12"/>
  <c r="F906" i="12"/>
  <c r="F131" i="12"/>
  <c r="G131" i="12"/>
  <c r="H131" i="12"/>
  <c r="F528" i="12"/>
  <c r="F1021" i="12"/>
  <c r="G1021" i="12"/>
  <c r="J1021" i="12"/>
  <c r="F1091" i="12"/>
  <c r="G1091" i="12"/>
  <c r="H1091" i="12"/>
  <c r="F907" i="12"/>
  <c r="F428" i="12"/>
  <c r="F197" i="12"/>
  <c r="F1075" i="12"/>
  <c r="F779" i="12"/>
  <c r="F635" i="12"/>
  <c r="F304" i="12"/>
  <c r="F41" i="12"/>
  <c r="F232" i="12"/>
  <c r="G232" i="12"/>
  <c r="H232" i="12"/>
  <c r="F882" i="12"/>
  <c r="F627" i="12"/>
  <c r="F175" i="12"/>
  <c r="F320" i="12"/>
  <c r="F170" i="12"/>
  <c r="G44" i="12"/>
  <c r="J44" i="12"/>
  <c r="G194" i="12"/>
  <c r="F194" i="12"/>
  <c r="G171" i="12"/>
  <c r="J171" i="12"/>
  <c r="J931" i="12"/>
  <c r="F288" i="12"/>
  <c r="J467" i="12"/>
  <c r="F312" i="12"/>
  <c r="G213" i="12"/>
  <c r="J213" i="12"/>
  <c r="G158" i="12"/>
  <c r="J158" i="12"/>
  <c r="G206" i="12"/>
  <c r="J206" i="12"/>
  <c r="G169" i="12"/>
  <c r="J169" i="12"/>
  <c r="J210" i="12"/>
  <c r="J184" i="12"/>
  <c r="J191" i="12"/>
  <c r="F216" i="12"/>
  <c r="J165" i="12"/>
  <c r="J172" i="12"/>
  <c r="F172" i="12"/>
  <c r="F191" i="12"/>
  <c r="F206" i="12"/>
  <c r="G46" i="12"/>
  <c r="J46" i="12"/>
  <c r="G36" i="12"/>
  <c r="J36" i="12"/>
  <c r="G198" i="12"/>
  <c r="J198" i="12"/>
  <c r="G425" i="12"/>
  <c r="J425" i="12"/>
  <c r="J418" i="12"/>
  <c r="G418" i="12"/>
  <c r="G468" i="12"/>
  <c r="J468" i="12"/>
  <c r="J736" i="12"/>
  <c r="G736" i="12"/>
  <c r="G775" i="12"/>
  <c r="J775" i="12"/>
  <c r="G854" i="12"/>
  <c r="J854" i="12"/>
  <c r="G929" i="12"/>
  <c r="J929" i="12"/>
  <c r="G74" i="12"/>
  <c r="J74" i="12"/>
  <c r="G205" i="12"/>
  <c r="J205" i="12"/>
  <c r="J689" i="12"/>
  <c r="G689" i="12"/>
  <c r="J748" i="12"/>
  <c r="G748" i="12"/>
  <c r="J805" i="12"/>
  <c r="G847" i="12"/>
  <c r="J847" i="12"/>
  <c r="G34" i="12"/>
  <c r="J34" i="12"/>
  <c r="J214" i="12"/>
  <c r="G214" i="12"/>
  <c r="J182" i="12"/>
  <c r="G182" i="12"/>
  <c r="G177" i="12"/>
  <c r="J177" i="12"/>
  <c r="J170" i="12"/>
  <c r="G170" i="12"/>
  <c r="J410" i="12"/>
  <c r="G410" i="12"/>
  <c r="G688" i="12"/>
  <c r="J688" i="12"/>
  <c r="G683" i="12"/>
  <c r="J683" i="12"/>
  <c r="J747" i="12"/>
  <c r="J778" i="12"/>
  <c r="G778" i="12"/>
  <c r="G804" i="12"/>
  <c r="J804" i="12"/>
  <c r="G852" i="12"/>
  <c r="J852" i="12"/>
  <c r="J203" i="12"/>
  <c r="G203" i="12"/>
  <c r="G442" i="12"/>
  <c r="J442" i="12"/>
  <c r="G429" i="12"/>
  <c r="J429" i="12"/>
  <c r="G422" i="12"/>
  <c r="J422" i="12"/>
  <c r="G409" i="12"/>
  <c r="J409" i="12"/>
  <c r="J630" i="12"/>
  <c r="G630" i="12"/>
  <c r="G677" i="12"/>
  <c r="J677" i="12"/>
  <c r="J740" i="12"/>
  <c r="G740" i="12"/>
  <c r="G803" i="12"/>
  <c r="J803" i="12"/>
  <c r="G202" i="12"/>
  <c r="J202" i="12"/>
  <c r="G441" i="12"/>
  <c r="J441" i="12"/>
  <c r="G434" i="12"/>
  <c r="J434" i="12"/>
  <c r="G402" i="12"/>
  <c r="J402" i="12"/>
  <c r="G521" i="12"/>
  <c r="J521" i="12"/>
  <c r="G629" i="12"/>
  <c r="J629" i="12"/>
  <c r="J681" i="12"/>
  <c r="G681" i="12"/>
  <c r="J676" i="12"/>
  <c r="G676" i="12"/>
  <c r="J745" i="12"/>
  <c r="G745" i="12"/>
  <c r="G951" i="12"/>
  <c r="J951" i="12"/>
  <c r="G1074" i="12"/>
  <c r="J1074" i="12"/>
  <c r="G201" i="12"/>
  <c r="J201" i="12"/>
  <c r="G161" i="12"/>
  <c r="J161" i="12"/>
  <c r="G433" i="12"/>
  <c r="J433" i="12"/>
  <c r="G401" i="12"/>
  <c r="J401" i="12"/>
  <c r="G548" i="12"/>
  <c r="J548" i="12"/>
  <c r="J692" i="12"/>
  <c r="G692" i="12"/>
  <c r="G675" i="12"/>
  <c r="J675" i="12"/>
  <c r="G850" i="12"/>
  <c r="J850" i="12"/>
  <c r="J844" i="12"/>
  <c r="G844" i="12"/>
  <c r="G905" i="12"/>
  <c r="J905" i="12"/>
  <c r="J955" i="12"/>
  <c r="G193" i="12"/>
  <c r="J193" i="12"/>
  <c r="J186" i="12"/>
  <c r="G186" i="12"/>
  <c r="G592" i="12"/>
  <c r="J592" i="12"/>
  <c r="J627" i="12"/>
  <c r="J843" i="12"/>
  <c r="G843" i="12"/>
  <c r="G954" i="12"/>
  <c r="J954" i="12"/>
  <c r="G217" i="12"/>
  <c r="J217" i="12"/>
  <c r="J199" i="12"/>
  <c r="G199" i="12"/>
  <c r="G185" i="12"/>
  <c r="J185" i="12"/>
  <c r="G173" i="12"/>
  <c r="J173" i="12"/>
  <c r="G438" i="12"/>
  <c r="J438" i="12"/>
  <c r="G413" i="12"/>
  <c r="J413" i="12"/>
  <c r="J526" i="12"/>
  <c r="G526" i="12"/>
  <c r="G623" i="12"/>
  <c r="J623" i="12"/>
  <c r="G743" i="12"/>
  <c r="J743" i="12"/>
  <c r="G855" i="12"/>
  <c r="J855" i="12"/>
  <c r="G842" i="12"/>
  <c r="J842" i="12"/>
  <c r="J906" i="12"/>
  <c r="G906" i="12"/>
  <c r="F3431" i="1"/>
  <c r="F3435" i="1"/>
  <c r="F3432" i="1"/>
  <c r="F3436" i="1"/>
  <c r="F3433" i="1"/>
  <c r="F3434" i="1"/>
  <c r="F3405" i="1"/>
  <c r="F3412" i="1"/>
  <c r="F3430" i="1"/>
  <c r="F3409" i="1"/>
  <c r="F3419" i="1"/>
  <c r="F3402" i="1"/>
  <c r="F3406" i="1"/>
  <c r="F3416" i="1"/>
  <c r="F3401" i="1"/>
  <c r="F3418" i="1"/>
  <c r="F3399" i="1"/>
  <c r="F3413" i="1"/>
  <c r="F3420" i="1"/>
  <c r="F3403" i="1"/>
  <c r="F3407" i="1"/>
  <c r="F3410" i="1"/>
  <c r="F3417" i="1"/>
  <c r="F3400" i="1"/>
  <c r="F3414" i="1"/>
  <c r="F3408" i="1"/>
  <c r="F3415" i="1"/>
  <c r="F3404" i="1"/>
  <c r="F3411" i="1"/>
  <c r="F3398" i="1"/>
  <c r="F3386" i="1"/>
  <c r="F3372" i="1"/>
  <c r="F3370" i="1"/>
  <c r="F3371" i="1"/>
  <c r="F3385" i="1"/>
  <c r="F3373" i="1"/>
  <c r="F3388" i="1"/>
  <c r="F3384" i="1"/>
  <c r="F3387" i="1"/>
  <c r="F3374" i="1"/>
  <c r="F3354" i="1"/>
  <c r="F3319" i="1"/>
  <c r="F3329" i="1"/>
  <c r="F3312" i="1"/>
  <c r="F3343" i="1"/>
  <c r="F3358" i="1"/>
  <c r="F3353" i="1"/>
  <c r="F3326" i="1"/>
  <c r="F3333" i="1"/>
  <c r="F3340" i="1"/>
  <c r="F3355" i="1"/>
  <c r="F3313" i="1"/>
  <c r="F3316" i="1"/>
  <c r="F3320" i="1"/>
  <c r="F3323" i="1"/>
  <c r="F3330" i="1"/>
  <c r="F3337" i="1"/>
  <c r="F3309" i="1"/>
  <c r="F3357" i="1"/>
  <c r="F3310" i="1"/>
  <c r="F3327" i="1"/>
  <c r="F3334" i="1"/>
  <c r="F3341" i="1"/>
  <c r="F3325" i="1"/>
  <c r="F3356" i="1"/>
  <c r="F3359" i="1"/>
  <c r="F3314" i="1"/>
  <c r="F3317" i="1"/>
  <c r="F3338" i="1"/>
  <c r="F3322" i="1"/>
  <c r="F3332" i="1"/>
  <c r="F3336" i="1"/>
  <c r="F3339" i="1"/>
  <c r="F3311" i="1"/>
  <c r="F3321" i="1"/>
  <c r="F3324" i="1"/>
  <c r="F3328" i="1"/>
  <c r="F3331" i="1"/>
  <c r="F3335" i="1"/>
  <c r="F3342" i="1"/>
  <c r="F3315" i="1"/>
  <c r="F3360" i="1"/>
  <c r="F3318" i="1"/>
  <c r="F3230" i="1"/>
  <c r="G3230" i="1"/>
  <c r="F3251" i="1"/>
  <c r="G3251" i="1"/>
  <c r="F3255" i="1"/>
  <c r="G3255" i="1"/>
  <c r="F3261" i="1"/>
  <c r="G3261" i="1"/>
  <c r="F3265" i="1"/>
  <c r="G3265" i="1"/>
  <c r="F3270" i="1"/>
  <c r="G3270" i="1"/>
  <c r="F3276" i="1"/>
  <c r="G3276" i="1"/>
  <c r="F3280" i="1"/>
  <c r="G3280" i="1"/>
  <c r="F3221" i="1"/>
  <c r="G3221" i="1"/>
  <c r="F3225" i="1"/>
  <c r="G3225" i="1"/>
  <c r="F3235" i="1"/>
  <c r="G3235" i="1"/>
  <c r="F3260" i="1"/>
  <c r="G3260" i="1"/>
  <c r="F3264" i="1"/>
  <c r="G3264" i="1"/>
  <c r="F3250" i="1"/>
  <c r="G3250" i="1"/>
  <c r="F3231" i="1"/>
  <c r="G3231" i="1"/>
  <c r="F3237" i="1"/>
  <c r="G3237" i="1"/>
  <c r="F3241" i="1"/>
  <c r="G3241" i="1"/>
  <c r="F3246" i="1"/>
  <c r="G3246" i="1"/>
  <c r="F3252" i="1"/>
  <c r="G3252" i="1"/>
  <c r="F3256" i="1"/>
  <c r="G3256" i="1"/>
  <c r="F3266" i="1"/>
  <c r="G3266" i="1"/>
  <c r="F3222" i="1"/>
  <c r="G3222" i="1"/>
  <c r="F3226" i="1"/>
  <c r="G3226" i="1"/>
  <c r="F3273" i="1"/>
  <c r="G3273" i="1"/>
  <c r="F3239" i="1"/>
  <c r="G3239" i="1"/>
  <c r="F3274" i="1"/>
  <c r="G3274" i="1"/>
  <c r="F3232" i="1"/>
  <c r="G3232" i="1"/>
  <c r="F3242" i="1"/>
  <c r="G3242" i="1"/>
  <c r="F3267" i="1"/>
  <c r="G3267" i="1"/>
  <c r="F3271" i="1"/>
  <c r="G3271" i="1"/>
  <c r="F3277" i="1"/>
  <c r="G3277" i="1"/>
  <c r="F3281" i="1"/>
  <c r="G3281" i="1"/>
  <c r="F3259" i="1"/>
  <c r="G3259" i="1"/>
  <c r="F3278" i="1"/>
  <c r="G3278" i="1"/>
  <c r="F3249" i="1"/>
  <c r="G3249" i="1"/>
  <c r="F3243" i="1"/>
  <c r="G3243" i="1"/>
  <c r="F3247" i="1"/>
  <c r="G3247" i="1"/>
  <c r="F3253" i="1"/>
  <c r="G3253" i="1"/>
  <c r="F3257" i="1"/>
  <c r="G3257" i="1"/>
  <c r="F3262" i="1"/>
  <c r="G3262" i="1"/>
  <c r="F3268" i="1"/>
  <c r="G3268" i="1"/>
  <c r="F3272" i="1"/>
  <c r="G3272" i="1"/>
  <c r="F3282" i="1"/>
  <c r="G3282" i="1"/>
  <c r="F3227" i="1"/>
  <c r="G3227" i="1"/>
  <c r="F3263" i="1"/>
  <c r="G3263" i="1"/>
  <c r="F3220" i="1"/>
  <c r="G3220" i="1"/>
  <c r="F3245" i="1"/>
  <c r="G3245" i="1"/>
  <c r="F3228" i="1"/>
  <c r="G3228" i="1"/>
  <c r="F3240" i="1"/>
  <c r="G3240" i="1"/>
  <c r="F3275" i="1"/>
  <c r="G3275" i="1"/>
  <c r="F3224" i="1"/>
  <c r="G3224" i="1"/>
  <c r="F3233" i="1"/>
  <c r="G3233" i="1"/>
  <c r="F3238" i="1"/>
  <c r="G3238" i="1"/>
  <c r="F3244" i="1"/>
  <c r="G3244" i="1"/>
  <c r="F3248" i="1"/>
  <c r="G3248" i="1"/>
  <c r="F3258" i="1"/>
  <c r="G3258" i="1"/>
  <c r="F3219" i="1"/>
  <c r="G3219" i="1"/>
  <c r="F3223" i="1"/>
  <c r="G3223" i="1"/>
  <c r="F3234" i="1"/>
  <c r="G3234" i="1"/>
  <c r="F3269" i="1"/>
  <c r="G3269" i="1"/>
  <c r="F3254" i="1"/>
  <c r="G3254" i="1"/>
  <c r="F3236" i="1"/>
  <c r="G3236" i="1"/>
  <c r="F3279" i="1"/>
  <c r="G3279" i="1"/>
  <c r="F3113" i="1"/>
  <c r="F3124" i="1"/>
  <c r="F3128" i="1"/>
  <c r="F3139" i="1"/>
  <c r="F3171" i="1"/>
  <c r="F3182" i="1"/>
  <c r="F3186" i="1"/>
  <c r="F3197" i="1"/>
  <c r="F3201" i="1"/>
  <c r="F3208" i="1"/>
  <c r="F3117" i="1"/>
  <c r="F3121" i="1"/>
  <c r="F3132" i="1"/>
  <c r="F3136" i="1"/>
  <c r="F3143" i="1"/>
  <c r="F3150" i="1"/>
  <c r="F3154" i="1"/>
  <c r="F3157" i="1"/>
  <c r="F3161" i="1"/>
  <c r="F3164" i="1"/>
  <c r="F3168" i="1"/>
  <c r="F3175" i="1"/>
  <c r="F3179" i="1"/>
  <c r="F3190" i="1"/>
  <c r="F3194" i="1"/>
  <c r="F3205" i="1"/>
  <c r="F3209" i="1"/>
  <c r="F3198" i="1"/>
  <c r="F3202" i="1"/>
  <c r="F3120" i="1"/>
  <c r="F3174" i="1"/>
  <c r="F3204" i="1"/>
  <c r="F3114" i="1"/>
  <c r="F3125" i="1"/>
  <c r="F3129" i="1"/>
  <c r="F3147" i="1"/>
  <c r="F3183" i="1"/>
  <c r="F3187" i="1"/>
  <c r="F3203" i="1"/>
  <c r="F3118" i="1"/>
  <c r="F3122" i="1"/>
  <c r="F3133" i="1"/>
  <c r="F3137" i="1"/>
  <c r="F3140" i="1"/>
  <c r="F3144" i="1"/>
  <c r="F3151" i="1"/>
  <c r="F3158" i="1"/>
  <c r="F3162" i="1"/>
  <c r="F3165" i="1"/>
  <c r="F3169" i="1"/>
  <c r="F3172" i="1"/>
  <c r="F3176" i="1"/>
  <c r="F3191" i="1"/>
  <c r="F3195" i="1"/>
  <c r="F3206" i="1"/>
  <c r="F3180" i="1"/>
  <c r="F3116" i="1"/>
  <c r="F3142" i="1"/>
  <c r="F3146" i="1"/>
  <c r="F3149" i="1"/>
  <c r="F3153" i="1"/>
  <c r="F3156" i="1"/>
  <c r="F3160" i="1"/>
  <c r="F3167" i="1"/>
  <c r="F3178" i="1"/>
  <c r="F3189" i="1"/>
  <c r="F3115" i="1"/>
  <c r="F3126" i="1"/>
  <c r="F3130" i="1"/>
  <c r="F3155" i="1"/>
  <c r="F3184" i="1"/>
  <c r="F3199" i="1"/>
  <c r="F3135" i="1"/>
  <c r="F3119" i="1"/>
  <c r="F3123" i="1"/>
  <c r="F3134" i="1"/>
  <c r="F3138" i="1"/>
  <c r="F3141" i="1"/>
  <c r="F3145" i="1"/>
  <c r="F3148" i="1"/>
  <c r="F3152" i="1"/>
  <c r="F3159" i="1"/>
  <c r="F3166" i="1"/>
  <c r="F3170" i="1"/>
  <c r="F3173" i="1"/>
  <c r="F3177" i="1"/>
  <c r="F3188" i="1"/>
  <c r="F3192" i="1"/>
  <c r="F3207" i="1"/>
  <c r="F3196" i="1"/>
  <c r="F3193" i="1"/>
  <c r="F3127" i="1"/>
  <c r="F3131" i="1"/>
  <c r="F3163" i="1"/>
  <c r="F3181" i="1"/>
  <c r="F3185" i="1"/>
  <c r="F3200" i="1"/>
  <c r="J350" i="1"/>
  <c r="J597" i="1"/>
  <c r="J1992" i="1"/>
  <c r="J342" i="1"/>
  <c r="J334" i="1"/>
  <c r="J2019" i="1"/>
  <c r="J336" i="1"/>
  <c r="J1684" i="1"/>
  <c r="J2386" i="1"/>
  <c r="J1045" i="1"/>
  <c r="J509" i="1"/>
  <c r="J81" i="1"/>
  <c r="G533" i="4"/>
  <c r="J533" i="4"/>
  <c r="G481" i="4"/>
  <c r="J481" i="4"/>
  <c r="J407" i="4"/>
  <c r="G476" i="4"/>
  <c r="F476" i="4"/>
  <c r="G539" i="4"/>
  <c r="F539" i="4"/>
  <c r="F1121" i="4"/>
  <c r="G1121" i="4"/>
  <c r="H1121" i="4"/>
  <c r="J1121" i="4"/>
  <c r="F99" i="4"/>
  <c r="G99" i="4"/>
  <c r="H99" i="4"/>
  <c r="F902" i="4"/>
  <c r="F923" i="4"/>
  <c r="G923" i="4"/>
  <c r="H923" i="4"/>
  <c r="F612" i="4"/>
  <c r="G612" i="4"/>
  <c r="H612" i="4"/>
  <c r="F380" i="4"/>
  <c r="G380" i="4"/>
  <c r="H380" i="4"/>
  <c r="F42" i="4"/>
  <c r="G42" i="4"/>
  <c r="F800" i="4"/>
  <c r="G800" i="4"/>
  <c r="H800" i="4"/>
  <c r="F611" i="4"/>
  <c r="G611" i="4"/>
  <c r="H611" i="4"/>
  <c r="F443" i="4"/>
  <c r="G443" i="4"/>
  <c r="H443" i="4"/>
  <c r="F173" i="4"/>
  <c r="G173" i="4"/>
  <c r="H173" i="4"/>
  <c r="F976" i="4"/>
  <c r="G976" i="4"/>
  <c r="H976" i="4"/>
  <c r="F728" i="4"/>
  <c r="G728" i="4"/>
  <c r="H728" i="4"/>
  <c r="F1186" i="4"/>
  <c r="G1186" i="4"/>
  <c r="H1186" i="4"/>
  <c r="F887" i="4"/>
  <c r="G887" i="4"/>
  <c r="H887" i="4"/>
  <c r="J887" i="4"/>
  <c r="F669" i="4"/>
  <c r="G669" i="4"/>
  <c r="H669" i="4"/>
  <c r="F496" i="4"/>
  <c r="G496" i="4"/>
  <c r="H496" i="4"/>
  <c r="F219" i="4"/>
  <c r="G219" i="4"/>
  <c r="H219" i="4"/>
  <c r="F873" i="4"/>
  <c r="G873" i="4"/>
  <c r="H873" i="4"/>
  <c r="F614" i="4"/>
  <c r="G614" i="4"/>
  <c r="H614" i="4"/>
  <c r="F1146" i="4"/>
  <c r="G1146" i="4"/>
  <c r="H1146" i="4"/>
  <c r="F677" i="4"/>
  <c r="G677" i="4"/>
  <c r="H677" i="4"/>
  <c r="F1090" i="4"/>
  <c r="F1172" i="4"/>
  <c r="G1172" i="4"/>
  <c r="H1172" i="4"/>
  <c r="F339" i="4"/>
  <c r="G339" i="4"/>
  <c r="H339" i="4"/>
  <c r="F410" i="4"/>
  <c r="F671" i="4"/>
  <c r="G671" i="4"/>
  <c r="H671" i="4"/>
  <c r="F498" i="4"/>
  <c r="G498" i="4"/>
  <c r="H498" i="4"/>
  <c r="F973" i="4"/>
  <c r="G973" i="4"/>
  <c r="H973" i="4"/>
  <c r="F396" i="4"/>
  <c r="G396" i="4"/>
  <c r="H396" i="4"/>
  <c r="J396" i="4"/>
  <c r="F831" i="4"/>
  <c r="G831" i="4"/>
  <c r="H831" i="4"/>
  <c r="F215" i="4"/>
  <c r="G215" i="4"/>
  <c r="H215" i="4"/>
  <c r="F556" i="4"/>
  <c r="G556" i="4"/>
  <c r="H556" i="4"/>
  <c r="F17" i="4"/>
  <c r="G17" i="4"/>
  <c r="H17" i="4"/>
  <c r="F559" i="4"/>
  <c r="G559" i="4"/>
  <c r="H559" i="4"/>
  <c r="F687" i="4"/>
  <c r="G687" i="4"/>
  <c r="H687" i="4"/>
  <c r="J687" i="4"/>
  <c r="F646" i="4"/>
  <c r="F703" i="4"/>
  <c r="F1160" i="4"/>
  <c r="F1107" i="4"/>
  <c r="G1107" i="4"/>
  <c r="H1107" i="4"/>
  <c r="F1130" i="4"/>
  <c r="F909" i="4"/>
  <c r="F648" i="4"/>
  <c r="F538" i="4"/>
  <c r="F366" i="4"/>
  <c r="F784" i="4"/>
  <c r="G784" i="4"/>
  <c r="H784" i="4"/>
  <c r="F817" i="4"/>
  <c r="G817" i="4"/>
  <c r="H817" i="4"/>
  <c r="F804" i="4"/>
  <c r="G804" i="4"/>
  <c r="H804" i="4"/>
  <c r="F495" i="4"/>
  <c r="G495" i="4"/>
  <c r="H495" i="4"/>
  <c r="F730" i="4"/>
  <c r="G730" i="4"/>
  <c r="H730" i="4"/>
  <c r="F289" i="4"/>
  <c r="G289" i="4"/>
  <c r="H289" i="4"/>
  <c r="F1174" i="4"/>
  <c r="G1174" i="4"/>
  <c r="H1174" i="4"/>
  <c r="F872" i="4"/>
  <c r="G872" i="4"/>
  <c r="H872" i="4"/>
  <c r="F499" i="4"/>
  <c r="G499" i="4"/>
  <c r="H499" i="4"/>
  <c r="F224" i="4"/>
  <c r="G224" i="4"/>
  <c r="H224" i="4"/>
  <c r="F668" i="4"/>
  <c r="G668" i="4"/>
  <c r="H668" i="4"/>
  <c r="F977" i="4"/>
  <c r="G977" i="4"/>
  <c r="H977" i="4"/>
  <c r="F674" i="4"/>
  <c r="G674" i="4"/>
  <c r="H674" i="4"/>
  <c r="F1145" i="4"/>
  <c r="G1145" i="4"/>
  <c r="H1145" i="4"/>
  <c r="F332" i="4"/>
  <c r="G332" i="4"/>
  <c r="H332" i="4"/>
  <c r="F676" i="4"/>
  <c r="G676" i="4"/>
  <c r="H676" i="4"/>
  <c r="F870" i="4"/>
  <c r="G870" i="4"/>
  <c r="H870" i="4"/>
  <c r="F1031" i="4"/>
  <c r="G1031" i="4"/>
  <c r="H1031" i="4"/>
  <c r="F633" i="4"/>
  <c r="G633" i="4"/>
  <c r="H633" i="4"/>
  <c r="J633" i="4"/>
  <c r="F727" i="4"/>
  <c r="G727" i="4"/>
  <c r="H727" i="4"/>
  <c r="F19" i="4"/>
  <c r="G19" i="4"/>
  <c r="H19" i="4"/>
  <c r="F735" i="4"/>
  <c r="G735" i="4"/>
  <c r="H735" i="4"/>
  <c r="F731" i="4"/>
  <c r="G731" i="4"/>
  <c r="H731" i="4"/>
  <c r="F281" i="4"/>
  <c r="G281" i="4"/>
  <c r="H281" i="4"/>
  <c r="F844" i="4"/>
  <c r="G844" i="4"/>
  <c r="H844" i="4"/>
  <c r="J844" i="4"/>
  <c r="F302" i="4"/>
  <c r="G302" i="4"/>
  <c r="H302" i="4"/>
  <c r="J302" i="4"/>
  <c r="F607" i="4"/>
  <c r="G607" i="4"/>
  <c r="H607" i="4"/>
  <c r="F588" i="4"/>
  <c r="F71" i="4"/>
  <c r="F786" i="4"/>
  <c r="G786" i="4"/>
  <c r="H786" i="4"/>
  <c r="F537" i="4"/>
  <c r="F145" i="4"/>
  <c r="G145" i="4"/>
  <c r="H145" i="4"/>
  <c r="F768" i="4"/>
  <c r="G768" i="4"/>
  <c r="H768" i="4"/>
  <c r="F799" i="4"/>
  <c r="G799" i="4"/>
  <c r="H799" i="4"/>
  <c r="F383" i="4"/>
  <c r="G383" i="4"/>
  <c r="H383" i="4"/>
  <c r="F1104" i="4"/>
  <c r="G1104" i="4"/>
  <c r="H1104" i="4"/>
  <c r="F797" i="4"/>
  <c r="G797" i="4"/>
  <c r="H797" i="4"/>
  <c r="F497" i="4"/>
  <c r="G497" i="4"/>
  <c r="H497" i="4"/>
  <c r="F335" i="4"/>
  <c r="G335" i="4"/>
  <c r="H335" i="4"/>
  <c r="F28" i="4"/>
  <c r="G28" i="4"/>
  <c r="H28" i="4"/>
  <c r="F830" i="4"/>
  <c r="G830" i="4"/>
  <c r="H830" i="4"/>
  <c r="F667" i="4"/>
  <c r="G667" i="4"/>
  <c r="H667" i="4"/>
  <c r="F236" i="4"/>
  <c r="G236" i="4"/>
  <c r="H236" i="4"/>
  <c r="J236" i="4"/>
  <c r="F1162" i="4"/>
  <c r="F876" i="4"/>
  <c r="G876" i="4"/>
  <c r="H876" i="4"/>
  <c r="F675" i="4"/>
  <c r="G675" i="4"/>
  <c r="H675" i="4"/>
  <c r="F384" i="4"/>
  <c r="G384" i="4"/>
  <c r="H384" i="4"/>
  <c r="F25" i="4"/>
  <c r="G25" i="4"/>
  <c r="H25" i="4"/>
  <c r="F365" i="4"/>
  <c r="F579" i="4"/>
  <c r="G579" i="4"/>
  <c r="H579" i="4"/>
  <c r="J579" i="4"/>
  <c r="F766" i="4"/>
  <c r="G766" i="4"/>
  <c r="H766" i="4"/>
  <c r="F169" i="4"/>
  <c r="G169" i="4"/>
  <c r="H169" i="4"/>
  <c r="F709" i="4"/>
  <c r="F553" i="4"/>
  <c r="G553" i="4"/>
  <c r="H553" i="4"/>
  <c r="F875" i="4"/>
  <c r="G875" i="4"/>
  <c r="H875" i="4"/>
  <c r="F606" i="4"/>
  <c r="G606" i="4"/>
  <c r="H606" i="4"/>
  <c r="F221" i="4"/>
  <c r="G221" i="4"/>
  <c r="H221" i="4"/>
  <c r="F845" i="4"/>
  <c r="G845" i="4"/>
  <c r="H845" i="4"/>
  <c r="J845" i="4"/>
  <c r="F198" i="4"/>
  <c r="F557" i="4"/>
  <c r="G557" i="4"/>
  <c r="H557" i="4"/>
  <c r="F1175" i="4"/>
  <c r="G1175" i="4"/>
  <c r="H1175" i="4"/>
  <c r="F558" i="4"/>
  <c r="G558" i="4"/>
  <c r="H558" i="4"/>
  <c r="F41" i="4"/>
  <c r="G41" i="4"/>
  <c r="F842" i="4"/>
  <c r="G842" i="4"/>
  <c r="H842" i="4"/>
  <c r="J842" i="4"/>
  <c r="F301" i="4"/>
  <c r="G301" i="4"/>
  <c r="H301" i="4"/>
  <c r="J301" i="4"/>
  <c r="F1101" i="4"/>
  <c r="G1101" i="4"/>
  <c r="H1101" i="4"/>
  <c r="F463" i="4"/>
  <c r="G463" i="4"/>
  <c r="H463" i="4"/>
  <c r="J463" i="4"/>
  <c r="F211" i="4"/>
  <c r="G211" i="4"/>
  <c r="H211" i="4"/>
  <c r="F448" i="4"/>
  <c r="G448" i="4"/>
  <c r="H448" i="4"/>
  <c r="F759" i="4"/>
  <c r="G759" i="4"/>
  <c r="H759" i="4"/>
  <c r="F174" i="4"/>
  <c r="G174" i="4"/>
  <c r="H174" i="4"/>
  <c r="F269" i="4"/>
  <c r="F928" i="4"/>
  <c r="G928" i="4"/>
  <c r="H928" i="4"/>
  <c r="F1046" i="4"/>
  <c r="F858" i="4"/>
  <c r="F591" i="4"/>
  <c r="F359" i="4"/>
  <c r="F1067" i="4"/>
  <c r="G1067" i="4"/>
  <c r="H1067" i="4"/>
  <c r="F535" i="4"/>
  <c r="F313" i="4"/>
  <c r="F783" i="4"/>
  <c r="G783" i="4"/>
  <c r="H783" i="4"/>
  <c r="F367" i="4"/>
  <c r="F780" i="4"/>
  <c r="G780" i="4"/>
  <c r="H780" i="4"/>
  <c r="F263" i="4"/>
  <c r="F803" i="4"/>
  <c r="G803" i="4"/>
  <c r="H803" i="4"/>
  <c r="F577" i="4"/>
  <c r="G577" i="4"/>
  <c r="H577" i="4"/>
  <c r="J577" i="4"/>
  <c r="F385" i="4"/>
  <c r="G385" i="4"/>
  <c r="H385" i="4"/>
  <c r="F1079" i="4"/>
  <c r="G1079" i="4"/>
  <c r="H1079" i="4"/>
  <c r="F732" i="4"/>
  <c r="G732" i="4"/>
  <c r="H732" i="4"/>
  <c r="F283" i="4"/>
  <c r="G283" i="4"/>
  <c r="H283" i="4"/>
  <c r="F1185" i="4"/>
  <c r="G1185" i="4"/>
  <c r="H1185" i="4"/>
  <c r="F828" i="4"/>
  <c r="G828" i="4"/>
  <c r="H828" i="4"/>
  <c r="F447" i="4"/>
  <c r="G447" i="4"/>
  <c r="H447" i="4"/>
  <c r="F14" i="4"/>
  <c r="G14" i="4"/>
  <c r="H14" i="4"/>
  <c r="F613" i="4"/>
  <c r="G613" i="4"/>
  <c r="H613" i="4"/>
  <c r="F11" i="4"/>
  <c r="G11" i="4"/>
  <c r="H11" i="4"/>
  <c r="F445" i="4"/>
  <c r="G445" i="4"/>
  <c r="H445" i="4"/>
  <c r="F692" i="4"/>
  <c r="G692" i="4"/>
  <c r="H692" i="4"/>
  <c r="J692" i="4"/>
  <c r="F1171" i="4"/>
  <c r="G1171" i="4"/>
  <c r="H1171" i="4"/>
  <c r="F521" i="4"/>
  <c r="F843" i="4"/>
  <c r="G843" i="4"/>
  <c r="H843" i="4"/>
  <c r="J843" i="4"/>
  <c r="F570" i="4"/>
  <c r="G570" i="4"/>
  <c r="H570" i="4"/>
  <c r="J570" i="4"/>
  <c r="F762" i="4"/>
  <c r="G762" i="4"/>
  <c r="H762" i="4"/>
  <c r="F465" i="4"/>
  <c r="G465" i="4"/>
  <c r="H465" i="4"/>
  <c r="J465" i="4"/>
  <c r="F888" i="4"/>
  <c r="G888" i="4"/>
  <c r="H888" i="4"/>
  <c r="J888" i="4"/>
  <c r="F22" i="4"/>
  <c r="G22" i="4"/>
  <c r="H22" i="4"/>
  <c r="F724" i="4"/>
  <c r="G724" i="4"/>
  <c r="H724" i="4"/>
  <c r="F172" i="4"/>
  <c r="G172" i="4"/>
  <c r="H172" i="4"/>
  <c r="F444" i="4"/>
  <c r="G444" i="4"/>
  <c r="H444" i="4"/>
  <c r="F338" i="4"/>
  <c r="G338" i="4"/>
  <c r="H338" i="4"/>
  <c r="F924" i="4"/>
  <c r="G924" i="4"/>
  <c r="H924" i="4"/>
  <c r="F415" i="4"/>
  <c r="F220" i="4"/>
  <c r="G220" i="4"/>
  <c r="H220" i="4"/>
  <c r="F673" i="4"/>
  <c r="G673" i="4"/>
  <c r="H673" i="4"/>
  <c r="F874" i="4"/>
  <c r="G874" i="4"/>
  <c r="H874" i="4"/>
  <c r="F26" i="4"/>
  <c r="G26" i="4"/>
  <c r="H26" i="4"/>
  <c r="F1043" i="4"/>
  <c r="F1115" i="4"/>
  <c r="G1115" i="4"/>
  <c r="H1115" i="4"/>
  <c r="J1115" i="4"/>
  <c r="F333" i="4"/>
  <c r="G333" i="4"/>
  <c r="H333" i="4"/>
  <c r="F672" i="4"/>
  <c r="G672" i="4"/>
  <c r="H672" i="4"/>
  <c r="F29" i="4"/>
  <c r="G29" i="4"/>
  <c r="H29" i="4"/>
  <c r="F257" i="4"/>
  <c r="F314" i="4"/>
  <c r="F1187" i="4"/>
  <c r="G1187" i="4"/>
  <c r="H1187" i="4"/>
  <c r="F1069" i="4"/>
  <c r="G1069" i="4"/>
  <c r="H1069" i="4"/>
  <c r="F1149" i="4"/>
  <c r="G1149" i="4"/>
  <c r="H1149" i="4"/>
  <c r="F708" i="4"/>
  <c r="F268" i="4"/>
  <c r="F1089" i="4"/>
  <c r="F592" i="4"/>
  <c r="F954" i="4"/>
  <c r="F1030" i="4"/>
  <c r="G1030" i="4"/>
  <c r="H1030" i="4"/>
  <c r="F733" i="4"/>
  <c r="G733" i="4"/>
  <c r="H733" i="4"/>
  <c r="F520" i="4"/>
  <c r="F1078" i="4"/>
  <c r="G1078" i="4"/>
  <c r="H1078" i="4"/>
  <c r="F734" i="4"/>
  <c r="G734" i="4"/>
  <c r="H734" i="4"/>
  <c r="F500" i="4"/>
  <c r="G500" i="4"/>
  <c r="H500" i="4"/>
  <c r="F285" i="4"/>
  <c r="G285" i="4"/>
  <c r="H285" i="4"/>
  <c r="F451" i="4"/>
  <c r="G451" i="4"/>
  <c r="H451" i="4"/>
  <c r="F801" i="4"/>
  <c r="G801" i="4"/>
  <c r="H801" i="4"/>
  <c r="F615" i="4"/>
  <c r="G615" i="4"/>
  <c r="H615" i="4"/>
  <c r="F377" i="4"/>
  <c r="G377" i="4"/>
  <c r="H377" i="4"/>
  <c r="F1032" i="4"/>
  <c r="G1032" i="4"/>
  <c r="H1032" i="4"/>
  <c r="F348" i="4"/>
  <c r="G348" i="4"/>
  <c r="H348" i="4"/>
  <c r="J348" i="4"/>
  <c r="F617" i="4"/>
  <c r="G617" i="4"/>
  <c r="H617" i="4"/>
  <c r="F971" i="4"/>
  <c r="G971" i="4"/>
  <c r="H971" i="4"/>
  <c r="F218" i="4"/>
  <c r="G218" i="4"/>
  <c r="H218" i="4"/>
  <c r="F501" i="4"/>
  <c r="G501" i="4"/>
  <c r="H501" i="4"/>
  <c r="F1173" i="4"/>
  <c r="G1173" i="4"/>
  <c r="H1173" i="4"/>
  <c r="F449" i="4"/>
  <c r="G449" i="4"/>
  <c r="H449" i="4"/>
  <c r="F381" i="4"/>
  <c r="G381" i="4"/>
  <c r="H381" i="4"/>
  <c r="F806" i="4"/>
  <c r="G806" i="4"/>
  <c r="H806" i="4"/>
  <c r="F554" i="4"/>
  <c r="G554" i="4"/>
  <c r="H554" i="4"/>
  <c r="F1091" i="4"/>
  <c r="F1158" i="4"/>
  <c r="F453" i="4"/>
  <c r="G453" i="4"/>
  <c r="H453" i="4"/>
  <c r="F869" i="4"/>
  <c r="G869" i="4"/>
  <c r="H869" i="4"/>
  <c r="F386" i="4"/>
  <c r="G386" i="4"/>
  <c r="H386" i="4"/>
  <c r="F767" i="4"/>
  <c r="G767" i="4"/>
  <c r="H767" i="4"/>
  <c r="F464" i="4"/>
  <c r="G464" i="4"/>
  <c r="H464" i="4"/>
  <c r="J464" i="4"/>
  <c r="F555" i="4"/>
  <c r="G555" i="4"/>
  <c r="H555" i="4"/>
  <c r="F330" i="4"/>
  <c r="G330" i="4"/>
  <c r="H330" i="4"/>
  <c r="F1034" i="4"/>
  <c r="G1034" i="4"/>
  <c r="H1034" i="4"/>
  <c r="F636" i="4"/>
  <c r="G636" i="4"/>
  <c r="H636" i="4"/>
  <c r="J636" i="4"/>
  <c r="F596" i="4"/>
  <c r="F610" i="4"/>
  <c r="G610" i="4"/>
  <c r="H610" i="4"/>
  <c r="F941" i="4"/>
  <c r="G941" i="4"/>
  <c r="H941" i="4"/>
  <c r="J941" i="4"/>
  <c r="F222" i="4"/>
  <c r="G222" i="4"/>
  <c r="H222" i="4"/>
  <c r="F560" i="4"/>
  <c r="G560" i="4"/>
  <c r="H560" i="4"/>
  <c r="F920" i="4"/>
  <c r="G920" i="4"/>
  <c r="H920" i="4"/>
  <c r="F378" i="4"/>
  <c r="G378" i="4"/>
  <c r="H378" i="4"/>
  <c r="F312" i="4"/>
  <c r="F1147" i="4"/>
  <c r="G1147" i="4"/>
  <c r="H1147" i="4"/>
  <c r="F597" i="4"/>
  <c r="F477" i="4"/>
  <c r="F271" i="4"/>
  <c r="F746" i="4"/>
  <c r="G746" i="4"/>
  <c r="H746" i="4"/>
  <c r="F1047" i="4"/>
  <c r="F409" i="4"/>
  <c r="G513" i="4"/>
  <c r="J513" i="4"/>
  <c r="F707" i="4"/>
  <c r="F856" i="4"/>
  <c r="F157" i="4"/>
  <c r="F518" i="4"/>
  <c r="F317" i="4"/>
  <c r="J954" i="4"/>
  <c r="F267" i="4"/>
  <c r="G368" i="4"/>
  <c r="F363" i="4"/>
  <c r="G413" i="4"/>
  <c r="G591" i="4"/>
  <c r="J591" i="4"/>
  <c r="F650" i="4"/>
  <c r="G650" i="4"/>
  <c r="G1044" i="4"/>
  <c r="F1044" i="4"/>
  <c r="F141" i="4"/>
  <c r="G141" i="4"/>
  <c r="H141" i="4"/>
  <c r="F201" i="4"/>
  <c r="G201" i="4"/>
  <c r="G362" i="4"/>
  <c r="F362" i="4"/>
  <c r="J521" i="4"/>
  <c r="F649" i="4"/>
  <c r="F712" i="4"/>
  <c r="G202" i="4"/>
  <c r="F202" i="4"/>
  <c r="F361" i="4"/>
  <c r="F413" i="4"/>
  <c r="J648" i="4"/>
  <c r="F711" i="4"/>
  <c r="F990" i="4"/>
  <c r="F533" i="4"/>
  <c r="F60" i="4"/>
  <c r="G257" i="4"/>
  <c r="J257" i="4"/>
  <c r="F534" i="4"/>
  <c r="G595" i="4"/>
  <c r="J595" i="4"/>
  <c r="J903" i="4"/>
  <c r="G903" i="4"/>
  <c r="G989" i="4"/>
  <c r="F989" i="4"/>
  <c r="J266" i="4"/>
  <c r="G519" i="4"/>
  <c r="F519" i="4"/>
  <c r="G645" i="4"/>
  <c r="J645" i="4"/>
  <c r="F517" i="4"/>
  <c r="F1048" i="4"/>
  <c r="F101" i="4"/>
  <c r="G101" i="4"/>
  <c r="H101" i="4"/>
  <c r="F142" i="4"/>
  <c r="G142" i="4"/>
  <c r="H142" i="4"/>
  <c r="F235" i="4"/>
  <c r="G235" i="4"/>
  <c r="H235" i="4"/>
  <c r="J235" i="4"/>
  <c r="F40" i="4"/>
  <c r="G40" i="4"/>
  <c r="J40" i="4"/>
  <c r="F265" i="4"/>
  <c r="F412" i="4"/>
  <c r="F144" i="4"/>
  <c r="G144" i="4"/>
  <c r="H144" i="4"/>
  <c r="F159" i="4"/>
  <c r="G61" i="4"/>
  <c r="J61" i="4"/>
  <c r="G318" i="4"/>
  <c r="J318" i="4"/>
  <c r="G907" i="4"/>
  <c r="J907" i="4"/>
  <c r="G317" i="4"/>
  <c r="J317" i="4"/>
  <c r="G408" i="4"/>
  <c r="J408" i="4"/>
  <c r="G594" i="4"/>
  <c r="J594" i="4"/>
  <c r="G706" i="4"/>
  <c r="J706" i="4"/>
  <c r="G1132" i="4"/>
  <c r="J1132" i="4"/>
  <c r="J58" i="4"/>
  <c r="G58" i="4"/>
  <c r="J258" i="4"/>
  <c r="G258" i="4"/>
  <c r="G367" i="4"/>
  <c r="G360" i="4"/>
  <c r="J360" i="4"/>
  <c r="G1131" i="4"/>
  <c r="J1131" i="4"/>
  <c r="J261" i="4"/>
  <c r="G270" i="4"/>
  <c r="J270" i="4"/>
  <c r="J314" i="4"/>
  <c r="G314" i="4"/>
  <c r="G485" i="4"/>
  <c r="J485" i="4"/>
  <c r="G516" i="4"/>
  <c r="J516" i="4"/>
  <c r="G537" i="4"/>
  <c r="J537" i="4"/>
  <c r="G313" i="4"/>
  <c r="J313" i="4"/>
  <c r="J646" i="4"/>
  <c r="G646" i="4"/>
  <c r="J62" i="4"/>
  <c r="G62" i="4"/>
  <c r="G262" i="4"/>
  <c r="J262" i="4"/>
  <c r="J477" i="4"/>
  <c r="G477" i="4"/>
  <c r="G532" i="4"/>
  <c r="J532" i="4"/>
  <c r="G857" i="4"/>
  <c r="J857" i="4"/>
  <c r="J478" i="4"/>
  <c r="F478" i="4"/>
  <c r="F64" i="4"/>
  <c r="J482" i="4"/>
  <c r="F407" i="4"/>
  <c r="J535" i="4"/>
  <c r="J406" i="4"/>
  <c r="J588" i="4"/>
  <c r="F857" i="4"/>
  <c r="J269" i="4"/>
  <c r="F59" i="4"/>
  <c r="F102" i="4"/>
  <c r="G102" i="4"/>
  <c r="H102" i="4"/>
  <c r="J59" i="4"/>
  <c r="J315" i="4"/>
  <c r="F482" i="4"/>
  <c r="J260" i="4"/>
  <c r="F261" i="4"/>
  <c r="F594" i="4"/>
  <c r="F315" i="4"/>
  <c r="J319" i="4"/>
  <c r="F260" i="4"/>
  <c r="J412" i="4"/>
  <c r="J705" i="4"/>
  <c r="J703" i="4"/>
  <c r="F360" i="4"/>
  <c r="J710" i="4"/>
  <c r="F319" i="4"/>
  <c r="F1134" i="4"/>
  <c r="J1089" i="4"/>
  <c r="F705" i="4"/>
  <c r="F710" i="4"/>
  <c r="F589" i="4"/>
  <c r="F146" i="4"/>
  <c r="G146" i="4"/>
  <c r="H146" i="4"/>
  <c r="F155" i="4"/>
  <c r="F158" i="4"/>
  <c r="F320" i="4"/>
  <c r="J1133" i="4"/>
  <c r="J69" i="4"/>
  <c r="F536" i="4"/>
  <c r="F706" i="4"/>
  <c r="J593" i="4"/>
  <c r="F532" i="4"/>
  <c r="J709" i="4"/>
  <c r="F408" i="4"/>
  <c r="J958" i="4"/>
  <c r="J63" i="4"/>
  <c r="F483" i="4"/>
  <c r="F1133" i="4"/>
  <c r="F69" i="4"/>
  <c r="F987" i="4"/>
  <c r="F593" i="4"/>
  <c r="F270" i="4"/>
  <c r="F39" i="4"/>
  <c r="G39" i="4"/>
  <c r="J39" i="4"/>
  <c r="G157" i="4"/>
  <c r="F3501" i="1"/>
  <c r="G3501" i="1"/>
  <c r="H3501" i="1"/>
  <c r="F3484" i="1"/>
  <c r="G3484" i="1"/>
  <c r="H3484" i="1"/>
  <c r="F3489" i="1"/>
  <c r="G3489" i="1"/>
  <c r="H3489" i="1"/>
  <c r="F3500" i="1"/>
  <c r="G3500" i="1"/>
  <c r="H3500" i="1"/>
  <c r="F3485" i="1"/>
  <c r="G3485" i="1"/>
  <c r="H3485" i="1"/>
  <c r="F3499" i="1"/>
  <c r="G3499" i="1"/>
  <c r="H3499" i="1"/>
  <c r="F3487" i="1"/>
  <c r="G3487" i="1"/>
  <c r="H3487" i="1"/>
  <c r="F3488" i="1"/>
  <c r="G3488" i="1"/>
  <c r="H3488" i="1"/>
  <c r="J1908" i="1"/>
  <c r="J1731" i="1"/>
  <c r="J2412" i="1"/>
  <c r="F3447" i="1"/>
  <c r="G3447" i="1"/>
  <c r="H3447" i="1"/>
  <c r="F3446" i="1"/>
  <c r="G3446" i="1"/>
  <c r="H3446" i="1"/>
  <c r="J2587" i="1"/>
  <c r="J2723" i="1"/>
  <c r="J2017" i="1"/>
  <c r="J1697" i="1"/>
  <c r="J1063" i="1"/>
  <c r="J2522" i="1"/>
  <c r="J2053" i="1"/>
  <c r="J2998" i="1"/>
  <c r="J2970" i="1"/>
  <c r="J1913" i="1"/>
  <c r="J1648" i="1"/>
  <c r="J1669" i="1"/>
  <c r="F3298" i="1"/>
  <c r="G3298" i="1"/>
  <c r="H3298" i="1"/>
  <c r="F3296" i="1"/>
  <c r="G3296" i="1"/>
  <c r="H3296" i="1"/>
  <c r="F3299" i="1"/>
  <c r="G3299" i="1"/>
  <c r="H3299" i="1"/>
  <c r="F3294" i="1"/>
  <c r="G3294" i="1"/>
  <c r="H3294" i="1"/>
  <c r="F3295" i="1"/>
  <c r="G3295" i="1"/>
  <c r="H3295" i="1"/>
  <c r="F3297" i="1"/>
  <c r="G3297" i="1"/>
  <c r="H3297" i="1"/>
  <c r="F3292" i="1"/>
  <c r="G3292" i="1"/>
  <c r="H3292" i="1"/>
  <c r="F3293" i="1"/>
  <c r="G3293" i="1"/>
  <c r="H3293" i="1"/>
  <c r="J1999" i="1"/>
  <c r="J3075" i="1"/>
  <c r="J1755" i="1"/>
  <c r="J1763" i="1"/>
  <c r="F1379" i="1"/>
  <c r="F1383" i="1"/>
  <c r="F1387" i="1"/>
  <c r="F1381" i="1"/>
  <c r="F1389" i="1"/>
  <c r="F1401" i="1"/>
  <c r="F1376" i="1"/>
  <c r="F1391" i="1"/>
  <c r="F1395" i="1"/>
  <c r="F1399" i="1"/>
  <c r="F1403" i="1"/>
  <c r="F1407" i="1"/>
  <c r="F1374" i="1"/>
  <c r="F1385" i="1"/>
  <c r="F1380" i="1"/>
  <c r="F1384" i="1"/>
  <c r="F1388" i="1"/>
  <c r="F1397" i="1"/>
  <c r="F1405" i="1"/>
  <c r="F1392" i="1"/>
  <c r="F1396" i="1"/>
  <c r="F1400" i="1"/>
  <c r="F1404" i="1"/>
  <c r="F1408" i="1"/>
  <c r="F1375" i="1"/>
  <c r="F1382" i="1"/>
  <c r="F1386" i="1"/>
  <c r="F1390" i="1"/>
  <c r="F1394" i="1"/>
  <c r="F1398" i="1"/>
  <c r="F1402" i="1"/>
  <c r="F1406" i="1"/>
  <c r="F1373" i="1"/>
  <c r="F1377" i="1"/>
  <c r="F1393" i="1"/>
  <c r="F1372" i="1"/>
  <c r="J3006" i="1"/>
  <c r="F1434" i="1"/>
  <c r="G1434" i="1"/>
  <c r="H1434" i="1"/>
  <c r="J1434" i="1"/>
  <c r="F1439" i="1"/>
  <c r="G1439" i="1"/>
  <c r="H1439" i="1"/>
  <c r="J1439" i="1"/>
  <c r="F1418" i="1"/>
  <c r="G1418" i="1"/>
  <c r="H1418" i="1"/>
  <c r="F1423" i="1"/>
  <c r="G1423" i="1"/>
  <c r="H1423" i="1"/>
  <c r="F1419" i="1"/>
  <c r="G1419" i="1"/>
  <c r="H1419" i="1"/>
  <c r="F1424" i="1"/>
  <c r="G1424" i="1"/>
  <c r="H1424" i="1"/>
  <c r="F1436" i="1"/>
  <c r="G1436" i="1"/>
  <c r="H1436" i="1"/>
  <c r="J1436" i="1"/>
  <c r="F1420" i="1"/>
  <c r="G1420" i="1"/>
  <c r="H1420" i="1"/>
  <c r="F1422" i="1"/>
  <c r="G1422" i="1"/>
  <c r="H1422" i="1"/>
  <c r="F1421" i="1"/>
  <c r="G1421" i="1"/>
  <c r="H1421" i="1"/>
  <c r="F1438" i="1"/>
  <c r="G1438" i="1"/>
  <c r="H1438" i="1"/>
  <c r="J1438" i="1"/>
  <c r="F1437" i="1"/>
  <c r="G1437" i="1"/>
  <c r="H1437" i="1"/>
  <c r="J1437" i="1"/>
  <c r="F1435" i="1"/>
  <c r="G1435" i="1"/>
  <c r="H1435" i="1"/>
  <c r="J1435" i="1"/>
  <c r="F1440" i="1"/>
  <c r="G1440" i="1"/>
  <c r="H1440" i="1"/>
  <c r="J1440" i="1"/>
  <c r="J2392" i="1"/>
  <c r="J1668" i="1"/>
  <c r="J2495" i="1"/>
  <c r="J2867" i="1"/>
  <c r="J2462" i="1"/>
  <c r="J2223" i="1"/>
  <c r="J2427" i="1"/>
  <c r="J2718" i="1"/>
  <c r="J2188" i="1"/>
  <c r="J2380" i="1"/>
  <c r="J2889" i="1"/>
  <c r="F706" i="1"/>
  <c r="G706" i="1"/>
  <c r="H706" i="1"/>
  <c r="F252" i="1"/>
  <c r="G252" i="1"/>
  <c r="H252" i="1"/>
  <c r="J252" i="1"/>
  <c r="F1529" i="1"/>
  <c r="G1529" i="1"/>
  <c r="H1529" i="1"/>
  <c r="J1529" i="1"/>
  <c r="J2648" i="1"/>
  <c r="F3088" i="1"/>
  <c r="F809" i="1"/>
  <c r="G809" i="1"/>
  <c r="H809" i="1"/>
  <c r="F639" i="1"/>
  <c r="F701" i="1"/>
  <c r="G701" i="1"/>
  <c r="H701" i="1"/>
  <c r="F260" i="1"/>
  <c r="G260" i="1"/>
  <c r="H260" i="1"/>
  <c r="J260" i="1"/>
  <c r="F1010" i="1"/>
  <c r="G1010" i="1"/>
  <c r="H1010" i="1"/>
  <c r="J1010" i="1"/>
  <c r="F25" i="1"/>
  <c r="G25" i="1"/>
  <c r="H25" i="1"/>
  <c r="F714" i="1"/>
  <c r="G714" i="1"/>
  <c r="H714" i="1"/>
  <c r="F651" i="1"/>
  <c r="G651" i="1"/>
  <c r="H651" i="1"/>
  <c r="J2676" i="1"/>
  <c r="F1195" i="1"/>
  <c r="G1195" i="1"/>
  <c r="H1195" i="1"/>
  <c r="J1195" i="1"/>
  <c r="F486" i="1"/>
  <c r="F1185" i="1"/>
  <c r="G1185" i="1"/>
  <c r="H1185" i="1"/>
  <c r="J1185" i="1"/>
  <c r="F1058" i="1"/>
  <c r="F1197" i="1"/>
  <c r="G1197" i="1"/>
  <c r="H1197" i="1"/>
  <c r="J1197" i="1"/>
  <c r="F145" i="1"/>
  <c r="G145" i="1"/>
  <c r="H145" i="1"/>
  <c r="J2681" i="1"/>
  <c r="F1189" i="1"/>
  <c r="G1189" i="1"/>
  <c r="H1189" i="1"/>
  <c r="J1189" i="1"/>
  <c r="F81" i="1"/>
  <c r="F1008" i="1"/>
  <c r="G1008" i="1"/>
  <c r="H1008" i="1"/>
  <c r="J1008" i="1"/>
  <c r="J2564" i="1"/>
  <c r="F1196" i="1"/>
  <c r="G1196" i="1"/>
  <c r="H1196" i="1"/>
  <c r="J1196" i="1"/>
  <c r="F1207" i="1"/>
  <c r="G1207" i="1"/>
  <c r="H1207" i="1"/>
  <c r="J1207" i="1"/>
  <c r="F89" i="1"/>
  <c r="F733" i="1"/>
  <c r="G733" i="1"/>
  <c r="H733" i="1"/>
  <c r="J341" i="1"/>
  <c r="F442" i="1"/>
  <c r="G442" i="1"/>
  <c r="H442" i="1"/>
  <c r="J442" i="1"/>
  <c r="J2983" i="1"/>
  <c r="J639" i="1"/>
  <c r="J2654" i="1"/>
  <c r="F1201" i="1"/>
  <c r="G1201" i="1"/>
  <c r="H1201" i="1"/>
  <c r="J1201" i="1"/>
  <c r="F1181" i="1"/>
  <c r="G1181" i="1"/>
  <c r="H1181" i="1"/>
  <c r="J1181" i="1"/>
  <c r="F1543" i="1"/>
  <c r="F123" i="1"/>
  <c r="G123" i="1"/>
  <c r="H123" i="1"/>
  <c r="J123" i="1"/>
  <c r="F1498" i="1"/>
  <c r="F1531" i="1"/>
  <c r="G1531" i="1"/>
  <c r="H1531" i="1"/>
  <c r="J1531" i="1"/>
  <c r="F350" i="1"/>
  <c r="J333" i="1"/>
  <c r="F1532" i="1"/>
  <c r="G1532" i="1"/>
  <c r="H1532" i="1"/>
  <c r="J1532" i="1"/>
  <c r="F1501" i="1"/>
  <c r="F122" i="1"/>
  <c r="G122" i="1"/>
  <c r="H122" i="1"/>
  <c r="J122" i="1"/>
  <c r="J2411" i="1"/>
  <c r="F3096" i="1"/>
  <c r="F682" i="1"/>
  <c r="G682" i="1"/>
  <c r="H682" i="1"/>
  <c r="F669" i="1"/>
  <c r="G669" i="1"/>
  <c r="H669" i="1"/>
  <c r="J2652" i="1"/>
  <c r="J2651" i="1"/>
  <c r="F1180" i="1"/>
  <c r="G1180" i="1"/>
  <c r="H1180" i="1"/>
  <c r="J1180" i="1"/>
  <c r="F1190" i="1"/>
  <c r="G1190" i="1"/>
  <c r="H1190" i="1"/>
  <c r="J1190" i="1"/>
  <c r="F1502" i="1"/>
  <c r="J2760" i="1"/>
  <c r="F333" i="1"/>
  <c r="F1500" i="1"/>
  <c r="F1454" i="1"/>
  <c r="F1528" i="1"/>
  <c r="G1528" i="1"/>
  <c r="H1528" i="1"/>
  <c r="J1528" i="1"/>
  <c r="F1193" i="1"/>
  <c r="G1193" i="1"/>
  <c r="H1193" i="1"/>
  <c r="J1193" i="1"/>
  <c r="J3003" i="1"/>
  <c r="J3082" i="1"/>
  <c r="F3462" i="1"/>
  <c r="G3462" i="1"/>
  <c r="H3462" i="1"/>
  <c r="F845" i="1"/>
  <c r="G845" i="1"/>
  <c r="H845" i="1"/>
  <c r="F838" i="1"/>
  <c r="G838" i="1"/>
  <c r="H838" i="1"/>
  <c r="J2479" i="1"/>
  <c r="F1188" i="1"/>
  <c r="G1188" i="1"/>
  <c r="H1188" i="1"/>
  <c r="J1188" i="1"/>
  <c r="F1206" i="1"/>
  <c r="G1206" i="1"/>
  <c r="H1206" i="1"/>
  <c r="J1206" i="1"/>
  <c r="F1455" i="1"/>
  <c r="F586" i="1"/>
  <c r="J2757" i="1"/>
  <c r="F1112" i="1"/>
  <c r="F489" i="1"/>
  <c r="F342" i="1"/>
  <c r="F983" i="1"/>
  <c r="G983" i="1"/>
  <c r="J983" i="1"/>
  <c r="F1453" i="1"/>
  <c r="F1101" i="1"/>
  <c r="F1044" i="1"/>
  <c r="F813" i="1"/>
  <c r="G813" i="1"/>
  <c r="H813" i="1"/>
  <c r="F806" i="1"/>
  <c r="G806" i="1"/>
  <c r="H806" i="1"/>
  <c r="F234" i="1"/>
  <c r="G234" i="1"/>
  <c r="H234" i="1"/>
  <c r="J3074" i="1"/>
  <c r="J3090" i="1"/>
  <c r="J1803" i="1"/>
  <c r="J2866" i="1"/>
  <c r="J2665" i="1"/>
  <c r="J2658" i="1"/>
  <c r="J2592" i="1"/>
  <c r="J2678" i="1"/>
  <c r="F1184" i="1"/>
  <c r="G1184" i="1"/>
  <c r="H1184" i="1"/>
  <c r="J1184" i="1"/>
  <c r="F1209" i="1"/>
  <c r="G1209" i="1"/>
  <c r="H1209" i="1"/>
  <c r="J1209" i="1"/>
  <c r="J408" i="1"/>
  <c r="J480" i="1"/>
  <c r="F882" i="1"/>
  <c r="F117" i="1"/>
  <c r="G117" i="1"/>
  <c r="H117" i="1"/>
  <c r="J117" i="1"/>
  <c r="F598" i="1"/>
  <c r="F501" i="1"/>
  <c r="F302" i="1"/>
  <c r="J2149" i="1"/>
  <c r="J2506" i="1"/>
  <c r="J3010" i="1"/>
  <c r="F1332" i="1"/>
  <c r="G1332" i="1"/>
  <c r="H1332" i="1"/>
  <c r="J1332" i="1"/>
  <c r="F781" i="1"/>
  <c r="G781" i="1"/>
  <c r="H781" i="1"/>
  <c r="F1076" i="1"/>
  <c r="G1076" i="1"/>
  <c r="H1076" i="1"/>
  <c r="F670" i="1"/>
  <c r="G670" i="1"/>
  <c r="H670" i="1"/>
  <c r="F1215" i="1"/>
  <c r="G1215" i="1"/>
  <c r="H1215" i="1"/>
  <c r="J1215" i="1"/>
  <c r="F1208" i="1"/>
  <c r="G1208" i="1"/>
  <c r="H1208" i="1"/>
  <c r="J1208" i="1"/>
  <c r="F408" i="1"/>
  <c r="F480" i="1"/>
  <c r="F403" i="1"/>
  <c r="F195" i="1"/>
  <c r="J2762" i="1"/>
  <c r="J2060" i="1"/>
  <c r="J1654" i="1"/>
  <c r="J2438" i="1"/>
  <c r="F3473" i="1"/>
  <c r="G3473" i="1"/>
  <c r="H3473" i="1"/>
  <c r="F860" i="1"/>
  <c r="G860" i="1"/>
  <c r="H860" i="1"/>
  <c r="F289" i="1"/>
  <c r="G289" i="1"/>
  <c r="H289" i="1"/>
  <c r="F778" i="1"/>
  <c r="G778" i="1"/>
  <c r="H778" i="1"/>
  <c r="F336" i="1"/>
  <c r="F341" i="1"/>
  <c r="J1998" i="1"/>
  <c r="J2675" i="1"/>
  <c r="J2672" i="1"/>
  <c r="F1187" i="1"/>
  <c r="G1187" i="1"/>
  <c r="H1187" i="1"/>
  <c r="J1187" i="1"/>
  <c r="F1202" i="1"/>
  <c r="G1202" i="1"/>
  <c r="H1202" i="1"/>
  <c r="J1202" i="1"/>
  <c r="F1199" i="1"/>
  <c r="G1199" i="1"/>
  <c r="H1199" i="1"/>
  <c r="J1199" i="1"/>
  <c r="F314" i="1"/>
  <c r="F1451" i="1"/>
  <c r="F597" i="1"/>
  <c r="J2043" i="1"/>
  <c r="F509" i="1"/>
  <c r="F1009" i="1"/>
  <c r="G1009" i="1"/>
  <c r="H1009" i="1"/>
  <c r="J1009" i="1"/>
  <c r="F23" i="1"/>
  <c r="G23" i="1"/>
  <c r="H23" i="1"/>
  <c r="F140" i="1"/>
  <c r="G140" i="1"/>
  <c r="H140" i="1"/>
  <c r="F461" i="1"/>
  <c r="G461" i="1"/>
  <c r="H461" i="1"/>
  <c r="F277" i="1"/>
  <c r="G277" i="1"/>
  <c r="H277" i="1"/>
  <c r="F1347" i="1"/>
  <c r="G1347" i="1"/>
  <c r="H1347" i="1"/>
  <c r="J1347" i="1"/>
  <c r="F1326" i="1"/>
  <c r="G1326" i="1"/>
  <c r="H1326" i="1"/>
  <c r="J1326" i="1"/>
  <c r="F1337" i="1"/>
  <c r="G1337" i="1"/>
  <c r="H1337" i="1"/>
  <c r="J1337" i="1"/>
  <c r="F1353" i="1"/>
  <c r="G1353" i="1"/>
  <c r="H1353" i="1"/>
  <c r="J1353" i="1"/>
  <c r="F1343" i="1"/>
  <c r="G1343" i="1"/>
  <c r="H1343" i="1"/>
  <c r="J1343" i="1"/>
  <c r="F1359" i="1"/>
  <c r="G1359" i="1"/>
  <c r="H1359" i="1"/>
  <c r="J1359" i="1"/>
  <c r="F1328" i="1"/>
  <c r="G1328" i="1"/>
  <c r="H1328" i="1"/>
  <c r="J1328" i="1"/>
  <c r="F1333" i="1"/>
  <c r="G1333" i="1"/>
  <c r="H1333" i="1"/>
  <c r="J1333" i="1"/>
  <c r="F1349" i="1"/>
  <c r="G1349" i="1"/>
  <c r="H1349" i="1"/>
  <c r="J1349" i="1"/>
  <c r="F1339" i="1"/>
  <c r="G1339" i="1"/>
  <c r="H1339" i="1"/>
  <c r="J1339" i="1"/>
  <c r="F1355" i="1"/>
  <c r="G1355" i="1"/>
  <c r="H1355" i="1"/>
  <c r="J1355" i="1"/>
  <c r="F1345" i="1"/>
  <c r="G1345" i="1"/>
  <c r="H1345" i="1"/>
  <c r="J1345" i="1"/>
  <c r="F1361" i="1"/>
  <c r="G1361" i="1"/>
  <c r="H1361" i="1"/>
  <c r="J1361" i="1"/>
  <c r="F1330" i="1"/>
  <c r="G1330" i="1"/>
  <c r="H1330" i="1"/>
  <c r="J1330" i="1"/>
  <c r="F1335" i="1"/>
  <c r="G1335" i="1"/>
  <c r="H1335" i="1"/>
  <c r="J1335" i="1"/>
  <c r="F1351" i="1"/>
  <c r="G1351" i="1"/>
  <c r="H1351" i="1"/>
  <c r="J1351" i="1"/>
  <c r="F1341" i="1"/>
  <c r="G1341" i="1"/>
  <c r="H1341" i="1"/>
  <c r="J1341" i="1"/>
  <c r="F1357" i="1"/>
  <c r="G1357" i="1"/>
  <c r="H1357" i="1"/>
  <c r="J1357" i="1"/>
  <c r="F1331" i="1"/>
  <c r="G1331" i="1"/>
  <c r="H1331" i="1"/>
  <c r="J1331" i="1"/>
  <c r="F1352" i="1"/>
  <c r="G1352" i="1"/>
  <c r="H1352" i="1"/>
  <c r="J1352" i="1"/>
  <c r="F1329" i="1"/>
  <c r="G1329" i="1"/>
  <c r="H1329" i="1"/>
  <c r="J1329" i="1"/>
  <c r="F1342" i="1"/>
  <c r="G1342" i="1"/>
  <c r="H1342" i="1"/>
  <c r="J1342" i="1"/>
  <c r="F1336" i="1"/>
  <c r="G1336" i="1"/>
  <c r="H1336" i="1"/>
  <c r="J1336" i="1"/>
  <c r="F1360" i="1"/>
  <c r="G1360" i="1"/>
  <c r="H1360" i="1"/>
  <c r="J1360" i="1"/>
  <c r="F1362" i="1"/>
  <c r="G1362" i="1"/>
  <c r="H1362" i="1"/>
  <c r="J1362" i="1"/>
  <c r="F1344" i="1"/>
  <c r="G1344" i="1"/>
  <c r="H1344" i="1"/>
  <c r="J1344" i="1"/>
  <c r="F1346" i="1"/>
  <c r="G1346" i="1"/>
  <c r="H1346" i="1"/>
  <c r="J1346" i="1"/>
  <c r="F1354" i="1"/>
  <c r="G1354" i="1"/>
  <c r="H1354" i="1"/>
  <c r="J1354" i="1"/>
  <c r="F1356" i="1"/>
  <c r="G1356" i="1"/>
  <c r="H1356" i="1"/>
  <c r="J1356" i="1"/>
  <c r="F1338" i="1"/>
  <c r="G1338" i="1"/>
  <c r="H1338" i="1"/>
  <c r="J1338" i="1"/>
  <c r="F1340" i="1"/>
  <c r="G1340" i="1"/>
  <c r="H1340" i="1"/>
  <c r="J1340" i="1"/>
  <c r="F1348" i="1"/>
  <c r="G1348" i="1"/>
  <c r="H1348" i="1"/>
  <c r="J1348" i="1"/>
  <c r="F1350" i="1"/>
  <c r="G1350" i="1"/>
  <c r="H1350" i="1"/>
  <c r="J1350" i="1"/>
  <c r="F1327" i="1"/>
  <c r="G1327" i="1"/>
  <c r="H1327" i="1"/>
  <c r="J1327" i="1"/>
  <c r="F1334" i="1"/>
  <c r="G1334" i="1"/>
  <c r="H1334" i="1"/>
  <c r="J1334" i="1"/>
  <c r="F1358" i="1"/>
  <c r="G1358" i="1"/>
  <c r="H1358" i="1"/>
  <c r="J1358" i="1"/>
  <c r="J2011" i="1"/>
  <c r="J2986" i="1"/>
  <c r="J2184" i="1"/>
  <c r="J2707" i="1"/>
  <c r="J2883" i="1"/>
  <c r="J1949" i="1"/>
  <c r="J1771" i="1"/>
  <c r="J2027" i="1"/>
  <c r="J2724" i="1"/>
  <c r="F508" i="1"/>
  <c r="J2792" i="1"/>
  <c r="J3018" i="1"/>
  <c r="J314" i="1"/>
  <c r="J486" i="1"/>
  <c r="F335" i="1"/>
  <c r="J2978" i="1"/>
  <c r="F1114" i="1"/>
  <c r="J882" i="1"/>
  <c r="F601" i="1"/>
  <c r="F143" i="1"/>
  <c r="G143" i="1"/>
  <c r="H143" i="1"/>
  <c r="F369" i="1"/>
  <c r="G369" i="1"/>
  <c r="H369" i="1"/>
  <c r="F1470" i="1"/>
  <c r="G1470" i="1"/>
  <c r="H1470" i="1"/>
  <c r="F768" i="1"/>
  <c r="G768" i="1"/>
  <c r="H768" i="1"/>
  <c r="F263" i="1"/>
  <c r="G263" i="1"/>
  <c r="H263" i="1"/>
  <c r="J263" i="1"/>
  <c r="F1287" i="1"/>
  <c r="G1287" i="1"/>
  <c r="H1287" i="1"/>
  <c r="F1293" i="1"/>
  <c r="G1293" i="1"/>
  <c r="H1293" i="1"/>
  <c r="F1311" i="1"/>
  <c r="G1311" i="1"/>
  <c r="H1311" i="1"/>
  <c r="F1288" i="1"/>
  <c r="G1288" i="1"/>
  <c r="H1288" i="1"/>
  <c r="F1298" i="1"/>
  <c r="G1298" i="1"/>
  <c r="H1298" i="1"/>
  <c r="F1302" i="1"/>
  <c r="G1302" i="1"/>
  <c r="H1302" i="1"/>
  <c r="F1283" i="1"/>
  <c r="G1283" i="1"/>
  <c r="H1283" i="1"/>
  <c r="F1303" i="1"/>
  <c r="G1303" i="1"/>
  <c r="H1303" i="1"/>
  <c r="F1307" i="1"/>
  <c r="G1307" i="1"/>
  <c r="H1307" i="1"/>
  <c r="F1315" i="1"/>
  <c r="G1315" i="1"/>
  <c r="H1315" i="1"/>
  <c r="F1289" i="1"/>
  <c r="G1289" i="1"/>
  <c r="H1289" i="1"/>
  <c r="F1294" i="1"/>
  <c r="G1294" i="1"/>
  <c r="H1294" i="1"/>
  <c r="F1304" i="1"/>
  <c r="G1304" i="1"/>
  <c r="H1304" i="1"/>
  <c r="F1308" i="1"/>
  <c r="G1308" i="1"/>
  <c r="H1308" i="1"/>
  <c r="F1312" i="1"/>
  <c r="G1312" i="1"/>
  <c r="H1312" i="1"/>
  <c r="F1316" i="1"/>
  <c r="G1316" i="1"/>
  <c r="H1316" i="1"/>
  <c r="F1295" i="1"/>
  <c r="G1295" i="1"/>
  <c r="H1295" i="1"/>
  <c r="F1299" i="1"/>
  <c r="G1299" i="1"/>
  <c r="H1299" i="1"/>
  <c r="F1309" i="1"/>
  <c r="G1309" i="1"/>
  <c r="H1309" i="1"/>
  <c r="F1280" i="1"/>
  <c r="G1280" i="1"/>
  <c r="H1280" i="1"/>
  <c r="F1284" i="1"/>
  <c r="G1284" i="1"/>
  <c r="H1284" i="1"/>
  <c r="F1290" i="1"/>
  <c r="G1290" i="1"/>
  <c r="H1290" i="1"/>
  <c r="F1296" i="1"/>
  <c r="G1296" i="1"/>
  <c r="H1296" i="1"/>
  <c r="F1300" i="1"/>
  <c r="G1300" i="1"/>
  <c r="H1300" i="1"/>
  <c r="F1305" i="1"/>
  <c r="G1305" i="1"/>
  <c r="H1305" i="1"/>
  <c r="F1313" i="1"/>
  <c r="G1313" i="1"/>
  <c r="H1313" i="1"/>
  <c r="F1281" i="1"/>
  <c r="G1281" i="1"/>
  <c r="H1281" i="1"/>
  <c r="F1285" i="1"/>
  <c r="G1285" i="1"/>
  <c r="H1285" i="1"/>
  <c r="F1291" i="1"/>
  <c r="G1291" i="1"/>
  <c r="H1291" i="1"/>
  <c r="F1301" i="1"/>
  <c r="G1301" i="1"/>
  <c r="H1301" i="1"/>
  <c r="F1292" i="1"/>
  <c r="G1292" i="1"/>
  <c r="H1292" i="1"/>
  <c r="F1297" i="1"/>
  <c r="G1297" i="1"/>
  <c r="H1297" i="1"/>
  <c r="F1306" i="1"/>
  <c r="G1306" i="1"/>
  <c r="H1306" i="1"/>
  <c r="F1310" i="1"/>
  <c r="G1310" i="1"/>
  <c r="H1310" i="1"/>
  <c r="F1314" i="1"/>
  <c r="G1314" i="1"/>
  <c r="H1314" i="1"/>
  <c r="F1282" i="1"/>
  <c r="G1282" i="1"/>
  <c r="H1282" i="1"/>
  <c r="J2871" i="1"/>
  <c r="J2041" i="1"/>
  <c r="J2396" i="1"/>
  <c r="J1961" i="1"/>
  <c r="J3021" i="1"/>
  <c r="J1767" i="1"/>
  <c r="J2450" i="1"/>
  <c r="F84" i="1"/>
  <c r="F310" i="1"/>
  <c r="J2486" i="1"/>
  <c r="J167" i="1"/>
  <c r="J2204" i="1"/>
  <c r="J1680" i="1"/>
  <c r="J3102" i="1"/>
  <c r="J1795" i="1"/>
  <c r="J2511" i="1"/>
  <c r="J2703" i="1"/>
  <c r="J1995" i="1"/>
  <c r="J1672" i="1"/>
  <c r="J2444" i="1"/>
  <c r="J2591" i="1"/>
  <c r="J2879" i="1"/>
  <c r="J2527" i="1"/>
  <c r="J1747" i="1"/>
  <c r="J2982" i="1"/>
  <c r="J331" i="1"/>
  <c r="J2009" i="1"/>
  <c r="F204" i="1"/>
  <c r="J2051" i="1"/>
  <c r="J1653" i="1"/>
  <c r="F1236" i="1"/>
  <c r="F1257" i="1"/>
  <c r="F1242" i="1"/>
  <c r="F1245" i="1"/>
  <c r="F1258" i="1"/>
  <c r="F1261" i="1"/>
  <c r="F1252" i="1"/>
  <c r="F1268" i="1"/>
  <c r="F1233" i="1"/>
  <c r="F1246" i="1"/>
  <c r="F1249" i="1"/>
  <c r="F1262" i="1"/>
  <c r="F1265" i="1"/>
  <c r="F1269" i="1"/>
  <c r="F1243" i="1"/>
  <c r="F1248" i="1"/>
  <c r="F1270" i="1"/>
  <c r="F1253" i="1"/>
  <c r="F1235" i="1"/>
  <c r="F1240" i="1"/>
  <c r="F1237" i="1"/>
  <c r="F1266" i="1"/>
  <c r="F1232" i="1"/>
  <c r="F1260" i="1"/>
  <c r="F1250" i="1"/>
  <c r="F1263" i="1"/>
  <c r="F1254" i="1"/>
  <c r="F1244" i="1"/>
  <c r="F1234" i="1"/>
  <c r="F1255" i="1"/>
  <c r="F1267" i="1"/>
  <c r="F1241" i="1"/>
  <c r="F1247" i="1"/>
  <c r="F1259" i="1"/>
  <c r="F1264" i="1"/>
  <c r="F1239" i="1"/>
  <c r="F1238" i="1"/>
  <c r="F1251" i="1"/>
  <c r="F1256" i="1"/>
  <c r="F1231" i="1"/>
  <c r="J317" i="1"/>
  <c r="J2033" i="1"/>
  <c r="J1775" i="1"/>
  <c r="J2796" i="1"/>
  <c r="J1681" i="1"/>
  <c r="J2478" i="1"/>
  <c r="J2220" i="1"/>
  <c r="J1646" i="1"/>
  <c r="F582" i="1"/>
  <c r="J410" i="1"/>
  <c r="J1718" i="1"/>
  <c r="J58" i="1"/>
  <c r="F76" i="1"/>
  <c r="J3087" i="1"/>
  <c r="F543" i="1"/>
  <c r="G543" i="1"/>
  <c r="H543" i="1"/>
  <c r="J543" i="1"/>
  <c r="J84" i="1"/>
  <c r="J2994" i="1"/>
  <c r="F640" i="1"/>
  <c r="J2720" i="1"/>
  <c r="J51" i="1"/>
  <c r="J2491" i="1"/>
  <c r="J1759" i="1"/>
  <c r="F318" i="1"/>
  <c r="J2003" i="1"/>
  <c r="J2049" i="1"/>
  <c r="J2794" i="1"/>
  <c r="J2708" i="1"/>
  <c r="J2191" i="1"/>
  <c r="J2395" i="1"/>
  <c r="J76" i="1"/>
  <c r="J1916" i="1"/>
  <c r="J2024" i="1"/>
  <c r="J165" i="1"/>
  <c r="F83" i="1"/>
  <c r="J2449" i="1"/>
  <c r="J2719" i="1"/>
  <c r="J2470" i="1"/>
  <c r="J2428" i="1"/>
  <c r="J178" i="1"/>
  <c r="J303" i="1"/>
  <c r="J881" i="1"/>
  <c r="J170" i="1"/>
  <c r="J202" i="1"/>
  <c r="J2589" i="1"/>
  <c r="J2713" i="1"/>
  <c r="J603" i="1"/>
  <c r="J385" i="1"/>
  <c r="F202" i="1"/>
  <c r="J2490" i="1"/>
  <c r="J579" i="1"/>
  <c r="J75" i="1"/>
  <c r="J581" i="1"/>
  <c r="J2800" i="1"/>
  <c r="F75" i="1"/>
  <c r="J1973" i="1"/>
  <c r="J2863" i="1"/>
  <c r="F1205" i="1"/>
  <c r="G1205" i="1"/>
  <c r="H1205" i="1"/>
  <c r="J1205" i="1"/>
  <c r="F1182" i="1"/>
  <c r="G1182" i="1"/>
  <c r="H1182" i="1"/>
  <c r="J1182" i="1"/>
  <c r="F1216" i="1"/>
  <c r="G1216" i="1"/>
  <c r="H1216" i="1"/>
  <c r="J1216" i="1"/>
  <c r="F1218" i="1"/>
  <c r="G1218" i="1"/>
  <c r="H1218" i="1"/>
  <c r="J1218" i="1"/>
  <c r="F1220" i="1"/>
  <c r="G1220" i="1"/>
  <c r="H1220" i="1"/>
  <c r="J1220" i="1"/>
  <c r="F1204" i="1"/>
  <c r="G1204" i="1"/>
  <c r="H1204" i="1"/>
  <c r="J1204" i="1"/>
  <c r="F1219" i="1"/>
  <c r="G1219" i="1"/>
  <c r="H1219" i="1"/>
  <c r="J1219" i="1"/>
  <c r="F1194" i="1"/>
  <c r="G1194" i="1"/>
  <c r="H1194" i="1"/>
  <c r="J1194" i="1"/>
  <c r="F1217" i="1"/>
  <c r="G1217" i="1"/>
  <c r="H1217" i="1"/>
  <c r="J1217" i="1"/>
  <c r="F121" i="1"/>
  <c r="G121" i="1"/>
  <c r="H121" i="1"/>
  <c r="J121" i="1"/>
  <c r="F259" i="1"/>
  <c r="G259" i="1"/>
  <c r="H259" i="1"/>
  <c r="J259" i="1"/>
  <c r="F1210" i="1"/>
  <c r="G1210" i="1"/>
  <c r="H1210" i="1"/>
  <c r="J1210" i="1"/>
  <c r="F1200" i="1"/>
  <c r="G1200" i="1"/>
  <c r="H1200" i="1"/>
  <c r="J1200" i="1"/>
  <c r="F1191" i="1"/>
  <c r="G1191" i="1"/>
  <c r="H1191" i="1"/>
  <c r="J1191" i="1"/>
  <c r="F1183" i="1"/>
  <c r="G1183" i="1"/>
  <c r="H1183" i="1"/>
  <c r="J1183" i="1"/>
  <c r="J2759" i="1"/>
  <c r="J2679" i="1"/>
  <c r="J1701" i="1"/>
  <c r="J2988" i="1"/>
  <c r="J2505" i="1"/>
  <c r="J1693" i="1"/>
  <c r="J2443" i="1"/>
  <c r="J2702" i="1"/>
  <c r="J1939" i="1"/>
  <c r="J2697" i="1"/>
  <c r="J2029" i="1"/>
  <c r="J1785" i="1"/>
  <c r="J1758" i="1"/>
  <c r="J1907" i="1"/>
  <c r="J2247" i="1"/>
  <c r="J2435" i="1"/>
  <c r="J2694" i="1"/>
  <c r="J3020" i="1"/>
  <c r="J2993" i="1"/>
  <c r="J2972" i="1"/>
  <c r="J1677" i="1"/>
  <c r="J2231" i="1"/>
  <c r="J2434" i="1"/>
  <c r="J2799" i="1"/>
  <c r="J2199" i="1"/>
  <c r="J2585" i="1"/>
  <c r="J2037" i="1"/>
  <c r="G586" i="1"/>
  <c r="J586" i="1"/>
  <c r="J1942" i="1"/>
  <c r="J2216" i="1"/>
  <c r="J2183" i="1"/>
  <c r="J2406" i="1"/>
  <c r="J3005" i="1"/>
  <c r="G3092" i="1"/>
  <c r="J3092" i="1"/>
  <c r="J1954" i="1"/>
  <c r="J2013" i="1"/>
  <c r="J2215" i="1"/>
  <c r="J2439" i="1"/>
  <c r="J2507" i="1"/>
  <c r="J2977" i="1"/>
  <c r="J2045" i="1"/>
  <c r="J1997" i="1"/>
  <c r="J1769" i="1"/>
  <c r="J1955" i="1"/>
  <c r="J1926" i="1"/>
  <c r="J1911" i="1"/>
  <c r="J2243" i="1"/>
  <c r="J2236" i="1"/>
  <c r="J2473" i="1"/>
  <c r="J2463" i="1"/>
  <c r="F881" i="1"/>
  <c r="F74" i="1"/>
  <c r="J201" i="1"/>
  <c r="J2801" i="1"/>
  <c r="J2510" i="1"/>
  <c r="J3086" i="1"/>
  <c r="J1664" i="1"/>
  <c r="J1800" i="1"/>
  <c r="J82" i="1"/>
  <c r="F201" i="1"/>
  <c r="J1988" i="1"/>
  <c r="J1924" i="1"/>
  <c r="J345" i="1"/>
  <c r="J2233" i="1"/>
  <c r="J1542" i="1"/>
  <c r="F82" i="1"/>
  <c r="J209" i="1"/>
  <c r="J3002" i="1"/>
  <c r="F1542" i="1"/>
  <c r="F209" i="1"/>
  <c r="J1739" i="1"/>
  <c r="F484" i="1"/>
  <c r="J2705" i="1"/>
  <c r="J1976" i="1"/>
  <c r="J381" i="1"/>
  <c r="J1751" i="1"/>
  <c r="F1047" i="1"/>
  <c r="J2475" i="1"/>
  <c r="J2390" i="1"/>
  <c r="J2590" i="1"/>
  <c r="J1702" i="1"/>
  <c r="J2887" i="1"/>
  <c r="J2422" i="1"/>
  <c r="J3014" i="1"/>
  <c r="G1450" i="1"/>
  <c r="J1450" i="1"/>
  <c r="J1750" i="1"/>
  <c r="J1935" i="1"/>
  <c r="J2528" i="1"/>
  <c r="J2693" i="1"/>
  <c r="J2861" i="1"/>
  <c r="J3013" i="1"/>
  <c r="J3085" i="1"/>
  <c r="J1675" i="1"/>
  <c r="J1761" i="1"/>
  <c r="J1946" i="1"/>
  <c r="J2402" i="1"/>
  <c r="J2515" i="1"/>
  <c r="J2485" i="1"/>
  <c r="J2698" i="1"/>
  <c r="G3096" i="1"/>
  <c r="J3096" i="1"/>
  <c r="J1778" i="1"/>
  <c r="J1766" i="1"/>
  <c r="J1951" i="1"/>
  <c r="J2407" i="1"/>
  <c r="J2533" i="1"/>
  <c r="J2496" i="1"/>
  <c r="J2709" i="1"/>
  <c r="J2872" i="1"/>
  <c r="J1786" i="1"/>
  <c r="J1745" i="1"/>
  <c r="J2517" i="1"/>
  <c r="G1454" i="1"/>
  <c r="J1454" i="1"/>
  <c r="J1699" i="1"/>
  <c r="J1962" i="1"/>
  <c r="J2714" i="1"/>
  <c r="J2976" i="1"/>
  <c r="J1967" i="1"/>
  <c r="J2387" i="1"/>
  <c r="J2531" i="1"/>
  <c r="J2501" i="1"/>
  <c r="J2725" i="1"/>
  <c r="J2877" i="1"/>
  <c r="J2981" i="1"/>
  <c r="J3076" i="1"/>
  <c r="J2795" i="1"/>
  <c r="G302" i="1"/>
  <c r="J302" i="1"/>
  <c r="G1452" i="1"/>
  <c r="J1452" i="1"/>
  <c r="J1691" i="1"/>
  <c r="J2418" i="1"/>
  <c r="J2586" i="1"/>
  <c r="J2876" i="1"/>
  <c r="J2992" i="1"/>
  <c r="J2469" i="1"/>
  <c r="J2881" i="1"/>
  <c r="J3008" i="1"/>
  <c r="J3080" i="1"/>
  <c r="G1058" i="1"/>
  <c r="J1058" i="1"/>
  <c r="J2423" i="1"/>
  <c r="J2464" i="1"/>
  <c r="J2888" i="1"/>
  <c r="J2997" i="1"/>
  <c r="J1990" i="1"/>
  <c r="J2448" i="1"/>
  <c r="J2525" i="1"/>
  <c r="J2701" i="1"/>
  <c r="J2379" i="1"/>
  <c r="J2461" i="1"/>
  <c r="J2509" i="1"/>
  <c r="J2798" i="1"/>
  <c r="J1773" i="1"/>
  <c r="J1964" i="1"/>
  <c r="J1948" i="1"/>
  <c r="J2209" i="1"/>
  <c r="J2384" i="1"/>
  <c r="J2520" i="1"/>
  <c r="J2467" i="1"/>
  <c r="J2803" i="1"/>
  <c r="J2488" i="1"/>
  <c r="G1378" i="1"/>
  <c r="J1378" i="1"/>
  <c r="J1715" i="1"/>
  <c r="J1710" i="1"/>
  <c r="J1704" i="1"/>
  <c r="J1688" i="1"/>
  <c r="J1661" i="1"/>
  <c r="J1656" i="1"/>
  <c r="J1783" i="1"/>
  <c r="J2432" i="1"/>
  <c r="J2504" i="1"/>
  <c r="J2493" i="1"/>
  <c r="J53" i="1"/>
  <c r="G182" i="1"/>
  <c r="J182" i="1"/>
  <c r="J2477" i="1"/>
  <c r="J2706" i="1"/>
  <c r="J2584" i="1"/>
  <c r="F1059" i="1"/>
  <c r="F230" i="1"/>
  <c r="G230" i="1"/>
  <c r="H230" i="1"/>
  <c r="J2152" i="1"/>
  <c r="F788" i="1"/>
  <c r="G788" i="1"/>
  <c r="H788" i="1"/>
  <c r="F672" i="1"/>
  <c r="G672" i="1"/>
  <c r="H672" i="1"/>
  <c r="F362" i="1"/>
  <c r="G362" i="1"/>
  <c r="H362" i="1"/>
  <c r="F1026" i="1"/>
  <c r="G1026" i="1"/>
  <c r="H1026" i="1"/>
  <c r="F815" i="1"/>
  <c r="G815" i="1"/>
  <c r="H815" i="1"/>
  <c r="F708" i="1"/>
  <c r="G708" i="1"/>
  <c r="H708" i="1"/>
  <c r="F291" i="1"/>
  <c r="G291" i="1"/>
  <c r="H291" i="1"/>
  <c r="F1028" i="1"/>
  <c r="G1028" i="1"/>
  <c r="H1028" i="1"/>
  <c r="F770" i="1"/>
  <c r="G770" i="1"/>
  <c r="H770" i="1"/>
  <c r="F808" i="1"/>
  <c r="G808" i="1"/>
  <c r="H808" i="1"/>
  <c r="F840" i="1"/>
  <c r="G840" i="1"/>
  <c r="H840" i="1"/>
  <c r="F678" i="1"/>
  <c r="G678" i="1"/>
  <c r="H678" i="1"/>
  <c r="F710" i="1"/>
  <c r="G710" i="1"/>
  <c r="H710" i="1"/>
  <c r="F742" i="1"/>
  <c r="G742" i="1"/>
  <c r="H742" i="1"/>
  <c r="F463" i="1"/>
  <c r="G463" i="1"/>
  <c r="H463" i="1"/>
  <c r="F1472" i="1"/>
  <c r="G1472" i="1"/>
  <c r="H1472" i="1"/>
  <c r="F759" i="1"/>
  <c r="G759" i="1"/>
  <c r="H759" i="1"/>
  <c r="F787" i="1"/>
  <c r="G787" i="1"/>
  <c r="H787" i="1"/>
  <c r="F819" i="1"/>
  <c r="G819" i="1"/>
  <c r="H819" i="1"/>
  <c r="F652" i="1"/>
  <c r="G652" i="1"/>
  <c r="H652" i="1"/>
  <c r="F684" i="1"/>
  <c r="G684" i="1"/>
  <c r="H684" i="1"/>
  <c r="F716" i="1"/>
  <c r="G716" i="1"/>
  <c r="H716" i="1"/>
  <c r="F616" i="1"/>
  <c r="G616" i="1"/>
  <c r="H616" i="1"/>
  <c r="F275" i="1"/>
  <c r="G275" i="1"/>
  <c r="H275" i="1"/>
  <c r="F155" i="1"/>
  <c r="G155" i="1"/>
  <c r="H155" i="1"/>
  <c r="F149" i="1"/>
  <c r="G149" i="1"/>
  <c r="H149" i="1"/>
  <c r="F152" i="1"/>
  <c r="G152" i="1"/>
  <c r="H152" i="1"/>
  <c r="F28" i="1"/>
  <c r="G28" i="1"/>
  <c r="H28" i="1"/>
  <c r="F21" i="1"/>
  <c r="G21" i="1"/>
  <c r="H21" i="1"/>
  <c r="F22" i="1"/>
  <c r="G22" i="1"/>
  <c r="H22" i="1"/>
  <c r="F3472" i="1"/>
  <c r="G3472" i="1"/>
  <c r="H3472" i="1"/>
  <c r="F3461" i="1"/>
  <c r="G3461" i="1"/>
  <c r="H3461" i="1"/>
  <c r="F548" i="1"/>
  <c r="G548" i="1"/>
  <c r="H548" i="1"/>
  <c r="J548" i="1"/>
  <c r="F542" i="1"/>
  <c r="G542" i="1"/>
  <c r="H542" i="1"/>
  <c r="J542" i="1"/>
  <c r="F440" i="1"/>
  <c r="G440" i="1"/>
  <c r="H440" i="1"/>
  <c r="J440" i="1"/>
  <c r="F1192" i="1"/>
  <c r="G1192" i="1"/>
  <c r="H1192" i="1"/>
  <c r="J1192" i="1"/>
  <c r="F915" i="1"/>
  <c r="F229" i="1"/>
  <c r="G229" i="1"/>
  <c r="H229" i="1"/>
  <c r="F804" i="1"/>
  <c r="G804" i="1"/>
  <c r="H804" i="1"/>
  <c r="F686" i="1"/>
  <c r="G686" i="1"/>
  <c r="H686" i="1"/>
  <c r="F364" i="1"/>
  <c r="G364" i="1"/>
  <c r="H364" i="1"/>
  <c r="F960" i="1"/>
  <c r="G960" i="1"/>
  <c r="H960" i="1"/>
  <c r="F825" i="1"/>
  <c r="G825" i="1"/>
  <c r="H825" i="1"/>
  <c r="F722" i="1"/>
  <c r="G722" i="1"/>
  <c r="H722" i="1"/>
  <c r="F273" i="1"/>
  <c r="G273" i="1"/>
  <c r="H273" i="1"/>
  <c r="F995" i="1"/>
  <c r="G995" i="1"/>
  <c r="H995" i="1"/>
  <c r="F782" i="1"/>
  <c r="G782" i="1"/>
  <c r="H782" i="1"/>
  <c r="F814" i="1"/>
  <c r="G814" i="1"/>
  <c r="H814" i="1"/>
  <c r="F846" i="1"/>
  <c r="G846" i="1"/>
  <c r="H846" i="1"/>
  <c r="F680" i="1"/>
  <c r="G680" i="1"/>
  <c r="H680" i="1"/>
  <c r="F712" i="1"/>
  <c r="G712" i="1"/>
  <c r="H712" i="1"/>
  <c r="F744" i="1"/>
  <c r="G744" i="1"/>
  <c r="H744" i="1"/>
  <c r="F470" i="1"/>
  <c r="G470" i="1"/>
  <c r="H470" i="1"/>
  <c r="J2153" i="1"/>
  <c r="F761" i="1"/>
  <c r="G761" i="1"/>
  <c r="H761" i="1"/>
  <c r="F789" i="1"/>
  <c r="G789" i="1"/>
  <c r="H789" i="1"/>
  <c r="F821" i="1"/>
  <c r="G821" i="1"/>
  <c r="H821" i="1"/>
  <c r="F655" i="1"/>
  <c r="G655" i="1"/>
  <c r="H655" i="1"/>
  <c r="F687" i="1"/>
  <c r="G687" i="1"/>
  <c r="H687" i="1"/>
  <c r="F719" i="1"/>
  <c r="G719" i="1"/>
  <c r="H719" i="1"/>
  <c r="F565" i="1"/>
  <c r="G565" i="1"/>
  <c r="H565" i="1"/>
  <c r="F279" i="1"/>
  <c r="G279" i="1"/>
  <c r="H279" i="1"/>
  <c r="F144" i="1"/>
  <c r="G144" i="1"/>
  <c r="H144" i="1"/>
  <c r="F153" i="1"/>
  <c r="G153" i="1"/>
  <c r="H153" i="1"/>
  <c r="F135" i="1"/>
  <c r="G135" i="1"/>
  <c r="H135" i="1"/>
  <c r="F16" i="1"/>
  <c r="G16" i="1"/>
  <c r="H16" i="1"/>
  <c r="F26" i="1"/>
  <c r="G26" i="1"/>
  <c r="H26" i="1"/>
  <c r="F19" i="1"/>
  <c r="G19" i="1"/>
  <c r="H19" i="1"/>
  <c r="F523" i="1"/>
  <c r="G523" i="1"/>
  <c r="H523" i="1"/>
  <c r="F290" i="1"/>
  <c r="G290" i="1"/>
  <c r="H290" i="1"/>
  <c r="F233" i="1"/>
  <c r="G233" i="1"/>
  <c r="H233" i="1"/>
  <c r="F1082" i="1"/>
  <c r="G1082" i="1"/>
  <c r="H1082" i="1"/>
  <c r="F810" i="1"/>
  <c r="G810" i="1"/>
  <c r="H810" i="1"/>
  <c r="F702" i="1"/>
  <c r="G702" i="1"/>
  <c r="H702" i="1"/>
  <c r="F276" i="1"/>
  <c r="G276" i="1"/>
  <c r="H276" i="1"/>
  <c r="F927" i="1"/>
  <c r="G927" i="1"/>
  <c r="H927" i="1"/>
  <c r="F841" i="1"/>
  <c r="G841" i="1"/>
  <c r="H841" i="1"/>
  <c r="F738" i="1"/>
  <c r="G738" i="1"/>
  <c r="H738" i="1"/>
  <c r="F997" i="1"/>
  <c r="G997" i="1"/>
  <c r="H997" i="1"/>
  <c r="F784" i="1"/>
  <c r="G784" i="1"/>
  <c r="H784" i="1"/>
  <c r="F816" i="1"/>
  <c r="G816" i="1"/>
  <c r="H816" i="1"/>
  <c r="F848" i="1"/>
  <c r="G848" i="1"/>
  <c r="H848" i="1"/>
  <c r="F683" i="1"/>
  <c r="G683" i="1"/>
  <c r="H683" i="1"/>
  <c r="F715" i="1"/>
  <c r="G715" i="1"/>
  <c r="H715" i="1"/>
  <c r="F617" i="1"/>
  <c r="G617" i="1"/>
  <c r="H617" i="1"/>
  <c r="F380" i="1"/>
  <c r="J2156" i="1"/>
  <c r="F764" i="1"/>
  <c r="G764" i="1"/>
  <c r="H764" i="1"/>
  <c r="F795" i="1"/>
  <c r="G795" i="1"/>
  <c r="H795" i="1"/>
  <c r="F827" i="1"/>
  <c r="G827" i="1"/>
  <c r="H827" i="1"/>
  <c r="F657" i="1"/>
  <c r="G657" i="1"/>
  <c r="H657" i="1"/>
  <c r="F689" i="1"/>
  <c r="G689" i="1"/>
  <c r="H689" i="1"/>
  <c r="F721" i="1"/>
  <c r="G721" i="1"/>
  <c r="H721" i="1"/>
  <c r="F561" i="1"/>
  <c r="G561" i="1"/>
  <c r="H561" i="1"/>
  <c r="F283" i="1"/>
  <c r="G283" i="1"/>
  <c r="H283" i="1"/>
  <c r="F136" i="1"/>
  <c r="G136" i="1"/>
  <c r="H136" i="1"/>
  <c r="F137" i="1"/>
  <c r="G137" i="1"/>
  <c r="H137" i="1"/>
  <c r="F13" i="1"/>
  <c r="G13" i="1"/>
  <c r="H13" i="1"/>
  <c r="F14" i="1"/>
  <c r="G14" i="1"/>
  <c r="H14" i="1"/>
  <c r="F30" i="1"/>
  <c r="G30" i="1"/>
  <c r="H30" i="1"/>
  <c r="F3089" i="1"/>
  <c r="F549" i="1"/>
  <c r="G549" i="1"/>
  <c r="H549" i="1"/>
  <c r="J549" i="1"/>
  <c r="F441" i="1"/>
  <c r="G441" i="1"/>
  <c r="H441" i="1"/>
  <c r="J441" i="1"/>
  <c r="F1230" i="1"/>
  <c r="F1198" i="1"/>
  <c r="G1198" i="1"/>
  <c r="H1198" i="1"/>
  <c r="J1198" i="1"/>
  <c r="F423" i="1"/>
  <c r="G423" i="1"/>
  <c r="H423" i="1"/>
  <c r="F99" i="1"/>
  <c r="G99" i="1"/>
  <c r="H99" i="1"/>
  <c r="F1029" i="1"/>
  <c r="G1029" i="1"/>
  <c r="H1029" i="1"/>
  <c r="F820" i="1"/>
  <c r="G820" i="1"/>
  <c r="H820" i="1"/>
  <c r="F704" i="1"/>
  <c r="G704" i="1"/>
  <c r="H704" i="1"/>
  <c r="F284" i="1"/>
  <c r="G284" i="1"/>
  <c r="H284" i="1"/>
  <c r="F767" i="1"/>
  <c r="G767" i="1"/>
  <c r="H767" i="1"/>
  <c r="F658" i="1"/>
  <c r="G658" i="1"/>
  <c r="H658" i="1"/>
  <c r="F740" i="1"/>
  <c r="G740" i="1"/>
  <c r="H740" i="1"/>
  <c r="F893" i="1"/>
  <c r="G893" i="1"/>
  <c r="H893" i="1"/>
  <c r="F790" i="1"/>
  <c r="G790" i="1"/>
  <c r="H790" i="1"/>
  <c r="F822" i="1"/>
  <c r="G822" i="1"/>
  <c r="H822" i="1"/>
  <c r="F653" i="1"/>
  <c r="G653" i="1"/>
  <c r="H653" i="1"/>
  <c r="F685" i="1"/>
  <c r="G685" i="1"/>
  <c r="H685" i="1"/>
  <c r="F717" i="1"/>
  <c r="G717" i="1"/>
  <c r="H717" i="1"/>
  <c r="F562" i="1"/>
  <c r="G562" i="1"/>
  <c r="H562" i="1"/>
  <c r="F363" i="1"/>
  <c r="G363" i="1"/>
  <c r="H363" i="1"/>
  <c r="F1078" i="1"/>
  <c r="G1078" i="1"/>
  <c r="H1078" i="1"/>
  <c r="F766" i="1"/>
  <c r="G766" i="1"/>
  <c r="H766" i="1"/>
  <c r="F797" i="1"/>
  <c r="G797" i="1"/>
  <c r="H797" i="1"/>
  <c r="F829" i="1"/>
  <c r="G829" i="1"/>
  <c r="H829" i="1"/>
  <c r="F666" i="1"/>
  <c r="G666" i="1"/>
  <c r="H666" i="1"/>
  <c r="F698" i="1"/>
  <c r="G698" i="1"/>
  <c r="H698" i="1"/>
  <c r="F730" i="1"/>
  <c r="G730" i="1"/>
  <c r="H730" i="1"/>
  <c r="F464" i="1"/>
  <c r="G464" i="1"/>
  <c r="H464" i="1"/>
  <c r="F287" i="1"/>
  <c r="G287" i="1"/>
  <c r="H287" i="1"/>
  <c r="F51" i="1"/>
  <c r="F146" i="1"/>
  <c r="G146" i="1"/>
  <c r="H146" i="1"/>
  <c r="F138" i="1"/>
  <c r="G138" i="1"/>
  <c r="H138" i="1"/>
  <c r="F24" i="1"/>
  <c r="G24" i="1"/>
  <c r="H24" i="1"/>
  <c r="F20" i="1"/>
  <c r="G20" i="1"/>
  <c r="H20" i="1"/>
  <c r="F3457" i="1"/>
  <c r="G3457" i="1"/>
  <c r="H3457" i="1"/>
  <c r="F547" i="1"/>
  <c r="G547" i="1"/>
  <c r="H547" i="1"/>
  <c r="J547" i="1"/>
  <c r="F444" i="1"/>
  <c r="G444" i="1"/>
  <c r="H444" i="1"/>
  <c r="J444" i="1"/>
  <c r="F100" i="1"/>
  <c r="G100" i="1"/>
  <c r="H100" i="1"/>
  <c r="F410" i="1"/>
  <c r="F1022" i="1"/>
  <c r="G1022" i="1"/>
  <c r="H1022" i="1"/>
  <c r="F836" i="1"/>
  <c r="G836" i="1"/>
  <c r="H836" i="1"/>
  <c r="F718" i="1"/>
  <c r="G718" i="1"/>
  <c r="H718" i="1"/>
  <c r="F286" i="1"/>
  <c r="G286" i="1"/>
  <c r="H286" i="1"/>
  <c r="F783" i="1"/>
  <c r="G783" i="1"/>
  <c r="H783" i="1"/>
  <c r="F674" i="1"/>
  <c r="G674" i="1"/>
  <c r="H674" i="1"/>
  <c r="F615" i="1"/>
  <c r="G615" i="1"/>
  <c r="H615" i="1"/>
  <c r="F859" i="1"/>
  <c r="G859" i="1"/>
  <c r="H859" i="1"/>
  <c r="F792" i="1"/>
  <c r="G792" i="1"/>
  <c r="H792" i="1"/>
  <c r="F824" i="1"/>
  <c r="G824" i="1"/>
  <c r="H824" i="1"/>
  <c r="F662" i="1"/>
  <c r="G662" i="1"/>
  <c r="H662" i="1"/>
  <c r="F694" i="1"/>
  <c r="G694" i="1"/>
  <c r="H694" i="1"/>
  <c r="F726" i="1"/>
  <c r="G726" i="1"/>
  <c r="H726" i="1"/>
  <c r="F564" i="1"/>
  <c r="G564" i="1"/>
  <c r="H564" i="1"/>
  <c r="F365" i="1"/>
  <c r="G365" i="1"/>
  <c r="H365" i="1"/>
  <c r="F1083" i="1"/>
  <c r="G1083" i="1"/>
  <c r="H1083" i="1"/>
  <c r="F775" i="1"/>
  <c r="G775" i="1"/>
  <c r="H775" i="1"/>
  <c r="F803" i="1"/>
  <c r="G803" i="1"/>
  <c r="H803" i="1"/>
  <c r="F835" i="1"/>
  <c r="G835" i="1"/>
  <c r="H835" i="1"/>
  <c r="F668" i="1"/>
  <c r="G668" i="1"/>
  <c r="H668" i="1"/>
  <c r="F700" i="1"/>
  <c r="G700" i="1"/>
  <c r="H700" i="1"/>
  <c r="F732" i="1"/>
  <c r="G732" i="1"/>
  <c r="H732" i="1"/>
  <c r="F467" i="1"/>
  <c r="G467" i="1"/>
  <c r="H467" i="1"/>
  <c r="F147" i="1"/>
  <c r="G147" i="1"/>
  <c r="H147" i="1"/>
  <c r="F150" i="1"/>
  <c r="G150" i="1"/>
  <c r="H150" i="1"/>
  <c r="F17" i="1"/>
  <c r="G17" i="1"/>
  <c r="H17" i="1"/>
  <c r="F31" i="1"/>
  <c r="G31" i="1"/>
  <c r="H31" i="1"/>
  <c r="F1450" i="1"/>
  <c r="F3460" i="1"/>
  <c r="G3460" i="1"/>
  <c r="H3460" i="1"/>
  <c r="F443" i="1"/>
  <c r="G443" i="1"/>
  <c r="H443" i="1"/>
  <c r="J443" i="1"/>
  <c r="F104" i="1"/>
  <c r="G104" i="1"/>
  <c r="H104" i="1"/>
  <c r="F760" i="1"/>
  <c r="G760" i="1"/>
  <c r="H760" i="1"/>
  <c r="F842" i="1"/>
  <c r="G842" i="1"/>
  <c r="H842" i="1"/>
  <c r="F734" i="1"/>
  <c r="G734" i="1"/>
  <c r="H734" i="1"/>
  <c r="J2159" i="1"/>
  <c r="F785" i="1"/>
  <c r="G785" i="1"/>
  <c r="H785" i="1"/>
  <c r="F676" i="1"/>
  <c r="G676" i="1"/>
  <c r="H676" i="1"/>
  <c r="F465" i="1"/>
  <c r="G465" i="1"/>
  <c r="H465" i="1"/>
  <c r="F763" i="1"/>
  <c r="G763" i="1"/>
  <c r="H763" i="1"/>
  <c r="F798" i="1"/>
  <c r="G798" i="1"/>
  <c r="H798" i="1"/>
  <c r="F830" i="1"/>
  <c r="G830" i="1"/>
  <c r="H830" i="1"/>
  <c r="F664" i="1"/>
  <c r="G664" i="1"/>
  <c r="H664" i="1"/>
  <c r="F696" i="1"/>
  <c r="G696" i="1"/>
  <c r="H696" i="1"/>
  <c r="F728" i="1"/>
  <c r="G728" i="1"/>
  <c r="H728" i="1"/>
  <c r="F566" i="1"/>
  <c r="G566" i="1"/>
  <c r="H566" i="1"/>
  <c r="F368" i="1"/>
  <c r="G368" i="1"/>
  <c r="H368" i="1"/>
  <c r="F926" i="1"/>
  <c r="G926" i="1"/>
  <c r="H926" i="1"/>
  <c r="F777" i="1"/>
  <c r="G777" i="1"/>
  <c r="H777" i="1"/>
  <c r="F805" i="1"/>
  <c r="G805" i="1"/>
  <c r="H805" i="1"/>
  <c r="F837" i="1"/>
  <c r="G837" i="1"/>
  <c r="H837" i="1"/>
  <c r="F671" i="1"/>
  <c r="G671" i="1"/>
  <c r="H671" i="1"/>
  <c r="F703" i="1"/>
  <c r="G703" i="1"/>
  <c r="H703" i="1"/>
  <c r="F735" i="1"/>
  <c r="G735" i="1"/>
  <c r="H735" i="1"/>
  <c r="F469" i="1"/>
  <c r="G469" i="1"/>
  <c r="H469" i="1"/>
  <c r="F142" i="1"/>
  <c r="G142" i="1"/>
  <c r="H142" i="1"/>
  <c r="F148" i="1"/>
  <c r="G148" i="1"/>
  <c r="H148" i="1"/>
  <c r="F139" i="1"/>
  <c r="G139" i="1"/>
  <c r="H139" i="1"/>
  <c r="F27" i="1"/>
  <c r="G27" i="1"/>
  <c r="H27" i="1"/>
  <c r="F18" i="1"/>
  <c r="G18" i="1"/>
  <c r="H18" i="1"/>
  <c r="F3459" i="1"/>
  <c r="G3459" i="1"/>
  <c r="H3459" i="1"/>
  <c r="F1378" i="1"/>
  <c r="F545" i="1"/>
  <c r="G545" i="1"/>
  <c r="H545" i="1"/>
  <c r="J545" i="1"/>
  <c r="F446" i="1"/>
  <c r="G446" i="1"/>
  <c r="H446" i="1"/>
  <c r="J446" i="1"/>
  <c r="F103" i="1"/>
  <c r="G103" i="1"/>
  <c r="H103" i="1"/>
  <c r="F776" i="1"/>
  <c r="G776" i="1"/>
  <c r="H776" i="1"/>
  <c r="F654" i="1"/>
  <c r="G654" i="1"/>
  <c r="H654" i="1"/>
  <c r="F736" i="1"/>
  <c r="G736" i="1"/>
  <c r="H736" i="1"/>
  <c r="F1466" i="1"/>
  <c r="G1466" i="1"/>
  <c r="H1466" i="1"/>
  <c r="F799" i="1"/>
  <c r="G799" i="1"/>
  <c r="H799" i="1"/>
  <c r="F690" i="1"/>
  <c r="G690" i="1"/>
  <c r="H690" i="1"/>
  <c r="F460" i="1"/>
  <c r="G460" i="1"/>
  <c r="H460" i="1"/>
  <c r="F1079" i="1"/>
  <c r="G1079" i="1"/>
  <c r="H1079" i="1"/>
  <c r="F765" i="1"/>
  <c r="G765" i="1"/>
  <c r="H765" i="1"/>
  <c r="F800" i="1"/>
  <c r="G800" i="1"/>
  <c r="H800" i="1"/>
  <c r="F832" i="1"/>
  <c r="G832" i="1"/>
  <c r="H832" i="1"/>
  <c r="F667" i="1"/>
  <c r="G667" i="1"/>
  <c r="H667" i="1"/>
  <c r="F699" i="1"/>
  <c r="G699" i="1"/>
  <c r="H699" i="1"/>
  <c r="F731" i="1"/>
  <c r="G731" i="1"/>
  <c r="H731" i="1"/>
  <c r="F568" i="1"/>
  <c r="G568" i="1"/>
  <c r="H568" i="1"/>
  <c r="F370" i="1"/>
  <c r="G370" i="1"/>
  <c r="H370" i="1"/>
  <c r="F1518" i="1"/>
  <c r="G1518" i="1"/>
  <c r="H1518" i="1"/>
  <c r="F894" i="1"/>
  <c r="G894" i="1"/>
  <c r="H894" i="1"/>
  <c r="F779" i="1"/>
  <c r="G779" i="1"/>
  <c r="H779" i="1"/>
  <c r="F811" i="1"/>
  <c r="G811" i="1"/>
  <c r="H811" i="1"/>
  <c r="F843" i="1"/>
  <c r="G843" i="1"/>
  <c r="H843" i="1"/>
  <c r="F673" i="1"/>
  <c r="G673" i="1"/>
  <c r="H673" i="1"/>
  <c r="F705" i="1"/>
  <c r="G705" i="1"/>
  <c r="H705" i="1"/>
  <c r="F737" i="1"/>
  <c r="G737" i="1"/>
  <c r="H737" i="1"/>
  <c r="F367" i="1"/>
  <c r="G367" i="1"/>
  <c r="H367" i="1"/>
  <c r="F154" i="1"/>
  <c r="G154" i="1"/>
  <c r="H154" i="1"/>
  <c r="F141" i="1"/>
  <c r="G141" i="1"/>
  <c r="H141" i="1"/>
  <c r="F151" i="1"/>
  <c r="G151" i="1"/>
  <c r="H151" i="1"/>
  <c r="F15" i="1"/>
  <c r="G15" i="1"/>
  <c r="H15" i="1"/>
  <c r="F29" i="1"/>
  <c r="G29" i="1"/>
  <c r="H29" i="1"/>
  <c r="F41" i="1"/>
  <c r="F3474" i="1"/>
  <c r="G3474" i="1"/>
  <c r="H3474" i="1"/>
  <c r="F3458" i="1"/>
  <c r="G3458" i="1"/>
  <c r="H3458" i="1"/>
  <c r="J2753" i="1"/>
  <c r="F541" i="1"/>
  <c r="G541" i="1"/>
  <c r="H541" i="1"/>
  <c r="J541" i="1"/>
  <c r="F540" i="1"/>
  <c r="G540" i="1"/>
  <c r="H540" i="1"/>
  <c r="J540" i="1"/>
  <c r="F449" i="1"/>
  <c r="G449" i="1"/>
  <c r="H449" i="1"/>
  <c r="J449" i="1"/>
  <c r="F450" i="1"/>
  <c r="G450" i="1"/>
  <c r="H450" i="1"/>
  <c r="J450" i="1"/>
  <c r="F546" i="1"/>
  <c r="G546" i="1"/>
  <c r="H546" i="1"/>
  <c r="J546" i="1"/>
  <c r="J2722" i="1"/>
  <c r="J2400" i="1"/>
  <c r="J2717" i="1"/>
  <c r="J2241" i="1"/>
  <c r="J2416" i="1"/>
  <c r="J2793" i="1"/>
  <c r="J2483" i="1"/>
  <c r="F118" i="1"/>
  <c r="G118" i="1"/>
  <c r="H118" i="1"/>
  <c r="J118" i="1"/>
  <c r="F256" i="1"/>
  <c r="G256" i="1"/>
  <c r="H256" i="1"/>
  <c r="J256" i="1"/>
  <c r="J1937" i="1"/>
  <c r="J1947" i="1"/>
  <c r="J1782" i="1"/>
  <c r="J2187" i="1"/>
  <c r="J1762" i="1"/>
  <c r="J1757" i="1"/>
  <c r="J2399" i="1"/>
  <c r="J1787" i="1"/>
  <c r="J483" i="1"/>
  <c r="J2036" i="1"/>
  <c r="J1687" i="1"/>
  <c r="J1119" i="1"/>
  <c r="J2208" i="1"/>
  <c r="F483" i="1"/>
  <c r="J1974" i="1"/>
  <c r="J1931" i="1"/>
  <c r="J1958" i="1"/>
  <c r="J1456" i="1"/>
  <c r="J1802" i="1"/>
  <c r="J2044" i="1"/>
  <c r="J1910" i="1"/>
  <c r="F304" i="1"/>
  <c r="J1777" i="1"/>
  <c r="J1953" i="1"/>
  <c r="J2447" i="1"/>
  <c r="J1905" i="1"/>
  <c r="J1963" i="1"/>
  <c r="J1915" i="1"/>
  <c r="J1730" i="1"/>
  <c r="J1792" i="1"/>
  <c r="F641" i="1"/>
  <c r="F604" i="1"/>
  <c r="J2052" i="1"/>
  <c r="J1746" i="1"/>
  <c r="J1921" i="1"/>
  <c r="J1100" i="1"/>
  <c r="J2235" i="1"/>
  <c r="J2004" i="1"/>
  <c r="G1061" i="1"/>
  <c r="J1061" i="1"/>
  <c r="G1099" i="1"/>
  <c r="F1099" i="1"/>
  <c r="G1499" i="1"/>
  <c r="J1499" i="1"/>
  <c r="J1642" i="1"/>
  <c r="J1714" i="1"/>
  <c r="J1708" i="1"/>
  <c r="J1692" i="1"/>
  <c r="J1660" i="1"/>
  <c r="J2056" i="1"/>
  <c r="J2213" i="1"/>
  <c r="J2284" i="1"/>
  <c r="J2404" i="1"/>
  <c r="J3078" i="1"/>
  <c r="J2283" i="1"/>
  <c r="J2442" i="1"/>
  <c r="J1989" i="1"/>
  <c r="G585" i="1"/>
  <c r="J585" i="1"/>
  <c r="G1504" i="1"/>
  <c r="J1504" i="1"/>
  <c r="J1707" i="1"/>
  <c r="J1686" i="1"/>
  <c r="J1659" i="1"/>
  <c r="J1643" i="1"/>
  <c r="J1801" i="1"/>
  <c r="J1790" i="1"/>
  <c r="J1740" i="1"/>
  <c r="J1734" i="1"/>
  <c r="J1729" i="1"/>
  <c r="J1957" i="1"/>
  <c r="J1941" i="1"/>
  <c r="F402" i="1"/>
  <c r="J2203" i="1"/>
  <c r="J2012" i="1"/>
  <c r="J2224" i="1"/>
  <c r="J2410" i="1"/>
  <c r="J2415" i="1"/>
  <c r="J2431" i="1"/>
  <c r="G308" i="1"/>
  <c r="J308" i="1"/>
  <c r="J2240" i="1"/>
  <c r="J2426" i="1"/>
  <c r="J2020" i="1"/>
  <c r="J1952" i="1"/>
  <c r="J2192" i="1"/>
  <c r="J2219" i="1"/>
  <c r="J1791" i="1"/>
  <c r="F603" i="1"/>
  <c r="F12" i="1"/>
  <c r="G12" i="1"/>
  <c r="H12" i="1"/>
  <c r="F107" i="1"/>
  <c r="G107" i="1"/>
  <c r="H107" i="1"/>
  <c r="F237" i="1"/>
  <c r="G237" i="1"/>
  <c r="H237" i="1"/>
  <c r="F227" i="1"/>
  <c r="G227" i="1"/>
  <c r="H227" i="1"/>
  <c r="F1077" i="1"/>
  <c r="G1077" i="1"/>
  <c r="H1077" i="1"/>
  <c r="F998" i="1"/>
  <c r="G998" i="1"/>
  <c r="H998" i="1"/>
  <c r="F780" i="1"/>
  <c r="G780" i="1"/>
  <c r="H780" i="1"/>
  <c r="F812" i="1"/>
  <c r="G812" i="1"/>
  <c r="H812" i="1"/>
  <c r="F844" i="1"/>
  <c r="G844" i="1"/>
  <c r="H844" i="1"/>
  <c r="F675" i="1"/>
  <c r="G675" i="1"/>
  <c r="H675" i="1"/>
  <c r="F707" i="1"/>
  <c r="G707" i="1"/>
  <c r="H707" i="1"/>
  <c r="F739" i="1"/>
  <c r="G739" i="1"/>
  <c r="H739" i="1"/>
  <c r="F360" i="1"/>
  <c r="G360" i="1"/>
  <c r="H360" i="1"/>
  <c r="F292" i="1"/>
  <c r="G292" i="1"/>
  <c r="H292" i="1"/>
  <c r="F1081" i="1"/>
  <c r="G1081" i="1"/>
  <c r="H1081" i="1"/>
  <c r="F756" i="1"/>
  <c r="G756" i="1"/>
  <c r="H756" i="1"/>
  <c r="F791" i="1"/>
  <c r="G791" i="1"/>
  <c r="H791" i="1"/>
  <c r="F817" i="1"/>
  <c r="G817" i="1"/>
  <c r="H817" i="1"/>
  <c r="F847" i="1"/>
  <c r="G847" i="1"/>
  <c r="H847" i="1"/>
  <c r="F679" i="1"/>
  <c r="G679" i="1"/>
  <c r="H679" i="1"/>
  <c r="F711" i="1"/>
  <c r="G711" i="1"/>
  <c r="H711" i="1"/>
  <c r="F743" i="1"/>
  <c r="G743" i="1"/>
  <c r="H743" i="1"/>
  <c r="F361" i="1"/>
  <c r="G361" i="1"/>
  <c r="H361" i="1"/>
  <c r="J2157" i="1"/>
  <c r="F1211" i="1"/>
  <c r="G1211" i="1"/>
  <c r="H1211" i="1"/>
  <c r="J1211" i="1"/>
  <c r="F105" i="1"/>
  <c r="G105" i="1"/>
  <c r="H105" i="1"/>
  <c r="F226" i="1"/>
  <c r="G226" i="1"/>
  <c r="H226" i="1"/>
  <c r="F235" i="1"/>
  <c r="G235" i="1"/>
  <c r="H235" i="1"/>
  <c r="F1080" i="1"/>
  <c r="G1080" i="1"/>
  <c r="H1080" i="1"/>
  <c r="F757" i="1"/>
  <c r="G757" i="1"/>
  <c r="H757" i="1"/>
  <c r="F786" i="1"/>
  <c r="G786" i="1"/>
  <c r="H786" i="1"/>
  <c r="F818" i="1"/>
  <c r="G818" i="1"/>
  <c r="H818" i="1"/>
  <c r="F755" i="1"/>
  <c r="G755" i="1"/>
  <c r="H755" i="1"/>
  <c r="F677" i="1"/>
  <c r="G677" i="1"/>
  <c r="H677" i="1"/>
  <c r="F709" i="1"/>
  <c r="G709" i="1"/>
  <c r="H709" i="1"/>
  <c r="F741" i="1"/>
  <c r="G741" i="1"/>
  <c r="H741" i="1"/>
  <c r="F274" i="1"/>
  <c r="G274" i="1"/>
  <c r="H274" i="1"/>
  <c r="F1084" i="1"/>
  <c r="G1084" i="1"/>
  <c r="H1084" i="1"/>
  <c r="F758" i="1"/>
  <c r="G758" i="1"/>
  <c r="H758" i="1"/>
  <c r="F793" i="1"/>
  <c r="G793" i="1"/>
  <c r="H793" i="1"/>
  <c r="F823" i="1"/>
  <c r="G823" i="1"/>
  <c r="H823" i="1"/>
  <c r="F849" i="1"/>
  <c r="G849" i="1"/>
  <c r="H849" i="1"/>
  <c r="F681" i="1"/>
  <c r="G681" i="1"/>
  <c r="H681" i="1"/>
  <c r="F713" i="1"/>
  <c r="G713" i="1"/>
  <c r="H713" i="1"/>
  <c r="F745" i="1"/>
  <c r="G745" i="1"/>
  <c r="H745" i="1"/>
  <c r="F366" i="1"/>
  <c r="G366" i="1"/>
  <c r="H366" i="1"/>
  <c r="F1024" i="1"/>
  <c r="G1024" i="1"/>
  <c r="H1024" i="1"/>
  <c r="F182" i="1"/>
  <c r="F1066" i="1"/>
  <c r="F106" i="1"/>
  <c r="G106" i="1"/>
  <c r="H106" i="1"/>
  <c r="F236" i="1"/>
  <c r="G236" i="1"/>
  <c r="H236" i="1"/>
  <c r="F231" i="1"/>
  <c r="G231" i="1"/>
  <c r="H231" i="1"/>
  <c r="F505" i="1"/>
  <c r="J2165" i="1"/>
  <c r="F1514" i="1"/>
  <c r="G1514" i="1"/>
  <c r="H1514" i="1"/>
  <c r="F1023" i="1"/>
  <c r="G1023" i="1"/>
  <c r="H1023" i="1"/>
  <c r="F762" i="1"/>
  <c r="G762" i="1"/>
  <c r="H762" i="1"/>
  <c r="F794" i="1"/>
  <c r="G794" i="1"/>
  <c r="H794" i="1"/>
  <c r="F826" i="1"/>
  <c r="G826" i="1"/>
  <c r="H826" i="1"/>
  <c r="F656" i="1"/>
  <c r="G656" i="1"/>
  <c r="H656" i="1"/>
  <c r="F688" i="1"/>
  <c r="G688" i="1"/>
  <c r="H688" i="1"/>
  <c r="F720" i="1"/>
  <c r="G720" i="1"/>
  <c r="H720" i="1"/>
  <c r="F569" i="1"/>
  <c r="G569" i="1"/>
  <c r="H569" i="1"/>
  <c r="F278" i="1"/>
  <c r="G278" i="1"/>
  <c r="H278" i="1"/>
  <c r="F1030" i="1"/>
  <c r="G1030" i="1"/>
  <c r="H1030" i="1"/>
  <c r="F769" i="1"/>
  <c r="G769" i="1"/>
  <c r="H769" i="1"/>
  <c r="F831" i="1"/>
  <c r="G831" i="1"/>
  <c r="H831" i="1"/>
  <c r="F660" i="1"/>
  <c r="G660" i="1"/>
  <c r="H660" i="1"/>
  <c r="F692" i="1"/>
  <c r="G692" i="1"/>
  <c r="H692" i="1"/>
  <c r="F724" i="1"/>
  <c r="G724" i="1"/>
  <c r="H724" i="1"/>
  <c r="F563" i="1"/>
  <c r="G563" i="1"/>
  <c r="H563" i="1"/>
  <c r="F281" i="1"/>
  <c r="G281" i="1"/>
  <c r="H281" i="1"/>
  <c r="F1515" i="1"/>
  <c r="G1515" i="1"/>
  <c r="H1515" i="1"/>
  <c r="J2568" i="1"/>
  <c r="F331" i="1"/>
  <c r="F102" i="1"/>
  <c r="G102" i="1"/>
  <c r="H102" i="1"/>
  <c r="F225" i="1"/>
  <c r="G225" i="1"/>
  <c r="H225" i="1"/>
  <c r="F228" i="1"/>
  <c r="G228" i="1"/>
  <c r="H228" i="1"/>
  <c r="F1468" i="1"/>
  <c r="G1468" i="1"/>
  <c r="H1468" i="1"/>
  <c r="F1025" i="1"/>
  <c r="G1025" i="1"/>
  <c r="H1025" i="1"/>
  <c r="F771" i="1"/>
  <c r="G771" i="1"/>
  <c r="H771" i="1"/>
  <c r="F796" i="1"/>
  <c r="G796" i="1"/>
  <c r="H796" i="1"/>
  <c r="F828" i="1"/>
  <c r="G828" i="1"/>
  <c r="H828" i="1"/>
  <c r="F659" i="1"/>
  <c r="G659" i="1"/>
  <c r="H659" i="1"/>
  <c r="F691" i="1"/>
  <c r="G691" i="1"/>
  <c r="H691" i="1"/>
  <c r="F723" i="1"/>
  <c r="G723" i="1"/>
  <c r="H723" i="1"/>
  <c r="F466" i="1"/>
  <c r="G466" i="1"/>
  <c r="H466" i="1"/>
  <c r="F280" i="1"/>
  <c r="G280" i="1"/>
  <c r="H280" i="1"/>
  <c r="F1516" i="1"/>
  <c r="G1516" i="1"/>
  <c r="H1516" i="1"/>
  <c r="F996" i="1"/>
  <c r="G996" i="1"/>
  <c r="H996" i="1"/>
  <c r="F772" i="1"/>
  <c r="G772" i="1"/>
  <c r="H772" i="1"/>
  <c r="F801" i="1"/>
  <c r="G801" i="1"/>
  <c r="H801" i="1"/>
  <c r="F833" i="1"/>
  <c r="G833" i="1"/>
  <c r="H833" i="1"/>
  <c r="F663" i="1"/>
  <c r="G663" i="1"/>
  <c r="H663" i="1"/>
  <c r="F695" i="1"/>
  <c r="G695" i="1"/>
  <c r="H695" i="1"/>
  <c r="F727" i="1"/>
  <c r="G727" i="1"/>
  <c r="H727" i="1"/>
  <c r="F567" i="1"/>
  <c r="G567" i="1"/>
  <c r="H567" i="1"/>
  <c r="F285" i="1"/>
  <c r="G285" i="1"/>
  <c r="H285" i="1"/>
  <c r="F1517" i="1"/>
  <c r="G1517" i="1"/>
  <c r="H1517" i="1"/>
  <c r="F3093" i="1"/>
  <c r="F520" i="1"/>
  <c r="G520" i="1"/>
  <c r="H520" i="1"/>
  <c r="F1064" i="1"/>
  <c r="F101" i="1"/>
  <c r="G101" i="1"/>
  <c r="H101" i="1"/>
  <c r="F232" i="1"/>
  <c r="G232" i="1"/>
  <c r="H232" i="1"/>
  <c r="F1471" i="1"/>
  <c r="G1471" i="1"/>
  <c r="H1471" i="1"/>
  <c r="F1027" i="1"/>
  <c r="G1027" i="1"/>
  <c r="H1027" i="1"/>
  <c r="F773" i="1"/>
  <c r="G773" i="1"/>
  <c r="H773" i="1"/>
  <c r="F802" i="1"/>
  <c r="G802" i="1"/>
  <c r="H802" i="1"/>
  <c r="F834" i="1"/>
  <c r="G834" i="1"/>
  <c r="H834" i="1"/>
  <c r="F661" i="1"/>
  <c r="G661" i="1"/>
  <c r="H661" i="1"/>
  <c r="F693" i="1"/>
  <c r="G693" i="1"/>
  <c r="H693" i="1"/>
  <c r="F725" i="1"/>
  <c r="G725" i="1"/>
  <c r="H725" i="1"/>
  <c r="F468" i="1"/>
  <c r="G468" i="1"/>
  <c r="H468" i="1"/>
  <c r="F282" i="1"/>
  <c r="G282" i="1"/>
  <c r="H282" i="1"/>
  <c r="F1467" i="1"/>
  <c r="G1467" i="1"/>
  <c r="H1467" i="1"/>
  <c r="F994" i="1"/>
  <c r="G994" i="1"/>
  <c r="H994" i="1"/>
  <c r="F774" i="1"/>
  <c r="G774" i="1"/>
  <c r="H774" i="1"/>
  <c r="F807" i="1"/>
  <c r="G807" i="1"/>
  <c r="H807" i="1"/>
  <c r="F839" i="1"/>
  <c r="G839" i="1"/>
  <c r="H839" i="1"/>
  <c r="F665" i="1"/>
  <c r="G665" i="1"/>
  <c r="H665" i="1"/>
  <c r="F697" i="1"/>
  <c r="G697" i="1"/>
  <c r="H697" i="1"/>
  <c r="F729" i="1"/>
  <c r="G729" i="1"/>
  <c r="H729" i="1"/>
  <c r="F462" i="1"/>
  <c r="G462" i="1"/>
  <c r="H462" i="1"/>
  <c r="F288" i="1"/>
  <c r="G288" i="1"/>
  <c r="H288" i="1"/>
  <c r="F1469" i="1"/>
  <c r="G1469" i="1"/>
  <c r="H1469" i="1"/>
  <c r="F961" i="1"/>
  <c r="G961" i="1"/>
  <c r="H961" i="1"/>
  <c r="G175" i="1"/>
  <c r="J175" i="1"/>
  <c r="J1996" i="1"/>
  <c r="J2028" i="1"/>
  <c r="J1781" i="1"/>
  <c r="F261" i="1"/>
  <c r="G261" i="1"/>
  <c r="H261" i="1"/>
  <c r="J261" i="1"/>
  <c r="F253" i="1"/>
  <c r="G253" i="1"/>
  <c r="H253" i="1"/>
  <c r="J253" i="1"/>
  <c r="F448" i="1"/>
  <c r="G448" i="1"/>
  <c r="H448" i="1"/>
  <c r="J448" i="1"/>
  <c r="F544" i="1"/>
  <c r="G544" i="1"/>
  <c r="H544" i="1"/>
  <c r="J544" i="1"/>
  <c r="J338" i="1"/>
  <c r="F447" i="1"/>
  <c r="G447" i="1"/>
  <c r="H447" i="1"/>
  <c r="J447" i="1"/>
  <c r="F1213" i="1"/>
  <c r="G1213" i="1"/>
  <c r="H1213" i="1"/>
  <c r="J1213" i="1"/>
  <c r="F1203" i="1"/>
  <c r="G1203" i="1"/>
  <c r="H1203" i="1"/>
  <c r="J1203" i="1"/>
  <c r="F1186" i="1"/>
  <c r="G1186" i="1"/>
  <c r="H1186" i="1"/>
  <c r="J1186" i="1"/>
  <c r="G320" i="1"/>
  <c r="F550" i="1"/>
  <c r="G550" i="1"/>
  <c r="H550" i="1"/>
  <c r="J550" i="1"/>
  <c r="F305" i="1"/>
  <c r="F482" i="1"/>
  <c r="J346" i="1"/>
  <c r="F119" i="1"/>
  <c r="G119" i="1"/>
  <c r="H119" i="1"/>
  <c r="J119" i="1"/>
  <c r="J2031" i="1"/>
  <c r="J1673" i="1"/>
  <c r="J482" i="1"/>
  <c r="F311" i="1"/>
  <c r="J2797" i="1"/>
  <c r="J1689" i="1"/>
  <c r="J2498" i="1"/>
  <c r="J2514" i="1"/>
  <c r="J1917" i="1"/>
  <c r="J3000" i="1"/>
  <c r="J2967" i="1"/>
  <c r="J1970" i="1"/>
  <c r="J1945" i="1"/>
  <c r="J1927" i="1"/>
  <c r="J1971" i="1"/>
  <c r="J1928" i="1"/>
  <c r="J1975" i="1"/>
  <c r="J1902" i="1"/>
  <c r="F198" i="1"/>
  <c r="J2000" i="1"/>
  <c r="J2039" i="1"/>
  <c r="J2232" i="1"/>
  <c r="J3016" i="1"/>
  <c r="J1717" i="1"/>
  <c r="J1706" i="1"/>
  <c r="J1683" i="1"/>
  <c r="J1503" i="1"/>
  <c r="J2217" i="1"/>
  <c r="J1929" i="1"/>
  <c r="F88" i="1"/>
  <c r="J2212" i="1"/>
  <c r="J1658" i="1"/>
  <c r="J215" i="1"/>
  <c r="J311" i="1"/>
  <c r="J1912" i="1"/>
  <c r="J1667" i="1"/>
  <c r="J1743" i="1"/>
  <c r="J200" i="1"/>
  <c r="J1115" i="1"/>
  <c r="J1987" i="1"/>
  <c r="J1453" i="1"/>
  <c r="J2227" i="1"/>
  <c r="J1754" i="1"/>
  <c r="J2471" i="1"/>
  <c r="J2715" i="1"/>
  <c r="J2692" i="1"/>
  <c r="J1906" i="1"/>
  <c r="J1950" i="1"/>
  <c r="F206" i="1"/>
  <c r="J2968" i="1"/>
  <c r="J383" i="1"/>
  <c r="J1705" i="1"/>
  <c r="J1679" i="1"/>
  <c r="J1657" i="1"/>
  <c r="J949" i="1"/>
  <c r="J2023" i="1"/>
  <c r="J2466" i="1"/>
  <c r="F80" i="1"/>
  <c r="J2207" i="1"/>
  <c r="J3094" i="1"/>
  <c r="J2460" i="1"/>
  <c r="J506" i="1"/>
  <c r="F200" i="1"/>
  <c r="F1115" i="1"/>
  <c r="J405" i="1"/>
  <c r="F320" i="1"/>
  <c r="J2059" i="1"/>
  <c r="J1753" i="1"/>
  <c r="J1732" i="1"/>
  <c r="J3088" i="1"/>
  <c r="J2388" i="1"/>
  <c r="J2989" i="1"/>
  <c r="F181" i="1"/>
  <c r="J1922" i="1"/>
  <c r="J1799" i="1"/>
  <c r="J2008" i="1"/>
  <c r="J2048" i="1"/>
  <c r="J2408" i="1"/>
  <c r="J2523" i="1"/>
  <c r="J3017" i="1"/>
  <c r="J3099" i="1"/>
  <c r="J382" i="1"/>
  <c r="J1678" i="1"/>
  <c r="J1652" i="1"/>
  <c r="J1737" i="1"/>
  <c r="J2022" i="1"/>
  <c r="J2182" i="1"/>
  <c r="J2205" i="1"/>
  <c r="J2002" i="1"/>
  <c r="J2244" i="1"/>
  <c r="J489" i="1"/>
  <c r="F48" i="1"/>
  <c r="J2196" i="1"/>
  <c r="J2228" i="1"/>
  <c r="J1647" i="1"/>
  <c r="J1113" i="1"/>
  <c r="F506" i="1"/>
  <c r="J2248" i="1"/>
  <c r="F605" i="1"/>
  <c r="J208" i="1"/>
  <c r="F405" i="1"/>
  <c r="J1662" i="1"/>
  <c r="F313" i="1"/>
  <c r="J1663" i="1"/>
  <c r="J1943" i="1"/>
  <c r="J2420" i="1"/>
  <c r="J2880" i="1"/>
  <c r="J3084" i="1"/>
  <c r="J2873" i="1"/>
  <c r="J3083" i="1"/>
  <c r="J2699" i="1"/>
  <c r="J1938" i="1"/>
  <c r="J2424" i="1"/>
  <c r="J2996" i="1"/>
  <c r="J1700" i="1"/>
  <c r="J1674" i="1"/>
  <c r="J1651" i="1"/>
  <c r="J213" i="1"/>
  <c r="J2201" i="1"/>
  <c r="J2884" i="1"/>
  <c r="F1132" i="1"/>
  <c r="G1132" i="1"/>
  <c r="H1132" i="1"/>
  <c r="F1138" i="1"/>
  <c r="G1138" i="1"/>
  <c r="H1138" i="1"/>
  <c r="F1146" i="1"/>
  <c r="G1146" i="1"/>
  <c r="H1146" i="1"/>
  <c r="F1154" i="1"/>
  <c r="G1154" i="1"/>
  <c r="H1154" i="1"/>
  <c r="F1162" i="1"/>
  <c r="G1162" i="1"/>
  <c r="H1162" i="1"/>
  <c r="F1170" i="1"/>
  <c r="G1170" i="1"/>
  <c r="H1170" i="1"/>
  <c r="F1133" i="1"/>
  <c r="G1133" i="1"/>
  <c r="H1133" i="1"/>
  <c r="F1142" i="1"/>
  <c r="G1142" i="1"/>
  <c r="H1142" i="1"/>
  <c r="F1150" i="1"/>
  <c r="G1150" i="1"/>
  <c r="H1150" i="1"/>
  <c r="F1158" i="1"/>
  <c r="G1158" i="1"/>
  <c r="H1158" i="1"/>
  <c r="F1166" i="1"/>
  <c r="G1166" i="1"/>
  <c r="H1166" i="1"/>
  <c r="F1134" i="1"/>
  <c r="G1134" i="1"/>
  <c r="H1134" i="1"/>
  <c r="F1139" i="1"/>
  <c r="G1139" i="1"/>
  <c r="H1139" i="1"/>
  <c r="F1143" i="1"/>
  <c r="G1143" i="1"/>
  <c r="H1143" i="1"/>
  <c r="F1147" i="1"/>
  <c r="G1147" i="1"/>
  <c r="H1147" i="1"/>
  <c r="F1151" i="1"/>
  <c r="G1151" i="1"/>
  <c r="H1151" i="1"/>
  <c r="F1155" i="1"/>
  <c r="G1155" i="1"/>
  <c r="H1155" i="1"/>
  <c r="F1159" i="1"/>
  <c r="G1159" i="1"/>
  <c r="H1159" i="1"/>
  <c r="F1163" i="1"/>
  <c r="G1163" i="1"/>
  <c r="H1163" i="1"/>
  <c r="F1167" i="1"/>
  <c r="G1167" i="1"/>
  <c r="H1167" i="1"/>
  <c r="F1135" i="1"/>
  <c r="G1135" i="1"/>
  <c r="H1135" i="1"/>
  <c r="F1136" i="1"/>
  <c r="G1136" i="1"/>
  <c r="H1136" i="1"/>
  <c r="F1140" i="1"/>
  <c r="G1140" i="1"/>
  <c r="H1140" i="1"/>
  <c r="F1144" i="1"/>
  <c r="G1144" i="1"/>
  <c r="H1144" i="1"/>
  <c r="F1148" i="1"/>
  <c r="G1148" i="1"/>
  <c r="H1148" i="1"/>
  <c r="F1152" i="1"/>
  <c r="G1152" i="1"/>
  <c r="H1152" i="1"/>
  <c r="F1156" i="1"/>
  <c r="G1156" i="1"/>
  <c r="H1156" i="1"/>
  <c r="F1160" i="1"/>
  <c r="G1160" i="1"/>
  <c r="H1160" i="1"/>
  <c r="F1164" i="1"/>
  <c r="G1164" i="1"/>
  <c r="H1164" i="1"/>
  <c r="F1168" i="1"/>
  <c r="G1168" i="1"/>
  <c r="H1168" i="1"/>
  <c r="F1137" i="1"/>
  <c r="G1137" i="1"/>
  <c r="H1137" i="1"/>
  <c r="F1141" i="1"/>
  <c r="G1141" i="1"/>
  <c r="H1141" i="1"/>
  <c r="F1145" i="1"/>
  <c r="G1145" i="1"/>
  <c r="H1145" i="1"/>
  <c r="F1149" i="1"/>
  <c r="G1149" i="1"/>
  <c r="H1149" i="1"/>
  <c r="F1153" i="1"/>
  <c r="G1153" i="1"/>
  <c r="H1153" i="1"/>
  <c r="F1157" i="1"/>
  <c r="G1157" i="1"/>
  <c r="H1157" i="1"/>
  <c r="F1161" i="1"/>
  <c r="G1161" i="1"/>
  <c r="H1161" i="1"/>
  <c r="F1165" i="1"/>
  <c r="G1165" i="1"/>
  <c r="H1165" i="1"/>
  <c r="F1169" i="1"/>
  <c r="G1169" i="1"/>
  <c r="H1169" i="1"/>
  <c r="F340" i="1"/>
  <c r="J2482" i="1"/>
  <c r="G41" i="1"/>
  <c r="J2025" i="1"/>
  <c r="J2394" i="1"/>
  <c r="J2710" i="1"/>
  <c r="J1095" i="1"/>
  <c r="F1113" i="1"/>
  <c r="J1114" i="1"/>
  <c r="F208" i="1"/>
  <c r="J598" i="1"/>
  <c r="J1794" i="1"/>
  <c r="J2802" i="1"/>
  <c r="J1728" i="1"/>
  <c r="J1712" i="1"/>
  <c r="J1934" i="1"/>
  <c r="J2518" i="1"/>
  <c r="J2382" i="1"/>
  <c r="J2502" i="1"/>
  <c r="J2973" i="1"/>
  <c r="J2990" i="1"/>
  <c r="J1901" i="1"/>
  <c r="J1965" i="1"/>
  <c r="J1918" i="1"/>
  <c r="J1742" i="1"/>
  <c r="J2016" i="1"/>
  <c r="J2040" i="1"/>
  <c r="J2868" i="1"/>
  <c r="J1711" i="1"/>
  <c r="J1694" i="1"/>
  <c r="J337" i="1"/>
  <c r="J1748" i="1"/>
  <c r="J2010" i="1"/>
  <c r="G1230" i="1"/>
  <c r="J1230" i="1"/>
  <c r="J2414" i="1"/>
  <c r="J2061" i="1"/>
  <c r="J1455" i="1"/>
  <c r="F215" i="1"/>
  <c r="J2035" i="1"/>
  <c r="F1116" i="1"/>
  <c r="F332" i="1"/>
  <c r="J312" i="1"/>
  <c r="F407" i="1"/>
  <c r="J2529" i="1"/>
  <c r="J2487" i="1"/>
  <c r="J1909" i="1"/>
  <c r="J1919" i="1"/>
  <c r="J1903" i="1"/>
  <c r="J1956" i="1"/>
  <c r="J1940" i="1"/>
  <c r="J1774" i="1"/>
  <c r="J2237" i="1"/>
  <c r="J1900" i="1"/>
  <c r="J1666" i="1"/>
  <c r="J86" i="1"/>
  <c r="J1991" i="1"/>
  <c r="J2200" i="1"/>
  <c r="J1671" i="1"/>
  <c r="J1733" i="1"/>
  <c r="F599" i="1"/>
  <c r="J3007" i="1"/>
  <c r="J2588" i="1"/>
  <c r="J2726" i="1"/>
  <c r="J2711" i="1"/>
  <c r="J2721" i="1"/>
  <c r="J2398" i="1"/>
  <c r="J2430" i="1"/>
  <c r="J2869" i="1"/>
  <c r="J3012" i="1"/>
  <c r="J3095" i="1"/>
  <c r="J180" i="1"/>
  <c r="J2050" i="1"/>
  <c r="J2189" i="1"/>
  <c r="J199" i="1"/>
  <c r="J1645" i="1"/>
  <c r="J2211" i="1"/>
  <c r="J1770" i="1"/>
  <c r="J305" i="1"/>
  <c r="J2440" i="1"/>
  <c r="J2864" i="1"/>
  <c r="J50" i="1"/>
  <c r="J1703" i="1"/>
  <c r="J488" i="1"/>
  <c r="J2221" i="1"/>
  <c r="J2859" i="1"/>
  <c r="J599" i="1"/>
  <c r="J2383" i="1"/>
  <c r="J2403" i="1"/>
  <c r="J1804" i="1"/>
  <c r="J1543" i="1"/>
  <c r="J1682" i="1"/>
  <c r="F199" i="1"/>
  <c r="J1500" i="1"/>
  <c r="J1698" i="1"/>
  <c r="J2465" i="1"/>
  <c r="J3079" i="1"/>
  <c r="J2875" i="1"/>
  <c r="J2695" i="1"/>
  <c r="J1925" i="1"/>
  <c r="J1749" i="1"/>
  <c r="J2034" i="1"/>
  <c r="J1498" i="1"/>
  <c r="J207" i="1"/>
  <c r="J507" i="1"/>
  <c r="J2481" i="1"/>
  <c r="J1966" i="1"/>
  <c r="J2885" i="1"/>
  <c r="J1650" i="1"/>
  <c r="J2005" i="1"/>
  <c r="J2378" i="1"/>
  <c r="J2021" i="1"/>
  <c r="J1779" i="1"/>
  <c r="J1655" i="1"/>
  <c r="F207" i="1"/>
  <c r="F507" i="1"/>
  <c r="J340" i="1"/>
  <c r="J2419" i="1"/>
  <c r="J2519" i="1"/>
  <c r="J2497" i="1"/>
  <c r="J2513" i="1"/>
  <c r="J2858" i="1"/>
  <c r="J3001" i="1"/>
  <c r="J2985" i="1"/>
  <c r="J2980" i="1"/>
  <c r="J1930" i="1"/>
  <c r="J1744" i="1"/>
  <c r="G52" i="1"/>
  <c r="J52" i="1"/>
  <c r="F383" i="1"/>
  <c r="F47" i="1"/>
  <c r="F1212" i="1"/>
  <c r="G1212" i="1"/>
  <c r="H1212" i="1"/>
  <c r="J1212" i="1"/>
  <c r="F3097" i="1"/>
  <c r="F3091" i="1"/>
  <c r="F530" i="1"/>
  <c r="G530" i="1"/>
  <c r="H530" i="1"/>
  <c r="F429" i="1"/>
  <c r="G429" i="1"/>
  <c r="H429" i="1"/>
  <c r="F1102" i="1"/>
  <c r="F585" i="1"/>
  <c r="F58" i="1"/>
  <c r="F524" i="1"/>
  <c r="G524" i="1"/>
  <c r="H524" i="1"/>
  <c r="F426" i="1"/>
  <c r="G426" i="1"/>
  <c r="H426" i="1"/>
  <c r="F3229" i="1"/>
  <c r="G3229" i="1"/>
  <c r="F488" i="1"/>
  <c r="F587" i="1"/>
  <c r="F167" i="1"/>
  <c r="F59" i="1"/>
  <c r="F1062" i="1"/>
  <c r="F525" i="1"/>
  <c r="G525" i="1"/>
  <c r="H525" i="1"/>
  <c r="F239" i="1"/>
  <c r="G239" i="1"/>
  <c r="H239" i="1"/>
  <c r="F949" i="1"/>
  <c r="F70" i="1"/>
  <c r="F1040" i="1"/>
  <c r="F1061" i="1"/>
  <c r="F522" i="1"/>
  <c r="G522" i="1"/>
  <c r="H522" i="1"/>
  <c r="F420" i="1"/>
  <c r="G420" i="1"/>
  <c r="H420" i="1"/>
  <c r="J2755" i="1"/>
  <c r="F42" i="1"/>
  <c r="F3092" i="1"/>
  <c r="F528" i="1"/>
  <c r="G528" i="1"/>
  <c r="H528" i="1"/>
  <c r="F175" i="1"/>
  <c r="F43" i="1"/>
  <c r="F53" i="1"/>
  <c r="F3098" i="1"/>
  <c r="F521" i="1"/>
  <c r="G521" i="1"/>
  <c r="H521" i="1"/>
  <c r="G47" i="1"/>
  <c r="J47" i="1"/>
  <c r="G1041" i="1"/>
  <c r="F628" i="1"/>
  <c r="G628" i="1"/>
  <c r="H628" i="1"/>
  <c r="J628" i="1"/>
  <c r="F972" i="1"/>
  <c r="G972" i="1"/>
  <c r="H972" i="1"/>
  <c r="J972" i="1"/>
  <c r="F120" i="1"/>
  <c r="G120" i="1"/>
  <c r="H120" i="1"/>
  <c r="J120" i="1"/>
  <c r="F250" i="1"/>
  <c r="G250" i="1"/>
  <c r="H250" i="1"/>
  <c r="J250" i="1"/>
  <c r="F257" i="1"/>
  <c r="G257" i="1"/>
  <c r="H257" i="1"/>
  <c r="J257" i="1"/>
  <c r="F1482" i="1"/>
  <c r="G1482" i="1"/>
  <c r="H1482" i="1"/>
  <c r="J1482" i="1"/>
  <c r="G204" i="1"/>
  <c r="J204" i="1"/>
  <c r="G79" i="1"/>
  <c r="F79" i="1"/>
  <c r="F504" i="1"/>
  <c r="J2984" i="1"/>
  <c r="J80" i="1"/>
  <c r="J2499" i="1"/>
  <c r="J2185" i="1"/>
  <c r="G388" i="1"/>
  <c r="F388" i="1"/>
  <c r="G503" i="1"/>
  <c r="J503" i="1"/>
  <c r="G584" i="1"/>
  <c r="F584" i="1"/>
  <c r="J1994" i="1"/>
  <c r="J2245" i="1"/>
  <c r="J2377" i="1"/>
  <c r="F73" i="1"/>
  <c r="J1501" i="1"/>
  <c r="J1904" i="1"/>
  <c r="J2057" i="1"/>
  <c r="G85" i="1"/>
  <c r="F85" i="1"/>
  <c r="G387" i="1"/>
  <c r="J387" i="1"/>
  <c r="J2015" i="1"/>
  <c r="J2007" i="1"/>
  <c r="J1993" i="1"/>
  <c r="J3009" i="1"/>
  <c r="J2474" i="1"/>
  <c r="J72" i="1"/>
  <c r="J2526" i="1"/>
  <c r="J46" i="1"/>
  <c r="F46" i="1"/>
  <c r="G212" i="1"/>
  <c r="J212" i="1"/>
  <c r="J1741" i="1"/>
  <c r="J1933" i="1"/>
  <c r="J2804" i="1"/>
  <c r="J2865" i="1"/>
  <c r="J2860" i="1"/>
  <c r="G1094" i="1"/>
  <c r="J1094" i="1"/>
  <c r="J1716" i="1"/>
  <c r="G3100" i="1"/>
  <c r="J3100" i="1"/>
  <c r="J1451" i="1"/>
  <c r="J2195" i="1"/>
  <c r="J2446" i="1"/>
  <c r="F72" i="1"/>
  <c r="J2436" i="1"/>
  <c r="J2969" i="1"/>
  <c r="F169" i="1"/>
  <c r="F176" i="1"/>
  <c r="F44" i="1"/>
  <c r="F49" i="1"/>
  <c r="F54" i="1"/>
  <c r="F1131" i="1"/>
  <c r="G1131" i="1"/>
  <c r="H1131" i="1"/>
  <c r="F430" i="1"/>
  <c r="G430" i="1"/>
  <c r="H430" i="1"/>
  <c r="F428" i="1"/>
  <c r="G428" i="1"/>
  <c r="H428" i="1"/>
  <c r="F421" i="1"/>
  <c r="G421" i="1"/>
  <c r="H421" i="1"/>
  <c r="F1095" i="1"/>
  <c r="F581" i="1"/>
  <c r="F579" i="1"/>
  <c r="F170" i="1"/>
  <c r="F177" i="1"/>
  <c r="F45" i="1"/>
  <c r="F55" i="1"/>
  <c r="F1130" i="1"/>
  <c r="G1130" i="1"/>
  <c r="H1130" i="1"/>
  <c r="F3100" i="1"/>
  <c r="F3101" i="1"/>
  <c r="F3102" i="1"/>
  <c r="F3094" i="1"/>
  <c r="F427" i="1"/>
  <c r="G427" i="1"/>
  <c r="H427" i="1"/>
  <c r="F425" i="1"/>
  <c r="G425" i="1"/>
  <c r="H425" i="1"/>
  <c r="F238" i="1"/>
  <c r="G238" i="1"/>
  <c r="H238" i="1"/>
  <c r="F178" i="1"/>
  <c r="F184" i="1"/>
  <c r="F50" i="1"/>
  <c r="F56" i="1"/>
  <c r="F1286" i="1"/>
  <c r="G1286" i="1"/>
  <c r="H1286" i="1"/>
  <c r="F422" i="1"/>
  <c r="G422" i="1"/>
  <c r="H422" i="1"/>
  <c r="F526" i="1"/>
  <c r="G526" i="1"/>
  <c r="H526" i="1"/>
  <c r="F1485" i="1"/>
  <c r="G1485" i="1"/>
  <c r="H1485" i="1"/>
  <c r="J1485" i="1"/>
  <c r="F1098" i="1"/>
  <c r="F390" i="1"/>
  <c r="F171" i="1"/>
  <c r="F57" i="1"/>
  <c r="F3112" i="1"/>
  <c r="F1214" i="1"/>
  <c r="G1214" i="1"/>
  <c r="H1214" i="1"/>
  <c r="J1214" i="1"/>
  <c r="F3090" i="1"/>
  <c r="F3095" i="1"/>
  <c r="F3099" i="1"/>
  <c r="F529" i="1"/>
  <c r="G529" i="1"/>
  <c r="H529" i="1"/>
  <c r="F527" i="1"/>
  <c r="G527" i="1"/>
  <c r="H527" i="1"/>
  <c r="F424" i="1"/>
  <c r="G424" i="1"/>
  <c r="H424" i="1"/>
  <c r="F1048" i="1"/>
  <c r="F179" i="1"/>
  <c r="F165" i="1"/>
  <c r="F1503" i="1"/>
  <c r="F346" i="1"/>
  <c r="F52" i="1"/>
  <c r="G184" i="1"/>
  <c r="J184" i="1"/>
  <c r="G197" i="1"/>
  <c r="F197" i="1"/>
  <c r="J1696" i="1"/>
  <c r="J1776" i="1"/>
  <c r="J1772" i="1"/>
  <c r="J2583" i="1"/>
  <c r="F1065" i="1"/>
  <c r="J183" i="1"/>
  <c r="F183" i="1"/>
  <c r="J196" i="1"/>
  <c r="F196" i="1"/>
  <c r="J1695" i="1"/>
  <c r="J1670" i="1"/>
  <c r="J1665" i="1"/>
  <c r="J1797" i="1"/>
  <c r="J2047" i="1"/>
  <c r="G3091" i="1"/>
  <c r="J3091" i="1"/>
  <c r="J1043" i="1"/>
  <c r="F1043" i="1"/>
  <c r="J2974" i="1"/>
  <c r="F262" i="1"/>
  <c r="G262" i="1"/>
  <c r="H262" i="1"/>
  <c r="J262" i="1"/>
  <c r="J174" i="1"/>
  <c r="G174" i="1"/>
  <c r="F174" i="1"/>
  <c r="F166" i="1"/>
  <c r="J2046" i="1"/>
  <c r="F982" i="1"/>
  <c r="G982" i="1"/>
  <c r="J982" i="1"/>
  <c r="F871" i="1"/>
  <c r="G871" i="1"/>
  <c r="H871" i="1"/>
  <c r="J871" i="1"/>
  <c r="F904" i="1"/>
  <c r="G904" i="1"/>
  <c r="H904" i="1"/>
  <c r="J904" i="1"/>
  <c r="J1544" i="1"/>
  <c r="G1046" i="1"/>
  <c r="F905" i="1"/>
  <c r="G905" i="1"/>
  <c r="H905" i="1"/>
  <c r="J905" i="1"/>
  <c r="F1484" i="1"/>
  <c r="G1484" i="1"/>
  <c r="H1484" i="1"/>
  <c r="J1484" i="1"/>
  <c r="F1011" i="1"/>
  <c r="G1011" i="1"/>
  <c r="H1011" i="1"/>
  <c r="J1011" i="1"/>
  <c r="J77" i="1"/>
  <c r="J502" i="1"/>
  <c r="F627" i="1"/>
  <c r="G627" i="1"/>
  <c r="H627" i="1"/>
  <c r="J627" i="1"/>
  <c r="F938" i="1"/>
  <c r="G938" i="1"/>
  <c r="H938" i="1"/>
  <c r="J938" i="1"/>
  <c r="J70" i="1"/>
  <c r="J602" i="1"/>
  <c r="J1735" i="1"/>
  <c r="J1969" i="1"/>
  <c r="G500" i="1"/>
  <c r="J500" i="1"/>
  <c r="F1097" i="1"/>
  <c r="G1117" i="1"/>
  <c r="J1117" i="1"/>
  <c r="J1685" i="1"/>
  <c r="J2001" i="1"/>
  <c r="J1040" i="1"/>
  <c r="G1040" i="1"/>
  <c r="G1042" i="1"/>
  <c r="F1042" i="1"/>
  <c r="J1096" i="1"/>
  <c r="F1096" i="1"/>
  <c r="J1644" i="1"/>
  <c r="J1690" i="1"/>
  <c r="F387" i="1"/>
  <c r="F309" i="1"/>
  <c r="J309" i="1"/>
  <c r="J2494" i="1"/>
  <c r="F180" i="1"/>
  <c r="J339" i="1"/>
  <c r="J2198" i="1"/>
  <c r="J2193" i="1"/>
  <c r="J2503" i="1"/>
  <c r="F316" i="1"/>
  <c r="J304" i="1"/>
  <c r="G304" i="1"/>
  <c r="F339" i="1"/>
  <c r="J2391" i="1"/>
  <c r="J1649" i="1"/>
  <c r="J3004" i="1"/>
  <c r="J2239" i="1"/>
  <c r="F173" i="1"/>
  <c r="J87" i="1"/>
  <c r="G87" i="1"/>
  <c r="F87" i="1"/>
  <c r="J1738" i="1"/>
  <c r="J2530" i="1"/>
  <c r="J1914" i="1"/>
  <c r="J54" i="1"/>
  <c r="F86" i="1"/>
  <c r="F1504" i="1"/>
  <c r="F602" i="1"/>
  <c r="F500" i="1"/>
  <c r="F203" i="1"/>
  <c r="F71" i="1"/>
  <c r="F1487" i="1"/>
  <c r="G1487" i="1"/>
  <c r="H1487" i="1"/>
  <c r="J1487" i="1"/>
  <c r="F1094" i="1"/>
  <c r="F382" i="1"/>
  <c r="F1544" i="1"/>
  <c r="F338" i="1"/>
  <c r="F77" i="1"/>
  <c r="F303" i="1"/>
  <c r="F1530" i="1"/>
  <c r="G1530" i="1"/>
  <c r="H1530" i="1"/>
  <c r="J1530" i="1"/>
  <c r="F185" i="1"/>
  <c r="F1452" i="1"/>
  <c r="F1119" i="1"/>
  <c r="F502" i="1"/>
  <c r="F401" i="1"/>
  <c r="F212" i="1"/>
  <c r="F60" i="1"/>
  <c r="F1488" i="1"/>
  <c r="G1488" i="1"/>
  <c r="H1488" i="1"/>
  <c r="J1488" i="1"/>
  <c r="F1545" i="1"/>
  <c r="F347" i="1"/>
  <c r="F337" i="1"/>
  <c r="F78" i="1"/>
  <c r="F307" i="1"/>
  <c r="F1499" i="1"/>
  <c r="F1456" i="1"/>
  <c r="F503" i="1"/>
  <c r="F213" i="1"/>
  <c r="F308" i="1"/>
  <c r="F1012" i="1"/>
  <c r="G1012" i="1"/>
  <c r="H1012" i="1"/>
  <c r="J1012" i="1"/>
  <c r="F1483" i="1"/>
  <c r="G1483" i="1"/>
  <c r="H1483" i="1"/>
  <c r="J1483" i="1"/>
  <c r="F1100" i="1"/>
  <c r="F1045" i="1"/>
  <c r="F580" i="1"/>
  <c r="F385" i="1"/>
  <c r="J1713" i="1"/>
  <c r="J2054" i="1"/>
  <c r="J2225" i="1"/>
  <c r="J2489" i="1"/>
  <c r="J1923" i="1"/>
  <c r="G211" i="1"/>
  <c r="F211" i="1"/>
  <c r="J1118" i="1"/>
  <c r="F1118" i="1"/>
  <c r="J1676" i="1"/>
  <c r="J1798" i="1"/>
  <c r="J2521" i="1"/>
  <c r="F937" i="1"/>
  <c r="G937" i="1"/>
  <c r="H937" i="1"/>
  <c r="J937" i="1"/>
  <c r="F125" i="1"/>
  <c r="G125" i="1"/>
  <c r="H125" i="1"/>
  <c r="J125" i="1"/>
  <c r="F255" i="1"/>
  <c r="G255" i="1"/>
  <c r="H255" i="1"/>
  <c r="J255" i="1"/>
  <c r="J2271" i="1"/>
  <c r="J2272" i="1"/>
  <c r="F124" i="1"/>
  <c r="G124" i="1"/>
  <c r="H124" i="1"/>
  <c r="J124" i="1"/>
  <c r="F249" i="1"/>
  <c r="G249" i="1"/>
  <c r="H249" i="1"/>
  <c r="J249" i="1"/>
  <c r="F254" i="1"/>
  <c r="G254" i="1"/>
  <c r="H254" i="1"/>
  <c r="J254" i="1"/>
  <c r="F317" i="1"/>
  <c r="F321" i="1"/>
  <c r="F1041" i="1"/>
  <c r="F629" i="1"/>
  <c r="G629" i="1"/>
  <c r="H629" i="1"/>
  <c r="J629" i="1"/>
  <c r="F971" i="1"/>
  <c r="G971" i="1"/>
  <c r="H971" i="1"/>
  <c r="J971" i="1"/>
  <c r="J1765" i="1"/>
  <c r="J1756" i="1"/>
  <c r="J2229" i="1"/>
  <c r="J2197" i="1"/>
  <c r="F445" i="1"/>
  <c r="G445" i="1"/>
  <c r="H445" i="1"/>
  <c r="J445" i="1"/>
  <c r="F481" i="1"/>
  <c r="F870" i="1"/>
  <c r="G870" i="1"/>
  <c r="H870" i="1"/>
  <c r="J870" i="1"/>
  <c r="F1486" i="1"/>
  <c r="G1486" i="1"/>
  <c r="H1486" i="1"/>
  <c r="J1486" i="1"/>
  <c r="F251" i="1"/>
  <c r="G251" i="1"/>
  <c r="H251" i="1"/>
  <c r="J251" i="1"/>
  <c r="F168" i="1"/>
  <c r="F1060" i="1"/>
  <c r="F258" i="1"/>
  <c r="G258" i="1"/>
  <c r="H258" i="1"/>
  <c r="J258" i="1"/>
  <c r="F1117" i="1"/>
  <c r="J3073" i="1"/>
  <c r="G1116" i="1"/>
  <c r="J1120" i="1"/>
  <c r="F1120" i="1"/>
  <c r="J1101" i="1"/>
  <c r="J1097" i="1"/>
  <c r="J1048" i="1"/>
  <c r="G1059" i="1"/>
  <c r="J1059" i="1"/>
  <c r="J1047" i="1"/>
  <c r="J1065" i="1"/>
  <c r="F1046" i="1"/>
  <c r="G1060" i="1"/>
  <c r="J1064" i="1"/>
  <c r="F1063" i="1"/>
  <c r="F948" i="1"/>
  <c r="G915" i="1"/>
  <c r="J915" i="1"/>
  <c r="J916" i="1"/>
  <c r="F916" i="1"/>
  <c r="J641" i="1"/>
  <c r="G641" i="1"/>
  <c r="J640" i="1"/>
  <c r="G600" i="1"/>
  <c r="J600" i="1"/>
  <c r="G582" i="1"/>
  <c r="J582" i="1"/>
  <c r="J604" i="1"/>
  <c r="G604" i="1"/>
  <c r="F600" i="1"/>
  <c r="F583" i="1"/>
  <c r="G501" i="1"/>
  <c r="J501" i="1"/>
  <c r="G490" i="1"/>
  <c r="J490" i="1"/>
  <c r="J505" i="1"/>
  <c r="G505" i="1"/>
  <c r="G485" i="1"/>
  <c r="J485" i="1"/>
  <c r="G481" i="1"/>
  <c r="J510" i="1"/>
  <c r="F510" i="1"/>
  <c r="F487" i="1"/>
  <c r="F485" i="1"/>
  <c r="F490" i="1"/>
  <c r="J407" i="1"/>
  <c r="G407" i="1"/>
  <c r="G406" i="1"/>
  <c r="J406" i="1"/>
  <c r="G400" i="1"/>
  <c r="J400" i="1"/>
  <c r="G403" i="1"/>
  <c r="J403" i="1"/>
  <c r="G380" i="1"/>
  <c r="J380" i="1"/>
  <c r="G384" i="1"/>
  <c r="J384" i="1"/>
  <c r="F400" i="1"/>
  <c r="F384" i="1"/>
  <c r="J404" i="1"/>
  <c r="F404" i="1"/>
  <c r="F386" i="1"/>
  <c r="J389" i="1"/>
  <c r="F406" i="1"/>
  <c r="J390" i="1"/>
  <c r="F381" i="1"/>
  <c r="F389" i="1"/>
  <c r="F409" i="1"/>
  <c r="G344" i="1"/>
  <c r="J344" i="1"/>
  <c r="G348" i="1"/>
  <c r="J348" i="1"/>
  <c r="G310" i="1"/>
  <c r="F344" i="1"/>
  <c r="F312" i="1"/>
  <c r="F343" i="1"/>
  <c r="J319" i="1"/>
  <c r="J321" i="1"/>
  <c r="F319" i="1"/>
  <c r="F348" i="1"/>
  <c r="J316" i="1"/>
  <c r="G332" i="1"/>
  <c r="J349" i="1"/>
  <c r="F315" i="1"/>
  <c r="F306" i="1"/>
  <c r="F334" i="1"/>
  <c r="F349" i="1"/>
  <c r="J313" i="1"/>
  <c r="F345" i="1"/>
  <c r="J173" i="1"/>
  <c r="G195" i="1"/>
  <c r="J195" i="1"/>
  <c r="G203" i="1"/>
  <c r="J203" i="1"/>
  <c r="J169" i="1"/>
  <c r="F205" i="1"/>
  <c r="G176" i="1"/>
  <c r="G172" i="1"/>
  <c r="G168" i="1"/>
  <c r="F214" i="1"/>
  <c r="J210" i="1"/>
  <c r="F172" i="1"/>
  <c r="F210" i="1"/>
  <c r="J205" i="1"/>
  <c r="G44" i="1"/>
  <c r="J44" i="1"/>
  <c r="G60" i="1"/>
  <c r="J60" i="1"/>
  <c r="G83" i="1"/>
  <c r="J83" i="1"/>
  <c r="G55" i="1"/>
  <c r="J55" i="1"/>
  <c r="J89" i="1"/>
  <c r="G89" i="1"/>
  <c r="G88" i="1"/>
  <c r="J88" i="1"/>
  <c r="G42" i="1"/>
  <c r="J42" i="1"/>
  <c r="G73" i="1"/>
  <c r="J73" i="1"/>
  <c r="G194" i="216"/>
  <c r="J194" i="216"/>
  <c r="G178" i="216"/>
  <c r="J178" i="216"/>
  <c r="G55" i="216"/>
  <c r="J55" i="216"/>
  <c r="G130" i="216"/>
  <c r="J130" i="216"/>
  <c r="G53" i="216"/>
  <c r="J53" i="216"/>
  <c r="G185" i="216"/>
  <c r="J185" i="216"/>
  <c r="G177" i="216"/>
  <c r="J177" i="216"/>
  <c r="F129" i="216"/>
  <c r="J193" i="216"/>
  <c r="J108" i="216"/>
  <c r="F48" i="216"/>
  <c r="G117" i="216"/>
  <c r="G110" i="216"/>
  <c r="J63" i="216"/>
  <c r="J118" i="216"/>
  <c r="F184" i="216"/>
  <c r="F115" i="216"/>
  <c r="J111" i="216"/>
  <c r="F117" i="216"/>
  <c r="J186" i="216"/>
  <c r="F60" i="216"/>
  <c r="F441" i="16"/>
  <c r="G441" i="16"/>
  <c r="H441" i="16"/>
  <c r="F416" i="16"/>
  <c r="G316" i="16"/>
  <c r="G223" i="16"/>
  <c r="G43" i="16"/>
  <c r="G137" i="16"/>
  <c r="F439" i="16"/>
  <c r="G439" i="16"/>
  <c r="H439" i="16"/>
  <c r="F358" i="16"/>
  <c r="G358" i="16"/>
  <c r="H358" i="16"/>
  <c r="G204" i="16"/>
  <c r="G119" i="16"/>
  <c r="F425" i="16"/>
  <c r="G328" i="16"/>
  <c r="F253" i="16"/>
  <c r="G253" i="16"/>
  <c r="H253" i="16"/>
  <c r="G176" i="16"/>
  <c r="G62" i="16"/>
  <c r="F423" i="16"/>
  <c r="G325" i="16"/>
  <c r="G233" i="16"/>
  <c r="G157" i="16"/>
  <c r="G44" i="16"/>
  <c r="G49" i="16"/>
  <c r="G55" i="16"/>
  <c r="G58" i="16"/>
  <c r="G60" i="16"/>
  <c r="G65" i="16"/>
  <c r="G82" i="16"/>
  <c r="G83" i="16"/>
  <c r="G92" i="16"/>
  <c r="G98" i="16"/>
  <c r="G112" i="16"/>
  <c r="G109" i="16"/>
  <c r="G117" i="16"/>
  <c r="G122" i="16"/>
  <c r="G133" i="16"/>
  <c r="G135" i="16"/>
  <c r="G140" i="16"/>
  <c r="G160" i="16"/>
  <c r="G162" i="16"/>
  <c r="G174" i="16"/>
  <c r="G181" i="16"/>
  <c r="G184" i="16"/>
  <c r="G186" i="16"/>
  <c r="G200" i="16"/>
  <c r="G205" i="16"/>
  <c r="G219" i="16"/>
  <c r="G221" i="16"/>
  <c r="G224" i="16"/>
  <c r="G231" i="16"/>
  <c r="G234" i="16"/>
  <c r="G236" i="16"/>
  <c r="F251" i="16"/>
  <c r="G251" i="16"/>
  <c r="H251" i="16"/>
  <c r="F256" i="16"/>
  <c r="G256" i="16"/>
  <c r="H256" i="16"/>
  <c r="G270" i="16"/>
  <c r="G274" i="16"/>
  <c r="G277" i="16"/>
  <c r="G295" i="16"/>
  <c r="G37" i="16"/>
  <c r="G39" i="16"/>
  <c r="G42" i="16"/>
  <c r="G45" i="16"/>
  <c r="G51" i="16"/>
  <c r="G54" i="16"/>
  <c r="G56" i="16"/>
  <c r="G61" i="16"/>
  <c r="G67" i="16"/>
  <c r="G70" i="16"/>
  <c r="G84" i="16"/>
  <c r="G87" i="16"/>
  <c r="G90" i="16"/>
  <c r="G94" i="16"/>
  <c r="G97" i="16"/>
  <c r="G110" i="16"/>
  <c r="G114" i="16"/>
  <c r="G115" i="16"/>
  <c r="G120" i="16"/>
  <c r="G131" i="16"/>
  <c r="G138" i="16"/>
  <c r="G141" i="16"/>
  <c r="G153" i="16"/>
  <c r="G158" i="16"/>
  <c r="G163" i="16"/>
  <c r="G177" i="16"/>
  <c r="G179" i="16"/>
  <c r="G182" i="16"/>
  <c r="G198" i="16"/>
  <c r="G201" i="16"/>
  <c r="G203" i="16"/>
  <c r="G208" i="16"/>
  <c r="G222" i="16"/>
  <c r="G227" i="16"/>
  <c r="G229" i="16"/>
  <c r="G232" i="16"/>
  <c r="F249" i="16"/>
  <c r="G249" i="16"/>
  <c r="H249" i="16"/>
  <c r="F252" i="16"/>
  <c r="G252" i="16"/>
  <c r="H252" i="16"/>
  <c r="F254" i="16"/>
  <c r="G254" i="16"/>
  <c r="H254" i="16"/>
  <c r="F259" i="16"/>
  <c r="G259" i="16"/>
  <c r="H259" i="16"/>
  <c r="G275" i="16"/>
  <c r="G280" i="16"/>
  <c r="G293" i="16"/>
  <c r="G40" i="16"/>
  <c r="G47" i="16"/>
  <c r="G50" i="16"/>
  <c r="G52" i="16"/>
  <c r="G57" i="16"/>
  <c r="G63" i="16"/>
  <c r="G66" i="16"/>
  <c r="G68" i="16"/>
  <c r="G85" i="16"/>
  <c r="G81" i="16"/>
  <c r="G88" i="16"/>
  <c r="G89" i="16"/>
  <c r="G93" i="16"/>
  <c r="G95" i="16"/>
  <c r="G111" i="16"/>
  <c r="G108" i="16"/>
  <c r="G118" i="16"/>
  <c r="G134" i="16"/>
  <c r="G136" i="16"/>
  <c r="G139" i="16"/>
  <c r="G159" i="16"/>
  <c r="G161" i="16"/>
  <c r="G175" i="16"/>
  <c r="G180" i="16"/>
  <c r="G185" i="16"/>
  <c r="G187" i="16"/>
  <c r="G199" i="16"/>
  <c r="G206" i="16"/>
  <c r="G218" i="16"/>
  <c r="G220" i="16"/>
  <c r="G225" i="16"/>
  <c r="G230" i="16"/>
  <c r="G235" i="16"/>
  <c r="F247" i="16"/>
  <c r="G247" i="16"/>
  <c r="H247" i="16"/>
  <c r="F250" i="16"/>
  <c r="G250" i="16"/>
  <c r="H250" i="16"/>
  <c r="F257" i="16"/>
  <c r="G257" i="16"/>
  <c r="H257" i="16"/>
  <c r="G269" i="16"/>
  <c r="G273" i="16"/>
  <c r="G278" i="16"/>
  <c r="G294" i="16"/>
  <c r="F428" i="16"/>
  <c r="F426" i="16"/>
  <c r="F421" i="16"/>
  <c r="F419" i="16"/>
  <c r="G339" i="16"/>
  <c r="G327" i="16"/>
  <c r="G281" i="16"/>
  <c r="G202" i="16"/>
  <c r="G183" i="16"/>
  <c r="G173" i="16"/>
  <c r="G154" i="16"/>
  <c r="G116" i="16"/>
  <c r="G91" i="16"/>
  <c r="G86" i="16"/>
  <c r="G69" i="16"/>
  <c r="G59" i="16"/>
  <c r="G41" i="16"/>
  <c r="F442" i="16"/>
  <c r="G442" i="16"/>
  <c r="H442" i="16"/>
  <c r="F440" i="16"/>
  <c r="G440" i="16"/>
  <c r="H440" i="16"/>
  <c r="F424" i="16"/>
  <c r="F422" i="16"/>
  <c r="F417" i="16"/>
  <c r="F348" i="16"/>
  <c r="G348" i="16"/>
  <c r="H348" i="16"/>
  <c r="G329" i="16"/>
  <c r="G324" i="16"/>
  <c r="G321" i="16"/>
  <c r="G317" i="16"/>
  <c r="G315" i="16"/>
  <c r="G279" i="16"/>
  <c r="F258" i="16"/>
  <c r="G258" i="16"/>
  <c r="H258" i="16"/>
  <c r="F248" i="16"/>
  <c r="G248" i="16"/>
  <c r="H248" i="16"/>
  <c r="G228" i="16"/>
  <c r="G142" i="16"/>
  <c r="G132" i="16"/>
  <c r="G113" i="16"/>
  <c r="G96" i="16"/>
  <c r="G48" i="16"/>
  <c r="G38" i="16"/>
  <c r="F427" i="16"/>
  <c r="F420" i="16"/>
  <c r="F418" i="16"/>
  <c r="G326" i="16"/>
  <c r="G323" i="16"/>
  <c r="F255" i="16"/>
  <c r="G255" i="16"/>
  <c r="H255" i="16"/>
  <c r="G226" i="16"/>
  <c r="G207" i="16"/>
  <c r="G197" i="16"/>
  <c r="G178" i="16"/>
  <c r="G64" i="16"/>
  <c r="G46" i="16"/>
  <c r="F71" i="16"/>
  <c r="G71" i="16"/>
  <c r="H71" i="16"/>
  <c r="G111" i="9"/>
  <c r="F51" i="9"/>
  <c r="G51" i="9"/>
  <c r="F212" i="9"/>
  <c r="G212" i="9"/>
  <c r="F69" i="9"/>
  <c r="G69" i="9"/>
  <c r="F183" i="9"/>
  <c r="G183" i="9"/>
  <c r="F180" i="9"/>
  <c r="G180" i="9"/>
  <c r="F184" i="9"/>
  <c r="G184" i="9"/>
  <c r="F181" i="9"/>
  <c r="G181" i="9"/>
  <c r="F52" i="9"/>
  <c r="G52" i="9"/>
  <c r="F89" i="9"/>
  <c r="G89" i="9"/>
  <c r="F105" i="9"/>
  <c r="G105" i="9"/>
  <c r="F170" i="9"/>
  <c r="G170" i="9"/>
  <c r="F150" i="9"/>
  <c r="G150" i="9"/>
  <c r="F106" i="9"/>
  <c r="G106" i="9"/>
  <c r="F34" i="9"/>
  <c r="G34" i="9"/>
  <c r="F172" i="9"/>
  <c r="G172" i="9"/>
  <c r="F91" i="9"/>
  <c r="G91" i="9"/>
  <c r="F104" i="9"/>
  <c r="G104" i="9"/>
  <c r="F151" i="9"/>
  <c r="G151" i="9"/>
  <c r="F166" i="9"/>
  <c r="G166" i="9"/>
  <c r="F122" i="9"/>
  <c r="G122" i="9"/>
  <c r="F203" i="9"/>
  <c r="G203" i="9"/>
  <c r="F213" i="9"/>
  <c r="G213" i="9"/>
  <c r="F80" i="9"/>
  <c r="G80" i="9"/>
  <c r="F214" i="9"/>
  <c r="G214" i="9"/>
  <c r="F134" i="9"/>
  <c r="G134" i="9"/>
  <c r="F171" i="9"/>
  <c r="G171" i="9"/>
  <c r="F79" i="9"/>
  <c r="G79" i="9"/>
  <c r="F61" i="9"/>
  <c r="G61" i="9"/>
  <c r="G48" i="1"/>
  <c r="J48" i="1"/>
  <c r="J59" i="1"/>
  <c r="G59" i="1"/>
  <c r="G214" i="1"/>
  <c r="J214" i="1"/>
  <c r="G315" i="1"/>
  <c r="J315" i="1"/>
  <c r="G948" i="1"/>
  <c r="J948" i="1"/>
  <c r="G1545" i="1"/>
  <c r="J1545" i="1"/>
  <c r="G171" i="1"/>
  <c r="J171" i="1"/>
  <c r="G307" i="1"/>
  <c r="J307" i="1"/>
  <c r="G386" i="1"/>
  <c r="J386" i="1"/>
  <c r="G409" i="1"/>
  <c r="J409" i="1"/>
  <c r="G401" i="1"/>
  <c r="J401" i="1"/>
  <c r="G487" i="1"/>
  <c r="J487" i="1"/>
  <c r="G580" i="1"/>
  <c r="J580" i="1"/>
  <c r="G43" i="1"/>
  <c r="J43" i="1"/>
  <c r="G179" i="1"/>
  <c r="J179" i="1"/>
  <c r="G198" i="1"/>
  <c r="J198" i="1"/>
  <c r="G1062" i="1"/>
  <c r="J1062" i="1"/>
  <c r="J1709" i="1"/>
  <c r="G56" i="1"/>
  <c r="J56" i="1"/>
  <c r="G71" i="1"/>
  <c r="J71" i="1"/>
  <c r="G206" i="1"/>
  <c r="J206" i="1"/>
  <c r="F210" i="14"/>
  <c r="G210" i="14"/>
  <c r="H210" i="14"/>
  <c r="F209" i="14"/>
  <c r="G209" i="14"/>
  <c r="H209" i="14"/>
  <c r="F207" i="14"/>
  <c r="G207" i="14"/>
  <c r="H207" i="14"/>
  <c r="F959" i="15"/>
  <c r="F955" i="15"/>
  <c r="F3044" i="15"/>
  <c r="F2865" i="15"/>
  <c r="G117" i="4"/>
  <c r="F117" i="4"/>
  <c r="F115" i="4"/>
  <c r="G113" i="4"/>
  <c r="F113" i="4"/>
  <c r="H1433" i="222"/>
  <c r="G1433" i="222"/>
  <c r="F1433" i="222"/>
  <c r="H1431" i="222"/>
  <c r="G1431" i="222"/>
  <c r="F1431" i="222"/>
  <c r="F79" i="15"/>
  <c r="F196" i="15"/>
  <c r="F192" i="15"/>
  <c r="F188" i="15"/>
  <c r="F184" i="15"/>
  <c r="F180" i="15"/>
  <c r="F176" i="15"/>
  <c r="F172" i="15"/>
  <c r="G588" i="15"/>
  <c r="H588" i="15"/>
  <c r="G116" i="4"/>
  <c r="F116" i="4"/>
  <c r="G114" i="4"/>
  <c r="F114" i="4"/>
  <c r="G112" i="4"/>
  <c r="F112" i="4"/>
  <c r="G57" i="4"/>
  <c r="F57" i="4"/>
  <c r="H1432" i="222"/>
  <c r="G1432" i="222"/>
  <c r="F1432" i="222"/>
  <c r="F958" i="15"/>
  <c r="F954" i="15"/>
  <c r="F3043" i="15"/>
  <c r="F67" i="15"/>
  <c r="F174" i="15"/>
  <c r="F181" i="15"/>
  <c r="F183" i="15"/>
  <c r="F190" i="15"/>
  <c r="G111" i="4"/>
  <c r="F160" i="4"/>
  <c r="F156" i="4"/>
  <c r="G103" i="14"/>
  <c r="J103" i="14"/>
  <c r="G77" i="14"/>
  <c r="J77" i="14"/>
  <c r="G61" i="216"/>
  <c r="G82" i="14"/>
  <c r="J82" i="14"/>
  <c r="G71" i="14"/>
  <c r="J71" i="14"/>
  <c r="G72" i="12"/>
  <c r="J57" i="4"/>
  <c r="J2571" i="15"/>
  <c r="J386" i="15"/>
  <c r="J2760" i="15"/>
  <c r="J2471" i="15"/>
  <c r="G74" i="15"/>
  <c r="J74" i="15"/>
  <c r="G57" i="15"/>
  <c r="J57" i="15"/>
  <c r="G65" i="15"/>
  <c r="J65" i="15"/>
  <c r="J538" i="222"/>
  <c r="J482" i="222"/>
  <c r="J38" i="12"/>
  <c r="J166" i="12"/>
  <c r="J194" i="12"/>
  <c r="J189" i="12"/>
  <c r="J45" i="12"/>
  <c r="J174" i="12"/>
  <c r="J162" i="12"/>
  <c r="J202" i="4"/>
  <c r="J201" i="4"/>
  <c r="J115" i="222"/>
  <c r="G270" i="222"/>
  <c r="J270" i="222"/>
  <c r="J514" i="222"/>
  <c r="J141" i="222"/>
  <c r="J2570" i="15"/>
  <c r="J2597" i="15"/>
  <c r="J801" i="15"/>
  <c r="J2578" i="15"/>
  <c r="J564" i="15"/>
  <c r="J2587" i="15"/>
  <c r="G329" i="15"/>
  <c r="J2601" i="15"/>
  <c r="J3034" i="15"/>
  <c r="J1529" i="15"/>
  <c r="J2583" i="15"/>
  <c r="J2946" i="15"/>
  <c r="J2495" i="15"/>
  <c r="J2504" i="15"/>
  <c r="G2805" i="15"/>
  <c r="G331" i="15"/>
  <c r="J331" i="15"/>
  <c r="G649" i="15"/>
  <c r="J649" i="15"/>
  <c r="J3049" i="15"/>
  <c r="J2994" i="15"/>
  <c r="G2949" i="15"/>
  <c r="J2949" i="15"/>
  <c r="G2706" i="15"/>
  <c r="J2706" i="15"/>
  <c r="G1499" i="15"/>
  <c r="J1499" i="15"/>
  <c r="J2491" i="15"/>
  <c r="J2593" i="15"/>
  <c r="J2555" i="15"/>
  <c r="J2824" i="15"/>
  <c r="J2463" i="15"/>
  <c r="J2551" i="15"/>
  <c r="J2523" i="15"/>
  <c r="J2565" i="15"/>
  <c r="J2535" i="15"/>
  <c r="J2459" i="15"/>
  <c r="G2752" i="15"/>
  <c r="J2752" i="15"/>
  <c r="G2808" i="15"/>
  <c r="J2808" i="15"/>
  <c r="J2773" i="15"/>
  <c r="G2856" i="15"/>
  <c r="J2856" i="15"/>
  <c r="G2709" i="15"/>
  <c r="J2709" i="15"/>
  <c r="G2725" i="15"/>
  <c r="J2725" i="15"/>
  <c r="J2444" i="15"/>
  <c r="J2439" i="15"/>
  <c r="J2280" i="15"/>
  <c r="J2579" i="15"/>
  <c r="J2561" i="15"/>
  <c r="J2550" i="15"/>
  <c r="J2527" i="15"/>
  <c r="J2602" i="15"/>
  <c r="J2476" i="15"/>
  <c r="J2482" i="15"/>
  <c r="J2308" i="15"/>
  <c r="J2574" i="15"/>
  <c r="G388" i="15"/>
  <c r="J2431" i="15"/>
  <c r="J2538" i="15"/>
  <c r="J2467" i="15"/>
  <c r="J2440" i="15"/>
  <c r="J2500" i="15"/>
  <c r="G501" i="15"/>
  <c r="J501" i="15"/>
  <c r="G1520" i="15"/>
  <c r="J1520" i="15"/>
  <c r="G58" i="15"/>
  <c r="G1528" i="15"/>
  <c r="J1528" i="15"/>
  <c r="J1563" i="15"/>
  <c r="G1563" i="15"/>
  <c r="J1558" i="15"/>
  <c r="G1576" i="15"/>
  <c r="J1576" i="15"/>
  <c r="J1590" i="15"/>
  <c r="G559" i="15"/>
  <c r="J559" i="15"/>
  <c r="J1045" i="15"/>
  <c r="J1502" i="15"/>
  <c r="G66" i="15"/>
  <c r="G75" i="15"/>
  <c r="G324" i="15"/>
  <c r="J324" i="15"/>
  <c r="G880" i="13"/>
  <c r="J880" i="13"/>
  <c r="G872" i="13"/>
  <c r="J872" i="13"/>
  <c r="G815" i="13"/>
  <c r="J815" i="13"/>
  <c r="J230" i="13"/>
  <c r="G230" i="13"/>
  <c r="G209" i="13"/>
  <c r="J209" i="13"/>
  <c r="J689" i="13"/>
  <c r="G689" i="13"/>
  <c r="G1017" i="13"/>
  <c r="J1017" i="13"/>
  <c r="J200" i="12"/>
  <c r="G204" i="12"/>
  <c r="J178" i="12"/>
  <c r="G39" i="12"/>
  <c r="J39" i="12"/>
  <c r="J35" i="12"/>
  <c r="G518" i="4"/>
  <c r="J518" i="4"/>
  <c r="G60" i="4"/>
  <c r="G409" i="4"/>
  <c r="J409" i="4"/>
  <c r="J540" i="4"/>
  <c r="G856" i="4"/>
  <c r="J856" i="4"/>
  <c r="J711" i="4"/>
  <c r="J362" i="4"/>
  <c r="G267" i="4"/>
  <c r="J267" i="4"/>
  <c r="G534" i="4"/>
  <c r="J534" i="4"/>
  <c r="G855" i="4"/>
  <c r="J855" i="4"/>
  <c r="J476" i="4"/>
  <c r="G361" i="4"/>
  <c r="J361" i="4"/>
  <c r="J1099" i="1"/>
  <c r="G402" i="1"/>
  <c r="J402" i="1"/>
  <c r="G1096" i="1"/>
  <c r="J388" i="1"/>
  <c r="G183" i="1"/>
  <c r="G46" i="1"/>
  <c r="G166" i="1"/>
  <c r="J166" i="1"/>
  <c r="G196" i="1"/>
  <c r="J197" i="1"/>
  <c r="G1097" i="1"/>
  <c r="J481" i="1"/>
  <c r="J110" i="216"/>
  <c r="F192" i="5"/>
  <c r="G192" i="5"/>
  <c r="F622" i="5"/>
  <c r="G622" i="5"/>
  <c r="G16" i="16"/>
  <c r="H16" i="16"/>
  <c r="G1043" i="1"/>
  <c r="J584" i="1"/>
  <c r="J85" i="1"/>
  <c r="J79" i="1"/>
  <c r="G3098" i="1"/>
  <c r="J3098" i="1"/>
  <c r="G43" i="12"/>
  <c r="J43" i="12"/>
  <c r="J215" i="12"/>
  <c r="F215" i="12"/>
  <c r="J183" i="12"/>
  <c r="F183" i="12"/>
  <c r="J1112" i="1"/>
  <c r="J78" i="12"/>
  <c r="F78" i="12"/>
  <c r="F107" i="19"/>
  <c r="G107" i="19"/>
  <c r="H107" i="19"/>
  <c r="F111" i="19"/>
  <c r="G111" i="19"/>
  <c r="H111" i="19"/>
  <c r="F108" i="19"/>
  <c r="G108" i="19"/>
  <c r="H108" i="19"/>
  <c r="F102" i="19"/>
  <c r="G102" i="19"/>
  <c r="H102" i="19"/>
  <c r="F116" i="19"/>
  <c r="G116" i="19"/>
  <c r="H116" i="19"/>
  <c r="F115" i="19"/>
  <c r="G115" i="19"/>
  <c r="H115" i="19"/>
  <c r="F134" i="19"/>
  <c r="G134" i="19"/>
  <c r="H134" i="19"/>
  <c r="F127" i="19"/>
  <c r="G127" i="19"/>
  <c r="H127" i="19"/>
  <c r="F125" i="19"/>
  <c r="G125" i="19"/>
  <c r="H125" i="19"/>
  <c r="F139" i="19"/>
  <c r="G139" i="19"/>
  <c r="H139" i="19"/>
  <c r="F123" i="219"/>
  <c r="G123" i="219"/>
  <c r="H123" i="219"/>
  <c r="F36" i="219"/>
  <c r="G36" i="219"/>
  <c r="H36" i="219"/>
  <c r="F194" i="219"/>
  <c r="G194" i="219"/>
  <c r="H194" i="219"/>
  <c r="F104" i="219"/>
  <c r="G104" i="219"/>
  <c r="H104" i="219"/>
  <c r="F88" i="219"/>
  <c r="G88" i="219"/>
  <c r="H88" i="219"/>
  <c r="F224" i="219"/>
  <c r="G224" i="219"/>
  <c r="H224" i="219"/>
  <c r="F119" i="219"/>
  <c r="G119" i="219"/>
  <c r="H119" i="219"/>
  <c r="F136" i="219"/>
  <c r="G136" i="219"/>
  <c r="H136" i="219"/>
  <c r="F210" i="219"/>
  <c r="G210" i="219"/>
  <c r="H210" i="219"/>
  <c r="F9" i="219"/>
  <c r="G9" i="219"/>
  <c r="H9" i="219"/>
  <c r="F33" i="219"/>
  <c r="G33" i="219"/>
  <c r="H33" i="219"/>
  <c r="F43" i="219"/>
  <c r="G43" i="219"/>
  <c r="H43" i="219"/>
  <c r="F135" i="219"/>
  <c r="G135" i="219"/>
  <c r="H135" i="219"/>
  <c r="F97" i="219"/>
  <c r="G97" i="219"/>
  <c r="H97" i="219"/>
  <c r="F74" i="219"/>
  <c r="G74" i="219"/>
  <c r="H74" i="219"/>
  <c r="F124" i="219"/>
  <c r="G124" i="219"/>
  <c r="H124" i="219"/>
  <c r="F142" i="219"/>
  <c r="G142" i="219"/>
  <c r="H142" i="219"/>
  <c r="F27" i="219"/>
  <c r="G27" i="219"/>
  <c r="H27" i="219"/>
  <c r="F25" i="219"/>
  <c r="G25" i="219"/>
  <c r="H25" i="219"/>
  <c r="F209" i="219"/>
  <c r="G209" i="219"/>
  <c r="H209" i="219"/>
  <c r="F30" i="219"/>
  <c r="G30" i="219"/>
  <c r="H30" i="219"/>
  <c r="F168" i="219"/>
  <c r="G168" i="219"/>
  <c r="H168" i="219"/>
  <c r="F171" i="219"/>
  <c r="G171" i="219"/>
  <c r="H171" i="219"/>
  <c r="F166" i="219"/>
  <c r="G166" i="219"/>
  <c r="H166" i="219"/>
  <c r="F28" i="219"/>
  <c r="G28" i="219"/>
  <c r="H28" i="219"/>
  <c r="F193" i="219"/>
  <c r="G193" i="219"/>
  <c r="H193" i="219"/>
  <c r="G652" i="2"/>
  <c r="H652" i="2"/>
  <c r="G653" i="2"/>
  <c r="H653" i="2"/>
  <c r="G651" i="2"/>
  <c r="H651" i="2"/>
  <c r="G2055" i="1"/>
  <c r="J2055" i="1"/>
  <c r="J442" i="222"/>
  <c r="G442" i="222"/>
  <c r="J444" i="222"/>
  <c r="G444" i="222"/>
  <c r="J329" i="12"/>
  <c r="F83" i="14"/>
  <c r="F99" i="14"/>
  <c r="J1264" i="1"/>
  <c r="F166" i="14"/>
  <c r="J2977" i="15"/>
  <c r="J94" i="222"/>
  <c r="J1250" i="1"/>
  <c r="G1250" i="1"/>
  <c r="G1241" i="1"/>
  <c r="J1241" i="1"/>
  <c r="J1268" i="1"/>
  <c r="G1268" i="1"/>
  <c r="J1266" i="1"/>
  <c r="G1266" i="1"/>
  <c r="G1259" i="1"/>
  <c r="J1259" i="1"/>
  <c r="G1249" i="1"/>
  <c r="J1249" i="1"/>
  <c r="G1246" i="1"/>
  <c r="J1246" i="1"/>
  <c r="G1397" i="1"/>
  <c r="J1397" i="1"/>
  <c r="G1389" i="1"/>
  <c r="J1389" i="1"/>
  <c r="G1381" i="1"/>
  <c r="J1381" i="1"/>
  <c r="J1244" i="1"/>
  <c r="G1244" i="1"/>
  <c r="G1251" i="1"/>
  <c r="J1251" i="1"/>
  <c r="G1242" i="1"/>
  <c r="J1242" i="1"/>
  <c r="G1237" i="1"/>
  <c r="J1237" i="1"/>
  <c r="J1231" i="1"/>
  <c r="G1231" i="1"/>
  <c r="G1407" i="1"/>
  <c r="J1407" i="1"/>
  <c r="G1399" i="1"/>
  <c r="J1399" i="1"/>
  <c r="G1391" i="1"/>
  <c r="J1391" i="1"/>
  <c r="G1383" i="1"/>
  <c r="J1383" i="1"/>
  <c r="G1255" i="1"/>
  <c r="J1255" i="1"/>
  <c r="J1245" i="1"/>
  <c r="G1245" i="1"/>
  <c r="G1401" i="1"/>
  <c r="J1401" i="1"/>
  <c r="G1393" i="1"/>
  <c r="J1393" i="1"/>
  <c r="G1385" i="1"/>
  <c r="J1385" i="1"/>
  <c r="G1257" i="1"/>
  <c r="J1257" i="1"/>
  <c r="G1374" i="1"/>
  <c r="J1374" i="1"/>
  <c r="G1403" i="1"/>
  <c r="J1403" i="1"/>
  <c r="G1395" i="1"/>
  <c r="J1395" i="1"/>
  <c r="G1387" i="1"/>
  <c r="J1387" i="1"/>
  <c r="G1379" i="1"/>
  <c r="J1379" i="1"/>
  <c r="G12" i="16"/>
  <c r="H12" i="16"/>
  <c r="H20" i="16"/>
  <c r="G20" i="16"/>
  <c r="G1010" i="222"/>
  <c r="J1010" i="222"/>
  <c r="G1020" i="222"/>
  <c r="J1020" i="222"/>
  <c r="J224" i="13"/>
  <c r="G224" i="13"/>
  <c r="G190" i="12"/>
  <c r="J190" i="12"/>
  <c r="G155" i="16"/>
  <c r="H155" i="16"/>
  <c r="J2269" i="15"/>
  <c r="J2272" i="15"/>
  <c r="G2272" i="15"/>
  <c r="G1021" i="222"/>
  <c r="J1021" i="222"/>
  <c r="G557" i="15"/>
  <c r="F557" i="15"/>
  <c r="H121" i="16"/>
  <c r="G121" i="16"/>
  <c r="G14" i="16"/>
  <c r="H14" i="16"/>
  <c r="H22" i="16"/>
  <c r="G22" i="16"/>
  <c r="F2866" i="15"/>
  <c r="G2866" i="15"/>
  <c r="J3140" i="15"/>
  <c r="G3133" i="15"/>
  <c r="J3133" i="15"/>
  <c r="G105" i="2"/>
  <c r="H105" i="2"/>
  <c r="G18" i="16"/>
  <c r="H18" i="16"/>
  <c r="H26" i="16"/>
  <c r="G26" i="16"/>
  <c r="G152" i="16"/>
  <c r="H152" i="16"/>
  <c r="G156" i="16"/>
  <c r="G3145" i="15"/>
  <c r="J3145" i="15"/>
  <c r="F144" i="15"/>
  <c r="G144" i="15"/>
  <c r="H144" i="15"/>
  <c r="F103" i="15"/>
  <c r="G103" i="15"/>
  <c r="H103" i="15"/>
  <c r="G3141" i="15"/>
  <c r="J3141" i="15"/>
  <c r="J3132" i="15"/>
  <c r="G3132" i="15"/>
  <c r="F1626" i="15"/>
  <c r="G1626" i="15"/>
  <c r="H1626" i="15"/>
  <c r="F116" i="15"/>
  <c r="G116" i="15"/>
  <c r="H116" i="15"/>
  <c r="F112" i="15"/>
  <c r="G112" i="15"/>
  <c r="H112" i="15"/>
  <c r="F108" i="15"/>
  <c r="G108" i="15"/>
  <c r="H108" i="15"/>
  <c r="F104" i="15"/>
  <c r="G104" i="15"/>
  <c r="H104" i="15"/>
  <c r="F100" i="15"/>
  <c r="G100" i="15"/>
  <c r="H100" i="15"/>
  <c r="F96" i="15"/>
  <c r="G96" i="15"/>
  <c r="H96" i="15"/>
  <c r="F92" i="15"/>
  <c r="G92" i="15"/>
  <c r="H92" i="15"/>
  <c r="F1772" i="15"/>
  <c r="G1772" i="15"/>
  <c r="H1772" i="15"/>
  <c r="F1770" i="15"/>
  <c r="G1770" i="15"/>
  <c r="H1770" i="15"/>
  <c r="F117" i="15"/>
  <c r="G117" i="15"/>
  <c r="H117" i="15"/>
  <c r="F761" i="15"/>
  <c r="F743" i="15"/>
  <c r="G743" i="15"/>
  <c r="H743" i="15"/>
  <c r="F115" i="15"/>
  <c r="G115" i="15"/>
  <c r="H115" i="15"/>
  <c r="F113" i="15"/>
  <c r="G113" i="15"/>
  <c r="H113" i="15"/>
  <c r="F106" i="15"/>
  <c r="G106" i="15"/>
  <c r="H106" i="15"/>
  <c r="F99" i="15"/>
  <c r="G99" i="15"/>
  <c r="H99" i="15"/>
  <c r="F97" i="15"/>
  <c r="G97" i="15"/>
  <c r="H97" i="15"/>
  <c r="F90" i="15"/>
  <c r="G90" i="15"/>
  <c r="H90" i="15"/>
  <c r="F119" i="15"/>
  <c r="G119" i="15"/>
  <c r="H119" i="15"/>
  <c r="F114" i="15"/>
  <c r="G114" i="15"/>
  <c r="H114" i="15"/>
  <c r="F107" i="15"/>
  <c r="G107" i="15"/>
  <c r="H107" i="15"/>
  <c r="F105" i="15"/>
  <c r="G105" i="15"/>
  <c r="H105" i="15"/>
  <c r="F98" i="15"/>
  <c r="G98" i="15"/>
  <c r="H98" i="15"/>
  <c r="F91" i="15"/>
  <c r="G91" i="15"/>
  <c r="H91" i="15"/>
  <c r="F1623" i="15"/>
  <c r="G1623" i="15"/>
  <c r="H1623" i="15"/>
  <c r="F890" i="15"/>
  <c r="G890" i="15"/>
  <c r="H890" i="15"/>
  <c r="F820" i="15"/>
  <c r="G820" i="15"/>
  <c r="H820" i="15"/>
  <c r="F1165" i="15"/>
  <c r="G1165" i="15"/>
  <c r="H1165" i="15"/>
  <c r="F1941" i="15"/>
  <c r="G1941" i="15"/>
  <c r="H1941" i="15"/>
  <c r="F1945" i="15"/>
  <c r="G1945" i="15"/>
  <c r="H1945" i="15"/>
  <c r="F1926" i="15"/>
  <c r="G1926" i="15"/>
  <c r="H1926" i="15"/>
  <c r="F725" i="15"/>
  <c r="G725" i="15"/>
  <c r="H725" i="15"/>
  <c r="F109" i="15"/>
  <c r="G109" i="15"/>
  <c r="H109" i="15"/>
  <c r="F102" i="15"/>
  <c r="G102" i="15"/>
  <c r="H102" i="15"/>
  <c r="F95" i="15"/>
  <c r="G95" i="15"/>
  <c r="H95" i="15"/>
  <c r="F3089" i="15"/>
  <c r="G3089" i="15"/>
  <c r="H3089" i="15"/>
  <c r="F3087" i="15"/>
  <c r="G3087" i="15"/>
  <c r="H3087" i="15"/>
  <c r="F1947" i="15"/>
  <c r="G1947" i="15"/>
  <c r="H1947" i="15"/>
  <c r="F101" i="15"/>
  <c r="G101" i="15"/>
  <c r="H101" i="15"/>
  <c r="F94" i="15"/>
  <c r="G94" i="15"/>
  <c r="H94" i="15"/>
  <c r="F145" i="15"/>
  <c r="G145" i="15"/>
  <c r="H145" i="15"/>
  <c r="F848" i="15"/>
  <c r="F834" i="15"/>
  <c r="G834" i="15"/>
  <c r="H834" i="15"/>
  <c r="F3090" i="15"/>
  <c r="G3090" i="15"/>
  <c r="H3090" i="15"/>
  <c r="F2692" i="15"/>
  <c r="G2692" i="15"/>
  <c r="H2692" i="15"/>
  <c r="F1187" i="15"/>
  <c r="G1187" i="15"/>
  <c r="H1187" i="15"/>
  <c r="F1942" i="15"/>
  <c r="G1942" i="15"/>
  <c r="H1942" i="15"/>
  <c r="F1944" i="15"/>
  <c r="G1944" i="15"/>
  <c r="H1944" i="15"/>
  <c r="F111" i="15"/>
  <c r="G111" i="15"/>
  <c r="H111" i="15"/>
  <c r="F93" i="15"/>
  <c r="G93" i="15"/>
  <c r="H93" i="15"/>
  <c r="F1771" i="15"/>
  <c r="G1771" i="15"/>
  <c r="H1771" i="15"/>
  <c r="F1734" i="15"/>
  <c r="G1734" i="15"/>
  <c r="H1734" i="15"/>
  <c r="F3132" i="15"/>
  <c r="F3133" i="15"/>
  <c r="F3134" i="15"/>
  <c r="F3136" i="15"/>
  <c r="F3137" i="15"/>
  <c r="F3138" i="15"/>
  <c r="F3140" i="15"/>
  <c r="F3141" i="15"/>
  <c r="F3142" i="15"/>
  <c r="F3144" i="15"/>
  <c r="F3145" i="15"/>
  <c r="F3086" i="15"/>
  <c r="G3086" i="15"/>
  <c r="H3086" i="15"/>
  <c r="F1946" i="15"/>
  <c r="G1946" i="15"/>
  <c r="H1946" i="15"/>
  <c r="F1948" i="15"/>
  <c r="G1948" i="15"/>
  <c r="H1948" i="15"/>
  <c r="F531" i="15"/>
  <c r="G531" i="15"/>
  <c r="H531" i="15"/>
  <c r="F566" i="15"/>
  <c r="G566" i="15"/>
  <c r="G3137" i="15"/>
  <c r="J3137" i="15"/>
  <c r="F3118" i="15"/>
  <c r="G3118" i="15"/>
  <c r="H3118" i="15"/>
  <c r="F3153" i="15"/>
  <c r="F3154" i="15"/>
  <c r="F3119" i="15"/>
  <c r="G3119" i="15"/>
  <c r="H3119" i="15"/>
  <c r="F3150" i="15"/>
  <c r="F3143" i="15"/>
  <c r="F3139" i="15"/>
  <c r="F3135" i="15"/>
  <c r="F3122" i="15"/>
  <c r="G3122" i="15"/>
  <c r="H3122" i="15"/>
  <c r="F910" i="15"/>
  <c r="F377" i="16"/>
  <c r="G377" i="16"/>
  <c r="H377" i="16"/>
  <c r="F373" i="16"/>
  <c r="G373" i="16"/>
  <c r="H373" i="16"/>
  <c r="F369" i="16"/>
  <c r="G369" i="16"/>
  <c r="H369" i="16"/>
  <c r="F365" i="16"/>
  <c r="G365" i="16"/>
  <c r="H365" i="16"/>
  <c r="F3151" i="15"/>
  <c r="F589" i="222"/>
  <c r="G589" i="222"/>
  <c r="H589" i="222"/>
  <c r="F696" i="222"/>
  <c r="G696" i="222"/>
  <c r="H696" i="222"/>
  <c r="F688" i="222"/>
  <c r="G688" i="222"/>
  <c r="H688" i="222"/>
  <c r="F680" i="222"/>
  <c r="G680" i="222"/>
  <c r="H680" i="222"/>
  <c r="F672" i="222"/>
  <c r="G672" i="222"/>
  <c r="H672" i="222"/>
  <c r="F664" i="222"/>
  <c r="G664" i="222"/>
  <c r="H664" i="222"/>
  <c r="F656" i="222"/>
  <c r="G656" i="222"/>
  <c r="H656" i="222"/>
  <c r="F584" i="222"/>
  <c r="G584" i="222"/>
  <c r="H584" i="222"/>
  <c r="F586" i="222"/>
  <c r="G586" i="222"/>
  <c r="H586" i="222"/>
  <c r="F693" i="222"/>
  <c r="G693" i="222"/>
  <c r="H693" i="222"/>
  <c r="F685" i="222"/>
  <c r="G685" i="222"/>
  <c r="H685" i="222"/>
  <c r="F677" i="222"/>
  <c r="G677" i="222"/>
  <c r="H677" i="222"/>
  <c r="F669" i="222"/>
  <c r="G669" i="222"/>
  <c r="H669" i="222"/>
  <c r="F661" i="222"/>
  <c r="G661" i="222"/>
  <c r="H661" i="222"/>
  <c r="F793" i="222"/>
  <c r="G793" i="222"/>
  <c r="H793" i="222"/>
  <c r="F593" i="222"/>
  <c r="G593" i="222"/>
  <c r="H593" i="222"/>
  <c r="F585" i="222"/>
  <c r="G585" i="222"/>
  <c r="H585" i="222"/>
  <c r="F692" i="222"/>
  <c r="G692" i="222"/>
  <c r="H692" i="222"/>
  <c r="F684" i="222"/>
  <c r="G684" i="222"/>
  <c r="H684" i="222"/>
  <c r="F676" i="222"/>
  <c r="G676" i="222"/>
  <c r="H676" i="222"/>
  <c r="F668" i="222"/>
  <c r="G668" i="222"/>
  <c r="H668" i="222"/>
  <c r="F660" i="222"/>
  <c r="G660" i="222"/>
  <c r="H660" i="222"/>
  <c r="F433" i="4"/>
  <c r="G433" i="4"/>
  <c r="H433" i="4"/>
  <c r="F655" i="222"/>
  <c r="G655" i="222"/>
  <c r="H655" i="222"/>
  <c r="F659" i="222"/>
  <c r="G659" i="222"/>
  <c r="H659" i="222"/>
  <c r="F663" i="222"/>
  <c r="G663" i="222"/>
  <c r="H663" i="222"/>
  <c r="F667" i="222"/>
  <c r="G667" i="222"/>
  <c r="H667" i="222"/>
  <c r="F671" i="222"/>
  <c r="G671" i="222"/>
  <c r="H671" i="222"/>
  <c r="F675" i="222"/>
  <c r="G675" i="222"/>
  <c r="H675" i="222"/>
  <c r="F679" i="222"/>
  <c r="G679" i="222"/>
  <c r="H679" i="222"/>
  <c r="F683" i="222"/>
  <c r="G683" i="222"/>
  <c r="H683" i="222"/>
  <c r="F687" i="222"/>
  <c r="G687" i="222"/>
  <c r="H687" i="222"/>
  <c r="F691" i="222"/>
  <c r="G691" i="222"/>
  <c r="H691" i="222"/>
  <c r="F695" i="222"/>
  <c r="G695" i="222"/>
  <c r="H695" i="222"/>
  <c r="F699" i="222"/>
  <c r="G699" i="222"/>
  <c r="H699" i="222"/>
  <c r="F588" i="222"/>
  <c r="G588" i="222"/>
  <c r="H588" i="222"/>
  <c r="F592" i="222"/>
  <c r="G592" i="222"/>
  <c r="H592" i="222"/>
  <c r="F794" i="222"/>
  <c r="G794" i="222"/>
  <c r="H794" i="222"/>
  <c r="F658" i="222"/>
  <c r="G658" i="222"/>
  <c r="H658" i="222"/>
  <c r="F662" i="222"/>
  <c r="G662" i="222"/>
  <c r="H662" i="222"/>
  <c r="F666" i="222"/>
  <c r="G666" i="222"/>
  <c r="H666" i="222"/>
  <c r="F670" i="222"/>
  <c r="G670" i="222"/>
  <c r="H670" i="222"/>
  <c r="F674" i="222"/>
  <c r="G674" i="222"/>
  <c r="H674" i="222"/>
  <c r="F678" i="222"/>
  <c r="G678" i="222"/>
  <c r="H678" i="222"/>
  <c r="F682" i="222"/>
  <c r="G682" i="222"/>
  <c r="H682" i="222"/>
  <c r="F686" i="222"/>
  <c r="G686" i="222"/>
  <c r="H686" i="222"/>
  <c r="F690" i="222"/>
  <c r="G690" i="222"/>
  <c r="H690" i="222"/>
  <c r="F694" i="222"/>
  <c r="G694" i="222"/>
  <c r="H694" i="222"/>
  <c r="F698" i="222"/>
  <c r="G698" i="222"/>
  <c r="H698" i="222"/>
  <c r="F587" i="222"/>
  <c r="G587" i="222"/>
  <c r="H587" i="222"/>
  <c r="F591" i="222"/>
  <c r="G591" i="222"/>
  <c r="H591" i="222"/>
  <c r="G215" i="12"/>
  <c r="G183" i="12"/>
  <c r="J180" i="216"/>
  <c r="J120" i="216"/>
  <c r="G64" i="216"/>
  <c r="J48" i="216"/>
  <c r="J1134" i="4"/>
  <c r="J906" i="4"/>
  <c r="J858" i="4"/>
  <c r="J707" i="4"/>
  <c r="J649" i="4"/>
  <c r="J652" i="4"/>
  <c r="G596" i="4"/>
  <c r="J592" i="4"/>
  <c r="J536" i="4"/>
  <c r="G517" i="4"/>
  <c r="J483" i="4"/>
  <c r="J68" i="4"/>
  <c r="J64" i="4"/>
  <c r="J46" i="4"/>
  <c r="J41" i="4"/>
  <c r="J42" i="4"/>
  <c r="J45" i="4"/>
  <c r="G1453" i="222"/>
  <c r="G1107" i="222"/>
  <c r="J1119" i="222"/>
  <c r="J1123" i="222"/>
  <c r="J1111" i="222"/>
  <c r="J977" i="222"/>
  <c r="J969" i="222"/>
  <c r="J931" i="222"/>
  <c r="J927" i="222"/>
  <c r="J885" i="222"/>
  <c r="J629" i="222"/>
  <c r="J641" i="222"/>
  <c r="J637" i="222"/>
  <c r="J501" i="222"/>
  <c r="J545" i="222"/>
  <c r="G449" i="222"/>
  <c r="J485" i="222"/>
  <c r="J453" i="222"/>
  <c r="J533" i="222"/>
  <c r="J525" i="222"/>
  <c r="J541" i="222"/>
  <c r="J489" i="222"/>
  <c r="J505" i="222"/>
  <c r="J469" i="222"/>
  <c r="J300" i="222"/>
  <c r="J280" i="222"/>
  <c r="J272" i="222"/>
  <c r="J288" i="222"/>
  <c r="J252" i="222"/>
  <c r="J308" i="222"/>
  <c r="J264" i="222"/>
  <c r="J248" i="222"/>
  <c r="G92" i="222"/>
  <c r="J128" i="222"/>
  <c r="J144" i="222"/>
  <c r="G140" i="222"/>
  <c r="J96" i="222"/>
  <c r="J136" i="222"/>
  <c r="J120" i="222"/>
  <c r="J112" i="222"/>
  <c r="J152" i="222"/>
  <c r="G3136" i="15"/>
  <c r="J3152" i="15"/>
  <c r="J3148" i="15"/>
  <c r="G3144" i="15"/>
  <c r="J3032" i="15"/>
  <c r="G3036" i="15"/>
  <c r="G3028" i="15"/>
  <c r="G3008" i="15"/>
  <c r="J3016" i="15"/>
  <c r="G3056" i="15"/>
  <c r="G2944" i="15"/>
  <c r="J2972" i="15"/>
  <c r="J2988" i="15"/>
  <c r="J2984" i="15"/>
  <c r="J2964" i="15"/>
  <c r="J2960" i="15"/>
  <c r="J2956" i="15"/>
  <c r="J2948" i="15"/>
  <c r="J2992" i="15"/>
  <c r="J2861" i="15"/>
  <c r="G2845" i="15"/>
  <c r="G2817" i="15"/>
  <c r="G2797" i="15"/>
  <c r="J2857" i="15"/>
  <c r="J2829" i="15"/>
  <c r="J2793" i="15"/>
  <c r="G2821" i="15"/>
  <c r="J2833" i="15"/>
  <c r="J2841" i="15"/>
  <c r="J2556" i="15"/>
  <c r="J2552" i="15"/>
  <c r="J2532" i="15"/>
  <c r="G2592" i="15"/>
  <c r="G2576" i="15"/>
  <c r="G2548" i="15"/>
  <c r="G2528" i="15"/>
  <c r="J2584" i="15"/>
  <c r="G2604" i="15"/>
  <c r="J2453" i="15"/>
  <c r="J2469" i="15"/>
  <c r="J2473" i="15"/>
  <c r="J2437" i="15"/>
  <c r="J2445" i="15"/>
  <c r="G2421" i="15"/>
  <c r="G2449" i="15"/>
  <c r="G2461" i="15"/>
  <c r="G2425" i="15"/>
  <c r="J2433" i="15"/>
  <c r="J2457" i="15"/>
  <c r="G2501" i="15"/>
  <c r="G2477" i="15"/>
  <c r="J2493" i="15"/>
  <c r="J2290" i="15"/>
  <c r="J2306" i="15"/>
  <c r="F2236" i="15"/>
  <c r="G2236" i="15"/>
  <c r="F2244" i="15"/>
  <c r="G2244" i="15"/>
  <c r="J2237" i="15"/>
  <c r="J2235" i="15"/>
  <c r="J2236" i="15"/>
  <c r="J2244" i="15"/>
  <c r="J2233" i="15"/>
  <c r="J2240" i="15"/>
  <c r="J2231" i="15"/>
  <c r="J2220" i="15"/>
  <c r="J2224" i="15"/>
  <c r="J2208" i="15"/>
  <c r="J2216" i="15"/>
  <c r="H2229" i="15"/>
  <c r="J2229" i="15"/>
  <c r="H2213" i="15"/>
  <c r="F2212" i="15"/>
  <c r="G2212" i="15"/>
  <c r="J2212" i="15"/>
  <c r="F2228" i="15"/>
  <c r="G2228" i="15"/>
  <c r="J2228" i="15"/>
  <c r="J2222" i="15"/>
  <c r="J2218" i="15"/>
  <c r="J2226" i="15"/>
  <c r="J2230" i="15"/>
  <c r="H2205" i="15"/>
  <c r="J2205" i="15"/>
  <c r="J2221" i="15"/>
  <c r="J2209" i="15"/>
  <c r="J2213" i="15"/>
  <c r="J2225" i="15"/>
  <c r="J2241" i="15"/>
  <c r="J1538" i="15"/>
  <c r="J1522" i="15"/>
  <c r="J1554" i="15"/>
  <c r="G1574" i="15"/>
  <c r="G1526" i="15"/>
  <c r="G1514" i="15"/>
  <c r="J1578" i="15"/>
  <c r="J1606" i="15"/>
  <c r="J1602" i="15"/>
  <c r="J1510" i="15"/>
  <c r="J1594" i="15"/>
  <c r="J1518" i="15"/>
  <c r="J1506" i="15"/>
  <c r="G1140" i="15"/>
  <c r="G1136" i="15"/>
  <c r="J1144" i="15"/>
  <c r="J1049" i="15"/>
  <c r="J847" i="15"/>
  <c r="G704" i="15"/>
  <c r="J656" i="15"/>
  <c r="J655" i="15"/>
  <c r="J652" i="15"/>
  <c r="J503" i="15"/>
  <c r="J389" i="15"/>
  <c r="G385" i="15"/>
  <c r="G393" i="15"/>
  <c r="J330" i="15"/>
  <c r="G265" i="15"/>
  <c r="G261" i="15"/>
  <c r="J269" i="15"/>
  <c r="J277" i="15"/>
  <c r="G273" i="15"/>
  <c r="J76" i="15"/>
  <c r="J60" i="15"/>
  <c r="J80" i="15"/>
  <c r="J88" i="14"/>
  <c r="J68" i="14"/>
  <c r="J100" i="14"/>
  <c r="J92" i="14"/>
  <c r="J992" i="13"/>
  <c r="J874" i="13"/>
  <c r="J809" i="13"/>
  <c r="J789" i="13"/>
  <c r="J617" i="13"/>
  <c r="J616" i="13"/>
  <c r="J215" i="13"/>
  <c r="G219" i="13"/>
  <c r="J1015" i="12"/>
  <c r="J1019" i="12"/>
  <c r="J1023" i="12"/>
  <c r="J1027" i="12"/>
  <c r="G845" i="12"/>
  <c r="J853" i="12"/>
  <c r="G734" i="12"/>
  <c r="J738" i="12"/>
  <c r="J746" i="12"/>
  <c r="J685" i="12"/>
  <c r="J631" i="12"/>
  <c r="J635" i="12"/>
  <c r="J469" i="12"/>
  <c r="J420" i="12"/>
  <c r="J432" i="12"/>
  <c r="G440" i="12"/>
  <c r="J331" i="12"/>
  <c r="J299" i="12"/>
  <c r="G315" i="12"/>
  <c r="J339" i="12"/>
  <c r="G335" i="12"/>
  <c r="J303" i="12"/>
  <c r="J319" i="12"/>
  <c r="G79" i="12"/>
  <c r="J75" i="12"/>
  <c r="J41" i="12"/>
  <c r="J37" i="12"/>
  <c r="J3101" i="1"/>
  <c r="G3093" i="1"/>
  <c r="G3089" i="1"/>
  <c r="J3077" i="1"/>
  <c r="G3081" i="1"/>
  <c r="J3015" i="1"/>
  <c r="J2987" i="1"/>
  <c r="J2971" i="1"/>
  <c r="G2995" i="1"/>
  <c r="G2991" i="1"/>
  <c r="G3019" i="1"/>
  <c r="G3003" i="1"/>
  <c r="J2999" i="1"/>
  <c r="G2975" i="1"/>
  <c r="J3011" i="1"/>
  <c r="J2870" i="1"/>
  <c r="J2882" i="1"/>
  <c r="G2886" i="1"/>
  <c r="G2874" i="1"/>
  <c r="G2801" i="1"/>
  <c r="J2704" i="1"/>
  <c r="G2696" i="1"/>
  <c r="G2716" i="1"/>
  <c r="G2708" i="1"/>
  <c r="G2712" i="1"/>
  <c r="J2700" i="1"/>
  <c r="G2587" i="1"/>
  <c r="J2484" i="1"/>
  <c r="J2524" i="1"/>
  <c r="J2508" i="1"/>
  <c r="J2532" i="1"/>
  <c r="G2480" i="1"/>
  <c r="J2472" i="1"/>
  <c r="G2528" i="1"/>
  <c r="G2504" i="1"/>
  <c r="G2500" i="1"/>
  <c r="G2464" i="1"/>
  <c r="G2516" i="1"/>
  <c r="J2409" i="1"/>
  <c r="J2441" i="1"/>
  <c r="J2421" i="1"/>
  <c r="J2429" i="1"/>
  <c r="J2413" i="1"/>
  <c r="G2405" i="1"/>
  <c r="G2437" i="1"/>
  <c r="J2425" i="1"/>
  <c r="J2397" i="1"/>
  <c r="J2381" i="1"/>
  <c r="G2393" i="1"/>
  <c r="G2385" i="1"/>
  <c r="J2206" i="1"/>
  <c r="J2218" i="1"/>
  <c r="J2194" i="1"/>
  <c r="G2222" i="1"/>
  <c r="G2186" i="1"/>
  <c r="G2202" i="1"/>
  <c r="G2230" i="1"/>
  <c r="G2242" i="1"/>
  <c r="G2234" i="1"/>
  <c r="G2198" i="1"/>
  <c r="J2210" i="1"/>
  <c r="G2042" i="1"/>
  <c r="G2030" i="1"/>
  <c r="G2050" i="1"/>
  <c r="J2058" i="1"/>
  <c r="J2062" i="1"/>
  <c r="J2014" i="1"/>
  <c r="J1944" i="1"/>
  <c r="J1968" i="1"/>
  <c r="G1936" i="1"/>
  <c r="G1904" i="1"/>
  <c r="J1960" i="1"/>
  <c r="J1932" i="1"/>
  <c r="G1764" i="1"/>
  <c r="G1784" i="1"/>
  <c r="J1780" i="1"/>
  <c r="J1768" i="1"/>
  <c r="G1796" i="1"/>
  <c r="G1792" i="1"/>
  <c r="G1752" i="1"/>
  <c r="G1706" i="1"/>
  <c r="G1666" i="1"/>
  <c r="G1546" i="1"/>
  <c r="J1502" i="1"/>
  <c r="J1380" i="1"/>
  <c r="J1376" i="1"/>
  <c r="J1396" i="1"/>
  <c r="J1098" i="1"/>
  <c r="J1044" i="1"/>
  <c r="G1270" i="1"/>
  <c r="J1270" i="1"/>
  <c r="J1248" i="1"/>
  <c r="G1248" i="1"/>
  <c r="G1256" i="1"/>
  <c r="J1256" i="1"/>
  <c r="G1243" i="1"/>
  <c r="J1243" i="1"/>
  <c r="G1236" i="1"/>
  <c r="J1236" i="1"/>
  <c r="J1258" i="1"/>
  <c r="G1404" i="1"/>
  <c r="J1263" i="1"/>
  <c r="J1235" i="1"/>
  <c r="G1269" i="1"/>
  <c r="J1392" i="1"/>
  <c r="J601" i="1"/>
  <c r="G605" i="1"/>
  <c r="G587" i="1"/>
  <c r="J583" i="1"/>
  <c r="G508" i="1"/>
  <c r="G504" i="1"/>
  <c r="G484" i="1"/>
  <c r="J343" i="1"/>
  <c r="J335" i="1"/>
  <c r="J347" i="1"/>
  <c r="J318" i="1"/>
  <c r="G309" i="1"/>
  <c r="G1118" i="1"/>
  <c r="G363" i="4"/>
  <c r="F81" i="19"/>
  <c r="G81" i="19"/>
  <c r="H81" i="19"/>
  <c r="G72" i="14"/>
  <c r="J1260" i="1"/>
  <c r="G1260" i="1"/>
  <c r="G1261" i="1"/>
  <c r="J1261" i="1"/>
  <c r="J1373" i="1"/>
  <c r="G1373" i="1"/>
  <c r="G1384" i="1"/>
  <c r="J1384" i="1"/>
  <c r="J1240" i="1"/>
  <c r="G1240" i="1"/>
  <c r="J1238" i="1"/>
  <c r="G1238" i="1"/>
  <c r="G1402" i="1"/>
  <c r="J1402" i="1"/>
  <c r="G1408" i="1"/>
  <c r="J1408" i="1"/>
  <c r="G1390" i="1"/>
  <c r="J1390" i="1"/>
  <c r="J2032" i="1"/>
  <c r="J1253" i="1"/>
  <c r="J1239" i="1"/>
  <c r="J1372" i="1"/>
  <c r="J1400" i="1"/>
  <c r="J445" i="222"/>
  <c r="G445" i="222"/>
  <c r="G3134" i="15"/>
  <c r="J3134" i="15"/>
  <c r="J1405" i="1"/>
  <c r="G1252" i="1"/>
  <c r="J1388" i="1"/>
  <c r="G103" i="2"/>
  <c r="H103" i="2"/>
  <c r="G102" i="2"/>
  <c r="H102" i="2"/>
  <c r="G104" i="2"/>
  <c r="H104" i="2"/>
  <c r="J2254" i="15"/>
  <c r="G3142" i="15"/>
  <c r="J3142" i="15"/>
  <c r="H24" i="16"/>
  <c r="G24" i="16"/>
  <c r="F813" i="222"/>
  <c r="G813" i="222"/>
  <c r="F809" i="222"/>
  <c r="G809" i="222"/>
  <c r="F665" i="222"/>
  <c r="G665" i="222"/>
  <c r="H665" i="222"/>
  <c r="F590" i="222"/>
  <c r="G590" i="222"/>
  <c r="H590" i="222"/>
  <c r="F798" i="222"/>
  <c r="G798" i="222"/>
  <c r="H798" i="222"/>
  <c r="F689" i="222"/>
  <c r="G689" i="222"/>
  <c r="H689" i="222"/>
  <c r="F808" i="222"/>
  <c r="G808" i="222"/>
  <c r="F673" i="222"/>
  <c r="G673" i="222"/>
  <c r="H673" i="222"/>
  <c r="F697" i="222"/>
  <c r="G697" i="222"/>
  <c r="H697" i="222"/>
  <c r="F657" i="222"/>
  <c r="G657" i="222"/>
  <c r="H657" i="222"/>
  <c r="F292" i="15"/>
  <c r="G292" i="15"/>
  <c r="H292" i="15"/>
  <c r="F368" i="15"/>
  <c r="G368" i="15"/>
  <c r="H368" i="15"/>
  <c r="F366" i="15"/>
  <c r="G366" i="15"/>
  <c r="H366" i="15"/>
  <c r="F356" i="15"/>
  <c r="G356" i="15"/>
  <c r="H356" i="15"/>
  <c r="F305" i="15"/>
  <c r="G305" i="15"/>
  <c r="H305" i="15"/>
  <c r="F304" i="15"/>
  <c r="G304" i="15"/>
  <c r="H304" i="15"/>
  <c r="F288" i="15"/>
  <c r="G288" i="15"/>
  <c r="H288" i="15"/>
  <c r="F511" i="15"/>
  <c r="F118" i="15"/>
  <c r="G118" i="15"/>
  <c r="H118" i="15"/>
  <c r="F587" i="15"/>
  <c r="G587" i="15"/>
  <c r="H587" i="15"/>
  <c r="F586" i="15"/>
  <c r="G586" i="15"/>
  <c r="H586" i="15"/>
  <c r="F597" i="15"/>
  <c r="F599" i="15"/>
  <c r="F598" i="15"/>
  <c r="F307" i="15"/>
  <c r="G307" i="15"/>
  <c r="H307" i="15"/>
  <c r="F290" i="15"/>
  <c r="G290" i="15"/>
  <c r="H290" i="15"/>
  <c r="F348" i="15"/>
  <c r="G348" i="15"/>
  <c r="H348" i="15"/>
  <c r="F364" i="15"/>
  <c r="G364" i="15"/>
  <c r="H364" i="15"/>
  <c r="F346" i="15"/>
  <c r="G346" i="15"/>
  <c r="H346" i="15"/>
  <c r="F293" i="15"/>
  <c r="G293" i="15"/>
  <c r="H293" i="15"/>
  <c r="F298" i="15"/>
  <c r="G298" i="15"/>
  <c r="H298" i="15"/>
  <c r="F286" i="15"/>
  <c r="G286" i="15"/>
  <c r="H286" i="15"/>
  <c r="F3121" i="15"/>
  <c r="G3121" i="15"/>
  <c r="H3121" i="15"/>
  <c r="F313" i="15"/>
  <c r="G313" i="15"/>
  <c r="H313" i="15"/>
  <c r="F295" i="15"/>
  <c r="G295" i="15"/>
  <c r="H295" i="15"/>
  <c r="F362" i="15"/>
  <c r="G362" i="15"/>
  <c r="H362" i="15"/>
  <c r="F372" i="15"/>
  <c r="G372" i="15"/>
  <c r="H372" i="15"/>
  <c r="F352" i="15"/>
  <c r="G352" i="15"/>
  <c r="H352" i="15"/>
  <c r="F309" i="15"/>
  <c r="G309" i="15"/>
  <c r="H309" i="15"/>
  <c r="F302" i="15"/>
  <c r="G302" i="15"/>
  <c r="H302" i="15"/>
  <c r="F297" i="15"/>
  <c r="G297" i="15"/>
  <c r="H297" i="15"/>
  <c r="F322" i="15"/>
  <c r="F206" i="15"/>
  <c r="G206" i="15"/>
  <c r="H206" i="15"/>
  <c r="F110" i="15"/>
  <c r="G110" i="15"/>
  <c r="H110" i="15"/>
  <c r="F900" i="15"/>
  <c r="G900" i="15"/>
  <c r="H900" i="15"/>
  <c r="F1943" i="15"/>
  <c r="G1943" i="15"/>
  <c r="H1943" i="15"/>
  <c r="J181" i="1"/>
  <c r="J177" i="1"/>
  <c r="J185" i="1"/>
  <c r="J78" i="1"/>
  <c r="J74" i="1"/>
  <c r="J57" i="1"/>
  <c r="J49" i="1"/>
  <c r="J45" i="1"/>
  <c r="F91" i="19"/>
  <c r="G91" i="19"/>
  <c r="H91" i="19"/>
  <c r="F92" i="19"/>
  <c r="G92" i="19"/>
  <c r="H92" i="19"/>
  <c r="J687" i="12"/>
  <c r="G687" i="12"/>
  <c r="G801" i="12"/>
  <c r="J801" i="12"/>
  <c r="G1018" i="13"/>
  <c r="J1018" i="13"/>
  <c r="G101" i="14"/>
  <c r="J101" i="14"/>
  <c r="J97" i="14"/>
  <c r="G97" i="14"/>
  <c r="J68" i="15"/>
  <c r="G68" i="15"/>
  <c r="G513" i="15"/>
  <c r="J513" i="15"/>
  <c r="G700" i="15"/>
  <c r="J700" i="15"/>
  <c r="G1047" i="15"/>
  <c r="J1047" i="15"/>
  <c r="J1132" i="15"/>
  <c r="G1132" i="15"/>
  <c r="J1198" i="15"/>
  <c r="G1143" i="15"/>
  <c r="J1143" i="15"/>
  <c r="G1592" i="15"/>
  <c r="J1592" i="15"/>
  <c r="G1569" i="15"/>
  <c r="J1569" i="15"/>
  <c r="G2417" i="15"/>
  <c r="J2417" i="15"/>
  <c r="J2452" i="15"/>
  <c r="G2452" i="15"/>
  <c r="G2767" i="15"/>
  <c r="J2767" i="15"/>
  <c r="G2730" i="15"/>
  <c r="J2730" i="15"/>
  <c r="G2728" i="15"/>
  <c r="J2728" i="15"/>
  <c r="G2834" i="15"/>
  <c r="J2834" i="15"/>
  <c r="J2980" i="15"/>
  <c r="G2980" i="15"/>
  <c r="G2978" i="15"/>
  <c r="J2978" i="15"/>
  <c r="G2953" i="15"/>
  <c r="J2953" i="15"/>
  <c r="G134" i="222"/>
  <c r="J134" i="222"/>
  <c r="G129" i="222"/>
  <c r="J129" i="222"/>
  <c r="G307" i="222"/>
  <c r="J307" i="222"/>
  <c r="G302" i="222"/>
  <c r="J302" i="222"/>
  <c r="G269" i="222"/>
  <c r="J269" i="222"/>
  <c r="G513" i="222"/>
  <c r="J513" i="222"/>
  <c r="G511" i="222"/>
  <c r="J511" i="222"/>
  <c r="G923" i="222"/>
  <c r="J923" i="222"/>
  <c r="G712" i="4"/>
  <c r="J712" i="4"/>
  <c r="G223" i="13"/>
  <c r="J223" i="13"/>
  <c r="H25" i="16"/>
  <c r="G25" i="16"/>
  <c r="H53" i="16"/>
  <c r="G53" i="16"/>
  <c r="G13" i="16"/>
  <c r="H13" i="16"/>
  <c r="J508" i="222"/>
  <c r="J211" i="1"/>
  <c r="J168" i="1"/>
  <c r="J539" i="4"/>
  <c r="J519" i="4"/>
  <c r="J1042" i="1"/>
  <c r="J650" i="4"/>
  <c r="F126" i="19"/>
  <c r="G126" i="19"/>
  <c r="H126" i="19"/>
  <c r="F135" i="19"/>
  <c r="G135" i="19"/>
  <c r="H135" i="19"/>
  <c r="F206" i="219"/>
  <c r="G206" i="219"/>
  <c r="H206" i="219"/>
  <c r="F173" i="219"/>
  <c r="G173" i="219"/>
  <c r="H173" i="219"/>
  <c r="F138" i="219"/>
  <c r="G138" i="219"/>
  <c r="H138" i="219"/>
  <c r="F144" i="219"/>
  <c r="G144" i="219"/>
  <c r="H144" i="219"/>
  <c r="F208" i="219"/>
  <c r="G208" i="219"/>
  <c r="H208" i="219"/>
  <c r="F62" i="219"/>
  <c r="G62" i="219"/>
  <c r="H62" i="219"/>
  <c r="F132" i="219"/>
  <c r="G132" i="219"/>
  <c r="H132" i="219"/>
  <c r="F120" i="219"/>
  <c r="G120" i="219"/>
  <c r="H120" i="219"/>
  <c r="F65" i="219"/>
  <c r="G65" i="219"/>
  <c r="H65" i="219"/>
  <c r="G618" i="13"/>
  <c r="J618" i="13"/>
  <c r="G223" i="14"/>
  <c r="J223" i="14"/>
  <c r="G961" i="4"/>
  <c r="J961" i="4"/>
  <c r="G167" i="14"/>
  <c r="J167" i="14"/>
  <c r="J1234" i="1"/>
  <c r="G1234" i="1"/>
  <c r="F129" i="5"/>
  <c r="G129" i="5"/>
  <c r="F349" i="5"/>
  <c r="G349" i="5"/>
  <c r="F375" i="5"/>
  <c r="G375" i="5"/>
  <c r="F391" i="5"/>
  <c r="G391" i="5"/>
  <c r="G91" i="14"/>
  <c r="J91" i="14"/>
  <c r="G169" i="14"/>
  <c r="J169" i="14"/>
  <c r="G289" i="222"/>
  <c r="J2006" i="1"/>
  <c r="G1375" i="1"/>
  <c r="J428" i="12"/>
  <c r="J73" i="12"/>
  <c r="F36" i="5"/>
  <c r="G36" i="5"/>
  <c r="F183" i="5"/>
  <c r="G183" i="5"/>
  <c r="F483" i="5"/>
  <c r="G483" i="5"/>
  <c r="F492" i="5"/>
  <c r="G492" i="5"/>
  <c r="F506" i="5"/>
  <c r="G506" i="5"/>
  <c r="F181" i="5"/>
  <c r="G181" i="5"/>
  <c r="F486" i="5"/>
  <c r="G486" i="5"/>
  <c r="F489" i="5"/>
  <c r="G489" i="5"/>
  <c r="F508" i="5"/>
  <c r="G508" i="5"/>
  <c r="G632" i="2"/>
  <c r="G635" i="2"/>
  <c r="F490" i="5"/>
  <c r="G490" i="5"/>
  <c r="F509" i="5"/>
  <c r="G509" i="5"/>
  <c r="F482" i="5"/>
  <c r="G482" i="5"/>
  <c r="F493" i="5"/>
  <c r="G493" i="5"/>
  <c r="F179" i="5"/>
  <c r="G179" i="5"/>
  <c r="F496" i="5"/>
  <c r="G496" i="5"/>
  <c r="F373" i="5"/>
  <c r="G373" i="5"/>
  <c r="F424" i="5"/>
  <c r="G424" i="5"/>
  <c r="F450" i="5"/>
  <c r="G450" i="5"/>
  <c r="F546" i="5"/>
  <c r="G546" i="5"/>
  <c r="F128" i="5"/>
  <c r="G128" i="5"/>
  <c r="F399" i="5"/>
  <c r="G399" i="5"/>
  <c r="F548" i="5"/>
  <c r="G548" i="5"/>
  <c r="F470" i="5"/>
  <c r="G470" i="5"/>
  <c r="F544" i="5"/>
  <c r="G544" i="5"/>
  <c r="F324" i="5"/>
  <c r="G324" i="5"/>
  <c r="F111" i="5"/>
  <c r="G111" i="5"/>
  <c r="F163" i="5"/>
  <c r="G163" i="5"/>
  <c r="F332" i="5"/>
  <c r="G332" i="5"/>
  <c r="F18" i="5"/>
  <c r="G18" i="5"/>
  <c r="F341" i="5"/>
  <c r="G341" i="5"/>
  <c r="F397" i="5"/>
  <c r="G397" i="5"/>
  <c r="F288" i="5"/>
  <c r="G288" i="5"/>
  <c r="F109" i="5"/>
  <c r="G109" i="5"/>
  <c r="F379" i="5"/>
  <c r="G379" i="5"/>
  <c r="F132" i="5"/>
  <c r="G132" i="5"/>
  <c r="F167" i="5"/>
  <c r="G167" i="5"/>
  <c r="F312" i="5"/>
  <c r="G312" i="5"/>
  <c r="F358" i="5"/>
  <c r="G358" i="5"/>
  <c r="F191" i="5"/>
  <c r="G191" i="5"/>
  <c r="F61" i="5"/>
  <c r="G61" i="5"/>
  <c r="F427" i="5"/>
  <c r="G427" i="5"/>
  <c r="F472" i="5"/>
  <c r="G472" i="5"/>
  <c r="F124" i="5"/>
  <c r="G124" i="5"/>
  <c r="F90" i="5"/>
  <c r="G90" i="5"/>
  <c r="F466" i="5"/>
  <c r="G466" i="5"/>
  <c r="F329" i="5"/>
  <c r="G329" i="5"/>
  <c r="F143" i="5"/>
  <c r="G143" i="5"/>
  <c r="F370" i="5"/>
  <c r="G370" i="5"/>
  <c r="F573" i="5"/>
  <c r="G573" i="5"/>
  <c r="F299" i="5"/>
  <c r="G299" i="5"/>
  <c r="F392" i="5"/>
  <c r="G392" i="5"/>
  <c r="F343" i="5"/>
  <c r="G343" i="5"/>
  <c r="F354" i="5"/>
  <c r="G354" i="5"/>
  <c r="F189" i="5"/>
  <c r="G189" i="5"/>
  <c r="F47" i="5"/>
  <c r="G47" i="5"/>
  <c r="F452" i="5"/>
  <c r="G452" i="5"/>
  <c r="F409" i="5"/>
  <c r="G409" i="5"/>
  <c r="F73" i="5"/>
  <c r="G73" i="5"/>
  <c r="F12" i="5"/>
  <c r="G12" i="5"/>
  <c r="F563" i="5"/>
  <c r="G563" i="5"/>
  <c r="F352" i="5"/>
  <c r="G352" i="5"/>
  <c r="F187" i="5"/>
  <c r="G187" i="5"/>
  <c r="F44" i="5"/>
  <c r="G44" i="5"/>
  <c r="F453" i="5"/>
  <c r="G453" i="5"/>
  <c r="F210" i="5"/>
  <c r="G210" i="5"/>
  <c r="F310" i="5"/>
  <c r="G310" i="5"/>
  <c r="F351" i="5"/>
  <c r="G351" i="5"/>
  <c r="F464" i="5"/>
  <c r="G464" i="5"/>
  <c r="F350" i="5"/>
  <c r="G350" i="5"/>
  <c r="F266" i="5"/>
  <c r="G266" i="5"/>
  <c r="F147" i="5"/>
  <c r="G147" i="5"/>
  <c r="F48" i="5"/>
  <c r="G48" i="5"/>
  <c r="F374" i="5"/>
  <c r="G374" i="5"/>
  <c r="F519" i="5"/>
  <c r="G519" i="5"/>
  <c r="F413" i="5"/>
  <c r="G413" i="5"/>
  <c r="F208" i="5"/>
  <c r="G208" i="5"/>
  <c r="F15" i="5"/>
  <c r="G15" i="5"/>
  <c r="F94" i="5"/>
  <c r="G94" i="5"/>
  <c r="F300" i="5"/>
  <c r="G300" i="5"/>
  <c r="F412" i="5"/>
  <c r="G412" i="5"/>
  <c r="F328" i="5"/>
  <c r="G328" i="5"/>
  <c r="F145" i="5"/>
  <c r="G145" i="5"/>
  <c r="F46" i="5"/>
  <c r="G46" i="5"/>
  <c r="F431" i="5"/>
  <c r="G431" i="5"/>
  <c r="F307" i="5"/>
  <c r="G307" i="5"/>
  <c r="F87" i="5"/>
  <c r="G87" i="5"/>
  <c r="F473" i="5"/>
  <c r="G473" i="5"/>
  <c r="F360" i="5"/>
  <c r="G360" i="5"/>
  <c r="F193" i="5"/>
  <c r="G193" i="5"/>
  <c r="F107" i="5"/>
  <c r="G107" i="5"/>
  <c r="F37" i="5"/>
  <c r="G37" i="5"/>
  <c r="F547" i="5"/>
  <c r="G547" i="5"/>
  <c r="F164" i="5"/>
  <c r="G164" i="5"/>
  <c r="F532" i="5"/>
  <c r="G532" i="5"/>
  <c r="F209" i="5"/>
  <c r="G209" i="5"/>
  <c r="F21" i="5"/>
  <c r="G21" i="5"/>
  <c r="F39" i="5"/>
  <c r="G39" i="5"/>
  <c r="J220" i="14"/>
  <c r="J64" i="14"/>
  <c r="G1233" i="1"/>
  <c r="J1233" i="1"/>
  <c r="G1398" i="1"/>
  <c r="J1398" i="1"/>
  <c r="G1386" i="1"/>
  <c r="J1386" i="1"/>
  <c r="J1247" i="1"/>
  <c r="G1247" i="1"/>
  <c r="G1136" i="4"/>
  <c r="J1136" i="4"/>
  <c r="G1265" i="1"/>
  <c r="J1265" i="1"/>
  <c r="J1377" i="1"/>
  <c r="G1377" i="1"/>
  <c r="G1406" i="1"/>
  <c r="J1406" i="1"/>
  <c r="G2282" i="1"/>
  <c r="J2282" i="1"/>
  <c r="G1254" i="1"/>
  <c r="J1254" i="1"/>
  <c r="J443" i="222"/>
  <c r="G443" i="222"/>
  <c r="J1017" i="222"/>
  <c r="G1017" i="222"/>
  <c r="G542" i="4"/>
  <c r="J542" i="4"/>
  <c r="J2303" i="15"/>
  <c r="G59" i="2"/>
  <c r="H59" i="2"/>
  <c r="G63" i="2"/>
  <c r="H63" i="2"/>
  <c r="G67" i="2"/>
  <c r="H67" i="2"/>
  <c r="G122" i="2"/>
  <c r="H122" i="2"/>
  <c r="G512" i="2"/>
  <c r="H512" i="2"/>
  <c r="G514" i="2"/>
  <c r="H514" i="2"/>
  <c r="G511" i="2"/>
  <c r="H511" i="2"/>
  <c r="G619" i="2"/>
  <c r="H619" i="2"/>
  <c r="G618" i="2"/>
  <c r="H618" i="2"/>
  <c r="G607" i="2"/>
  <c r="H607" i="2"/>
  <c r="G586" i="2"/>
  <c r="H586" i="2"/>
  <c r="G584" i="2"/>
  <c r="H584" i="2"/>
  <c r="G537" i="2"/>
  <c r="H537" i="2"/>
  <c r="G539" i="2"/>
  <c r="H539" i="2"/>
  <c r="G535" i="2"/>
  <c r="H535" i="2"/>
  <c r="G523" i="2"/>
  <c r="H523" i="2"/>
  <c r="G135" i="2"/>
  <c r="H135" i="2"/>
  <c r="G137" i="2"/>
  <c r="H137" i="2"/>
  <c r="G139" i="2"/>
  <c r="H139" i="2"/>
  <c r="G133" i="2"/>
  <c r="H133" i="2"/>
  <c r="G500" i="2"/>
  <c r="H500" i="2"/>
  <c r="G489" i="2"/>
  <c r="H489" i="2"/>
  <c r="G492" i="2"/>
  <c r="H492" i="2"/>
  <c r="G494" i="2"/>
  <c r="H494" i="2"/>
  <c r="G496" i="2"/>
  <c r="H496" i="2"/>
  <c r="G61" i="2"/>
  <c r="H61" i="2"/>
  <c r="G65" i="2"/>
  <c r="H65" i="2"/>
  <c r="G121" i="2"/>
  <c r="H121" i="2"/>
  <c r="G513" i="2"/>
  <c r="H513" i="2"/>
  <c r="G515" i="2"/>
  <c r="H515" i="2"/>
  <c r="G490" i="2"/>
  <c r="H490" i="2"/>
  <c r="G620" i="2"/>
  <c r="H620" i="2"/>
  <c r="G608" i="2"/>
  <c r="H608" i="2"/>
  <c r="G585" i="2"/>
  <c r="H585" i="2"/>
  <c r="G587" i="2"/>
  <c r="H587" i="2"/>
  <c r="G536" i="2"/>
  <c r="H536" i="2"/>
  <c r="G538" i="2"/>
  <c r="H538" i="2"/>
  <c r="G540" i="2"/>
  <c r="H540" i="2"/>
  <c r="G524" i="2"/>
  <c r="H524" i="2"/>
  <c r="G134" i="2"/>
  <c r="H134" i="2"/>
  <c r="G136" i="2"/>
  <c r="H136" i="2"/>
  <c r="G138" i="2"/>
  <c r="H138" i="2"/>
  <c r="G140" i="2"/>
  <c r="H140" i="2"/>
  <c r="G551" i="2"/>
  <c r="H551" i="2"/>
  <c r="G488" i="2"/>
  <c r="H488" i="2"/>
  <c r="G491" i="2"/>
  <c r="H491" i="2"/>
  <c r="G493" i="2"/>
  <c r="H493" i="2"/>
  <c r="G495" i="2"/>
  <c r="H495" i="2"/>
  <c r="G497" i="2"/>
  <c r="H497" i="2"/>
  <c r="G499" i="2"/>
  <c r="H499" i="2"/>
  <c r="G476" i="2"/>
  <c r="H476" i="2"/>
  <c r="G474" i="2"/>
  <c r="H474" i="2"/>
  <c r="G472" i="2"/>
  <c r="H472" i="2"/>
  <c r="G417" i="2"/>
  <c r="H417" i="2"/>
  <c r="G420" i="2"/>
  <c r="H420" i="2"/>
  <c r="G423" i="2"/>
  <c r="H423" i="2"/>
  <c r="G426" i="2"/>
  <c r="H426" i="2"/>
  <c r="G433" i="2"/>
  <c r="H433" i="2"/>
  <c r="G436" i="2"/>
  <c r="H436" i="2"/>
  <c r="G439" i="2"/>
  <c r="H439" i="2"/>
  <c r="G442" i="2"/>
  <c r="H442" i="2"/>
  <c r="G449" i="2"/>
  <c r="H449" i="2"/>
  <c r="G452" i="2"/>
  <c r="H452" i="2"/>
  <c r="G455" i="2"/>
  <c r="H455" i="2"/>
  <c r="G458" i="2"/>
  <c r="H458" i="2"/>
  <c r="G356" i="2"/>
  <c r="H356" i="2"/>
  <c r="G358" i="2"/>
  <c r="H358" i="2"/>
  <c r="G360" i="2"/>
  <c r="H360" i="2"/>
  <c r="G362" i="2"/>
  <c r="H362" i="2"/>
  <c r="G364" i="2"/>
  <c r="H364" i="2"/>
  <c r="G366" i="2"/>
  <c r="H366" i="2"/>
  <c r="G368" i="2"/>
  <c r="H368" i="2"/>
  <c r="G370" i="2"/>
  <c r="H370" i="2"/>
  <c r="G372" i="2"/>
  <c r="H372" i="2"/>
  <c r="G374" i="2"/>
  <c r="H374" i="2"/>
  <c r="G376" i="2"/>
  <c r="H376" i="2"/>
  <c r="G378" i="2"/>
  <c r="H378" i="2"/>
  <c r="G380" i="2"/>
  <c r="H380" i="2"/>
  <c r="G382" i="2"/>
  <c r="H382" i="2"/>
  <c r="G384" i="2"/>
  <c r="H384" i="2"/>
  <c r="G386" i="2"/>
  <c r="H386" i="2"/>
  <c r="G388" i="2"/>
  <c r="H388" i="2"/>
  <c r="G390" i="2"/>
  <c r="H390" i="2"/>
  <c r="G392" i="2"/>
  <c r="H392" i="2"/>
  <c r="G394" i="2"/>
  <c r="H394" i="2"/>
  <c r="G396" i="2"/>
  <c r="H396" i="2"/>
  <c r="G398" i="2"/>
  <c r="H398" i="2"/>
  <c r="G23" i="16"/>
  <c r="G11" i="16"/>
  <c r="H11" i="16"/>
  <c r="F15" i="16"/>
  <c r="F51" i="19"/>
  <c r="G51" i="19"/>
  <c r="H51" i="19"/>
  <c r="G15" i="16"/>
  <c r="H15" i="16"/>
  <c r="F51" i="216"/>
  <c r="F119" i="216"/>
  <c r="F121" i="216"/>
  <c r="F118" i="216"/>
  <c r="F63" i="216"/>
  <c r="F66" i="216"/>
  <c r="F81" i="216"/>
  <c r="G81" i="216"/>
  <c r="H81" i="216"/>
  <c r="F190" i="216"/>
  <c r="F154" i="216"/>
  <c r="G154" i="216"/>
  <c r="H154" i="216"/>
  <c r="F151" i="216"/>
  <c r="G151" i="216"/>
  <c r="H151" i="216"/>
  <c r="F114" i="216"/>
  <c r="F59" i="216"/>
  <c r="F149" i="216"/>
  <c r="G149" i="216"/>
  <c r="H149" i="216"/>
  <c r="F22" i="216"/>
  <c r="G22" i="216"/>
  <c r="H22" i="216"/>
  <c r="F65" i="216"/>
  <c r="F110" i="216"/>
  <c r="F353" i="216"/>
  <c r="G353" i="216"/>
  <c r="F14" i="216"/>
  <c r="G14" i="216"/>
  <c r="H14" i="216"/>
  <c r="F346" i="216"/>
  <c r="G346" i="216"/>
  <c r="F229" i="216"/>
  <c r="G229" i="216"/>
  <c r="H229" i="216"/>
  <c r="F217" i="216"/>
  <c r="G217" i="216"/>
  <c r="H217" i="216"/>
  <c r="F230" i="216"/>
  <c r="G230" i="216"/>
  <c r="H230" i="216"/>
  <c r="F206" i="216"/>
  <c r="G206" i="216"/>
  <c r="H206" i="216"/>
  <c r="F338" i="216"/>
  <c r="G338" i="216"/>
  <c r="H338" i="216"/>
  <c r="F228" i="216"/>
  <c r="G228" i="216"/>
  <c r="H228" i="216"/>
  <c r="F79" i="216"/>
  <c r="G79" i="216"/>
  <c r="H79" i="216"/>
  <c r="F161" i="216"/>
  <c r="G161" i="216"/>
  <c r="H161" i="216"/>
  <c r="F85" i="216"/>
  <c r="G85" i="216"/>
  <c r="H85" i="216"/>
  <c r="F194" i="216"/>
  <c r="F157" i="216"/>
  <c r="G157" i="216"/>
  <c r="H157" i="216"/>
  <c r="F32" i="216"/>
  <c r="G32" i="216"/>
  <c r="H32" i="216"/>
  <c r="F130" i="216"/>
  <c r="F58" i="216"/>
  <c r="F23" i="216"/>
  <c r="G23" i="216"/>
  <c r="H23" i="216"/>
  <c r="F156" i="216"/>
  <c r="G156" i="216"/>
  <c r="H156" i="216"/>
  <c r="F111" i="216"/>
  <c r="F211" i="216"/>
  <c r="G211" i="216"/>
  <c r="H211" i="216"/>
  <c r="F16" i="216"/>
  <c r="G16" i="216"/>
  <c r="H16" i="216"/>
  <c r="F50" i="216"/>
  <c r="F84" i="216"/>
  <c r="G84" i="216"/>
  <c r="H84" i="216"/>
  <c r="F97" i="216"/>
  <c r="G97" i="216"/>
  <c r="H97" i="216"/>
  <c r="F64" i="216"/>
  <c r="F144" i="216"/>
  <c r="G144" i="216"/>
  <c r="H144" i="216"/>
  <c r="F61" i="216"/>
  <c r="F215" i="216"/>
  <c r="G215" i="216"/>
  <c r="H215" i="216"/>
  <c r="F235" i="216"/>
  <c r="G235" i="216"/>
  <c r="H235" i="216"/>
  <c r="F339" i="216"/>
  <c r="G339" i="216"/>
  <c r="F348" i="216"/>
  <c r="G348" i="216"/>
  <c r="F354" i="216"/>
  <c r="G354" i="216"/>
  <c r="F212" i="216"/>
  <c r="G212" i="216"/>
  <c r="H212" i="216"/>
  <c r="F356" i="216"/>
  <c r="G356" i="216"/>
  <c r="F214" i="216"/>
  <c r="G214" i="216"/>
  <c r="H214" i="216"/>
  <c r="F209" i="216"/>
  <c r="G209" i="216"/>
  <c r="H209" i="216"/>
  <c r="G265" i="216"/>
  <c r="H265" i="216"/>
  <c r="F19" i="216"/>
  <c r="G19" i="216"/>
  <c r="H19" i="216"/>
  <c r="F148" i="216"/>
  <c r="G148" i="216"/>
  <c r="H148" i="216"/>
  <c r="F160" i="216"/>
  <c r="G160" i="216"/>
  <c r="H160" i="216"/>
  <c r="F55" i="216"/>
  <c r="F47" i="216"/>
  <c r="F29" i="216"/>
  <c r="G29" i="216"/>
  <c r="H29" i="216"/>
  <c r="F192" i="216"/>
  <c r="F155" i="216"/>
  <c r="G155" i="216"/>
  <c r="H155" i="216"/>
  <c r="G176" i="216"/>
  <c r="F92" i="216"/>
  <c r="G92" i="216"/>
  <c r="H92" i="216"/>
  <c r="F176" i="216"/>
  <c r="F20" i="216"/>
  <c r="G20" i="216"/>
  <c r="H20" i="216"/>
  <c r="F142" i="216"/>
  <c r="G142" i="216"/>
  <c r="H142" i="216"/>
  <c r="F82" i="216"/>
  <c r="G82" i="216"/>
  <c r="H82" i="216"/>
  <c r="F108" i="216"/>
  <c r="F185" i="216"/>
  <c r="F147" i="216"/>
  <c r="G147" i="216"/>
  <c r="H147" i="216"/>
  <c r="F122" i="216"/>
  <c r="F18" i="216"/>
  <c r="G18" i="216"/>
  <c r="H18" i="216"/>
  <c r="F180" i="216"/>
  <c r="F349" i="216"/>
  <c r="G349" i="216"/>
  <c r="F262" i="216"/>
  <c r="G262" i="216"/>
  <c r="H262" i="216"/>
  <c r="F13" i="216"/>
  <c r="G13" i="216"/>
  <c r="H13" i="216"/>
  <c r="F341" i="216"/>
  <c r="G341" i="216"/>
  <c r="F351" i="216"/>
  <c r="G351" i="216"/>
  <c r="F340" i="216"/>
  <c r="G340" i="216"/>
  <c r="F342" i="216"/>
  <c r="G342" i="216"/>
  <c r="F347" i="216"/>
  <c r="G347" i="216"/>
  <c r="F88" i="216"/>
  <c r="G88" i="216"/>
  <c r="H88" i="216"/>
  <c r="F57" i="216"/>
  <c r="F98" i="216"/>
  <c r="G98" i="216"/>
  <c r="H98" i="216"/>
  <c r="G57" i="216"/>
  <c r="J57" i="216"/>
  <c r="G49" i="216"/>
  <c r="J49" i="216"/>
  <c r="G174" i="216"/>
  <c r="J174" i="216"/>
  <c r="G66" i="216"/>
  <c r="J66" i="216"/>
  <c r="G59" i="216"/>
  <c r="J59" i="216"/>
  <c r="J112" i="216"/>
  <c r="J45" i="216"/>
  <c r="J44" i="216"/>
  <c r="F52" i="216"/>
  <c r="F124" i="216"/>
  <c r="F45" i="216"/>
  <c r="F116" i="216"/>
  <c r="F112" i="216"/>
  <c r="F128" i="216"/>
  <c r="F120" i="216"/>
  <c r="G175" i="216"/>
  <c r="J175" i="216"/>
  <c r="G51" i="216"/>
  <c r="J51" i="216"/>
  <c r="F246" i="216"/>
  <c r="G246" i="216"/>
  <c r="H246" i="216"/>
  <c r="F236" i="216"/>
  <c r="G236" i="216"/>
  <c r="H236" i="216"/>
  <c r="F247" i="216"/>
  <c r="G247" i="216"/>
  <c r="H247" i="216"/>
  <c r="F178" i="216"/>
  <c r="F21" i="216"/>
  <c r="G21" i="216"/>
  <c r="H21" i="216"/>
  <c r="F89" i="216"/>
  <c r="G89" i="216"/>
  <c r="H89" i="216"/>
  <c r="G60" i="216"/>
  <c r="J60" i="216"/>
  <c r="G127" i="216"/>
  <c r="J127" i="216"/>
  <c r="J123" i="216"/>
  <c r="G123" i="216"/>
  <c r="J115" i="216"/>
  <c r="G115" i="216"/>
  <c r="J190" i="216"/>
  <c r="G190" i="216"/>
  <c r="G182" i="216"/>
  <c r="J182" i="216"/>
  <c r="G50" i="216"/>
  <c r="J50" i="216"/>
  <c r="J126" i="216"/>
  <c r="G126" i="216"/>
  <c r="J122" i="216"/>
  <c r="G122" i="216"/>
  <c r="J114" i="216"/>
  <c r="G114" i="216"/>
  <c r="G189" i="216"/>
  <c r="J189" i="216"/>
  <c r="G181" i="216"/>
  <c r="J181" i="216"/>
  <c r="J52" i="216"/>
  <c r="G52" i="216"/>
  <c r="G125" i="216"/>
  <c r="J125" i="216"/>
  <c r="G121" i="216"/>
  <c r="J121" i="216"/>
  <c r="J113" i="216"/>
  <c r="G113" i="216"/>
  <c r="G192" i="216"/>
  <c r="J192" i="216"/>
  <c r="G184" i="216"/>
  <c r="J184" i="216"/>
  <c r="J58" i="216"/>
  <c r="G58" i="216"/>
  <c r="J128" i="216"/>
  <c r="G128" i="216"/>
  <c r="G124" i="216"/>
  <c r="J124" i="216"/>
  <c r="J116" i="216"/>
  <c r="G116" i="216"/>
  <c r="J191" i="216"/>
  <c r="G191" i="216"/>
  <c r="G183" i="216"/>
  <c r="J183" i="216"/>
  <c r="G173" i="216"/>
  <c r="J173" i="216"/>
  <c r="F193" i="216"/>
  <c r="F113" i="216"/>
  <c r="F191" i="216"/>
  <c r="F183" i="216"/>
  <c r="F177" i="216"/>
  <c r="F127" i="216"/>
  <c r="F204" i="216"/>
  <c r="G204" i="216"/>
  <c r="H204" i="216"/>
  <c r="F12" i="216"/>
  <c r="G12" i="216"/>
  <c r="H12" i="216"/>
  <c r="F264" i="216"/>
  <c r="G264" i="216"/>
  <c r="H264" i="216"/>
  <c r="F34" i="216"/>
  <c r="G34" i="216"/>
  <c r="H34" i="216"/>
  <c r="F126" i="216"/>
  <c r="F162" i="216"/>
  <c r="G162" i="216"/>
  <c r="H162" i="216"/>
  <c r="F175" i="216"/>
  <c r="F30" i="216"/>
  <c r="G30" i="216"/>
  <c r="H30" i="216"/>
  <c r="F94" i="216"/>
  <c r="G94" i="216"/>
  <c r="H94" i="216"/>
  <c r="F159" i="216"/>
  <c r="G159" i="216"/>
  <c r="H159" i="216"/>
  <c r="F125" i="216"/>
  <c r="F140" i="216"/>
  <c r="G140" i="216"/>
  <c r="H140" i="216"/>
  <c r="F49" i="216"/>
  <c r="F189" i="216"/>
  <c r="F96" i="216"/>
  <c r="G96" i="216"/>
  <c r="H96" i="216"/>
  <c r="F27" i="216"/>
  <c r="G27" i="216"/>
  <c r="H27" i="216"/>
  <c r="F231" i="216"/>
  <c r="G231" i="216"/>
  <c r="F216" i="216"/>
  <c r="G216" i="216"/>
  <c r="H216" i="216"/>
  <c r="F205" i="216"/>
  <c r="G205" i="216"/>
  <c r="H205" i="216"/>
  <c r="F77" i="216"/>
  <c r="G77" i="216"/>
  <c r="H77" i="216"/>
  <c r="F143" i="216"/>
  <c r="G143" i="216"/>
  <c r="H143" i="216"/>
  <c r="F158" i="216"/>
  <c r="G158" i="216"/>
  <c r="H158" i="216"/>
  <c r="F33" i="216"/>
  <c r="G33" i="216"/>
  <c r="H33" i="216"/>
  <c r="F87" i="216"/>
  <c r="G87" i="216"/>
  <c r="H87" i="216"/>
  <c r="F86" i="216"/>
  <c r="G86" i="216"/>
  <c r="H86" i="216"/>
  <c r="F123" i="216"/>
  <c r="F263" i="216"/>
  <c r="G263" i="216"/>
  <c r="H263" i="216"/>
  <c r="F28" i="216"/>
  <c r="G28" i="216"/>
  <c r="H28" i="216"/>
  <c r="F181" i="216"/>
  <c r="F153" i="216"/>
  <c r="G153" i="216"/>
  <c r="H153" i="216"/>
  <c r="F80" i="216"/>
  <c r="G80" i="216"/>
  <c r="H80" i="216"/>
  <c r="F95" i="216"/>
  <c r="G95" i="216"/>
  <c r="H95" i="216"/>
  <c r="F150" i="216"/>
  <c r="G150" i="216"/>
  <c r="H150" i="216"/>
  <c r="F355" i="216"/>
  <c r="G355" i="216"/>
  <c r="F232" i="216"/>
  <c r="G232" i="216"/>
  <c r="F208" i="216"/>
  <c r="G208" i="216"/>
  <c r="H208" i="216"/>
  <c r="F213" i="216"/>
  <c r="G213" i="216"/>
  <c r="H213" i="216"/>
  <c r="F210" i="216"/>
  <c r="G210" i="216"/>
  <c r="H210" i="216"/>
  <c r="F54" i="216"/>
  <c r="H54" i="216"/>
  <c r="H172" i="216"/>
  <c r="F172" i="216"/>
  <c r="H188" i="216"/>
  <c r="F188" i="216"/>
  <c r="H46" i="216"/>
  <c r="F46" i="216"/>
  <c r="H187" i="216"/>
  <c r="F187" i="216"/>
  <c r="F56" i="216"/>
  <c r="H56" i="216"/>
  <c r="H179" i="216"/>
  <c r="F179" i="216"/>
  <c r="H62" i="216"/>
  <c r="F62" i="216"/>
  <c r="H109" i="216"/>
  <c r="F109" i="216"/>
  <c r="G109" i="216"/>
  <c r="J109" i="216"/>
  <c r="J179" i="216"/>
  <c r="G179" i="216"/>
  <c r="G56" i="216"/>
  <c r="J56" i="216"/>
  <c r="G62" i="216"/>
  <c r="J62" i="216"/>
  <c r="J46" i="216"/>
  <c r="G46" i="216"/>
  <c r="G172" i="216"/>
  <c r="J172" i="216"/>
  <c r="G54" i="216"/>
  <c r="J54" i="216"/>
  <c r="G188" i="216"/>
  <c r="J188" i="216"/>
  <c r="J187" i="216"/>
  <c r="G187" i="216"/>
</calcChain>
</file>

<file path=xl/sharedStrings.xml><?xml version="1.0" encoding="utf-8"?>
<sst xmlns="http://schemas.openxmlformats.org/spreadsheetml/2006/main" count="29304" uniqueCount="12714">
  <si>
    <t>вп625ф</t>
  </si>
  <si>
    <t>вп630ф</t>
  </si>
  <si>
    <t>вп635ф</t>
  </si>
  <si>
    <t xml:space="preserve">Нажмите ЗДЕСЬ для возврата в оглавление </t>
  </si>
  <si>
    <t>Бордо</t>
  </si>
  <si>
    <t>Охра</t>
  </si>
  <si>
    <t>Жёлтый</t>
  </si>
  <si>
    <t>Синий</t>
  </si>
  <si>
    <t>Зелёный</t>
  </si>
  <si>
    <t>Кр. Кирпичный</t>
  </si>
  <si>
    <t>Коричневый</t>
  </si>
  <si>
    <t>Тёмно-коричневый</t>
  </si>
  <si>
    <t>Красное дерево</t>
  </si>
  <si>
    <t>Орех</t>
  </si>
  <si>
    <t>Вишня</t>
  </si>
  <si>
    <t xml:space="preserve">        Декоративная  заглушка</t>
  </si>
  <si>
    <t xml:space="preserve">       Крест  № 2</t>
  </si>
  <si>
    <t xml:space="preserve">       Крест  № 3</t>
  </si>
  <si>
    <t>Под рамный анкер</t>
  </si>
  <si>
    <t xml:space="preserve"> Универсальная</t>
  </si>
  <si>
    <t xml:space="preserve">   Под  отверстие</t>
  </si>
  <si>
    <t>10 мм</t>
  </si>
  <si>
    <t>12 мм</t>
  </si>
  <si>
    <t>14 мм</t>
  </si>
  <si>
    <t>16 мм</t>
  </si>
  <si>
    <t xml:space="preserve">     Крестики для кафельной плитки</t>
  </si>
  <si>
    <t xml:space="preserve">          Крепёж  для  раковины</t>
  </si>
  <si>
    <t>Хаки</t>
  </si>
  <si>
    <t>Бесцветный</t>
  </si>
  <si>
    <t>зк3283003</t>
  </si>
  <si>
    <t>зк3288017</t>
  </si>
  <si>
    <t>зк3286002</t>
  </si>
  <si>
    <t>зк3286005</t>
  </si>
  <si>
    <t>зк3285005</t>
  </si>
  <si>
    <t>зк3285002</t>
  </si>
  <si>
    <t>зк3289005</t>
  </si>
  <si>
    <t>зк4109003</t>
  </si>
  <si>
    <t>зк4107004</t>
  </si>
  <si>
    <t>зк4101015</t>
  </si>
  <si>
    <t>зк4103003</t>
  </si>
  <si>
    <t>зк4103005</t>
  </si>
  <si>
    <t>зк4108017</t>
  </si>
  <si>
    <t>зк4106002</t>
  </si>
  <si>
    <t>зк4106005</t>
  </si>
  <si>
    <t>зк4105005</t>
  </si>
  <si>
    <t>зк4105002</t>
  </si>
  <si>
    <t>зк4109005</t>
  </si>
  <si>
    <t>зк48129003</t>
  </si>
  <si>
    <t>зк48128017</t>
  </si>
  <si>
    <t>зк48126005</t>
  </si>
  <si>
    <t>зк48125005</t>
  </si>
  <si>
    <t>ск291015</t>
  </si>
  <si>
    <t>ск291018</t>
  </si>
  <si>
    <t>ск293003</t>
  </si>
  <si>
    <t>ск293005</t>
  </si>
  <si>
    <t>ск293009</t>
  </si>
  <si>
    <t>ск293011</t>
  </si>
  <si>
    <t>ск295002</t>
  </si>
  <si>
    <t>ск295005</t>
  </si>
  <si>
    <t>ск295010</t>
  </si>
  <si>
    <t>ск295021</t>
  </si>
  <si>
    <t>ск296002</t>
  </si>
  <si>
    <t>ск296005</t>
  </si>
  <si>
    <t>ск297004</t>
  </si>
  <si>
    <t>ск298017</t>
  </si>
  <si>
    <t>ск298019</t>
  </si>
  <si>
    <t>ск299003</t>
  </si>
  <si>
    <t>12х350</t>
  </si>
  <si>
    <t>1 мм</t>
  </si>
  <si>
    <t>2 мм</t>
  </si>
  <si>
    <t>3 мм</t>
  </si>
  <si>
    <t>4 мм</t>
  </si>
  <si>
    <t>5 мм</t>
  </si>
  <si>
    <t>6 мм</t>
  </si>
  <si>
    <t>краб</t>
  </si>
  <si>
    <t>3,9х35</t>
  </si>
  <si>
    <t>3,9х13</t>
  </si>
  <si>
    <t>3,9х32</t>
  </si>
  <si>
    <t>4х45</t>
  </si>
  <si>
    <t>4,5х16</t>
  </si>
  <si>
    <t>4,5х35</t>
  </si>
  <si>
    <t>4,5х45</t>
  </si>
  <si>
    <t>4,5х80</t>
  </si>
  <si>
    <t>6х45</t>
  </si>
  <si>
    <t>6х180</t>
  </si>
  <si>
    <t>8х72</t>
  </si>
  <si>
    <t>8х92</t>
  </si>
  <si>
    <t>8х112</t>
  </si>
  <si>
    <t>8х132</t>
  </si>
  <si>
    <t>8х172</t>
  </si>
  <si>
    <t>6,4х10</t>
  </si>
  <si>
    <t>6,4х12</t>
  </si>
  <si>
    <t>6,4х14</t>
  </si>
  <si>
    <t>6,4х16</t>
  </si>
  <si>
    <t>6,4х18</t>
  </si>
  <si>
    <t>6,4х25</t>
  </si>
  <si>
    <t>6,4х28</t>
  </si>
  <si>
    <t>4,8х20</t>
  </si>
  <si>
    <t>4,8х22</t>
  </si>
  <si>
    <t>6х16</t>
  </si>
  <si>
    <t>6х20</t>
  </si>
  <si>
    <t>6х130</t>
  </si>
  <si>
    <t>Цена в рублях за 1000 шт</t>
  </si>
  <si>
    <t>Анкеры</t>
  </si>
  <si>
    <t>3,5х16</t>
  </si>
  <si>
    <t>3,5х19</t>
  </si>
  <si>
    <t>3,5х25</t>
  </si>
  <si>
    <t>3,5х32</t>
  </si>
  <si>
    <t>3,5х35</t>
  </si>
  <si>
    <t>3,5х41</t>
  </si>
  <si>
    <t>3,5х45</t>
  </si>
  <si>
    <t>3,5х51</t>
  </si>
  <si>
    <t>3,5х55</t>
  </si>
  <si>
    <t>3,8х64</t>
  </si>
  <si>
    <t>4,2х70</t>
  </si>
  <si>
    <t>4,2х76</t>
  </si>
  <si>
    <t>4,8х89</t>
  </si>
  <si>
    <t>4,8х95</t>
  </si>
  <si>
    <t>4,8х102</t>
  </si>
  <si>
    <t>4,8х127</t>
  </si>
  <si>
    <t>4,8х152</t>
  </si>
  <si>
    <t>4,2х13</t>
  </si>
  <si>
    <t>4,2х14</t>
  </si>
  <si>
    <t>4,2х16</t>
  </si>
  <si>
    <t>4,2х19</t>
  </si>
  <si>
    <t>4,2х25</t>
  </si>
  <si>
    <t>4,2х32</t>
  </si>
  <si>
    <t>4,2х41</t>
  </si>
  <si>
    <t>4,2х51</t>
  </si>
  <si>
    <t>3,9х19</t>
  </si>
  <si>
    <t>3,9х25</t>
  </si>
  <si>
    <t>3,9х30</t>
  </si>
  <si>
    <t>3,9х45</t>
  </si>
  <si>
    <t>4,2х60</t>
  </si>
  <si>
    <t>4,2х66</t>
  </si>
  <si>
    <t>4,2х75</t>
  </si>
  <si>
    <t>3,9х16</t>
  </si>
  <si>
    <t>3х12</t>
  </si>
  <si>
    <t>3х16</t>
  </si>
  <si>
    <t>3х20</t>
  </si>
  <si>
    <t>3х25</t>
  </si>
  <si>
    <t>3х30</t>
  </si>
  <si>
    <t>3х35</t>
  </si>
  <si>
    <t>3х40</t>
  </si>
  <si>
    <t>4х12</t>
  </si>
  <si>
    <t>4х16</t>
  </si>
  <si>
    <t>4х20</t>
  </si>
  <si>
    <t>4х25</t>
  </si>
  <si>
    <t>4х30</t>
  </si>
  <si>
    <t>4х35</t>
  </si>
  <si>
    <t>4х40</t>
  </si>
  <si>
    <t>4х50</t>
  </si>
  <si>
    <t>3,5х12</t>
  </si>
  <si>
    <t>3,5х20</t>
  </si>
  <si>
    <t>3,5х30</t>
  </si>
  <si>
    <t>3,5х40</t>
  </si>
  <si>
    <t>3,5х50</t>
  </si>
  <si>
    <t>4х60</t>
  </si>
  <si>
    <t>4х70</t>
  </si>
  <si>
    <t>4,5х20</t>
  </si>
  <si>
    <t>4,5х25</t>
  </si>
  <si>
    <t>4,5х30</t>
  </si>
  <si>
    <t>4,5х40</t>
  </si>
  <si>
    <t>4,5х50</t>
  </si>
  <si>
    <t>4,5х60</t>
  </si>
  <si>
    <t>4,5х70</t>
  </si>
  <si>
    <t>5х20</t>
  </si>
  <si>
    <t>5х25</t>
  </si>
  <si>
    <t>5х30</t>
  </si>
  <si>
    <t>5х40</t>
  </si>
  <si>
    <t>5х50</t>
  </si>
  <si>
    <t>5х60</t>
  </si>
  <si>
    <t>5х70</t>
  </si>
  <si>
    <t>5х80</t>
  </si>
  <si>
    <t>5х90</t>
  </si>
  <si>
    <t>5х100</t>
  </si>
  <si>
    <t>5х120</t>
  </si>
  <si>
    <t>6х40</t>
  </si>
  <si>
    <t>6х50</t>
  </si>
  <si>
    <t>6х60</t>
  </si>
  <si>
    <t>6х70</t>
  </si>
  <si>
    <t>6х80</t>
  </si>
  <si>
    <t>6х90</t>
  </si>
  <si>
    <t>6х100</t>
  </si>
  <si>
    <t>6х120</t>
  </si>
  <si>
    <t>6х140</t>
  </si>
  <si>
    <t>6х160</t>
  </si>
  <si>
    <t>6х200</t>
  </si>
  <si>
    <t>6х30</t>
  </si>
  <si>
    <t>8х40</t>
  </si>
  <si>
    <t>8х50</t>
  </si>
  <si>
    <t>8х60</t>
  </si>
  <si>
    <t>8х70</t>
  </si>
  <si>
    <t>8х80</t>
  </si>
  <si>
    <t>8х100</t>
  </si>
  <si>
    <t>8х120</t>
  </si>
  <si>
    <t>8х140</t>
  </si>
  <si>
    <t>8х160</t>
  </si>
  <si>
    <t>8х180</t>
  </si>
  <si>
    <t>8х200</t>
  </si>
  <si>
    <t>10х50</t>
  </si>
  <si>
    <t>10х60</t>
  </si>
  <si>
    <t>10х80</t>
  </si>
  <si>
    <t>10х100</t>
  </si>
  <si>
    <t>10х120</t>
  </si>
  <si>
    <t>10х140</t>
  </si>
  <si>
    <t>10х160</t>
  </si>
  <si>
    <t>10х180</t>
  </si>
  <si>
    <t>10х200</t>
  </si>
  <si>
    <t>10х220</t>
  </si>
  <si>
    <t>10х240</t>
  </si>
  <si>
    <t>10х260</t>
  </si>
  <si>
    <t>12х140</t>
  </si>
  <si>
    <t>12х160</t>
  </si>
  <si>
    <t>12х180</t>
  </si>
  <si>
    <t>12х200</t>
  </si>
  <si>
    <t>12х220</t>
  </si>
  <si>
    <t>12х240</t>
  </si>
  <si>
    <t>12х260</t>
  </si>
  <si>
    <t>12х280</t>
  </si>
  <si>
    <t>12х300</t>
  </si>
  <si>
    <t>10х52</t>
  </si>
  <si>
    <t>10х72</t>
  </si>
  <si>
    <t>10х92</t>
  </si>
  <si>
    <t>10х112</t>
  </si>
  <si>
    <t>10х132</t>
  </si>
  <si>
    <t>10х152</t>
  </si>
  <si>
    <t>10х182</t>
  </si>
  <si>
    <t>10х202</t>
  </si>
  <si>
    <t>7,5х72</t>
  </si>
  <si>
    <t>7,5х92</t>
  </si>
  <si>
    <t>7,5х112</t>
  </si>
  <si>
    <t>7,5х132</t>
  </si>
  <si>
    <t>7,5х152</t>
  </si>
  <si>
    <t>7,5х182</t>
  </si>
  <si>
    <t>7,5х202</t>
  </si>
  <si>
    <t>8х65</t>
  </si>
  <si>
    <t>8х85</t>
  </si>
  <si>
    <t>10х77</t>
  </si>
  <si>
    <t>10х97</t>
  </si>
  <si>
    <t>10х125</t>
  </si>
  <si>
    <t>10х130</t>
  </si>
  <si>
    <t>12х60</t>
  </si>
  <si>
    <t>12х75</t>
  </si>
  <si>
    <t>12х99</t>
  </si>
  <si>
    <t>12х129</t>
  </si>
  <si>
    <t>16х111</t>
  </si>
  <si>
    <t>16х147</t>
  </si>
  <si>
    <t>16х180</t>
  </si>
  <si>
    <t>16х220</t>
  </si>
  <si>
    <t>20х107</t>
  </si>
  <si>
    <t>20х151</t>
  </si>
  <si>
    <t>6х95</t>
  </si>
  <si>
    <t>8х105</t>
  </si>
  <si>
    <t>10х65</t>
  </si>
  <si>
    <r>
      <t>2.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почту отправляем заходя на сервер Mail.ru (или другой), тогда жмем кнопку «Сохранить заказ в отдельный файл»</t>
    </r>
  </si>
  <si>
    <t>ар8172</t>
  </si>
  <si>
    <t>н52</t>
  </si>
  <si>
    <t>н72</t>
  </si>
  <si>
    <t>н92</t>
  </si>
  <si>
    <t>н112</t>
  </si>
  <si>
    <t>н132</t>
  </si>
  <si>
    <t>н152</t>
  </si>
  <si>
    <t>Продажа  строительных материалов  по  оптовым ценам!</t>
  </si>
  <si>
    <t>К0</t>
  </si>
  <si>
    <t>Крепёж  для  вагонки  - Кляймер в коробке</t>
  </si>
  <si>
    <t>Хомут  для  труб  (Россия)</t>
  </si>
  <si>
    <t>вц825</t>
  </si>
  <si>
    <t>вц830</t>
  </si>
  <si>
    <t>вц835</t>
  </si>
  <si>
    <t>вц840</t>
  </si>
  <si>
    <t>вц850</t>
  </si>
  <si>
    <t>вц860</t>
  </si>
  <si>
    <t>вц870</t>
  </si>
  <si>
    <t>вц880</t>
  </si>
  <si>
    <t>вц890</t>
  </si>
  <si>
    <t>вц8100</t>
  </si>
  <si>
    <t>вц48ф</t>
  </si>
  <si>
    <t>вц410ф</t>
  </si>
  <si>
    <t>вц412ф</t>
  </si>
  <si>
    <t>вц416ф</t>
  </si>
  <si>
    <t>вц420ф</t>
  </si>
  <si>
    <t>вц425ф</t>
  </si>
  <si>
    <t>Цена за 1 Кг в руб</t>
  </si>
  <si>
    <t>2,5х50</t>
  </si>
  <si>
    <t>А30002506000605</t>
  </si>
  <si>
    <t>2,5х60</t>
  </si>
  <si>
    <t>3х70</t>
  </si>
  <si>
    <t>3х80</t>
  </si>
  <si>
    <t>3,5х90</t>
  </si>
  <si>
    <t>4х100</t>
  </si>
  <si>
    <t>А30004012000516</t>
  </si>
  <si>
    <t>4х120</t>
  </si>
  <si>
    <t>А30005015000516</t>
  </si>
  <si>
    <t>5х150</t>
  </si>
  <si>
    <t xml:space="preserve">        Гвозди строительные оц. ГОСТ 4028-63</t>
  </si>
  <si>
    <t>1,8х40 оц</t>
  </si>
  <si>
    <t>2,0х40 оц</t>
  </si>
  <si>
    <t>2,5х50 оц</t>
  </si>
  <si>
    <t>2,5х60 оц</t>
  </si>
  <si>
    <t>3,0х70 оц</t>
  </si>
  <si>
    <t>3,0х80 оц</t>
  </si>
  <si>
    <t>4,0х100 оц</t>
  </si>
  <si>
    <t>А30004010030605</t>
  </si>
  <si>
    <t>А30003008030705</t>
  </si>
  <si>
    <t>А30003007030705</t>
  </si>
  <si>
    <t>А30002506030705</t>
  </si>
  <si>
    <t>А30002505030501</t>
  </si>
  <si>
    <t>А30002004030705</t>
  </si>
  <si>
    <t>А30001804030605</t>
  </si>
  <si>
    <t>2х20 оц</t>
  </si>
  <si>
    <t>3х40 оц</t>
  </si>
  <si>
    <t>А32003004035003</t>
  </si>
  <si>
    <t xml:space="preserve">        Гвозди гофр. толевые оц. ГОСТ 4029-63</t>
  </si>
  <si>
    <t xml:space="preserve">        Гвозди финишные оц. </t>
  </si>
  <si>
    <t>1,6х25 оц</t>
  </si>
  <si>
    <t>2,0х60 оц</t>
  </si>
  <si>
    <t>2,0х50 оц</t>
  </si>
  <si>
    <t>А35003008030505</t>
  </si>
  <si>
    <t>А35003007030505</t>
  </si>
  <si>
    <t>А35002005030505</t>
  </si>
  <si>
    <t>А35001804030505</t>
  </si>
  <si>
    <t>А35001602530505</t>
  </si>
  <si>
    <t xml:space="preserve">        Гвозди винтовые черные </t>
  </si>
  <si>
    <t>3,4х70 черн.</t>
  </si>
  <si>
    <t>3,4х80 черн</t>
  </si>
  <si>
    <t>3,4х90 черн</t>
  </si>
  <si>
    <t>А37003409001505</t>
  </si>
  <si>
    <t>А37003408001505</t>
  </si>
  <si>
    <t>А37003407001505</t>
  </si>
  <si>
    <t xml:space="preserve">        Гвозди с Б/Г оц.</t>
  </si>
  <si>
    <t>3,0х30 оц</t>
  </si>
  <si>
    <t>3,0х40 оц</t>
  </si>
  <si>
    <t>3,0х60 оц</t>
  </si>
  <si>
    <t>4,0х120 оц</t>
  </si>
  <si>
    <t>А39003008030507</t>
  </si>
  <si>
    <t>А39003007030507</t>
  </si>
  <si>
    <t>А39003006030507</t>
  </si>
  <si>
    <t>А39003004030507</t>
  </si>
  <si>
    <t>А39003003030505</t>
  </si>
  <si>
    <t xml:space="preserve">        Гвозди ершеные оц.</t>
  </si>
  <si>
    <t>3,4х80 оц</t>
  </si>
  <si>
    <t>3,4х90 оц</t>
  </si>
  <si>
    <t>А3В003408030505</t>
  </si>
  <si>
    <t>А3В003409030505</t>
  </si>
  <si>
    <t>бд5100ф</t>
  </si>
  <si>
    <t>бд5120ф</t>
  </si>
  <si>
    <t>бд640ф</t>
  </si>
  <si>
    <t>бд645ф</t>
  </si>
  <si>
    <t>бд650ф</t>
  </si>
  <si>
    <t>бд660ф</t>
  </si>
  <si>
    <t>бд670ф</t>
  </si>
  <si>
    <t>бд690ф</t>
  </si>
  <si>
    <t>бд6100ф</t>
  </si>
  <si>
    <t>бд6110ф</t>
  </si>
  <si>
    <t>бд6120ф</t>
  </si>
  <si>
    <t>бд6130ф</t>
  </si>
  <si>
    <t>бд6140ф</t>
  </si>
  <si>
    <t>бд6150ф</t>
  </si>
  <si>
    <t>бд6160ф</t>
  </si>
  <si>
    <t>бд6180ф</t>
  </si>
  <si>
    <t>бд6200ф</t>
  </si>
  <si>
    <t>г640</t>
  </si>
  <si>
    <t>г650</t>
  </si>
  <si>
    <t>г660</t>
  </si>
  <si>
    <t>г670</t>
  </si>
  <si>
    <t>г680</t>
  </si>
  <si>
    <t>г690</t>
  </si>
  <si>
    <t>г6100</t>
  </si>
  <si>
    <t>г6120</t>
  </si>
  <si>
    <t>г6140</t>
  </si>
  <si>
    <t>г850</t>
  </si>
  <si>
    <t>г860</t>
  </si>
  <si>
    <t>г870</t>
  </si>
  <si>
    <t>г880</t>
  </si>
  <si>
    <t>г890</t>
  </si>
  <si>
    <t>г8100</t>
  </si>
  <si>
    <t>г8120</t>
  </si>
  <si>
    <t>г8140</t>
  </si>
  <si>
    <t>г8160</t>
  </si>
  <si>
    <t>г8180</t>
  </si>
  <si>
    <t>г8200</t>
  </si>
  <si>
    <t>г1050</t>
  </si>
  <si>
    <t>г1060</t>
  </si>
  <si>
    <t>г1070</t>
  </si>
  <si>
    <t>г1080</t>
  </si>
  <si>
    <t>г1090</t>
  </si>
  <si>
    <t>г10100</t>
  </si>
  <si>
    <t>г10120</t>
  </si>
  <si>
    <t>г10140</t>
  </si>
  <si>
    <t>г10160</t>
  </si>
  <si>
    <t>г10180</t>
  </si>
  <si>
    <t>г10200</t>
  </si>
  <si>
    <t>г10220</t>
  </si>
  <si>
    <t>г10240</t>
  </si>
  <si>
    <t>г10260</t>
  </si>
  <si>
    <t>г12140</t>
  </si>
  <si>
    <t>г12160</t>
  </si>
  <si>
    <t>г12180</t>
  </si>
  <si>
    <t>г12200</t>
  </si>
  <si>
    <t>г12220</t>
  </si>
  <si>
    <t>г12240</t>
  </si>
  <si>
    <t>г12260</t>
  </si>
  <si>
    <t>г12280</t>
  </si>
  <si>
    <t>г12300</t>
  </si>
  <si>
    <t>г640ф</t>
  </si>
  <si>
    <t>г650ф</t>
  </si>
  <si>
    <t>г660ф</t>
  </si>
  <si>
    <t>г670ф</t>
  </si>
  <si>
    <t>г680ф</t>
  </si>
  <si>
    <t>г690ф</t>
  </si>
  <si>
    <t>г6100ф</t>
  </si>
  <si>
    <t>г6120ф</t>
  </si>
  <si>
    <t>г6140ф</t>
  </si>
  <si>
    <t>г850ф</t>
  </si>
  <si>
    <t>г860ф</t>
  </si>
  <si>
    <t>г870ф</t>
  </si>
  <si>
    <t>г880ф</t>
  </si>
  <si>
    <t>г890ф</t>
  </si>
  <si>
    <t>г8100ф</t>
  </si>
  <si>
    <t>г8120ф</t>
  </si>
  <si>
    <t>г8140ф</t>
  </si>
  <si>
    <t>вк750</t>
  </si>
  <si>
    <t>вк770</t>
  </si>
  <si>
    <t>вк750ф</t>
  </si>
  <si>
    <t>вк770ф</t>
  </si>
  <si>
    <t>шп2965</t>
  </si>
  <si>
    <t>шп2995</t>
  </si>
  <si>
    <t>шп2913</t>
  </si>
  <si>
    <t>шп2916</t>
  </si>
  <si>
    <t>шп2919</t>
  </si>
  <si>
    <t>шп3565</t>
  </si>
  <si>
    <t>шп3595</t>
  </si>
  <si>
    <t>шп3513</t>
  </si>
  <si>
    <t>шп3516</t>
  </si>
  <si>
    <t>шп3519</t>
  </si>
  <si>
    <t>шп3525</t>
  </si>
  <si>
    <t>шп3532</t>
  </si>
  <si>
    <t>шп3538</t>
  </si>
  <si>
    <t>шп3545</t>
  </si>
  <si>
    <t>шп3995</t>
  </si>
  <si>
    <t>шп3913</t>
  </si>
  <si>
    <t>шп3916</t>
  </si>
  <si>
    <t>шп3919</t>
  </si>
  <si>
    <t>шп3925</t>
  </si>
  <si>
    <t>шп3932</t>
  </si>
  <si>
    <t>шп4295</t>
  </si>
  <si>
    <t>шп4213</t>
  </si>
  <si>
    <t>шп4216</t>
  </si>
  <si>
    <t>шп4219</t>
  </si>
  <si>
    <t>шп4225</t>
  </si>
  <si>
    <t>шп4232</t>
  </si>
  <si>
    <t>шп4241</t>
  </si>
  <si>
    <t>шп4251</t>
  </si>
  <si>
    <t>шп4270</t>
  </si>
  <si>
    <t>шп4895</t>
  </si>
  <si>
    <t>шп4813</t>
  </si>
  <si>
    <t>шп4816</t>
  </si>
  <si>
    <t>шп4819</t>
  </si>
  <si>
    <t>шп4822</t>
  </si>
  <si>
    <t>шп4825</t>
  </si>
  <si>
    <t>шп4832</t>
  </si>
  <si>
    <t>шп4838</t>
  </si>
  <si>
    <t>шп4845</t>
  </si>
  <si>
    <t>шп4850</t>
  </si>
  <si>
    <t>шп4860</t>
  </si>
  <si>
    <t>шп5513</t>
  </si>
  <si>
    <t>шп5516</t>
  </si>
  <si>
    <t>шп5519</t>
  </si>
  <si>
    <t>шп5522</t>
  </si>
  <si>
    <t>шп5525</t>
  </si>
  <si>
    <t>шп5532</t>
  </si>
  <si>
    <t>шп5538</t>
  </si>
  <si>
    <t>шп5545</t>
  </si>
  <si>
    <t>шп5550</t>
  </si>
  <si>
    <t>шп5560</t>
  </si>
  <si>
    <t>шп5570</t>
  </si>
  <si>
    <t>шп6319</t>
  </si>
  <si>
    <t>шп6325</t>
  </si>
  <si>
    <t>шп6332</t>
  </si>
  <si>
    <t>шп6338</t>
  </si>
  <si>
    <t>шп6345</t>
  </si>
  <si>
    <t>шп6350</t>
  </si>
  <si>
    <t>шп6370</t>
  </si>
  <si>
    <t>шп6380</t>
  </si>
  <si>
    <t>шп63100</t>
  </si>
  <si>
    <t>шп2965ф</t>
  </si>
  <si>
    <t>шп2995ф</t>
  </si>
  <si>
    <t>шп2913ф</t>
  </si>
  <si>
    <t>шп2916ф</t>
  </si>
  <si>
    <t>шп2919ф</t>
  </si>
  <si>
    <t>шп3565ф</t>
  </si>
  <si>
    <t>шп3595ф</t>
  </si>
  <si>
    <t>Цена в рублях за упаковку с учетом скидки</t>
  </si>
  <si>
    <t>Саморез  оксидированный,  потайная головка "Phillips" 2,</t>
  </si>
  <si>
    <t xml:space="preserve">  редкая (крупная) резьба (металл - дерево)</t>
  </si>
  <si>
    <t xml:space="preserve">  Саморез с прессшайбой,  полусферическая головка,</t>
  </si>
  <si>
    <t>шс1080</t>
  </si>
  <si>
    <t>шс10100</t>
  </si>
  <si>
    <t>шс10120</t>
  </si>
  <si>
    <t>шс10140</t>
  </si>
  <si>
    <t>шс10160</t>
  </si>
  <si>
    <t>шс10180</t>
  </si>
  <si>
    <t>шс10200</t>
  </si>
  <si>
    <t>борт - потай</t>
  </si>
  <si>
    <t xml:space="preserve">  Дюбель-хомут для крепления кабеля, Цвет - белый</t>
  </si>
  <si>
    <t xml:space="preserve">  Под круглый кабель</t>
  </si>
  <si>
    <t xml:space="preserve"> Дюбель-хомут для крепления кабеля, Цвет-черный</t>
  </si>
  <si>
    <t>Дюбель - пистон  под  хомут</t>
  </si>
  <si>
    <t>дн10100б</t>
  </si>
  <si>
    <t>дн10120б</t>
  </si>
  <si>
    <t>дн10140б</t>
  </si>
  <si>
    <t>дн10160б</t>
  </si>
  <si>
    <t>дн10100п</t>
  </si>
  <si>
    <t>дн10120п</t>
  </si>
  <si>
    <t>дн10140п</t>
  </si>
  <si>
    <t>дн10160п</t>
  </si>
  <si>
    <t>дн10200п</t>
  </si>
  <si>
    <t>дн14100п</t>
  </si>
  <si>
    <t>дн14140п</t>
  </si>
  <si>
    <t>гд652</t>
  </si>
  <si>
    <t>гд855</t>
  </si>
  <si>
    <t>гд1480</t>
  </si>
  <si>
    <t>мл565</t>
  </si>
  <si>
    <t>мл580</t>
  </si>
  <si>
    <t>мл637</t>
  </si>
  <si>
    <t>мл652</t>
  </si>
  <si>
    <t>мл665</t>
  </si>
  <si>
    <t>мл680</t>
  </si>
  <si>
    <t>млк432</t>
  </si>
  <si>
    <t>млк552</t>
  </si>
  <si>
    <t>млк652</t>
  </si>
  <si>
    <t>мло432</t>
  </si>
  <si>
    <t>мло552</t>
  </si>
  <si>
    <t>мло652</t>
  </si>
  <si>
    <t>млл432</t>
  </si>
  <si>
    <t>млл552</t>
  </si>
  <si>
    <t>млл652</t>
  </si>
  <si>
    <t>гд530</t>
  </si>
  <si>
    <t>гд632</t>
  </si>
  <si>
    <t>гд838</t>
  </si>
  <si>
    <t>гд860</t>
  </si>
  <si>
    <t>гд1060</t>
  </si>
  <si>
    <t>лтп10160</t>
  </si>
  <si>
    <t>лтп10180</t>
  </si>
  <si>
    <t>лтп10200</t>
  </si>
  <si>
    <t>лтп12150</t>
  </si>
  <si>
    <t>лтп12180</t>
  </si>
  <si>
    <t>лтп12200</t>
  </si>
  <si>
    <t>лтп12250</t>
  </si>
  <si>
    <t>лтп12330</t>
  </si>
  <si>
    <t>лтп12400</t>
  </si>
  <si>
    <t>лтп14200</t>
  </si>
  <si>
    <t>лтп14250</t>
  </si>
  <si>
    <t>лтп14330</t>
  </si>
  <si>
    <t>лтп16160</t>
  </si>
  <si>
    <t>лтп16200</t>
  </si>
  <si>
    <t>лтп16250</t>
  </si>
  <si>
    <t>лтп16330</t>
  </si>
  <si>
    <t>лтп16350</t>
  </si>
  <si>
    <t>лтп16400</t>
  </si>
  <si>
    <t>лтп20200</t>
  </si>
  <si>
    <t>лтп20250</t>
  </si>
  <si>
    <t>лтп20330</t>
  </si>
  <si>
    <t>лтп20350</t>
  </si>
  <si>
    <t>лтп25200</t>
  </si>
  <si>
    <t>лтп25250</t>
  </si>
  <si>
    <t>лтп25330</t>
  </si>
  <si>
    <t>лтп30200</t>
  </si>
  <si>
    <t>лтп30250</t>
  </si>
  <si>
    <t>лтп30330</t>
  </si>
  <si>
    <t>дм1242</t>
  </si>
  <si>
    <t>дм1238</t>
  </si>
  <si>
    <t>дм1529</t>
  </si>
  <si>
    <t>ск291014</t>
  </si>
  <si>
    <t>ск351015</t>
  </si>
  <si>
    <t>ск513003</t>
  </si>
  <si>
    <t>ск703005</t>
  </si>
  <si>
    <t>ск55193009</t>
  </si>
  <si>
    <t>ск55253011</t>
  </si>
  <si>
    <t>ск291014ф</t>
  </si>
  <si>
    <t>ск351015ф</t>
  </si>
  <si>
    <t>ск513003ф</t>
  </si>
  <si>
    <t>ск55193009ф</t>
  </si>
  <si>
    <t>ск55253011ф</t>
  </si>
  <si>
    <t>ск4829</t>
  </si>
  <si>
    <t>ск4835</t>
  </si>
  <si>
    <t>ск4838</t>
  </si>
  <si>
    <t>покрытие - цинк 7мкн, увеличенное сверло РТ -5  15 мм</t>
  </si>
  <si>
    <t>гарантированное сверление металла до 12 мм!</t>
  </si>
  <si>
    <t>Саморез для фасадных систем, шестигранная головка</t>
  </si>
  <si>
    <t>5,5х32</t>
  </si>
  <si>
    <t>5,5х38</t>
  </si>
  <si>
    <t>5,5х51</t>
  </si>
  <si>
    <t>5,5х65</t>
  </si>
  <si>
    <t>5,5х76</t>
  </si>
  <si>
    <t>6,3х19</t>
  </si>
  <si>
    <t>6,3х25</t>
  </si>
  <si>
    <t>6,3х32</t>
  </si>
  <si>
    <t>6,3х38</t>
  </si>
  <si>
    <t>6,3х51</t>
  </si>
  <si>
    <t>6,3х60</t>
  </si>
  <si>
    <t>6,3х70</t>
  </si>
  <si>
    <t>4,8х25</t>
  </si>
  <si>
    <t>5х35</t>
  </si>
  <si>
    <t>5х45</t>
  </si>
  <si>
    <t>10х90</t>
  </si>
  <si>
    <t>10х70</t>
  </si>
  <si>
    <t>10х300</t>
  </si>
  <si>
    <t>6х35</t>
  </si>
  <si>
    <t>8х30</t>
  </si>
  <si>
    <t>12х70</t>
  </si>
  <si>
    <t>19х19</t>
  </si>
  <si>
    <t>27х27</t>
  </si>
  <si>
    <t>3,2х6</t>
  </si>
  <si>
    <t>3,2х8</t>
  </si>
  <si>
    <t>3,2х10</t>
  </si>
  <si>
    <t>пс24060</t>
  </si>
  <si>
    <t>пс30060</t>
  </si>
  <si>
    <t>пс40060</t>
  </si>
  <si>
    <t>пс48060</t>
  </si>
  <si>
    <t>пс50060</t>
  </si>
  <si>
    <t>пс60060</t>
  </si>
  <si>
    <t>пс80060</t>
  </si>
  <si>
    <t>пс100060</t>
  </si>
  <si>
    <t>пс120060</t>
  </si>
  <si>
    <t>пс125060</t>
  </si>
  <si>
    <t>пс12080</t>
  </si>
  <si>
    <t>пс24080</t>
  </si>
  <si>
    <t>пс28080</t>
  </si>
  <si>
    <t>пс30080</t>
  </si>
  <si>
    <t>пс48080</t>
  </si>
  <si>
    <t>пс72080</t>
  </si>
  <si>
    <t>пс80080</t>
  </si>
  <si>
    <t>пс84080</t>
  </si>
  <si>
    <t>пс96080</t>
  </si>
  <si>
    <t>пс200100</t>
  </si>
  <si>
    <t>пс240100</t>
  </si>
  <si>
    <t>пс500100</t>
  </si>
  <si>
    <t>пс600100</t>
  </si>
  <si>
    <t>пс800100</t>
  </si>
  <si>
    <t>пс200120</t>
  </si>
  <si>
    <t>пс240120</t>
  </si>
  <si>
    <t>пс400140</t>
  </si>
  <si>
    <t>пс300140</t>
  </si>
  <si>
    <t>пс300200</t>
  </si>
  <si>
    <t>пс400200</t>
  </si>
  <si>
    <t>пс1250200</t>
  </si>
  <si>
    <t>дбл170</t>
  </si>
  <si>
    <t>дбл210</t>
  </si>
  <si>
    <t>кусис120</t>
  </si>
  <si>
    <t>кусис90</t>
  </si>
  <si>
    <t>кусис160</t>
  </si>
  <si>
    <t>кл1</t>
  </si>
  <si>
    <t>кл2</t>
  </si>
  <si>
    <t>кл3</t>
  </si>
  <si>
    <t>5,5х16</t>
  </si>
  <si>
    <t>12х0,75</t>
  </si>
  <si>
    <t>17х0,55</t>
  </si>
  <si>
    <t>17х0,75</t>
  </si>
  <si>
    <t>25х0,55</t>
  </si>
  <si>
    <t>25х0,75</t>
  </si>
  <si>
    <t>12х90</t>
  </si>
  <si>
    <t>12х190</t>
  </si>
  <si>
    <t>12х230</t>
  </si>
  <si>
    <t>Вес</t>
  </si>
  <si>
    <t xml:space="preserve">                               Саморезы   -   Шурупы</t>
  </si>
  <si>
    <t>чм7038</t>
  </si>
  <si>
    <t>чм7042</t>
  </si>
  <si>
    <t>чм8942</t>
  </si>
  <si>
    <t>чм8948</t>
  </si>
  <si>
    <t>чм7038ф</t>
  </si>
  <si>
    <t>чм7042ф</t>
  </si>
  <si>
    <t>чм8942ф</t>
  </si>
  <si>
    <t>чд7038</t>
  </si>
  <si>
    <t>чд7042</t>
  </si>
  <si>
    <t>чд8942</t>
  </si>
  <si>
    <t>чд8948</t>
  </si>
  <si>
    <t>чд7038ф</t>
  </si>
  <si>
    <t>чд7042ф</t>
  </si>
  <si>
    <t>чд8942ф</t>
  </si>
  <si>
    <t>чд8948ф</t>
  </si>
  <si>
    <t>пшс38</t>
  </si>
  <si>
    <t>пшоч13ф</t>
  </si>
  <si>
    <t>пшоч16ф</t>
  </si>
  <si>
    <t>пшоч19ф</t>
  </si>
  <si>
    <t>пшоч25ф</t>
  </si>
  <si>
    <t>пшоч32ф</t>
  </si>
  <si>
    <t>пшоч41ф</t>
  </si>
  <si>
    <t>пшоч51ф</t>
  </si>
  <si>
    <t>пшоч76ф</t>
  </si>
  <si>
    <t>пшсч16ф</t>
  </si>
  <si>
    <t>пшсч19ф</t>
  </si>
  <si>
    <t>пшсч25ф</t>
  </si>
  <si>
    <r>
      <t xml:space="preserve">Кнопкой </t>
    </r>
    <r>
      <rPr>
        <b/>
        <sz val="11"/>
        <rFont val="Calibri"/>
        <family val="2"/>
        <charset val="204"/>
      </rPr>
      <t>"Очистить поля "Корзина" по всему прайс-листу"</t>
    </r>
    <r>
      <rPr>
        <sz val="11"/>
        <rFont val="Calibri"/>
        <family val="2"/>
        <charset val="204"/>
      </rPr>
      <t xml:space="preserve"> рекомендую пользоваться перед каждым новым заказом</t>
    </r>
  </si>
  <si>
    <t>Преимущества такого прайса – актуальные артикулы и цены + быстрое обслуживание Вашего заказа в "КРЕП-КОМП".</t>
  </si>
  <si>
    <t>ФИО</t>
  </si>
  <si>
    <t>Теперь чтобы отправить заказ в ООО "КРЕП-КОМП":</t>
  </si>
  <si>
    <t>бп1065</t>
  </si>
  <si>
    <t>бп1070</t>
  </si>
  <si>
    <t>бп1080</t>
  </si>
  <si>
    <t>бп1090</t>
  </si>
  <si>
    <t>бп10100</t>
  </si>
  <si>
    <t>бп10120</t>
  </si>
  <si>
    <t>бп10140</t>
  </si>
  <si>
    <t>бп10160</t>
  </si>
  <si>
    <t>бп10180</t>
  </si>
  <si>
    <t>бп10200</t>
  </si>
  <si>
    <t>бп12200</t>
  </si>
  <si>
    <t>бп1220</t>
  </si>
  <si>
    <t>бп1225</t>
  </si>
  <si>
    <t>бп1230</t>
  </si>
  <si>
    <t>бп1235</t>
  </si>
  <si>
    <t>бп1240</t>
  </si>
  <si>
    <t>бп1245</t>
  </si>
  <si>
    <t>бп1250</t>
  </si>
  <si>
    <t>бп1255</t>
  </si>
  <si>
    <t>бп1260</t>
  </si>
  <si>
    <t>бп1270</t>
  </si>
  <si>
    <t>бп1280</t>
  </si>
  <si>
    <t>бп1290</t>
  </si>
  <si>
    <t>бп12100</t>
  </si>
  <si>
    <t>бп12120</t>
  </si>
  <si>
    <t>бп12140</t>
  </si>
  <si>
    <t>бп12160</t>
  </si>
  <si>
    <t>бп12180</t>
  </si>
  <si>
    <t>бп1430</t>
  </si>
  <si>
    <t>бп1440</t>
  </si>
  <si>
    <t>бп1450</t>
  </si>
  <si>
    <t>бп1460</t>
  </si>
  <si>
    <t>бп1470</t>
  </si>
  <si>
    <t>бп1480</t>
  </si>
  <si>
    <t>бп1490</t>
  </si>
  <si>
    <t>бп14100</t>
  </si>
  <si>
    <t>бп14120</t>
  </si>
  <si>
    <t>бп14140</t>
  </si>
  <si>
    <t>бп14160</t>
  </si>
  <si>
    <t>бп1630</t>
  </si>
  <si>
    <t>бп1640</t>
  </si>
  <si>
    <t>бп1645</t>
  </si>
  <si>
    <t>бп1650</t>
  </si>
  <si>
    <t>бп1655</t>
  </si>
  <si>
    <t>бп1660</t>
  </si>
  <si>
    <t>бп1670</t>
  </si>
  <si>
    <t>бп1680</t>
  </si>
  <si>
    <t>бп1690</t>
  </si>
  <si>
    <t>бп16100</t>
  </si>
  <si>
    <t>бп16120</t>
  </si>
  <si>
    <t>бп16140</t>
  </si>
  <si>
    <t>бп16160</t>
  </si>
  <si>
    <t>бп16180</t>
  </si>
  <si>
    <t>бп16200</t>
  </si>
  <si>
    <t>бп2040</t>
  </si>
  <si>
    <t>скд6351</t>
  </si>
  <si>
    <t>сф4816</t>
  </si>
  <si>
    <t>сф4819</t>
  </si>
  <si>
    <t>сф4816ф</t>
  </si>
  <si>
    <t>сф4819ф</t>
  </si>
  <si>
    <t>скбш4819</t>
  </si>
  <si>
    <t>скбш5519</t>
  </si>
  <si>
    <t>скбш5525</t>
  </si>
  <si>
    <t>скбш5532</t>
  </si>
  <si>
    <t>скбш5538</t>
  </si>
  <si>
    <t>скбш5551</t>
  </si>
  <si>
    <t>скбш6325</t>
  </si>
  <si>
    <t>скбш6332</t>
  </si>
  <si>
    <t>скбш6338</t>
  </si>
  <si>
    <t>ссп75</t>
  </si>
  <si>
    <t>ссп105</t>
  </si>
  <si>
    <t>ссп135</t>
  </si>
  <si>
    <t>ссп155</t>
  </si>
  <si>
    <t>ссп185</t>
  </si>
  <si>
    <t>ссп205</t>
  </si>
  <si>
    <t>ссп240</t>
  </si>
  <si>
    <t>ссп280</t>
  </si>
  <si>
    <t>ск55102ф</t>
  </si>
  <si>
    <t>за246</t>
  </si>
  <si>
    <t>за248</t>
  </si>
  <si>
    <t>за2410</t>
  </si>
  <si>
    <t>за2412</t>
  </si>
  <si>
    <t>за326</t>
  </si>
  <si>
    <t>за328</t>
  </si>
  <si>
    <t>за3210</t>
  </si>
  <si>
    <t>за3212</t>
  </si>
  <si>
    <t>за3214</t>
  </si>
  <si>
    <t>за3216</t>
  </si>
  <si>
    <t>за3218</t>
  </si>
  <si>
    <t>за3221</t>
  </si>
  <si>
    <t>за3225</t>
  </si>
  <si>
    <t>за46</t>
  </si>
  <si>
    <t>за48</t>
  </si>
  <si>
    <t>за410</t>
  </si>
  <si>
    <t>за412</t>
  </si>
  <si>
    <t>за414</t>
  </si>
  <si>
    <t>за416</t>
  </si>
  <si>
    <t>за418</t>
  </si>
  <si>
    <t>за421</t>
  </si>
  <si>
    <t>за425</t>
  </si>
  <si>
    <t>за486</t>
  </si>
  <si>
    <t>за488</t>
  </si>
  <si>
    <t>за4810</t>
  </si>
  <si>
    <t>за4812</t>
  </si>
  <si>
    <t>за4814</t>
  </si>
  <si>
    <t>за4816</t>
  </si>
  <si>
    <t>за4818</t>
  </si>
  <si>
    <t>за4821</t>
  </si>
  <si>
    <t>за4825</t>
  </si>
  <si>
    <t>за4827</t>
  </si>
  <si>
    <t>за4830</t>
  </si>
  <si>
    <t>за4832</t>
  </si>
  <si>
    <t>за4835</t>
  </si>
  <si>
    <t>за6410</t>
  </si>
  <si>
    <t>за6412</t>
  </si>
  <si>
    <t>за6414</t>
  </si>
  <si>
    <t>за6416</t>
  </si>
  <si>
    <t>за6418</t>
  </si>
  <si>
    <t>за6421</t>
  </si>
  <si>
    <t>за6425</t>
  </si>
  <si>
    <t>за6428</t>
  </si>
  <si>
    <t>зк3283005</t>
  </si>
  <si>
    <t>зк48123005</t>
  </si>
  <si>
    <t>зс326</t>
  </si>
  <si>
    <t>зс328</t>
  </si>
  <si>
    <t>зс3210</t>
  </si>
  <si>
    <t>зс3212</t>
  </si>
  <si>
    <t>зс3214</t>
  </si>
  <si>
    <t>зс3216</t>
  </si>
  <si>
    <t>зс3218</t>
  </si>
  <si>
    <t>зс46</t>
  </si>
  <si>
    <t>зс48</t>
  </si>
  <si>
    <t>зс410</t>
  </si>
  <si>
    <t>зс412</t>
  </si>
  <si>
    <t>зс414</t>
  </si>
  <si>
    <t>зс416</t>
  </si>
  <si>
    <t>зс418</t>
  </si>
  <si>
    <t>зс420</t>
  </si>
  <si>
    <t>зс425</t>
  </si>
  <si>
    <t>зс486</t>
  </si>
  <si>
    <t>зс488</t>
  </si>
  <si>
    <t>зс4810</t>
  </si>
  <si>
    <t>зс4812</t>
  </si>
  <si>
    <t>зс4814</t>
  </si>
  <si>
    <t>зс4816</t>
  </si>
  <si>
    <t>зс4818</t>
  </si>
  <si>
    <t>зс4821</t>
  </si>
  <si>
    <t>зс4822</t>
  </si>
  <si>
    <t>зс4827</t>
  </si>
  <si>
    <t>зс6410</t>
  </si>
  <si>
    <t>зс6412</t>
  </si>
  <si>
    <t>зс6416</t>
  </si>
  <si>
    <t>знн326</t>
  </si>
  <si>
    <t>знн328</t>
  </si>
  <si>
    <t>знн3210</t>
  </si>
  <si>
    <t>знн3212</t>
  </si>
  <si>
    <t>знн3214</t>
  </si>
  <si>
    <t>знн3216</t>
  </si>
  <si>
    <t>знн48</t>
  </si>
  <si>
    <t>знн410</t>
  </si>
  <si>
    <t>знн412</t>
  </si>
  <si>
    <t>знн414</t>
  </si>
  <si>
    <t>знн416</t>
  </si>
  <si>
    <t>знн418</t>
  </si>
  <si>
    <t>знн488</t>
  </si>
  <si>
    <t>знн4810</t>
  </si>
  <si>
    <t>знн4812</t>
  </si>
  <si>
    <t>знн4814</t>
  </si>
  <si>
    <t>знн4816</t>
  </si>
  <si>
    <t>знн4818</t>
  </si>
  <si>
    <t>знн4820</t>
  </si>
  <si>
    <t>знн4822</t>
  </si>
  <si>
    <t>знн4825</t>
  </si>
  <si>
    <t>вп420</t>
  </si>
  <si>
    <t>вп425</t>
  </si>
  <si>
    <t>вп430</t>
  </si>
  <si>
    <t>вп435</t>
  </si>
  <si>
    <t>вп440</t>
  </si>
  <si>
    <t>вп445</t>
  </si>
  <si>
    <t>вп450</t>
  </si>
  <si>
    <t>вп455</t>
  </si>
  <si>
    <t>вп460</t>
  </si>
  <si>
    <t>вп465</t>
  </si>
  <si>
    <t>вп470</t>
  </si>
  <si>
    <t>вп475</t>
  </si>
  <si>
    <t>вп480</t>
  </si>
  <si>
    <t>вп510</t>
  </si>
  <si>
    <t>вп512</t>
  </si>
  <si>
    <t>вп515</t>
  </si>
  <si>
    <t>вп516</t>
  </si>
  <si>
    <t>вп520</t>
  </si>
  <si>
    <t>вп525</t>
  </si>
  <si>
    <t>вп530</t>
  </si>
  <si>
    <t>вп535</t>
  </si>
  <si>
    <t>вп540</t>
  </si>
  <si>
    <t>вп545</t>
  </si>
  <si>
    <t>вп550</t>
  </si>
  <si>
    <t>вп560</t>
  </si>
  <si>
    <t>вп565</t>
  </si>
  <si>
    <t>вп570</t>
  </si>
  <si>
    <t>вп575</t>
  </si>
  <si>
    <t>вп580</t>
  </si>
  <si>
    <t>вп585</t>
  </si>
  <si>
    <t>вп590</t>
  </si>
  <si>
    <t>вп5100</t>
  </si>
  <si>
    <t>вп610</t>
  </si>
  <si>
    <t>вп612</t>
  </si>
  <si>
    <t>вп616</t>
  </si>
  <si>
    <t>вп620</t>
  </si>
  <si>
    <t>вп625</t>
  </si>
  <si>
    <t>вп630</t>
  </si>
  <si>
    <t>вп635</t>
  </si>
  <si>
    <t>вп640</t>
  </si>
  <si>
    <t>вп645</t>
  </si>
  <si>
    <t>вп650</t>
  </si>
  <si>
    <t>вп655</t>
  </si>
  <si>
    <t>вп660</t>
  </si>
  <si>
    <t>вп665</t>
  </si>
  <si>
    <t>вп670</t>
  </si>
  <si>
    <t>вп675</t>
  </si>
  <si>
    <t>вп680</t>
  </si>
  <si>
    <t>вп685</t>
  </si>
  <si>
    <t>вп690</t>
  </si>
  <si>
    <t>вп6100</t>
  </si>
  <si>
    <t>вп816</t>
  </si>
  <si>
    <t>вп820</t>
  </si>
  <si>
    <t>вп825</t>
  </si>
  <si>
    <t>вп830</t>
  </si>
  <si>
    <t>вп835</t>
  </si>
  <si>
    <t>кч12</t>
  </si>
  <si>
    <t>кч16</t>
  </si>
  <si>
    <t>кч20</t>
  </si>
  <si>
    <t>с4</t>
  </si>
  <si>
    <t>с6</t>
  </si>
  <si>
    <t>с8</t>
  </si>
  <si>
    <t xml:space="preserve">                            Дюбельная техника</t>
  </si>
  <si>
    <t xml:space="preserve">                          Мебельная фурнитура</t>
  </si>
  <si>
    <t xml:space="preserve">             Шайба с зонтичным  EPDM,</t>
  </si>
  <si>
    <t>м12х160</t>
  </si>
  <si>
    <t>м12х190</t>
  </si>
  <si>
    <t>м12х220</t>
  </si>
  <si>
    <t>м16х190</t>
  </si>
  <si>
    <t>м16х220</t>
  </si>
  <si>
    <t>м20х260</t>
  </si>
  <si>
    <t>м24х300</t>
  </si>
  <si>
    <t>м30х380</t>
  </si>
  <si>
    <t>2,4х6</t>
  </si>
  <si>
    <t>12Х38 "А"</t>
  </si>
  <si>
    <t>12х42 "С"</t>
  </si>
  <si>
    <t>м 30</t>
  </si>
  <si>
    <t>24х60</t>
  </si>
  <si>
    <t>24х70</t>
  </si>
  <si>
    <t>24х80</t>
  </si>
  <si>
    <t>24х90</t>
  </si>
  <si>
    <t>24х100</t>
  </si>
  <si>
    <t>24х120</t>
  </si>
  <si>
    <t xml:space="preserve">           6,3/5,5х280</t>
  </si>
  <si>
    <t>6х110</t>
  </si>
  <si>
    <t>8х110</t>
  </si>
  <si>
    <t>14х160</t>
  </si>
  <si>
    <t>16х300</t>
  </si>
  <si>
    <t>20х400</t>
  </si>
  <si>
    <t>Перфорированная монтажная лента</t>
  </si>
  <si>
    <t>40х2,0</t>
  </si>
  <si>
    <t>60х2,0</t>
  </si>
  <si>
    <t>80х2,0</t>
  </si>
  <si>
    <t>100х2,0</t>
  </si>
  <si>
    <t>20х0,55</t>
  </si>
  <si>
    <t>длина</t>
  </si>
  <si>
    <t>высота</t>
  </si>
  <si>
    <t>ширина</t>
  </si>
  <si>
    <t xml:space="preserve">      </t>
  </si>
  <si>
    <t>м5х1000</t>
  </si>
  <si>
    <t>м5х2000</t>
  </si>
  <si>
    <t>3,5 мм</t>
  </si>
  <si>
    <t>5х85</t>
  </si>
  <si>
    <t>12х71</t>
  </si>
  <si>
    <t>14х75</t>
  </si>
  <si>
    <t>14х140</t>
  </si>
  <si>
    <t xml:space="preserve">           6,3/5,5х185</t>
  </si>
  <si>
    <t>м6х100</t>
  </si>
  <si>
    <t>м6х150</t>
  </si>
  <si>
    <t>м6х200</t>
  </si>
  <si>
    <t>м8х160</t>
  </si>
  <si>
    <t>м8х210</t>
  </si>
  <si>
    <t>м8х250</t>
  </si>
  <si>
    <t>м8х300</t>
  </si>
  <si>
    <t>м10х210</t>
  </si>
  <si>
    <t>м10х250</t>
  </si>
  <si>
    <t>м10х300</t>
  </si>
  <si>
    <t>м10х400</t>
  </si>
  <si>
    <t>6,4х21</t>
  </si>
  <si>
    <t>25х200</t>
  </si>
  <si>
    <t>м10х180</t>
  </si>
  <si>
    <t>HR 708</t>
  </si>
  <si>
    <t>м4х8</t>
  </si>
  <si>
    <t>м5х8</t>
  </si>
  <si>
    <t>м6х9</t>
  </si>
  <si>
    <t>м8х11</t>
  </si>
  <si>
    <t>м10х13</t>
  </si>
  <si>
    <t>6x35</t>
  </si>
  <si>
    <t>15x29 "Е"</t>
  </si>
  <si>
    <t>14х40</t>
  </si>
  <si>
    <t>14х50</t>
  </si>
  <si>
    <t>14х60</t>
  </si>
  <si>
    <t>14х80</t>
  </si>
  <si>
    <t>14х90</t>
  </si>
  <si>
    <t>14х120</t>
  </si>
  <si>
    <t>12х35</t>
  </si>
  <si>
    <t>12х45</t>
  </si>
  <si>
    <t xml:space="preserve">           6,3/5,5х105</t>
  </si>
  <si>
    <t>м1</t>
  </si>
  <si>
    <t>5,5х102</t>
  </si>
  <si>
    <t>30х2,0</t>
  </si>
  <si>
    <t>50х2,0</t>
  </si>
  <si>
    <t>Артикул</t>
  </si>
  <si>
    <t>Размер</t>
  </si>
  <si>
    <t>Фото</t>
  </si>
  <si>
    <t>Саморезы - шурупы</t>
  </si>
  <si>
    <t>Анкерная   техника</t>
  </si>
  <si>
    <t>Кровельные   саморезы</t>
  </si>
  <si>
    <t>Заклёпки   и   заклёпочники</t>
  </si>
  <si>
    <t>Метрический   крепёж</t>
  </si>
  <si>
    <t>Такелаж</t>
  </si>
  <si>
    <t>Дюбельная   техника</t>
  </si>
  <si>
    <t>Крепёж   для   электрики</t>
  </si>
  <si>
    <t>Мебельная   фурнитура</t>
  </si>
  <si>
    <t>Химический   крепёж</t>
  </si>
  <si>
    <t>Диаметр</t>
  </si>
  <si>
    <t>5х32</t>
  </si>
  <si>
    <t>8х12</t>
  </si>
  <si>
    <t>Производство и оптовая торговля крепежными изделиями и строительными материалами.</t>
  </si>
  <si>
    <t>САМОРЕЗЫ- ШУРУПЫ</t>
  </si>
  <si>
    <t>Сумма  заказа</t>
  </si>
  <si>
    <t>Скидка</t>
  </si>
  <si>
    <t>Цена в рублях за 1 штуку, с учетом скидки</t>
  </si>
  <si>
    <t>E-mail для отправки заказа:</t>
  </si>
  <si>
    <t>Заказчик:</t>
  </si>
  <si>
    <t>Телефон:</t>
  </si>
  <si>
    <t>Контактное лицо:</t>
  </si>
  <si>
    <t>упак. Метров</t>
  </si>
  <si>
    <t>м10х130</t>
  </si>
  <si>
    <t>(с оцинкованным гвоздём)</t>
  </si>
  <si>
    <t>Коробка распределительная для наружней проводки</t>
  </si>
  <si>
    <t>Коробка установочная (бетон, кирпич)</t>
  </si>
  <si>
    <t>Коробка установочная (ГК, ГВЛ)</t>
  </si>
  <si>
    <t>Соединительный  кабель - канал</t>
  </si>
  <si>
    <t>Крышка  для  подрозетника</t>
  </si>
  <si>
    <t xml:space="preserve">  Дюбель  под  кабель - канал</t>
  </si>
  <si>
    <t>Труба гофрированная  ПВХ с зондом</t>
  </si>
  <si>
    <t>Клипса  для  крепления  трубы</t>
  </si>
  <si>
    <t xml:space="preserve">  Подвес для крепления кабеля к тросу</t>
  </si>
  <si>
    <t>Бирка  кабельная</t>
  </si>
  <si>
    <t xml:space="preserve">            Мебельный  уголок</t>
  </si>
  <si>
    <t>Дуб</t>
  </si>
  <si>
    <t>Бук</t>
  </si>
  <si>
    <t>Сосна</t>
  </si>
  <si>
    <t>Махагон</t>
  </si>
  <si>
    <t>Светло-серый</t>
  </si>
  <si>
    <t>Тёмно-серый</t>
  </si>
  <si>
    <t>Светло-бежевый</t>
  </si>
  <si>
    <t>Тёмно-бежевый</t>
  </si>
  <si>
    <t xml:space="preserve">  Крепёжный  уголок  равносторонний  2 мм</t>
  </si>
  <si>
    <t>Крепёжный  анкерный  уголок  2 мм</t>
  </si>
  <si>
    <t xml:space="preserve">    Крепёжный  уголок  ассиметричный   2 мм</t>
  </si>
  <si>
    <t xml:space="preserve">  Крепёжный  уголок  под  135  градусов  2 мм</t>
  </si>
  <si>
    <t>дг640</t>
  </si>
  <si>
    <t>дг680</t>
  </si>
  <si>
    <t>дг860</t>
  </si>
  <si>
    <t>дг880</t>
  </si>
  <si>
    <t>дг8100</t>
  </si>
  <si>
    <t>дг8120</t>
  </si>
  <si>
    <t>дг8140</t>
  </si>
  <si>
    <t>дг8160</t>
  </si>
  <si>
    <t>дг1080</t>
  </si>
  <si>
    <t>дг10100</t>
  </si>
  <si>
    <t>дг10120</t>
  </si>
  <si>
    <t>дг10140</t>
  </si>
  <si>
    <t>дг10160</t>
  </si>
  <si>
    <t>дг660г</t>
  </si>
  <si>
    <t>дг680г</t>
  </si>
  <si>
    <t>гп100</t>
  </si>
  <si>
    <t>гп110</t>
  </si>
  <si>
    <t>гп200</t>
  </si>
  <si>
    <t>гп220</t>
  </si>
  <si>
    <t>гп80</t>
  </si>
  <si>
    <t>гп90</t>
  </si>
  <si>
    <t>гп120</t>
  </si>
  <si>
    <t>гп140</t>
  </si>
  <si>
    <t>гп160</t>
  </si>
  <si>
    <t>гп180</t>
  </si>
  <si>
    <t>гм90</t>
  </si>
  <si>
    <t>гм120</t>
  </si>
  <si>
    <t>гм140</t>
  </si>
  <si>
    <t>гм160</t>
  </si>
  <si>
    <t>гм180</t>
  </si>
  <si>
    <t>гм200</t>
  </si>
  <si>
    <t>гм220</t>
  </si>
  <si>
    <t>гм140LF</t>
  </si>
  <si>
    <t>гм160LF</t>
  </si>
  <si>
    <t>гм180LF</t>
  </si>
  <si>
    <t>гм200LF</t>
  </si>
  <si>
    <t>гм220LF</t>
  </si>
  <si>
    <t>вц430ф</t>
  </si>
  <si>
    <t>вц435ф</t>
  </si>
  <si>
    <t>вц440ф</t>
  </si>
  <si>
    <t>вц450ф</t>
  </si>
  <si>
    <t>вц460ф</t>
  </si>
  <si>
    <t>вц470ф</t>
  </si>
  <si>
    <t>вц58ф</t>
  </si>
  <si>
    <t>вц510ф</t>
  </si>
  <si>
    <t>вц512ф</t>
  </si>
  <si>
    <t>вц516ф</t>
  </si>
  <si>
    <t>вц520ф</t>
  </si>
  <si>
    <t>вц525ф</t>
  </si>
  <si>
    <t>вц530ф</t>
  </si>
  <si>
    <t>вц535ф</t>
  </si>
  <si>
    <t>вц540ф</t>
  </si>
  <si>
    <t>вц550ф</t>
  </si>
  <si>
    <t>вц560ф</t>
  </si>
  <si>
    <t>вц570ф</t>
  </si>
  <si>
    <t>вц580ф</t>
  </si>
  <si>
    <t>вц590ф</t>
  </si>
  <si>
    <t>вц610ф</t>
  </si>
  <si>
    <t>вц612ф</t>
  </si>
  <si>
    <t>вц616ф</t>
  </si>
  <si>
    <t>вц620ф</t>
  </si>
  <si>
    <t>вц625ф</t>
  </si>
  <si>
    <t>вц630ф</t>
  </si>
  <si>
    <t>вц635ф</t>
  </si>
  <si>
    <t>вц640ф</t>
  </si>
  <si>
    <t>вц650ф</t>
  </si>
  <si>
    <t>вц660ф</t>
  </si>
  <si>
    <t>вц670ф</t>
  </si>
  <si>
    <t>вц690ф</t>
  </si>
  <si>
    <t>вц680ф</t>
  </si>
  <si>
    <t>вц816ф</t>
  </si>
  <si>
    <t>вц820ф</t>
  </si>
  <si>
    <t>вц825ф</t>
  </si>
  <si>
    <t>вц830ф</t>
  </si>
  <si>
    <t>вц835ф</t>
  </si>
  <si>
    <t>вц840ф</t>
  </si>
  <si>
    <t>вц850ф</t>
  </si>
  <si>
    <t>вц860ф</t>
  </si>
  <si>
    <t>вц870ф</t>
  </si>
  <si>
    <t>вц880ф</t>
  </si>
  <si>
    <t>вц890ф</t>
  </si>
  <si>
    <t>вц8100ф</t>
  </si>
  <si>
    <t>вм48</t>
  </si>
  <si>
    <t>вм410</t>
  </si>
  <si>
    <t>вм412</t>
  </si>
  <si>
    <t>вм416</t>
  </si>
  <si>
    <t>вм420</t>
  </si>
  <si>
    <t>вм422</t>
  </si>
  <si>
    <t>вм425</t>
  </si>
  <si>
    <t>вм430</t>
  </si>
  <si>
    <t>вм435</t>
  </si>
  <si>
    <t>вм440</t>
  </si>
  <si>
    <t>вм450</t>
  </si>
  <si>
    <t>вм460</t>
  </si>
  <si>
    <t>вм510</t>
  </si>
  <si>
    <t>вм516</t>
  </si>
  <si>
    <t>вм520</t>
  </si>
  <si>
    <t>вм525</t>
  </si>
  <si>
    <t>вм530</t>
  </si>
  <si>
    <t>вм535</t>
  </si>
  <si>
    <t>вм540</t>
  </si>
  <si>
    <t>вм550</t>
  </si>
  <si>
    <t>вм560</t>
  </si>
  <si>
    <t>вм610</t>
  </si>
  <si>
    <t>вм616</t>
  </si>
  <si>
    <t>вм620</t>
  </si>
  <si>
    <t>вм625</t>
  </si>
  <si>
    <t>вм630</t>
  </si>
  <si>
    <t>вм635</t>
  </si>
  <si>
    <t>вм640</t>
  </si>
  <si>
    <t>вм645</t>
  </si>
  <si>
    <t>вм650</t>
  </si>
  <si>
    <t>вм660</t>
  </si>
  <si>
    <t>вм48ф</t>
  </si>
  <si>
    <t>вм410ф</t>
  </si>
  <si>
    <t>вм412ф</t>
  </si>
  <si>
    <t>вм416ф</t>
  </si>
  <si>
    <t>вм420ф</t>
  </si>
  <si>
    <t>вм422ф</t>
  </si>
  <si>
    <t>вм425ф</t>
  </si>
  <si>
    <t>вм430ф</t>
  </si>
  <si>
    <t>вм435ф</t>
  </si>
  <si>
    <t>вм440ф</t>
  </si>
  <si>
    <t>вм450ф</t>
  </si>
  <si>
    <t>вм460ф</t>
  </si>
  <si>
    <t>вм510ф</t>
  </si>
  <si>
    <t>вм516ф</t>
  </si>
  <si>
    <t>вм520ф</t>
  </si>
  <si>
    <t>вм525ф</t>
  </si>
  <si>
    <t>вм530ф</t>
  </si>
  <si>
    <t>вм535ф</t>
  </si>
  <si>
    <t>вм540ф</t>
  </si>
  <si>
    <t>вм550ф</t>
  </si>
  <si>
    <t>вм560ф</t>
  </si>
  <si>
    <t>вм610ф</t>
  </si>
  <si>
    <t>вм616ф</t>
  </si>
  <si>
    <t>вм620ф</t>
  </si>
  <si>
    <t>вм625ф</t>
  </si>
  <si>
    <t>вм630ф</t>
  </si>
  <si>
    <t>вм635ф</t>
  </si>
  <si>
    <t>вм640ф</t>
  </si>
  <si>
    <t>вм645ф</t>
  </si>
  <si>
    <t>вм650ф</t>
  </si>
  <si>
    <t>вм660ф</t>
  </si>
  <si>
    <t>вш616</t>
  </si>
  <si>
    <t>вш620</t>
  </si>
  <si>
    <t>вш625</t>
  </si>
  <si>
    <t>вш630</t>
  </si>
  <si>
    <t>вш635</t>
  </si>
  <si>
    <t>вш640</t>
  </si>
  <si>
    <t>вш650</t>
  </si>
  <si>
    <t>вш660</t>
  </si>
  <si>
    <t>вш816</t>
  </si>
  <si>
    <t>вш820</t>
  </si>
  <si>
    <t>вш825</t>
  </si>
  <si>
    <t>вш830</t>
  </si>
  <si>
    <t>вш835</t>
  </si>
  <si>
    <t>вш840</t>
  </si>
  <si>
    <t>вш850</t>
  </si>
  <si>
    <t>вш860</t>
  </si>
  <si>
    <t>вш870</t>
  </si>
  <si>
    <t>вш880</t>
  </si>
  <si>
    <t>вш1065</t>
  </si>
  <si>
    <t>вш616ф</t>
  </si>
  <si>
    <t>вш620ф</t>
  </si>
  <si>
    <t>вш625ф</t>
  </si>
  <si>
    <t>вш630ф</t>
  </si>
  <si>
    <t>вш635ф</t>
  </si>
  <si>
    <t>вш640ф</t>
  </si>
  <si>
    <t>вш650ф</t>
  </si>
  <si>
    <t>вш660ф</t>
  </si>
  <si>
    <t>вш816ф</t>
  </si>
  <si>
    <t>вш820ф</t>
  </si>
  <si>
    <t>вш825ф</t>
  </si>
  <si>
    <t>вш830ф</t>
  </si>
  <si>
    <t>вш835ф</t>
  </si>
  <si>
    <t>вш840ф</t>
  </si>
  <si>
    <t>вш850ф</t>
  </si>
  <si>
    <t>вш860ф</t>
  </si>
  <si>
    <t>вш870ф</t>
  </si>
  <si>
    <t>вш880ф</t>
  </si>
  <si>
    <t>хг15-19</t>
  </si>
  <si>
    <t>шс660</t>
  </si>
  <si>
    <t>шс680</t>
  </si>
  <si>
    <t>шс6100</t>
  </si>
  <si>
    <t>шс850</t>
  </si>
  <si>
    <t>шс860</t>
  </si>
  <si>
    <t>шс880</t>
  </si>
  <si>
    <t>шс890</t>
  </si>
  <si>
    <t>шс8100</t>
  </si>
  <si>
    <t>шс8120</t>
  </si>
  <si>
    <t>шс8140</t>
  </si>
  <si>
    <t>шс8160</t>
  </si>
  <si>
    <t>шс8180</t>
  </si>
  <si>
    <t>шс8200</t>
  </si>
  <si>
    <t>шс1060</t>
  </si>
  <si>
    <t xml:space="preserve">       Крепёжный  уголок  Z - образный   2  мм</t>
  </si>
  <si>
    <t>дл14140</t>
  </si>
  <si>
    <t>пшб19</t>
  </si>
  <si>
    <t>пшб27</t>
  </si>
  <si>
    <t>пшч19</t>
  </si>
  <si>
    <t>пшч27</t>
  </si>
  <si>
    <t>дх6</t>
  </si>
  <si>
    <t>дх8</t>
  </si>
  <si>
    <t xml:space="preserve">                              </t>
  </si>
  <si>
    <t>лм30</t>
  </si>
  <si>
    <t>лм40</t>
  </si>
  <si>
    <t>лм50</t>
  </si>
  <si>
    <t>лм60</t>
  </si>
  <si>
    <t>лм80</t>
  </si>
  <si>
    <t>лм100</t>
  </si>
  <si>
    <t>лм120</t>
  </si>
  <si>
    <t>лм180</t>
  </si>
  <si>
    <t>лм200</t>
  </si>
  <si>
    <t>тар20055</t>
  </si>
  <si>
    <t>ку9065</t>
  </si>
  <si>
    <t>куу130</t>
  </si>
  <si>
    <t>кур4080</t>
  </si>
  <si>
    <t>кур40240</t>
  </si>
  <si>
    <t>кур6040</t>
  </si>
  <si>
    <t>кур6050</t>
  </si>
  <si>
    <t>кур60100</t>
  </si>
  <si>
    <t>кур10040</t>
  </si>
  <si>
    <t>кур10060</t>
  </si>
  <si>
    <t>кур100200</t>
  </si>
  <si>
    <t>кур160100</t>
  </si>
  <si>
    <t>кул8040</t>
  </si>
  <si>
    <t>кул12040</t>
  </si>
  <si>
    <t>кул32040</t>
  </si>
  <si>
    <t>куас55</t>
  </si>
  <si>
    <t>10х95</t>
  </si>
  <si>
    <t>12х100</t>
  </si>
  <si>
    <t>12х120</t>
  </si>
  <si>
    <t>12х150</t>
  </si>
  <si>
    <t>16х105</t>
  </si>
  <si>
    <t>16х140</t>
  </si>
  <si>
    <t>20х160</t>
  </si>
  <si>
    <t>20х200</t>
  </si>
  <si>
    <t>20х300</t>
  </si>
  <si>
    <t>8х45</t>
  </si>
  <si>
    <t>10х55</t>
  </si>
  <si>
    <t>10х85</t>
  </si>
  <si>
    <t>12х65</t>
  </si>
  <si>
    <t>м 6</t>
  </si>
  <si>
    <t>м 8</t>
  </si>
  <si>
    <t>м 10</t>
  </si>
  <si>
    <t>м 12</t>
  </si>
  <si>
    <t>м 16</t>
  </si>
  <si>
    <t>м 20</t>
  </si>
  <si>
    <t>м6 10х45</t>
  </si>
  <si>
    <t>м8 14х55</t>
  </si>
  <si>
    <t>м10 16х60</t>
  </si>
  <si>
    <t>м12 20х75</t>
  </si>
  <si>
    <t>6х25</t>
  </si>
  <si>
    <t>6х65</t>
  </si>
  <si>
    <t>м 4</t>
  </si>
  <si>
    <t>м 5</t>
  </si>
  <si>
    <t>4х21</t>
  </si>
  <si>
    <t>4х32</t>
  </si>
  <si>
    <t>4х46</t>
  </si>
  <si>
    <t>4х54</t>
  </si>
  <si>
    <t>4х59</t>
  </si>
  <si>
    <t>5х37</t>
  </si>
  <si>
    <t>5х52</t>
  </si>
  <si>
    <t>5х65</t>
  </si>
  <si>
    <t>6х37</t>
  </si>
  <si>
    <t>6х52</t>
  </si>
  <si>
    <t>10х150</t>
  </si>
  <si>
    <t>12х250</t>
  </si>
  <si>
    <t>12х330</t>
  </si>
  <si>
    <t>14х200</t>
  </si>
  <si>
    <t>14х250</t>
  </si>
  <si>
    <t>14х330</t>
  </si>
  <si>
    <t>16х200</t>
  </si>
  <si>
    <t>16х250</t>
  </si>
  <si>
    <t>16х330</t>
  </si>
  <si>
    <t>20х250</t>
  </si>
  <si>
    <t>20х330</t>
  </si>
  <si>
    <t>25х250</t>
  </si>
  <si>
    <t>25х330</t>
  </si>
  <si>
    <t>30х200</t>
  </si>
  <si>
    <t>30х250</t>
  </si>
  <si>
    <t>30х330</t>
  </si>
  <si>
    <t>14х23</t>
  </si>
  <si>
    <t>14х32</t>
  </si>
  <si>
    <t>4,8х29</t>
  </si>
  <si>
    <t>4,8х38</t>
  </si>
  <si>
    <t>4,8х51</t>
  </si>
  <si>
    <t>4,8х70</t>
  </si>
  <si>
    <t>4,8х60</t>
  </si>
  <si>
    <t>4,8х80</t>
  </si>
  <si>
    <t>5,5х19</t>
  </si>
  <si>
    <t>5,5х25</t>
  </si>
  <si>
    <t xml:space="preserve">                  окрашенные,  наконечник - сверло</t>
  </si>
  <si>
    <t xml:space="preserve">             покрытие оксид,  наконечник - острый.</t>
  </si>
  <si>
    <t xml:space="preserve">              покрытие цинк,  наконечник - острый.</t>
  </si>
  <si>
    <t xml:space="preserve">              покрытие оксид,  наконечник - сверло</t>
  </si>
  <si>
    <t xml:space="preserve">              покрытие цинк,  наконечник - сверло</t>
  </si>
  <si>
    <t xml:space="preserve">                                 покрытие - оксид</t>
  </si>
  <si>
    <t xml:space="preserve">                           покрытие - оксид</t>
  </si>
  <si>
    <t xml:space="preserve">                           покрытие - цинк</t>
  </si>
  <si>
    <t xml:space="preserve">                           желтый - цинк</t>
  </si>
  <si>
    <t xml:space="preserve">                            белый - цинк</t>
  </si>
  <si>
    <t xml:space="preserve">                                         желтый - цинк</t>
  </si>
  <si>
    <t xml:space="preserve">                                          белый - цинк</t>
  </si>
  <si>
    <t xml:space="preserve">                                       покрытие - цинк</t>
  </si>
  <si>
    <t>Шуруп с полукруглой головкой   DIN 7981</t>
  </si>
  <si>
    <t>Шуруп с шестигранной головкой   DIN 7976</t>
  </si>
  <si>
    <t>Хомуты для шланга</t>
  </si>
  <si>
    <t>АБА Nova 9мм</t>
  </si>
  <si>
    <t>Хомут АБА 11-17/9</t>
  </si>
  <si>
    <t>Хомут АБА 15-24/9</t>
  </si>
  <si>
    <t>Хомут АБА 50-65/9</t>
  </si>
  <si>
    <t>Хомут АБА 58-75/9</t>
  </si>
  <si>
    <t>Хомут АБА 68-85/9</t>
  </si>
  <si>
    <t>АБА Original 12мм</t>
  </si>
  <si>
    <t>Норма Toppo 9мм W1</t>
  </si>
  <si>
    <t>Норма Toppo 9мм W2</t>
  </si>
  <si>
    <t>Хомутная лента</t>
  </si>
  <si>
    <t>Tork</t>
  </si>
  <si>
    <t>Хомуты для воздуховода с уплотнением</t>
  </si>
  <si>
    <t>SIL240-252RB41</t>
  </si>
  <si>
    <t>TR1 1/2М8SS52</t>
  </si>
  <si>
    <t>TR1 1/4М8SS52</t>
  </si>
  <si>
    <t>TR1М8SS52</t>
  </si>
  <si>
    <t>TR1/2М8SS52</t>
  </si>
  <si>
    <t>TR2 1/2М10SS52</t>
  </si>
  <si>
    <t>TR2М8SS52</t>
  </si>
  <si>
    <t>TR3М10SS52</t>
  </si>
  <si>
    <t>TR3/4М8SS52</t>
  </si>
  <si>
    <t>TR3/8М8SS52</t>
  </si>
  <si>
    <t>TR4М10SS52</t>
  </si>
  <si>
    <t>TR6М10SS52</t>
  </si>
  <si>
    <t>TR10М10SS52</t>
  </si>
  <si>
    <t>H10-16-9L42</t>
  </si>
  <si>
    <t>H110-120-9L42</t>
  </si>
  <si>
    <t>H120-140-9L42</t>
  </si>
  <si>
    <t>H130-150-9L42</t>
  </si>
  <si>
    <t>H140-160-9L42</t>
  </si>
  <si>
    <t>H16-25-9L42</t>
  </si>
  <si>
    <t>H25-40-9L42</t>
  </si>
  <si>
    <t>H30-45-9L42</t>
  </si>
  <si>
    <t>H40-60-9L42</t>
  </si>
  <si>
    <t>ск5538</t>
  </si>
  <si>
    <t>ск5551</t>
  </si>
  <si>
    <t>ск5565</t>
  </si>
  <si>
    <t>ск5576</t>
  </si>
  <si>
    <t>ск55102</t>
  </si>
  <si>
    <t>ск5519ф</t>
  </si>
  <si>
    <t>ск5525ф</t>
  </si>
  <si>
    <t>ск5532ф</t>
  </si>
  <si>
    <t>ск5538ф</t>
  </si>
  <si>
    <t>ск5551ф</t>
  </si>
  <si>
    <t>ск5565ф</t>
  </si>
  <si>
    <t>ск5576ф</t>
  </si>
  <si>
    <t>ск6319</t>
  </si>
  <si>
    <t>ск6325</t>
  </si>
  <si>
    <t>ск6332</t>
  </si>
  <si>
    <t>ск6338</t>
  </si>
  <si>
    <t>ск6351</t>
  </si>
  <si>
    <t>ск6360</t>
  </si>
  <si>
    <t>ск6370</t>
  </si>
  <si>
    <t>ск6380</t>
  </si>
  <si>
    <t>ск63100</t>
  </si>
  <si>
    <t>ск63130</t>
  </si>
  <si>
    <t>ск63150</t>
  </si>
  <si>
    <t>ск6319ф</t>
  </si>
  <si>
    <t>ск6325ф</t>
  </si>
  <si>
    <t>ск6332ф</t>
  </si>
  <si>
    <t>ск6338ф</t>
  </si>
  <si>
    <t>ск6351ф</t>
  </si>
  <si>
    <t>ск6360ф</t>
  </si>
  <si>
    <t>ск6370ф</t>
  </si>
  <si>
    <t>ск6380ф</t>
  </si>
  <si>
    <t>ск63100ф</t>
  </si>
  <si>
    <t>ск63130ф</t>
  </si>
  <si>
    <t>ск63150ф</t>
  </si>
  <si>
    <t>скд5525</t>
  </si>
  <si>
    <t>скд5532</t>
  </si>
  <si>
    <t>скд5538</t>
  </si>
  <si>
    <t>скд5551</t>
  </si>
  <si>
    <t>скд5565</t>
  </si>
  <si>
    <t>скд5576</t>
  </si>
  <si>
    <t>скд6332</t>
  </si>
  <si>
    <t>скд6338</t>
  </si>
  <si>
    <t>аб20110</t>
  </si>
  <si>
    <t>аб20140</t>
  </si>
  <si>
    <t>аб20150</t>
  </si>
  <si>
    <t>аб20160</t>
  </si>
  <si>
    <t>аз6</t>
  </si>
  <si>
    <t>аз8</t>
  </si>
  <si>
    <t>аз10</t>
  </si>
  <si>
    <t>аз12</t>
  </si>
  <si>
    <t>аз16</t>
  </si>
  <si>
    <t>аз20</t>
  </si>
  <si>
    <t>ав6</t>
  </si>
  <si>
    <t>ав8</t>
  </si>
  <si>
    <t>ав10</t>
  </si>
  <si>
    <t>ав12</t>
  </si>
  <si>
    <t>ав16</t>
  </si>
  <si>
    <t>цл5</t>
  </si>
  <si>
    <t>цл6</t>
  </si>
  <si>
    <t>цл8</t>
  </si>
  <si>
    <t>цл10</t>
  </si>
  <si>
    <t>цл12</t>
  </si>
  <si>
    <t>цл16</t>
  </si>
  <si>
    <t>акт640</t>
  </si>
  <si>
    <t>акт665</t>
  </si>
  <si>
    <t>дгм630</t>
  </si>
  <si>
    <t>дгм640</t>
  </si>
  <si>
    <t>дгм650</t>
  </si>
  <si>
    <t>дгм665</t>
  </si>
  <si>
    <t>ап660</t>
  </si>
  <si>
    <t>8х150</t>
  </si>
  <si>
    <t>2.     В прайсе ставим нужное кол-во товара в ячейках последнего столбика "Корзина"</t>
  </si>
  <si>
    <t>3.     После набора всего нужного заказа, заходим на лист "Заказ, скидки и курсы валют"</t>
  </si>
  <si>
    <t>4.     На листе "Заказ, скидки и курсы валют" жмем кнопку "СДЕЛАТЬ СВОДНЫЙ ЗАКАЗ"</t>
  </si>
  <si>
    <t>пшо131015</t>
  </si>
  <si>
    <t>пшо131018</t>
  </si>
  <si>
    <t>пшо133003</t>
  </si>
  <si>
    <t>пшо133005</t>
  </si>
  <si>
    <t>пшо133009</t>
  </si>
  <si>
    <t>пшо133011</t>
  </si>
  <si>
    <t>пшо135002</t>
  </si>
  <si>
    <t>пшо135005</t>
  </si>
  <si>
    <t>пшо135010</t>
  </si>
  <si>
    <t>пшо135021</t>
  </si>
  <si>
    <t>пшо136002</t>
  </si>
  <si>
    <t>пшо136005</t>
  </si>
  <si>
    <t>пшо137004</t>
  </si>
  <si>
    <t>пшо138017</t>
  </si>
  <si>
    <t>пшо138019</t>
  </si>
  <si>
    <t>пшо139003</t>
  </si>
  <si>
    <t>пшо161014</t>
  </si>
  <si>
    <t>пшо161015</t>
  </si>
  <si>
    <t>пшо163003</t>
  </si>
  <si>
    <t>пшо163005</t>
  </si>
  <si>
    <t>пшо163009</t>
  </si>
  <si>
    <t>пшо163011</t>
  </si>
  <si>
    <t>пшо165002</t>
  </si>
  <si>
    <t>пшо165005</t>
  </si>
  <si>
    <t>пшо165010</t>
  </si>
  <si>
    <t>пшо165021</t>
  </si>
  <si>
    <t>пшо166002</t>
  </si>
  <si>
    <t>пшо166005</t>
  </si>
  <si>
    <t>пшо167004</t>
  </si>
  <si>
    <t>пшо168017</t>
  </si>
  <si>
    <t>пшо168019</t>
  </si>
  <si>
    <t>пшо169003</t>
  </si>
  <si>
    <t>зсп326</t>
  </si>
  <si>
    <t>зсп328</t>
  </si>
  <si>
    <t>зсп3210</t>
  </si>
  <si>
    <t>зф4821</t>
  </si>
  <si>
    <t>зу48</t>
  </si>
  <si>
    <t>зрц4</t>
  </si>
  <si>
    <t>зрц5</t>
  </si>
  <si>
    <t>зрц6</t>
  </si>
  <si>
    <t>зрц8</t>
  </si>
  <si>
    <t>зрц10</t>
  </si>
  <si>
    <t>зру3</t>
  </si>
  <si>
    <t>зру4</t>
  </si>
  <si>
    <t>зру5</t>
  </si>
  <si>
    <t>зру6</t>
  </si>
  <si>
    <t>зру8</t>
  </si>
  <si>
    <t>зру10</t>
  </si>
  <si>
    <t>зрп4</t>
  </si>
  <si>
    <t>зрп5</t>
  </si>
  <si>
    <t>зрп6</t>
  </si>
  <si>
    <t>зрп8</t>
  </si>
  <si>
    <t>зрп10</t>
  </si>
  <si>
    <t>зп702</t>
  </si>
  <si>
    <t>Цена за 1 бухту в рублях</t>
  </si>
  <si>
    <t>Цена  за  1 штуку  в рублях</t>
  </si>
  <si>
    <t>Скользящая  опора  для  стропил</t>
  </si>
  <si>
    <t xml:space="preserve">Размер </t>
  </si>
  <si>
    <t>(Толщина арматуры)</t>
  </si>
  <si>
    <t>Цена  за упаковку  в   рублях</t>
  </si>
  <si>
    <t xml:space="preserve">    Фиксатор для арматуры "Звездочка"</t>
  </si>
  <si>
    <t>фаз20</t>
  </si>
  <si>
    <t>фаз25</t>
  </si>
  <si>
    <t>фаз30</t>
  </si>
  <si>
    <t>фаз35</t>
  </si>
  <si>
    <t>фаз40</t>
  </si>
  <si>
    <t>фаз50</t>
  </si>
  <si>
    <t xml:space="preserve">    Фиксатор для арматуры "Потолочная опора"</t>
  </si>
  <si>
    <t>(Толщина стенок)</t>
  </si>
  <si>
    <t>фап16</t>
  </si>
  <si>
    <t>фап21</t>
  </si>
  <si>
    <t xml:space="preserve">                  Опора для сыпучих грунтов</t>
  </si>
  <si>
    <t>одс</t>
  </si>
  <si>
    <t xml:space="preserve">            Фиксатор для арматуры "Стойка"</t>
  </si>
  <si>
    <t>Соединитель профиля - Краб</t>
  </si>
  <si>
    <t>шп6345ф</t>
  </si>
  <si>
    <t>шп6350ф</t>
  </si>
  <si>
    <t>шп6370ф</t>
  </si>
  <si>
    <t>шп6380ф</t>
  </si>
  <si>
    <t>шп63100ф</t>
  </si>
  <si>
    <t>шш4813</t>
  </si>
  <si>
    <t>шш5519</t>
  </si>
  <si>
    <t>шш5525</t>
  </si>
  <si>
    <t>шш5532</t>
  </si>
  <si>
    <t>шш5538</t>
  </si>
  <si>
    <t>шш5545</t>
  </si>
  <si>
    <t>шш5550</t>
  </si>
  <si>
    <t>шш5560</t>
  </si>
  <si>
    <t>шш4813ф</t>
  </si>
  <si>
    <t>шш5519ф</t>
  </si>
  <si>
    <t>шш5525ф</t>
  </si>
  <si>
    <t>шш5532ф</t>
  </si>
  <si>
    <t>шш5538ф</t>
  </si>
  <si>
    <t>шш5545ф</t>
  </si>
  <si>
    <t>шш5550ф</t>
  </si>
  <si>
    <t>шш5560ф</t>
  </si>
  <si>
    <t>дм30</t>
  </si>
  <si>
    <t>дм40</t>
  </si>
  <si>
    <t>дм50</t>
  </si>
  <si>
    <t>дм60</t>
  </si>
  <si>
    <t>дм70</t>
  </si>
  <si>
    <t>зп705</t>
  </si>
  <si>
    <t>зп706</t>
  </si>
  <si>
    <t>зп708</t>
  </si>
  <si>
    <t>зп730</t>
  </si>
  <si>
    <t>зп710</t>
  </si>
  <si>
    <t>зп750</t>
  </si>
  <si>
    <t>зп2</t>
  </si>
  <si>
    <t>зп806</t>
  </si>
  <si>
    <t>зк3289003</t>
  </si>
  <si>
    <t>зк3287004</t>
  </si>
  <si>
    <t>зк3281015</t>
  </si>
  <si>
    <t>пшс161014</t>
  </si>
  <si>
    <t>пшс161015</t>
  </si>
  <si>
    <t>пшс163003</t>
  </si>
  <si>
    <t>пшс163005</t>
  </si>
  <si>
    <t>пшс163009</t>
  </si>
  <si>
    <t>пшс163011</t>
  </si>
  <si>
    <t>пшс165002</t>
  </si>
  <si>
    <t>пшс165005</t>
  </si>
  <si>
    <t>пшс165010</t>
  </si>
  <si>
    <t>пшс165021</t>
  </si>
  <si>
    <t>пшс166002</t>
  </si>
  <si>
    <t>пшс166005</t>
  </si>
  <si>
    <t>пшс167004</t>
  </si>
  <si>
    <t>пшс168017</t>
  </si>
  <si>
    <t>пшс168019</t>
  </si>
  <si>
    <t>пшс169003</t>
  </si>
  <si>
    <t>пшс191014</t>
  </si>
  <si>
    <t>пшс191015</t>
  </si>
  <si>
    <t>пшс191018</t>
  </si>
  <si>
    <t>пшс193005</t>
  </si>
  <si>
    <t>пшс193009</t>
  </si>
  <si>
    <t>пшс193011</t>
  </si>
  <si>
    <t>пшс195002</t>
  </si>
  <si>
    <t>пшс195005</t>
  </si>
  <si>
    <t>пшс195010</t>
  </si>
  <si>
    <t>пшс195021</t>
  </si>
  <si>
    <t>пшс196002</t>
  </si>
  <si>
    <t>пшс196005</t>
  </si>
  <si>
    <t>пшс197004</t>
  </si>
  <si>
    <t>пшс198017</t>
  </si>
  <si>
    <t>пшс198019</t>
  </si>
  <si>
    <t>пшс199003</t>
  </si>
  <si>
    <t>пшс251014</t>
  </si>
  <si>
    <t>пшс251015</t>
  </si>
  <si>
    <t>пшс251018</t>
  </si>
  <si>
    <t>пшс253003</t>
  </si>
  <si>
    <t>пшс253009</t>
  </si>
  <si>
    <t>пшс253011</t>
  </si>
  <si>
    <t>пшс255002</t>
  </si>
  <si>
    <t>пшс255005</t>
  </si>
  <si>
    <t>пшс255010</t>
  </si>
  <si>
    <t>пшс255021</t>
  </si>
  <si>
    <t>пшс256002</t>
  </si>
  <si>
    <t>пшс256005</t>
  </si>
  <si>
    <t>пшс257004</t>
  </si>
  <si>
    <t>пшс258017</t>
  </si>
  <si>
    <t>пшс258019</t>
  </si>
  <si>
    <t>пшс259003</t>
  </si>
  <si>
    <t>пшс321014</t>
  </si>
  <si>
    <t>пшс321015</t>
  </si>
  <si>
    <t>пшс321018</t>
  </si>
  <si>
    <t>пшс323003</t>
  </si>
  <si>
    <t>пшс323005</t>
  </si>
  <si>
    <t>пшс323011</t>
  </si>
  <si>
    <t>пшс325002</t>
  </si>
  <si>
    <t>пшс325005</t>
  </si>
  <si>
    <t>пшс325010</t>
  </si>
  <si>
    <t>пшс325021</t>
  </si>
  <si>
    <t>пшс326002</t>
  </si>
  <si>
    <t>пшс326005</t>
  </si>
  <si>
    <t>пшс327004</t>
  </si>
  <si>
    <t>пшс328017</t>
  </si>
  <si>
    <t>пшс328019</t>
  </si>
  <si>
    <t>пшс329003</t>
  </si>
  <si>
    <t>мм</t>
  </si>
  <si>
    <t>Кровельные саморезы</t>
  </si>
  <si>
    <t>Заклепки и заклепочники</t>
  </si>
  <si>
    <t>Метрический крепеж</t>
  </si>
  <si>
    <t>Сантехнический крепеж</t>
  </si>
  <si>
    <t>ДЮБЕЛЯ</t>
  </si>
  <si>
    <t>Крепеж для электрики</t>
  </si>
  <si>
    <t>Мебельная фурн.</t>
  </si>
  <si>
    <t>Химический крепёж</t>
  </si>
  <si>
    <t>ПЕРФОРАЦИЯ</t>
  </si>
  <si>
    <t>WKRET-MET</t>
  </si>
  <si>
    <t>КРЕПЁЖ MUNGO</t>
  </si>
  <si>
    <t>ЗАКЛЁПКИ BRALO</t>
  </si>
  <si>
    <t>ск351014</t>
  </si>
  <si>
    <t>ск351018</t>
  </si>
  <si>
    <t>Внутри файла вложен код для формирования и отправки заказа.</t>
  </si>
  <si>
    <t>Программа выберет все товарные позиции, в которых Вы установили количество и сохранит Ваш заказ на листе «Заказ»</t>
  </si>
  <si>
    <t>Он сохраниться в тот же каталог, где лежит этот файл с  прайсом. Потом отправляем его как вложение.</t>
  </si>
  <si>
    <t>Особенности:</t>
  </si>
  <si>
    <t>При первой загрузке прайса нужно будет включить разрешения на выполнение макросов.</t>
  </si>
  <si>
    <t>В зависимости от версии офиса, есть возможность пометить прайс как полученный из надежного источника.</t>
  </si>
  <si>
    <t>Тогда, по идее, при запуске больше не будет лишних вопросов.</t>
  </si>
  <si>
    <t>Не перемещайте листы между собой!</t>
  </si>
  <si>
    <t>Недостатки – могут быть ошибки в работе прайса, информацию о которых я хотел бы получить от Вас на свою почту.</t>
  </si>
  <si>
    <t>Вредоносного кода нет. Вся работа по изготовлению прайса проделана мной лично и во благо наших клиентов и нашей компании!</t>
  </si>
  <si>
    <t>Пишите письменно пожелания и предложения.</t>
  </si>
  <si>
    <t>При запуске макроса отправки через Outlook - Excel будет обращаться к Outlook, что вызовет появление вот такого сообщения безопасности на экране:</t>
  </si>
  <si>
    <t>С Уважением.</t>
  </si>
  <si>
    <r>
      <t>1.</t>
    </r>
    <r>
      <rPr>
        <sz val="7"/>
        <rFont val="Calibri"/>
        <family val="2"/>
        <charset val="204"/>
      </rPr>
      <t xml:space="preserve">       </t>
    </r>
    <r>
      <rPr>
        <sz val="11"/>
        <rFont val="Calibri"/>
        <family val="2"/>
        <charset val="204"/>
      </rPr>
      <t>Если отправляеем почту через OutLook, то можно сразу нажать кнопку «Отправить заказ на e-mail»</t>
    </r>
  </si>
  <si>
    <t>с10</t>
  </si>
  <si>
    <t>с12</t>
  </si>
  <si>
    <t>сп4</t>
  </si>
  <si>
    <t>сп6</t>
  </si>
  <si>
    <t>сп8</t>
  </si>
  <si>
    <t>сп10</t>
  </si>
  <si>
    <t>сп12</t>
  </si>
  <si>
    <t>сг4</t>
  </si>
  <si>
    <t>сг6</t>
  </si>
  <si>
    <t>сг8</t>
  </si>
  <si>
    <t>сг10</t>
  </si>
  <si>
    <t>сг12</t>
  </si>
  <si>
    <t>спг4</t>
  </si>
  <si>
    <t>спг6</t>
  </si>
  <si>
    <t>спг8</t>
  </si>
  <si>
    <t>спг10</t>
  </si>
  <si>
    <t>спг12</t>
  </si>
  <si>
    <t>крпк6040</t>
  </si>
  <si>
    <t>крпк7045</t>
  </si>
  <si>
    <t>крпк8045</t>
  </si>
  <si>
    <t>крпп656540</t>
  </si>
  <si>
    <t>крпп808040</t>
  </si>
  <si>
    <t>крпп10010050</t>
  </si>
  <si>
    <t>кубк6845</t>
  </si>
  <si>
    <t>кубг6845</t>
  </si>
  <si>
    <t>скк</t>
  </si>
  <si>
    <t>кдп76</t>
  </si>
  <si>
    <t>тгп16</t>
  </si>
  <si>
    <t>тгп20</t>
  </si>
  <si>
    <t>тгп25</t>
  </si>
  <si>
    <t>тгп32</t>
  </si>
  <si>
    <t>ккт12</t>
  </si>
  <si>
    <t>ккт16</t>
  </si>
  <si>
    <t>ккт20</t>
  </si>
  <si>
    <t>ккт25</t>
  </si>
  <si>
    <t>ккт32</t>
  </si>
  <si>
    <t>ккт40</t>
  </si>
  <si>
    <t>кктф50</t>
  </si>
  <si>
    <t>кктф63</t>
  </si>
  <si>
    <t>кктф75</t>
  </si>
  <si>
    <t>пккт</t>
  </si>
  <si>
    <t>бк134Бквад</t>
  </si>
  <si>
    <t>бк135кругл</t>
  </si>
  <si>
    <t>бк136треуг</t>
  </si>
  <si>
    <t>бк153Мквад</t>
  </si>
  <si>
    <t>МУ дуб</t>
  </si>
  <si>
    <t>МУ бук</t>
  </si>
  <si>
    <t>МУ сосна</t>
  </si>
  <si>
    <t>МУ махагон</t>
  </si>
  <si>
    <t>МУ белый</t>
  </si>
  <si>
    <t>МУ св.серый</t>
  </si>
  <si>
    <t>МУ тем.серый</t>
  </si>
  <si>
    <t>МУ св.бежевый</t>
  </si>
  <si>
    <t>МУ тем.бежев</t>
  </si>
  <si>
    <t>МУ бордо</t>
  </si>
  <si>
    <t>МУ черный</t>
  </si>
  <si>
    <t>МУ охра</t>
  </si>
  <si>
    <t>МУ кр.кирпичн</t>
  </si>
  <si>
    <t>МУ тем.корич</t>
  </si>
  <si>
    <t>МУ красное дер</t>
  </si>
  <si>
    <t>МУ орех</t>
  </si>
  <si>
    <t>МУ вишня</t>
  </si>
  <si>
    <t>зпс2 дуб</t>
  </si>
  <si>
    <t>зпс2 бук</t>
  </si>
  <si>
    <t>зпс2 сосна</t>
  </si>
  <si>
    <t>зпс2 махагон</t>
  </si>
  <si>
    <t>зпс2 св.серый</t>
  </si>
  <si>
    <t>зпс2 тем.серый</t>
  </si>
  <si>
    <t>зпс2 св.бежев</t>
  </si>
  <si>
    <t>зпс2 тем.бежев</t>
  </si>
  <si>
    <t>зпс2 бордо</t>
  </si>
  <si>
    <t>зпс2 черный</t>
  </si>
  <si>
    <t>зпс2 охра</t>
  </si>
  <si>
    <t>зпс2 желтый</t>
  </si>
  <si>
    <t>зпс2 синий</t>
  </si>
  <si>
    <t>зпс2 зеленый</t>
  </si>
  <si>
    <t>зпс2 коричнев</t>
  </si>
  <si>
    <t>H70-90-9L42</t>
  </si>
  <si>
    <t>H80-100-9L42</t>
  </si>
  <si>
    <t>H8-12-9N51</t>
  </si>
  <si>
    <t>H10-16-9N51</t>
  </si>
  <si>
    <t>H16-27-9N51</t>
  </si>
  <si>
    <t>H20-32-9N51</t>
  </si>
  <si>
    <t>H25-40-9N51</t>
  </si>
  <si>
    <t>H30-45-9N51</t>
  </si>
  <si>
    <t>H35-50-9N51</t>
  </si>
  <si>
    <t>H40-60-9N51</t>
  </si>
  <si>
    <t>H50-70-9N51</t>
  </si>
  <si>
    <t>H60-80-9N51</t>
  </si>
  <si>
    <t>H70-90-9N51</t>
  </si>
  <si>
    <t>H8-12-7,5N52</t>
  </si>
  <si>
    <t>H8-16-9N52</t>
  </si>
  <si>
    <t>H12-20-9N52</t>
  </si>
  <si>
    <t>H12-22-9N52</t>
  </si>
  <si>
    <t>H16-27-9N52</t>
  </si>
  <si>
    <t>H20-32-9N52</t>
  </si>
  <si>
    <t>H25-40-9N52</t>
  </si>
  <si>
    <t>H30-45-9N52</t>
  </si>
  <si>
    <t>H35-50-9N52</t>
  </si>
  <si>
    <t>H40-60-9N52</t>
  </si>
  <si>
    <t>H50-70-9N52</t>
  </si>
  <si>
    <t>H70-90-9N52</t>
  </si>
  <si>
    <t>H80-100-9N52</t>
  </si>
  <si>
    <t>H90-110-9N52</t>
  </si>
  <si>
    <t>Z0T51</t>
  </si>
  <si>
    <t>H10-16ECO41</t>
  </si>
  <si>
    <t>H100-120ECO41</t>
  </si>
  <si>
    <t>H110-130ECO41</t>
  </si>
  <si>
    <t>H12-20ECO41</t>
  </si>
  <si>
    <t>H120-140ECO41</t>
  </si>
  <si>
    <t>H130-150ECO41</t>
  </si>
  <si>
    <t>H140-160ECO41</t>
  </si>
  <si>
    <t>H16-25ECO41</t>
  </si>
  <si>
    <t>H160-180ECO41</t>
  </si>
  <si>
    <t>H170-190ECO41</t>
  </si>
  <si>
    <t>H180-200ECO41</t>
  </si>
  <si>
    <t>H20-32ECO41</t>
  </si>
  <si>
    <t>H240-260ECO41</t>
  </si>
  <si>
    <t>H25-40ECO41</t>
  </si>
  <si>
    <t>H32-50ECO41</t>
  </si>
  <si>
    <t>H40-60ECO41</t>
  </si>
  <si>
    <t>H50-70ECO41</t>
  </si>
  <si>
    <t>H70-90ECO41</t>
  </si>
  <si>
    <t>H80-100ECO41</t>
  </si>
  <si>
    <t>H90-110ECO41</t>
  </si>
  <si>
    <t>VHR500AD51</t>
  </si>
  <si>
    <t>VHR560AD51</t>
  </si>
  <si>
    <t>VHR600AD51</t>
  </si>
  <si>
    <t>VHR630AD51</t>
  </si>
  <si>
    <t>VHR710AD51</t>
  </si>
  <si>
    <t>кцс95ф</t>
  </si>
  <si>
    <t>гвл19</t>
  </si>
  <si>
    <t>гвл25</t>
  </si>
  <si>
    <t>гвл30</t>
  </si>
  <si>
    <t>гвл35</t>
  </si>
  <si>
    <t>гвл45</t>
  </si>
  <si>
    <t>гвл19ф</t>
  </si>
  <si>
    <t>гвл25ф</t>
  </si>
  <si>
    <t>гвл30ф</t>
  </si>
  <si>
    <t>гвл35ф</t>
  </si>
  <si>
    <t>гвл45ф</t>
  </si>
  <si>
    <t>спч25</t>
  </si>
  <si>
    <t>спч32</t>
  </si>
  <si>
    <t>спч35</t>
  </si>
  <si>
    <t>спч41</t>
  </si>
  <si>
    <t>спч45</t>
  </si>
  <si>
    <t>спч60</t>
  </si>
  <si>
    <t>спч66</t>
  </si>
  <si>
    <t>спч75</t>
  </si>
  <si>
    <t>спч25ф</t>
  </si>
  <si>
    <t>спч32ф</t>
  </si>
  <si>
    <t>спч35ф</t>
  </si>
  <si>
    <t>спч41ф</t>
  </si>
  <si>
    <t>спц25</t>
  </si>
  <si>
    <t>спц32</t>
  </si>
  <si>
    <t>спц35</t>
  </si>
  <si>
    <t>спц41</t>
  </si>
  <si>
    <t>спц45</t>
  </si>
  <si>
    <t>спц60</t>
  </si>
  <si>
    <t>спц66</t>
  </si>
  <si>
    <t>спц75</t>
  </si>
  <si>
    <t>спц25ф</t>
  </si>
  <si>
    <t>спц32ф</t>
  </si>
  <si>
    <t>спц35ф</t>
  </si>
  <si>
    <t>спц41ф</t>
  </si>
  <si>
    <t>спц45ф</t>
  </si>
  <si>
    <t>спц50ф</t>
  </si>
  <si>
    <t>спц60ф</t>
  </si>
  <si>
    <t>спц66ф</t>
  </si>
  <si>
    <t>спц75ф</t>
  </si>
  <si>
    <t>сжс3913</t>
  </si>
  <si>
    <t>сжс3916</t>
  </si>
  <si>
    <t>сжс3919</t>
  </si>
  <si>
    <t>сжс3925</t>
  </si>
  <si>
    <t>сжс3932</t>
  </si>
  <si>
    <t>сжс3935</t>
  </si>
  <si>
    <t>сжс3913ф</t>
  </si>
  <si>
    <t>сжс3916ф</t>
  </si>
  <si>
    <t>сжс3919ф</t>
  </si>
  <si>
    <t>сжс3925ф</t>
  </si>
  <si>
    <t>сжс3932ф</t>
  </si>
  <si>
    <t>сжс3935ф</t>
  </si>
  <si>
    <t>сбс3913</t>
  </si>
  <si>
    <t>сбс3916</t>
  </si>
  <si>
    <t>сбс3919</t>
  </si>
  <si>
    <t>сбс3925</t>
  </si>
  <si>
    <t>сбс3932</t>
  </si>
  <si>
    <t>сбс3935</t>
  </si>
  <si>
    <t>сбс3913ф</t>
  </si>
  <si>
    <t>сбс3916ф</t>
  </si>
  <si>
    <t>сбс3919ф</t>
  </si>
  <si>
    <t>сбс3925ф</t>
  </si>
  <si>
    <t>сбс3932ф</t>
  </si>
  <si>
    <t>сбс3935ф</t>
  </si>
  <si>
    <t>ош425</t>
  </si>
  <si>
    <t>ош430</t>
  </si>
  <si>
    <t>ош435</t>
  </si>
  <si>
    <t>ош440</t>
  </si>
  <si>
    <t>ош425ф</t>
  </si>
  <si>
    <t>ош430ф</t>
  </si>
  <si>
    <t>ош435ф</t>
  </si>
  <si>
    <t>ош440ф</t>
  </si>
  <si>
    <t>жд2510</t>
  </si>
  <si>
    <t>жд2512</t>
  </si>
  <si>
    <t>жд2516</t>
  </si>
  <si>
    <t>жд2520</t>
  </si>
  <si>
    <t>жд2525</t>
  </si>
  <si>
    <t>жд310</t>
  </si>
  <si>
    <t>жд312</t>
  </si>
  <si>
    <t>жд316</t>
  </si>
  <si>
    <t>жд320</t>
  </si>
  <si>
    <t>жд325</t>
  </si>
  <si>
    <t>жд330</t>
  </si>
  <si>
    <t>жд335</t>
  </si>
  <si>
    <t>жд340</t>
  </si>
  <si>
    <t>жд345</t>
  </si>
  <si>
    <t>жд350</t>
  </si>
  <si>
    <t>жд3512</t>
  </si>
  <si>
    <t>жд3516</t>
  </si>
  <si>
    <t>жд3520</t>
  </si>
  <si>
    <t>жд3525</t>
  </si>
  <si>
    <t>жд3530</t>
  </si>
  <si>
    <t>жд3535</t>
  </si>
  <si>
    <t>жд3540</t>
  </si>
  <si>
    <t>жд3545</t>
  </si>
  <si>
    <t>жд3550</t>
  </si>
  <si>
    <t>жд412</t>
  </si>
  <si>
    <t>жд416</t>
  </si>
  <si>
    <t>жд420</t>
  </si>
  <si>
    <t>жд425</t>
  </si>
  <si>
    <t>жд430</t>
  </si>
  <si>
    <t>жд435</t>
  </si>
  <si>
    <t>жд440</t>
  </si>
  <si>
    <t>жд445</t>
  </si>
  <si>
    <t>го4</t>
  </si>
  <si>
    <t>го5</t>
  </si>
  <si>
    <t>го6</t>
  </si>
  <si>
    <t>го8</t>
  </si>
  <si>
    <t>го10</t>
  </si>
  <si>
    <t>го12</t>
  </si>
  <si>
    <t>го14</t>
  </si>
  <si>
    <t>го16</t>
  </si>
  <si>
    <t>го18</t>
  </si>
  <si>
    <t>го20</t>
  </si>
  <si>
    <t>го24</t>
  </si>
  <si>
    <t>го30</t>
  </si>
  <si>
    <t>го36</t>
  </si>
  <si>
    <t>го4ф</t>
  </si>
  <si>
    <t>го5ф</t>
  </si>
  <si>
    <t>го6ф</t>
  </si>
  <si>
    <t>го8ф</t>
  </si>
  <si>
    <t>го10ф</t>
  </si>
  <si>
    <t>го12ф</t>
  </si>
  <si>
    <t>го14ф</t>
  </si>
  <si>
    <t>го16ф</t>
  </si>
  <si>
    <t>го18ф</t>
  </si>
  <si>
    <t>го20ф</t>
  </si>
  <si>
    <t>го24ф</t>
  </si>
  <si>
    <t>го30ф</t>
  </si>
  <si>
    <t>гу6</t>
  </si>
  <si>
    <t>гу8</t>
  </si>
  <si>
    <t>гу10</t>
  </si>
  <si>
    <t>гу12</t>
  </si>
  <si>
    <t>гу16</t>
  </si>
  <si>
    <t>гу20</t>
  </si>
  <si>
    <t>гу6ф</t>
  </si>
  <si>
    <t>гу8ф</t>
  </si>
  <si>
    <t>гу10ф</t>
  </si>
  <si>
    <t>гу12ф</t>
  </si>
  <si>
    <t>гу16ф</t>
  </si>
  <si>
    <t>гу20ф</t>
  </si>
  <si>
    <t>гс4</t>
  </si>
  <si>
    <t>гс5</t>
  </si>
  <si>
    <t>гс6</t>
  </si>
  <si>
    <t>гс8</t>
  </si>
  <si>
    <t>гс10</t>
  </si>
  <si>
    <t>гс12</t>
  </si>
  <si>
    <t>гс14</t>
  </si>
  <si>
    <t>гс16</t>
  </si>
  <si>
    <t>гс20</t>
  </si>
  <si>
    <t>гс24</t>
  </si>
  <si>
    <t>гс4ф</t>
  </si>
  <si>
    <t>гс5ф</t>
  </si>
  <si>
    <t>гс6ф</t>
  </si>
  <si>
    <t>гс8ф</t>
  </si>
  <si>
    <t>гс10ф</t>
  </si>
  <si>
    <t>гс12ф</t>
  </si>
  <si>
    <t>гс14ф</t>
  </si>
  <si>
    <t>гс16ф</t>
  </si>
  <si>
    <t>гс20ф</t>
  </si>
  <si>
    <t>гс24ф</t>
  </si>
  <si>
    <t>гк4</t>
  </si>
  <si>
    <t>гк5</t>
  </si>
  <si>
    <t>гк6</t>
  </si>
  <si>
    <t>гк8</t>
  </si>
  <si>
    <t>гк10</t>
  </si>
  <si>
    <t>гк12</t>
  </si>
  <si>
    <t>гк14</t>
  </si>
  <si>
    <t>гк16</t>
  </si>
  <si>
    <t>гк4ф</t>
  </si>
  <si>
    <t>гк5ф</t>
  </si>
  <si>
    <t>гк6ф</t>
  </si>
  <si>
    <t>гк8ф</t>
  </si>
  <si>
    <t>гк10ф</t>
  </si>
  <si>
    <t>гк12ф</t>
  </si>
  <si>
    <t>гк14ф</t>
  </si>
  <si>
    <t>гк16ф</t>
  </si>
  <si>
    <t>гф4</t>
  </si>
  <si>
    <t>гф5</t>
  </si>
  <si>
    <t>гф6</t>
  </si>
  <si>
    <t>гф8</t>
  </si>
  <si>
    <t>гф10</t>
  </si>
  <si>
    <t>гф12</t>
  </si>
  <si>
    <t>гф14</t>
  </si>
  <si>
    <t>гф16</t>
  </si>
  <si>
    <t>гф4ф</t>
  </si>
  <si>
    <t>гф5ф</t>
  </si>
  <si>
    <t>гф6ф</t>
  </si>
  <si>
    <t>гф8ф</t>
  </si>
  <si>
    <t>гф10ф</t>
  </si>
  <si>
    <t>гф12ф</t>
  </si>
  <si>
    <t>гф14ф</t>
  </si>
  <si>
    <t>гф16ф</t>
  </si>
  <si>
    <t>гб4</t>
  </si>
  <si>
    <t>гб5</t>
  </si>
  <si>
    <t>гб6</t>
  </si>
  <si>
    <t>гб8</t>
  </si>
  <si>
    <t>гб10</t>
  </si>
  <si>
    <t>гб12</t>
  </si>
  <si>
    <t>гб16</t>
  </si>
  <si>
    <t>гб4ф</t>
  </si>
  <si>
    <t>гб5ф</t>
  </si>
  <si>
    <t>гб6ф</t>
  </si>
  <si>
    <t>гб8ф</t>
  </si>
  <si>
    <t>гб10ф</t>
  </si>
  <si>
    <t>гб12ф</t>
  </si>
  <si>
    <t>гб16ф</t>
  </si>
  <si>
    <t>гкв4</t>
  </si>
  <si>
    <t>гкв5</t>
  </si>
  <si>
    <t>гкв6</t>
  </si>
  <si>
    <t>гкв8</t>
  </si>
  <si>
    <t>гкв10</t>
  </si>
  <si>
    <t>гкв4ф</t>
  </si>
  <si>
    <t>гкв5ф</t>
  </si>
  <si>
    <t>гкв6ф</t>
  </si>
  <si>
    <t>гкв8ф</t>
  </si>
  <si>
    <t>гкв10ф</t>
  </si>
  <si>
    <t>шо4</t>
  </si>
  <si>
    <t>шо5</t>
  </si>
  <si>
    <t>шо6</t>
  </si>
  <si>
    <t>шо8</t>
  </si>
  <si>
    <t>шо10</t>
  </si>
  <si>
    <t>шо12</t>
  </si>
  <si>
    <t>шо14</t>
  </si>
  <si>
    <t>шо16</t>
  </si>
  <si>
    <t>шо18</t>
  </si>
  <si>
    <t>шо20</t>
  </si>
  <si>
    <t>шо24</t>
  </si>
  <si>
    <t>шо30</t>
  </si>
  <si>
    <t>шо36</t>
  </si>
  <si>
    <t>шо4ф</t>
  </si>
  <si>
    <t>шо5ф</t>
  </si>
  <si>
    <t>шо6ф</t>
  </si>
  <si>
    <t>шо8ф</t>
  </si>
  <si>
    <t>шо10ф</t>
  </si>
  <si>
    <t>шо12ф</t>
  </si>
  <si>
    <t>шо14ф</t>
  </si>
  <si>
    <t>шо16ф</t>
  </si>
  <si>
    <t>шо18ф</t>
  </si>
  <si>
    <t>шо20ф</t>
  </si>
  <si>
    <t>шо24ф</t>
  </si>
  <si>
    <t>шо30ф</t>
  </si>
  <si>
    <t>шо36ф</t>
  </si>
  <si>
    <t>шу4</t>
  </si>
  <si>
    <t>шу5</t>
  </si>
  <si>
    <t>шу6</t>
  </si>
  <si>
    <t>шу8</t>
  </si>
  <si>
    <t>16х110</t>
  </si>
  <si>
    <t>16х130</t>
  </si>
  <si>
    <t>Наименование</t>
  </si>
  <si>
    <t>зк36</t>
  </si>
  <si>
    <t>зк40</t>
  </si>
  <si>
    <t>зк3ф</t>
  </si>
  <si>
    <t>зк5ф</t>
  </si>
  <si>
    <t>зк6ф</t>
  </si>
  <si>
    <t>зк8ф</t>
  </si>
  <si>
    <t>зк10ф</t>
  </si>
  <si>
    <t>зк12ф</t>
  </si>
  <si>
    <t>зк14ф</t>
  </si>
  <si>
    <t>зк16ф</t>
  </si>
  <si>
    <t>зк20ф</t>
  </si>
  <si>
    <t>зд2</t>
  </si>
  <si>
    <t>зд3</t>
  </si>
  <si>
    <t>зд4</t>
  </si>
  <si>
    <t>зд5</t>
  </si>
  <si>
    <t>зд6</t>
  </si>
  <si>
    <t>зд8</t>
  </si>
  <si>
    <t>зд2ф</t>
  </si>
  <si>
    <t>зд3ф</t>
  </si>
  <si>
    <t>зд4ф</t>
  </si>
  <si>
    <t>зд5ф</t>
  </si>
  <si>
    <t>зд6ф</t>
  </si>
  <si>
    <t>зд8ф</t>
  </si>
  <si>
    <t>за2</t>
  </si>
  <si>
    <t>за2,5</t>
  </si>
  <si>
    <t>за3</t>
  </si>
  <si>
    <t>за4</t>
  </si>
  <si>
    <t>за5</t>
  </si>
  <si>
    <t>за7</t>
  </si>
  <si>
    <t>за8</t>
  </si>
  <si>
    <t>за10</t>
  </si>
  <si>
    <t>за11</t>
  </si>
  <si>
    <t>за14</t>
  </si>
  <si>
    <t>за18</t>
  </si>
  <si>
    <t>за22</t>
  </si>
  <si>
    <t>за28</t>
  </si>
  <si>
    <t>за2ф</t>
  </si>
  <si>
    <t>за2,5ф</t>
  </si>
  <si>
    <t>за3ф</t>
  </si>
  <si>
    <t>за4ф</t>
  </si>
  <si>
    <t>за5ф</t>
  </si>
  <si>
    <t>за7ф</t>
  </si>
  <si>
    <t>за8ф</t>
  </si>
  <si>
    <t>за10ф</t>
  </si>
  <si>
    <t>за11ф</t>
  </si>
  <si>
    <t>за14ф</t>
  </si>
  <si>
    <t>за18ф</t>
  </si>
  <si>
    <t>за22ф</t>
  </si>
  <si>
    <t>тк5</t>
  </si>
  <si>
    <t>тк6</t>
  </si>
  <si>
    <t>тк8</t>
  </si>
  <si>
    <t>тк10</t>
  </si>
  <si>
    <t>тк12</t>
  </si>
  <si>
    <t>тк14</t>
  </si>
  <si>
    <t>тк16</t>
  </si>
  <si>
    <t>тк20</t>
  </si>
  <si>
    <t>тк24</t>
  </si>
  <si>
    <t>тк30</t>
  </si>
  <si>
    <t>тк5ф</t>
  </si>
  <si>
    <t>тк6ф</t>
  </si>
  <si>
    <t>тк8ф</t>
  </si>
  <si>
    <t>тк10ф</t>
  </si>
  <si>
    <t>ткк5</t>
  </si>
  <si>
    <t>ткк6</t>
  </si>
  <si>
    <t>ткк8</t>
  </si>
  <si>
    <t>ткк10</t>
  </si>
  <si>
    <t>ткк12</t>
  </si>
  <si>
    <t>ткк14</t>
  </si>
  <si>
    <t>ткк16</t>
  </si>
  <si>
    <t>ткк20</t>
  </si>
  <si>
    <t>ткк24</t>
  </si>
  <si>
    <t>рб10ф</t>
  </si>
  <si>
    <t>рб12ф</t>
  </si>
  <si>
    <t>рб14ф</t>
  </si>
  <si>
    <t>рг6</t>
  </si>
  <si>
    <t>рг8</t>
  </si>
  <si>
    <t>рг10</t>
  </si>
  <si>
    <t>рг12</t>
  </si>
  <si>
    <t>рг14</t>
  </si>
  <si>
    <t>рг16</t>
  </si>
  <si>
    <t>рг20</t>
  </si>
  <si>
    <t>рг24</t>
  </si>
  <si>
    <t>рг6ф</t>
  </si>
  <si>
    <t>рг8ф</t>
  </si>
  <si>
    <t>рг10ф</t>
  </si>
  <si>
    <t>рг12ф</t>
  </si>
  <si>
    <t>рг14ф</t>
  </si>
  <si>
    <t>рг16ф</t>
  </si>
  <si>
    <t>рг20ф</t>
  </si>
  <si>
    <t>кус90</t>
  </si>
  <si>
    <t>пс10040</t>
  </si>
  <si>
    <t>пс20040</t>
  </si>
  <si>
    <t>пс26040</t>
  </si>
  <si>
    <t>пс28040</t>
  </si>
  <si>
    <t>пс30040</t>
  </si>
  <si>
    <t>пс36040</t>
  </si>
  <si>
    <t>пс40040</t>
  </si>
  <si>
    <t>пс48040</t>
  </si>
  <si>
    <t>пс50040</t>
  </si>
  <si>
    <t>пс60040</t>
  </si>
  <si>
    <t>пс24050</t>
  </si>
  <si>
    <t>пс30050</t>
  </si>
  <si>
    <t>пс40050</t>
  </si>
  <si>
    <t>пс50050</t>
  </si>
  <si>
    <t>пс60050</t>
  </si>
  <si>
    <t>пс80050</t>
  </si>
  <si>
    <t>пс100050</t>
  </si>
  <si>
    <t>пс120050</t>
  </si>
  <si>
    <t>пс125050</t>
  </si>
  <si>
    <t>шу10</t>
  </si>
  <si>
    <t>шу12</t>
  </si>
  <si>
    <t>шу14</t>
  </si>
  <si>
    <t>шу16</t>
  </si>
  <si>
    <t>шу18</t>
  </si>
  <si>
    <t>шу20</t>
  </si>
  <si>
    <t>шу24</t>
  </si>
  <si>
    <t>шу30</t>
  </si>
  <si>
    <t>шу36</t>
  </si>
  <si>
    <t>шу4ф</t>
  </si>
  <si>
    <t>шу5ф</t>
  </si>
  <si>
    <t>шу6ф</t>
  </si>
  <si>
    <t>шу8ф</t>
  </si>
  <si>
    <t>шу10ф</t>
  </si>
  <si>
    <t>шу12ф</t>
  </si>
  <si>
    <t>шу14ф</t>
  </si>
  <si>
    <t>шу16ф</t>
  </si>
  <si>
    <t>шу18ф</t>
  </si>
  <si>
    <t>шу20ф</t>
  </si>
  <si>
    <t>шу24ф</t>
  </si>
  <si>
    <t>шу30ф</t>
  </si>
  <si>
    <t>шу36ф</t>
  </si>
  <si>
    <t>шг4</t>
  </si>
  <si>
    <t>вп840</t>
  </si>
  <si>
    <t>вп850</t>
  </si>
  <si>
    <t>вп860</t>
  </si>
  <si>
    <t>вп870</t>
  </si>
  <si>
    <t>вп890</t>
  </si>
  <si>
    <t>вп880</t>
  </si>
  <si>
    <t>вп8100</t>
  </si>
  <si>
    <t>вп46ф</t>
  </si>
  <si>
    <t>вп48ф</t>
  </si>
  <si>
    <t>вп410ф</t>
  </si>
  <si>
    <t>вп412ф</t>
  </si>
  <si>
    <t>вп415ф</t>
  </si>
  <si>
    <t>вп416ф</t>
  </si>
  <si>
    <t>вп420ф</t>
  </si>
  <si>
    <t>вп425ф</t>
  </si>
  <si>
    <t>вп430ф</t>
  </si>
  <si>
    <t>вп435ф</t>
  </si>
  <si>
    <t>вп440ф</t>
  </si>
  <si>
    <t>вп445ф</t>
  </si>
  <si>
    <t>вп450ф</t>
  </si>
  <si>
    <t>вп455ф</t>
  </si>
  <si>
    <t>вп460ф</t>
  </si>
  <si>
    <t>вп465ф</t>
  </si>
  <si>
    <t>вп470ф</t>
  </si>
  <si>
    <t>вп475ф</t>
  </si>
  <si>
    <t>вп480ф</t>
  </si>
  <si>
    <t>вп510ф</t>
  </si>
  <si>
    <t>вп512ф</t>
  </si>
  <si>
    <t>вп515ф</t>
  </si>
  <si>
    <t>вп516ф</t>
  </si>
  <si>
    <t>вп520ф</t>
  </si>
  <si>
    <t>вп525ф</t>
  </si>
  <si>
    <t>вп530ф</t>
  </si>
  <si>
    <t>вп535ф</t>
  </si>
  <si>
    <t>вп540ф</t>
  </si>
  <si>
    <t>вп545ф</t>
  </si>
  <si>
    <t>вп550ф</t>
  </si>
  <si>
    <t>вп560ф</t>
  </si>
  <si>
    <t>вп565ф</t>
  </si>
  <si>
    <t>вп570ф</t>
  </si>
  <si>
    <t>вп575ф</t>
  </si>
  <si>
    <t>вп580ф</t>
  </si>
  <si>
    <t>вп585ф</t>
  </si>
  <si>
    <t>вп590ф</t>
  </si>
  <si>
    <t>вп5100ф</t>
  </si>
  <si>
    <t>вп610ф</t>
  </si>
  <si>
    <t>вп612ф</t>
  </si>
  <si>
    <t>вп616ф</t>
  </si>
  <si>
    <t>вп620ф</t>
  </si>
  <si>
    <t>сталь / сталь   в   потай</t>
  </si>
  <si>
    <t>сталь / сталь  с  увеличенным  полем  16 мм</t>
  </si>
  <si>
    <t xml:space="preserve">     алюминий / сталь с увеличенным полем 12 мм</t>
  </si>
  <si>
    <t>цилиндрический  бортик</t>
  </si>
  <si>
    <t>уменьшенный   бортик</t>
  </si>
  <si>
    <t xml:space="preserve">    потайной   бортик</t>
  </si>
  <si>
    <t xml:space="preserve">  Заклепочник  ручной  для  вытяжной  заклепки</t>
  </si>
  <si>
    <t>2,4   3,2   4,0   4,8</t>
  </si>
  <si>
    <t>2,4   3,2   4,0   4,8   6,4</t>
  </si>
  <si>
    <t xml:space="preserve">2,4   3,2   4,0   4,8  </t>
  </si>
  <si>
    <t xml:space="preserve">        Заклёпочник  ручной  для  резьбовой  заклёпки</t>
  </si>
  <si>
    <t>м 4,   м 5,   м 6,   м 8,   м 10</t>
  </si>
  <si>
    <t xml:space="preserve">      Заклёпочник  пневматический  для  резьбовой</t>
  </si>
  <si>
    <t>заклёпки   м 3,   м 4,   м 5,   м 6,   м 8,   м 10</t>
  </si>
  <si>
    <t>Шпилька  резьбовая</t>
  </si>
  <si>
    <t>класс  прочности  4,8</t>
  </si>
  <si>
    <t>Крюк  с  метрической  резьбой</t>
  </si>
  <si>
    <t>Кольцо  с  метрической  резьбой</t>
  </si>
  <si>
    <t>Гайка  оцинкованная       DIN 934</t>
  </si>
  <si>
    <t>класс  прочности  8</t>
  </si>
  <si>
    <t>Гайка  удлиняющая  (муфта)     DIN  6334</t>
  </si>
  <si>
    <t>Гайка  со  стопорным  кольцом   DIN  985</t>
  </si>
  <si>
    <t>Гайка  колпачковая    DIN 1587</t>
  </si>
  <si>
    <t>Гайка  с  фланцем    DIN 6923</t>
  </si>
  <si>
    <t>Гайка  барашковая    DIN  315</t>
  </si>
  <si>
    <t>Гайка  крыльчатая,  врезная    DIN  1624</t>
  </si>
  <si>
    <t>Шайба  оцинкованная    DIN 125</t>
  </si>
  <si>
    <t>Шайба  увеличенная  оцинкованная   DIN 9021</t>
  </si>
  <si>
    <t>Шайба  гроверная,  оцинкованная   DIN 127</t>
  </si>
  <si>
    <t>бм6110</t>
  </si>
  <si>
    <t>бм8110</t>
  </si>
  <si>
    <t>бм8130</t>
  </si>
  <si>
    <t>гс3</t>
  </si>
  <si>
    <t>м 3</t>
  </si>
  <si>
    <t>24х72</t>
  </si>
  <si>
    <t>шр22</t>
  </si>
  <si>
    <t>м22х1000</t>
  </si>
  <si>
    <t>г630</t>
  </si>
  <si>
    <t>г6150</t>
  </si>
  <si>
    <t>г1040</t>
  </si>
  <si>
    <t>г10110</t>
  </si>
  <si>
    <t>г10280</t>
  </si>
  <si>
    <t>г10300</t>
  </si>
  <si>
    <t>г1280</t>
  </si>
  <si>
    <t>г12120</t>
  </si>
  <si>
    <t>зпс3 зеленый</t>
  </si>
  <si>
    <t>зпс3 тем.корич</t>
  </si>
  <si>
    <t>зпс3 орех</t>
  </si>
  <si>
    <t>н182</t>
  </si>
  <si>
    <t>н202</t>
  </si>
  <si>
    <t>н212</t>
  </si>
  <si>
    <t>н250</t>
  </si>
  <si>
    <t>аг6525</t>
  </si>
  <si>
    <t>аг6536</t>
  </si>
  <si>
    <t>аг6556</t>
  </si>
  <si>
    <t>аг825</t>
  </si>
  <si>
    <t>аг840</t>
  </si>
  <si>
    <t>аг865</t>
  </si>
  <si>
    <t>аг885</t>
  </si>
  <si>
    <t>аг8100</t>
  </si>
  <si>
    <t>аг8110</t>
  </si>
  <si>
    <t>аг8120</t>
  </si>
  <si>
    <t>аг1040</t>
  </si>
  <si>
    <t>аг1050</t>
  </si>
  <si>
    <t>аг1060</t>
  </si>
  <si>
    <t>аг1077</t>
  </si>
  <si>
    <t>RAL</t>
  </si>
  <si>
    <t>ск353003</t>
  </si>
  <si>
    <t>ск353005</t>
  </si>
  <si>
    <t xml:space="preserve">  Болт  шестигранный,  полная  резьба,  оцинкованный</t>
  </si>
  <si>
    <t>Пр. 5.8              DIN 933</t>
  </si>
  <si>
    <t xml:space="preserve">Пр. 8.8 </t>
  </si>
  <si>
    <t>DIN 933</t>
  </si>
  <si>
    <t>Болт  мебельный,   квадратный  подголовник</t>
  </si>
  <si>
    <t>DIN  603</t>
  </si>
  <si>
    <t xml:space="preserve">     Винт  потайная  головка  Pozi,  полная  резьба</t>
  </si>
  <si>
    <t xml:space="preserve">   DIN  965</t>
  </si>
  <si>
    <t>Винт  с  метрической  резьбой,</t>
  </si>
  <si>
    <t>полуцилиндрическая  головка     DIN  7985</t>
  </si>
  <si>
    <t>Винт  с  прессшайбой,  шлиц   KOMBI</t>
  </si>
  <si>
    <t>DIN  967</t>
  </si>
  <si>
    <t>Винт  с  внутренним  шестигранником</t>
  </si>
  <si>
    <t>цилиндрическая  головка,     DIN 912</t>
  </si>
  <si>
    <t>Кольцо - шуруп  для  крепления  строительных  лесов</t>
  </si>
  <si>
    <t>Шпилька  сантехническая</t>
  </si>
  <si>
    <t>ЗАЖИМ  КАНАТНЫЙ     DIN 741</t>
  </si>
  <si>
    <t>ЗАЖИМ  КАНАТНЫЙ  ДВОЙНОЙ</t>
  </si>
  <si>
    <t>ЗАЖИМ  АЛЮМИНЕВЫЙ   DIN 3093</t>
  </si>
  <si>
    <t>ТАЛРЕП  (крюк - кольцо)  DIN 1480</t>
  </si>
  <si>
    <t>ТАЛРЕП  (крюк - крюк)  DIN 1480</t>
  </si>
  <si>
    <t>чм16</t>
  </si>
  <si>
    <t>чм19</t>
  </si>
  <si>
    <t>чм25</t>
  </si>
  <si>
    <t>чм32</t>
  </si>
  <si>
    <t>чм35</t>
  </si>
  <si>
    <t>чм41</t>
  </si>
  <si>
    <t>чм45</t>
  </si>
  <si>
    <t>чм51</t>
  </si>
  <si>
    <t>чм55</t>
  </si>
  <si>
    <t>чм64</t>
  </si>
  <si>
    <t>чм76</t>
  </si>
  <si>
    <t>чм95</t>
  </si>
  <si>
    <t>чм102</t>
  </si>
  <si>
    <t>чм120</t>
  </si>
  <si>
    <t>чм127</t>
  </si>
  <si>
    <t>чм152</t>
  </si>
  <si>
    <t>чм16ф</t>
  </si>
  <si>
    <t>чм19ф</t>
  </si>
  <si>
    <t>чм25ф</t>
  </si>
  <si>
    <t>чм32ф</t>
  </si>
  <si>
    <t>чм35ф</t>
  </si>
  <si>
    <t>чм41ф</t>
  </si>
  <si>
    <t>чм45ф</t>
  </si>
  <si>
    <t>чм51ф</t>
  </si>
  <si>
    <t>чм55ф</t>
  </si>
  <si>
    <t>чм64ф</t>
  </si>
  <si>
    <t>чм76ф</t>
  </si>
  <si>
    <t>чм95ф</t>
  </si>
  <si>
    <t>чм102ф</t>
  </si>
  <si>
    <t>чм120ф</t>
  </si>
  <si>
    <t>чм127ф</t>
  </si>
  <si>
    <t>чм152ф</t>
  </si>
  <si>
    <t>чд16</t>
  </si>
  <si>
    <t>чд19</t>
  </si>
  <si>
    <t>чд25</t>
  </si>
  <si>
    <t>чд32</t>
  </si>
  <si>
    <t>чд35</t>
  </si>
  <si>
    <t>чд41</t>
  </si>
  <si>
    <t>чд45</t>
  </si>
  <si>
    <t>чд51</t>
  </si>
  <si>
    <t>чд55</t>
  </si>
  <si>
    <t>чд64</t>
  </si>
  <si>
    <t>чд76</t>
  </si>
  <si>
    <t>чд95</t>
  </si>
  <si>
    <t>чд102</t>
  </si>
  <si>
    <t>чд110</t>
  </si>
  <si>
    <t>чд120</t>
  </si>
  <si>
    <t>чд127</t>
  </si>
  <si>
    <t>чд152</t>
  </si>
  <si>
    <t>чд16ф</t>
  </si>
  <si>
    <t>чд19ф</t>
  </si>
  <si>
    <t>чд25ф</t>
  </si>
  <si>
    <t>чд32ф</t>
  </si>
  <si>
    <t>чд35ф</t>
  </si>
  <si>
    <t>чд41ф</t>
  </si>
  <si>
    <t>чд45ф</t>
  </si>
  <si>
    <t>чд51ф</t>
  </si>
  <si>
    <t>чд55ф</t>
  </si>
  <si>
    <t>чд64ф</t>
  </si>
  <si>
    <t>чд76ф</t>
  </si>
  <si>
    <t>чд95ф</t>
  </si>
  <si>
    <t>чд102ф</t>
  </si>
  <si>
    <t>чд110ф</t>
  </si>
  <si>
    <t>чд120ф</t>
  </si>
  <si>
    <t>чд127ф</t>
  </si>
  <si>
    <t>чд152ф</t>
  </si>
  <si>
    <t>пшо13</t>
  </si>
  <si>
    <t>пшо14</t>
  </si>
  <si>
    <t>пшо16</t>
  </si>
  <si>
    <t>пшо19</t>
  </si>
  <si>
    <t>пшо25</t>
  </si>
  <si>
    <t>пшо32</t>
  </si>
  <si>
    <t>пшо38</t>
  </si>
  <si>
    <t>пшо41</t>
  </si>
  <si>
    <t>пшо51</t>
  </si>
  <si>
    <t>пшо57</t>
  </si>
  <si>
    <t>пшо76</t>
  </si>
  <si>
    <t>пшо13ф</t>
  </si>
  <si>
    <t>пшо14ф</t>
  </si>
  <si>
    <t>ск356005ф</t>
  </si>
  <si>
    <t>ск357004ф</t>
  </si>
  <si>
    <t>ск358017ф</t>
  </si>
  <si>
    <t>ск358019ф</t>
  </si>
  <si>
    <t>ск359003ф</t>
  </si>
  <si>
    <t>м28</t>
  </si>
  <si>
    <t xml:space="preserve">           6,3/5,5х205</t>
  </si>
  <si>
    <t>м 36</t>
  </si>
  <si>
    <t>16х30</t>
  </si>
  <si>
    <t>6,3х130</t>
  </si>
  <si>
    <t>6,3х150</t>
  </si>
  <si>
    <t>Цена в рублях за 1000 шт,              с учетом скидки</t>
  </si>
  <si>
    <t>упак, шт</t>
  </si>
  <si>
    <t>7х70</t>
  </si>
  <si>
    <t>10x150</t>
  </si>
  <si>
    <t>10x180</t>
  </si>
  <si>
    <t>10x100</t>
  </si>
  <si>
    <t>10x130</t>
  </si>
  <si>
    <t>14х100</t>
  </si>
  <si>
    <t>8x60</t>
  </si>
  <si>
    <t>4х75</t>
  </si>
  <si>
    <t>HN 2</t>
  </si>
  <si>
    <t>HR 806</t>
  </si>
  <si>
    <t>4,8х45</t>
  </si>
  <si>
    <t>4,8х50</t>
  </si>
  <si>
    <t>м16х100</t>
  </si>
  <si>
    <t>24х360</t>
  </si>
  <si>
    <t>6х36</t>
  </si>
  <si>
    <t>12х130</t>
  </si>
  <si>
    <t>20х350</t>
  </si>
  <si>
    <t>16х350</t>
  </si>
  <si>
    <t>м8х110</t>
  </si>
  <si>
    <t>м10х120</t>
  </si>
  <si>
    <t>м10х150</t>
  </si>
  <si>
    <t>10x120</t>
  </si>
  <si>
    <t>10x140</t>
  </si>
  <si>
    <t>10x160</t>
  </si>
  <si>
    <t>10x200</t>
  </si>
  <si>
    <t>10x220</t>
  </si>
  <si>
    <t>10x240</t>
  </si>
  <si>
    <t>10x260</t>
  </si>
  <si>
    <t>10x280</t>
  </si>
  <si>
    <t xml:space="preserve">                             ШУРУП ПОЛУКОЛЬЦО</t>
  </si>
  <si>
    <t>уменьшенное сверло, оцинкованный (Китай)</t>
  </si>
  <si>
    <t xml:space="preserve"> усиленное сверло, оцинкованный (Китай)</t>
  </si>
  <si>
    <t>усиленное сверло, оцинкованный (Китай)</t>
  </si>
  <si>
    <t>сверло  РТ5  15-16 мм,  покрытие - цинк (Китай)</t>
  </si>
  <si>
    <t>дн1080б</t>
  </si>
  <si>
    <t>дн1080п</t>
  </si>
  <si>
    <t xml:space="preserve">        Колпачки для самосверлящих шурупов(кровельных и сэндвич-панелей)</t>
  </si>
  <si>
    <t>Красный</t>
  </si>
  <si>
    <t>кк зеленый</t>
  </si>
  <si>
    <t>кк серый</t>
  </si>
  <si>
    <t>кк коричневый</t>
  </si>
  <si>
    <t>кк бордо</t>
  </si>
  <si>
    <t>кк черный</t>
  </si>
  <si>
    <t>кк хаки</t>
  </si>
  <si>
    <t>кк бесцветный</t>
  </si>
  <si>
    <t>кк синий</t>
  </si>
  <si>
    <t>кк красный</t>
  </si>
  <si>
    <t xml:space="preserve">                                 Термошайба для сотового поликарбоната</t>
  </si>
  <si>
    <t>прозрачный</t>
  </si>
  <si>
    <t>тш прозрачный</t>
  </si>
  <si>
    <t>Гвозди</t>
  </si>
  <si>
    <t xml:space="preserve">Гвозди </t>
  </si>
  <si>
    <t>ск48191014</t>
  </si>
  <si>
    <t>ск48191015</t>
  </si>
  <si>
    <t>ск48191018</t>
  </si>
  <si>
    <t>ск48193003</t>
  </si>
  <si>
    <t>ск48193005</t>
  </si>
  <si>
    <t>ск48193009</t>
  </si>
  <si>
    <t>ск48193011</t>
  </si>
  <si>
    <t>ск48195002</t>
  </si>
  <si>
    <t>ск48195005</t>
  </si>
  <si>
    <t>ск48195010</t>
  </si>
  <si>
    <t>ск48195021</t>
  </si>
  <si>
    <t>ск48196002</t>
  </si>
  <si>
    <t>ск48196005</t>
  </si>
  <si>
    <t>ск48197004</t>
  </si>
  <si>
    <t>ск48198017</t>
  </si>
  <si>
    <t>ск48198019</t>
  </si>
  <si>
    <t>ск48199003</t>
  </si>
  <si>
    <t>ск48191014ф</t>
  </si>
  <si>
    <t>ск48191015ф</t>
  </si>
  <si>
    <t>ск48191018ф</t>
  </si>
  <si>
    <t>ск48193003ф</t>
  </si>
  <si>
    <t>ск48193005ф</t>
  </si>
  <si>
    <t>ск48193009ф</t>
  </si>
  <si>
    <t>ск48193011ф</t>
  </si>
  <si>
    <t>ск48195002ф</t>
  </si>
  <si>
    <t>ск48195005ф</t>
  </si>
  <si>
    <t>ск48195010ф</t>
  </si>
  <si>
    <t>ск48195021ф</t>
  </si>
  <si>
    <t>ск48196002ф</t>
  </si>
  <si>
    <t>ск48196005ф</t>
  </si>
  <si>
    <t>ск48197004ф</t>
  </si>
  <si>
    <t>ск48198017ф</t>
  </si>
  <si>
    <t>ск48198019ф</t>
  </si>
  <si>
    <t>ск48199003ф</t>
  </si>
  <si>
    <t>Цвет</t>
  </si>
  <si>
    <t>шп3513ф</t>
  </si>
  <si>
    <t>шп3516ф</t>
  </si>
  <si>
    <t>шп3519ф</t>
  </si>
  <si>
    <t>шп3525ф</t>
  </si>
  <si>
    <t>шп3532ф</t>
  </si>
  <si>
    <t>шп3538ф</t>
  </si>
  <si>
    <t>шп3545ф</t>
  </si>
  <si>
    <t>шп3995ф</t>
  </si>
  <si>
    <t>шп3913ф</t>
  </si>
  <si>
    <t>шп3916ф</t>
  </si>
  <si>
    <t>ак10130</t>
  </si>
  <si>
    <t>ак10150</t>
  </si>
  <si>
    <t>ак1270</t>
  </si>
  <si>
    <t>ак12100</t>
  </si>
  <si>
    <t>ак12110</t>
  </si>
  <si>
    <t>ак12120</t>
  </si>
  <si>
    <t>ак12135</t>
  </si>
  <si>
    <t>ак12150</t>
  </si>
  <si>
    <t>ак16105</t>
  </si>
  <si>
    <t>ак16120</t>
  </si>
  <si>
    <t>ак16125</t>
  </si>
  <si>
    <t>ак16140</t>
  </si>
  <si>
    <t>ак16180</t>
  </si>
  <si>
    <t>ак16200</t>
  </si>
  <si>
    <t>ак16220</t>
  </si>
  <si>
    <t>ак20125</t>
  </si>
  <si>
    <t>ак20160</t>
  </si>
  <si>
    <t>ак20200</t>
  </si>
  <si>
    <t>ак20300</t>
  </si>
  <si>
    <t>ак24360</t>
  </si>
  <si>
    <t>аб845</t>
  </si>
  <si>
    <t>аб860</t>
  </si>
  <si>
    <t>аб880</t>
  </si>
  <si>
    <t>аб885</t>
  </si>
  <si>
    <t>аб8100</t>
  </si>
  <si>
    <t>аб1050</t>
  </si>
  <si>
    <t>аб1055</t>
  </si>
  <si>
    <t>аб1060</t>
  </si>
  <si>
    <t>аб1080</t>
  </si>
  <si>
    <t>аб1085</t>
  </si>
  <si>
    <t>аб10100</t>
  </si>
  <si>
    <t>аб10110</t>
  </si>
  <si>
    <t>аб10120</t>
  </si>
  <si>
    <t>аб10125</t>
  </si>
  <si>
    <t>аб10130</t>
  </si>
  <si>
    <t>аб10140</t>
  </si>
  <si>
    <t>аб1265</t>
  </si>
  <si>
    <t>аб1270</t>
  </si>
  <si>
    <t>аб1280</t>
  </si>
  <si>
    <t>аб12100</t>
  </si>
  <si>
    <t>аб12110</t>
  </si>
  <si>
    <t>аб12120</t>
  </si>
  <si>
    <t>аб12130</t>
  </si>
  <si>
    <t>аб12140</t>
  </si>
  <si>
    <t>аб12150</t>
  </si>
  <si>
    <t>аб12160</t>
  </si>
  <si>
    <t>аб1675</t>
  </si>
  <si>
    <t>аб16100</t>
  </si>
  <si>
    <t>аб16110</t>
  </si>
  <si>
    <t>аб16130</t>
  </si>
  <si>
    <t>аб16150</t>
  </si>
  <si>
    <t>аб16220</t>
  </si>
  <si>
    <t>Ваша скидка</t>
  </si>
  <si>
    <t>за20</t>
  </si>
  <si>
    <t>за20ф</t>
  </si>
  <si>
    <t>кпф4</t>
  </si>
  <si>
    <t>кпф4ф</t>
  </si>
  <si>
    <t>цк1,5</t>
  </si>
  <si>
    <t>цд14</t>
  </si>
  <si>
    <t>КРЮК  DIN 689 Американский тип</t>
  </si>
  <si>
    <t xml:space="preserve">КРЮК  DIN 689 </t>
  </si>
  <si>
    <t>0,25 т</t>
  </si>
  <si>
    <t>0,5 т</t>
  </si>
  <si>
    <t>1,6 т</t>
  </si>
  <si>
    <t>2,5 т</t>
  </si>
  <si>
    <t>кр025</t>
  </si>
  <si>
    <t>кр05</t>
  </si>
  <si>
    <t>кр25</t>
  </si>
  <si>
    <t>ссп315</t>
  </si>
  <si>
    <t xml:space="preserve">           6,3/5,5х350</t>
  </si>
  <si>
    <t xml:space="preserve">           6,3/5,5х315</t>
  </si>
  <si>
    <t>ссп350</t>
  </si>
  <si>
    <t>ссп160</t>
  </si>
  <si>
    <t>вц46</t>
  </si>
  <si>
    <t>вц414</t>
  </si>
  <si>
    <t>вц445</t>
  </si>
  <si>
    <t>вц480</t>
  </si>
  <si>
    <t>вц514</t>
  </si>
  <si>
    <t>5х14</t>
  </si>
  <si>
    <t>вц545</t>
  </si>
  <si>
    <t>вц614</t>
  </si>
  <si>
    <t>вц845</t>
  </si>
  <si>
    <t>вп414</t>
  </si>
  <si>
    <t>вп514</t>
  </si>
  <si>
    <t>вп58</t>
  </si>
  <si>
    <t>вп614</t>
  </si>
  <si>
    <t>вм445</t>
  </si>
  <si>
    <t>4x45</t>
  </si>
  <si>
    <t>6x12</t>
  </si>
  <si>
    <t>вм612</t>
  </si>
  <si>
    <t>гу14</t>
  </si>
  <si>
    <t>14х36</t>
  </si>
  <si>
    <r>
      <t xml:space="preserve">Кабельный бандаж </t>
    </r>
    <r>
      <rPr>
        <b/>
        <sz val="16"/>
        <color indexed="10"/>
        <rFont val="Arial Cyr"/>
        <charset val="204"/>
      </rPr>
      <t>Profi</t>
    </r>
    <r>
      <rPr>
        <b/>
        <sz val="16"/>
        <color indexed="8"/>
        <rFont val="Arial Cyr"/>
        <charset val="204"/>
      </rPr>
      <t xml:space="preserve"> (стяжки), материал - нейлон.</t>
    </r>
  </si>
  <si>
    <t>2,5х203</t>
  </si>
  <si>
    <t>3,3х150</t>
  </si>
  <si>
    <t>3,6х200</t>
  </si>
  <si>
    <t>3,6х302</t>
  </si>
  <si>
    <t>3,6х372</t>
  </si>
  <si>
    <t>4,8х200</t>
  </si>
  <si>
    <t>4,8х290</t>
  </si>
  <si>
    <t>4,8х370</t>
  </si>
  <si>
    <t>4,8х385</t>
  </si>
  <si>
    <t>4,8х428</t>
  </si>
  <si>
    <t>4,8х500</t>
  </si>
  <si>
    <t>7,6х292</t>
  </si>
  <si>
    <t>акр12130</t>
  </si>
  <si>
    <t>акр1470</t>
  </si>
  <si>
    <t>акр14100</t>
  </si>
  <si>
    <t>акр1680</t>
  </si>
  <si>
    <t>акр16110</t>
  </si>
  <si>
    <t>акр16130</t>
  </si>
  <si>
    <t>акр20130</t>
  </si>
  <si>
    <t>ако845</t>
  </si>
  <si>
    <t>ако860</t>
  </si>
  <si>
    <t>ако880</t>
  </si>
  <si>
    <t>ако8100</t>
  </si>
  <si>
    <t>ако1060</t>
  </si>
  <si>
    <t>ако1080</t>
  </si>
  <si>
    <t>ако10100</t>
  </si>
  <si>
    <t>ако10115</t>
  </si>
  <si>
    <t>ако10120</t>
  </si>
  <si>
    <t>ако1270</t>
  </si>
  <si>
    <t>ако12100</t>
  </si>
  <si>
    <t>ако12130</t>
  </si>
  <si>
    <t>ако1470</t>
  </si>
  <si>
    <t>ако14100</t>
  </si>
  <si>
    <t>ако1680</t>
  </si>
  <si>
    <t>ако16110</t>
  </si>
  <si>
    <t>ако16130</t>
  </si>
  <si>
    <t>ако20130</t>
  </si>
  <si>
    <t>аку6</t>
  </si>
  <si>
    <t>аку8</t>
  </si>
  <si>
    <t>аку10</t>
  </si>
  <si>
    <t>аку12</t>
  </si>
  <si>
    <t>мл421</t>
  </si>
  <si>
    <t>мл432</t>
  </si>
  <si>
    <t>мл438</t>
  </si>
  <si>
    <t>мл446</t>
  </si>
  <si>
    <t>мл454</t>
  </si>
  <si>
    <t>мл459</t>
  </si>
  <si>
    <t>мл537</t>
  </si>
  <si>
    <t>мл552</t>
  </si>
  <si>
    <t>борт - "Гриб"</t>
  </si>
  <si>
    <t xml:space="preserve">    с пластиковым стержнем</t>
  </si>
  <si>
    <t>с  металлическим  стержнем  и  термомостом</t>
  </si>
  <si>
    <t>Дюбель  пластиковый  "Дрива"</t>
  </si>
  <si>
    <t>со  сверлом</t>
  </si>
  <si>
    <t>Дюбель  пластиковый  "Бабочка"</t>
  </si>
  <si>
    <t xml:space="preserve">  Дюбель распорный пластиковый с шипами,  тип К</t>
  </si>
  <si>
    <t xml:space="preserve">     Дюбель распорный пластиковый с усами,  тип  S</t>
  </si>
  <si>
    <t>Дюбель  распорный,  тип  N (нейлон)</t>
  </si>
  <si>
    <t>Дюбель  распорный,  тип Т</t>
  </si>
  <si>
    <t>Дюбель  универсальный,  тип U</t>
  </si>
  <si>
    <t>шп3919ф</t>
  </si>
  <si>
    <t>шп3925ф</t>
  </si>
  <si>
    <t>шп3932ф</t>
  </si>
  <si>
    <t>шп4295ф</t>
  </si>
  <si>
    <t>шп4213ф</t>
  </si>
  <si>
    <t>шп4216ф</t>
  </si>
  <si>
    <t>шп4219ф</t>
  </si>
  <si>
    <t>шп4225ф</t>
  </si>
  <si>
    <t>шп4232ф</t>
  </si>
  <si>
    <t>шп4241ф</t>
  </si>
  <si>
    <t>шп4251ф</t>
  </si>
  <si>
    <t>шп4270ф</t>
  </si>
  <si>
    <t>шп4895ф</t>
  </si>
  <si>
    <t>шп4813ф</t>
  </si>
  <si>
    <t>шп4816ф</t>
  </si>
  <si>
    <t>шп4819ф</t>
  </si>
  <si>
    <t>шп4822ф</t>
  </si>
  <si>
    <t>шп4825ф</t>
  </si>
  <si>
    <t>шп4832ф</t>
  </si>
  <si>
    <t>шп4838ф</t>
  </si>
  <si>
    <t>шп4845ф</t>
  </si>
  <si>
    <t>шп4850ф</t>
  </si>
  <si>
    <t>шп4860ф</t>
  </si>
  <si>
    <t>шп5513ф</t>
  </si>
  <si>
    <t>шп5516ф</t>
  </si>
  <si>
    <t>шп5519ф</t>
  </si>
  <si>
    <t>шп5522ф</t>
  </si>
  <si>
    <t>шп5525ф</t>
  </si>
  <si>
    <t>шп5532ф</t>
  </si>
  <si>
    <t>шп5538ф</t>
  </si>
  <si>
    <t>шп5545ф</t>
  </si>
  <si>
    <t>шп5550ф</t>
  </si>
  <si>
    <t>шп5560ф</t>
  </si>
  <si>
    <t>шп5570ф</t>
  </si>
  <si>
    <t>шп6319ф</t>
  </si>
  <si>
    <t>шп6325ф</t>
  </si>
  <si>
    <t>шп6332ф</t>
  </si>
  <si>
    <t>шп6338ф</t>
  </si>
  <si>
    <t>кг890</t>
  </si>
  <si>
    <t>кг8120</t>
  </si>
  <si>
    <t>кг8160</t>
  </si>
  <si>
    <t>кг10120</t>
  </si>
  <si>
    <t>кг10160</t>
  </si>
  <si>
    <t>кг10220</t>
  </si>
  <si>
    <t>кг1290</t>
  </si>
  <si>
    <t>кг12120</t>
  </si>
  <si>
    <t>кг12160</t>
  </si>
  <si>
    <t>кг12190</t>
  </si>
  <si>
    <t>кг12230</t>
  </si>
  <si>
    <t>кг12300</t>
  </si>
  <si>
    <t>кг12350</t>
  </si>
  <si>
    <t xml:space="preserve">   СКОБА   ТАКЕЛАЖНАЯ</t>
  </si>
  <si>
    <t>КОУШ  ДЛЯ  СТАЛЬНЫХ  КАНАТОВ  DIN 6899</t>
  </si>
  <si>
    <t xml:space="preserve">   КАРАБИН   ВИНТОВОЙ</t>
  </si>
  <si>
    <t>КАРАБИН   ПОЖАРНЫЙ     DIN 5299</t>
  </si>
  <si>
    <t>КАРАБИН  ПОЖАРНЫЙ  С  ФИКСАТОРОМ   DIN 5299 D</t>
  </si>
  <si>
    <t>ТРОС  ДЛЯ  РАСТЯЖКИ   DIN 3055</t>
  </si>
  <si>
    <t>ТРОС  ДЛЯ  РАСТЯЖКИ  В  ОПЛЕТКЕ  ПВХ</t>
  </si>
  <si>
    <t xml:space="preserve">     ЦЕПЬ  СВАРНАЯ  КОРОТКОЗВЕННАЯ      DIN 766</t>
  </si>
  <si>
    <t xml:space="preserve">     ЦЕПЬ  СВАРНАЯ  ДЛИННОЗВЕНАЯ    DIN 763</t>
  </si>
  <si>
    <t>ЦЕПЬ  ВИТАЯ   DIN 5686</t>
  </si>
  <si>
    <t xml:space="preserve">    СОЕДИНИТЕЛЬ   ЦЕПЕЙ</t>
  </si>
  <si>
    <t>РЫМ - БОЛТ   DIN 580</t>
  </si>
  <si>
    <r>
      <t>Дождитесь, пока кнопка </t>
    </r>
    <r>
      <rPr>
        <b/>
        <sz val="9"/>
        <color indexed="8"/>
        <rFont val="Calibri"/>
        <family val="2"/>
        <charset val="204"/>
      </rPr>
      <t>Разрешить</t>
    </r>
    <r>
      <rPr>
        <sz val="9"/>
        <color indexed="8"/>
        <rFont val="Calibri"/>
        <family val="2"/>
        <charset val="204"/>
      </rPr>
      <t> станет активной и нажмите ее, чтобы подтвердить свою отправку. После этого созданные автоматически сообщения будут помещены в папку </t>
    </r>
    <r>
      <rPr>
        <b/>
        <sz val="9"/>
        <color indexed="8"/>
        <rFont val="Calibri"/>
        <family val="2"/>
        <charset val="204"/>
      </rPr>
      <t>Исходящие</t>
    </r>
    <r>
      <rPr>
        <sz val="9"/>
        <color indexed="8"/>
        <rFont val="Calibri"/>
        <family val="2"/>
        <charset val="204"/>
      </rPr>
      <t> и отправятся получателям при первом запуске Outlook или, если он у вас запущен, непосредственно сразу же.</t>
    </r>
  </si>
  <si>
    <t>1.     Начало работы: Заходим на лист "Оглавление". Щелкаем на интересующей категории товаров</t>
  </si>
  <si>
    <t>жд4550ф</t>
  </si>
  <si>
    <t>жд4560ф</t>
  </si>
  <si>
    <t>жд4570ф</t>
  </si>
  <si>
    <t>жд4580ф</t>
  </si>
  <si>
    <t>жд520ф</t>
  </si>
  <si>
    <t>жд525ф</t>
  </si>
  <si>
    <t>жд530ф</t>
  </si>
  <si>
    <t>жд535ф</t>
  </si>
  <si>
    <t>жд540ф</t>
  </si>
  <si>
    <t>жд545ф</t>
  </si>
  <si>
    <t>жд550ф</t>
  </si>
  <si>
    <t>жд560ф</t>
  </si>
  <si>
    <t>жд570ф</t>
  </si>
  <si>
    <t>жд580ф</t>
  </si>
  <si>
    <t>жд590ф</t>
  </si>
  <si>
    <t>жд5100ф</t>
  </si>
  <si>
    <t>жд5120ф</t>
  </si>
  <si>
    <t>жд640ф</t>
  </si>
  <si>
    <t>жд650ф</t>
  </si>
  <si>
    <t>жд645ф</t>
  </si>
  <si>
    <t>жд660ф</t>
  </si>
  <si>
    <t>жд670ф</t>
  </si>
  <si>
    <t>жд680ф</t>
  </si>
  <si>
    <t>жд690ф</t>
  </si>
  <si>
    <t>жд6100ф</t>
  </si>
  <si>
    <t>жд6110ф</t>
  </si>
  <si>
    <t>жд6120ф</t>
  </si>
  <si>
    <t>жд6130ф</t>
  </si>
  <si>
    <t>жд6140ф</t>
  </si>
  <si>
    <t>жд6150ф</t>
  </si>
  <si>
    <t>жд6160ф</t>
  </si>
  <si>
    <t>жд6180ф</t>
  </si>
  <si>
    <t>жд6200ф</t>
  </si>
  <si>
    <t>бд2510</t>
  </si>
  <si>
    <t>бд2512</t>
  </si>
  <si>
    <t>бд2516</t>
  </si>
  <si>
    <t>бд2520</t>
  </si>
  <si>
    <t>бд2525</t>
  </si>
  <si>
    <t>бд310</t>
  </si>
  <si>
    <t>бд312</t>
  </si>
  <si>
    <t>бд316</t>
  </si>
  <si>
    <t>бд320</t>
  </si>
  <si>
    <t>бд325</t>
  </si>
  <si>
    <t>бд330</t>
  </si>
  <si>
    <t>бд335</t>
  </si>
  <si>
    <t>бд340</t>
  </si>
  <si>
    <t>бд345</t>
  </si>
  <si>
    <t>бд350</t>
  </si>
  <si>
    <t>бд3512</t>
  </si>
  <si>
    <t>бд3516</t>
  </si>
  <si>
    <t>бд3520</t>
  </si>
  <si>
    <t>бд3525</t>
  </si>
  <si>
    <t>бд3530</t>
  </si>
  <si>
    <t>бд3535</t>
  </si>
  <si>
    <t>бд3540</t>
  </si>
  <si>
    <t>бд3545</t>
  </si>
  <si>
    <t>бд3550</t>
  </si>
  <si>
    <t>бд412</t>
  </si>
  <si>
    <t>бд416</t>
  </si>
  <si>
    <t>бд420</t>
  </si>
  <si>
    <t>бд425</t>
  </si>
  <si>
    <t>бд430</t>
  </si>
  <si>
    <t>бд435</t>
  </si>
  <si>
    <t>бд440</t>
  </si>
  <si>
    <t>бд445</t>
  </si>
  <si>
    <t>бд450</t>
  </si>
  <si>
    <t>дп1432</t>
  </si>
  <si>
    <t>дп1423</t>
  </si>
  <si>
    <t>дб17</t>
  </si>
  <si>
    <t>дк530</t>
  </si>
  <si>
    <t>дк540</t>
  </si>
  <si>
    <t>дк625</t>
  </si>
  <si>
    <t>дк630</t>
  </si>
  <si>
    <t>дк635</t>
  </si>
  <si>
    <t>дк640</t>
  </si>
  <si>
    <t>дк650</t>
  </si>
  <si>
    <t>дк660</t>
  </si>
  <si>
    <t>дк830</t>
  </si>
  <si>
    <t>дк840</t>
  </si>
  <si>
    <t>дк850</t>
  </si>
  <si>
    <t>дк860</t>
  </si>
  <si>
    <t>дк880</t>
  </si>
  <si>
    <t>дк1060</t>
  </si>
  <si>
    <t>дк10100</t>
  </si>
  <si>
    <t>дк1270</t>
  </si>
  <si>
    <t>дк12120</t>
  </si>
  <si>
    <t>дс420</t>
  </si>
  <si>
    <t>дс525</t>
  </si>
  <si>
    <t>дс625</t>
  </si>
  <si>
    <t>дс630</t>
  </si>
  <si>
    <t>дс635</t>
  </si>
  <si>
    <t>дс830</t>
  </si>
  <si>
    <t>дс840</t>
  </si>
  <si>
    <t>дс850</t>
  </si>
  <si>
    <t>дс1050</t>
  </si>
  <si>
    <t>дс1260</t>
  </si>
  <si>
    <t>дн525</t>
  </si>
  <si>
    <t>дн630</t>
  </si>
  <si>
    <t>дн640</t>
  </si>
  <si>
    <t>дн650</t>
  </si>
  <si>
    <t>дн840</t>
  </si>
  <si>
    <t>дн850</t>
  </si>
  <si>
    <t>дн865</t>
  </si>
  <si>
    <t>дн1050</t>
  </si>
  <si>
    <t>дн1080</t>
  </si>
  <si>
    <t>дн1260</t>
  </si>
  <si>
    <t>дн1470</t>
  </si>
  <si>
    <t>дт525</t>
  </si>
  <si>
    <t>дт625</t>
  </si>
  <si>
    <t>дт630</t>
  </si>
  <si>
    <t>дт635</t>
  </si>
  <si>
    <t>дт830</t>
  </si>
  <si>
    <t>дт840</t>
  </si>
  <si>
    <t>дт850</t>
  </si>
  <si>
    <t>дт1050</t>
  </si>
  <si>
    <t>дт1260</t>
  </si>
  <si>
    <t>дт1470</t>
  </si>
  <si>
    <t>дт1680</t>
  </si>
  <si>
    <t>дт20100</t>
  </si>
  <si>
    <t>ду532</t>
  </si>
  <si>
    <t>ду637</t>
  </si>
  <si>
    <t>ду642</t>
  </si>
  <si>
    <t>ду652</t>
  </si>
  <si>
    <t>ду852</t>
  </si>
  <si>
    <t>ду872</t>
  </si>
  <si>
    <t>ду1061</t>
  </si>
  <si>
    <t>ду1271</t>
  </si>
  <si>
    <t xml:space="preserve">        Саморез "клоп",  полуцилиндрическая головка,</t>
  </si>
  <si>
    <t>Саморез для гипсоволоконных плит, двухзаходная резьба,</t>
  </si>
  <si>
    <t xml:space="preserve">      Саморез со сверлом,  потайная головка,</t>
  </si>
  <si>
    <t xml:space="preserve">       Саморез  оконный,  наконечник - сверло,</t>
  </si>
  <si>
    <t xml:space="preserve">           Саморез для оконного профиля,  крупная резьба,</t>
  </si>
  <si>
    <t xml:space="preserve">     Саморез потайная головка  pozy, наконечник острый,</t>
  </si>
  <si>
    <t>Шуруп  "глухарь", шестигранная головка,  крупная резьба,</t>
  </si>
  <si>
    <t>Винт - конфирмат с внутренним шестигранником</t>
  </si>
  <si>
    <t xml:space="preserve">      Анкер  усиленного  распирания</t>
  </si>
  <si>
    <t xml:space="preserve">     Дюбель - гвоздь  металлический</t>
  </si>
  <si>
    <t xml:space="preserve">       Анкер  усиленного  распирания  с  кольцом</t>
  </si>
  <si>
    <t>Складной  пружинный  дюбель  с  крюком</t>
  </si>
  <si>
    <t>Металлический дюбель для пустотелых конструкций</t>
  </si>
  <si>
    <t>с  крюком</t>
  </si>
  <si>
    <t>с  кольцом</t>
  </si>
  <si>
    <t>с  костылём</t>
  </si>
  <si>
    <t>Дюбель металлический для крепления в пенобетоне</t>
  </si>
  <si>
    <t>тип  "С"</t>
  </si>
  <si>
    <t>Кровельные  саморезы  окрашенные</t>
  </si>
  <si>
    <t>Марка - Kn     (Тайвань)</t>
  </si>
  <si>
    <t>Кровельный саморез, головка D8мм, с шайбой EPDM</t>
  </si>
  <si>
    <t>Кровельный саморез, головка D10мм, c шайбой EPDM</t>
  </si>
  <si>
    <t>Белый</t>
  </si>
  <si>
    <t>Чёрный</t>
  </si>
  <si>
    <t>Серый</t>
  </si>
  <si>
    <t>6,3х80</t>
  </si>
  <si>
    <t>6х150</t>
  </si>
  <si>
    <t>8х20</t>
  </si>
  <si>
    <t>8х25</t>
  </si>
  <si>
    <t>8х35</t>
  </si>
  <si>
    <t>8х90</t>
  </si>
  <si>
    <t>10х30</t>
  </si>
  <si>
    <t>10х35</t>
  </si>
  <si>
    <t>10х40</t>
  </si>
  <si>
    <t>10х45</t>
  </si>
  <si>
    <t>12х40</t>
  </si>
  <si>
    <t>12х50</t>
  </si>
  <si>
    <t>12х80</t>
  </si>
  <si>
    <t xml:space="preserve">           6,3/5,5х135</t>
  </si>
  <si>
    <t xml:space="preserve">           6,3/5,5х155</t>
  </si>
  <si>
    <t xml:space="preserve">           6,3/5,5х240</t>
  </si>
  <si>
    <t>4,2х57</t>
  </si>
  <si>
    <t>16х65</t>
  </si>
  <si>
    <t>20х75</t>
  </si>
  <si>
    <t>6х55</t>
  </si>
  <si>
    <t>6х115</t>
  </si>
  <si>
    <t>16х120</t>
  </si>
  <si>
    <t>16х125</t>
  </si>
  <si>
    <t>10х110</t>
  </si>
  <si>
    <t>12х110</t>
  </si>
  <si>
    <t>16х75</t>
  </si>
  <si>
    <t xml:space="preserve">                  окрашенные,  наконечник - острый</t>
  </si>
  <si>
    <t>Кол-во  в</t>
  </si>
  <si>
    <t>мл837</t>
  </si>
  <si>
    <t>мл850</t>
  </si>
  <si>
    <t>мл863</t>
  </si>
  <si>
    <t>мл880</t>
  </si>
  <si>
    <t>8х37</t>
  </si>
  <si>
    <t>8х63</t>
  </si>
  <si>
    <t xml:space="preserve">                 Фосфатированные,   наконечник - острый</t>
  </si>
  <si>
    <t>пшоч13</t>
  </si>
  <si>
    <t>пшоч16</t>
  </si>
  <si>
    <t>пшоч19</t>
  </si>
  <si>
    <t>пшоч25</t>
  </si>
  <si>
    <t>пшоч32</t>
  </si>
  <si>
    <t>пшоч41</t>
  </si>
  <si>
    <t>пшоч51</t>
  </si>
  <si>
    <t>пшоч76</t>
  </si>
  <si>
    <t xml:space="preserve">                 Фосфатированные,   наконечник - сверло</t>
  </si>
  <si>
    <t>пшсч16</t>
  </si>
  <si>
    <t>пшсч19</t>
  </si>
  <si>
    <t>пшсч25</t>
  </si>
  <si>
    <t>шгк8180</t>
  </si>
  <si>
    <t>шгк8200</t>
  </si>
  <si>
    <t>шгк10100</t>
  </si>
  <si>
    <t>шгк10120</t>
  </si>
  <si>
    <t>шгк10150</t>
  </si>
  <si>
    <t>шгк10160</t>
  </si>
  <si>
    <t>шгк10180</t>
  </si>
  <si>
    <t>шгк10200</t>
  </si>
  <si>
    <t>шгк10220</t>
  </si>
  <si>
    <t>шгк10240</t>
  </si>
  <si>
    <t>шгк10260</t>
  </si>
  <si>
    <t>шгк10280</t>
  </si>
  <si>
    <t xml:space="preserve">                  Шуруп - Кольцо</t>
  </si>
  <si>
    <t>NLO 6х60</t>
  </si>
  <si>
    <t>рн660</t>
  </si>
  <si>
    <t>вп56</t>
  </si>
  <si>
    <t>5х6</t>
  </si>
  <si>
    <t>вп595</t>
  </si>
  <si>
    <t>5х95</t>
  </si>
  <si>
    <t>вп812</t>
  </si>
  <si>
    <t>вц36</t>
  </si>
  <si>
    <t>вц38</t>
  </si>
  <si>
    <t>вц310</t>
  </si>
  <si>
    <t>вц312</t>
  </si>
  <si>
    <t>вц316</t>
  </si>
  <si>
    <t>вц320</t>
  </si>
  <si>
    <t>вц325</t>
  </si>
  <si>
    <t>вц330</t>
  </si>
  <si>
    <t>вц335</t>
  </si>
  <si>
    <t>вц340</t>
  </si>
  <si>
    <t>3х6</t>
  </si>
  <si>
    <t>3х8</t>
  </si>
  <si>
    <t>м8х100</t>
  </si>
  <si>
    <t>кр8100</t>
  </si>
  <si>
    <t>ко8100</t>
  </si>
  <si>
    <t>скбш6319</t>
  </si>
  <si>
    <t>8 мм, с насечкой,  усиленное  сверло</t>
  </si>
  <si>
    <t>Кровельный  саморез  без  шайбы,  со  сверлом,</t>
  </si>
  <si>
    <t>Саморез  для  монтажа  сендвич - панелей,</t>
  </si>
  <si>
    <t>6,3/5,5х75</t>
  </si>
  <si>
    <t>Шайба  кровельная  с   EPDM  прокладкой  2,5 мм,</t>
  </si>
  <si>
    <t xml:space="preserve">         для  крепления  поликарбоната</t>
  </si>
  <si>
    <t>Заклёпка  вытяжная   SRC</t>
  </si>
  <si>
    <t xml:space="preserve">       алюминий / сталь</t>
  </si>
  <si>
    <t>окрашенная  в  цвета  RAL</t>
  </si>
  <si>
    <t>нержавеющая сталь / нержавеющая сталь</t>
  </si>
  <si>
    <t>3,2х12</t>
  </si>
  <si>
    <t>3,2х14</t>
  </si>
  <si>
    <t>3,2х16</t>
  </si>
  <si>
    <t>3,2х18</t>
  </si>
  <si>
    <t>3,2х21</t>
  </si>
  <si>
    <t>3,2х25</t>
  </si>
  <si>
    <t>4х6</t>
  </si>
  <si>
    <t>4х8</t>
  </si>
  <si>
    <t>4х10</t>
  </si>
  <si>
    <t>4х14</t>
  </si>
  <si>
    <t>4х18</t>
  </si>
  <si>
    <t>4,8х6</t>
  </si>
  <si>
    <t>4,8х8</t>
  </si>
  <si>
    <t>4,8х10</t>
  </si>
  <si>
    <t>4,8х12</t>
  </si>
  <si>
    <t>4,8х14</t>
  </si>
  <si>
    <t>4,8х16</t>
  </si>
  <si>
    <t>4,8х18</t>
  </si>
  <si>
    <t>4,8х21</t>
  </si>
  <si>
    <t>4,8х30</t>
  </si>
  <si>
    <t>сталь / сталь</t>
  </si>
  <si>
    <t>м6х1000</t>
  </si>
  <si>
    <t>м8х1000</t>
  </si>
  <si>
    <t>м10х1000</t>
  </si>
  <si>
    <t>м12х1000</t>
  </si>
  <si>
    <t>м14х1000</t>
  </si>
  <si>
    <t>м16х1000</t>
  </si>
  <si>
    <t>м18х1000</t>
  </si>
  <si>
    <t>м20х1000</t>
  </si>
  <si>
    <t>м24х1000</t>
  </si>
  <si>
    <t>м30х1000</t>
  </si>
  <si>
    <t>м6х2000</t>
  </si>
  <si>
    <t>м8х2000</t>
  </si>
  <si>
    <t>м10х2000</t>
  </si>
  <si>
    <t>м12х2000</t>
  </si>
  <si>
    <t>м14х2000</t>
  </si>
  <si>
    <t>м16х2000</t>
  </si>
  <si>
    <t>м20х2000</t>
  </si>
  <si>
    <t>м24х2000</t>
  </si>
  <si>
    <t>м30х2000</t>
  </si>
  <si>
    <t>м 14</t>
  </si>
  <si>
    <t>м 18</t>
  </si>
  <si>
    <t>м 24</t>
  </si>
  <si>
    <t>в мешке</t>
  </si>
  <si>
    <t>6х42</t>
  </si>
  <si>
    <t>8х52</t>
  </si>
  <si>
    <t>10х61</t>
  </si>
  <si>
    <t>в коробке</t>
  </si>
  <si>
    <t xml:space="preserve">8х55 </t>
  </si>
  <si>
    <t>16х23ус</t>
  </si>
  <si>
    <t>5.-10</t>
  </si>
  <si>
    <t>11.-18</t>
  </si>
  <si>
    <t>19.-25</t>
  </si>
  <si>
    <t>КРУГЛАЯ</t>
  </si>
  <si>
    <t>60х40</t>
  </si>
  <si>
    <t>70х45</t>
  </si>
  <si>
    <t>80х45</t>
  </si>
  <si>
    <t>ПРЯМОУГОЛЬНАЯ</t>
  </si>
  <si>
    <t>65х65х40</t>
  </si>
  <si>
    <t>80х80х40</t>
  </si>
  <si>
    <t>100х100х50</t>
  </si>
  <si>
    <t>68х45</t>
  </si>
  <si>
    <t>Клипса для крепления трубы с фиксатором</t>
  </si>
  <si>
    <t>134 (Б.квад)</t>
  </si>
  <si>
    <t>135 (кругл.)</t>
  </si>
  <si>
    <t>136 (треуг.)</t>
  </si>
  <si>
    <t>153 (М.квад)</t>
  </si>
  <si>
    <t>3.0</t>
  </si>
  <si>
    <t>Крепёж для унитаза</t>
  </si>
  <si>
    <t>набор</t>
  </si>
  <si>
    <t>Шайба кровельная с колпачком</t>
  </si>
  <si>
    <t>Марка -Kn</t>
  </si>
  <si>
    <t>5,5x32</t>
  </si>
  <si>
    <t>5,5x38</t>
  </si>
  <si>
    <t>5,5x51</t>
  </si>
  <si>
    <t>5,5x65</t>
  </si>
  <si>
    <t xml:space="preserve">                        частая (мелкая)  резьба,  (металл - металл)</t>
  </si>
  <si>
    <t>Цена в рублях за 1 кг, с учетом скидки</t>
  </si>
  <si>
    <t xml:space="preserve">                                 наконечник - острый</t>
  </si>
  <si>
    <t xml:space="preserve">                                  наконечник - сверло</t>
  </si>
  <si>
    <t>м10</t>
  </si>
  <si>
    <t>м12</t>
  </si>
  <si>
    <t>м14</t>
  </si>
  <si>
    <t>м16</t>
  </si>
  <si>
    <t>м20</t>
  </si>
  <si>
    <t>м22</t>
  </si>
  <si>
    <t>м24</t>
  </si>
  <si>
    <t>м30</t>
  </si>
  <si>
    <t>м32</t>
  </si>
  <si>
    <t>м36</t>
  </si>
  <si>
    <t>м40</t>
  </si>
  <si>
    <t>м25</t>
  </si>
  <si>
    <t>м4</t>
  </si>
  <si>
    <t>м13</t>
  </si>
  <si>
    <t>м3,5</t>
  </si>
  <si>
    <t>м7</t>
  </si>
  <si>
    <t>м9</t>
  </si>
  <si>
    <t>м11</t>
  </si>
  <si>
    <t>1 бухты</t>
  </si>
  <si>
    <t>м1,5</t>
  </si>
  <si>
    <t>м2</t>
  </si>
  <si>
    <t>м2,5</t>
  </si>
  <si>
    <t>2мм/3мм</t>
  </si>
  <si>
    <t>2мм/4мм</t>
  </si>
  <si>
    <t>3мм/4мм</t>
  </si>
  <si>
    <t>3мм/5мм</t>
  </si>
  <si>
    <t>4мм/6мм</t>
  </si>
  <si>
    <t>5мм/7мм</t>
  </si>
  <si>
    <t>м1,6</t>
  </si>
  <si>
    <t>15 мм</t>
  </si>
  <si>
    <t>20 мм</t>
  </si>
  <si>
    <t>25 мм</t>
  </si>
  <si>
    <t>30 мм</t>
  </si>
  <si>
    <t>40 мм</t>
  </si>
  <si>
    <t>50 мм</t>
  </si>
  <si>
    <t>65 мм</t>
  </si>
  <si>
    <t>м4х0,7х11,6</t>
  </si>
  <si>
    <t>м5х0,8х13</t>
  </si>
  <si>
    <t>м8х1,25х18</t>
  </si>
  <si>
    <t>м10х1,5х21</t>
  </si>
  <si>
    <t>м6х1,0х16</t>
  </si>
  <si>
    <t>м3х0,5х9</t>
  </si>
  <si>
    <t>HR 730</t>
  </si>
  <si>
    <t>HR 710</t>
  </si>
  <si>
    <t>8х152</t>
  </si>
  <si>
    <t>3,8х70</t>
  </si>
  <si>
    <t>6,3х50</t>
  </si>
  <si>
    <t>4,8х27</t>
  </si>
  <si>
    <t>4х80</t>
  </si>
  <si>
    <t>HR 705</t>
  </si>
  <si>
    <t>HR 706</t>
  </si>
  <si>
    <t>HR 750</t>
  </si>
  <si>
    <t>4,2х89</t>
  </si>
  <si>
    <t>12х36</t>
  </si>
  <si>
    <t>2,5х10</t>
  </si>
  <si>
    <t>2,5х12</t>
  </si>
  <si>
    <t>2,5х16</t>
  </si>
  <si>
    <t>2,5х20</t>
  </si>
  <si>
    <t>2,5х25</t>
  </si>
  <si>
    <t>3х10</t>
  </si>
  <si>
    <t>7,5х212</t>
  </si>
  <si>
    <t>4,8x35</t>
  </si>
  <si>
    <t>12х30</t>
  </si>
  <si>
    <t>4мм/5мм</t>
  </si>
  <si>
    <t>6мм/8мм</t>
  </si>
  <si>
    <t>8мм/10мм</t>
  </si>
  <si>
    <t>5мм/6мм</t>
  </si>
  <si>
    <t>ООО "КРЕП-КОМП"</t>
  </si>
  <si>
    <t>3х50</t>
  </si>
  <si>
    <t>6,5х56</t>
  </si>
  <si>
    <t>16х48</t>
  </si>
  <si>
    <t>20х58</t>
  </si>
  <si>
    <t>10х16</t>
  </si>
  <si>
    <t>16х45</t>
  </si>
  <si>
    <t>5,5x25</t>
  </si>
  <si>
    <t>5,5x76</t>
  </si>
  <si>
    <t>6.3x32</t>
  </si>
  <si>
    <t>6.3x38</t>
  </si>
  <si>
    <t>6.3x51</t>
  </si>
  <si>
    <t>5,5х22</t>
  </si>
  <si>
    <t>5,5х45</t>
  </si>
  <si>
    <t>5,5х50</t>
  </si>
  <si>
    <t>5,5х60</t>
  </si>
  <si>
    <t>5,5х70</t>
  </si>
  <si>
    <t>6,3х45</t>
  </si>
  <si>
    <t>6,3х100</t>
  </si>
  <si>
    <t>4,8х13</t>
  </si>
  <si>
    <t>2,9х6,5</t>
  </si>
  <si>
    <t>2,9х9,5</t>
  </si>
  <si>
    <t>2,9х13</t>
  </si>
  <si>
    <t>2,9х16</t>
  </si>
  <si>
    <t>2,9х19</t>
  </si>
  <si>
    <t>3,5х6,5</t>
  </si>
  <si>
    <t>3,5х9,5</t>
  </si>
  <si>
    <t>3,5х13</t>
  </si>
  <si>
    <t>3,5х38</t>
  </si>
  <si>
    <t>3,9х9,5</t>
  </si>
  <si>
    <t>4,8x12</t>
  </si>
  <si>
    <t>м18</t>
  </si>
  <si>
    <t>16х150</t>
  </si>
  <si>
    <t>20х110</t>
  </si>
  <si>
    <t>20х140</t>
  </si>
  <si>
    <t>14х70</t>
  </si>
  <si>
    <t>16х80</t>
  </si>
  <si>
    <t>м36х1000</t>
  </si>
  <si>
    <t>HR 702</t>
  </si>
  <si>
    <t>10х25</t>
  </si>
  <si>
    <t>6х32</t>
  </si>
  <si>
    <t>8х38</t>
  </si>
  <si>
    <t>16х40</t>
  </si>
  <si>
    <t>16х50</t>
  </si>
  <si>
    <t>16х60</t>
  </si>
  <si>
    <t>16х70</t>
  </si>
  <si>
    <t>16х90</t>
  </si>
  <si>
    <t>16х100</t>
  </si>
  <si>
    <t>16х160</t>
  </si>
  <si>
    <t>20х40</t>
  </si>
  <si>
    <t>20х50</t>
  </si>
  <si>
    <t>20х125</t>
  </si>
  <si>
    <t>Тайвань</t>
  </si>
  <si>
    <t>акл840</t>
  </si>
  <si>
    <t>акл860</t>
  </si>
  <si>
    <t>акл1060</t>
  </si>
  <si>
    <t>акл1080</t>
  </si>
  <si>
    <t>акл10100</t>
  </si>
  <si>
    <t>акл10120</t>
  </si>
  <si>
    <t>акл1270</t>
  </si>
  <si>
    <t>акл12100</t>
  </si>
  <si>
    <t>акл12130</t>
  </si>
  <si>
    <t>акл1470</t>
  </si>
  <si>
    <t>акл14100</t>
  </si>
  <si>
    <t>акл1680</t>
  </si>
  <si>
    <t>акл16130</t>
  </si>
  <si>
    <t>акл20130</t>
  </si>
  <si>
    <t>акр845</t>
  </si>
  <si>
    <t>акр860</t>
  </si>
  <si>
    <t>акр880</t>
  </si>
  <si>
    <t>акр8100</t>
  </si>
  <si>
    <t>акр1060</t>
  </si>
  <si>
    <t>акр1080</t>
  </si>
  <si>
    <t>акр10100</t>
  </si>
  <si>
    <t>акр10115</t>
  </si>
  <si>
    <t>акр10120</t>
  </si>
  <si>
    <t>акр1270</t>
  </si>
  <si>
    <t>акр12100</t>
  </si>
  <si>
    <t xml:space="preserve">                               Хомуты</t>
  </si>
  <si>
    <t>Хомуты</t>
  </si>
  <si>
    <t>Силовые хомуты</t>
  </si>
  <si>
    <t>Робусты</t>
  </si>
  <si>
    <t>Цена за штуку в руб</t>
  </si>
  <si>
    <t>Трубные хомуты</t>
  </si>
  <si>
    <t>U-образные скобы</t>
  </si>
  <si>
    <t>DGR</t>
  </si>
  <si>
    <t>Нержавеющие А2</t>
  </si>
  <si>
    <t>Трубный хомут</t>
  </si>
  <si>
    <t>DGP combo</t>
  </si>
  <si>
    <t>кпф12</t>
  </si>
  <si>
    <t>кпф13</t>
  </si>
  <si>
    <t>кпф14</t>
  </si>
  <si>
    <t>кпф5</t>
  </si>
  <si>
    <t>кпф5ф</t>
  </si>
  <si>
    <t>кпф6ф</t>
  </si>
  <si>
    <t>кпф7ф</t>
  </si>
  <si>
    <t>кпф8ф</t>
  </si>
  <si>
    <t>кпф9ф</t>
  </si>
  <si>
    <t>кпф10ф</t>
  </si>
  <si>
    <t>кпф11ф</t>
  </si>
  <si>
    <t>кпф12ф</t>
  </si>
  <si>
    <t>тр1</t>
  </si>
  <si>
    <t>тр1,5</t>
  </si>
  <si>
    <t>тр2</t>
  </si>
  <si>
    <t>тр2,5</t>
  </si>
  <si>
    <t>тр3</t>
  </si>
  <si>
    <t>тр4</t>
  </si>
  <si>
    <t>тр5</t>
  </si>
  <si>
    <t>тр6</t>
  </si>
  <si>
    <t>тр8</t>
  </si>
  <si>
    <t>тр10</t>
  </si>
  <si>
    <t>тр12</t>
  </si>
  <si>
    <t>тр14</t>
  </si>
  <si>
    <t>тр16</t>
  </si>
  <si>
    <t>тп23</t>
  </si>
  <si>
    <t>тп24</t>
  </si>
  <si>
    <t>тп34</t>
  </si>
  <si>
    <t>тп35</t>
  </si>
  <si>
    <t>тп45</t>
  </si>
  <si>
    <t>тп46</t>
  </si>
  <si>
    <t>тп56</t>
  </si>
  <si>
    <t>тп57</t>
  </si>
  <si>
    <t>тп68</t>
  </si>
  <si>
    <t>тп810</t>
  </si>
  <si>
    <t>тп1012</t>
  </si>
  <si>
    <t>цк2</t>
  </si>
  <si>
    <t>цк3</t>
  </si>
  <si>
    <t>цк4</t>
  </si>
  <si>
    <t>цк5</t>
  </si>
  <si>
    <t>цк6</t>
  </si>
  <si>
    <t>цк8</t>
  </si>
  <si>
    <t>цк10</t>
  </si>
  <si>
    <t>цк12</t>
  </si>
  <si>
    <t>цк14</t>
  </si>
  <si>
    <t>цд2</t>
  </si>
  <si>
    <t>цд3</t>
  </si>
  <si>
    <t>цд4</t>
  </si>
  <si>
    <t>цд5</t>
  </si>
  <si>
    <t>цд6</t>
  </si>
  <si>
    <t>цд8</t>
  </si>
  <si>
    <t>цд10</t>
  </si>
  <si>
    <t>цд12</t>
  </si>
  <si>
    <t>цд13</t>
  </si>
  <si>
    <t>цв16</t>
  </si>
  <si>
    <t>цв2</t>
  </si>
  <si>
    <t>цв25</t>
  </si>
  <si>
    <t>сц3</t>
  </si>
  <si>
    <t>сц4</t>
  </si>
  <si>
    <t>сц5</t>
  </si>
  <si>
    <t>сц6</t>
  </si>
  <si>
    <t>сц8</t>
  </si>
  <si>
    <t>сц3ф</t>
  </si>
  <si>
    <t>сц4ф</t>
  </si>
  <si>
    <t>сц5ф</t>
  </si>
  <si>
    <t>сц6ф</t>
  </si>
  <si>
    <t>сц8ф</t>
  </si>
  <si>
    <t>рб6</t>
  </si>
  <si>
    <t>рб8</t>
  </si>
  <si>
    <t>рб10</t>
  </si>
  <si>
    <t>рб12</t>
  </si>
  <si>
    <t>рб14</t>
  </si>
  <si>
    <t>рб16</t>
  </si>
  <si>
    <t>рб20</t>
  </si>
  <si>
    <t>рб24</t>
  </si>
  <si>
    <t>рб6ф</t>
  </si>
  <si>
    <t>рб8ф</t>
  </si>
  <si>
    <t>ар8152</t>
  </si>
  <si>
    <t>ск353009</t>
  </si>
  <si>
    <t>ск353011</t>
  </si>
  <si>
    <t>ск355002</t>
  </si>
  <si>
    <t>ск355005</t>
  </si>
  <si>
    <t>ск355010</t>
  </si>
  <si>
    <t>ск355021</t>
  </si>
  <si>
    <t>ск356002</t>
  </si>
  <si>
    <t>ск356005</t>
  </si>
  <si>
    <t>ск357004</t>
  </si>
  <si>
    <t>ск358017</t>
  </si>
  <si>
    <t>м15</t>
  </si>
  <si>
    <t>12х0,55</t>
  </si>
  <si>
    <t>4,8х19</t>
  </si>
  <si>
    <t>жд450</t>
  </si>
  <si>
    <t>жд460</t>
  </si>
  <si>
    <t>жд470</t>
  </si>
  <si>
    <t>жд4516</t>
  </si>
  <si>
    <t>жд4520</t>
  </si>
  <si>
    <t>жд4525</t>
  </si>
  <si>
    <t>жд4530</t>
  </si>
  <si>
    <t>жд4535</t>
  </si>
  <si>
    <t>жд4540</t>
  </si>
  <si>
    <t>жд4545</t>
  </si>
  <si>
    <t>жд4550</t>
  </si>
  <si>
    <t>жд4560</t>
  </si>
  <si>
    <t>жд4570</t>
  </si>
  <si>
    <t>жд4580</t>
  </si>
  <si>
    <t>жд520</t>
  </si>
  <si>
    <t>жд525</t>
  </si>
  <si>
    <t>жд530</t>
  </si>
  <si>
    <t>жд535</t>
  </si>
  <si>
    <t>жд540</t>
  </si>
  <si>
    <t>жд545</t>
  </si>
  <si>
    <t>жд550</t>
  </si>
  <si>
    <t>жд560</t>
  </si>
  <si>
    <t>жд570</t>
  </si>
  <si>
    <t>жд580</t>
  </si>
  <si>
    <t>жд590</t>
  </si>
  <si>
    <t>жд5100</t>
  </si>
  <si>
    <t>жд5120</t>
  </si>
  <si>
    <t>жд640</t>
  </si>
  <si>
    <t>жд645</t>
  </si>
  <si>
    <t>жд650</t>
  </si>
  <si>
    <t>жд660</t>
  </si>
  <si>
    <t>жд670</t>
  </si>
  <si>
    <t>жд680</t>
  </si>
  <si>
    <t>жд690</t>
  </si>
  <si>
    <t>жд6100</t>
  </si>
  <si>
    <t>жд6110</t>
  </si>
  <si>
    <t>жд6120</t>
  </si>
  <si>
    <t>жд6130</t>
  </si>
  <si>
    <t>жд6140</t>
  </si>
  <si>
    <t>жд6150</t>
  </si>
  <si>
    <t>жд6160</t>
  </si>
  <si>
    <t>жд6180</t>
  </si>
  <si>
    <t>жд6200</t>
  </si>
  <si>
    <t>жд2510ф</t>
  </si>
  <si>
    <t>жд2512ф</t>
  </si>
  <si>
    <t>жд2516ф</t>
  </si>
  <si>
    <t>жд2520ф</t>
  </si>
  <si>
    <t>жд2525ф</t>
  </si>
  <si>
    <t>жд310ф</t>
  </si>
  <si>
    <t>жд312ф</t>
  </si>
  <si>
    <t>жд316ф</t>
  </si>
  <si>
    <t>жд320ф</t>
  </si>
  <si>
    <t>жд325ф</t>
  </si>
  <si>
    <t>жд330ф</t>
  </si>
  <si>
    <t>жд335ф</t>
  </si>
  <si>
    <t>жд340ф</t>
  </si>
  <si>
    <t>жд345ф</t>
  </si>
  <si>
    <t>жд350ф</t>
  </si>
  <si>
    <t>жд3512ф</t>
  </si>
  <si>
    <t>жд3516ф</t>
  </si>
  <si>
    <t>жд3520ф</t>
  </si>
  <si>
    <t>жд3525ф</t>
  </si>
  <si>
    <t>жд3530ф</t>
  </si>
  <si>
    <t>жд3535ф</t>
  </si>
  <si>
    <t>жд3540ф</t>
  </si>
  <si>
    <t>жд3545ф</t>
  </si>
  <si>
    <t>жд3550ф</t>
  </si>
  <si>
    <t>жд412ф</t>
  </si>
  <si>
    <t>жд416ф</t>
  </si>
  <si>
    <t>жд420ф</t>
  </si>
  <si>
    <t>жд425ф</t>
  </si>
  <si>
    <t>жд430ф</t>
  </si>
  <si>
    <t>жд435ф</t>
  </si>
  <si>
    <t>жд440ф</t>
  </si>
  <si>
    <t>жд445ф</t>
  </si>
  <si>
    <t>жд450ф</t>
  </si>
  <si>
    <t>жд460ф</t>
  </si>
  <si>
    <t>жд470ф</t>
  </si>
  <si>
    <t>жд4516ф</t>
  </si>
  <si>
    <t>жд4520ф</t>
  </si>
  <si>
    <t>жд4525ф</t>
  </si>
  <si>
    <t>жд4530ф</t>
  </si>
  <si>
    <t>жд4535ф</t>
  </si>
  <si>
    <t>жд4540ф</t>
  </si>
  <si>
    <t>жд4545ф</t>
  </si>
  <si>
    <t>Под прямоугольный кабель</t>
  </si>
  <si>
    <t>8х5</t>
  </si>
  <si>
    <t>10х5</t>
  </si>
  <si>
    <t>12х6</t>
  </si>
  <si>
    <t>14х6</t>
  </si>
  <si>
    <t>Клипса  для  крепления  кабеля,</t>
  </si>
  <si>
    <t>цвет - Белый</t>
  </si>
  <si>
    <t>цвет - Чёрный</t>
  </si>
  <si>
    <t>Скоба  электроустановочная, круглая,</t>
  </si>
  <si>
    <t>(без  гвоздя)</t>
  </si>
  <si>
    <t>Скоба электроустановочная, прямоугольная,</t>
  </si>
  <si>
    <t>20х60</t>
  </si>
  <si>
    <t>20х70</t>
  </si>
  <si>
    <t>20х80</t>
  </si>
  <si>
    <t>20х90</t>
  </si>
  <si>
    <t>20х100</t>
  </si>
  <si>
    <t>20х120</t>
  </si>
  <si>
    <t>20х180</t>
  </si>
  <si>
    <t>1000 шт</t>
  </si>
  <si>
    <t>7,5х52</t>
  </si>
  <si>
    <t>4,8х32</t>
  </si>
  <si>
    <t>4,8х35</t>
  </si>
  <si>
    <t>2,4х8</t>
  </si>
  <si>
    <t>2,4х10</t>
  </si>
  <si>
    <t>2,4х12</t>
  </si>
  <si>
    <t>5х10</t>
  </si>
  <si>
    <t>5х12</t>
  </si>
  <si>
    <t>5х16</t>
  </si>
  <si>
    <t>10х20</t>
  </si>
  <si>
    <t>8х16</t>
  </si>
  <si>
    <t>10х115</t>
  </si>
  <si>
    <t>4х15</t>
  </si>
  <si>
    <t>5х15</t>
  </si>
  <si>
    <t>6х10</t>
  </si>
  <si>
    <t>6х12</t>
  </si>
  <si>
    <t>м3</t>
  </si>
  <si>
    <t>м5</t>
  </si>
  <si>
    <t>м6</t>
  </si>
  <si>
    <t>м8</t>
  </si>
  <si>
    <t>бп1020ф</t>
  </si>
  <si>
    <t>бп1025ф</t>
  </si>
  <si>
    <t>бп1030ф</t>
  </si>
  <si>
    <t>бп1035ф</t>
  </si>
  <si>
    <t>бп1040ф</t>
  </si>
  <si>
    <t>бп1045ф</t>
  </si>
  <si>
    <t>бп1050ф</t>
  </si>
  <si>
    <t>бп1060ф</t>
  </si>
  <si>
    <t>бп1070ф</t>
  </si>
  <si>
    <t>бп1080ф</t>
  </si>
  <si>
    <t>бп1090ф</t>
  </si>
  <si>
    <t>бп10100ф</t>
  </si>
  <si>
    <t>бп10120ф</t>
  </si>
  <si>
    <t>бп10140ф</t>
  </si>
  <si>
    <t>бп1220ф</t>
  </si>
  <si>
    <t>бп1225ф</t>
  </si>
  <si>
    <t>бп1230ф</t>
  </si>
  <si>
    <t>бп1235ф</t>
  </si>
  <si>
    <t>бп1240ф</t>
  </si>
  <si>
    <t>бп1250ф</t>
  </si>
  <si>
    <t>бп1255ф</t>
  </si>
  <si>
    <t>бп1260ф</t>
  </si>
  <si>
    <t>бп1270ф</t>
  </si>
  <si>
    <t>бп1280ф</t>
  </si>
  <si>
    <t>бп1290ф</t>
  </si>
  <si>
    <t>бп12100ф</t>
  </si>
  <si>
    <t>бп12120ф</t>
  </si>
  <si>
    <t>бп12140ф</t>
  </si>
  <si>
    <t>бм616</t>
  </si>
  <si>
    <t>бм620</t>
  </si>
  <si>
    <t>бм625</t>
  </si>
  <si>
    <t>бм630</t>
  </si>
  <si>
    <t>бм635</t>
  </si>
  <si>
    <t>бм640</t>
  </si>
  <si>
    <t>бм650</t>
  </si>
  <si>
    <t>бм660</t>
  </si>
  <si>
    <t>бм670</t>
  </si>
  <si>
    <t>бм680</t>
  </si>
  <si>
    <t>бм690</t>
  </si>
  <si>
    <t>бм6100</t>
  </si>
  <si>
    <t>бм6120</t>
  </si>
  <si>
    <t>бм820</t>
  </si>
  <si>
    <t>бм825</t>
  </si>
  <si>
    <t>бм830</t>
  </si>
  <si>
    <t>бм835</t>
  </si>
  <si>
    <t>бм840</t>
  </si>
  <si>
    <t>бм845</t>
  </si>
  <si>
    <t>бм850</t>
  </si>
  <si>
    <t>бм860</t>
  </si>
  <si>
    <t>бм870</t>
  </si>
  <si>
    <t>бм880</t>
  </si>
  <si>
    <t>бм890</t>
  </si>
  <si>
    <t>бм8100</t>
  </si>
  <si>
    <t>бм8120</t>
  </si>
  <si>
    <t>бм8140</t>
  </si>
  <si>
    <t>бм8160</t>
  </si>
  <si>
    <t>бм8180</t>
  </si>
  <si>
    <t>бм8200</t>
  </si>
  <si>
    <t>бм1020</t>
  </si>
  <si>
    <t>бм1025</t>
  </si>
  <si>
    <t>бм1030</t>
  </si>
  <si>
    <t>бм1035</t>
  </si>
  <si>
    <t>бм1040</t>
  </si>
  <si>
    <t>бм1050</t>
  </si>
  <si>
    <t>бм1060</t>
  </si>
  <si>
    <t>бм1070</t>
  </si>
  <si>
    <t>бм1080</t>
  </si>
  <si>
    <t>бм1090</t>
  </si>
  <si>
    <t>бм10100</t>
  </si>
  <si>
    <t>бм10120</t>
  </si>
  <si>
    <t>бм10140</t>
  </si>
  <si>
    <t>бм10160</t>
  </si>
  <si>
    <t>бм10180</t>
  </si>
  <si>
    <t>бм10200</t>
  </si>
  <si>
    <t>бм616ф</t>
  </si>
  <si>
    <t>бм620ф</t>
  </si>
  <si>
    <t>бм625ф</t>
  </si>
  <si>
    <t>бм630ф</t>
  </si>
  <si>
    <t>бм635ф</t>
  </si>
  <si>
    <t>бм640ф</t>
  </si>
  <si>
    <t>бм650ф</t>
  </si>
  <si>
    <t>бм660ф</t>
  </si>
  <si>
    <t>бм670ф</t>
  </si>
  <si>
    <t>бм680ф</t>
  </si>
  <si>
    <t>бм690ф</t>
  </si>
  <si>
    <t>бм6100ф</t>
  </si>
  <si>
    <t>бм6120ф</t>
  </si>
  <si>
    <t>бм820ф</t>
  </si>
  <si>
    <t>бм825ф</t>
  </si>
  <si>
    <t>бм830ф</t>
  </si>
  <si>
    <t>бм835ф</t>
  </si>
  <si>
    <t>бм840ф</t>
  </si>
  <si>
    <t>бм845ф</t>
  </si>
  <si>
    <t>бм850ф</t>
  </si>
  <si>
    <t>бм860ф</t>
  </si>
  <si>
    <t>бм870ф</t>
  </si>
  <si>
    <t>бм880ф</t>
  </si>
  <si>
    <t>бм890ф</t>
  </si>
  <si>
    <t>бм8100ф</t>
  </si>
  <si>
    <t>бм8120ф</t>
  </si>
  <si>
    <t>бм8140ф</t>
  </si>
  <si>
    <t>бм1020ф</t>
  </si>
  <si>
    <t>бм1025ф</t>
  </si>
  <si>
    <t>г840</t>
  </si>
  <si>
    <t>шр182</t>
  </si>
  <si>
    <t>м18х2000</t>
  </si>
  <si>
    <t>вц645</t>
  </si>
  <si>
    <t>1,2x25</t>
  </si>
  <si>
    <t>1,2x30</t>
  </si>
  <si>
    <t>1,2x35</t>
  </si>
  <si>
    <t>1,2x40</t>
  </si>
  <si>
    <t>1,2x45</t>
  </si>
  <si>
    <t>1,2x50</t>
  </si>
  <si>
    <t>1,4x20</t>
  </si>
  <si>
    <t>1,4x25</t>
  </si>
  <si>
    <t>1,4x30</t>
  </si>
  <si>
    <t>1,4x35</t>
  </si>
  <si>
    <t>1,4x40</t>
  </si>
  <si>
    <t>1,4x45</t>
  </si>
  <si>
    <t>1,4x50</t>
  </si>
  <si>
    <t>1,6x25</t>
  </si>
  <si>
    <t>1,6x30</t>
  </si>
  <si>
    <t>1,6x35</t>
  </si>
  <si>
    <t>1,6x40</t>
  </si>
  <si>
    <t>1,6x50</t>
  </si>
  <si>
    <t>1,8x30</t>
  </si>
  <si>
    <t>1,8x35</t>
  </si>
  <si>
    <t>1,8x40</t>
  </si>
  <si>
    <t>упак, Кг</t>
  </si>
  <si>
    <t>гб1225</t>
  </si>
  <si>
    <t>гб1230</t>
  </si>
  <si>
    <t>гб1235</t>
  </si>
  <si>
    <t>гб1240</t>
  </si>
  <si>
    <t>гб1245</t>
  </si>
  <si>
    <t>гб1250</t>
  </si>
  <si>
    <t>гб1420</t>
  </si>
  <si>
    <t>гб1425</t>
  </si>
  <si>
    <t>гб1430</t>
  </si>
  <si>
    <t>гб1435</t>
  </si>
  <si>
    <t>гб1440</t>
  </si>
  <si>
    <t>гб1445</t>
  </si>
  <si>
    <t>гб1450</t>
  </si>
  <si>
    <t>гб1625</t>
  </si>
  <si>
    <t>гб1630</t>
  </si>
  <si>
    <t>гб1635</t>
  </si>
  <si>
    <t>гб1640</t>
  </si>
  <si>
    <t>гб1650</t>
  </si>
  <si>
    <t>гб1830</t>
  </si>
  <si>
    <t>гб1835</t>
  </si>
  <si>
    <t>гб1840</t>
  </si>
  <si>
    <t xml:space="preserve">        Гвозди финишные, покрытие "Бронза"</t>
  </si>
  <si>
    <t xml:space="preserve">                 Гвозди финишные</t>
  </si>
  <si>
    <t xml:space="preserve">        Гвозди финишные, покрытие "Латунь"</t>
  </si>
  <si>
    <t>гл1225</t>
  </si>
  <si>
    <t>гл1230</t>
  </si>
  <si>
    <t>гл1235</t>
  </si>
  <si>
    <t>гл1240</t>
  </si>
  <si>
    <t>гл1245</t>
  </si>
  <si>
    <t>гл1250</t>
  </si>
  <si>
    <t>гл1420</t>
  </si>
  <si>
    <t>гл1425</t>
  </si>
  <si>
    <t>гл1430</t>
  </si>
  <si>
    <t>гл1435</t>
  </si>
  <si>
    <t>гл1440</t>
  </si>
  <si>
    <t>гл1445</t>
  </si>
  <si>
    <t>гл1450</t>
  </si>
  <si>
    <t>гл1625</t>
  </si>
  <si>
    <t>гл1630</t>
  </si>
  <si>
    <t>гл1635</t>
  </si>
  <si>
    <t>гл1640</t>
  </si>
  <si>
    <t>гл1650</t>
  </si>
  <si>
    <t>гл1830</t>
  </si>
  <si>
    <t>гл1835</t>
  </si>
  <si>
    <t>гл1840</t>
  </si>
  <si>
    <t xml:space="preserve">        Гвозди финишные, покрытие "Медь"</t>
  </si>
  <si>
    <t>гм1225</t>
  </si>
  <si>
    <t>гм1230</t>
  </si>
  <si>
    <t>гм1235</t>
  </si>
  <si>
    <t>гм1240</t>
  </si>
  <si>
    <t>гм1245</t>
  </si>
  <si>
    <t>гм1250</t>
  </si>
  <si>
    <t>гм1420</t>
  </si>
  <si>
    <t>гм1425</t>
  </si>
  <si>
    <t>гм1430</t>
  </si>
  <si>
    <t>гм1435</t>
  </si>
  <si>
    <t>гм1440</t>
  </si>
  <si>
    <t>гм1445</t>
  </si>
  <si>
    <t>гм1450</t>
  </si>
  <si>
    <t>гм1625</t>
  </si>
  <si>
    <t>гм1630</t>
  </si>
  <si>
    <t>гм1635</t>
  </si>
  <si>
    <t>гм1640</t>
  </si>
  <si>
    <t>гм1650</t>
  </si>
  <si>
    <t>гм1830</t>
  </si>
  <si>
    <t>гм1835</t>
  </si>
  <si>
    <t>гм1840</t>
  </si>
  <si>
    <t>Цена в рублях за 1 Кг,              с учетом скидки</t>
  </si>
  <si>
    <t>6x80</t>
  </si>
  <si>
    <t xml:space="preserve">                            ШУРУП КОСТЫЛЬ</t>
  </si>
  <si>
    <t>6x70</t>
  </si>
  <si>
    <t>6x100</t>
  </si>
  <si>
    <t>8x120</t>
  </si>
  <si>
    <t>8x140</t>
  </si>
  <si>
    <t>8x160</t>
  </si>
  <si>
    <t>8x180</t>
  </si>
  <si>
    <t>8x200</t>
  </si>
  <si>
    <t>Рамный (фасадный) дюбель. Kenner Master</t>
  </si>
  <si>
    <t>фдкм10100</t>
  </si>
  <si>
    <t>фдкм10120</t>
  </si>
  <si>
    <t>фдкм10140</t>
  </si>
  <si>
    <t>фдкм10160</t>
  </si>
  <si>
    <t xml:space="preserve">     Шуруп с шестигранной головой и напрессованной шайбой.</t>
  </si>
  <si>
    <t xml:space="preserve">             Рамный (фасадный) дюбель. Kenner Profi</t>
  </si>
  <si>
    <t>фдкп1080</t>
  </si>
  <si>
    <t>фдкп1080п</t>
  </si>
  <si>
    <t>фдкп10100п</t>
  </si>
  <si>
    <t>фдкп10120п</t>
  </si>
  <si>
    <t>фдкп10100</t>
  </si>
  <si>
    <t>фдкп10120</t>
  </si>
  <si>
    <t>фдкп10140</t>
  </si>
  <si>
    <t>фдкп10160</t>
  </si>
  <si>
    <t>фдкп10200</t>
  </si>
  <si>
    <t>KENNER MGD</t>
  </si>
  <si>
    <t>м16 24х100</t>
  </si>
  <si>
    <t>аку16</t>
  </si>
  <si>
    <t>скд5525ф</t>
  </si>
  <si>
    <t>скд5532ф</t>
  </si>
  <si>
    <t>скд5538ф</t>
  </si>
  <si>
    <t>скд5551ф</t>
  </si>
  <si>
    <t>скд5565ф</t>
  </si>
  <si>
    <t>скд5576ф</t>
  </si>
  <si>
    <t>скд6332ф</t>
  </si>
  <si>
    <t>скд6338ф</t>
  </si>
  <si>
    <t>скд6351ф</t>
  </si>
  <si>
    <t>6.3x64</t>
  </si>
  <si>
    <t>6.3x76</t>
  </si>
  <si>
    <t>скд6364</t>
  </si>
  <si>
    <t>скд6376</t>
  </si>
  <si>
    <t>скд6325</t>
  </si>
  <si>
    <t>6.3x25</t>
  </si>
  <si>
    <t>скд6325ф</t>
  </si>
  <si>
    <t>гб1220</t>
  </si>
  <si>
    <t>1,2x20</t>
  </si>
  <si>
    <t>гб1850</t>
  </si>
  <si>
    <t>1,8x50</t>
  </si>
  <si>
    <t>гл1220</t>
  </si>
  <si>
    <t>гл1850</t>
  </si>
  <si>
    <t>гм1850</t>
  </si>
  <si>
    <t>жд516</t>
  </si>
  <si>
    <t>жд516ф</t>
  </si>
  <si>
    <t>бд516ф</t>
  </si>
  <si>
    <t>г8150</t>
  </si>
  <si>
    <t>г8170</t>
  </si>
  <si>
    <t>г10150</t>
  </si>
  <si>
    <t>г12360</t>
  </si>
  <si>
    <t>г12400</t>
  </si>
  <si>
    <t>12х400</t>
  </si>
  <si>
    <t>аг20180</t>
  </si>
  <si>
    <t>ак8150</t>
  </si>
  <si>
    <t>аб20200</t>
  </si>
  <si>
    <t>ако1660</t>
  </si>
  <si>
    <t>ст14</t>
  </si>
  <si>
    <t>ст18</t>
  </si>
  <si>
    <t>бм6140</t>
  </si>
  <si>
    <t>бм6150</t>
  </si>
  <si>
    <t xml:space="preserve">            Саморез  жёлтый цинк,  потайная головка "Phillips" 2,</t>
  </si>
  <si>
    <t>ждп1635</t>
  </si>
  <si>
    <t>ждп1935</t>
  </si>
  <si>
    <t>ждп2535</t>
  </si>
  <si>
    <t>ждп3535</t>
  </si>
  <si>
    <t>ждп4135</t>
  </si>
  <si>
    <t>ждп4535</t>
  </si>
  <si>
    <t>ждп5135</t>
  </si>
  <si>
    <t>ждп5535</t>
  </si>
  <si>
    <t>ждп6438</t>
  </si>
  <si>
    <t>ждп7042</t>
  </si>
  <si>
    <t>ждп7642</t>
  </si>
  <si>
    <t>ждп8942</t>
  </si>
  <si>
    <t>ждп8948</t>
  </si>
  <si>
    <t>ждп9548</t>
  </si>
  <si>
    <t>ждп10248</t>
  </si>
  <si>
    <t>ждп12748</t>
  </si>
  <si>
    <t>ждп15248</t>
  </si>
  <si>
    <t>сбс3938</t>
  </si>
  <si>
    <t>3,9х38</t>
  </si>
  <si>
    <t>ош420</t>
  </si>
  <si>
    <t>4,1х20</t>
  </si>
  <si>
    <t xml:space="preserve">                Заклёпки   и   Заклёпочники   SRC</t>
  </si>
  <si>
    <t xml:space="preserve">                       Метрический     крепёж</t>
  </si>
  <si>
    <t>Цена в рублях за 1 кг, с учётом скидки</t>
  </si>
  <si>
    <t>упак,  кг</t>
  </si>
  <si>
    <t>Размер + гайка</t>
  </si>
  <si>
    <t xml:space="preserve">                                  Такелаж</t>
  </si>
  <si>
    <t>бухте мет.</t>
  </si>
  <si>
    <t>Цена в рублях за 1000 мет.,с учетом скидки</t>
  </si>
  <si>
    <t>1000 мет.</t>
  </si>
  <si>
    <t>Цена за 1000 штук  в рублях</t>
  </si>
  <si>
    <t>Цена за упаковку в рублях</t>
  </si>
  <si>
    <t>Кол-во упак</t>
  </si>
  <si>
    <t>Цена  за  1  набор  в  рублях</t>
  </si>
  <si>
    <t xml:space="preserve">                            Крепёж   для   электрики</t>
  </si>
  <si>
    <t xml:space="preserve">                            Химический     крепёж</t>
  </si>
  <si>
    <t xml:space="preserve">                        Крепёж     KENNER</t>
  </si>
  <si>
    <t>Кол-во м.</t>
  </si>
  <si>
    <t>в бухте</t>
  </si>
  <si>
    <t>20х150</t>
  </si>
  <si>
    <t>0,75 т</t>
  </si>
  <si>
    <t>1 т</t>
  </si>
  <si>
    <t>3 т</t>
  </si>
  <si>
    <t>120х2,0</t>
  </si>
  <si>
    <t>140х2,0</t>
  </si>
  <si>
    <t>160х2,0</t>
  </si>
  <si>
    <t>180х2,0</t>
  </si>
  <si>
    <t>200х2,0</t>
  </si>
  <si>
    <t>8 мм</t>
  </si>
  <si>
    <t>4х38</t>
  </si>
  <si>
    <t>5,5х14</t>
  </si>
  <si>
    <t>6,3х16</t>
  </si>
  <si>
    <t>4,2х9,5</t>
  </si>
  <si>
    <t>4,8х9,5</t>
  </si>
  <si>
    <t>5,5х13</t>
  </si>
  <si>
    <t>6х14</t>
  </si>
  <si>
    <t>6,4x10</t>
  </si>
  <si>
    <t>4,8х110</t>
  </si>
  <si>
    <t>4,8х120</t>
  </si>
  <si>
    <t>4,2х38</t>
  </si>
  <si>
    <t>3,5х11</t>
  </si>
  <si>
    <t>4,1х25</t>
  </si>
  <si>
    <t>4,1х30</t>
  </si>
  <si>
    <t>4,1х35</t>
  </si>
  <si>
    <t>4,1х40</t>
  </si>
  <si>
    <t>3х45</t>
  </si>
  <si>
    <t>7,5х250</t>
  </si>
  <si>
    <t>6,5х25</t>
  </si>
  <si>
    <t>6,5х36</t>
  </si>
  <si>
    <t>10х250</t>
  </si>
  <si>
    <t>14x100</t>
  </si>
  <si>
    <t>зпс3 вишня</t>
  </si>
  <si>
    <t>зу дуб</t>
  </si>
  <si>
    <t>зу бук</t>
  </si>
  <si>
    <t>зу сосна</t>
  </si>
  <si>
    <t>зу махагон</t>
  </si>
  <si>
    <t>зу белый</t>
  </si>
  <si>
    <t>зу св.серый</t>
  </si>
  <si>
    <t>зу тем.серый</t>
  </si>
  <si>
    <t>зу св.бежев</t>
  </si>
  <si>
    <t>зу тем.бежев</t>
  </si>
  <si>
    <t>зу бордо</t>
  </si>
  <si>
    <t>зу черный</t>
  </si>
  <si>
    <t>зу охра</t>
  </si>
  <si>
    <t>зу желтый</t>
  </si>
  <si>
    <t>зу синий</t>
  </si>
  <si>
    <t>зу зеленый</t>
  </si>
  <si>
    <t>зу кр.кирпичн</t>
  </si>
  <si>
    <t>зу кр.дерево</t>
  </si>
  <si>
    <t>зу орех</t>
  </si>
  <si>
    <t>зу вишня</t>
  </si>
  <si>
    <t>зпр8 дуб</t>
  </si>
  <si>
    <t>зпр8 бук</t>
  </si>
  <si>
    <t>зпр8 сосна</t>
  </si>
  <si>
    <t>зпр8 махагон</t>
  </si>
  <si>
    <t>зпр8 белый</t>
  </si>
  <si>
    <t>зпр8 св.серый</t>
  </si>
  <si>
    <t>зпр8 тем.серый</t>
  </si>
  <si>
    <t>зпр8 св.бежев</t>
  </si>
  <si>
    <t>зпр8 тем.бежев</t>
  </si>
  <si>
    <t>зпр8 бордо</t>
  </si>
  <si>
    <t>зпр8 черный</t>
  </si>
  <si>
    <t>зпр8 охра</t>
  </si>
  <si>
    <t>зпр8 желтый</t>
  </si>
  <si>
    <t>зпр8 синий</t>
  </si>
  <si>
    <t>зпр8 зеленый</t>
  </si>
  <si>
    <t>зпр8 кр.кирпич</t>
  </si>
  <si>
    <t>зпр8 коричнев</t>
  </si>
  <si>
    <t>зпр8 тем.корич</t>
  </si>
  <si>
    <t>зпр8 кр.дерево</t>
  </si>
  <si>
    <t>зпр8 орех</t>
  </si>
  <si>
    <t>зпр8 вишня</t>
  </si>
  <si>
    <t>зпр10 дуб</t>
  </si>
  <si>
    <t>зпр10 бук</t>
  </si>
  <si>
    <t>зпр10 сосна</t>
  </si>
  <si>
    <t>зпр10 махагон</t>
  </si>
  <si>
    <t>зпр10 белый</t>
  </si>
  <si>
    <t>зпр10 св.серый</t>
  </si>
  <si>
    <t>зпр10 тем.сер</t>
  </si>
  <si>
    <t>зпр10 св.бежев</t>
  </si>
  <si>
    <t>зпр10 тем.беж</t>
  </si>
  <si>
    <t>зпр10 бордо</t>
  </si>
  <si>
    <t>зпр10 черный</t>
  </si>
  <si>
    <t>зпр10 охра</t>
  </si>
  <si>
    <t>зпр10 желтый</t>
  </si>
  <si>
    <t>зпр10 синий</t>
  </si>
  <si>
    <t>зпр10 зеленый</t>
  </si>
  <si>
    <t>зпр10 кр.кирпич</t>
  </si>
  <si>
    <t>зпр10 коричнев</t>
  </si>
  <si>
    <t>зпр10 тем.корич</t>
  </si>
  <si>
    <t>зпр10 кр.дерево</t>
  </si>
  <si>
    <t>зпр10 орех</t>
  </si>
  <si>
    <t>зпр10 вишня</t>
  </si>
  <si>
    <t>зпр12 дуб</t>
  </si>
  <si>
    <t>зпр12 бук</t>
  </si>
  <si>
    <t>зпр12 сосна</t>
  </si>
  <si>
    <t>зпр12 махагон</t>
  </si>
  <si>
    <t>зпр12 белый</t>
  </si>
  <si>
    <t>зпр12 св.серый</t>
  </si>
  <si>
    <t>зпр12 тем.сер</t>
  </si>
  <si>
    <t>зпр12 св.бежев</t>
  </si>
  <si>
    <t>зпр12 тем.беж</t>
  </si>
  <si>
    <t>зпр12 бордо</t>
  </si>
  <si>
    <t>зпр12 черный</t>
  </si>
  <si>
    <t>зпр12 охра</t>
  </si>
  <si>
    <t>зпр12 желтый</t>
  </si>
  <si>
    <t>зпр12 синий</t>
  </si>
  <si>
    <t>зпр12 зеленый</t>
  </si>
  <si>
    <t>зпр12 кр.кирпич</t>
  </si>
  <si>
    <t>зпр12 коричнев</t>
  </si>
  <si>
    <t>зпр12 тем.корич</t>
  </si>
  <si>
    <t>зпр12 кр.дерево</t>
  </si>
  <si>
    <t>зпр12 орех</t>
  </si>
  <si>
    <t>зпр12 вишня</t>
  </si>
  <si>
    <t>зпр14 дуб</t>
  </si>
  <si>
    <t>зпр14 бук</t>
  </si>
  <si>
    <t>зпр14 сосна</t>
  </si>
  <si>
    <t>зпр14 махагон</t>
  </si>
  <si>
    <t>зпр14 белый</t>
  </si>
  <si>
    <t>зпр14 св.серый</t>
  </si>
  <si>
    <t>зпр14 тем.сер</t>
  </si>
  <si>
    <t>зпр14 св.бежев</t>
  </si>
  <si>
    <t>зпр14 тем.беж</t>
  </si>
  <si>
    <t>зпр14 бордо</t>
  </si>
  <si>
    <t>зпр14 черный</t>
  </si>
  <si>
    <t>зпр14 охра</t>
  </si>
  <si>
    <t>зпр14 желтый</t>
  </si>
  <si>
    <t>зпр14 синий</t>
  </si>
  <si>
    <t>зпр14 зеленый</t>
  </si>
  <si>
    <t>зпр14 кр.кирпич</t>
  </si>
  <si>
    <t>зпр14 коричнев</t>
  </si>
  <si>
    <t>зпр14 тем.корич</t>
  </si>
  <si>
    <t>зпр14 кр.дерево</t>
  </si>
  <si>
    <t>зпр14 орех</t>
  </si>
  <si>
    <t>зпр14 вишня</t>
  </si>
  <si>
    <t>зпр16 дуб</t>
  </si>
  <si>
    <t>зпр16 бук</t>
  </si>
  <si>
    <t>зпр16 сосна</t>
  </si>
  <si>
    <t>зпр16 махагон</t>
  </si>
  <si>
    <t>зпр16 белый</t>
  </si>
  <si>
    <t>зпр16 св.серый</t>
  </si>
  <si>
    <t>зпр16 тем.сер</t>
  </si>
  <si>
    <t>зпр16 св.беж</t>
  </si>
  <si>
    <t>зпр16 тем.беж</t>
  </si>
  <si>
    <t>зпр16 бордо</t>
  </si>
  <si>
    <t>зпр16 черный</t>
  </si>
  <si>
    <t>зпр16 охра</t>
  </si>
  <si>
    <t>зпр16 желтый</t>
  </si>
  <si>
    <t>зпр16 синий</t>
  </si>
  <si>
    <t>зпр16 зеленый</t>
  </si>
  <si>
    <t>зпр16 кр.кирпич</t>
  </si>
  <si>
    <t>зпр16 коричн</t>
  </si>
  <si>
    <t>зпр16 тем.корич</t>
  </si>
  <si>
    <t>зпр16 кр.дерево</t>
  </si>
  <si>
    <t>зпр16 орех</t>
  </si>
  <si>
    <t>зпр16 вишня</t>
  </si>
  <si>
    <t>4.0</t>
  </si>
  <si>
    <t>5.0</t>
  </si>
  <si>
    <t>2.0</t>
  </si>
  <si>
    <t>зк зеленый</t>
  </si>
  <si>
    <t>зк серый</t>
  </si>
  <si>
    <t>зк бордо</t>
  </si>
  <si>
    <t>зк черный</t>
  </si>
  <si>
    <t>зк хаки</t>
  </si>
  <si>
    <t>сг1685</t>
  </si>
  <si>
    <t>сг16130</t>
  </si>
  <si>
    <t>аш8110</t>
  </si>
  <si>
    <t>аш10120</t>
  </si>
  <si>
    <t>аш10130</t>
  </si>
  <si>
    <t>аш10150</t>
  </si>
  <si>
    <t>аш10180</t>
  </si>
  <si>
    <t>аш12160</t>
  </si>
  <si>
    <t>аш12190</t>
  </si>
  <si>
    <t>аш12220</t>
  </si>
  <si>
    <t>аш16190</t>
  </si>
  <si>
    <t>аш16220</t>
  </si>
  <si>
    <t>аш20260</t>
  </si>
  <si>
    <t>аш24300</t>
  </si>
  <si>
    <t>аш30380</t>
  </si>
  <si>
    <t>Лента упаковочная неперфорированная</t>
  </si>
  <si>
    <t xml:space="preserve">               Подвес   прямой</t>
  </si>
  <si>
    <t>Толщина</t>
  </si>
  <si>
    <t>пф12055</t>
  </si>
  <si>
    <t>пф17055</t>
  </si>
  <si>
    <t>пф20055</t>
  </si>
  <si>
    <t>пф20075</t>
  </si>
  <si>
    <t>пф25055</t>
  </si>
  <si>
    <t>пф25075</t>
  </si>
  <si>
    <t>1.0</t>
  </si>
  <si>
    <t>пв12055</t>
  </si>
  <si>
    <t>пв12075</t>
  </si>
  <si>
    <t>пв17055</t>
  </si>
  <si>
    <t>пв17075</t>
  </si>
  <si>
    <t>пт2055</t>
  </si>
  <si>
    <t>кур4030</t>
  </si>
  <si>
    <t>кур50200</t>
  </si>
  <si>
    <t>кур50300</t>
  </si>
  <si>
    <t>фаст</t>
  </si>
  <si>
    <t>Кровельный саморез, головка D 8мм, с шайбой EPDM 2,5 мм,</t>
  </si>
  <si>
    <t>сверло  РТ5  15-16 мм,  покрытие - цинк Тайвань</t>
  </si>
  <si>
    <t xml:space="preserve">           6,3/5,5х130</t>
  </si>
  <si>
    <t xml:space="preserve">           6,3/5,5х160</t>
  </si>
  <si>
    <t>Пр. 5,8</t>
  </si>
  <si>
    <t>вц655</t>
  </si>
  <si>
    <t>вц6100</t>
  </si>
  <si>
    <t>ВАША  СКИДКА</t>
  </si>
  <si>
    <t xml:space="preserve"> 8 (495) 755 - 85 - 64 многоканальный</t>
  </si>
  <si>
    <t>14x120</t>
  </si>
  <si>
    <t>14x150</t>
  </si>
  <si>
    <t>16х360</t>
  </si>
  <si>
    <t>12х135</t>
  </si>
  <si>
    <t>8x80</t>
  </si>
  <si>
    <t>8x100</t>
  </si>
  <si>
    <t>12x400</t>
  </si>
  <si>
    <t>16x400</t>
  </si>
  <si>
    <t>4х55</t>
  </si>
  <si>
    <t>4х65</t>
  </si>
  <si>
    <t>5х75</t>
  </si>
  <si>
    <t>6х75</t>
  </si>
  <si>
    <t>6х85</t>
  </si>
  <si>
    <t>5х8</t>
  </si>
  <si>
    <t>4x8</t>
  </si>
  <si>
    <t>4x10</t>
  </si>
  <si>
    <t>4x12</t>
  </si>
  <si>
    <t>4x16</t>
  </si>
  <si>
    <t>4x20</t>
  </si>
  <si>
    <t>4x22</t>
  </si>
  <si>
    <t>4x25</t>
  </si>
  <si>
    <t>4x30</t>
  </si>
  <si>
    <t>4x35</t>
  </si>
  <si>
    <t>4x40</t>
  </si>
  <si>
    <t>4x50</t>
  </si>
  <si>
    <t>4x60</t>
  </si>
  <si>
    <t>5x10</t>
  </si>
  <si>
    <t>5x16</t>
  </si>
  <si>
    <t>5x20</t>
  </si>
  <si>
    <t>5x25</t>
  </si>
  <si>
    <t>5x30</t>
  </si>
  <si>
    <t>5x35</t>
  </si>
  <si>
    <t>5x40</t>
  </si>
  <si>
    <t>5x50</t>
  </si>
  <si>
    <t>5x60</t>
  </si>
  <si>
    <t>6x10</t>
  </si>
  <si>
    <t>6x16</t>
  </si>
  <si>
    <t>6x20</t>
  </si>
  <si>
    <t>6x25</t>
  </si>
  <si>
    <t>6x30</t>
  </si>
  <si>
    <t>6x40</t>
  </si>
  <si>
    <t>6x45</t>
  </si>
  <si>
    <t>6x50</t>
  </si>
  <si>
    <t>6x60</t>
  </si>
  <si>
    <t>К4</t>
  </si>
  <si>
    <t>20х0,5</t>
  </si>
  <si>
    <t>трубы</t>
  </si>
  <si>
    <t>15-19</t>
  </si>
  <si>
    <t>20-24</t>
  </si>
  <si>
    <t>20х1,00</t>
  </si>
  <si>
    <t>Корзина</t>
  </si>
  <si>
    <t>вл6</t>
  </si>
  <si>
    <t>вл8</t>
  </si>
  <si>
    <t>вл10</t>
  </si>
  <si>
    <t>вл6ф</t>
  </si>
  <si>
    <t>вл8ф</t>
  </si>
  <si>
    <t>вл10ф</t>
  </si>
  <si>
    <t>кс3</t>
  </si>
  <si>
    <t>кс4</t>
  </si>
  <si>
    <t>кс5</t>
  </si>
  <si>
    <t>кс6</t>
  </si>
  <si>
    <t>кс7</t>
  </si>
  <si>
    <t>кс8</t>
  </si>
  <si>
    <t>кр1</t>
  </si>
  <si>
    <t>ар872</t>
  </si>
  <si>
    <t>ар892</t>
  </si>
  <si>
    <t>ар8112</t>
  </si>
  <si>
    <t>ар8132</t>
  </si>
  <si>
    <t xml:space="preserve">      РЫМ - ГАЙКА   DIN 582</t>
  </si>
  <si>
    <t>БЛОК   ДВОЙНОЙ</t>
  </si>
  <si>
    <t xml:space="preserve">    ВЕРТЛЮГ  КОЛЬЦО - КОЛЬЦО</t>
  </si>
  <si>
    <t>КРЮЧОК  S - ОБРАЗНЫЙ</t>
  </si>
  <si>
    <t>зк3</t>
  </si>
  <si>
    <t>зк5</t>
  </si>
  <si>
    <t>зк6</t>
  </si>
  <si>
    <t>зк8</t>
  </si>
  <si>
    <t>зк10</t>
  </si>
  <si>
    <t>зк12</t>
  </si>
  <si>
    <t>зк14</t>
  </si>
  <si>
    <t>зк16</t>
  </si>
  <si>
    <t>зк20</t>
  </si>
  <si>
    <t>зк22</t>
  </si>
  <si>
    <t>зк24</t>
  </si>
  <si>
    <t>зк30</t>
  </si>
  <si>
    <t>зк32</t>
  </si>
  <si>
    <t>7х50</t>
  </si>
  <si>
    <t>10х280</t>
  </si>
  <si>
    <t>8х130</t>
  </si>
  <si>
    <t>8х170</t>
  </si>
  <si>
    <t>8х55</t>
  </si>
  <si>
    <t>12х20</t>
  </si>
  <si>
    <t>12х25</t>
  </si>
  <si>
    <t>12х55</t>
  </si>
  <si>
    <t>14х30</t>
  </si>
  <si>
    <t>16х55</t>
  </si>
  <si>
    <t>20х55</t>
  </si>
  <si>
    <t>24х50</t>
  </si>
  <si>
    <t>24х140</t>
  </si>
  <si>
    <t>24х160</t>
  </si>
  <si>
    <t>4,8х40</t>
  </si>
  <si>
    <t>8х95</t>
  </si>
  <si>
    <t>20х130</t>
  </si>
  <si>
    <t>12х360</t>
  </si>
  <si>
    <t>7 мм</t>
  </si>
  <si>
    <t>ткк5ф</t>
  </si>
  <si>
    <t>ткк6ф</t>
  </si>
  <si>
    <t>ткк8ф</t>
  </si>
  <si>
    <t>ст5</t>
  </si>
  <si>
    <t>ст6</t>
  </si>
  <si>
    <t>ст8</t>
  </si>
  <si>
    <t>ст10</t>
  </si>
  <si>
    <t>ст12</t>
  </si>
  <si>
    <t>ст16</t>
  </si>
  <si>
    <t>ст20</t>
  </si>
  <si>
    <t>ст22</t>
  </si>
  <si>
    <t>ст25</t>
  </si>
  <si>
    <t>ст5ф</t>
  </si>
  <si>
    <t>ст6ф</t>
  </si>
  <si>
    <t>ст8ф</t>
  </si>
  <si>
    <t>ст10ф</t>
  </si>
  <si>
    <t>ст12ф</t>
  </si>
  <si>
    <t>кск3</t>
  </si>
  <si>
    <t>кск4</t>
  </si>
  <si>
    <t>кск5</t>
  </si>
  <si>
    <t>кск6</t>
  </si>
  <si>
    <t>кск8</t>
  </si>
  <si>
    <t>кск10</t>
  </si>
  <si>
    <t>кск12</t>
  </si>
  <si>
    <t>кск13</t>
  </si>
  <si>
    <t>кск14</t>
  </si>
  <si>
    <t>кск16</t>
  </si>
  <si>
    <t>кск3ф</t>
  </si>
  <si>
    <t>кск4ф</t>
  </si>
  <si>
    <t>кск5ф</t>
  </si>
  <si>
    <t>кск6ф</t>
  </si>
  <si>
    <t>кск8ф</t>
  </si>
  <si>
    <t>кск10ф</t>
  </si>
  <si>
    <t>кск12ф</t>
  </si>
  <si>
    <t>кск13ф</t>
  </si>
  <si>
    <t>кск14ф</t>
  </si>
  <si>
    <t>кск16ф</t>
  </si>
  <si>
    <t>кв3,5</t>
  </si>
  <si>
    <t>кв4</t>
  </si>
  <si>
    <t>кв5</t>
  </si>
  <si>
    <t>кв6</t>
  </si>
  <si>
    <t>кв7</t>
  </si>
  <si>
    <t>кв8</t>
  </si>
  <si>
    <t>кв9</t>
  </si>
  <si>
    <t>кв10</t>
  </si>
  <si>
    <t>кв11</t>
  </si>
  <si>
    <t>кв12</t>
  </si>
  <si>
    <t>кв3,5ф</t>
  </si>
  <si>
    <t>кв4ф</t>
  </si>
  <si>
    <t>кв5ф</t>
  </si>
  <si>
    <t>кв6ф</t>
  </si>
  <si>
    <t>кв7ф</t>
  </si>
  <si>
    <t>кв8ф</t>
  </si>
  <si>
    <t>кв9ф</t>
  </si>
  <si>
    <t>кв10ф</t>
  </si>
  <si>
    <t>кв11ф</t>
  </si>
  <si>
    <t>кв12ф</t>
  </si>
  <si>
    <t>кпо4</t>
  </si>
  <si>
    <t>кпо5</t>
  </si>
  <si>
    <t>кпо6</t>
  </si>
  <si>
    <t>кпо7</t>
  </si>
  <si>
    <t>кпо8</t>
  </si>
  <si>
    <t>кпо9</t>
  </si>
  <si>
    <t>кпо10</t>
  </si>
  <si>
    <t>кпо11</t>
  </si>
  <si>
    <t>кпо12</t>
  </si>
  <si>
    <t>кпо13</t>
  </si>
  <si>
    <t>кпо14</t>
  </si>
  <si>
    <t>кпо15</t>
  </si>
  <si>
    <t>кпо4ф</t>
  </si>
  <si>
    <t>кпо5ф</t>
  </si>
  <si>
    <t>кпо6ф</t>
  </si>
  <si>
    <t>кпо7ф</t>
  </si>
  <si>
    <t>кпо8ф</t>
  </si>
  <si>
    <t>кпо9ф</t>
  </si>
  <si>
    <t>кпо10ф</t>
  </si>
  <si>
    <t>кпо11ф</t>
  </si>
  <si>
    <t>кпо12ф</t>
  </si>
  <si>
    <t>кпо13ф</t>
  </si>
  <si>
    <t>кпф6</t>
  </si>
  <si>
    <t>кпф7</t>
  </si>
  <si>
    <t>кпф8</t>
  </si>
  <si>
    <t>кпф9</t>
  </si>
  <si>
    <t>кпф10</t>
  </si>
  <si>
    <t>кпф11</t>
  </si>
  <si>
    <t xml:space="preserve">                 Дюбель   монтажный</t>
  </si>
  <si>
    <t>упак  кг.</t>
  </si>
  <si>
    <t>упак  кг</t>
  </si>
  <si>
    <t xml:space="preserve">                           Анкерная     техника</t>
  </si>
  <si>
    <t xml:space="preserve">                       Анкер   рамный</t>
  </si>
  <si>
    <t xml:space="preserve">    Шуруп по бетону   "Нагель"</t>
  </si>
  <si>
    <t xml:space="preserve">             Анкерный  болт  с  гайкой</t>
  </si>
  <si>
    <t xml:space="preserve">                   Анкер   клиновой</t>
  </si>
  <si>
    <t xml:space="preserve">          Анкерный  болт  болтом</t>
  </si>
  <si>
    <t xml:space="preserve">                     Анкер   забивной</t>
  </si>
  <si>
    <t xml:space="preserve">                         Цанга   латунная</t>
  </si>
  <si>
    <t xml:space="preserve">                       Анкер - клин</t>
  </si>
  <si>
    <t xml:space="preserve">                         Анкер  потолочный  с  ушком</t>
  </si>
  <si>
    <t xml:space="preserve">                           Анкерный  болт  с  костылём</t>
  </si>
  <si>
    <t xml:space="preserve">                           Анкерный  болт  с  крюком</t>
  </si>
  <si>
    <t xml:space="preserve">                         Анкерный  болт  с  кольцом</t>
  </si>
  <si>
    <t xml:space="preserve">                Анкер  двойного  распирания</t>
  </si>
  <si>
    <t xml:space="preserve">               Дюбель  "Дрива"  металлическая</t>
  </si>
  <si>
    <t xml:space="preserve">           тип  "А",   тип  "Е"</t>
  </si>
  <si>
    <t xml:space="preserve">                        Кровельные     саморезы</t>
  </si>
  <si>
    <t>Таблица  цветов  по  RAL</t>
  </si>
  <si>
    <t>покрытие - цинк</t>
  </si>
  <si>
    <t>№пп</t>
  </si>
  <si>
    <t>Упак</t>
  </si>
  <si>
    <t>Заказ, шт.</t>
  </si>
  <si>
    <t>Сумма</t>
  </si>
  <si>
    <t>пшо16ф</t>
  </si>
  <si>
    <t>пшо19ф</t>
  </si>
  <si>
    <t>пшо25ф</t>
  </si>
  <si>
    <t>пшо32ф</t>
  </si>
  <si>
    <t>пшо38ф</t>
  </si>
  <si>
    <t>пшо41ф</t>
  </si>
  <si>
    <t>пшо51ф</t>
  </si>
  <si>
    <t>пшо57ф</t>
  </si>
  <si>
    <t>пшо76ф</t>
  </si>
  <si>
    <t>пшс13</t>
  </si>
  <si>
    <t>пшс14</t>
  </si>
  <si>
    <t>пшс16</t>
  </si>
  <si>
    <t>пшс19</t>
  </si>
  <si>
    <t>пшс25</t>
  </si>
  <si>
    <t>пшс32</t>
  </si>
  <si>
    <t>пшс41</t>
  </si>
  <si>
    <t>пшс51</t>
  </si>
  <si>
    <t>пшс57</t>
  </si>
  <si>
    <t>пшс76</t>
  </si>
  <si>
    <t>пшс13ф</t>
  </si>
  <si>
    <t>пшс14ф</t>
  </si>
  <si>
    <t>пшс16ф</t>
  </si>
  <si>
    <t>пшс19ф</t>
  </si>
  <si>
    <t>пшс25ф</t>
  </si>
  <si>
    <t>пшс32ф</t>
  </si>
  <si>
    <t>пшс41ф</t>
  </si>
  <si>
    <t>пшс51ф</t>
  </si>
  <si>
    <t>пшс57ф</t>
  </si>
  <si>
    <t>пшс76ф</t>
  </si>
  <si>
    <t>пшо131014</t>
  </si>
  <si>
    <t>пшо161018</t>
  </si>
  <si>
    <t>пшо193003</t>
  </si>
  <si>
    <t>пшо253005</t>
  </si>
  <si>
    <t>пшо323009</t>
  </si>
  <si>
    <t>пшс131014</t>
  </si>
  <si>
    <t>пшс161018</t>
  </si>
  <si>
    <t>пшс193003</t>
  </si>
  <si>
    <t>пшс253005</t>
  </si>
  <si>
    <t>пшс323009</t>
  </si>
  <si>
    <t>кчо95</t>
  </si>
  <si>
    <t>кчо11</t>
  </si>
  <si>
    <t>кчо95ф</t>
  </si>
  <si>
    <t>кчо11ф</t>
  </si>
  <si>
    <t>кцо95</t>
  </si>
  <si>
    <t>кцо11</t>
  </si>
  <si>
    <t>кцо95ф</t>
  </si>
  <si>
    <t>кцо11ф</t>
  </si>
  <si>
    <t>кчс95</t>
  </si>
  <si>
    <t>кчс95ф</t>
  </si>
  <si>
    <t>кцс95</t>
  </si>
  <si>
    <t>7,6х540</t>
  </si>
  <si>
    <t>2,5х100</t>
  </si>
  <si>
    <t>жкб25100</t>
  </si>
  <si>
    <t>жкб25203</t>
  </si>
  <si>
    <t>жкб33150</t>
  </si>
  <si>
    <t>жкб36200</t>
  </si>
  <si>
    <t>жкб36302</t>
  </si>
  <si>
    <t>жкб36370</t>
  </si>
  <si>
    <t>жкб48200</t>
  </si>
  <si>
    <t>жкб48290</t>
  </si>
  <si>
    <t>жкб48370</t>
  </si>
  <si>
    <t>жкб48385</t>
  </si>
  <si>
    <t>жкб48428</t>
  </si>
  <si>
    <t>жкб48500</t>
  </si>
  <si>
    <t>жкб76292</t>
  </si>
  <si>
    <t>7,6х450</t>
  </si>
  <si>
    <t>жкб76450</t>
  </si>
  <si>
    <t>жкч25100</t>
  </si>
  <si>
    <t>жкч25203</t>
  </si>
  <si>
    <t>жкч33150</t>
  </si>
  <si>
    <t>жкч36200</t>
  </si>
  <si>
    <t>жкч36302</t>
  </si>
  <si>
    <t>жкч36370</t>
  </si>
  <si>
    <t>жкч48200</t>
  </si>
  <si>
    <t>жкч48290</t>
  </si>
  <si>
    <t>жкч48370</t>
  </si>
  <si>
    <t>жкч48385</t>
  </si>
  <si>
    <t>жкч48428</t>
  </si>
  <si>
    <t>жкч48500</t>
  </si>
  <si>
    <t>жкч76292</t>
  </si>
  <si>
    <t>жкч76450</t>
  </si>
  <si>
    <t>жкч76540</t>
  </si>
  <si>
    <t>жкб76540</t>
  </si>
  <si>
    <t>бп2050</t>
  </si>
  <si>
    <t>бп2055</t>
  </si>
  <si>
    <t>бп2060</t>
  </si>
  <si>
    <t>бп2070</t>
  </si>
  <si>
    <t>бп2080</t>
  </si>
  <si>
    <t>бп2090</t>
  </si>
  <si>
    <t>бп20100</t>
  </si>
  <si>
    <t>бп20120</t>
  </si>
  <si>
    <t>бп20140</t>
  </si>
  <si>
    <t>бп20160</t>
  </si>
  <si>
    <t>бп20180</t>
  </si>
  <si>
    <t>бп20200</t>
  </si>
  <si>
    <t>бп2450</t>
  </si>
  <si>
    <t>бп2460</t>
  </si>
  <si>
    <t>бп2470</t>
  </si>
  <si>
    <t>бп2480</t>
  </si>
  <si>
    <t>бп2490</t>
  </si>
  <si>
    <t>бп24100</t>
  </si>
  <si>
    <t>бп24120</t>
  </si>
  <si>
    <t>бп24140</t>
  </si>
  <si>
    <t>бп24160</t>
  </si>
  <si>
    <t>бп616ф</t>
  </si>
  <si>
    <t>бп620ф</t>
  </si>
  <si>
    <t>бп625ф</t>
  </si>
  <si>
    <t>бп630ф</t>
  </si>
  <si>
    <t>бп635ф</t>
  </si>
  <si>
    <t>бп640ф</t>
  </si>
  <si>
    <t>бп645ф</t>
  </si>
  <si>
    <t>бп650ф</t>
  </si>
  <si>
    <t>бп660ф</t>
  </si>
  <si>
    <t>бп670ф</t>
  </si>
  <si>
    <t>бп680ф</t>
  </si>
  <si>
    <t>бп690ф</t>
  </si>
  <si>
    <t>бп6100ф</t>
  </si>
  <si>
    <t>бп6120ф</t>
  </si>
  <si>
    <t>бп6140ф</t>
  </si>
  <si>
    <t>бп6150ф</t>
  </si>
  <si>
    <t>бп816ф</t>
  </si>
  <si>
    <t>бп820ф</t>
  </si>
  <si>
    <t>бп825ф</t>
  </si>
  <si>
    <t>бп830ф</t>
  </si>
  <si>
    <t>бп835ф</t>
  </si>
  <si>
    <t>бп840ф</t>
  </si>
  <si>
    <t>бп845ф</t>
  </si>
  <si>
    <t>бп850ф</t>
  </si>
  <si>
    <t>бп860ф</t>
  </si>
  <si>
    <t>бп870ф</t>
  </si>
  <si>
    <t>бп880ф</t>
  </si>
  <si>
    <t>бп890ф</t>
  </si>
  <si>
    <t>бп8100ф</t>
  </si>
  <si>
    <t>бп8120ф</t>
  </si>
  <si>
    <t>бп8140ф</t>
  </si>
  <si>
    <t>О Г Л А В Л Е Н И Е</t>
  </si>
  <si>
    <t>Выберите  интересующий  Вас  раздел</t>
  </si>
  <si>
    <t>Крепёж  KENNER</t>
  </si>
  <si>
    <t>Перфорированный  крепёж</t>
  </si>
  <si>
    <t>бм1030ф</t>
  </si>
  <si>
    <t>бм1035ф</t>
  </si>
  <si>
    <t>бм1040ф</t>
  </si>
  <si>
    <t>бм1050ф</t>
  </si>
  <si>
    <t>бм1060ф</t>
  </si>
  <si>
    <t>бм1070ф</t>
  </si>
  <si>
    <t>бм1080ф</t>
  </si>
  <si>
    <t>бм1090ф</t>
  </si>
  <si>
    <t>бм10100ф</t>
  </si>
  <si>
    <t>бм10120ф</t>
  </si>
  <si>
    <t>бм10140ф</t>
  </si>
  <si>
    <t>вп46</t>
  </si>
  <si>
    <t>вп48</t>
  </si>
  <si>
    <t>вп410</t>
  </si>
  <si>
    <t>вп412</t>
  </si>
  <si>
    <t>вп415</t>
  </si>
  <si>
    <t>вп416</t>
  </si>
  <si>
    <t>пшо191014</t>
  </si>
  <si>
    <t>пшо191015</t>
  </si>
  <si>
    <t>пшо191018</t>
  </si>
  <si>
    <t>пшо193005</t>
  </si>
  <si>
    <t>пшо193009</t>
  </si>
  <si>
    <t>пшо193011</t>
  </si>
  <si>
    <t>пшо195002</t>
  </si>
  <si>
    <t>пшо195005</t>
  </si>
  <si>
    <t>пшо195010</t>
  </si>
  <si>
    <t>пшо195021</t>
  </si>
  <si>
    <t>пшо196002</t>
  </si>
  <si>
    <t>пшо196005</t>
  </si>
  <si>
    <t>пшо197004</t>
  </si>
  <si>
    <t>пшо198017</t>
  </si>
  <si>
    <t>пшо198019</t>
  </si>
  <si>
    <t>пшо199003</t>
  </si>
  <si>
    <t>пшо251014</t>
  </si>
  <si>
    <t>пшо251015</t>
  </si>
  <si>
    <t>пшо251018</t>
  </si>
  <si>
    <t>пшо253003</t>
  </si>
  <si>
    <t>пшо253009</t>
  </si>
  <si>
    <t>пшо253011</t>
  </si>
  <si>
    <t>пшо255002</t>
  </si>
  <si>
    <t>пшо255005</t>
  </si>
  <si>
    <t>пшо255010</t>
  </si>
  <si>
    <t>пшо255021</t>
  </si>
  <si>
    <t>пшо256002</t>
  </si>
  <si>
    <t>пшо256005</t>
  </si>
  <si>
    <t>пшо257004</t>
  </si>
  <si>
    <t>пшо258017</t>
  </si>
  <si>
    <t>пшо258019</t>
  </si>
  <si>
    <t>пшо259003</t>
  </si>
  <si>
    <t>пшо321014</t>
  </si>
  <si>
    <t>пшо321015</t>
  </si>
  <si>
    <t>пшо321018</t>
  </si>
  <si>
    <t>пшо323003</t>
  </si>
  <si>
    <t>пшо323005</t>
  </si>
  <si>
    <t>пшо323011</t>
  </si>
  <si>
    <t>пшо325002</t>
  </si>
  <si>
    <t>пшо325005</t>
  </si>
  <si>
    <t>пшо325010</t>
  </si>
  <si>
    <t>пшо325021</t>
  </si>
  <si>
    <t>пшо326002</t>
  </si>
  <si>
    <t>пшо326005</t>
  </si>
  <si>
    <t>пшо327004</t>
  </si>
  <si>
    <t>пшо328017</t>
  </si>
  <si>
    <t>пшо328019</t>
  </si>
  <si>
    <t>пшо329003</t>
  </si>
  <si>
    <t>пшс131015</t>
  </si>
  <si>
    <t>пшс131018</t>
  </si>
  <si>
    <t>пшс133003</t>
  </si>
  <si>
    <t>пшс133005</t>
  </si>
  <si>
    <t>пшс133009</t>
  </si>
  <si>
    <t>пшс133011</t>
  </si>
  <si>
    <t>пшс135002</t>
  </si>
  <si>
    <t>пшс135005</t>
  </si>
  <si>
    <t>пшс135010</t>
  </si>
  <si>
    <t>пшс135021</t>
  </si>
  <si>
    <t>пшс136002</t>
  </si>
  <si>
    <t>пшс136005</t>
  </si>
  <si>
    <t>пшс137004</t>
  </si>
  <si>
    <t>пшс138017</t>
  </si>
  <si>
    <t>пшс138019</t>
  </si>
  <si>
    <t>пшс139003</t>
  </si>
  <si>
    <t xml:space="preserve">     Шуруп с шестигранной головой</t>
  </si>
  <si>
    <t>Дюбель универсальный с бортиком,</t>
  </si>
  <si>
    <t xml:space="preserve">         нейлон</t>
  </si>
  <si>
    <t>Цвет - чёрный</t>
  </si>
  <si>
    <t xml:space="preserve">  Дюбель для строительных лесов, нейлон</t>
  </si>
  <si>
    <t xml:space="preserve">  Перфорированная  тарная  лента</t>
  </si>
  <si>
    <t>Крепёжный  уголок  2 мм</t>
  </si>
  <si>
    <t>Крепёжный  уголок  усиленный  2 мм</t>
  </si>
  <si>
    <t xml:space="preserve">   Крепёжный  уголок  усиленный  2,5 мм</t>
  </si>
  <si>
    <t>псб19</t>
  </si>
  <si>
    <t>псб27</t>
  </si>
  <si>
    <t>псч19</t>
  </si>
  <si>
    <t>псч27</t>
  </si>
  <si>
    <t>пшб16</t>
  </si>
  <si>
    <t>пшч16</t>
  </si>
  <si>
    <t>дх85</t>
  </si>
  <si>
    <t>дх105</t>
  </si>
  <si>
    <t>дх126</t>
  </si>
  <si>
    <t>дх146</t>
  </si>
  <si>
    <t>дпх6</t>
  </si>
  <si>
    <t>кб5</t>
  </si>
  <si>
    <t>кб6</t>
  </si>
  <si>
    <t>кб9</t>
  </si>
  <si>
    <t>кб12</t>
  </si>
  <si>
    <t>кб16</t>
  </si>
  <si>
    <t>кб20</t>
  </si>
  <si>
    <t>кч5</t>
  </si>
  <si>
    <t>кч6</t>
  </si>
  <si>
    <t>кч9</t>
  </si>
  <si>
    <t>шг5</t>
  </si>
  <si>
    <t>шг6</t>
  </si>
  <si>
    <t>шг8</t>
  </si>
  <si>
    <t>шг10</t>
  </si>
  <si>
    <t>шг12</t>
  </si>
  <si>
    <t>шг14</t>
  </si>
  <si>
    <t>шг16</t>
  </si>
  <si>
    <t>шг20</t>
  </si>
  <si>
    <t>шг24</t>
  </si>
  <si>
    <t>шг4ф</t>
  </si>
  <si>
    <t>шг5ф</t>
  </si>
  <si>
    <t>шг6ф</t>
  </si>
  <si>
    <t>шг8ф</t>
  </si>
  <si>
    <t>шг10ф</t>
  </si>
  <si>
    <t>шг12ф</t>
  </si>
  <si>
    <t>шг14ф</t>
  </si>
  <si>
    <t>шг16ф</t>
  </si>
  <si>
    <t>шг20ф</t>
  </si>
  <si>
    <t>шг24ф</t>
  </si>
  <si>
    <t>бп616</t>
  </si>
  <si>
    <t>бп620</t>
  </si>
  <si>
    <t>бп625</t>
  </si>
  <si>
    <t>бп630</t>
  </si>
  <si>
    <t>бп635</t>
  </si>
  <si>
    <t>бп640</t>
  </si>
  <si>
    <t>бп645</t>
  </si>
  <si>
    <t>бп650</t>
  </si>
  <si>
    <t>бп660</t>
  </si>
  <si>
    <t>бп670</t>
  </si>
  <si>
    <t>бп680</t>
  </si>
  <si>
    <t>бп690</t>
  </si>
  <si>
    <t>бп6100</t>
  </si>
  <si>
    <t>бп6120</t>
  </si>
  <si>
    <t>бп6140</t>
  </si>
  <si>
    <t>бп6150</t>
  </si>
  <si>
    <t>бп816</t>
  </si>
  <si>
    <t>бп820</t>
  </si>
  <si>
    <t>бп825</t>
  </si>
  <si>
    <t>бп830</t>
  </si>
  <si>
    <t>бп835</t>
  </si>
  <si>
    <t>бп840</t>
  </si>
  <si>
    <t>бп845</t>
  </si>
  <si>
    <t>бп850</t>
  </si>
  <si>
    <t>бп855</t>
  </si>
  <si>
    <t>бп860</t>
  </si>
  <si>
    <t>бп870</t>
  </si>
  <si>
    <t>бп880</t>
  </si>
  <si>
    <t>бп890</t>
  </si>
  <si>
    <t>бп8100</t>
  </si>
  <si>
    <t>бп8120</t>
  </si>
  <si>
    <t>бп8140</t>
  </si>
  <si>
    <t>бп8160</t>
  </si>
  <si>
    <t>бп8180</t>
  </si>
  <si>
    <t>бп8200</t>
  </si>
  <si>
    <t>бп1020</t>
  </si>
  <si>
    <t>бп1025</t>
  </si>
  <si>
    <t>бп1030</t>
  </si>
  <si>
    <t>бп1035</t>
  </si>
  <si>
    <t>бп1040</t>
  </si>
  <si>
    <t>бп1045</t>
  </si>
  <si>
    <t>бп1050</t>
  </si>
  <si>
    <t>бп1060</t>
  </si>
  <si>
    <t>бд2520ф</t>
  </si>
  <si>
    <t>бд2525ф</t>
  </si>
  <si>
    <t>бд310ф</t>
  </si>
  <si>
    <t>бд312ф</t>
  </si>
  <si>
    <t>бд316ф</t>
  </si>
  <si>
    <t>бд320ф</t>
  </si>
  <si>
    <t>бд325ф</t>
  </si>
  <si>
    <t>бд330ф</t>
  </si>
  <si>
    <t>бд335ф</t>
  </si>
  <si>
    <t>бд340ф</t>
  </si>
  <si>
    <t>бд345ф</t>
  </si>
  <si>
    <t>бд350ф</t>
  </si>
  <si>
    <t>бд3512ф</t>
  </si>
  <si>
    <t>бд3516ф</t>
  </si>
  <si>
    <t>бд3520ф</t>
  </si>
  <si>
    <t>бд3525ф</t>
  </si>
  <si>
    <t>бд3530ф</t>
  </si>
  <si>
    <t>бд3535ф</t>
  </si>
  <si>
    <t>бд3540ф</t>
  </si>
  <si>
    <t>бд3545ф</t>
  </si>
  <si>
    <t>бд3550ф</t>
  </si>
  <si>
    <t>бд412ф</t>
  </si>
  <si>
    <t>бд416ф</t>
  </si>
  <si>
    <t>бд420ф</t>
  </si>
  <si>
    <t>бд425ф</t>
  </si>
  <si>
    <t>бд430ф</t>
  </si>
  <si>
    <t>бд435ф</t>
  </si>
  <si>
    <t>бд440ф</t>
  </si>
  <si>
    <t>бд445ф</t>
  </si>
  <si>
    <t>бд450ф</t>
  </si>
  <si>
    <t>бд460ф</t>
  </si>
  <si>
    <t>бд470ф</t>
  </si>
  <si>
    <t>бд4516ф</t>
  </si>
  <si>
    <t>бд4520ф</t>
  </si>
  <si>
    <t>бд4525ф</t>
  </si>
  <si>
    <t>бд4530ф</t>
  </si>
  <si>
    <t>бд4535ф</t>
  </si>
  <si>
    <t>бд4540ф</t>
  </si>
  <si>
    <t>бд4545ф</t>
  </si>
  <si>
    <t>бд4550ф</t>
  </si>
  <si>
    <t>бд4560ф</t>
  </si>
  <si>
    <t>бд4570ф</t>
  </si>
  <si>
    <t>бд4580ф</t>
  </si>
  <si>
    <t>бд520ф</t>
  </si>
  <si>
    <t>бд525ф</t>
  </si>
  <si>
    <t>бд530ф</t>
  </si>
  <si>
    <t>бд535ф</t>
  </si>
  <si>
    <t>бд540ф</t>
  </si>
  <si>
    <t>бд545ф</t>
  </si>
  <si>
    <t>бд550ф</t>
  </si>
  <si>
    <t>бд560ф</t>
  </si>
  <si>
    <t>бд570ф</t>
  </si>
  <si>
    <t>бд580ф</t>
  </si>
  <si>
    <t>бд590ф</t>
  </si>
  <si>
    <t>аг1097</t>
  </si>
  <si>
    <t>аг10125</t>
  </si>
  <si>
    <t>аг10130</t>
  </si>
  <si>
    <t>аг10150</t>
  </si>
  <si>
    <t>аг10180</t>
  </si>
  <si>
    <t>аг10200</t>
  </si>
  <si>
    <t>аг10250</t>
  </si>
  <si>
    <t>аг1260</t>
  </si>
  <si>
    <t>аг1275</t>
  </si>
  <si>
    <t>аг1299</t>
  </si>
  <si>
    <t>аг12120</t>
  </si>
  <si>
    <t>аг12129</t>
  </si>
  <si>
    <t>аг12150</t>
  </si>
  <si>
    <t>аг12180</t>
  </si>
  <si>
    <t>аг12200</t>
  </si>
  <si>
    <t>аг12250</t>
  </si>
  <si>
    <t>аг12280</t>
  </si>
  <si>
    <t>аг12300</t>
  </si>
  <si>
    <t>аг14100</t>
  </si>
  <si>
    <t>аг14120</t>
  </si>
  <si>
    <t>аг14150</t>
  </si>
  <si>
    <t>аг14200</t>
  </si>
  <si>
    <t>аг14250</t>
  </si>
  <si>
    <t>аг1665</t>
  </si>
  <si>
    <t>аг16111</t>
  </si>
  <si>
    <t>аг16147</t>
  </si>
  <si>
    <t>аг16180</t>
  </si>
  <si>
    <t>аг16220</t>
  </si>
  <si>
    <t>аг16250</t>
  </si>
  <si>
    <t>аг16300</t>
  </si>
  <si>
    <t>аг16360</t>
  </si>
  <si>
    <t>аг2075</t>
  </si>
  <si>
    <t>аг20107</t>
  </si>
  <si>
    <t>аг20151</t>
  </si>
  <si>
    <t>аг20200</t>
  </si>
  <si>
    <t>аг20250</t>
  </si>
  <si>
    <t>аг20300</t>
  </si>
  <si>
    <t>аг20350</t>
  </si>
  <si>
    <t>аг20400</t>
  </si>
  <si>
    <t>ак640</t>
  </si>
  <si>
    <t>ак655</t>
  </si>
  <si>
    <t>ак670</t>
  </si>
  <si>
    <t>ак695</t>
  </si>
  <si>
    <t>ак6115</t>
  </si>
  <si>
    <t>ак850</t>
  </si>
  <si>
    <t>ак880</t>
  </si>
  <si>
    <t>ак895</t>
  </si>
  <si>
    <t>ак8105</t>
  </si>
  <si>
    <t>ак8120</t>
  </si>
  <si>
    <t>ак1065</t>
  </si>
  <si>
    <t>ак1080</t>
  </si>
  <si>
    <t>ак1095</t>
  </si>
  <si>
    <t>ак10100</t>
  </si>
  <si>
    <t>ак10120</t>
  </si>
  <si>
    <t xml:space="preserve">  Дюбель рамный (фасадный) с бортом, без шурупа. </t>
  </si>
  <si>
    <t xml:space="preserve">        Нейлон</t>
  </si>
  <si>
    <t xml:space="preserve">     Дюбель рамный (фасадный) в потай, без шурупа.</t>
  </si>
  <si>
    <t xml:space="preserve">      Дюбель  для  газобетона</t>
  </si>
  <si>
    <t>(раскладной)</t>
  </si>
  <si>
    <t xml:space="preserve">    Фиксатор для арматуры "Стульчик",  универсальный</t>
  </si>
  <si>
    <t xml:space="preserve">  Площадка самоклеющаяся для кабельной стяжки.</t>
  </si>
  <si>
    <t>Цвет - белый</t>
  </si>
  <si>
    <t>Цвет - черный</t>
  </si>
  <si>
    <t xml:space="preserve">  Площадка под шуруп, для кабельной стяжки.</t>
  </si>
  <si>
    <t>Дюбель под кабельную стяжку (нейлон)</t>
  </si>
  <si>
    <t>ск4851</t>
  </si>
  <si>
    <t>ск4860</t>
  </si>
  <si>
    <t>ск4870</t>
  </si>
  <si>
    <t>ск4880</t>
  </si>
  <si>
    <t>ск5519</t>
  </si>
  <si>
    <t>ск5525</t>
  </si>
  <si>
    <t>ск5532</t>
  </si>
  <si>
    <t>зпс2 тем.корич</t>
  </si>
  <si>
    <t>зпс2 крас.дерев</t>
  </si>
  <si>
    <t>зпс2 орех</t>
  </si>
  <si>
    <t>зпс2 вишня</t>
  </si>
  <si>
    <t>зпр дуб</t>
  </si>
  <si>
    <t>зпр бук</t>
  </si>
  <si>
    <t>зпр сосна</t>
  </si>
  <si>
    <t>зпр махагон</t>
  </si>
  <si>
    <t>зпр белый</t>
  </si>
  <si>
    <t>зпр св.серый</t>
  </si>
  <si>
    <t>зпр тем.серый</t>
  </si>
  <si>
    <t>зпр тем.бежев</t>
  </si>
  <si>
    <t>зпр св.бежев</t>
  </si>
  <si>
    <t>зпр бордо</t>
  </si>
  <si>
    <t>зпр черный</t>
  </si>
  <si>
    <t>зпр охра</t>
  </si>
  <si>
    <t>зпр кр.кирпич</t>
  </si>
  <si>
    <t>зпр коричнев</t>
  </si>
  <si>
    <t>зпр тем.коричн</t>
  </si>
  <si>
    <t>зпр красн дер</t>
  </si>
  <si>
    <t>зпр орех</t>
  </si>
  <si>
    <t>зпр вишня</t>
  </si>
  <si>
    <t>зпк дуб</t>
  </si>
  <si>
    <t>зпк бук</t>
  </si>
  <si>
    <t>зпк сосна</t>
  </si>
  <si>
    <t>зпк махагон</t>
  </si>
  <si>
    <t>зпк белый</t>
  </si>
  <si>
    <t>зпк св.серый</t>
  </si>
  <si>
    <t>зпк тем.серый</t>
  </si>
  <si>
    <t>зпк св.бежев</t>
  </si>
  <si>
    <t>зпк тем.бежев</t>
  </si>
  <si>
    <t>зпк бордо</t>
  </si>
  <si>
    <t>зпк черный</t>
  </si>
  <si>
    <t>зпк охра</t>
  </si>
  <si>
    <t>зпк желтый</t>
  </si>
  <si>
    <t>зпк синий</t>
  </si>
  <si>
    <t>зпк зеленый</t>
  </si>
  <si>
    <t>зпк кр.кирпичн</t>
  </si>
  <si>
    <t>зпк коричневый</t>
  </si>
  <si>
    <t>зпк тем.коричн</t>
  </si>
  <si>
    <t>зпк красное дер</t>
  </si>
  <si>
    <t>зпк орех</t>
  </si>
  <si>
    <t>зпк вишня</t>
  </si>
  <si>
    <t>зпс3 дуб</t>
  </si>
  <si>
    <t>зпс3 бук</t>
  </si>
  <si>
    <t>зпс3 сосна</t>
  </si>
  <si>
    <t>зпс3 махагон</t>
  </si>
  <si>
    <t>зпс3 белый</t>
  </si>
  <si>
    <t>зпс3 св.бежев</t>
  </si>
  <si>
    <t>зпс3 тем.бежев</t>
  </si>
  <si>
    <t>зпс3 бордо</t>
  </si>
  <si>
    <t>зпс3 черный</t>
  </si>
  <si>
    <t>зпс3 охра</t>
  </si>
  <si>
    <t>ск358019</t>
  </si>
  <si>
    <t>ск359003</t>
  </si>
  <si>
    <t>ск511014</t>
  </si>
  <si>
    <t>ск511015</t>
  </si>
  <si>
    <t>ск511018</t>
  </si>
  <si>
    <t>ск513005</t>
  </si>
  <si>
    <t>ск513009</t>
  </si>
  <si>
    <t>ск513011</t>
  </si>
  <si>
    <t>ск515002</t>
  </si>
  <si>
    <t>ск515005</t>
  </si>
  <si>
    <t>ск515010</t>
  </si>
  <si>
    <t>ск515021</t>
  </si>
  <si>
    <t>ск516002</t>
  </si>
  <si>
    <t>ск516005</t>
  </si>
  <si>
    <t>ск517004</t>
  </si>
  <si>
    <t>ск518017</t>
  </si>
  <si>
    <t>ск518019</t>
  </si>
  <si>
    <t>ск519003</t>
  </si>
  <si>
    <t>ск701014</t>
  </si>
  <si>
    <t>ск701015</t>
  </si>
  <si>
    <t>ск701018</t>
  </si>
  <si>
    <t>ск703003</t>
  </si>
  <si>
    <t>ск703009</t>
  </si>
  <si>
    <t>ск703011</t>
  </si>
  <si>
    <t>ск705002</t>
  </si>
  <si>
    <t>ск705005</t>
  </si>
  <si>
    <t>ск705010</t>
  </si>
  <si>
    <t>ск705021</t>
  </si>
  <si>
    <t>ск706002</t>
  </si>
  <si>
    <t>ск706005</t>
  </si>
  <si>
    <t>ск708004</t>
  </si>
  <si>
    <t>ск708017</t>
  </si>
  <si>
    <t>ск708019</t>
  </si>
  <si>
    <t>ск709003</t>
  </si>
  <si>
    <t>ск55191014</t>
  </si>
  <si>
    <t>ск55191015</t>
  </si>
  <si>
    <t>ск55191018</t>
  </si>
  <si>
    <t>ск55193003</t>
  </si>
  <si>
    <t>ск55193005</t>
  </si>
  <si>
    <t>ск55193011</t>
  </si>
  <si>
    <t>ск55195002</t>
  </si>
  <si>
    <t>ск55195005</t>
  </si>
  <si>
    <t>ск55195010</t>
  </si>
  <si>
    <t>ск55195021</t>
  </si>
  <si>
    <t>ск55196002</t>
  </si>
  <si>
    <t>ск55196005</t>
  </si>
  <si>
    <t>ск55197004</t>
  </si>
  <si>
    <t>ск55198017</t>
  </si>
  <si>
    <t>ск55198019</t>
  </si>
  <si>
    <t>ск55199003</t>
  </si>
  <si>
    <t>ск55251014</t>
  </si>
  <si>
    <t>ск55251015</t>
  </si>
  <si>
    <t>ск55251018</t>
  </si>
  <si>
    <t>ск55253003</t>
  </si>
  <si>
    <t>ск55253005</t>
  </si>
  <si>
    <t>ск55253009</t>
  </si>
  <si>
    <t>ск55255002</t>
  </si>
  <si>
    <t>ск55255005</t>
  </si>
  <si>
    <t>ск55255010</t>
  </si>
  <si>
    <t>ск55255021</t>
  </si>
  <si>
    <t>ск55256002</t>
  </si>
  <si>
    <t>ск55256005</t>
  </si>
  <si>
    <t>ск55257004</t>
  </si>
  <si>
    <t>ск55258017</t>
  </si>
  <si>
    <t>ск55258019</t>
  </si>
  <si>
    <t>ск55259003</t>
  </si>
  <si>
    <t>ск291015ф</t>
  </si>
  <si>
    <t>ск291018ф</t>
  </si>
  <si>
    <t>ск293003ф</t>
  </si>
  <si>
    <t>ск293005ф</t>
  </si>
  <si>
    <t>ск293009ф</t>
  </si>
  <si>
    <t>ск293011ф</t>
  </si>
  <si>
    <t>ск295002ф</t>
  </si>
  <si>
    <t>ск295005ф</t>
  </si>
  <si>
    <t>ск295010ф</t>
  </si>
  <si>
    <t>ск295021ф</t>
  </si>
  <si>
    <t>ск296002ф</t>
  </si>
  <si>
    <t>ск296005ф</t>
  </si>
  <si>
    <t>ск297004ф</t>
  </si>
  <si>
    <t>ск298017ф</t>
  </si>
  <si>
    <t>ск298019ф</t>
  </si>
  <si>
    <t>ск299003ф</t>
  </si>
  <si>
    <t>ск351014ф</t>
  </si>
  <si>
    <t>ск351018ф</t>
  </si>
  <si>
    <t>ск353003ф</t>
  </si>
  <si>
    <t>ск353005ф</t>
  </si>
  <si>
    <t>ск353009ф</t>
  </si>
  <si>
    <t>ск353011ф</t>
  </si>
  <si>
    <t>ск355002ф</t>
  </si>
  <si>
    <t>ск355005ф</t>
  </si>
  <si>
    <t>ск355010ф</t>
  </si>
  <si>
    <t>ск355021ф</t>
  </si>
  <si>
    <t>ск356002ф</t>
  </si>
  <si>
    <t>ск511014ф</t>
  </si>
  <si>
    <t>ск511018ф</t>
  </si>
  <si>
    <t>ск513005ф</t>
  </si>
  <si>
    <t>ск513009ф</t>
  </si>
  <si>
    <t>ск513011ф</t>
  </si>
  <si>
    <t>ск515002ф</t>
  </si>
  <si>
    <t>ск515005ф</t>
  </si>
  <si>
    <t>ск515010ф</t>
  </si>
  <si>
    <t>ск515021ф</t>
  </si>
  <si>
    <t>ск516002ф</t>
  </si>
  <si>
    <t>ск517004ф</t>
  </si>
  <si>
    <t>ск518017ф</t>
  </si>
  <si>
    <t>ск518019ф</t>
  </si>
  <si>
    <t>ск519003ф</t>
  </si>
  <si>
    <t>ск701014ф</t>
  </si>
  <si>
    <t>ск701015ф</t>
  </si>
  <si>
    <t>ск701018ф</t>
  </si>
  <si>
    <t>ск703003ф</t>
  </si>
  <si>
    <t>ск703005ф</t>
  </si>
  <si>
    <t>ск703009ф</t>
  </si>
  <si>
    <t>ск703011ф</t>
  </si>
  <si>
    <t>ск705002ф</t>
  </si>
  <si>
    <t>ск705005ф</t>
  </si>
  <si>
    <t>ск705010ф</t>
  </si>
  <si>
    <t>ск705021ф</t>
  </si>
  <si>
    <t>ск706002ф</t>
  </si>
  <si>
    <t>ск706005ф</t>
  </si>
  <si>
    <t>ск707004ф</t>
  </si>
  <si>
    <t>ск708017ф</t>
  </si>
  <si>
    <t>ск708019ф</t>
  </si>
  <si>
    <t>ск709003ф</t>
  </si>
  <si>
    <t>ск55191014ф</t>
  </si>
  <si>
    <t>ск55191015ф</t>
  </si>
  <si>
    <t>ск55191018ф</t>
  </si>
  <si>
    <t>ск55193003ф</t>
  </si>
  <si>
    <t>ск55193005ф</t>
  </si>
  <si>
    <t>ск55193011ф</t>
  </si>
  <si>
    <t>ск55195002ф</t>
  </si>
  <si>
    <t>ск55195005ф</t>
  </si>
  <si>
    <t>ск55195010ф</t>
  </si>
  <si>
    <t>ск55195021ф</t>
  </si>
  <si>
    <t>ск55196002ф</t>
  </si>
  <si>
    <t>ск55196005ф</t>
  </si>
  <si>
    <t>ск55197004ф</t>
  </si>
  <si>
    <t>ск55198017ф</t>
  </si>
  <si>
    <t>ск55198019ф</t>
  </si>
  <si>
    <t>ск55199003ф</t>
  </si>
  <si>
    <t>ск55251014ф</t>
  </si>
  <si>
    <t>ск55251015ф</t>
  </si>
  <si>
    <t>ск55251018ф</t>
  </si>
  <si>
    <t>ск55253003ф</t>
  </si>
  <si>
    <t>ск55253005ф</t>
  </si>
  <si>
    <t>ск55253009ф</t>
  </si>
  <si>
    <t>ск55255002ф</t>
  </si>
  <si>
    <t>ск55255005ф</t>
  </si>
  <si>
    <t>ск55255010ф</t>
  </si>
  <si>
    <t>ск55255021ф</t>
  </si>
  <si>
    <t>ск55256002ф</t>
  </si>
  <si>
    <t>ск55256005ф</t>
  </si>
  <si>
    <t>ск55257004ф</t>
  </si>
  <si>
    <t>ск55258017ф</t>
  </si>
  <si>
    <t>ск55258019ф</t>
  </si>
  <si>
    <t>ск55259003ф</t>
  </si>
  <si>
    <t>шр4</t>
  </si>
  <si>
    <t>шр5</t>
  </si>
  <si>
    <t>шр6</t>
  </si>
  <si>
    <t>шр8</t>
  </si>
  <si>
    <t>шр10</t>
  </si>
  <si>
    <t>шр12</t>
  </si>
  <si>
    <t>шр14</t>
  </si>
  <si>
    <t>шр16</t>
  </si>
  <si>
    <t>шр18</t>
  </si>
  <si>
    <t>шр20</t>
  </si>
  <si>
    <t>шр24</t>
  </si>
  <si>
    <t>шр30</t>
  </si>
  <si>
    <t>шр36</t>
  </si>
  <si>
    <t>шр52</t>
  </si>
  <si>
    <t>шр62</t>
  </si>
  <si>
    <t>шр82</t>
  </si>
  <si>
    <t>шр102</t>
  </si>
  <si>
    <t>шр122</t>
  </si>
  <si>
    <t>шр142</t>
  </si>
  <si>
    <t>шр162</t>
  </si>
  <si>
    <t>шр202</t>
  </si>
  <si>
    <t>шр242</t>
  </si>
  <si>
    <t>шр302</t>
  </si>
  <si>
    <t>кр6100</t>
  </si>
  <si>
    <t>кр6150</t>
  </si>
  <si>
    <t>кр6200</t>
  </si>
  <si>
    <t>кр8160</t>
  </si>
  <si>
    <t>кр8210</t>
  </si>
  <si>
    <t>кр8250</t>
  </si>
  <si>
    <t>кр8300</t>
  </si>
  <si>
    <t>кр10210</t>
  </si>
  <si>
    <t>кр10250</t>
  </si>
  <si>
    <t>кр10300</t>
  </si>
  <si>
    <t>кр10400</t>
  </si>
  <si>
    <t>ко6100</t>
  </si>
  <si>
    <t>ко6150</t>
  </si>
  <si>
    <t>ко6200</t>
  </si>
  <si>
    <t>ко8160</t>
  </si>
  <si>
    <t>ко8210</t>
  </si>
  <si>
    <t>ко8250</t>
  </si>
  <si>
    <t>ко8300</t>
  </si>
  <si>
    <t>ко10210</t>
  </si>
  <si>
    <t>ко10250</t>
  </si>
  <si>
    <t>ко10300</t>
  </si>
  <si>
    <t>ко10400</t>
  </si>
  <si>
    <t>бд460</t>
  </si>
  <si>
    <t>бд470</t>
  </si>
  <si>
    <t>бд4516</t>
  </si>
  <si>
    <t>бд4520</t>
  </si>
  <si>
    <t>бд4525</t>
  </si>
  <si>
    <t>бд4530</t>
  </si>
  <si>
    <t>бд4535</t>
  </si>
  <si>
    <t>бд4540</t>
  </si>
  <si>
    <t>бд4545</t>
  </si>
  <si>
    <t>бд4550</t>
  </si>
  <si>
    <t>бд4560</t>
  </si>
  <si>
    <t>бд4570</t>
  </si>
  <si>
    <t>бд4580</t>
  </si>
  <si>
    <t>бд520</t>
  </si>
  <si>
    <t>бд525</t>
  </si>
  <si>
    <t>бд530</t>
  </si>
  <si>
    <t>бд535</t>
  </si>
  <si>
    <t>бд540</t>
  </si>
  <si>
    <t>бд545</t>
  </si>
  <si>
    <t>бд550</t>
  </si>
  <si>
    <t>бд560</t>
  </si>
  <si>
    <t>бд570</t>
  </si>
  <si>
    <t>бд580</t>
  </si>
  <si>
    <t>бд590</t>
  </si>
  <si>
    <t>бд5100</t>
  </si>
  <si>
    <t>бд5120</t>
  </si>
  <si>
    <t>бд640</t>
  </si>
  <si>
    <t>бд645</t>
  </si>
  <si>
    <t>бд650</t>
  </si>
  <si>
    <t>бд660</t>
  </si>
  <si>
    <t>бд670</t>
  </si>
  <si>
    <t>бд680</t>
  </si>
  <si>
    <t>бд690</t>
  </si>
  <si>
    <t>бд6100</t>
  </si>
  <si>
    <t>бд6110</t>
  </si>
  <si>
    <t>бд6120</t>
  </si>
  <si>
    <t>бд6130</t>
  </si>
  <si>
    <t>бд6140</t>
  </si>
  <si>
    <t>бд6150</t>
  </si>
  <si>
    <t>бд6160</t>
  </si>
  <si>
    <t>бд6180</t>
  </si>
  <si>
    <t>бд6200</t>
  </si>
  <si>
    <t>бд2510ф</t>
  </si>
  <si>
    <t>бд2512ф</t>
  </si>
  <si>
    <t>бд2516ф</t>
  </si>
  <si>
    <t>вп640ф</t>
  </si>
  <si>
    <t>вп645ф</t>
  </si>
  <si>
    <t>вп650ф</t>
  </si>
  <si>
    <t>вп655ф</t>
  </si>
  <si>
    <t>вп660ф</t>
  </si>
  <si>
    <t>вп665ф</t>
  </si>
  <si>
    <t>вп670ф</t>
  </si>
  <si>
    <t>вп675ф</t>
  </si>
  <si>
    <t>вп680ф</t>
  </si>
  <si>
    <t>вп685ф</t>
  </si>
  <si>
    <t>вп690ф</t>
  </si>
  <si>
    <t>вп6100ф</t>
  </si>
  <si>
    <t>вп816ф</t>
  </si>
  <si>
    <t>вп820ф</t>
  </si>
  <si>
    <t>вп825ф</t>
  </si>
  <si>
    <t>вп830ф</t>
  </si>
  <si>
    <t>вп835ф</t>
  </si>
  <si>
    <t>вп840ф</t>
  </si>
  <si>
    <t>вп850ф</t>
  </si>
  <si>
    <t>вп860ф</t>
  </si>
  <si>
    <t>вп870ф</t>
  </si>
  <si>
    <t>вп880ф</t>
  </si>
  <si>
    <t>вп890ф</t>
  </si>
  <si>
    <t>вп8100ф</t>
  </si>
  <si>
    <t>вц48</t>
  </si>
  <si>
    <t>вц410</t>
  </si>
  <si>
    <t>вц412</t>
  </si>
  <si>
    <t>вц416</t>
  </si>
  <si>
    <t>вц420</t>
  </si>
  <si>
    <t>вц425</t>
  </si>
  <si>
    <t>вц430</t>
  </si>
  <si>
    <t>вц435</t>
  </si>
  <si>
    <t>вц440</t>
  </si>
  <si>
    <t>вц450</t>
  </si>
  <si>
    <t>вц460</t>
  </si>
  <si>
    <t>вц470</t>
  </si>
  <si>
    <t>вц58</t>
  </si>
  <si>
    <t>вц510</t>
  </si>
  <si>
    <t>вц512</t>
  </si>
  <si>
    <t>вц516</t>
  </si>
  <si>
    <t>вц520</t>
  </si>
  <si>
    <t>вц525</t>
  </si>
  <si>
    <t>вц530</t>
  </si>
  <si>
    <t>вц535</t>
  </si>
  <si>
    <t>вц540</t>
  </si>
  <si>
    <t>вц550</t>
  </si>
  <si>
    <t>вц560</t>
  </si>
  <si>
    <t>вц570</t>
  </si>
  <si>
    <t>вц580</t>
  </si>
  <si>
    <t>вц590</t>
  </si>
  <si>
    <t>вц610</t>
  </si>
  <si>
    <t>вц612</t>
  </si>
  <si>
    <t>вц616</t>
  </si>
  <si>
    <t>вц620</t>
  </si>
  <si>
    <t>вц625</t>
  </si>
  <si>
    <t>вц630</t>
  </si>
  <si>
    <t>вц635</t>
  </si>
  <si>
    <t>вц640</t>
  </si>
  <si>
    <t>вц650</t>
  </si>
  <si>
    <t>вц660</t>
  </si>
  <si>
    <t>вц670</t>
  </si>
  <si>
    <t>вц680</t>
  </si>
  <si>
    <t>вц690</t>
  </si>
  <si>
    <t>вц816</t>
  </si>
  <si>
    <t>вц820</t>
  </si>
  <si>
    <t xml:space="preserve">                    Перфорированный     крепёж</t>
  </si>
  <si>
    <t xml:space="preserve">           6,3/5,5х120</t>
  </si>
  <si>
    <t>ссп120</t>
  </si>
  <si>
    <t>дл14100</t>
  </si>
  <si>
    <t>от 500 000 рублей</t>
  </si>
  <si>
    <t>Для пересчёта скидки в прайсе, поставьте Вашу скидку.</t>
  </si>
  <si>
    <t>пшс38ф</t>
  </si>
  <si>
    <t>ак665</t>
  </si>
  <si>
    <t>вц1025</t>
  </si>
  <si>
    <t>К</t>
  </si>
  <si>
    <t>спч3550</t>
  </si>
  <si>
    <t>жд630</t>
  </si>
  <si>
    <t>жд630ф</t>
  </si>
  <si>
    <t>бд630</t>
  </si>
  <si>
    <t>бд516</t>
  </si>
  <si>
    <t>г6110</t>
  </si>
  <si>
    <t>г8110</t>
  </si>
  <si>
    <t>г840ф</t>
  </si>
  <si>
    <t>г12150</t>
  </si>
  <si>
    <t>бп1016ф</t>
  </si>
  <si>
    <t>вц310ф</t>
  </si>
  <si>
    <t>вц312ф</t>
  </si>
  <si>
    <t>вц46ф</t>
  </si>
  <si>
    <t>вц414ф</t>
  </si>
  <si>
    <t>вц445ф</t>
  </si>
  <si>
    <t>вц480ф</t>
  </si>
  <si>
    <t>вц514ф</t>
  </si>
  <si>
    <t>вц545ф</t>
  </si>
  <si>
    <t>вц614ф</t>
  </si>
  <si>
    <t>вц645ф</t>
  </si>
  <si>
    <t>вц655ф</t>
  </si>
  <si>
    <t>вц6100ф</t>
  </si>
  <si>
    <t>вц845ф</t>
  </si>
  <si>
    <t>вм445ф</t>
  </si>
  <si>
    <t>вм612ф</t>
  </si>
  <si>
    <t>акр840</t>
  </si>
  <si>
    <t>акр1050</t>
  </si>
  <si>
    <t>ако840</t>
  </si>
  <si>
    <t>ако12140</t>
  </si>
  <si>
    <t>спч45ф</t>
  </si>
  <si>
    <t>спч60ф</t>
  </si>
  <si>
    <t>спч66ф</t>
  </si>
  <si>
    <t>спч75ф</t>
  </si>
  <si>
    <t>шк330м</t>
  </si>
  <si>
    <t>шк340м</t>
  </si>
  <si>
    <t>шк440м</t>
  </si>
  <si>
    <t>шк460м</t>
  </si>
  <si>
    <t>шк470м</t>
  </si>
  <si>
    <t>шк550м</t>
  </si>
  <si>
    <t>шк560м</t>
  </si>
  <si>
    <t>шк570м</t>
  </si>
  <si>
    <t>шк580м</t>
  </si>
  <si>
    <t>шк660м</t>
  </si>
  <si>
    <t>шк680м</t>
  </si>
  <si>
    <t>шк690м</t>
  </si>
  <si>
    <t>шк6100м</t>
  </si>
  <si>
    <t>шк6120м</t>
  </si>
  <si>
    <t>шк850м</t>
  </si>
  <si>
    <t>шк880м</t>
  </si>
  <si>
    <t>шк8100м</t>
  </si>
  <si>
    <t>шк8120м</t>
  </si>
  <si>
    <t>шк8140м</t>
  </si>
  <si>
    <t>шк8160м</t>
  </si>
  <si>
    <t>шгк330м</t>
  </si>
  <si>
    <t>шгк340м</t>
  </si>
  <si>
    <t>шгк440м</t>
  </si>
  <si>
    <t>шгк450м</t>
  </si>
  <si>
    <t>шгк460м</t>
  </si>
  <si>
    <t>шгк470м</t>
  </si>
  <si>
    <t>шгк550м</t>
  </si>
  <si>
    <t>шгк560м</t>
  </si>
  <si>
    <t>шгк570м</t>
  </si>
  <si>
    <t>шгк580м</t>
  </si>
  <si>
    <t>шгк660м</t>
  </si>
  <si>
    <t>шгк680м</t>
  </si>
  <si>
    <t>шгк690м</t>
  </si>
  <si>
    <t>шгк6100м</t>
  </si>
  <si>
    <t>шгк6120м</t>
  </si>
  <si>
    <t>шгк880м</t>
  </si>
  <si>
    <t>шгк8100м</t>
  </si>
  <si>
    <t>шгк8120м</t>
  </si>
  <si>
    <t>шгк8140м</t>
  </si>
  <si>
    <t>шгк8160м</t>
  </si>
  <si>
    <t>шп330м</t>
  </si>
  <si>
    <t>шп340м</t>
  </si>
  <si>
    <t>шп440м</t>
  </si>
  <si>
    <t>шп450м</t>
  </si>
  <si>
    <t>шп460м</t>
  </si>
  <si>
    <t>шп470м</t>
  </si>
  <si>
    <t>шп550м</t>
  </si>
  <si>
    <t>шп560м</t>
  </si>
  <si>
    <t>шп570м</t>
  </si>
  <si>
    <t>шп580м</t>
  </si>
  <si>
    <t>шп660м</t>
  </si>
  <si>
    <t>шп680м</t>
  </si>
  <si>
    <t>шп690м</t>
  </si>
  <si>
    <t>шп860м</t>
  </si>
  <si>
    <t>шп880м</t>
  </si>
  <si>
    <t>шп8100м</t>
  </si>
  <si>
    <t>шп8120м</t>
  </si>
  <si>
    <t>шп8140м</t>
  </si>
  <si>
    <t>шп8160м</t>
  </si>
  <si>
    <t>ак16160</t>
  </si>
  <si>
    <t>ждп11048</t>
  </si>
  <si>
    <t xml:space="preserve">           6,3/5,5х235</t>
  </si>
  <si>
    <t xml:space="preserve">           6,3/5,5х285</t>
  </si>
  <si>
    <t>ссп235</t>
  </si>
  <si>
    <t>ссп285</t>
  </si>
  <si>
    <t xml:space="preserve">             Шайба плоская с   EPDM,</t>
  </si>
  <si>
    <t>29х14</t>
  </si>
  <si>
    <t>ар52</t>
  </si>
  <si>
    <t>ар72</t>
  </si>
  <si>
    <t>ар92</t>
  </si>
  <si>
    <t>ар112</t>
  </si>
  <si>
    <t>ар132</t>
  </si>
  <si>
    <t>ар152</t>
  </si>
  <si>
    <t>ар182</t>
  </si>
  <si>
    <t>ар202</t>
  </si>
  <si>
    <t>ск4829ф</t>
  </si>
  <si>
    <t>ск4835ф</t>
  </si>
  <si>
    <t>ск4838ф</t>
  </si>
  <si>
    <t>ск4851ф</t>
  </si>
  <si>
    <t>ск4860ф</t>
  </si>
  <si>
    <t>ск4870ф</t>
  </si>
  <si>
    <t>ск4880ф</t>
  </si>
  <si>
    <t>ск4819пт3</t>
  </si>
  <si>
    <t>ск4822пт3</t>
  </si>
  <si>
    <t>ск4825пт3</t>
  </si>
  <si>
    <t>ск4829пт3</t>
  </si>
  <si>
    <t>ск4832пт3</t>
  </si>
  <si>
    <t>ск4835пт3</t>
  </si>
  <si>
    <t>ск4840пт3</t>
  </si>
  <si>
    <t>сспк75</t>
  </si>
  <si>
    <t>сспк105</t>
  </si>
  <si>
    <t>сспк120</t>
  </si>
  <si>
    <t>сспк130</t>
  </si>
  <si>
    <t>сспк135</t>
  </si>
  <si>
    <t>сспк155</t>
  </si>
  <si>
    <t>сспк160</t>
  </si>
  <si>
    <t>сспк175</t>
  </si>
  <si>
    <t>сспк185</t>
  </si>
  <si>
    <t>зрш4</t>
  </si>
  <si>
    <t>зрш5</t>
  </si>
  <si>
    <t>зрш6</t>
  </si>
  <si>
    <t>зрш8</t>
  </si>
  <si>
    <t>зрш10</t>
  </si>
  <si>
    <t>гу2472</t>
  </si>
  <si>
    <t>бп1016</t>
  </si>
  <si>
    <t xml:space="preserve">    класс прочности 5.8</t>
  </si>
  <si>
    <t>класс прочности 8.8</t>
  </si>
  <si>
    <t>бп616пр</t>
  </si>
  <si>
    <t>бп620пр</t>
  </si>
  <si>
    <t>бп625пр</t>
  </si>
  <si>
    <t>бп630пр</t>
  </si>
  <si>
    <t>бп635пр</t>
  </si>
  <si>
    <t>бп640пр</t>
  </si>
  <si>
    <t>бп645пр</t>
  </si>
  <si>
    <t>бп650пр</t>
  </si>
  <si>
    <t>бп660пр</t>
  </si>
  <si>
    <t>бп670пр</t>
  </si>
  <si>
    <t>бп680пр</t>
  </si>
  <si>
    <t>бп690пр</t>
  </si>
  <si>
    <t>бп6100пр</t>
  </si>
  <si>
    <t>бп6120пр</t>
  </si>
  <si>
    <t>бп6140пр</t>
  </si>
  <si>
    <t>бп6150пр</t>
  </si>
  <si>
    <t>бп816пр</t>
  </si>
  <si>
    <t>бп820пр</t>
  </si>
  <si>
    <t>бп825пр</t>
  </si>
  <si>
    <t>бп830пр</t>
  </si>
  <si>
    <t>бп835пр</t>
  </si>
  <si>
    <t>бп840пр</t>
  </si>
  <si>
    <t>бп845пр</t>
  </si>
  <si>
    <t>бп850пр</t>
  </si>
  <si>
    <t>бп855пр</t>
  </si>
  <si>
    <t>бп860пр</t>
  </si>
  <si>
    <t>бп870пр</t>
  </si>
  <si>
    <t>бп880пр</t>
  </si>
  <si>
    <t>бп890пр</t>
  </si>
  <si>
    <t>бп8100пр</t>
  </si>
  <si>
    <t>бп8120пр</t>
  </si>
  <si>
    <t>бп8140пр</t>
  </si>
  <si>
    <t>бп8160пр</t>
  </si>
  <si>
    <t>бп8180пр</t>
  </si>
  <si>
    <t>бп8200пр</t>
  </si>
  <si>
    <t>бп1020пр</t>
  </si>
  <si>
    <t>бп1025пр</t>
  </si>
  <si>
    <t>бп1030пр</t>
  </si>
  <si>
    <t>бп1035пр</t>
  </si>
  <si>
    <t>бп1040пр</t>
  </si>
  <si>
    <t>бп1045пр</t>
  </si>
  <si>
    <t>бп1050пр</t>
  </si>
  <si>
    <t>бп1055пр</t>
  </si>
  <si>
    <t>бп1060пр</t>
  </si>
  <si>
    <t>бп1065пр</t>
  </si>
  <si>
    <t>бп1070пр</t>
  </si>
  <si>
    <t>бп1080пр</t>
  </si>
  <si>
    <t>бп1090пр</t>
  </si>
  <si>
    <t>бп10100пр</t>
  </si>
  <si>
    <t>бп10120пр</t>
  </si>
  <si>
    <t>бп10140пр</t>
  </si>
  <si>
    <t>бп10160пр</t>
  </si>
  <si>
    <t>бп10180пр</t>
  </si>
  <si>
    <t>бп10200пр</t>
  </si>
  <si>
    <t>бп1220пр</t>
  </si>
  <si>
    <t>бп1225пр</t>
  </si>
  <si>
    <t>бп1230пр</t>
  </si>
  <si>
    <t>бп1235пр</t>
  </si>
  <si>
    <t>бп1240пр</t>
  </si>
  <si>
    <t>бп1245пр</t>
  </si>
  <si>
    <t>бп1250пр</t>
  </si>
  <si>
    <t>бп1255пр</t>
  </si>
  <si>
    <t>бп1260пр</t>
  </si>
  <si>
    <t>бп1270пр</t>
  </si>
  <si>
    <t>бп1280пр</t>
  </si>
  <si>
    <t>бп1290пр</t>
  </si>
  <si>
    <t>бп12100пр</t>
  </si>
  <si>
    <t>бп12120пр</t>
  </si>
  <si>
    <t>бп12140пр</t>
  </si>
  <si>
    <t>бп12160пр</t>
  </si>
  <si>
    <t>бп12180пр</t>
  </si>
  <si>
    <t>бп12200пр</t>
  </si>
  <si>
    <t>шк450м</t>
  </si>
  <si>
    <t>ждп3532</t>
  </si>
  <si>
    <t>кчс1135</t>
  </si>
  <si>
    <t>кчс1135ф</t>
  </si>
  <si>
    <t>кцс1135</t>
  </si>
  <si>
    <t>спч50ф</t>
  </si>
  <si>
    <t>спц50</t>
  </si>
  <si>
    <t>кцс1135ф</t>
  </si>
  <si>
    <t>кп4100</t>
  </si>
  <si>
    <t>кп5100</t>
  </si>
  <si>
    <t>кп6100</t>
  </si>
  <si>
    <t>кп8100</t>
  </si>
  <si>
    <t>рб16ф</t>
  </si>
  <si>
    <t>рб20ф</t>
  </si>
  <si>
    <t>ткк30</t>
  </si>
  <si>
    <t>тш бронза</t>
  </si>
  <si>
    <t>бронза</t>
  </si>
  <si>
    <t>тш янтарь</t>
  </si>
  <si>
    <t>янтарь</t>
  </si>
  <si>
    <t>дн12100п</t>
  </si>
  <si>
    <t>дн12120п</t>
  </si>
  <si>
    <t>гд1060н</t>
  </si>
  <si>
    <t>фа15</t>
  </si>
  <si>
    <t>фа20</t>
  </si>
  <si>
    <t>фа25</t>
  </si>
  <si>
    <t>фа30</t>
  </si>
  <si>
    <t>фа35</t>
  </si>
  <si>
    <t>ду532Б</t>
  </si>
  <si>
    <t>ду637Б</t>
  </si>
  <si>
    <t>ду642Б</t>
  </si>
  <si>
    <t>ду652Б</t>
  </si>
  <si>
    <t>ду852Б</t>
  </si>
  <si>
    <t>ду872Б</t>
  </si>
  <si>
    <t>ду1061Б</t>
  </si>
  <si>
    <t>ду1271Б</t>
  </si>
  <si>
    <t>17-0110</t>
  </si>
  <si>
    <t>дх510</t>
  </si>
  <si>
    <t>дх1118</t>
  </si>
  <si>
    <t>дх1925</t>
  </si>
  <si>
    <t>дхч510</t>
  </si>
  <si>
    <t>дхч1118</t>
  </si>
  <si>
    <t>дхч1925</t>
  </si>
  <si>
    <t>дкк645</t>
  </si>
  <si>
    <t>кдкп15ф</t>
  </si>
  <si>
    <t>кдкп20ф</t>
  </si>
  <si>
    <t>кдкп25ф</t>
  </si>
  <si>
    <t>кдкп30ф</t>
  </si>
  <si>
    <t>кдкп40ф</t>
  </si>
  <si>
    <t>кдкп50ф</t>
  </si>
  <si>
    <t>зк тем.коричн</t>
  </si>
  <si>
    <t>Темно-коричневая</t>
  </si>
  <si>
    <t>кк белый</t>
  </si>
  <si>
    <t>кк св.бежевый</t>
  </si>
  <si>
    <t>зпс2 белый</t>
  </si>
  <si>
    <t>зпс3 желтая</t>
  </si>
  <si>
    <t>зпс3 красный кирпич</t>
  </si>
  <si>
    <t>зпс3 коричневый</t>
  </si>
  <si>
    <t>зпс3 красное дерево</t>
  </si>
  <si>
    <t>Московская область, Подольский р-он, дер. Коледино 1Вс3</t>
  </si>
  <si>
    <t>сспк205</t>
  </si>
  <si>
    <t>сспк240</t>
  </si>
  <si>
    <t>сспк280</t>
  </si>
  <si>
    <t>ск299005</t>
  </si>
  <si>
    <t>бд680ф</t>
  </si>
  <si>
    <t>ск352004</t>
  </si>
  <si>
    <t>ск55198004</t>
  </si>
  <si>
    <t>ск296020ф</t>
  </si>
  <si>
    <t>ск55192001ф</t>
  </si>
  <si>
    <t>цд16пр</t>
  </si>
  <si>
    <t>фа20-35</t>
  </si>
  <si>
    <t>20-35</t>
  </si>
  <si>
    <t>31-36</t>
  </si>
  <si>
    <t>38-44</t>
  </si>
  <si>
    <t>44-50</t>
  </si>
  <si>
    <t>59-65</t>
  </si>
  <si>
    <t>73-80</t>
  </si>
  <si>
    <t>87-90</t>
  </si>
  <si>
    <t>95-103</t>
  </si>
  <si>
    <t>108-114</t>
  </si>
  <si>
    <t>132-141</t>
  </si>
  <si>
    <t>скбш4819ф</t>
  </si>
  <si>
    <t>скбш5519ф</t>
  </si>
  <si>
    <t>скбш5525ф</t>
  </si>
  <si>
    <t>скбш5532ф</t>
  </si>
  <si>
    <t>скбш5538ф</t>
  </si>
  <si>
    <t>скбш5551ф</t>
  </si>
  <si>
    <t>скбш6319ф</t>
  </si>
  <si>
    <t>скбш6325ф</t>
  </si>
  <si>
    <t>скбш6332ф</t>
  </si>
  <si>
    <t>скбш6338ф</t>
  </si>
  <si>
    <t>скбш6351</t>
  </si>
  <si>
    <t>скбш6351ф</t>
  </si>
  <si>
    <t>скд6376ф</t>
  </si>
  <si>
    <t>скд6364ф</t>
  </si>
  <si>
    <t>сбс3938ф</t>
  </si>
  <si>
    <t>чм8948ф</t>
  </si>
  <si>
    <t>сспк315</t>
  </si>
  <si>
    <t>сспк350</t>
  </si>
  <si>
    <t>пшоч14</t>
  </si>
  <si>
    <t>пшоч14ф</t>
  </si>
  <si>
    <t>аг6575</t>
  </si>
  <si>
    <t>6,5х75</t>
  </si>
  <si>
    <t>цл4</t>
  </si>
  <si>
    <t>цл14</t>
  </si>
  <si>
    <t>ск516020ф</t>
  </si>
  <si>
    <t>ск519016</t>
  </si>
  <si>
    <t>ск55198004ф</t>
  </si>
  <si>
    <t>м6х80</t>
  </si>
  <si>
    <t>вц38ф</t>
  </si>
  <si>
    <t>м26</t>
  </si>
  <si>
    <t>зк25</t>
  </si>
  <si>
    <t>зк26</t>
  </si>
  <si>
    <t>кс3ф</t>
  </si>
  <si>
    <t>кс4ф</t>
  </si>
  <si>
    <t>кс5ф</t>
  </si>
  <si>
    <t>кс6ф</t>
  </si>
  <si>
    <t>кс7ф</t>
  </si>
  <si>
    <t>кс8ф</t>
  </si>
  <si>
    <t>кра075</t>
  </si>
  <si>
    <t>кра1</t>
  </si>
  <si>
    <t>кр1ф</t>
  </si>
  <si>
    <t>кр16</t>
  </si>
  <si>
    <t>кр025ф</t>
  </si>
  <si>
    <t>кр05ф</t>
  </si>
  <si>
    <t>ош420ф</t>
  </si>
  <si>
    <t>ко680</t>
  </si>
  <si>
    <t>(499) 350-55-55 (многоканальный)</t>
  </si>
  <si>
    <t>пф201</t>
  </si>
  <si>
    <t>150х2,0</t>
  </si>
  <si>
    <t>кл4п100</t>
  </si>
  <si>
    <t>Свёрла по металлу    KENNER</t>
  </si>
  <si>
    <t>Свёрла по металлу   KENNER</t>
  </si>
  <si>
    <t>стандарт</t>
  </si>
  <si>
    <t>Цена в рублях со скидкой</t>
  </si>
  <si>
    <t>шт. в уп.</t>
  </si>
  <si>
    <t>смт1,5п</t>
  </si>
  <si>
    <t>Сверло по металлу HSS KENNER KENNER Profi, с Титановым покрытием 1,5мм (20 шт)</t>
  </si>
  <si>
    <t>смт2п</t>
  </si>
  <si>
    <t>Сверло по металлу HSS KENNER KENNER Profi, с Титановым покрытием 2,0мм (20 шт)</t>
  </si>
  <si>
    <t>смт2,5п</t>
  </si>
  <si>
    <t>Сверло по металлу HSS KENNER KENNER Profi, с Титановым покрытием 2,5мм (20 шт)</t>
  </si>
  <si>
    <t>смт3п</t>
  </si>
  <si>
    <t>Сверло по металлу HSS KENNER KENNER Profi, с Титановым покрытием 3,0мм (20 шт)</t>
  </si>
  <si>
    <t>смт3,2п</t>
  </si>
  <si>
    <t>Сверло по металлу HSS KENNER KENNER Profi, с Титановым покрытием 3,2мм (10 шт)</t>
  </si>
  <si>
    <t>смт4,0п</t>
  </si>
  <si>
    <t>Сверло по металлу HSS KENNER KENNER Profi, с Титановым покрытием 4,0мм (10 шт)</t>
  </si>
  <si>
    <t>смт4,5п</t>
  </si>
  <si>
    <t>смт5,0п</t>
  </si>
  <si>
    <t>Сверло по металлу HSS KENNER KENNER Profi, с Титановым покрытием 5,0мм (10 шт)</t>
  </si>
  <si>
    <t>смт6,0п</t>
  </si>
  <si>
    <t>Сверло по металлу HSS KENNER KENNER Profi, с Титановым покрытием 6,0мм (10 шт)</t>
  </si>
  <si>
    <t>смт7,0п</t>
  </si>
  <si>
    <t>Сверло по металлу HSS KENNER KENNER Profi, с Титановым покрытием 7,0мм (10 шт)</t>
  </si>
  <si>
    <t>смт8,0п</t>
  </si>
  <si>
    <t>Сверло по металлу HSS KENNER KENNER Profi, с Титановым покрытием 8,0мм (10 шт)</t>
  </si>
  <si>
    <t>смт9п</t>
  </si>
  <si>
    <t>Сверло по металлу HSS KENNER KENNER Profi, с Титановым покрытием 9,0мм (10 шт)</t>
  </si>
  <si>
    <t>Сверло по металлу HSS KENNER KENNER Profi, с Титановым покрытием 10,0мм (10 шт)</t>
  </si>
  <si>
    <t>Сверло по металлу HSS KENNER KENNER Profi, с Титановым покрытием 11,0мм (5 шт)</t>
  </si>
  <si>
    <t>Сверло по металлу HSS KENNER KENNER Profi, с Титановым покрытием 12,0мм (5 шт)</t>
  </si>
  <si>
    <t>Сверло по металлу HSS KENNER KENNER Profi, с Титановым покрытием 13,0мм (5 шт)</t>
  </si>
  <si>
    <t>Б У Р Ы     П О    Б Е Т О Н У     "KENNER"</t>
  </si>
  <si>
    <t>Самое лучшее соотношение цена и качество</t>
  </si>
  <si>
    <t>в бурах   SDS +    Master</t>
  </si>
  <si>
    <t>Буры   SDS - Plus  "KENNER Master"</t>
  </si>
  <si>
    <t>шт. в упак</t>
  </si>
  <si>
    <t>бр4110м</t>
  </si>
  <si>
    <t>Сверло-бур по бетону SDS+ 4х110 мм "Master" (1 шт)</t>
  </si>
  <si>
    <t>бр5110м</t>
  </si>
  <si>
    <t>Сверло-бур по бетону SDS+ 5х110 мм "Master" (1 шт)</t>
  </si>
  <si>
    <t>бр5160м</t>
  </si>
  <si>
    <t>Сверло-бур по бетону SDS+ 5х160 мм "Master" (1 шт)</t>
  </si>
  <si>
    <t>бр5210м</t>
  </si>
  <si>
    <t>Сверло-бур по бетону SDS+ 5х210 мм "Master" (1 шт)</t>
  </si>
  <si>
    <t>бр6110м</t>
  </si>
  <si>
    <t>Сверло-бур по бетону SDS+ 6х110 мм "Master" (1 шт)</t>
  </si>
  <si>
    <t>бр6160м</t>
  </si>
  <si>
    <t>Сверло-бур по бетону SDS+ 6х160 мм "Master" (1 шт)</t>
  </si>
  <si>
    <t>бр6210м</t>
  </si>
  <si>
    <t>Сверло-бур по бетону SDS+ 6х210 мм "Master" (1 шт)</t>
  </si>
  <si>
    <t>бр6260м</t>
  </si>
  <si>
    <t>Сверло-бур по бетону SDS+ 6х260 мм "Master" (1 шт)</t>
  </si>
  <si>
    <t>бр8110м</t>
  </si>
  <si>
    <t>Сверло-бур по бетону SDS+ 8х110 мм "Master" (1 шт)</t>
  </si>
  <si>
    <t>бр8160м</t>
  </si>
  <si>
    <t>Сверло-бур по бетону SDS+ 8х160 мм "Master" (1 шт)</t>
  </si>
  <si>
    <t>бр8210м</t>
  </si>
  <si>
    <t>Сверло-бур по бетону SDS+ 8х210 мм "Master" (1 шт)</t>
  </si>
  <si>
    <t>бр8260м</t>
  </si>
  <si>
    <t>Сверло-бур по бетону SDS+ 8х260 мм "Master" (1 шт)</t>
  </si>
  <si>
    <t>бр8310м</t>
  </si>
  <si>
    <t>Сверло-бур по бетону SDS+ 8х310 мм "Master" (1 шт)</t>
  </si>
  <si>
    <t>бр8350м</t>
  </si>
  <si>
    <t>Сверло-бур по бетону SDS+ 8х350 мм "Master" (1 шт)</t>
  </si>
  <si>
    <t>бр8460м</t>
  </si>
  <si>
    <t>Сверло-бур по бетону SDS+ 8х460 мм "Master" (1 шт)</t>
  </si>
  <si>
    <t>бр8600м</t>
  </si>
  <si>
    <t>Сверло-бур по бетону SDS+ 8х600 мм "Master" (1 шт)</t>
  </si>
  <si>
    <t>бр10110м</t>
  </si>
  <si>
    <t>Сверло-бур по бетону SDS+ 10х110 мм "Master" (1 шт)</t>
  </si>
  <si>
    <t>бр10160м</t>
  </si>
  <si>
    <t>Сверло-бур по бетону SDS+ 10х160 мм "Master" (1 шт)</t>
  </si>
  <si>
    <t>бр10210м</t>
  </si>
  <si>
    <t>Сверло-бур по бетону SDS+ 10х210 мм "Master" (1 шт)</t>
  </si>
  <si>
    <t>бр10260м</t>
  </si>
  <si>
    <t>Сверло-бур по бетону SDS+ 10х260 мм "Master" (1 шт)</t>
  </si>
  <si>
    <t>бр10310м</t>
  </si>
  <si>
    <t>Сверло-бур по бетону SDS+ 10х310 мм "Master" (1 шт)</t>
  </si>
  <si>
    <t>бр10350м</t>
  </si>
  <si>
    <t>Сверло-бур по бетону SDS+ 10х350 мм "Master" (1 шт)</t>
  </si>
  <si>
    <t>бр10460м</t>
  </si>
  <si>
    <t>Сверло-бур по бетону SDS+ 10х460 мм "Master" (1 шт)</t>
  </si>
  <si>
    <t>бр10600м</t>
  </si>
  <si>
    <t>Сверло-бур по бетону SDS+ 10х600 мм "Master" (1 шт)</t>
  </si>
  <si>
    <t>бр10800м</t>
  </si>
  <si>
    <t>Сверло-бур по бетону SDS+ 10х800 мм "Master" (1 шт)</t>
  </si>
  <si>
    <t>бр101000м</t>
  </si>
  <si>
    <t>Сверло-бур по бетону SDS+ 10х1000 мм "Master" (1 шт)</t>
  </si>
  <si>
    <t>бр12160м</t>
  </si>
  <si>
    <t>Сверло-бур по бетону SDS+ 12х160 мм "Master" (1 шт)</t>
  </si>
  <si>
    <t>бр12210м</t>
  </si>
  <si>
    <t>Сверло-бур по бетону SDS+ 12х210 мм "Master" (1 шт)</t>
  </si>
  <si>
    <t>бр12260м</t>
  </si>
  <si>
    <t>Сверло-бур по бетону SDS+ 12х260 мм "Master" (1 шт)</t>
  </si>
  <si>
    <t>бр12310м</t>
  </si>
  <si>
    <t>Сверло-бур по бетону SDS+ 12х310 мм "Master" (1 шт)</t>
  </si>
  <si>
    <t>бр12350м</t>
  </si>
  <si>
    <t>Сверло-бур по бетону SDS+ 12х350 мм "Master" (1 шт)</t>
  </si>
  <si>
    <t>бр12460м</t>
  </si>
  <si>
    <t>Сверло-бур по бетону SDS+ 12х460 мм "Master" (1 шт)</t>
  </si>
  <si>
    <t>бр12600м</t>
  </si>
  <si>
    <t>Сверло-бур по бетону SDS+ 12х600 мм "Master" (1 шт)</t>
  </si>
  <si>
    <t>бр12800м</t>
  </si>
  <si>
    <t>Сверло-бур по бетону SDS+ 12х800 мм "Master" (1 шт)</t>
  </si>
  <si>
    <t>бр121000м</t>
  </si>
  <si>
    <t>Сверло-бур по бетону SDS+ 12х1000 мм "Master" (1 шт)</t>
  </si>
  <si>
    <t>бр14210м</t>
  </si>
  <si>
    <t>Сверло-бур по бетону SDS+ 14х210 мм "Master" (1 шт)</t>
  </si>
  <si>
    <t>бр14260м</t>
  </si>
  <si>
    <t>Сверло-бур по бетону SDS+ 14х260 мм "Master" (1 шт)</t>
  </si>
  <si>
    <t>бр14310м</t>
  </si>
  <si>
    <t>Сверло-бур по бетону SDS+ 14х310 мм "Master" (1 шт)</t>
  </si>
  <si>
    <t>бр14460м</t>
  </si>
  <si>
    <t>Сверло-бур по бетону SDS+ 14х460 мм "Master" (1 шт)</t>
  </si>
  <si>
    <t>бр14600м</t>
  </si>
  <si>
    <t>Сверло-бур по бетону SDS+ 14х600 мм "Master" (1 шт)</t>
  </si>
  <si>
    <t>бр14800м</t>
  </si>
  <si>
    <t>Сверло-бур по бетону SDS+ 14х800 мм "Master" (1 шт)</t>
  </si>
  <si>
    <t>бр141000м</t>
  </si>
  <si>
    <t>Сверло-бур по бетону SDS+ 14х1000 мм "Master" (1 шт)</t>
  </si>
  <si>
    <t>бр16210м</t>
  </si>
  <si>
    <t>Сверло-бур по бетону SDS+ 16х210 мм "Master" (1 шт)</t>
  </si>
  <si>
    <t>бр16310м</t>
  </si>
  <si>
    <t>Сверло-бур по бетону SDS+ 16х310 мм "Master" (1 шт)</t>
  </si>
  <si>
    <t>бр16460м</t>
  </si>
  <si>
    <t>Сверло-бур по бетону SDS+ 16х460 мм "Master" (1 шт)</t>
  </si>
  <si>
    <t>бр16600м</t>
  </si>
  <si>
    <t>Сверло-бур по бетону SDS+ 16х600 мм "Master" (1 шт)</t>
  </si>
  <si>
    <t>бр16800м</t>
  </si>
  <si>
    <t>Сверло-бур по бетону SDS+ 16х800 мм "Master" (1 шт)</t>
  </si>
  <si>
    <t>Сверло-бур по бетону SDS+ 16х1000 мм "Master" (1 шт)</t>
  </si>
  <si>
    <t>бр18310м</t>
  </si>
  <si>
    <t>Сверло-бур по бетону SDS+ 18х310 мм "Master" (1 шт)</t>
  </si>
  <si>
    <t>бр18460м</t>
  </si>
  <si>
    <t>Сверло-бур по бетону SDS+ 18х460 мм "Master" (1 шт)</t>
  </si>
  <si>
    <t>бр18600м</t>
  </si>
  <si>
    <t>Сверло-бур по бетону SDS+ 18х600 мм "Master" (1 шт)</t>
  </si>
  <si>
    <t>бр18800м</t>
  </si>
  <si>
    <t>Сверло-бур по бетону SDS+ 18х800 мм "Master" (1 шт)</t>
  </si>
  <si>
    <t>Сверло-бур по бетону SDS+ 18х1000 мм "Master" (1 шт)</t>
  </si>
  <si>
    <t>бр20310м</t>
  </si>
  <si>
    <t>Сверло-бур по бетону SDS+ 20х310 мм "Master" (1 шт)</t>
  </si>
  <si>
    <t>бр20460м</t>
  </si>
  <si>
    <t>Сверло-бур по бетону SDS+ 20х460 мм "Master" (1 шт)</t>
  </si>
  <si>
    <t>бр20600м</t>
  </si>
  <si>
    <t>Сверло-бур по бетону SDS+ 20х600 мм "Master" (1 шт)</t>
  </si>
  <si>
    <t>бр20800м</t>
  </si>
  <si>
    <t>Сверло-бур по бетону SDS+ 20х800 мм "Master" (1 шт)</t>
  </si>
  <si>
    <t>бр201000м</t>
  </si>
  <si>
    <t>Сверло-бур по бетону SDS+ 20х1000 мм "Master" (1 шт)</t>
  </si>
  <si>
    <t>бр22460м</t>
  </si>
  <si>
    <t>Сверло-бур по бетону SDS+ 22х460 мм "Master" (1 шт)</t>
  </si>
  <si>
    <t>бр22600м</t>
  </si>
  <si>
    <t>Сверло-бур по бетону SDS+ 22х600 мм "Master" (1 шт)</t>
  </si>
  <si>
    <t>бр22800м</t>
  </si>
  <si>
    <t>Сверло-бур по бетону SDS+ 22х800 мм "Master" (1 шт)</t>
  </si>
  <si>
    <t>бр221000м</t>
  </si>
  <si>
    <t>Сверло-бур по бетону SDS+ 22х1000 мм "Master" (1 шт)</t>
  </si>
  <si>
    <t>бр24800м</t>
  </si>
  <si>
    <t>Сверло-бур по бетону SDS+ 24х800 мм "Master" (1 шт)</t>
  </si>
  <si>
    <t>бр241000м</t>
  </si>
  <si>
    <t>Сверло-бур по бетону SDS+ 24х1000 мм "Master" (1 шт)</t>
  </si>
  <si>
    <t>бр25800м</t>
  </si>
  <si>
    <t>Сверло-бур по бетону SDS+ 25х800 мм "Master" (1 шт)</t>
  </si>
  <si>
    <t>бр251000м</t>
  </si>
  <si>
    <t>Сверло-бур по бетону SDS+ 25х1000 мм "Master" (1 шт)</t>
  </si>
  <si>
    <t>Б У Р Ы   П О   Б Е Т О Н У      "KENNER"</t>
  </si>
  <si>
    <r>
      <t xml:space="preserve">Буры   SDS - Plus  "KENNER </t>
    </r>
    <r>
      <rPr>
        <b/>
        <sz val="14"/>
        <color indexed="10"/>
        <rFont val="Calibri"/>
        <family val="2"/>
        <charset val="204"/>
      </rPr>
      <t>Profi</t>
    </r>
    <r>
      <rPr>
        <b/>
        <sz val="14"/>
        <color indexed="8"/>
        <rFont val="Calibri"/>
        <family val="2"/>
        <charset val="204"/>
      </rPr>
      <t>"</t>
    </r>
  </si>
  <si>
    <t>бр4110п</t>
  </si>
  <si>
    <t>Cверло-бур по бетону SDS+ 4х110мм "Profi"</t>
  </si>
  <si>
    <t>бр5110п</t>
  </si>
  <si>
    <t>Cверло-бур по бетону SDS+ 5х110мм "Profi"</t>
  </si>
  <si>
    <t>бр5160п</t>
  </si>
  <si>
    <t>Cверло-бур по бетону SDS+ 5х160мм "Profi"</t>
  </si>
  <si>
    <t>бр5210п</t>
  </si>
  <si>
    <t>Cверло-бур по бетону SDS+ 5х210мм "Profi"</t>
  </si>
  <si>
    <t>бр6110п</t>
  </si>
  <si>
    <t>Cверло-бур по бетону SDS+ 6х110мм "Profi"</t>
  </si>
  <si>
    <t>бр6160п</t>
  </si>
  <si>
    <t>Cверло-бур по бетону SDS+ 6х160мм "Profi"</t>
  </si>
  <si>
    <t>бр6210п</t>
  </si>
  <si>
    <t>Cверло-бур по бетону SDS+ 6х210мм "Profi"</t>
  </si>
  <si>
    <t>бр6260п</t>
  </si>
  <si>
    <t>Cверло-бур по бетону SDS+ 6х260мм "Profi"</t>
  </si>
  <si>
    <t>бр8110п</t>
  </si>
  <si>
    <t>Cверло-бур по бетону SDS+ 8х110мм "Profi"</t>
  </si>
  <si>
    <t>бр8160п</t>
  </si>
  <si>
    <t>Cверло-бур по бетону SDS+ 8х160мм "Profi"</t>
  </si>
  <si>
    <t>бр8210п</t>
  </si>
  <si>
    <t>Cверло-бур по бетону SDS+ 8х210мм "Profi"</t>
  </si>
  <si>
    <t>бр8260п</t>
  </si>
  <si>
    <t>Cверло-бур по бетону SDS+ 8х260мм "Profi"</t>
  </si>
  <si>
    <t>бр8310п</t>
  </si>
  <si>
    <t>Cверло-бур по бетону SDS+ 8х310мм "Profi"</t>
  </si>
  <si>
    <t>бр8350п</t>
  </si>
  <si>
    <t>Cверло-бур по бетону SDS+ 8х350мм "Profi"</t>
  </si>
  <si>
    <t>бр8460п</t>
  </si>
  <si>
    <t>Cверло-бур по бетону SDS+ 8х460мм "Profi"</t>
  </si>
  <si>
    <t>бр8600п</t>
  </si>
  <si>
    <t>Cверло-бур по бетону SDS+ 8х600мм "Profi"</t>
  </si>
  <si>
    <t>бр101000п</t>
  </si>
  <si>
    <t>Cверло-бур по бетону SDS+ 10х1000мм "Profi"</t>
  </si>
  <si>
    <t>бр10110п</t>
  </si>
  <si>
    <t>Cверло-бур по бетону SDS+ 10х110мм "Profi"</t>
  </si>
  <si>
    <t>бр10160п</t>
  </si>
  <si>
    <t>Cверло-бур по бетону SDS+ 10х160мм "Profi"</t>
  </si>
  <si>
    <t>бр10210п</t>
  </si>
  <si>
    <t>Cверло-бур по бетону SDS+ 10х210мм "Profi"</t>
  </si>
  <si>
    <t>бр10260п</t>
  </si>
  <si>
    <t>Cверло-бур по бетону SDS+ 10х260мм "Profi"</t>
  </si>
  <si>
    <t>бр10310п</t>
  </si>
  <si>
    <t>Cверло-бур по бетону SDS+ 10х310мм "Profi"</t>
  </si>
  <si>
    <t>бр10350п</t>
  </si>
  <si>
    <t>Cверло-бур по бетону SDS+ 10х350мм "Profi"</t>
  </si>
  <si>
    <t>бр10460п</t>
  </si>
  <si>
    <t>Cверло-бур по бетону SDS+ 10х460мм "Profi"</t>
  </si>
  <si>
    <t>бр10600п</t>
  </si>
  <si>
    <t>Cверло-бур по бетону SDS+ 10х600мм "Profi"</t>
  </si>
  <si>
    <t>бр10800п</t>
  </si>
  <si>
    <t>Cверло-бур по бетону SDS+ 10х800мм "Profi"</t>
  </si>
  <si>
    <t>бр121000п</t>
  </si>
  <si>
    <t>Cверло-бур по бетону SDS+ 12х1000мм "Profi"</t>
  </si>
  <si>
    <t>бр12160п</t>
  </si>
  <si>
    <t>Cверло-бур по бетону SDS+ 12х160мм "Profi"</t>
  </si>
  <si>
    <t>бр12210п</t>
  </si>
  <si>
    <t>Cверло-бур по бетону SDS+ 12х210мм "Profi"</t>
  </si>
  <si>
    <t>бр12260п</t>
  </si>
  <si>
    <t>Cверло-бур по бетону SDS+ 12х260мм "Profi"</t>
  </si>
  <si>
    <t>бр12310п</t>
  </si>
  <si>
    <t>Cверло-бур по бетону SDS+ 12х310мм "Profi"</t>
  </si>
  <si>
    <t>бр12350п</t>
  </si>
  <si>
    <t>Cверло-бур по бетону SDS+ 12х350мм "Profi"</t>
  </si>
  <si>
    <t>бр12460п</t>
  </si>
  <si>
    <t>Cверло-бур по бетону SDS+ 12х460мм "Profi"</t>
  </si>
  <si>
    <t>бр12600п</t>
  </si>
  <si>
    <t>Cверло-бур по бетону SDS+ 12х600мм "Profi"</t>
  </si>
  <si>
    <t>бр12800п</t>
  </si>
  <si>
    <t>Cверло-бур по бетону SDS+ 12х800мм "Profi"</t>
  </si>
  <si>
    <t>бр141000п</t>
  </si>
  <si>
    <t>Cверло-бур по бетону SDS+ 14х1000мм "Profi"</t>
  </si>
  <si>
    <t>бр14210п</t>
  </si>
  <si>
    <t>Cверло-бур по бетону SDS+ 14х210мм "Profi"</t>
  </si>
  <si>
    <t>бр14260п</t>
  </si>
  <si>
    <t>Cверло-бур по бетону SDS+ 14х260мм "Profi"</t>
  </si>
  <si>
    <t>бр14310п</t>
  </si>
  <si>
    <t>Cверло-бур по бетону SDS+ 14х310мм "Profi"</t>
  </si>
  <si>
    <t>бр14460п</t>
  </si>
  <si>
    <t>Cверло-бур по бетону SDS+ 14х460мм "Profi"</t>
  </si>
  <si>
    <t>бр14600п</t>
  </si>
  <si>
    <t>Cверло-бур по бетону SDS+ 14х600мм "Profi"</t>
  </si>
  <si>
    <t>бр14800п</t>
  </si>
  <si>
    <t>Cверло-бур по бетону SDS+ 14х800мм "Profi"</t>
  </si>
  <si>
    <t>бр161000п</t>
  </si>
  <si>
    <t>Cверло-бур по бетону SDS+ 16х1000мм "Profi"</t>
  </si>
  <si>
    <t>бр16210п</t>
  </si>
  <si>
    <t>Cверло-бур по бетону SDS+ 16х210мм "Profi"</t>
  </si>
  <si>
    <t>бр16310п</t>
  </si>
  <si>
    <t>Cверло-бур по бетону SDS+ 16х310мм "Profi"</t>
  </si>
  <si>
    <t>бр16460п</t>
  </si>
  <si>
    <t>Cверло-бур по бетону SDS+ 16х460мм "Profi"</t>
  </si>
  <si>
    <t>бр16600п</t>
  </si>
  <si>
    <t>Cверло-бур по бетону SDS+ 16х600мм "Profi"</t>
  </si>
  <si>
    <t>бр16800п</t>
  </si>
  <si>
    <t>Cверло-бур по бетону SDS+ 16х800мм "Profi"</t>
  </si>
  <si>
    <t>бр181000п</t>
  </si>
  <si>
    <t>Cверло-бур по бетону SDS+ 18х1000мм "Profi"</t>
  </si>
  <si>
    <t>бр18310п</t>
  </si>
  <si>
    <t>Cверло-бур по бетону SDS+ 18х310мм "Profi"</t>
  </si>
  <si>
    <t>бр18460п</t>
  </si>
  <si>
    <t>Cверло-бур по бетону SDS+ 18х460мм "Profi"</t>
  </si>
  <si>
    <t>бр18600п</t>
  </si>
  <si>
    <t>Cверло-бур по бетону SDS+ 18х600мм "Profi"</t>
  </si>
  <si>
    <t>бр18800п</t>
  </si>
  <si>
    <t>Cверло-бур по бетону SDS+ 18х800мм "Profi"</t>
  </si>
  <si>
    <t>бр201000п</t>
  </si>
  <si>
    <t>Cверло-бур по бетону SDS+ 20х1000мм "Profi"</t>
  </si>
  <si>
    <t>бр20310п</t>
  </si>
  <si>
    <t>Cверло-бур по бетону SDS+ 20х310мм "Profi</t>
  </si>
  <si>
    <t>бр20460п</t>
  </si>
  <si>
    <t>Cверло-бур по бетону SDS+ 20х460мм "Profi"</t>
  </si>
  <si>
    <t>бр20600п</t>
  </si>
  <si>
    <t>Cверло-бур по бетону SDS+ 20х600мм "Profi"</t>
  </si>
  <si>
    <t>бр20800п</t>
  </si>
  <si>
    <t>Cверло-бур по бетону SDS+ 20х800мм "Profi"</t>
  </si>
  <si>
    <t>бр221000п</t>
  </si>
  <si>
    <t>Cверло-бур по бетону SDS+ 22х1000мм "Profi"</t>
  </si>
  <si>
    <t>бр22460п</t>
  </si>
  <si>
    <t>Cверло-бур по бетону SDS+ 22х460мм "Profi"</t>
  </si>
  <si>
    <t>бр22600п</t>
  </si>
  <si>
    <t>Cверло-бур по бетону SDS+ 22х600мм "Profi"</t>
  </si>
  <si>
    <t>бр22800п</t>
  </si>
  <si>
    <t>Cверло-бур по бетону SDS+ 22х800мм "Profi"</t>
  </si>
  <si>
    <t>бр241000п</t>
  </si>
  <si>
    <t>Cверло-бур по бетону SDS+ 24х1000мм "Profi"</t>
  </si>
  <si>
    <t>бр24800п</t>
  </si>
  <si>
    <t>Cверло-бур по бетону SDS+ 24х800мм "Profi"</t>
  </si>
  <si>
    <t>бр251000п</t>
  </si>
  <si>
    <t>Cверло-бур по бетону SDS+ 25х1000мм "Profi"</t>
  </si>
  <si>
    <t>бр25800п</t>
  </si>
  <si>
    <t>Cверло-бур по бетону SDS+ 25х800мм "Profi"</t>
  </si>
  <si>
    <t>Насадки (биты) для саморезов односторонние</t>
  </si>
  <si>
    <t>Насадка для саморезов  S2</t>
  </si>
  <si>
    <t>Сталь S2</t>
  </si>
  <si>
    <t>Насадки (биты) для саморезов двухсторонние</t>
  </si>
  <si>
    <t>WHIRTOOLS</t>
  </si>
  <si>
    <t>Насадка для саморезов Whirtools S2 Ph1х25 (10 шт)</t>
  </si>
  <si>
    <t>Насадка для саморезов Whirtools S2 Ph2х25 (10 шт)</t>
  </si>
  <si>
    <t>Насадка для саморезов Whirtools S2 Ph3х25 (10 шт)</t>
  </si>
  <si>
    <t>Насадка для саморезов Whirtools S2 Pz1х25 (10 шт)</t>
  </si>
  <si>
    <t>Насадка для саморезов Whirtools S2 Pz2х25 (10 шт)</t>
  </si>
  <si>
    <t>Насадка для саморезов Whirtools S2 Pz3х25 (10 шт)</t>
  </si>
  <si>
    <t>Насадка для саморезов Whirtools S2 Ph1х50 (10 шт)</t>
  </si>
  <si>
    <t>Насадка для саморезов Whirtools S2 Ph2х50 (10 шт)</t>
  </si>
  <si>
    <t>Насадка для саморезов Whirtools S2 Ph3х50 (10 шт)</t>
  </si>
  <si>
    <t>Насадка для саморезов Whirtools S2 Pz1х50 (10 шт)</t>
  </si>
  <si>
    <t>Насадка для саморезов Whirtools S2 Pz2х50 (10 шт)</t>
  </si>
  <si>
    <t>Насадка для саморезов Whirtools S2 Pz3х50 (10 шт)</t>
  </si>
  <si>
    <t>Насадка для саморезов Whirtools S2 Ph2х70 (10 шт)</t>
  </si>
  <si>
    <t>Насадка для саморезов Whirtools S2 Ph3х70 (10 шт)</t>
  </si>
  <si>
    <t>Насадка для саморезов Whirtools S2 Pz2х70 (10 шт)</t>
  </si>
  <si>
    <t>Насадка для саморезов Whirtools S2 Pz3х70 (10 шт)</t>
  </si>
  <si>
    <t>Насадка для саморезов Whirtools S2 Ph2х100 (10 шт)</t>
  </si>
  <si>
    <t>Насадка для саморезов Whirtools S2 Pz2х100 (10 шт)</t>
  </si>
  <si>
    <t>Насадка для саморезов Whirtools S2 TORX-30х50 (10 шт)</t>
  </si>
  <si>
    <t>Насадка для саморезов Whirtools S2 TORX-30х70 (10 шт)</t>
  </si>
  <si>
    <t>Насадка двухсторон. для саморезов Whirtools S2 Ph1х75 (10 шт)</t>
  </si>
  <si>
    <t>Насадка двухсторон. для саморезов Whirtools S2 Ph2х75 (10 шт)</t>
  </si>
  <si>
    <t>Насадка двухсторон. для саморезов Whirtools S2 Ph3х75 (10 шт)</t>
  </si>
  <si>
    <t>Насадка двухсторон. для саморезов Whirtools S2 Pz1х75 (10 шт)</t>
  </si>
  <si>
    <t>Насадка двухсторон. для саморезов Whirtools S2 Pz2х75 (10 шт)</t>
  </si>
  <si>
    <t>Насадка двухсторон. для саморезов Whirtools S2 Pz3х75 (10 шт)</t>
  </si>
  <si>
    <t>Буры,Свёрла,Биты</t>
  </si>
  <si>
    <t>пшо137024</t>
  </si>
  <si>
    <t>пшо139005</t>
  </si>
  <si>
    <t>пшо167024</t>
  </si>
  <si>
    <t>пшо169005</t>
  </si>
  <si>
    <t>пшо197024</t>
  </si>
  <si>
    <t>пшо199005</t>
  </si>
  <si>
    <t>пшо257024</t>
  </si>
  <si>
    <t>пшо259005</t>
  </si>
  <si>
    <t>пшо327024</t>
  </si>
  <si>
    <t>пшо329005</t>
  </si>
  <si>
    <t>пшс137024</t>
  </si>
  <si>
    <t>пшс139005</t>
  </si>
  <si>
    <t>пшс167024</t>
  </si>
  <si>
    <t>пшс169005</t>
  </si>
  <si>
    <t>пшс197024</t>
  </si>
  <si>
    <t>пшс199005</t>
  </si>
  <si>
    <t>пшс257024</t>
  </si>
  <si>
    <t>пшс259005</t>
  </si>
  <si>
    <t>пшс327024</t>
  </si>
  <si>
    <t>пшс329005</t>
  </si>
  <si>
    <t>гс3ф</t>
  </si>
  <si>
    <t>вм512</t>
  </si>
  <si>
    <t>5x12</t>
  </si>
  <si>
    <t>зк3281014</t>
  </si>
  <si>
    <t>зк3285021</t>
  </si>
  <si>
    <t>зк4101014</t>
  </si>
  <si>
    <t>зк4105021</t>
  </si>
  <si>
    <t>ск297024</t>
  </si>
  <si>
    <t>кл3п100</t>
  </si>
  <si>
    <t>кл35п100</t>
  </si>
  <si>
    <t>кл5п100</t>
  </si>
  <si>
    <t>кл6п100</t>
  </si>
  <si>
    <t>дг660п150</t>
  </si>
  <si>
    <t>дг640г200</t>
  </si>
  <si>
    <t>скд5525к</t>
  </si>
  <si>
    <t>скд5532к</t>
  </si>
  <si>
    <t>скд5538к</t>
  </si>
  <si>
    <t>скд5551к</t>
  </si>
  <si>
    <t>скд5565к</t>
  </si>
  <si>
    <t>скд5576к</t>
  </si>
  <si>
    <t>скд6325к</t>
  </si>
  <si>
    <t>скд6332к</t>
  </si>
  <si>
    <t>Китай</t>
  </si>
  <si>
    <t>покрытие - цинк 5мкн, увеличенное сверло РТ -5  15 мм</t>
  </si>
  <si>
    <t>А37003408001505/1</t>
  </si>
  <si>
    <t>3х80 черн</t>
  </si>
  <si>
    <t xml:space="preserve">А39004210030505          </t>
  </si>
  <si>
    <t>4,2х100 оц</t>
  </si>
  <si>
    <t>A3B002204030505</t>
  </si>
  <si>
    <t>2.2х40 оц</t>
  </si>
  <si>
    <t>A3B002204030505/1</t>
  </si>
  <si>
    <t>2.8х40 оц</t>
  </si>
  <si>
    <t>A3B002504030505</t>
  </si>
  <si>
    <t>2.5х40 оц</t>
  </si>
  <si>
    <t>A3B002505030505</t>
  </si>
  <si>
    <t>2.8х50 оц</t>
  </si>
  <si>
    <t>A3B002806030505</t>
  </si>
  <si>
    <t>2.8х60 оц</t>
  </si>
  <si>
    <t>A3B002806030505/1</t>
  </si>
  <si>
    <t>2.5х60 оц</t>
  </si>
  <si>
    <t>A3B002807030505</t>
  </si>
  <si>
    <t>2.8х70 оц</t>
  </si>
  <si>
    <t>A3B003107030505</t>
  </si>
  <si>
    <t>3.1х70 оц</t>
  </si>
  <si>
    <t>A3B003108030505</t>
  </si>
  <si>
    <t>3.1х80 оц</t>
  </si>
  <si>
    <t>A3B003109030505</t>
  </si>
  <si>
    <t>3.1х90 оц</t>
  </si>
  <si>
    <t>A3B003407030505</t>
  </si>
  <si>
    <t>3.4х70 оц</t>
  </si>
  <si>
    <t>A3B004206030G05</t>
  </si>
  <si>
    <t>4.2x60 оц</t>
  </si>
  <si>
    <t>1.870</t>
  </si>
  <si>
    <t>2.230</t>
  </si>
  <si>
    <t>3.770</t>
  </si>
  <si>
    <t xml:space="preserve">4.330 </t>
  </si>
  <si>
    <t>9.500</t>
  </si>
  <si>
    <t xml:space="preserve">0.482 </t>
  </si>
  <si>
    <t>4.330</t>
  </si>
  <si>
    <t>6.600</t>
  </si>
  <si>
    <t xml:space="preserve">9.500 </t>
  </si>
  <si>
    <t>11.500</t>
  </si>
  <si>
    <t>21.900</t>
  </si>
  <si>
    <t>43.100</t>
  </si>
  <si>
    <t>Скобы строительные</t>
  </si>
  <si>
    <t>Цена в рублях за 1 шт,              с учетом скидки</t>
  </si>
  <si>
    <t>10/250/70 мм</t>
  </si>
  <si>
    <t>8/300/70 мм</t>
  </si>
  <si>
    <t>8/250/70 мм</t>
  </si>
  <si>
    <t>8/250/60 мм</t>
  </si>
  <si>
    <t>6/300/60 мм</t>
  </si>
  <si>
    <t>10/400/70 мм</t>
  </si>
  <si>
    <t>упак шт</t>
  </si>
  <si>
    <t>ду636к</t>
  </si>
  <si>
    <t>ду850к</t>
  </si>
  <si>
    <t>ду1060к</t>
  </si>
  <si>
    <t>ду1271к</t>
  </si>
  <si>
    <t>ду1475к</t>
  </si>
  <si>
    <t>бр161000м</t>
  </si>
  <si>
    <t>бр181000м</t>
  </si>
  <si>
    <t>смт10п</t>
  </si>
  <si>
    <t>смт11п</t>
  </si>
  <si>
    <t>смт12п</t>
  </si>
  <si>
    <t>смт13п</t>
  </si>
  <si>
    <t>дг640птк</t>
  </si>
  <si>
    <t>дг660птк</t>
  </si>
  <si>
    <t>дг680птк</t>
  </si>
  <si>
    <t>дг860птк</t>
  </si>
  <si>
    <t>дг880птк</t>
  </si>
  <si>
    <t>дг8100птк</t>
  </si>
  <si>
    <t>дг8120птк</t>
  </si>
  <si>
    <t>дг8140птк</t>
  </si>
  <si>
    <t>дг10100птк</t>
  </si>
  <si>
    <t>дг10120птк</t>
  </si>
  <si>
    <t>дг10140птк</t>
  </si>
  <si>
    <t>дг10160птк</t>
  </si>
  <si>
    <t>дг640гтк</t>
  </si>
  <si>
    <t>дг660гтк</t>
  </si>
  <si>
    <t>дг680гтк</t>
  </si>
  <si>
    <t>гп80тк</t>
  </si>
  <si>
    <t>гп90тк</t>
  </si>
  <si>
    <t>гп100тк</t>
  </si>
  <si>
    <t>гп110тк</t>
  </si>
  <si>
    <t>гп120тк</t>
  </si>
  <si>
    <t>гп140тк</t>
  </si>
  <si>
    <t>гп160тк</t>
  </si>
  <si>
    <t>гп180тк</t>
  </si>
  <si>
    <t>гп200тк</t>
  </si>
  <si>
    <t>Дюбель для теплоизоляции "ГРИБ", Tech-KREP IZO</t>
  </si>
  <si>
    <t xml:space="preserve">Дюбель для теплоизоляции "ГРИБ", Tech-KREP IZM </t>
  </si>
  <si>
    <t>гм90тк</t>
  </si>
  <si>
    <t>гм120тк</t>
  </si>
  <si>
    <t>гм140тк</t>
  </si>
  <si>
    <t>гм160тк</t>
  </si>
  <si>
    <t>гм200тк</t>
  </si>
  <si>
    <t>гм220тк</t>
  </si>
  <si>
    <t>гм260тк</t>
  </si>
  <si>
    <t>гм300тк</t>
  </si>
  <si>
    <t>Дюбель для теплоизоляции "ГРИБ", Tech-KREP IZL-T</t>
  </si>
  <si>
    <t>гм140LFтк</t>
  </si>
  <si>
    <t>гм80LFтк</t>
  </si>
  <si>
    <t>гм100LFтк</t>
  </si>
  <si>
    <t>гм110LFтк</t>
  </si>
  <si>
    <t>гм260LFтк</t>
  </si>
  <si>
    <t>гм300LFтк</t>
  </si>
  <si>
    <t>с  металлическим  стержнем  и  термокрышкой</t>
  </si>
  <si>
    <t xml:space="preserve">                        с  металлическим  стержнем</t>
  </si>
  <si>
    <t xml:space="preserve">                           с пластиковым стержнем</t>
  </si>
  <si>
    <t xml:space="preserve">                       Дюбель - гвоздь  Tech-KREP,</t>
  </si>
  <si>
    <t xml:space="preserve">                               Дюбель - гвоздь  KREP-KOMP,  </t>
  </si>
  <si>
    <t xml:space="preserve">                       Дюбель - гвоздь  Tech-KREP,  </t>
  </si>
  <si>
    <t xml:space="preserve">                         Дюбель - гвоздь  KREP-KOMP, </t>
  </si>
  <si>
    <t xml:space="preserve">                             Дюбель для теплоизоляции "ГРИБ"</t>
  </si>
  <si>
    <t xml:space="preserve">     Дюбель для теплоизоляции "ГРИБ",</t>
  </si>
  <si>
    <t xml:space="preserve">          с  металлическим  стержнем</t>
  </si>
  <si>
    <t xml:space="preserve">          Дюбель для теплоизоляции "ГРИБ"</t>
  </si>
  <si>
    <t xml:space="preserve">           с  металлическим  стержнем  и  термомостом</t>
  </si>
  <si>
    <t xml:space="preserve">                                              Рондоль        </t>
  </si>
  <si>
    <t>14х180</t>
  </si>
  <si>
    <t>полиэстер для пустотелых оснований и бетона+1 насадка (шт.)</t>
  </si>
  <si>
    <t>Химический анкер HIMTEX PESF (Англия)</t>
  </si>
  <si>
    <t>хап300</t>
  </si>
  <si>
    <t>хап410</t>
  </si>
  <si>
    <t>PESF-100 300мл</t>
  </si>
  <si>
    <t>PESF-100 410мл</t>
  </si>
  <si>
    <t>Химический анкер HIMTEX VESF PROFI (Англия)</t>
  </si>
  <si>
    <t>для любого бетона и кирпича (всесезонный)</t>
  </si>
  <si>
    <t>ха400</t>
  </si>
  <si>
    <t>VESF 400мл</t>
  </si>
  <si>
    <t>Химический анкер HIMTEX EASF-150 (Англия)</t>
  </si>
  <si>
    <t>эпози-акрилат для любого бетона и кирпича + 1 насадка (шт.)</t>
  </si>
  <si>
    <t>хаэа300</t>
  </si>
  <si>
    <t>EASF 300мл</t>
  </si>
  <si>
    <t>Химический анкер HIMTEX EPOXY PE-500 (Англия)</t>
  </si>
  <si>
    <t>эпоксидная смола для тяжёлых нагрузок +1 насадка (шт.)</t>
  </si>
  <si>
    <t>хаэ385</t>
  </si>
  <si>
    <t>хаэ585</t>
  </si>
  <si>
    <t>EPOXY 385мл</t>
  </si>
  <si>
    <t>EPOXY 585мл</t>
  </si>
  <si>
    <t>Химический анкер HIMTEX Arctic PROFI-200 (Англия)</t>
  </si>
  <si>
    <t>(Зимний) Для любого кирпича и бетона +1 насадка (шт.)</t>
  </si>
  <si>
    <t>ха300зим</t>
  </si>
  <si>
    <t>300мл</t>
  </si>
  <si>
    <t>400мл</t>
  </si>
  <si>
    <t>хд300</t>
  </si>
  <si>
    <t>хд385</t>
  </si>
  <si>
    <t>хд585</t>
  </si>
  <si>
    <t>универсальная</t>
  </si>
  <si>
    <t>нку</t>
  </si>
  <si>
    <t>250мм</t>
  </si>
  <si>
    <t>ун250</t>
  </si>
  <si>
    <t>сг1250</t>
  </si>
  <si>
    <t>сг1280</t>
  </si>
  <si>
    <t>м6/м8 (12х50)</t>
  </si>
  <si>
    <t>м6/м8 (12х80)</t>
  </si>
  <si>
    <t>м10/м12 (16х85)</t>
  </si>
  <si>
    <t>м10/м12 (16х130)</t>
  </si>
  <si>
    <t>м12/м16 (20х85)</t>
  </si>
  <si>
    <t>Потолочная нейлоновая втулка  HIMTEX (Англия)</t>
  </si>
  <si>
    <t>пнв16</t>
  </si>
  <si>
    <t>пнв20</t>
  </si>
  <si>
    <t>пнв24</t>
  </si>
  <si>
    <t>пнв27</t>
  </si>
  <si>
    <t>м27</t>
  </si>
  <si>
    <t>Насос для продувки отверстий IPUM  HIMTEX (Англия)</t>
  </si>
  <si>
    <t>220мм</t>
  </si>
  <si>
    <t>370мм</t>
  </si>
  <si>
    <t>МВ 10 Китай</t>
  </si>
  <si>
    <t>МВ 12 Китай</t>
  </si>
  <si>
    <t>МВ 18 Китай</t>
  </si>
  <si>
    <t>МВ 28 Китай</t>
  </si>
  <si>
    <t>ек10</t>
  </si>
  <si>
    <t>ек12</t>
  </si>
  <si>
    <t>ек18</t>
  </si>
  <si>
    <t>ек28</t>
  </si>
  <si>
    <t>вп514ф</t>
  </si>
  <si>
    <t>вп812ф</t>
  </si>
  <si>
    <t>4Х14</t>
  </si>
  <si>
    <t>впн46</t>
  </si>
  <si>
    <t>впн48</t>
  </si>
  <si>
    <t>впн410</t>
  </si>
  <si>
    <t>впн412</t>
  </si>
  <si>
    <t>впн414</t>
  </si>
  <si>
    <t>впн416</t>
  </si>
  <si>
    <t>впн420</t>
  </si>
  <si>
    <t>впн425</t>
  </si>
  <si>
    <t>впн430</t>
  </si>
  <si>
    <t>впн435</t>
  </si>
  <si>
    <t>впн440</t>
  </si>
  <si>
    <t>впн445</t>
  </si>
  <si>
    <t>впн450</t>
  </si>
  <si>
    <t>впн455</t>
  </si>
  <si>
    <t>впн460</t>
  </si>
  <si>
    <t>впн470</t>
  </si>
  <si>
    <t>впн480</t>
  </si>
  <si>
    <t>впн58</t>
  </si>
  <si>
    <t>впн510</t>
  </si>
  <si>
    <t>впн512</t>
  </si>
  <si>
    <t>впн514</t>
  </si>
  <si>
    <t>впн516</t>
  </si>
  <si>
    <t>впн520</t>
  </si>
  <si>
    <t>впн525</t>
  </si>
  <si>
    <t>впн530</t>
  </si>
  <si>
    <t>впн535</t>
  </si>
  <si>
    <t>впн540</t>
  </si>
  <si>
    <t>впн545</t>
  </si>
  <si>
    <t>впн550</t>
  </si>
  <si>
    <t>впн560</t>
  </si>
  <si>
    <t>впн565</t>
  </si>
  <si>
    <t>впн570</t>
  </si>
  <si>
    <t>впн575</t>
  </si>
  <si>
    <t>впн580</t>
  </si>
  <si>
    <t>впн590</t>
  </si>
  <si>
    <t>впн5100</t>
  </si>
  <si>
    <t>впн610</t>
  </si>
  <si>
    <t>впн612</t>
  </si>
  <si>
    <t>впн614</t>
  </si>
  <si>
    <t>впн616</t>
  </si>
  <si>
    <t>впн620</t>
  </si>
  <si>
    <t>впн625</t>
  </si>
  <si>
    <t>впн630</t>
  </si>
  <si>
    <t>впн635</t>
  </si>
  <si>
    <t>впн640</t>
  </si>
  <si>
    <t>впн645</t>
  </si>
  <si>
    <t>впн650</t>
  </si>
  <si>
    <t>впн655</t>
  </si>
  <si>
    <t>впн660</t>
  </si>
  <si>
    <t>впн670</t>
  </si>
  <si>
    <t>впн680</t>
  </si>
  <si>
    <t>впн6100</t>
  </si>
  <si>
    <t>вцн36</t>
  </si>
  <si>
    <t>вцн38</t>
  </si>
  <si>
    <t>вцн310</t>
  </si>
  <si>
    <t>вцн312</t>
  </si>
  <si>
    <t>вцн316</t>
  </si>
  <si>
    <t>вцн320</t>
  </si>
  <si>
    <t>вцн325</t>
  </si>
  <si>
    <t>вцн330</t>
  </si>
  <si>
    <t>вцн340</t>
  </si>
  <si>
    <t>вцн46</t>
  </si>
  <si>
    <t>вцн48</t>
  </si>
  <si>
    <t>вцн410</t>
  </si>
  <si>
    <t>вцн412</t>
  </si>
  <si>
    <t>вцн414</t>
  </si>
  <si>
    <t>вцн416</t>
  </si>
  <si>
    <t>вцн425</t>
  </si>
  <si>
    <t>вцн430</t>
  </si>
  <si>
    <t>вцн435</t>
  </si>
  <si>
    <t>вцн440</t>
  </si>
  <si>
    <t>вцн445</t>
  </si>
  <si>
    <t>вцн450</t>
  </si>
  <si>
    <t>вцн460</t>
  </si>
  <si>
    <t>вцн470</t>
  </si>
  <si>
    <t>вцн58</t>
  </si>
  <si>
    <t>вцн510</t>
  </si>
  <si>
    <t>вцн512</t>
  </si>
  <si>
    <t>вцн514</t>
  </si>
  <si>
    <t>вцн516</t>
  </si>
  <si>
    <t>вцн520</t>
  </si>
  <si>
    <t>вцн525</t>
  </si>
  <si>
    <t>вцн530</t>
  </si>
  <si>
    <t>вцн535</t>
  </si>
  <si>
    <t>вцн540</t>
  </si>
  <si>
    <t>вцн545</t>
  </si>
  <si>
    <t>вцн550</t>
  </si>
  <si>
    <t>вцн560</t>
  </si>
  <si>
    <t>вцн590</t>
  </si>
  <si>
    <t>вцн610</t>
  </si>
  <si>
    <t>вцн612</t>
  </si>
  <si>
    <t>вцн614</t>
  </si>
  <si>
    <t>вцн616</t>
  </si>
  <si>
    <t>вцн620</t>
  </si>
  <si>
    <t>вцн625</t>
  </si>
  <si>
    <t>вцн630</t>
  </si>
  <si>
    <t>вцн635</t>
  </si>
  <si>
    <t>вцн640</t>
  </si>
  <si>
    <t>вцн645</t>
  </si>
  <si>
    <t>вцн650</t>
  </si>
  <si>
    <t>вцн670</t>
  </si>
  <si>
    <t>вцн680</t>
  </si>
  <si>
    <t xml:space="preserve">   </t>
  </si>
  <si>
    <t>Винт DIN  965 Нержавеющая сталь А2, потайная  головка  PH</t>
  </si>
  <si>
    <t xml:space="preserve"> Винт DIN  7985 Нержавеющая сталь А2, потайная  головка  PH</t>
  </si>
  <si>
    <t xml:space="preserve">                      Болт DIN 933 Нержавеющая сталь А2</t>
  </si>
  <si>
    <t>8х10</t>
  </si>
  <si>
    <t>20х45</t>
  </si>
  <si>
    <t>бпн510</t>
  </si>
  <si>
    <t>бпн512</t>
  </si>
  <si>
    <t>бпн514</t>
  </si>
  <si>
    <t>бпн516</t>
  </si>
  <si>
    <t>бпн520</t>
  </si>
  <si>
    <t>бпн525</t>
  </si>
  <si>
    <t>бпн530</t>
  </si>
  <si>
    <t>бпн535</t>
  </si>
  <si>
    <t>бпн540</t>
  </si>
  <si>
    <t>бпн550</t>
  </si>
  <si>
    <t>бпн560</t>
  </si>
  <si>
    <t>бпн570</t>
  </si>
  <si>
    <t>бпн616</t>
  </si>
  <si>
    <t>бпн620</t>
  </si>
  <si>
    <t>бпн625</t>
  </si>
  <si>
    <t>бпн630</t>
  </si>
  <si>
    <t>бпн635</t>
  </si>
  <si>
    <t>бпн640</t>
  </si>
  <si>
    <t>бпн645</t>
  </si>
  <si>
    <t>бпн650</t>
  </si>
  <si>
    <t>бпн660</t>
  </si>
  <si>
    <t>бпн670</t>
  </si>
  <si>
    <t>бпн680</t>
  </si>
  <si>
    <t>бпн690</t>
  </si>
  <si>
    <t>бпн6100</t>
  </si>
  <si>
    <t>бпн810</t>
  </si>
  <si>
    <t>бпн816</t>
  </si>
  <si>
    <t>бпн820</t>
  </si>
  <si>
    <t>бпн825</t>
  </si>
  <si>
    <t>бпн830</t>
  </si>
  <si>
    <t>бпн835</t>
  </si>
  <si>
    <t>бпн840</t>
  </si>
  <si>
    <t>бпн845</t>
  </si>
  <si>
    <t>бпн850</t>
  </si>
  <si>
    <t>бпн870</t>
  </si>
  <si>
    <t>бпн880</t>
  </si>
  <si>
    <t>бпн890</t>
  </si>
  <si>
    <t>бпн8100</t>
  </si>
  <si>
    <t>бпн8120</t>
  </si>
  <si>
    <t>бпн1016</t>
  </si>
  <si>
    <t>бпн1020</t>
  </si>
  <si>
    <t>бпн1025</t>
  </si>
  <si>
    <t>бпн1030</t>
  </si>
  <si>
    <t>бпн1035</t>
  </si>
  <si>
    <t>бпн1040</t>
  </si>
  <si>
    <t>бпн1045</t>
  </si>
  <si>
    <t>бпн1050</t>
  </si>
  <si>
    <t>бпн1055</t>
  </si>
  <si>
    <t>бпн1060</t>
  </si>
  <si>
    <t>бпн1070</t>
  </si>
  <si>
    <t>бпн1080</t>
  </si>
  <si>
    <t>бпн1090</t>
  </si>
  <si>
    <t>бпн10100</t>
  </si>
  <si>
    <t>бпн10120</t>
  </si>
  <si>
    <t>бпн10140</t>
  </si>
  <si>
    <t>бпн10200</t>
  </si>
  <si>
    <t>бпн1220</t>
  </si>
  <si>
    <t>бпн1225</t>
  </si>
  <si>
    <t>бпн1230</t>
  </si>
  <si>
    <t>бпн1235</t>
  </si>
  <si>
    <t>бпн1240</t>
  </si>
  <si>
    <t>бпн1250</t>
  </si>
  <si>
    <t>бпн1255</t>
  </si>
  <si>
    <t>бпн1260</t>
  </si>
  <si>
    <t>бпн1270</t>
  </si>
  <si>
    <t>бпн1280</t>
  </si>
  <si>
    <t>бпн1290</t>
  </si>
  <si>
    <t>бпн12100</t>
  </si>
  <si>
    <t>бпн12120</t>
  </si>
  <si>
    <t>бпн12140</t>
  </si>
  <si>
    <t>бпн1630</t>
  </si>
  <si>
    <t>бпн1640</t>
  </si>
  <si>
    <t>бпн1645</t>
  </si>
  <si>
    <t>бпн1650</t>
  </si>
  <si>
    <t>бпн1655</t>
  </si>
  <si>
    <t>бпн1660</t>
  </si>
  <si>
    <t>бпн1670</t>
  </si>
  <si>
    <t>бпн1680</t>
  </si>
  <si>
    <t>бпн1690</t>
  </si>
  <si>
    <t>бпн16100</t>
  </si>
  <si>
    <t>бпн16110</t>
  </si>
  <si>
    <t>бпн16120</t>
  </si>
  <si>
    <t>бпн16140</t>
  </si>
  <si>
    <t>бпн16160</t>
  </si>
  <si>
    <t>бпн2040</t>
  </si>
  <si>
    <t>бпн2045</t>
  </si>
  <si>
    <t>бпн2055</t>
  </si>
  <si>
    <t>бпн2060</t>
  </si>
  <si>
    <t>бпн2070</t>
  </si>
  <si>
    <t>бпн2080</t>
  </si>
  <si>
    <t>бпн2090</t>
  </si>
  <si>
    <t>бпн20100</t>
  </si>
  <si>
    <t>бпн20120</t>
  </si>
  <si>
    <t>бпн20140</t>
  </si>
  <si>
    <t>бпн20150</t>
  </si>
  <si>
    <t>бпн20160</t>
  </si>
  <si>
    <t>бпн20180</t>
  </si>
  <si>
    <t>Винт с внутренним шестигранником DIN 912 Нержавеющая сталь А2</t>
  </si>
  <si>
    <t>вшн616</t>
  </si>
  <si>
    <t>вшн620</t>
  </si>
  <si>
    <t>вшн625</t>
  </si>
  <si>
    <t>вшн630</t>
  </si>
  <si>
    <t>вшн635</t>
  </si>
  <si>
    <t>вшн640</t>
  </si>
  <si>
    <t>вшн650</t>
  </si>
  <si>
    <t>вшн660</t>
  </si>
  <si>
    <t>вшн816</t>
  </si>
  <si>
    <t>вшн820</t>
  </si>
  <si>
    <t>вшн825</t>
  </si>
  <si>
    <t>вшн830</t>
  </si>
  <si>
    <t>вшн835</t>
  </si>
  <si>
    <t>вшн840</t>
  </si>
  <si>
    <t>вшн850</t>
  </si>
  <si>
    <t>вшн860</t>
  </si>
  <si>
    <t>вшн880</t>
  </si>
  <si>
    <t>вшн1030</t>
  </si>
  <si>
    <t>бпн860</t>
  </si>
  <si>
    <t>впн812</t>
  </si>
  <si>
    <t>впн816</t>
  </si>
  <si>
    <t>впн820</t>
  </si>
  <si>
    <t>впн825</t>
  </si>
  <si>
    <t>впн830</t>
  </si>
  <si>
    <t>впн840</t>
  </si>
  <si>
    <t>впн850</t>
  </si>
  <si>
    <t>впн860</t>
  </si>
  <si>
    <t>впн870</t>
  </si>
  <si>
    <t>впн880</t>
  </si>
  <si>
    <t>впн8100</t>
  </si>
  <si>
    <t>вцн816</t>
  </si>
  <si>
    <t>вцн820</t>
  </si>
  <si>
    <t>вцн825</t>
  </si>
  <si>
    <t>вцн830</t>
  </si>
  <si>
    <t>вцн840</t>
  </si>
  <si>
    <t>вцн845</t>
  </si>
  <si>
    <t>вцн850</t>
  </si>
  <si>
    <t xml:space="preserve">              DIN 316 , Винт- барашек, нержавеющая сталь А2 </t>
  </si>
  <si>
    <t>вб410</t>
  </si>
  <si>
    <t>вб412</t>
  </si>
  <si>
    <t>вб416</t>
  </si>
  <si>
    <t>вб420</t>
  </si>
  <si>
    <t>вб425</t>
  </si>
  <si>
    <t>вб510</t>
  </si>
  <si>
    <t>вб516</t>
  </si>
  <si>
    <t>вб520</t>
  </si>
  <si>
    <t>вб525</t>
  </si>
  <si>
    <t>вб530</t>
  </si>
  <si>
    <t>вб610</t>
  </si>
  <si>
    <t>вб612</t>
  </si>
  <si>
    <t>вб616</t>
  </si>
  <si>
    <t>вб620</t>
  </si>
  <si>
    <t>вб625</t>
  </si>
  <si>
    <t>вб630</t>
  </si>
  <si>
    <t>вб635</t>
  </si>
  <si>
    <t>вб640</t>
  </si>
  <si>
    <t>вб650</t>
  </si>
  <si>
    <t>вб816</t>
  </si>
  <si>
    <t>вб820</t>
  </si>
  <si>
    <t>вб825</t>
  </si>
  <si>
    <t>вб830</t>
  </si>
  <si>
    <t>вб835</t>
  </si>
  <si>
    <t>вб840</t>
  </si>
  <si>
    <t>вб845</t>
  </si>
  <si>
    <t>вб850</t>
  </si>
  <si>
    <t>вб860</t>
  </si>
  <si>
    <t>вб1016</t>
  </si>
  <si>
    <t>вб1020</t>
  </si>
  <si>
    <t>вб1025</t>
  </si>
  <si>
    <t>вб1030</t>
  </si>
  <si>
    <t>вб1035</t>
  </si>
  <si>
    <t>вб1040</t>
  </si>
  <si>
    <t>вб1045</t>
  </si>
  <si>
    <t>вб1050</t>
  </si>
  <si>
    <t>вб1060</t>
  </si>
  <si>
    <t xml:space="preserve">              DIN 315 , Гайка - барашек, нержавеющая сталь А2 </t>
  </si>
  <si>
    <t>гбна4</t>
  </si>
  <si>
    <t>гбна6</t>
  </si>
  <si>
    <t>гбна8</t>
  </si>
  <si>
    <t>гбна10</t>
  </si>
  <si>
    <t>гбна12</t>
  </si>
  <si>
    <t xml:space="preserve">              DIN 1587 , Гайка колпачковая, нержавеющая сталь А2 </t>
  </si>
  <si>
    <t>гкн4</t>
  </si>
  <si>
    <t>гкн5</t>
  </si>
  <si>
    <t>гкн6</t>
  </si>
  <si>
    <t>гкн8</t>
  </si>
  <si>
    <t>гкн10</t>
  </si>
  <si>
    <t>гкн12</t>
  </si>
  <si>
    <t>гкн14</t>
  </si>
  <si>
    <t>гкн16</t>
  </si>
  <si>
    <t xml:space="preserve">              DIN 985 , Гайка самоконтрящая, нержавеющая сталь А2 </t>
  </si>
  <si>
    <t>гсн3</t>
  </si>
  <si>
    <t>гсн5</t>
  </si>
  <si>
    <t>гсн8</t>
  </si>
  <si>
    <t>гсн10</t>
  </si>
  <si>
    <t>гсн12</t>
  </si>
  <si>
    <t>гсн14</t>
  </si>
  <si>
    <t>гсн16</t>
  </si>
  <si>
    <t>гсн20</t>
  </si>
  <si>
    <t>гсн24</t>
  </si>
  <si>
    <t xml:space="preserve">              DIN 934 , Гайка, нержавеющая сталь А2 </t>
  </si>
  <si>
    <t>гшн4</t>
  </si>
  <si>
    <t>гшн5</t>
  </si>
  <si>
    <t>гшн6</t>
  </si>
  <si>
    <t>гшн8</t>
  </si>
  <si>
    <t>гшн10</t>
  </si>
  <si>
    <t>гшн12</t>
  </si>
  <si>
    <t>гшн14</t>
  </si>
  <si>
    <t>гшн16</t>
  </si>
  <si>
    <t>гшн18</t>
  </si>
  <si>
    <t>гшн20</t>
  </si>
  <si>
    <t>гшн24</t>
  </si>
  <si>
    <t>гшн30</t>
  </si>
  <si>
    <t xml:space="preserve">              DIN 9021 , Шайба увеличенная, нержавеющая сталь А2 </t>
  </si>
  <si>
    <t>шун4</t>
  </si>
  <si>
    <t>шун5</t>
  </si>
  <si>
    <t>шун6</t>
  </si>
  <si>
    <t>шун8</t>
  </si>
  <si>
    <t>шун10</t>
  </si>
  <si>
    <t>шун12</t>
  </si>
  <si>
    <t>шун14</t>
  </si>
  <si>
    <t>шун16</t>
  </si>
  <si>
    <t>шун20</t>
  </si>
  <si>
    <t>шун26</t>
  </si>
  <si>
    <t>шун32</t>
  </si>
  <si>
    <t>шун36</t>
  </si>
  <si>
    <t xml:space="preserve">              DIN 125 , Шайба обычная, нержавеющая сталь А2  </t>
  </si>
  <si>
    <t>шон5</t>
  </si>
  <si>
    <t>шон6</t>
  </si>
  <si>
    <t>шон8</t>
  </si>
  <si>
    <t>шон10</t>
  </si>
  <si>
    <t>шон12</t>
  </si>
  <si>
    <t>шон16</t>
  </si>
  <si>
    <t>шон20</t>
  </si>
  <si>
    <t xml:space="preserve">              DIN 127 , Шайба гроверная, нержавеющая сталь А2   </t>
  </si>
  <si>
    <t>шгн4</t>
  </si>
  <si>
    <t>шгн5</t>
  </si>
  <si>
    <t>шгн6</t>
  </si>
  <si>
    <t>шгн8</t>
  </si>
  <si>
    <t>шгн12</t>
  </si>
  <si>
    <t>шгн14</t>
  </si>
  <si>
    <t>шгн16</t>
  </si>
  <si>
    <t>шгн20</t>
  </si>
  <si>
    <t>шпн2965</t>
  </si>
  <si>
    <t>шпн2995</t>
  </si>
  <si>
    <t>шпн2913</t>
  </si>
  <si>
    <t>шпн4238</t>
  </si>
  <si>
    <t>шпн4838</t>
  </si>
  <si>
    <t>шпн4870</t>
  </si>
  <si>
    <t>шпн6350</t>
  </si>
  <si>
    <t>3,9х50</t>
  </si>
  <si>
    <t>4,2х50</t>
  </si>
  <si>
    <t>спн2913</t>
  </si>
  <si>
    <t>спн2916</t>
  </si>
  <si>
    <t>спн3513</t>
  </si>
  <si>
    <t>спн3516</t>
  </si>
  <si>
    <t>спн3950</t>
  </si>
  <si>
    <t>спн4216</t>
  </si>
  <si>
    <t>спн4238</t>
  </si>
  <si>
    <t>спн4250</t>
  </si>
  <si>
    <t>спн4816</t>
  </si>
  <si>
    <t>спн4850</t>
  </si>
  <si>
    <t>спн4860</t>
  </si>
  <si>
    <t>гу14ф</t>
  </si>
  <si>
    <t>вц36ф</t>
  </si>
  <si>
    <t>вц316ф</t>
  </si>
  <si>
    <t>вц320ф</t>
  </si>
  <si>
    <t>вц325ф</t>
  </si>
  <si>
    <t>вц330ф</t>
  </si>
  <si>
    <t>вц335ф</t>
  </si>
  <si>
    <t>вц340ф</t>
  </si>
  <si>
    <t>цилиндрическая  головка,     DIN 912 прочность 8.8</t>
  </si>
  <si>
    <t>ТАЛРЕП  (кольцо - кольцо)  DIN 1480</t>
  </si>
  <si>
    <t>тко5</t>
  </si>
  <si>
    <t>тко6</t>
  </si>
  <si>
    <t>тко8</t>
  </si>
  <si>
    <t>тко10</t>
  </si>
  <si>
    <t>тко12</t>
  </si>
  <si>
    <t>тко14</t>
  </si>
  <si>
    <t>тко16</t>
  </si>
  <si>
    <t>тко20</t>
  </si>
  <si>
    <t>тко24</t>
  </si>
  <si>
    <t>тко30</t>
  </si>
  <si>
    <t>тко5ф</t>
  </si>
  <si>
    <t>тко6ф</t>
  </si>
  <si>
    <t>тко8ф</t>
  </si>
  <si>
    <t>мл464</t>
  </si>
  <si>
    <t>4х64</t>
  </si>
  <si>
    <t>сспк170</t>
  </si>
  <si>
    <t>дм580</t>
  </si>
  <si>
    <t>дм100</t>
  </si>
  <si>
    <t>дм120</t>
  </si>
  <si>
    <t>дм590</t>
  </si>
  <si>
    <t>6/150/70 мм</t>
  </si>
  <si>
    <t>ждп1635ф</t>
  </si>
  <si>
    <t>ждп1935ф</t>
  </si>
  <si>
    <t>ждп2535ф</t>
  </si>
  <si>
    <t>ждп3532ф</t>
  </si>
  <si>
    <t>ждп3535ф</t>
  </si>
  <si>
    <t>ждп4135ф</t>
  </si>
  <si>
    <t>ждп4535ф</t>
  </si>
  <si>
    <t>ждп5135ф</t>
  </si>
  <si>
    <t>ждп5535ф</t>
  </si>
  <si>
    <t>ждп6438ф</t>
  </si>
  <si>
    <t>ждп7042ф</t>
  </si>
  <si>
    <t>ждп7642ф</t>
  </si>
  <si>
    <t>ждп8942ф</t>
  </si>
  <si>
    <t>ждп8948ф</t>
  </si>
  <si>
    <t>ждп9548ф</t>
  </si>
  <si>
    <t>ждп10248ф</t>
  </si>
  <si>
    <t>ждп11048ф</t>
  </si>
  <si>
    <t>ждп12748ф</t>
  </si>
  <si>
    <t>ждп15248ф</t>
  </si>
  <si>
    <t>аб20100</t>
  </si>
  <si>
    <t>Марка - K    (Китай)</t>
  </si>
  <si>
    <t>ск291014к</t>
  </si>
  <si>
    <t>ск293005к</t>
  </si>
  <si>
    <t>ск295005к</t>
  </si>
  <si>
    <t>ск295021к</t>
  </si>
  <si>
    <t>ск296005к</t>
  </si>
  <si>
    <t>ск297004к</t>
  </si>
  <si>
    <t>ск297024к</t>
  </si>
  <si>
    <t>ск298017к</t>
  </si>
  <si>
    <t>ск298019к</t>
  </si>
  <si>
    <t>ск299003к</t>
  </si>
  <si>
    <t>ск353005к</t>
  </si>
  <si>
    <t>ск355005к</t>
  </si>
  <si>
    <t>ск356005к</t>
  </si>
  <si>
    <t>ск357004к</t>
  </si>
  <si>
    <t>ск358017к</t>
  </si>
  <si>
    <t>ск358019к</t>
  </si>
  <si>
    <t>ск359003к</t>
  </si>
  <si>
    <t>ск513005к</t>
  </si>
  <si>
    <t>ск515005к</t>
  </si>
  <si>
    <t>ск516005к</t>
  </si>
  <si>
    <t>ск517004к</t>
  </si>
  <si>
    <t>ск517024к</t>
  </si>
  <si>
    <t>ск518017к</t>
  </si>
  <si>
    <t>ск519003к</t>
  </si>
  <si>
    <t>ск703005к</t>
  </si>
  <si>
    <t>ск706005к</t>
  </si>
  <si>
    <t>ск707024к</t>
  </si>
  <si>
    <t>ск708017к</t>
  </si>
  <si>
    <t>ск48191014к</t>
  </si>
  <si>
    <t>ск48193005к</t>
  </si>
  <si>
    <t>ск48195005к</t>
  </si>
  <si>
    <t>ск48196005к</t>
  </si>
  <si>
    <t>ск48197004к</t>
  </si>
  <si>
    <t>ск48198017к</t>
  </si>
  <si>
    <t>ск48199003к</t>
  </si>
  <si>
    <t>ск55191014к</t>
  </si>
  <si>
    <t>ск55191015к</t>
  </si>
  <si>
    <t>ск55193005к</t>
  </si>
  <si>
    <t>ск55195002к</t>
  </si>
  <si>
    <t>ск55195005к</t>
  </si>
  <si>
    <t>ск55195021к</t>
  </si>
  <si>
    <t>ск55196002к</t>
  </si>
  <si>
    <t>ск55196005к</t>
  </si>
  <si>
    <t>ск55197004к</t>
  </si>
  <si>
    <t>ск55197024к</t>
  </si>
  <si>
    <t>ск55198017к</t>
  </si>
  <si>
    <t>ск55199003к</t>
  </si>
  <si>
    <t>ск55251014к</t>
  </si>
  <si>
    <t>ск55253005к</t>
  </si>
  <si>
    <t>ск55255005к</t>
  </si>
  <si>
    <t>ск55256005к</t>
  </si>
  <si>
    <t>ск55257004к</t>
  </si>
  <si>
    <t>ск55257024к</t>
  </si>
  <si>
    <t>ск55258017к</t>
  </si>
  <si>
    <t>ск55258019к</t>
  </si>
  <si>
    <t>ск55259003к</t>
  </si>
  <si>
    <t>вп414ф</t>
  </si>
  <si>
    <t>вп58ф</t>
  </si>
  <si>
    <t>вп595ф</t>
  </si>
  <si>
    <t>вп614ф</t>
  </si>
  <si>
    <t>упак,  шт</t>
  </si>
  <si>
    <t>Гайка  оцинкованная       DIN 934 в Штуках</t>
  </si>
  <si>
    <t>Шайба  оцинкованная    DIN 125  в  Штуках</t>
  </si>
  <si>
    <t>упак,  Шт</t>
  </si>
  <si>
    <t>Цена в рублях за 1000 шт, с учётом скидки</t>
  </si>
  <si>
    <t>Шайба  увеличенная  оцинкованная   DIN 9021  в Штуках</t>
  </si>
  <si>
    <t>24х180</t>
  </si>
  <si>
    <t>24х200</t>
  </si>
  <si>
    <t>в Штуках</t>
  </si>
  <si>
    <t>гош4</t>
  </si>
  <si>
    <t>гош5</t>
  </si>
  <si>
    <t>гош6</t>
  </si>
  <si>
    <t>гош8</t>
  </si>
  <si>
    <t>гош10</t>
  </si>
  <si>
    <t>гош12</t>
  </si>
  <si>
    <t>гош14</t>
  </si>
  <si>
    <t>гош16</t>
  </si>
  <si>
    <t>гош18</t>
  </si>
  <si>
    <t>гош20</t>
  </si>
  <si>
    <t>гош24</t>
  </si>
  <si>
    <t>гош30</t>
  </si>
  <si>
    <t>гош36</t>
  </si>
  <si>
    <t>шош4</t>
  </si>
  <si>
    <t>шош5</t>
  </si>
  <si>
    <t>шош6</t>
  </si>
  <si>
    <t>шош8</t>
  </si>
  <si>
    <t>шош10</t>
  </si>
  <si>
    <t>шош12</t>
  </si>
  <si>
    <t>шош14</t>
  </si>
  <si>
    <t>шош16</t>
  </si>
  <si>
    <t>шош18</t>
  </si>
  <si>
    <t>шош20</t>
  </si>
  <si>
    <t>шош24</t>
  </si>
  <si>
    <t>шош30</t>
  </si>
  <si>
    <t>шош36</t>
  </si>
  <si>
    <t>шуш4</t>
  </si>
  <si>
    <t>шуш5</t>
  </si>
  <si>
    <t>шуш6</t>
  </si>
  <si>
    <t>шуш8</t>
  </si>
  <si>
    <t>шуш10</t>
  </si>
  <si>
    <t>шуш12</t>
  </si>
  <si>
    <t>шуш14</t>
  </si>
  <si>
    <t>шуш16</t>
  </si>
  <si>
    <t>шуш18</t>
  </si>
  <si>
    <t>шуш20</t>
  </si>
  <si>
    <t>шуш24</t>
  </si>
  <si>
    <t>шуш30</t>
  </si>
  <si>
    <t>шуш36</t>
  </si>
  <si>
    <t>бпш616</t>
  </si>
  <si>
    <t>бпш620</t>
  </si>
  <si>
    <t>бпш625</t>
  </si>
  <si>
    <t>бпш630</t>
  </si>
  <si>
    <t>бпш635</t>
  </si>
  <si>
    <t>бпш640</t>
  </si>
  <si>
    <t>бпш650</t>
  </si>
  <si>
    <t>бпш660</t>
  </si>
  <si>
    <t>бпш670</t>
  </si>
  <si>
    <t>бпш680</t>
  </si>
  <si>
    <t>бпш690</t>
  </si>
  <si>
    <t>бпш6100</t>
  </si>
  <si>
    <t>бпш6120</t>
  </si>
  <si>
    <t>бпш6140</t>
  </si>
  <si>
    <t>бпш816</t>
  </si>
  <si>
    <t>бпш820</t>
  </si>
  <si>
    <t>бпш825</t>
  </si>
  <si>
    <t>бпш830</t>
  </si>
  <si>
    <t>бпш835</t>
  </si>
  <si>
    <t>бпш840</t>
  </si>
  <si>
    <t>бпш845</t>
  </si>
  <si>
    <t>бпш850</t>
  </si>
  <si>
    <t>бпш860</t>
  </si>
  <si>
    <t>бпш870</t>
  </si>
  <si>
    <t>бпш880</t>
  </si>
  <si>
    <t>бпш890</t>
  </si>
  <si>
    <t>бпш8100</t>
  </si>
  <si>
    <t>бпш8120</t>
  </si>
  <si>
    <t>бпш8140</t>
  </si>
  <si>
    <t>бпш8160</t>
  </si>
  <si>
    <t>бпш8180</t>
  </si>
  <si>
    <t>бпш8200</t>
  </si>
  <si>
    <t>бпш1016</t>
  </si>
  <si>
    <t>бпш1020</t>
  </si>
  <si>
    <t>бпш1025</t>
  </si>
  <si>
    <t>бпш1030</t>
  </si>
  <si>
    <t>бпш1035</t>
  </si>
  <si>
    <t>бпш1040</t>
  </si>
  <si>
    <t>бпш1045</t>
  </si>
  <si>
    <t>бпш1050</t>
  </si>
  <si>
    <t>бпш1060</t>
  </si>
  <si>
    <t>бпш1070</t>
  </si>
  <si>
    <t>бпш1080</t>
  </si>
  <si>
    <t>бпш1090</t>
  </si>
  <si>
    <t>бпш10100</t>
  </si>
  <si>
    <t>бпш10120</t>
  </si>
  <si>
    <t>бпш10140</t>
  </si>
  <si>
    <t>бпш10160</t>
  </si>
  <si>
    <t>бпш10180</t>
  </si>
  <si>
    <t>бпш10200</t>
  </si>
  <si>
    <t>бпш1225</t>
  </si>
  <si>
    <t>бпш1230</t>
  </si>
  <si>
    <t>бпш1235</t>
  </si>
  <si>
    <t>бпш1240</t>
  </si>
  <si>
    <t>бпш1245</t>
  </si>
  <si>
    <t>бпш1250</t>
  </si>
  <si>
    <t>бпш1255</t>
  </si>
  <si>
    <t>бпш1260</t>
  </si>
  <si>
    <t>бпш1270</t>
  </si>
  <si>
    <t>бпш1280</t>
  </si>
  <si>
    <t>бпш1290</t>
  </si>
  <si>
    <t>бпш12100</t>
  </si>
  <si>
    <t>бпш12120</t>
  </si>
  <si>
    <t>бпш12140</t>
  </si>
  <si>
    <t>бпш12160</t>
  </si>
  <si>
    <t>бпш12180</t>
  </si>
  <si>
    <t>бпш12200</t>
  </si>
  <si>
    <t>бпш1430</t>
  </si>
  <si>
    <t>бпш1440</t>
  </si>
  <si>
    <t>бпш1450</t>
  </si>
  <si>
    <t>бпш1460</t>
  </si>
  <si>
    <t>бпш1470</t>
  </si>
  <si>
    <t>бпш1480</t>
  </si>
  <si>
    <t>бпш1490</t>
  </si>
  <si>
    <t>бпш14100</t>
  </si>
  <si>
    <t>бпш14120</t>
  </si>
  <si>
    <t>бпш14140</t>
  </si>
  <si>
    <t>бпш14160</t>
  </si>
  <si>
    <t>бпш14180</t>
  </si>
  <si>
    <t>бпш14200</t>
  </si>
  <si>
    <t>бпш1640</t>
  </si>
  <si>
    <t>бпш1650</t>
  </si>
  <si>
    <t>бпш1660</t>
  </si>
  <si>
    <t>бпш1670</t>
  </si>
  <si>
    <t>бпш1680</t>
  </si>
  <si>
    <t>бпш1690</t>
  </si>
  <si>
    <t>бпш16100</t>
  </si>
  <si>
    <t>бпш16120</t>
  </si>
  <si>
    <t>бпш16140</t>
  </si>
  <si>
    <t>бпш16160</t>
  </si>
  <si>
    <t>бпш16180</t>
  </si>
  <si>
    <t>бпш16200</t>
  </si>
  <si>
    <t>бпш2040</t>
  </si>
  <si>
    <t>бпш2050</t>
  </si>
  <si>
    <t>бпш2060</t>
  </si>
  <si>
    <t>бпш2070</t>
  </si>
  <si>
    <t>бпш2080</t>
  </si>
  <si>
    <t>бпш2090</t>
  </si>
  <si>
    <t>бпш20100</t>
  </si>
  <si>
    <t>бпш20120</t>
  </si>
  <si>
    <t>бпш20140</t>
  </si>
  <si>
    <t>бпш20160</t>
  </si>
  <si>
    <t>бпш20180</t>
  </si>
  <si>
    <t>бпш20200</t>
  </si>
  <si>
    <t>бпш2450</t>
  </si>
  <si>
    <t>бпш2460</t>
  </si>
  <si>
    <t>бпш2470</t>
  </si>
  <si>
    <t>бпш2480</t>
  </si>
  <si>
    <t>бпш2490</t>
  </si>
  <si>
    <t>бпш24100</t>
  </si>
  <si>
    <t>бпш24120</t>
  </si>
  <si>
    <t>бпш24140</t>
  </si>
  <si>
    <t>бпш24160</t>
  </si>
  <si>
    <t>бпш24180</t>
  </si>
  <si>
    <t>бпш24200</t>
  </si>
  <si>
    <t>шп6100м</t>
  </si>
  <si>
    <t>шп6120м</t>
  </si>
  <si>
    <t>бпш645</t>
  </si>
  <si>
    <t>ск4819пт1пр</t>
  </si>
  <si>
    <t>вп56ф</t>
  </si>
  <si>
    <t>впн690</t>
  </si>
  <si>
    <t>впн835</t>
  </si>
  <si>
    <t>впн890</t>
  </si>
  <si>
    <t>вцн335</t>
  </si>
  <si>
    <t>вцн420</t>
  </si>
  <si>
    <t>вцн480</t>
  </si>
  <si>
    <t>вцн570</t>
  </si>
  <si>
    <t>вцн580</t>
  </si>
  <si>
    <t>вцн655</t>
  </si>
  <si>
    <t>вцн660</t>
  </si>
  <si>
    <t>вцн690</t>
  </si>
  <si>
    <t>вцн6100</t>
  </si>
  <si>
    <t>вцн835</t>
  </si>
  <si>
    <t>вцн860</t>
  </si>
  <si>
    <t>вцн870</t>
  </si>
  <si>
    <t>вцн880</t>
  </si>
  <si>
    <t>вцн890</t>
  </si>
  <si>
    <t>бпн410</t>
  </si>
  <si>
    <t>бпн450</t>
  </si>
  <si>
    <t>бпн1245</t>
  </si>
  <si>
    <t>вшн520</t>
  </si>
  <si>
    <t>вшн525</t>
  </si>
  <si>
    <t>вшн550</t>
  </si>
  <si>
    <t>гсн4</t>
  </si>
  <si>
    <t>шун24</t>
  </si>
  <si>
    <t>шон4</t>
  </si>
  <si>
    <t>шгн10</t>
  </si>
  <si>
    <t>шгн30</t>
  </si>
  <si>
    <t>гм1220</t>
  </si>
  <si>
    <t>Дюбель для теплоизоляции "ГРИБ", Tech-KREP IZМ-Т</t>
  </si>
  <si>
    <t>гм90MТтк</t>
  </si>
  <si>
    <t>гм120MТтк</t>
  </si>
  <si>
    <t>гм140MТтк</t>
  </si>
  <si>
    <t>гм160MТтк</t>
  </si>
  <si>
    <t>гм180MТтк</t>
  </si>
  <si>
    <t>гм200MТтк</t>
  </si>
  <si>
    <t>гм220MТтк</t>
  </si>
  <si>
    <t xml:space="preserve">sale@krep-komp.ru     </t>
  </si>
  <si>
    <t xml:space="preserve">              sale@krep-komp.ru     </t>
  </si>
  <si>
    <t>гм120LF</t>
  </si>
  <si>
    <t>дг8160птк</t>
  </si>
  <si>
    <t>дч525</t>
  </si>
  <si>
    <t>дч530</t>
  </si>
  <si>
    <t>дч540</t>
  </si>
  <si>
    <t>дч625</t>
  </si>
  <si>
    <t>дч630</t>
  </si>
  <si>
    <t>дч635</t>
  </si>
  <si>
    <t>дч640</t>
  </si>
  <si>
    <t>дч650</t>
  </si>
  <si>
    <t>дч660</t>
  </si>
  <si>
    <t>дч830</t>
  </si>
  <si>
    <t>дч840</t>
  </si>
  <si>
    <t>дч850</t>
  </si>
  <si>
    <t>дч860</t>
  </si>
  <si>
    <t>дч880</t>
  </si>
  <si>
    <t>дч1050</t>
  </si>
  <si>
    <t>дч1060</t>
  </si>
  <si>
    <t>дч10100</t>
  </si>
  <si>
    <t>дч1260</t>
  </si>
  <si>
    <t>дч1270</t>
  </si>
  <si>
    <t>дч12120</t>
  </si>
  <si>
    <t>рн660тк</t>
  </si>
  <si>
    <t xml:space="preserve">                                              Рондоль  Tech-KREP       </t>
  </si>
  <si>
    <t xml:space="preserve">  Дюбель распорный пластиковый Чапай Tech-KREP    </t>
  </si>
  <si>
    <t xml:space="preserve">DIN 7981 , Шуруп с полукруглой головой, нержавеющая сталь А2   </t>
  </si>
  <si>
    <t xml:space="preserve">  DIN 7982 , Шуруп с потайной головой, нержавеющая сталь А2  </t>
  </si>
  <si>
    <t>кур40160</t>
  </si>
  <si>
    <t>кур40300</t>
  </si>
  <si>
    <t>кур50140</t>
  </si>
  <si>
    <t>кур50160</t>
  </si>
  <si>
    <t>кур60180</t>
  </si>
  <si>
    <t>кур60120</t>
  </si>
  <si>
    <t>кур60160</t>
  </si>
  <si>
    <t>кур80120</t>
  </si>
  <si>
    <t>кур80140</t>
  </si>
  <si>
    <t>кур80160</t>
  </si>
  <si>
    <t>кур200100</t>
  </si>
  <si>
    <t>кур40400</t>
  </si>
  <si>
    <t>кур40500</t>
  </si>
  <si>
    <t>кур40600</t>
  </si>
  <si>
    <t>кур40800</t>
  </si>
  <si>
    <t>кур50400</t>
  </si>
  <si>
    <t>кур50500</t>
  </si>
  <si>
    <t>кур50600</t>
  </si>
  <si>
    <t>кур50800</t>
  </si>
  <si>
    <t>кур501000</t>
  </si>
  <si>
    <t>кур501200</t>
  </si>
  <si>
    <t>кур501500</t>
  </si>
  <si>
    <t>кур502000</t>
  </si>
  <si>
    <t>кур60400</t>
  </si>
  <si>
    <t>кур60500</t>
  </si>
  <si>
    <t>кур60600</t>
  </si>
  <si>
    <t>кур60800</t>
  </si>
  <si>
    <t>кур601000</t>
  </si>
  <si>
    <t>кур601200</t>
  </si>
  <si>
    <t>кур601500</t>
  </si>
  <si>
    <t>кур602000</t>
  </si>
  <si>
    <t>кур801000</t>
  </si>
  <si>
    <t>кур100600</t>
  </si>
  <si>
    <t>кур1001000</t>
  </si>
  <si>
    <t>кур1001500</t>
  </si>
  <si>
    <t>кул6040</t>
  </si>
  <si>
    <t>кул40040</t>
  </si>
  <si>
    <t>кул40060</t>
  </si>
  <si>
    <t>кул30080</t>
  </si>
  <si>
    <t>кул40080</t>
  </si>
  <si>
    <t>пс16050</t>
  </si>
  <si>
    <t>пс10060</t>
  </si>
  <si>
    <t>пс22060</t>
  </si>
  <si>
    <t>пс96060</t>
  </si>
  <si>
    <t>пс22080</t>
  </si>
  <si>
    <t>пс100100</t>
  </si>
  <si>
    <t>пс120100</t>
  </si>
  <si>
    <t>пс160100</t>
  </si>
  <si>
    <t>пс1250120</t>
  </si>
  <si>
    <t>пс200160</t>
  </si>
  <si>
    <t>пс500200</t>
  </si>
  <si>
    <t>пс26080</t>
  </si>
  <si>
    <t xml:space="preserve">                     Дюбель  универсальный,  тип U   с бортом</t>
  </si>
  <si>
    <t>60уп по 100шт</t>
  </si>
  <si>
    <t>50уп по 100шт</t>
  </si>
  <si>
    <t>50шт</t>
  </si>
  <si>
    <t>кл8п50</t>
  </si>
  <si>
    <t>кл1п100</t>
  </si>
  <si>
    <t>кл2п100</t>
  </si>
  <si>
    <t>6/250/70 мм</t>
  </si>
  <si>
    <t>лм150</t>
  </si>
  <si>
    <t xml:space="preserve">кул30060 </t>
  </si>
  <si>
    <t>12х0,70</t>
  </si>
  <si>
    <t>лм140</t>
  </si>
  <si>
    <t>лм160</t>
  </si>
  <si>
    <t>тар2055</t>
  </si>
  <si>
    <t>ку105пр25</t>
  </si>
  <si>
    <t>ку130п</t>
  </si>
  <si>
    <t>ку9040пр</t>
  </si>
  <si>
    <t>куу50прч</t>
  </si>
  <si>
    <t>куу140</t>
  </si>
  <si>
    <t>куу9065-25</t>
  </si>
  <si>
    <t>куу5035*20</t>
  </si>
  <si>
    <t>куу6045*25</t>
  </si>
  <si>
    <t>куу7055*20</t>
  </si>
  <si>
    <t>куу9065*20</t>
  </si>
  <si>
    <t>куу13090*25</t>
  </si>
  <si>
    <t>куу14565*25</t>
  </si>
  <si>
    <t>кур3030</t>
  </si>
  <si>
    <t>кур5050-50</t>
  </si>
  <si>
    <t>кур5060пр</t>
  </si>
  <si>
    <t>кур50100п</t>
  </si>
  <si>
    <t>кур60300п</t>
  </si>
  <si>
    <t>кур8040п</t>
  </si>
  <si>
    <t>кур8060пр</t>
  </si>
  <si>
    <t>кур8080пр</t>
  </si>
  <si>
    <t>кур80100п</t>
  </si>
  <si>
    <t>кур10050пр</t>
  </si>
  <si>
    <t>кур16060пр</t>
  </si>
  <si>
    <t>кул20040п</t>
  </si>
  <si>
    <t>кул12080п</t>
  </si>
  <si>
    <t>кул20080п</t>
  </si>
  <si>
    <t>куас40п</t>
  </si>
  <si>
    <t>куас65пр</t>
  </si>
  <si>
    <t>куз70-50</t>
  </si>
  <si>
    <t>куз90п</t>
  </si>
  <si>
    <t>пс80040п</t>
  </si>
  <si>
    <t>пс84040п</t>
  </si>
  <si>
    <t>пс100040п</t>
  </si>
  <si>
    <t>пс120040п</t>
  </si>
  <si>
    <t>пс125040п</t>
  </si>
  <si>
    <t>пс10050п</t>
  </si>
  <si>
    <t>пс14060п</t>
  </si>
  <si>
    <t>пс16060прч</t>
  </si>
  <si>
    <t>пс20060пр</t>
  </si>
  <si>
    <t>пс14080пр</t>
  </si>
  <si>
    <t>пс16080п</t>
  </si>
  <si>
    <t>пс36080п</t>
  </si>
  <si>
    <t>пс40080п</t>
  </si>
  <si>
    <t>пс50080п</t>
  </si>
  <si>
    <t>средняя   фасовка</t>
  </si>
  <si>
    <t>большая   фасовка</t>
  </si>
  <si>
    <t>малая   фасовка</t>
  </si>
  <si>
    <t>чм16мф</t>
  </si>
  <si>
    <t>чм19мф</t>
  </si>
  <si>
    <t>чм25мф</t>
  </si>
  <si>
    <t>чм32мф</t>
  </si>
  <si>
    <t>чм35мф</t>
  </si>
  <si>
    <t>чм41мф</t>
  </si>
  <si>
    <t>чм45мф</t>
  </si>
  <si>
    <t>чм51мф</t>
  </si>
  <si>
    <t>чм55мф</t>
  </si>
  <si>
    <t>чм64мф</t>
  </si>
  <si>
    <t>чм7038мф</t>
  </si>
  <si>
    <t>чм76мф</t>
  </si>
  <si>
    <t>чм8942мф</t>
  </si>
  <si>
    <t>чм8948мф</t>
  </si>
  <si>
    <t>чм95мф</t>
  </si>
  <si>
    <t>чм102мф</t>
  </si>
  <si>
    <t>чм127мф</t>
  </si>
  <si>
    <t>чм152мф</t>
  </si>
  <si>
    <t>чм120мф</t>
  </si>
  <si>
    <t>чм7042мф</t>
  </si>
  <si>
    <t>чд16мф</t>
  </si>
  <si>
    <t>чд19мф</t>
  </si>
  <si>
    <t>чд25мф</t>
  </si>
  <si>
    <t>чд32мф</t>
  </si>
  <si>
    <t>чд35мф</t>
  </si>
  <si>
    <t>чд41мф</t>
  </si>
  <si>
    <t>чд45мф</t>
  </si>
  <si>
    <t>чд51мф</t>
  </si>
  <si>
    <t>чд55мф</t>
  </si>
  <si>
    <t>чд64мф</t>
  </si>
  <si>
    <t>чд7038мф</t>
  </si>
  <si>
    <t>чд7042мф</t>
  </si>
  <si>
    <t>чд76мф</t>
  </si>
  <si>
    <t>чд8942мф</t>
  </si>
  <si>
    <t>чд8948мф</t>
  </si>
  <si>
    <t>чд95мф</t>
  </si>
  <si>
    <t>чд102мф</t>
  </si>
  <si>
    <t>чд110мф</t>
  </si>
  <si>
    <t>чд120мф</t>
  </si>
  <si>
    <t>чд127мф</t>
  </si>
  <si>
    <t>чд152мф</t>
  </si>
  <si>
    <t>пшо13мф</t>
  </si>
  <si>
    <t>пшо14мф</t>
  </si>
  <si>
    <t>пшо16мф</t>
  </si>
  <si>
    <t>пшо19мф</t>
  </si>
  <si>
    <t>пшо25мф</t>
  </si>
  <si>
    <t>пшо32мф</t>
  </si>
  <si>
    <t>пшо38мф</t>
  </si>
  <si>
    <t>пшо41мф</t>
  </si>
  <si>
    <t>пшо51мф</t>
  </si>
  <si>
    <t>пшо57мф</t>
  </si>
  <si>
    <t>пшо76мф</t>
  </si>
  <si>
    <t>пшс13мф</t>
  </si>
  <si>
    <t>пшс14мф</t>
  </si>
  <si>
    <t>пшс16мф</t>
  </si>
  <si>
    <t>пшс19мф</t>
  </si>
  <si>
    <t>пшс25мф</t>
  </si>
  <si>
    <t>пшс32мф</t>
  </si>
  <si>
    <t>пшс38мф</t>
  </si>
  <si>
    <t>пшс41мф</t>
  </si>
  <si>
    <t>пшс51мф</t>
  </si>
  <si>
    <t>пшс57мф</t>
  </si>
  <si>
    <t>пшс76мф</t>
  </si>
  <si>
    <t>жд2510мф</t>
  </si>
  <si>
    <t>жд2512мф</t>
  </si>
  <si>
    <t>жд2516мф</t>
  </si>
  <si>
    <t>жд2520мф</t>
  </si>
  <si>
    <t>жд2525мф</t>
  </si>
  <si>
    <t>жд310мф</t>
  </si>
  <si>
    <t>жд312мф</t>
  </si>
  <si>
    <t>жд316мф</t>
  </si>
  <si>
    <t>жд320мф</t>
  </si>
  <si>
    <t>жд325мф</t>
  </si>
  <si>
    <t>жд330мф</t>
  </si>
  <si>
    <t>жд335мф</t>
  </si>
  <si>
    <t>жд340мф</t>
  </si>
  <si>
    <t>жд345мф</t>
  </si>
  <si>
    <t>жд350мф</t>
  </si>
  <si>
    <t>жд3512мф</t>
  </si>
  <si>
    <t>жд3516мф</t>
  </si>
  <si>
    <t>жд3520мф</t>
  </si>
  <si>
    <t>жд3525мф</t>
  </si>
  <si>
    <t>жд3530мф</t>
  </si>
  <si>
    <t>жд3535мф</t>
  </si>
  <si>
    <t>жд3540мф</t>
  </si>
  <si>
    <t>жд3545мф</t>
  </si>
  <si>
    <t>жд3550мф</t>
  </si>
  <si>
    <t>жд412мф</t>
  </si>
  <si>
    <t>жд416мф</t>
  </si>
  <si>
    <t>жд420мф</t>
  </si>
  <si>
    <t>жд425мф</t>
  </si>
  <si>
    <t>жд430мф</t>
  </si>
  <si>
    <t>жд435мф</t>
  </si>
  <si>
    <t>жд440мф</t>
  </si>
  <si>
    <t>жд445мф</t>
  </si>
  <si>
    <t>жд450мф</t>
  </si>
  <si>
    <t>жд460мф</t>
  </si>
  <si>
    <t>жд470мф</t>
  </si>
  <si>
    <t>жд4516мф</t>
  </si>
  <si>
    <t>жд4520мф</t>
  </si>
  <si>
    <t>жд520мф</t>
  </si>
  <si>
    <t>жд525мф</t>
  </si>
  <si>
    <t>жд530мф</t>
  </si>
  <si>
    <t>жд535мф</t>
  </si>
  <si>
    <t>жд540мф</t>
  </si>
  <si>
    <t>жд545мф</t>
  </si>
  <si>
    <t>жд550мф</t>
  </si>
  <si>
    <t>жд560мф</t>
  </si>
  <si>
    <t>жд570мф</t>
  </si>
  <si>
    <t>жд580мф</t>
  </si>
  <si>
    <t>жд590мф</t>
  </si>
  <si>
    <t>жд5100мф</t>
  </si>
  <si>
    <t>жд5120мф</t>
  </si>
  <si>
    <t>жд630мф</t>
  </si>
  <si>
    <t>жд640мф</t>
  </si>
  <si>
    <t>жд645мф</t>
  </si>
  <si>
    <t>жд650мф</t>
  </si>
  <si>
    <t>жд660мф</t>
  </si>
  <si>
    <t>жд670мф</t>
  </si>
  <si>
    <t>жд680мф</t>
  </si>
  <si>
    <t>жд690мф</t>
  </si>
  <si>
    <t>бд2510мф</t>
  </si>
  <si>
    <t>бд2512мф</t>
  </si>
  <si>
    <t>бд2516мф</t>
  </si>
  <si>
    <t>бд2520мф</t>
  </si>
  <si>
    <t>бд2525мф</t>
  </si>
  <si>
    <t>бд310мф</t>
  </si>
  <si>
    <t>бд312мф</t>
  </si>
  <si>
    <t>бд316мф</t>
  </si>
  <si>
    <t>бд320мф</t>
  </si>
  <si>
    <t>бд325мф</t>
  </si>
  <si>
    <t>бд330мф</t>
  </si>
  <si>
    <t>бд335мф</t>
  </si>
  <si>
    <t>бд340мф</t>
  </si>
  <si>
    <t>бд345мф</t>
  </si>
  <si>
    <t>бд350мф</t>
  </si>
  <si>
    <t>бд3512мф</t>
  </si>
  <si>
    <t>бд3516мф</t>
  </si>
  <si>
    <t>бд3520мф</t>
  </si>
  <si>
    <t>бд3525мф</t>
  </si>
  <si>
    <t>бд3530мф</t>
  </si>
  <si>
    <t>бд3535мф</t>
  </si>
  <si>
    <t>бд3540мф</t>
  </si>
  <si>
    <t>бд3545мф</t>
  </si>
  <si>
    <t>бд3550мф</t>
  </si>
  <si>
    <t>бд412мф</t>
  </si>
  <si>
    <t>бд416мф</t>
  </si>
  <si>
    <t>бд420мф</t>
  </si>
  <si>
    <t>бд425мф</t>
  </si>
  <si>
    <t>бд430мф</t>
  </si>
  <si>
    <t>бд435мф</t>
  </si>
  <si>
    <t>бд440мф</t>
  </si>
  <si>
    <t>бд445мф</t>
  </si>
  <si>
    <t>бд450мф</t>
  </si>
  <si>
    <t>бд460мф</t>
  </si>
  <si>
    <t>бд470мф</t>
  </si>
  <si>
    <t>бд4516мф</t>
  </si>
  <si>
    <t>бд4520мф</t>
  </si>
  <si>
    <t>бд4525мф</t>
  </si>
  <si>
    <t>бд4530мф</t>
  </si>
  <si>
    <t>бд4535мф</t>
  </si>
  <si>
    <t>бд4540мф</t>
  </si>
  <si>
    <t>бд4545мф</t>
  </si>
  <si>
    <t>бд4550мф</t>
  </si>
  <si>
    <t>бд4560мф</t>
  </si>
  <si>
    <t>бд4570мф</t>
  </si>
  <si>
    <t>бд4580мф</t>
  </si>
  <si>
    <t>бд520мф</t>
  </si>
  <si>
    <t>бд525мф</t>
  </si>
  <si>
    <t>бд530мф</t>
  </si>
  <si>
    <t>бд535мф</t>
  </si>
  <si>
    <t>бд540мф</t>
  </si>
  <si>
    <t>бд545мф</t>
  </si>
  <si>
    <t>бд550мф</t>
  </si>
  <si>
    <t>бд560мф</t>
  </si>
  <si>
    <t>бд570мф</t>
  </si>
  <si>
    <t>бд580мф</t>
  </si>
  <si>
    <t>бд590мф</t>
  </si>
  <si>
    <t>бд5100мф</t>
  </si>
  <si>
    <t>бд5120мф</t>
  </si>
  <si>
    <t>бд640мф</t>
  </si>
  <si>
    <t>бд645мф</t>
  </si>
  <si>
    <t>бд650мф</t>
  </si>
  <si>
    <t>бд660мф</t>
  </si>
  <si>
    <t>бд670мф</t>
  </si>
  <si>
    <t>бд680мф</t>
  </si>
  <si>
    <t>бд690мф</t>
  </si>
  <si>
    <t>бд6100мф</t>
  </si>
  <si>
    <t>бд6110мф</t>
  </si>
  <si>
    <t>бд6120мф</t>
  </si>
  <si>
    <t>бд6130мф</t>
  </si>
  <si>
    <t>бд6140мф</t>
  </si>
  <si>
    <t>бд6150мф</t>
  </si>
  <si>
    <t>бд6160мф</t>
  </si>
  <si>
    <t>бд6180мф</t>
  </si>
  <si>
    <t>бд6200мф</t>
  </si>
  <si>
    <t>г640мф</t>
  </si>
  <si>
    <t>г650мф</t>
  </si>
  <si>
    <t>г660мф</t>
  </si>
  <si>
    <t>г670мф</t>
  </si>
  <si>
    <t>г680мф</t>
  </si>
  <si>
    <t>г690мф</t>
  </si>
  <si>
    <t>г6100мф</t>
  </si>
  <si>
    <t>г6120мф</t>
  </si>
  <si>
    <t>г840мф</t>
  </si>
  <si>
    <t>г860мф</t>
  </si>
  <si>
    <t>г870мф</t>
  </si>
  <si>
    <t>г880мф</t>
  </si>
  <si>
    <t>г890мф</t>
  </si>
  <si>
    <t>г8100мф</t>
  </si>
  <si>
    <t>г8120мф</t>
  </si>
  <si>
    <t>г8140мф</t>
  </si>
  <si>
    <t>вк750мф</t>
  </si>
  <si>
    <t>вк770мф</t>
  </si>
  <si>
    <t>кг890мф</t>
  </si>
  <si>
    <t>кг8120мф</t>
  </si>
  <si>
    <t>кг8160мф</t>
  </si>
  <si>
    <t>кг10120мф</t>
  </si>
  <si>
    <t>кг10160мф</t>
  </si>
  <si>
    <t>кг10220мф</t>
  </si>
  <si>
    <t>кг1290мф</t>
  </si>
  <si>
    <t>кг12120мф</t>
  </si>
  <si>
    <t>кг12160мф</t>
  </si>
  <si>
    <t>кг12190мф</t>
  </si>
  <si>
    <t>кг12230мф</t>
  </si>
  <si>
    <t>кг12300мф</t>
  </si>
  <si>
    <t>кг12350мф</t>
  </si>
  <si>
    <t>шк340мф</t>
  </si>
  <si>
    <t>шк330мф</t>
  </si>
  <si>
    <t>шк440мф</t>
  </si>
  <si>
    <t>шк450мф</t>
  </si>
  <si>
    <t>шк460мф</t>
  </si>
  <si>
    <t>шк470мф</t>
  </si>
  <si>
    <t>шк550мф</t>
  </si>
  <si>
    <t>шк560мф</t>
  </si>
  <si>
    <t>шк570мф</t>
  </si>
  <si>
    <t>шк580мф</t>
  </si>
  <si>
    <t>шк660мф</t>
  </si>
  <si>
    <t>шк680мф</t>
  </si>
  <si>
    <t>шк690мф</t>
  </si>
  <si>
    <t>шк6100мф</t>
  </si>
  <si>
    <t>шк6120мф</t>
  </si>
  <si>
    <t>шк850мф</t>
  </si>
  <si>
    <t>шк880мф</t>
  </si>
  <si>
    <t>шк8100мф</t>
  </si>
  <si>
    <t>шк8120мф</t>
  </si>
  <si>
    <t>шк8140мф</t>
  </si>
  <si>
    <t>шк8160мф</t>
  </si>
  <si>
    <t>шгк330мф</t>
  </si>
  <si>
    <t>шгк340мф</t>
  </si>
  <si>
    <t>шгк440мф</t>
  </si>
  <si>
    <t>шгк450мф</t>
  </si>
  <si>
    <t>шгк460мф</t>
  </si>
  <si>
    <t>шгк470мф</t>
  </si>
  <si>
    <t>шгк550мф</t>
  </si>
  <si>
    <t>шгк560мф</t>
  </si>
  <si>
    <t>шгк570мф</t>
  </si>
  <si>
    <t>шгк580мф</t>
  </si>
  <si>
    <t>шгк660мф</t>
  </si>
  <si>
    <t>шгк680мф</t>
  </si>
  <si>
    <t>шгк690мф</t>
  </si>
  <si>
    <t>шгк6100мф</t>
  </si>
  <si>
    <t>шгк6120мф</t>
  </si>
  <si>
    <t>шгк880мф</t>
  </si>
  <si>
    <t>шгк8100мф</t>
  </si>
  <si>
    <t>шгк8120мф</t>
  </si>
  <si>
    <t>шгк8140мф</t>
  </si>
  <si>
    <t>шгк8160мф</t>
  </si>
  <si>
    <t>шгк8180мф</t>
  </si>
  <si>
    <t>шгк8200мф</t>
  </si>
  <si>
    <t>шгк10100мф</t>
  </si>
  <si>
    <t>шгк10120мф</t>
  </si>
  <si>
    <t>шгк10140мф</t>
  </si>
  <si>
    <t>шгк10150мф</t>
  </si>
  <si>
    <t>шгк10160мф</t>
  </si>
  <si>
    <t>шгк10180мф</t>
  </si>
  <si>
    <t>шгк10200мф</t>
  </si>
  <si>
    <t>шгк10220мф</t>
  </si>
  <si>
    <t>шгк10240мф</t>
  </si>
  <si>
    <t>шгк10260мф</t>
  </si>
  <si>
    <t>шгк10280мф</t>
  </si>
  <si>
    <t>шп330мф</t>
  </si>
  <si>
    <t>шп340мф</t>
  </si>
  <si>
    <t>шп440мф</t>
  </si>
  <si>
    <t>шп450мф</t>
  </si>
  <si>
    <t>шп460мф</t>
  </si>
  <si>
    <t>шп470мф</t>
  </si>
  <si>
    <t>шп550мф</t>
  </si>
  <si>
    <t>шп560мф</t>
  </si>
  <si>
    <t>шп570мф</t>
  </si>
  <si>
    <t>шп580мф</t>
  </si>
  <si>
    <t>шп660мф</t>
  </si>
  <si>
    <t>шп680мф</t>
  </si>
  <si>
    <t>шп690мф</t>
  </si>
  <si>
    <t>шп6100мф</t>
  </si>
  <si>
    <t>шп6120мф</t>
  </si>
  <si>
    <t>шп860мф</t>
  </si>
  <si>
    <t>шп880мф</t>
  </si>
  <si>
    <t>шп8100мф</t>
  </si>
  <si>
    <t>шп8120мф</t>
  </si>
  <si>
    <t>шп8140мф</t>
  </si>
  <si>
    <t>шп8160мф</t>
  </si>
  <si>
    <t>Цвет           RAL</t>
  </si>
  <si>
    <t>ар872мф</t>
  </si>
  <si>
    <t>ар892мф</t>
  </si>
  <si>
    <t>ар8112мф</t>
  </si>
  <si>
    <t>ар8132мф</t>
  </si>
  <si>
    <t>ар8152мф</t>
  </si>
  <si>
    <t>ар8172мф</t>
  </si>
  <si>
    <t>ар52мф</t>
  </si>
  <si>
    <t>ар72мф</t>
  </si>
  <si>
    <t>ар92мф</t>
  </si>
  <si>
    <t>ар112мф</t>
  </si>
  <si>
    <t>ар132мф</t>
  </si>
  <si>
    <t>ар152мф</t>
  </si>
  <si>
    <t>ар182мф</t>
  </si>
  <si>
    <t>ар202мф</t>
  </si>
  <si>
    <t>н52мф</t>
  </si>
  <si>
    <t>н72мф</t>
  </si>
  <si>
    <t>н92мф</t>
  </si>
  <si>
    <t>н112мф</t>
  </si>
  <si>
    <t>н132мф</t>
  </si>
  <si>
    <t>н152мф</t>
  </si>
  <si>
    <t>н182мф</t>
  </si>
  <si>
    <t>н202мф</t>
  </si>
  <si>
    <t>н212мф</t>
  </si>
  <si>
    <t>н250мф</t>
  </si>
  <si>
    <t>аг6525мф</t>
  </si>
  <si>
    <t>аг6536мф</t>
  </si>
  <si>
    <t>аг6556мф</t>
  </si>
  <si>
    <t>аг6575мф</t>
  </si>
  <si>
    <t>аг825мф</t>
  </si>
  <si>
    <t>аг840мф</t>
  </si>
  <si>
    <t>аг865мф</t>
  </si>
  <si>
    <t>аг885мф</t>
  </si>
  <si>
    <t>аг8100мф</t>
  </si>
  <si>
    <t>аг8110мф</t>
  </si>
  <si>
    <t>аг8120мф</t>
  </si>
  <si>
    <t>аг1040мф</t>
  </si>
  <si>
    <t>аг1050мф</t>
  </si>
  <si>
    <t>аг1060мф</t>
  </si>
  <si>
    <t>аг1077мф</t>
  </si>
  <si>
    <t>аг1097мф</t>
  </si>
  <si>
    <t>аг10125мф</t>
  </si>
  <si>
    <t>аг10130мф</t>
  </si>
  <si>
    <t>аг10150мф</t>
  </si>
  <si>
    <t>аг10180мф</t>
  </si>
  <si>
    <t>аг10200мф</t>
  </si>
  <si>
    <t>аг10250мф</t>
  </si>
  <si>
    <t>аг1260мф</t>
  </si>
  <si>
    <t>аг1275мф</t>
  </si>
  <si>
    <t>аг1299мф</t>
  </si>
  <si>
    <t>аг12120мф</t>
  </si>
  <si>
    <t>аг12129мф</t>
  </si>
  <si>
    <t>аг12150мф</t>
  </si>
  <si>
    <t>аг12180мф</t>
  </si>
  <si>
    <t>аг12200мф</t>
  </si>
  <si>
    <t>аг12250мф</t>
  </si>
  <si>
    <t>аг12280мф</t>
  </si>
  <si>
    <t>аг12300мф</t>
  </si>
  <si>
    <t>аг14100мф</t>
  </si>
  <si>
    <t>аг14120мф</t>
  </si>
  <si>
    <t>аг14150мф</t>
  </si>
  <si>
    <t>аг14200мф</t>
  </si>
  <si>
    <t>аг14250мф</t>
  </si>
  <si>
    <t>аг1665мф</t>
  </si>
  <si>
    <t>аг16111мф</t>
  </si>
  <si>
    <t>аг16147мф</t>
  </si>
  <si>
    <t>аг16180мф</t>
  </si>
  <si>
    <t>аг16220мф</t>
  </si>
  <si>
    <t>аг16250мф</t>
  </si>
  <si>
    <t>аг16300мф</t>
  </si>
  <si>
    <t>аг16360мф</t>
  </si>
  <si>
    <t>аг2075мф</t>
  </si>
  <si>
    <t>аг20107мф</t>
  </si>
  <si>
    <t>аг20151мф</t>
  </si>
  <si>
    <t>аг20180мф</t>
  </si>
  <si>
    <t>аг20200мф</t>
  </si>
  <si>
    <t>аг20250мф</t>
  </si>
  <si>
    <t>аг20300мф</t>
  </si>
  <si>
    <t>аг20350мф</t>
  </si>
  <si>
    <t>аг20400мф</t>
  </si>
  <si>
    <t>ак640мф</t>
  </si>
  <si>
    <t>ак655мф</t>
  </si>
  <si>
    <t>ак665мф</t>
  </si>
  <si>
    <t>ак670мф</t>
  </si>
  <si>
    <t>ак695мф</t>
  </si>
  <si>
    <t>ак6115мф</t>
  </si>
  <si>
    <t>ак850мф</t>
  </si>
  <si>
    <t>ак880мф</t>
  </si>
  <si>
    <t>ак895мф</t>
  </si>
  <si>
    <t>ак8105мф</t>
  </si>
  <si>
    <t>ак8120мф</t>
  </si>
  <si>
    <t>ак8150мф</t>
  </si>
  <si>
    <t>ак1065мф</t>
  </si>
  <si>
    <t>ак1080мф</t>
  </si>
  <si>
    <t>ак1095мф</t>
  </si>
  <si>
    <t>ак10100мф</t>
  </si>
  <si>
    <t>ак10120мф</t>
  </si>
  <si>
    <t>ак10130мф</t>
  </si>
  <si>
    <t>ак10150мф</t>
  </si>
  <si>
    <t>ак1270мф</t>
  </si>
  <si>
    <t>ак12100мф</t>
  </si>
  <si>
    <t>ак12110мф</t>
  </si>
  <si>
    <t>ак12120мф</t>
  </si>
  <si>
    <t>ак12135мф</t>
  </si>
  <si>
    <t>ак12150мф</t>
  </si>
  <si>
    <t>ак16105мф</t>
  </si>
  <si>
    <t>ак16120мф</t>
  </si>
  <si>
    <t>ак16125мф</t>
  </si>
  <si>
    <t>ак16140мф</t>
  </si>
  <si>
    <t>ак16160мф</t>
  </si>
  <si>
    <t>ак16180мф</t>
  </si>
  <si>
    <t>ак16200мф</t>
  </si>
  <si>
    <t>ак16220мф</t>
  </si>
  <si>
    <t>ак20125мф</t>
  </si>
  <si>
    <t>ак20160мф</t>
  </si>
  <si>
    <t>ак20200мф</t>
  </si>
  <si>
    <t>ак20300мф</t>
  </si>
  <si>
    <t>ак24360мф</t>
  </si>
  <si>
    <t>аб845мф</t>
  </si>
  <si>
    <t>аб860мф</t>
  </si>
  <si>
    <t>аб880мф</t>
  </si>
  <si>
    <t>аб885мф</t>
  </si>
  <si>
    <t>аб8100мф</t>
  </si>
  <si>
    <t>аб1050мф</t>
  </si>
  <si>
    <t>аб1055мф</t>
  </si>
  <si>
    <t>аб1060мф</t>
  </si>
  <si>
    <t>аб1080мф</t>
  </si>
  <si>
    <t>аб1085мф</t>
  </si>
  <si>
    <t>аб10100мф</t>
  </si>
  <si>
    <t>аб10110мф</t>
  </si>
  <si>
    <t>аб10120мф</t>
  </si>
  <si>
    <t>аб10125мф</t>
  </si>
  <si>
    <t>аб10130мф</t>
  </si>
  <si>
    <t>аб10140мф</t>
  </si>
  <si>
    <t>аб1265мф</t>
  </si>
  <si>
    <t>аб1270мф</t>
  </si>
  <si>
    <t>аб1280мф</t>
  </si>
  <si>
    <t>аб12100мф</t>
  </si>
  <si>
    <t>аб12110мф</t>
  </si>
  <si>
    <t>аб12120мф</t>
  </si>
  <si>
    <t>аб12130мф</t>
  </si>
  <si>
    <t>аб12140мф</t>
  </si>
  <si>
    <t>аб12150мф</t>
  </si>
  <si>
    <t>аб12160мф</t>
  </si>
  <si>
    <t>аб1675мф</t>
  </si>
  <si>
    <t>аб16100мф</t>
  </si>
  <si>
    <t>аб16110мф</t>
  </si>
  <si>
    <t>аб16130мф</t>
  </si>
  <si>
    <t>аб16150мф</t>
  </si>
  <si>
    <t>аб16220мф</t>
  </si>
  <si>
    <t>аб20100мф</t>
  </si>
  <si>
    <t>аб20110мф</t>
  </si>
  <si>
    <t>аб20140мф</t>
  </si>
  <si>
    <t>аб20150мф</t>
  </si>
  <si>
    <t>аб20160мф</t>
  </si>
  <si>
    <t>аб20200мф</t>
  </si>
  <si>
    <t>аз6мф</t>
  </si>
  <si>
    <t>аз8мф</t>
  </si>
  <si>
    <t>аз10мф</t>
  </si>
  <si>
    <t>аз12мф</t>
  </si>
  <si>
    <t>аз16мф</t>
  </si>
  <si>
    <t>аз20мф</t>
  </si>
  <si>
    <t>ав6мф</t>
  </si>
  <si>
    <t>ав8мф</t>
  </si>
  <si>
    <t>ав10мф</t>
  </si>
  <si>
    <t>ав12мф</t>
  </si>
  <si>
    <t>ав16мф</t>
  </si>
  <si>
    <t>цл4мф</t>
  </si>
  <si>
    <t>цл5мф</t>
  </si>
  <si>
    <t>цл6мф</t>
  </si>
  <si>
    <t>цл8мф</t>
  </si>
  <si>
    <t>цл10мф</t>
  </si>
  <si>
    <t>цл12мф</t>
  </si>
  <si>
    <t>цл14мф</t>
  </si>
  <si>
    <t>цл16мф</t>
  </si>
  <si>
    <t>акт640мф</t>
  </si>
  <si>
    <t>акт665мф</t>
  </si>
  <si>
    <t>дгм630мф</t>
  </si>
  <si>
    <t>дгм640мф</t>
  </si>
  <si>
    <t>дгм650мф</t>
  </si>
  <si>
    <t>дгм665мф</t>
  </si>
  <si>
    <t>ап660мф</t>
  </si>
  <si>
    <t>акл840мф</t>
  </si>
  <si>
    <t>акл860мф</t>
  </si>
  <si>
    <t>акл1060мф</t>
  </si>
  <si>
    <t>акл1080мф</t>
  </si>
  <si>
    <t>акл10100мф</t>
  </si>
  <si>
    <t>акл10120мф</t>
  </si>
  <si>
    <t>акл1270мф</t>
  </si>
  <si>
    <t>акл12100мф</t>
  </si>
  <si>
    <t>акл12130мф</t>
  </si>
  <si>
    <t>акл1470мф</t>
  </si>
  <si>
    <t>акл14100мф</t>
  </si>
  <si>
    <t>акл1680мф</t>
  </si>
  <si>
    <t>акл16130мф</t>
  </si>
  <si>
    <t>акл20130мф</t>
  </si>
  <si>
    <t>акр840мф</t>
  </si>
  <si>
    <t>акр845мф</t>
  </si>
  <si>
    <t>акр860мф</t>
  </si>
  <si>
    <t>акр880мф</t>
  </si>
  <si>
    <t>акр8100мф</t>
  </si>
  <si>
    <t>акр1050мф</t>
  </si>
  <si>
    <t>акр1060мф</t>
  </si>
  <si>
    <t>акр1080мф</t>
  </si>
  <si>
    <t>акр10100мф</t>
  </si>
  <si>
    <t>акр10115мф</t>
  </si>
  <si>
    <t>акр10120мф</t>
  </si>
  <si>
    <t>акр1270мф</t>
  </si>
  <si>
    <t>акр12100мф</t>
  </si>
  <si>
    <t>акр12130мф</t>
  </si>
  <si>
    <t>акр1470мф</t>
  </si>
  <si>
    <t>акр14100мф</t>
  </si>
  <si>
    <t>акр1680мф</t>
  </si>
  <si>
    <t>акр16110мф</t>
  </si>
  <si>
    <t>акр16130мф</t>
  </si>
  <si>
    <t>акр20130мф</t>
  </si>
  <si>
    <t>ако840мф</t>
  </si>
  <si>
    <t>ако845мф</t>
  </si>
  <si>
    <t>ако860мф</t>
  </si>
  <si>
    <t>ако880мф</t>
  </si>
  <si>
    <t>ако8100мф</t>
  </si>
  <si>
    <t>ако1060мф</t>
  </si>
  <si>
    <t>ако1080мф</t>
  </si>
  <si>
    <t>ако10100мф</t>
  </si>
  <si>
    <t>ако10115мф</t>
  </si>
  <si>
    <t>ако10120мф</t>
  </si>
  <si>
    <t>ако1270мф</t>
  </si>
  <si>
    <t>ако12100мф</t>
  </si>
  <si>
    <t>ако12130мф</t>
  </si>
  <si>
    <t>ако12140мф</t>
  </si>
  <si>
    <t>ако1470мф</t>
  </si>
  <si>
    <t>ако14100мф</t>
  </si>
  <si>
    <t>ако1660мф</t>
  </si>
  <si>
    <t>ако1680мф</t>
  </si>
  <si>
    <t>ако16110мф</t>
  </si>
  <si>
    <t>ако16130мф</t>
  </si>
  <si>
    <t>ако20130мф</t>
  </si>
  <si>
    <t>аку6мф</t>
  </si>
  <si>
    <t>аку8мф</t>
  </si>
  <si>
    <t>аку10мф</t>
  </si>
  <si>
    <t>аку12мф</t>
  </si>
  <si>
    <t>аку16мф</t>
  </si>
  <si>
    <t>кп4100мф</t>
  </si>
  <si>
    <t>кп5100мф</t>
  </si>
  <si>
    <t>кп6100мф</t>
  </si>
  <si>
    <t>кп8100мф</t>
  </si>
  <si>
    <t>мл421мф</t>
  </si>
  <si>
    <t>мл432мф</t>
  </si>
  <si>
    <t>мл438мф</t>
  </si>
  <si>
    <t>мл446мф</t>
  </si>
  <si>
    <t>мл454мф</t>
  </si>
  <si>
    <t>мл459мф</t>
  </si>
  <si>
    <t>мл464мф</t>
  </si>
  <si>
    <t>мл537мф</t>
  </si>
  <si>
    <t>мл552мф</t>
  </si>
  <si>
    <t>мл565мф</t>
  </si>
  <si>
    <t>мл580мф</t>
  </si>
  <si>
    <t>мл637мф</t>
  </si>
  <si>
    <t>мл652мф</t>
  </si>
  <si>
    <t>мл665мф</t>
  </si>
  <si>
    <t>мл680мф</t>
  </si>
  <si>
    <t>мл837мф</t>
  </si>
  <si>
    <t>мл850мф</t>
  </si>
  <si>
    <t>мл863мф</t>
  </si>
  <si>
    <t>мл880мф</t>
  </si>
  <si>
    <t>млк432мф</t>
  </si>
  <si>
    <t>млк552мф</t>
  </si>
  <si>
    <t>млк652мф</t>
  </si>
  <si>
    <t>мло432мф</t>
  </si>
  <si>
    <t>мло552мф</t>
  </si>
  <si>
    <t>мло652мф</t>
  </si>
  <si>
    <t>млл432мф</t>
  </si>
  <si>
    <t>млл552мф</t>
  </si>
  <si>
    <t>млл652мф</t>
  </si>
  <si>
    <t>гд530мф</t>
  </si>
  <si>
    <t>гд632мф</t>
  </si>
  <si>
    <t>гд838мф</t>
  </si>
  <si>
    <t>гд860мф</t>
  </si>
  <si>
    <t>гд1060мф</t>
  </si>
  <si>
    <t>лтп10160мф</t>
  </si>
  <si>
    <t>лтп10180мф</t>
  </si>
  <si>
    <t>лтп10200мф</t>
  </si>
  <si>
    <t>лтп12150мф</t>
  </si>
  <si>
    <t>лтп12180мф</t>
  </si>
  <si>
    <t>лтп12200мф</t>
  </si>
  <si>
    <t>лтп12250мф</t>
  </si>
  <si>
    <t>лтп12330мф</t>
  </si>
  <si>
    <t>лтп14200мф</t>
  </si>
  <si>
    <t>лтп14330мф</t>
  </si>
  <si>
    <t>лтп16350мф</t>
  </si>
  <si>
    <t>лтп20200мф</t>
  </si>
  <si>
    <t>лтп20250мф</t>
  </si>
  <si>
    <t>лтп20330мф</t>
  </si>
  <si>
    <t>лтп25200мф</t>
  </si>
  <si>
    <t>лтп25250мф</t>
  </si>
  <si>
    <t>лтп25330мф</t>
  </si>
  <si>
    <t>лтп30330мф</t>
  </si>
  <si>
    <t>дм1242мф</t>
  </si>
  <si>
    <t>дм1238мф</t>
  </si>
  <si>
    <t>дм1529мф</t>
  </si>
  <si>
    <t>большая  фасовка</t>
  </si>
  <si>
    <t>средняя  фасовка</t>
  </si>
  <si>
    <t>малая  фасовка</t>
  </si>
  <si>
    <t>ск4819пт3мф</t>
  </si>
  <si>
    <t>ск4822пт3мф</t>
  </si>
  <si>
    <t>ск4825пт3мф</t>
  </si>
  <si>
    <t>ск4829пт3мф</t>
  </si>
  <si>
    <t>ск4832пт3мф</t>
  </si>
  <si>
    <t>ск4835пт3мф</t>
  </si>
  <si>
    <t>ск4840пт3мф</t>
  </si>
  <si>
    <t>ск5519мф</t>
  </si>
  <si>
    <t>ск5525мф</t>
  </si>
  <si>
    <t>ск5532мф</t>
  </si>
  <si>
    <t>ск5538мф</t>
  </si>
  <si>
    <t>ск5551мф</t>
  </si>
  <si>
    <t>ск5565мф</t>
  </si>
  <si>
    <t>ск5576мф</t>
  </si>
  <si>
    <t>ск55102мф</t>
  </si>
  <si>
    <t>ск6319мф</t>
  </si>
  <si>
    <t>ск6325мф</t>
  </si>
  <si>
    <t>ск6332мф</t>
  </si>
  <si>
    <t>ск6338мф</t>
  </si>
  <si>
    <t>ск6351мф</t>
  </si>
  <si>
    <t>ск6360мф</t>
  </si>
  <si>
    <t>ск6370мф</t>
  </si>
  <si>
    <t>ск6380мф</t>
  </si>
  <si>
    <t>ск63100мф</t>
  </si>
  <si>
    <t>ск63130мф</t>
  </si>
  <si>
    <t>ск63150мф</t>
  </si>
  <si>
    <t>скд5525мф</t>
  </si>
  <si>
    <t>скд5532мф</t>
  </si>
  <si>
    <t>скд5538мф</t>
  </si>
  <si>
    <t>скд5551мф</t>
  </si>
  <si>
    <t>скд5565мф</t>
  </si>
  <si>
    <t>скд5576мф</t>
  </si>
  <si>
    <t>скд6325мф</t>
  </si>
  <si>
    <t>скд6332мф</t>
  </si>
  <si>
    <t>скд6338мф</t>
  </si>
  <si>
    <t>скд6351мф</t>
  </si>
  <si>
    <t>скд6364мф</t>
  </si>
  <si>
    <t>скд6376мф</t>
  </si>
  <si>
    <t>сф4816мф</t>
  </si>
  <si>
    <t>сф4819мф</t>
  </si>
  <si>
    <t>скбш4819мф</t>
  </si>
  <si>
    <t>скбш5519мф</t>
  </si>
  <si>
    <t>скбш5525мф</t>
  </si>
  <si>
    <t>скбш5532мф</t>
  </si>
  <si>
    <t>скбш5538мф</t>
  </si>
  <si>
    <t>скбш5551мф</t>
  </si>
  <si>
    <t>скбш6319мф</t>
  </si>
  <si>
    <t>скбш6325мф</t>
  </si>
  <si>
    <t>скбш6332мф</t>
  </si>
  <si>
    <t>скбш6338мф</t>
  </si>
  <si>
    <t>скбш6351мф</t>
  </si>
  <si>
    <t>6,3/5,5х105</t>
  </si>
  <si>
    <t>шр4мф</t>
  </si>
  <si>
    <t>шр5мф</t>
  </si>
  <si>
    <t>шр6мф</t>
  </si>
  <si>
    <t>шр8мф</t>
  </si>
  <si>
    <t>шр10мф</t>
  </si>
  <si>
    <t>шр12мф</t>
  </si>
  <si>
    <t>шр14мф</t>
  </si>
  <si>
    <t>шр16мф</t>
  </si>
  <si>
    <t>шр18мф</t>
  </si>
  <si>
    <t>шр20мф</t>
  </si>
  <si>
    <t>шр22мф</t>
  </si>
  <si>
    <t>шр24мф</t>
  </si>
  <si>
    <t>шр30мф</t>
  </si>
  <si>
    <t>шр36мф</t>
  </si>
  <si>
    <t>шр52мф</t>
  </si>
  <si>
    <t>шр62мф</t>
  </si>
  <si>
    <t>шр82мф</t>
  </si>
  <si>
    <t>шр102мф</t>
  </si>
  <si>
    <t>шр122мф</t>
  </si>
  <si>
    <t>шр142мф</t>
  </si>
  <si>
    <t>шр162мф</t>
  </si>
  <si>
    <t>шр182мф</t>
  </si>
  <si>
    <t>шр202мф</t>
  </si>
  <si>
    <t>шр242мф</t>
  </si>
  <si>
    <t>шр302мф</t>
  </si>
  <si>
    <t>шс660мф</t>
  </si>
  <si>
    <t>шс680мф</t>
  </si>
  <si>
    <t>шс6100мф</t>
  </si>
  <si>
    <t>шс850мф</t>
  </si>
  <si>
    <t>шс860мф</t>
  </si>
  <si>
    <t>шс880мф</t>
  </si>
  <si>
    <t>шс890мф</t>
  </si>
  <si>
    <t>шс8100мф</t>
  </si>
  <si>
    <t>шс8120мф</t>
  </si>
  <si>
    <t>шс8140мф</t>
  </si>
  <si>
    <t>шс8160мф</t>
  </si>
  <si>
    <t>шс8180мф</t>
  </si>
  <si>
    <t>шс8200мф</t>
  </si>
  <si>
    <t>шс1060мф</t>
  </si>
  <si>
    <t>шс1080мф</t>
  </si>
  <si>
    <t>шс10100мф</t>
  </si>
  <si>
    <t>шс10120мф</t>
  </si>
  <si>
    <t>шс10140мф</t>
  </si>
  <si>
    <t>шс10160мф</t>
  </si>
  <si>
    <t>шс10180мф</t>
  </si>
  <si>
    <t>шс10200мф</t>
  </si>
  <si>
    <t>кр6100ф</t>
  </si>
  <si>
    <t>кр6150ф</t>
  </si>
  <si>
    <t>кр6200ф</t>
  </si>
  <si>
    <t>кр8100ф</t>
  </si>
  <si>
    <t>кр8160ф</t>
  </si>
  <si>
    <t>кр8210ф</t>
  </si>
  <si>
    <t>кр8250ф</t>
  </si>
  <si>
    <t>кр8300ф</t>
  </si>
  <si>
    <t>кр10210ф</t>
  </si>
  <si>
    <t>кр10250ф</t>
  </si>
  <si>
    <t>кр10300ф</t>
  </si>
  <si>
    <t>кр10400ф</t>
  </si>
  <si>
    <t>ко680ф</t>
  </si>
  <si>
    <t>ко6100ф</t>
  </si>
  <si>
    <t>ко6150ф</t>
  </si>
  <si>
    <t>ко6200ф</t>
  </si>
  <si>
    <t>ко8100ф</t>
  </si>
  <si>
    <t>ко8160ф</t>
  </si>
  <si>
    <t>ко8210ф</t>
  </si>
  <si>
    <t>ко8250ф</t>
  </si>
  <si>
    <t>ко8300ф</t>
  </si>
  <si>
    <t>ко10210ф</t>
  </si>
  <si>
    <t>ко10250ф</t>
  </si>
  <si>
    <t>ко10300ф</t>
  </si>
  <si>
    <t>ко10400ф</t>
  </si>
  <si>
    <t>гу6мф</t>
  </si>
  <si>
    <t>гу8мф</t>
  </si>
  <si>
    <t>гу10мф</t>
  </si>
  <si>
    <t>гу12мф</t>
  </si>
  <si>
    <t>гу14мф</t>
  </si>
  <si>
    <t>гу16мф</t>
  </si>
  <si>
    <t>гу20мф</t>
  </si>
  <si>
    <t>гу2472мф</t>
  </si>
  <si>
    <t>гс3мф</t>
  </si>
  <si>
    <t>гс4мф</t>
  </si>
  <si>
    <t>гс5мф</t>
  </si>
  <si>
    <t>гс6мф</t>
  </si>
  <si>
    <t>гс8мф</t>
  </si>
  <si>
    <t>гс10мф</t>
  </si>
  <si>
    <t>гс12мф</t>
  </si>
  <si>
    <t>гс14мф</t>
  </si>
  <si>
    <t>гс16мф</t>
  </si>
  <si>
    <t>гс20мф</t>
  </si>
  <si>
    <t>гс24мф</t>
  </si>
  <si>
    <t>гк4мф</t>
  </si>
  <si>
    <t>гк5мф</t>
  </si>
  <si>
    <t>гк6мф</t>
  </si>
  <si>
    <t>гк8мф</t>
  </si>
  <si>
    <t>гк10мф</t>
  </si>
  <si>
    <t>гк12мф</t>
  </si>
  <si>
    <t>гк14мф</t>
  </si>
  <si>
    <t>гк16мф</t>
  </si>
  <si>
    <t>гф4мф</t>
  </si>
  <si>
    <t>гф5мф</t>
  </si>
  <si>
    <t>гф6мф</t>
  </si>
  <si>
    <t>гф8мф</t>
  </si>
  <si>
    <t>гф10мф</t>
  </si>
  <si>
    <t>гф12мф</t>
  </si>
  <si>
    <t>гф14мф</t>
  </si>
  <si>
    <t>гф16мф</t>
  </si>
  <si>
    <t>гб4мф</t>
  </si>
  <si>
    <t>гб5мф</t>
  </si>
  <si>
    <t>гб6мф</t>
  </si>
  <si>
    <t>гб8мф</t>
  </si>
  <si>
    <t>гб10мф</t>
  </si>
  <si>
    <t>гб12мф</t>
  </si>
  <si>
    <t>гб16мф</t>
  </si>
  <si>
    <t>гкв4мф</t>
  </si>
  <si>
    <t>гкв5мф</t>
  </si>
  <si>
    <t>гкв6мф</t>
  </si>
  <si>
    <t>гкв8мф</t>
  </si>
  <si>
    <t>гкв10мф</t>
  </si>
  <si>
    <t>бм525</t>
  </si>
  <si>
    <t>бм616мф</t>
  </si>
  <si>
    <t>бм620мф</t>
  </si>
  <si>
    <t>бм625мф</t>
  </si>
  <si>
    <t>бм630мф</t>
  </si>
  <si>
    <t>бм635мф</t>
  </si>
  <si>
    <t>бм640мф</t>
  </si>
  <si>
    <t>бм650мф</t>
  </si>
  <si>
    <t>бм660мф</t>
  </si>
  <si>
    <t>бм670мф</t>
  </si>
  <si>
    <t>бм680мф</t>
  </si>
  <si>
    <t>бм690мф</t>
  </si>
  <si>
    <t>бм6100мф</t>
  </si>
  <si>
    <t>бм6120мф</t>
  </si>
  <si>
    <t>бм820мф</t>
  </si>
  <si>
    <t>бм825мф</t>
  </si>
  <si>
    <t>бм830мф</t>
  </si>
  <si>
    <t>бм835мф</t>
  </si>
  <si>
    <t>бм840мф</t>
  </si>
  <si>
    <t>бм845мф</t>
  </si>
  <si>
    <t>бм850мф</t>
  </si>
  <si>
    <t>бм860мф</t>
  </si>
  <si>
    <t>бм870мф</t>
  </si>
  <si>
    <t>бм880мф</t>
  </si>
  <si>
    <t>бм890мф</t>
  </si>
  <si>
    <t>бм8100мф</t>
  </si>
  <si>
    <t>бм8120мф</t>
  </si>
  <si>
    <t>бм8140мф</t>
  </si>
  <si>
    <t>бм1020мф</t>
  </si>
  <si>
    <t>бм1025мф</t>
  </si>
  <si>
    <t>бм1030мф</t>
  </si>
  <si>
    <t>бм1035мф</t>
  </si>
  <si>
    <t>бм1040мф</t>
  </si>
  <si>
    <t>бм1050мф</t>
  </si>
  <si>
    <t>бм1060мф</t>
  </si>
  <si>
    <t>бм1070мф</t>
  </si>
  <si>
    <t>бм1080мф</t>
  </si>
  <si>
    <t>бм1090мф</t>
  </si>
  <si>
    <t>бм10100мф</t>
  </si>
  <si>
    <t>бм10120мф</t>
  </si>
  <si>
    <t>бм10140мф</t>
  </si>
  <si>
    <t>вп46мф</t>
  </si>
  <si>
    <t>вп48мф</t>
  </si>
  <si>
    <t>вп410мф</t>
  </si>
  <si>
    <t>вп412мф</t>
  </si>
  <si>
    <t>вп414мф</t>
  </si>
  <si>
    <t>вп415мф</t>
  </si>
  <si>
    <t>вп416мф</t>
  </si>
  <si>
    <t>вп420мф</t>
  </si>
  <si>
    <t>вп425мф</t>
  </si>
  <si>
    <t>вп430мф</t>
  </si>
  <si>
    <t>вп440мф</t>
  </si>
  <si>
    <t>вп445мф</t>
  </si>
  <si>
    <t>вп450мф</t>
  </si>
  <si>
    <t>вп455мф</t>
  </si>
  <si>
    <t>вп460мф</t>
  </si>
  <si>
    <t>вп465мф</t>
  </si>
  <si>
    <t>вп470мф</t>
  </si>
  <si>
    <t>вп475мф</t>
  </si>
  <si>
    <t>вп480мф</t>
  </si>
  <si>
    <t>вп56мф</t>
  </si>
  <si>
    <t>вп58мф</t>
  </si>
  <si>
    <t>вп510мф</t>
  </si>
  <si>
    <t>вп512мф</t>
  </si>
  <si>
    <t>вп514мф</t>
  </si>
  <si>
    <t>вп515мф</t>
  </si>
  <si>
    <t>вп516мф</t>
  </si>
  <si>
    <t>вп520мф</t>
  </si>
  <si>
    <t>вп525мф</t>
  </si>
  <si>
    <t>вп530мф</t>
  </si>
  <si>
    <t>вп535мф</t>
  </si>
  <si>
    <t>вп540мф</t>
  </si>
  <si>
    <t>вп545мф</t>
  </si>
  <si>
    <t>вп550мф</t>
  </si>
  <si>
    <t>вп560мф</t>
  </si>
  <si>
    <t>вп565мф</t>
  </si>
  <si>
    <t>вп570мф</t>
  </si>
  <si>
    <t>вп575мф</t>
  </si>
  <si>
    <t>вп580мф</t>
  </si>
  <si>
    <t>вп585мф</t>
  </si>
  <si>
    <t>вп590мф</t>
  </si>
  <si>
    <t>вп595мф</t>
  </si>
  <si>
    <t>вп5100мф</t>
  </si>
  <si>
    <t>вп610мф</t>
  </si>
  <si>
    <t>вп612мф</t>
  </si>
  <si>
    <t>вп614мф</t>
  </si>
  <si>
    <t>вп616мф</t>
  </si>
  <si>
    <t>вп620мф</t>
  </si>
  <si>
    <t>вп625мф</t>
  </si>
  <si>
    <t>вп630мф</t>
  </si>
  <si>
    <t>вп635мф</t>
  </si>
  <si>
    <t>вп640мф</t>
  </si>
  <si>
    <t>вп645мф</t>
  </si>
  <si>
    <t>вп650мф</t>
  </si>
  <si>
    <t>вп655мф</t>
  </si>
  <si>
    <t>вп660мф</t>
  </si>
  <si>
    <t>вп665мф</t>
  </si>
  <si>
    <t>вп670мф</t>
  </si>
  <si>
    <t>вп675мф</t>
  </si>
  <si>
    <t>вп680мф</t>
  </si>
  <si>
    <t>вп685мф</t>
  </si>
  <si>
    <t>вп690мф</t>
  </si>
  <si>
    <t>вп6100мф</t>
  </si>
  <si>
    <t>вп812мф</t>
  </si>
  <si>
    <t>вп816мф</t>
  </si>
  <si>
    <t>вп820мф</t>
  </si>
  <si>
    <t>вп825мф</t>
  </si>
  <si>
    <t>вп830мф</t>
  </si>
  <si>
    <t>вп835мф</t>
  </si>
  <si>
    <t>вп840мф</t>
  </si>
  <si>
    <t>вп850мф</t>
  </si>
  <si>
    <t>вп860мф</t>
  </si>
  <si>
    <t>вп870мф</t>
  </si>
  <si>
    <t>вп880мф</t>
  </si>
  <si>
    <t>вп890мф</t>
  </si>
  <si>
    <t>вп8100мф</t>
  </si>
  <si>
    <t>вц36мф</t>
  </si>
  <si>
    <t>вц38мф</t>
  </si>
  <si>
    <t>вц310мф</t>
  </si>
  <si>
    <t>вц312мф</t>
  </si>
  <si>
    <t>вц316мф</t>
  </si>
  <si>
    <t>вц320мф</t>
  </si>
  <si>
    <t>вц325мф</t>
  </si>
  <si>
    <t>вц330мф</t>
  </si>
  <si>
    <t>вц335мф</t>
  </si>
  <si>
    <t>вц340мф</t>
  </si>
  <si>
    <t>вц46мф</t>
  </si>
  <si>
    <t>вц48мф</t>
  </si>
  <si>
    <t>вц410мф</t>
  </si>
  <si>
    <t>вц412мф</t>
  </si>
  <si>
    <t>вц414мф</t>
  </si>
  <si>
    <t>вц416мф</t>
  </si>
  <si>
    <t>вц420мф</t>
  </si>
  <si>
    <t>вц425мф</t>
  </si>
  <si>
    <t>вц430мф</t>
  </si>
  <si>
    <t>вц435мф</t>
  </si>
  <si>
    <t>вц440мф</t>
  </si>
  <si>
    <t>вц445мф</t>
  </si>
  <si>
    <t>вц450мф</t>
  </si>
  <si>
    <t>вц460мф</t>
  </si>
  <si>
    <t>вц470мф</t>
  </si>
  <si>
    <t>вц480мф</t>
  </si>
  <si>
    <t>вц58мф</t>
  </si>
  <si>
    <t>вц510мф</t>
  </si>
  <si>
    <t>вц512мф</t>
  </si>
  <si>
    <t>вц514мф</t>
  </si>
  <si>
    <t>вц516мф</t>
  </si>
  <si>
    <t>вц520мф</t>
  </si>
  <si>
    <t>вц525мф</t>
  </si>
  <si>
    <t>вц530мф</t>
  </si>
  <si>
    <t>вц535мф</t>
  </si>
  <si>
    <t>вц540мф</t>
  </si>
  <si>
    <t>вц545мф</t>
  </si>
  <si>
    <t>вц550мф</t>
  </si>
  <si>
    <t>вц560мф</t>
  </si>
  <si>
    <t>вц570мф</t>
  </si>
  <si>
    <t>вц580мф</t>
  </si>
  <si>
    <t>вц590мф</t>
  </si>
  <si>
    <t>вц610мф</t>
  </si>
  <si>
    <t>вц612мф</t>
  </si>
  <si>
    <t>вц614мф</t>
  </si>
  <si>
    <t>вц616мф</t>
  </si>
  <si>
    <t>вц620мф</t>
  </si>
  <si>
    <t>вц625мф</t>
  </si>
  <si>
    <t>вц630мф</t>
  </si>
  <si>
    <t>вц635мф</t>
  </si>
  <si>
    <t>вц640мф</t>
  </si>
  <si>
    <t>вц645мф</t>
  </si>
  <si>
    <t>вц650мф</t>
  </si>
  <si>
    <t>вц655мф</t>
  </si>
  <si>
    <t>вц660мф</t>
  </si>
  <si>
    <t>вц670мф</t>
  </si>
  <si>
    <t>вц680мф</t>
  </si>
  <si>
    <t>вц690мф</t>
  </si>
  <si>
    <t>вц6100мф</t>
  </si>
  <si>
    <t>вц816мф</t>
  </si>
  <si>
    <t>вц820мф</t>
  </si>
  <si>
    <t>вц825мф</t>
  </si>
  <si>
    <t>вц830мф</t>
  </si>
  <si>
    <t>вц835мф</t>
  </si>
  <si>
    <t>вц840мф</t>
  </si>
  <si>
    <t>вц845мф</t>
  </si>
  <si>
    <t>вц850мф</t>
  </si>
  <si>
    <t>вц860мф</t>
  </si>
  <si>
    <t>вц870мф</t>
  </si>
  <si>
    <t>вц880мф</t>
  </si>
  <si>
    <t>вц890мф</t>
  </si>
  <si>
    <t>вц8100мф</t>
  </si>
  <si>
    <t>вм48мф</t>
  </si>
  <si>
    <t>вм410мф</t>
  </si>
  <si>
    <t>вм412мф</t>
  </si>
  <si>
    <t>вм416мф</t>
  </si>
  <si>
    <t>вм420мф</t>
  </si>
  <si>
    <t>вм422мф</t>
  </si>
  <si>
    <t>вм425мф</t>
  </si>
  <si>
    <t>вм430мф</t>
  </si>
  <si>
    <t>вм435мф</t>
  </si>
  <si>
    <t>вм440мф</t>
  </si>
  <si>
    <t>вм445мф</t>
  </si>
  <si>
    <t>вм450мф</t>
  </si>
  <si>
    <t>вм460мф</t>
  </si>
  <si>
    <t>вм510мф</t>
  </si>
  <si>
    <t>вм516мф</t>
  </si>
  <si>
    <t>вм520мф</t>
  </si>
  <si>
    <t>вм525мф</t>
  </si>
  <si>
    <t>вм530мф</t>
  </si>
  <si>
    <t>вм535мф</t>
  </si>
  <si>
    <t>вм540мф</t>
  </si>
  <si>
    <t>вм550мф</t>
  </si>
  <si>
    <t>вм560мф</t>
  </si>
  <si>
    <t>вм610мф</t>
  </si>
  <si>
    <t>вм612мф</t>
  </si>
  <si>
    <t>вм616мф</t>
  </si>
  <si>
    <t>вм620мф</t>
  </si>
  <si>
    <t>вм625мф</t>
  </si>
  <si>
    <t>вм630мф</t>
  </si>
  <si>
    <t>вм635мф</t>
  </si>
  <si>
    <t>вм640мф</t>
  </si>
  <si>
    <t>вм645мф</t>
  </si>
  <si>
    <t>вм650мф</t>
  </si>
  <si>
    <t>вм660мф</t>
  </si>
  <si>
    <t>вш616мф</t>
  </si>
  <si>
    <t>вш620мф</t>
  </si>
  <si>
    <t>вш625мф</t>
  </si>
  <si>
    <t>вш630мф</t>
  </si>
  <si>
    <t>вш635мф</t>
  </si>
  <si>
    <t>вш640мф</t>
  </si>
  <si>
    <t>вш650мф</t>
  </si>
  <si>
    <t>вш660мф</t>
  </si>
  <si>
    <t>вш816мф</t>
  </si>
  <si>
    <t>вш820мф</t>
  </si>
  <si>
    <t>вш825мф</t>
  </si>
  <si>
    <t>вш830мф</t>
  </si>
  <si>
    <t>вш835мф</t>
  </si>
  <si>
    <t>вш840мф</t>
  </si>
  <si>
    <t>вш850мф</t>
  </si>
  <si>
    <t>вш860мф</t>
  </si>
  <si>
    <t>вш870мф</t>
  </si>
  <si>
    <t>вш880мф</t>
  </si>
  <si>
    <t>впн46мф</t>
  </si>
  <si>
    <t>впн48мф</t>
  </si>
  <si>
    <t>впн410мф</t>
  </si>
  <si>
    <t>впн412мф</t>
  </si>
  <si>
    <t>впн414мф</t>
  </si>
  <si>
    <t>впн416мф</t>
  </si>
  <si>
    <t>впн420мф</t>
  </si>
  <si>
    <t>впн425мф</t>
  </si>
  <si>
    <t>впн430мф</t>
  </si>
  <si>
    <t>впн435мф</t>
  </si>
  <si>
    <t>впн440мф</t>
  </si>
  <si>
    <t>впн445мф</t>
  </si>
  <si>
    <t>впн450мф</t>
  </si>
  <si>
    <t>впн455мф</t>
  </si>
  <si>
    <t>впн460мф</t>
  </si>
  <si>
    <t>впн470мф</t>
  </si>
  <si>
    <t>впн480мф</t>
  </si>
  <si>
    <t>впн58мф</t>
  </si>
  <si>
    <t>впн510мф</t>
  </si>
  <si>
    <t>впн512мф</t>
  </si>
  <si>
    <t>впн514мф</t>
  </si>
  <si>
    <t>впн516мф</t>
  </si>
  <si>
    <t>впн520мф</t>
  </si>
  <si>
    <t>впн525мф</t>
  </si>
  <si>
    <t>впн530мф</t>
  </si>
  <si>
    <t>впн535мф</t>
  </si>
  <si>
    <t>впн540мф</t>
  </si>
  <si>
    <t>впн545мф</t>
  </si>
  <si>
    <t>впн550мф</t>
  </si>
  <si>
    <t>впн560мф</t>
  </si>
  <si>
    <t>впн565мф</t>
  </si>
  <si>
    <t>впн570мф</t>
  </si>
  <si>
    <t>впн575мф</t>
  </si>
  <si>
    <t>впн580мф</t>
  </si>
  <si>
    <t>впн590мф</t>
  </si>
  <si>
    <t>впн5100мф</t>
  </si>
  <si>
    <t>впн610мф</t>
  </si>
  <si>
    <t>впн612мф</t>
  </si>
  <si>
    <t>впн614мф</t>
  </si>
  <si>
    <t>впн616мф</t>
  </si>
  <si>
    <t>впн620мф</t>
  </si>
  <si>
    <t>впн625мф</t>
  </si>
  <si>
    <t>впн630мф</t>
  </si>
  <si>
    <t>впн635мф</t>
  </si>
  <si>
    <t>впн640мф</t>
  </si>
  <si>
    <t>впн645мф</t>
  </si>
  <si>
    <t>впн650мф</t>
  </si>
  <si>
    <t>впн655мф</t>
  </si>
  <si>
    <t>впн660мф</t>
  </si>
  <si>
    <t>впн670мф</t>
  </si>
  <si>
    <t>впн680мф</t>
  </si>
  <si>
    <t>впн690мф</t>
  </si>
  <si>
    <t>впн6100мф</t>
  </si>
  <si>
    <t>впн812мф</t>
  </si>
  <si>
    <t>впн816мф</t>
  </si>
  <si>
    <t>впн820мф</t>
  </si>
  <si>
    <t>впн825мф</t>
  </si>
  <si>
    <t>впн830мф</t>
  </si>
  <si>
    <t>впн835мф</t>
  </si>
  <si>
    <t>впн840мф</t>
  </si>
  <si>
    <t>впн850мф</t>
  </si>
  <si>
    <t>впн860мф</t>
  </si>
  <si>
    <t>впн870мф</t>
  </si>
  <si>
    <t>впн880мф</t>
  </si>
  <si>
    <t>впн890мф</t>
  </si>
  <si>
    <t>впн8100мф</t>
  </si>
  <si>
    <t>вцн36мф</t>
  </si>
  <si>
    <t>вцн38мф</t>
  </si>
  <si>
    <t>вцн310мф</t>
  </si>
  <si>
    <t>вцн312мф</t>
  </si>
  <si>
    <t>вцн316мф</t>
  </si>
  <si>
    <t>вцн320мф</t>
  </si>
  <si>
    <t>вцн325мф</t>
  </si>
  <si>
    <t>вцн330мф</t>
  </si>
  <si>
    <t>вцн335мф</t>
  </si>
  <si>
    <t>вцн340мф</t>
  </si>
  <si>
    <t>вцн46мф</t>
  </si>
  <si>
    <t>вцн48мф</t>
  </si>
  <si>
    <t>вцн410мф</t>
  </si>
  <si>
    <t>вцн412мф</t>
  </si>
  <si>
    <t>вцн414мф</t>
  </si>
  <si>
    <t>вцн416мф</t>
  </si>
  <si>
    <t>вцн420мф</t>
  </si>
  <si>
    <t>вцн425мф</t>
  </si>
  <si>
    <t>вцн430мф</t>
  </si>
  <si>
    <t>вцн435мф</t>
  </si>
  <si>
    <t>вцн440мф</t>
  </si>
  <si>
    <t>вцн445мф</t>
  </si>
  <si>
    <t>вцн450мф</t>
  </si>
  <si>
    <t>вцн460мф</t>
  </si>
  <si>
    <t>вцн470мф</t>
  </si>
  <si>
    <t>вцн480мф</t>
  </si>
  <si>
    <t>вцн58мф</t>
  </si>
  <si>
    <t>вцн510мф</t>
  </si>
  <si>
    <t>вцн512мф</t>
  </si>
  <si>
    <t>вцн514мф</t>
  </si>
  <si>
    <t>вцн516мф</t>
  </si>
  <si>
    <t>вцн520мф</t>
  </si>
  <si>
    <t>вцн525мф</t>
  </si>
  <si>
    <t>вцн530мф</t>
  </si>
  <si>
    <t>вцн535мф</t>
  </si>
  <si>
    <t>вцн540мф</t>
  </si>
  <si>
    <t>вцн545мф</t>
  </si>
  <si>
    <t>вцн550мф</t>
  </si>
  <si>
    <t>вцн560мф</t>
  </si>
  <si>
    <t>вцн570мф</t>
  </si>
  <si>
    <t>вцн580мф</t>
  </si>
  <si>
    <t>вцн590мф</t>
  </si>
  <si>
    <t>вцн610мф</t>
  </si>
  <si>
    <t>вцн612мф</t>
  </si>
  <si>
    <t>вцн614мф</t>
  </si>
  <si>
    <t>вцн616мф</t>
  </si>
  <si>
    <t>вцн620мф</t>
  </si>
  <si>
    <t>вцн625мф</t>
  </si>
  <si>
    <t>вцн630мф</t>
  </si>
  <si>
    <t>вцн635мф</t>
  </si>
  <si>
    <t>вцн640мф</t>
  </si>
  <si>
    <t>вцн645мф</t>
  </si>
  <si>
    <t>вцн650мф</t>
  </si>
  <si>
    <t>вцн655мф</t>
  </si>
  <si>
    <t>вцн660мф</t>
  </si>
  <si>
    <t>вцн670мф</t>
  </si>
  <si>
    <t>вцн680мф</t>
  </si>
  <si>
    <t>вцн690мф</t>
  </si>
  <si>
    <t>вцн6100мф</t>
  </si>
  <si>
    <t>вцн816мф</t>
  </si>
  <si>
    <t>вцн820мф</t>
  </si>
  <si>
    <t>вцн825мф</t>
  </si>
  <si>
    <t>вцн830мф</t>
  </si>
  <si>
    <t>вцн835мф</t>
  </si>
  <si>
    <t>вцн840мф</t>
  </si>
  <si>
    <t>вцн845мф</t>
  </si>
  <si>
    <t>вцн850мф</t>
  </si>
  <si>
    <t>вцн860мф</t>
  </si>
  <si>
    <t>вцн870мф</t>
  </si>
  <si>
    <t>вцн880мф</t>
  </si>
  <si>
    <t>вцн890мф</t>
  </si>
  <si>
    <t>бпн510мф</t>
  </si>
  <si>
    <t>бпн512мф</t>
  </si>
  <si>
    <t>бпн514мф</t>
  </si>
  <si>
    <t>бпн516мф</t>
  </si>
  <si>
    <t>бпн520мф</t>
  </si>
  <si>
    <t>бпн525мф</t>
  </si>
  <si>
    <t>бпн530мф</t>
  </si>
  <si>
    <t>бпн535мф</t>
  </si>
  <si>
    <t>бпн540мф</t>
  </si>
  <si>
    <t>бпн550мф</t>
  </si>
  <si>
    <t>бпн560мф</t>
  </si>
  <si>
    <t>бпн570мф</t>
  </si>
  <si>
    <t>бпн616мф</t>
  </si>
  <si>
    <t>бпн620мф</t>
  </si>
  <si>
    <t>бпн625мф</t>
  </si>
  <si>
    <t>бпн630мф</t>
  </si>
  <si>
    <t>бпн635мф</t>
  </si>
  <si>
    <t>бпн640мф</t>
  </si>
  <si>
    <t>бпн645мф</t>
  </si>
  <si>
    <t>бпн650мф</t>
  </si>
  <si>
    <t>бпн660мф</t>
  </si>
  <si>
    <t>бпн670мф</t>
  </si>
  <si>
    <t>бпн680мф</t>
  </si>
  <si>
    <t>бпн690мф</t>
  </si>
  <si>
    <t>бпн6100мф</t>
  </si>
  <si>
    <t>бпн810мф</t>
  </si>
  <si>
    <t>бпн816мф</t>
  </si>
  <si>
    <t>бпн820мф</t>
  </si>
  <si>
    <t>бпн825мф</t>
  </si>
  <si>
    <t>бпн830мф</t>
  </si>
  <si>
    <t>бпн835мф</t>
  </si>
  <si>
    <t>бпн840мф</t>
  </si>
  <si>
    <t>бпн845мф</t>
  </si>
  <si>
    <t>бпн850мф</t>
  </si>
  <si>
    <t>бпн860мф</t>
  </si>
  <si>
    <t>бпн870мф</t>
  </si>
  <si>
    <t>бпн880мф</t>
  </si>
  <si>
    <t>бпн890мф</t>
  </si>
  <si>
    <t>бпн8100мф</t>
  </si>
  <si>
    <t>бпн8120мф</t>
  </si>
  <si>
    <t>бпн1016мф</t>
  </si>
  <si>
    <t>бпн1020мф</t>
  </si>
  <si>
    <t>бпн1025мф</t>
  </si>
  <si>
    <t>бпн1030мф</t>
  </si>
  <si>
    <t>бпн1035мф</t>
  </si>
  <si>
    <t>бпн1040мф</t>
  </si>
  <si>
    <t>бпн1045мф</t>
  </si>
  <si>
    <t>бпн1050мф</t>
  </si>
  <si>
    <t>бпн1055мф</t>
  </si>
  <si>
    <t>бпн1060мф</t>
  </si>
  <si>
    <t>бпн1070мф</t>
  </si>
  <si>
    <t>бпн1080мф</t>
  </si>
  <si>
    <t>бпн1090мф</t>
  </si>
  <si>
    <t>бпн10100мф</t>
  </si>
  <si>
    <t>бпн10120мф</t>
  </si>
  <si>
    <t>бпн10140мф</t>
  </si>
  <si>
    <t>бпн10200мф</t>
  </si>
  <si>
    <t>бпн1220мф</t>
  </si>
  <si>
    <t>бпн1225мф</t>
  </si>
  <si>
    <t>бпн1230мф</t>
  </si>
  <si>
    <t>бпн1235мф</t>
  </si>
  <si>
    <t>бпн1240мф</t>
  </si>
  <si>
    <t>бпн1245мф</t>
  </si>
  <si>
    <t>бпн1250мф</t>
  </si>
  <si>
    <t>бпн1255мф</t>
  </si>
  <si>
    <t>бпн1260мф</t>
  </si>
  <si>
    <t>бпн1270мф</t>
  </si>
  <si>
    <t>бпн1280мф</t>
  </si>
  <si>
    <t>бпн1290мф</t>
  </si>
  <si>
    <t>бпн12100мф</t>
  </si>
  <si>
    <t>бпн12120мф</t>
  </si>
  <si>
    <t>бпн12140мф</t>
  </si>
  <si>
    <t>бпн1630мф</t>
  </si>
  <si>
    <t>бпн1640мф</t>
  </si>
  <si>
    <t>бпн1645мф</t>
  </si>
  <si>
    <t>бпн1650мф</t>
  </si>
  <si>
    <t>бпн1655мф</t>
  </si>
  <si>
    <t>бпн1660мф</t>
  </si>
  <si>
    <t>бпн1670мф</t>
  </si>
  <si>
    <t>бпн1680мф</t>
  </si>
  <si>
    <t>бпн1690мф</t>
  </si>
  <si>
    <t>бпн16100мф</t>
  </si>
  <si>
    <t>бпн16110мф</t>
  </si>
  <si>
    <t>бпн16120мф</t>
  </si>
  <si>
    <t>бпн16140мф</t>
  </si>
  <si>
    <t>бпн16160мф</t>
  </si>
  <si>
    <t>бпн2040мф</t>
  </si>
  <si>
    <t>бпн2045мф</t>
  </si>
  <si>
    <t>бпн2055мф</t>
  </si>
  <si>
    <t>бпн2060мф</t>
  </si>
  <si>
    <t>бпн2070мф</t>
  </si>
  <si>
    <t>бпн2080мф</t>
  </si>
  <si>
    <t>бпн2090мф</t>
  </si>
  <si>
    <t>бпн20100мф</t>
  </si>
  <si>
    <t>бпн20120мф</t>
  </si>
  <si>
    <t>бпн20140мф</t>
  </si>
  <si>
    <t>бпн20150мф</t>
  </si>
  <si>
    <t>бпн20160мф</t>
  </si>
  <si>
    <t>бпн20180мф</t>
  </si>
  <si>
    <t>вшн520мф</t>
  </si>
  <si>
    <t>вшн525мф</t>
  </si>
  <si>
    <t>вшн550мф</t>
  </si>
  <si>
    <t>вшн616мф</t>
  </si>
  <si>
    <t>вшн620мф</t>
  </si>
  <si>
    <t>вшн625мф</t>
  </si>
  <si>
    <t>вшн630мф</t>
  </si>
  <si>
    <t>вшн635мф</t>
  </si>
  <si>
    <t>вшн640мф</t>
  </si>
  <si>
    <t>вшн650мф</t>
  </si>
  <si>
    <t>вшн660мф</t>
  </si>
  <si>
    <t>вшн816мф</t>
  </si>
  <si>
    <t>вшн820мф</t>
  </si>
  <si>
    <t>вшн825мф</t>
  </si>
  <si>
    <t>вшн830мф</t>
  </si>
  <si>
    <t>вшн835мф</t>
  </si>
  <si>
    <t>вшн840мф</t>
  </si>
  <si>
    <t>вшн850мф</t>
  </si>
  <si>
    <t>вшн860мф</t>
  </si>
  <si>
    <t>вшн880мф</t>
  </si>
  <si>
    <t>вшн1030мф</t>
  </si>
  <si>
    <t>вб410мф</t>
  </si>
  <si>
    <t>вб412мф</t>
  </si>
  <si>
    <t>вб416мф</t>
  </si>
  <si>
    <t>вб420мф</t>
  </si>
  <si>
    <t>вб425мф</t>
  </si>
  <si>
    <t>вб510мф</t>
  </si>
  <si>
    <t>вб516мф</t>
  </si>
  <si>
    <t>вб520мф</t>
  </si>
  <si>
    <t>вб525мф</t>
  </si>
  <si>
    <t>вб530мф</t>
  </si>
  <si>
    <t>вб610мф</t>
  </si>
  <si>
    <t>вб612мф</t>
  </si>
  <si>
    <t>вб616мф</t>
  </si>
  <si>
    <t>вб620мф</t>
  </si>
  <si>
    <t>вб625мф</t>
  </si>
  <si>
    <t>вб630мф</t>
  </si>
  <si>
    <t>вб635мф</t>
  </si>
  <si>
    <t>вб640мф</t>
  </si>
  <si>
    <t>вб650мф</t>
  </si>
  <si>
    <t>вб816мф</t>
  </si>
  <si>
    <t>вб820мф</t>
  </si>
  <si>
    <t>вб825мф</t>
  </si>
  <si>
    <t>вб830мф</t>
  </si>
  <si>
    <t>вб835мф</t>
  </si>
  <si>
    <t>вб840мф</t>
  </si>
  <si>
    <t>вб845мф</t>
  </si>
  <si>
    <t>вб850мф</t>
  </si>
  <si>
    <t>вб860мф</t>
  </si>
  <si>
    <t>вб1016мф</t>
  </si>
  <si>
    <t>вб1020мф</t>
  </si>
  <si>
    <t>вб1025мф</t>
  </si>
  <si>
    <t>вб1030мф</t>
  </si>
  <si>
    <t>вб1035мф</t>
  </si>
  <si>
    <t>вб1040мф</t>
  </si>
  <si>
    <t>вб1045мф</t>
  </si>
  <si>
    <t>вб1050мф</t>
  </si>
  <si>
    <t>вб1060мф</t>
  </si>
  <si>
    <t>гбна4мф</t>
  </si>
  <si>
    <t>гбна6мф</t>
  </si>
  <si>
    <t>гбна8мф</t>
  </si>
  <si>
    <t>гбна10мф</t>
  </si>
  <si>
    <t>гбна12мф</t>
  </si>
  <si>
    <t>гкн4мф</t>
  </si>
  <si>
    <t>гкн5мф</t>
  </si>
  <si>
    <t>гкн6мф</t>
  </si>
  <si>
    <t>гкн8мф</t>
  </si>
  <si>
    <t>гкн10мф</t>
  </si>
  <si>
    <t>гкн12мф</t>
  </si>
  <si>
    <t>гкн14мф</t>
  </si>
  <si>
    <t>гкн16мф</t>
  </si>
  <si>
    <t>гсн3мф</t>
  </si>
  <si>
    <t>гсн4мф</t>
  </si>
  <si>
    <t>гсн5мф</t>
  </si>
  <si>
    <t>гсн8мф</t>
  </si>
  <si>
    <t>гсн10мф</t>
  </si>
  <si>
    <t>гсн12мф</t>
  </si>
  <si>
    <t>гсн14мф</t>
  </si>
  <si>
    <t>гсн16мф</t>
  </si>
  <si>
    <t>гсн20мф</t>
  </si>
  <si>
    <t>гсн24мф</t>
  </si>
  <si>
    <t>гшн4мф</t>
  </si>
  <si>
    <t>гшн5мф</t>
  </si>
  <si>
    <t>гшн6мф</t>
  </si>
  <si>
    <t>гшн8мф</t>
  </si>
  <si>
    <t>гшн10мф</t>
  </si>
  <si>
    <t>гшн12мф</t>
  </si>
  <si>
    <t>гшн14мф</t>
  </si>
  <si>
    <t>гшн16мф</t>
  </si>
  <si>
    <t>гшн18мф</t>
  </si>
  <si>
    <t>гшн20мф</t>
  </si>
  <si>
    <t>гшн24мф</t>
  </si>
  <si>
    <t>гшн30мф</t>
  </si>
  <si>
    <t>шун4мф</t>
  </si>
  <si>
    <t>шун5мф</t>
  </si>
  <si>
    <t>шун6мф</t>
  </si>
  <si>
    <t>шун8мф</t>
  </si>
  <si>
    <t>шун10мф</t>
  </si>
  <si>
    <t>шун12мф</t>
  </si>
  <si>
    <t>шун14мф</t>
  </si>
  <si>
    <t>шун16мф</t>
  </si>
  <si>
    <t>шун20мф</t>
  </si>
  <si>
    <t>шун24мф</t>
  </si>
  <si>
    <t>шун26мф</t>
  </si>
  <si>
    <t>шун32мф</t>
  </si>
  <si>
    <t>шун36мф</t>
  </si>
  <si>
    <t>шон4мф</t>
  </si>
  <si>
    <t>шон5мф</t>
  </si>
  <si>
    <t>шон6мф</t>
  </si>
  <si>
    <t>шон8мф</t>
  </si>
  <si>
    <t>шон10мф</t>
  </si>
  <si>
    <t>шон12мф</t>
  </si>
  <si>
    <t>шон16мф</t>
  </si>
  <si>
    <t>шон20мф</t>
  </si>
  <si>
    <t>шгн4мф</t>
  </si>
  <si>
    <t>шгн5мф</t>
  </si>
  <si>
    <t>шгн6мф</t>
  </si>
  <si>
    <t>шгн8мф</t>
  </si>
  <si>
    <t>шгн10мф</t>
  </si>
  <si>
    <t>шгн12мф</t>
  </si>
  <si>
    <t>шгн14мф</t>
  </si>
  <si>
    <t>шгн16мф</t>
  </si>
  <si>
    <t>шгн20мф</t>
  </si>
  <si>
    <t>шгн30мф</t>
  </si>
  <si>
    <t>зк3мф</t>
  </si>
  <si>
    <t>зк5мф</t>
  </si>
  <si>
    <t>зк6мф</t>
  </si>
  <si>
    <t>зк8мф</t>
  </si>
  <si>
    <t>зк10мф</t>
  </si>
  <si>
    <t>зк12мф</t>
  </si>
  <si>
    <t>зк14мф</t>
  </si>
  <si>
    <t>зк16мф</t>
  </si>
  <si>
    <t>зк20мф</t>
  </si>
  <si>
    <t>зк22мф</t>
  </si>
  <si>
    <t>зк24мф</t>
  </si>
  <si>
    <t>зк25мф</t>
  </si>
  <si>
    <t>зк26мф</t>
  </si>
  <si>
    <t>зк30мф</t>
  </si>
  <si>
    <t>зк32мф</t>
  </si>
  <si>
    <t>зк36мф</t>
  </si>
  <si>
    <t>зк40мф</t>
  </si>
  <si>
    <t>зд2мф</t>
  </si>
  <si>
    <t>зд3мф</t>
  </si>
  <si>
    <t>зд4мф</t>
  </si>
  <si>
    <t>зд5мф</t>
  </si>
  <si>
    <t>зд6мф</t>
  </si>
  <si>
    <t>зд8мф</t>
  </si>
  <si>
    <t>за2мф</t>
  </si>
  <si>
    <t>за2,5мф</t>
  </si>
  <si>
    <t>за3мф</t>
  </si>
  <si>
    <t>за4мф</t>
  </si>
  <si>
    <t>за5мф</t>
  </si>
  <si>
    <t>за7мф</t>
  </si>
  <si>
    <t>за8мф</t>
  </si>
  <si>
    <t>за10мф</t>
  </si>
  <si>
    <t>за11мф</t>
  </si>
  <si>
    <t>за14мф</t>
  </si>
  <si>
    <t>за18мф</t>
  </si>
  <si>
    <t>за20мф</t>
  </si>
  <si>
    <t>за22мф</t>
  </si>
  <si>
    <t>за28мф</t>
  </si>
  <si>
    <t>тк5мф</t>
  </si>
  <si>
    <t>тк6мф</t>
  </si>
  <si>
    <t>тк8мф</t>
  </si>
  <si>
    <t>тк10мф</t>
  </si>
  <si>
    <t>тк12мф</t>
  </si>
  <si>
    <t>тк14мф</t>
  </si>
  <si>
    <t>тк16мф</t>
  </si>
  <si>
    <t>тк20мф</t>
  </si>
  <si>
    <t>тк24мф</t>
  </si>
  <si>
    <t>тк30мф</t>
  </si>
  <si>
    <t>ткк5мф</t>
  </si>
  <si>
    <t>ткк6мф</t>
  </si>
  <si>
    <t>ткк8мф</t>
  </si>
  <si>
    <t>ткк10мф</t>
  </si>
  <si>
    <t>ткк12мф</t>
  </si>
  <si>
    <t>ткк14мф</t>
  </si>
  <si>
    <t>ткк16мф</t>
  </si>
  <si>
    <t>ткк20мф</t>
  </si>
  <si>
    <t>ткк24мф</t>
  </si>
  <si>
    <t>ткк30мф</t>
  </si>
  <si>
    <t>тко5мф</t>
  </si>
  <si>
    <t>тко6мф</t>
  </si>
  <si>
    <t>тко8мф</t>
  </si>
  <si>
    <t>тко10мф</t>
  </si>
  <si>
    <t>тко12мф</t>
  </si>
  <si>
    <t>тко14мф</t>
  </si>
  <si>
    <t>тко16мф</t>
  </si>
  <si>
    <t>тко20мф</t>
  </si>
  <si>
    <t>тко24мф</t>
  </si>
  <si>
    <t>тко30мф</t>
  </si>
  <si>
    <t>ст5мф</t>
  </si>
  <si>
    <t>ст6мф</t>
  </si>
  <si>
    <t>ст8мф</t>
  </si>
  <si>
    <t>ст10мф</t>
  </si>
  <si>
    <t>ст12мф</t>
  </si>
  <si>
    <t>ст14мф</t>
  </si>
  <si>
    <t>ст16мф</t>
  </si>
  <si>
    <t>ст18мф</t>
  </si>
  <si>
    <t>ст20мф</t>
  </si>
  <si>
    <t>ст22мф</t>
  </si>
  <si>
    <t>ст25мф</t>
  </si>
  <si>
    <t>кск3мф</t>
  </si>
  <si>
    <t>кск4мф</t>
  </si>
  <si>
    <t>кск5мф</t>
  </si>
  <si>
    <t>кск6мф</t>
  </si>
  <si>
    <t>кск8мф</t>
  </si>
  <si>
    <t>кск10мф</t>
  </si>
  <si>
    <t>кск12мф</t>
  </si>
  <si>
    <t>кск13мф</t>
  </si>
  <si>
    <t>кск14мф</t>
  </si>
  <si>
    <t>кск16мф</t>
  </si>
  <si>
    <t>кв3,5мф</t>
  </si>
  <si>
    <t>кв4мф</t>
  </si>
  <si>
    <t>кв5мф</t>
  </si>
  <si>
    <t>кв6мф</t>
  </si>
  <si>
    <t>кв7мф</t>
  </si>
  <si>
    <t>кв8мф</t>
  </si>
  <si>
    <t>кв9мф</t>
  </si>
  <si>
    <t>кв10мф</t>
  </si>
  <si>
    <t>кв11мф</t>
  </si>
  <si>
    <t>кв12мф</t>
  </si>
  <si>
    <t>кпо4мф</t>
  </si>
  <si>
    <t>кпо5мф</t>
  </si>
  <si>
    <t>кпо6мф</t>
  </si>
  <si>
    <t>кпо7мф</t>
  </si>
  <si>
    <t>кпо8мф</t>
  </si>
  <si>
    <t>кпо9мф</t>
  </si>
  <si>
    <t>кпо10мф</t>
  </si>
  <si>
    <t>кпо11мф</t>
  </si>
  <si>
    <t>кпо12мф</t>
  </si>
  <si>
    <t>кпо13мф</t>
  </si>
  <si>
    <t>кпо14мф</t>
  </si>
  <si>
    <t>кпо15мф</t>
  </si>
  <si>
    <t>кпф4мф</t>
  </si>
  <si>
    <t>кпф5мф</t>
  </si>
  <si>
    <t>кпф6мф</t>
  </si>
  <si>
    <t>кпф7мф</t>
  </si>
  <si>
    <t>кпф8мф</t>
  </si>
  <si>
    <t>кпф9мф</t>
  </si>
  <si>
    <t>кпф10мф</t>
  </si>
  <si>
    <t>кпф11мф</t>
  </si>
  <si>
    <t>кпф12мф</t>
  </si>
  <si>
    <t>кпф13мф</t>
  </si>
  <si>
    <t>кпф14мф</t>
  </si>
  <si>
    <t>сц3мф</t>
  </si>
  <si>
    <t>сц4мф</t>
  </si>
  <si>
    <t>сц5мф</t>
  </si>
  <si>
    <t>сц6мф</t>
  </si>
  <si>
    <t>сц8мф</t>
  </si>
  <si>
    <t>рб6мф</t>
  </si>
  <si>
    <t>рб8мф</t>
  </si>
  <si>
    <t>рб10мф</t>
  </si>
  <si>
    <t>рб12мф</t>
  </si>
  <si>
    <t>рб14мф</t>
  </si>
  <si>
    <t>рб16мф</t>
  </si>
  <si>
    <t>рб20мф</t>
  </si>
  <si>
    <t>рб24мф</t>
  </si>
  <si>
    <t>рг6мф</t>
  </si>
  <si>
    <t>рг8мф</t>
  </si>
  <si>
    <t>рг10мф</t>
  </si>
  <si>
    <t>рг12мф</t>
  </si>
  <si>
    <t>рг14мф</t>
  </si>
  <si>
    <t>рг16мф</t>
  </si>
  <si>
    <t>рг20мф</t>
  </si>
  <si>
    <t>рг24мф</t>
  </si>
  <si>
    <t>бо15мф</t>
  </si>
  <si>
    <t>бо20мф</t>
  </si>
  <si>
    <t>бо25мф</t>
  </si>
  <si>
    <t>бо30мф</t>
  </si>
  <si>
    <t>бо40мф</t>
  </si>
  <si>
    <t>бо50мф</t>
  </si>
  <si>
    <t>бо65мф</t>
  </si>
  <si>
    <t>бд15мф</t>
  </si>
  <si>
    <t>бд20мф</t>
  </si>
  <si>
    <t>бд25мф</t>
  </si>
  <si>
    <t>бд30мф</t>
  </si>
  <si>
    <t>бд40мф</t>
  </si>
  <si>
    <t>бд50мф</t>
  </si>
  <si>
    <t>вл6мф</t>
  </si>
  <si>
    <t>вл8мф</t>
  </si>
  <si>
    <t>вл10мф</t>
  </si>
  <si>
    <t>кс3мф</t>
  </si>
  <si>
    <t>кс4мф</t>
  </si>
  <si>
    <t>кс5мф</t>
  </si>
  <si>
    <t>кс6мф</t>
  </si>
  <si>
    <t>кс7мф</t>
  </si>
  <si>
    <t>кс8мф</t>
  </si>
  <si>
    <t>гб1220мф</t>
  </si>
  <si>
    <t>гб1225мф</t>
  </si>
  <si>
    <t>гб1230мф</t>
  </si>
  <si>
    <t>гб1235мф</t>
  </si>
  <si>
    <t>гб1240мф</t>
  </si>
  <si>
    <t>гб1245мф</t>
  </si>
  <si>
    <t>гб1250мф</t>
  </si>
  <si>
    <t>гб1420мф</t>
  </si>
  <si>
    <t>гб1425мф</t>
  </si>
  <si>
    <t>гб1430мф</t>
  </si>
  <si>
    <t>гб1435мф</t>
  </si>
  <si>
    <t>гб1440мф</t>
  </si>
  <si>
    <t>гб1445мф</t>
  </si>
  <si>
    <t>гб1450мф</t>
  </si>
  <si>
    <t>гб1625мф</t>
  </si>
  <si>
    <t>гб1630мф</t>
  </si>
  <si>
    <t>гб1635мф</t>
  </si>
  <si>
    <t>гб1640мф</t>
  </si>
  <si>
    <t>гб1650мф</t>
  </si>
  <si>
    <t>гб1830мф</t>
  </si>
  <si>
    <t>гб1835мф</t>
  </si>
  <si>
    <t>гб1840мф</t>
  </si>
  <si>
    <t>гб1850мф</t>
  </si>
  <si>
    <t>гл1220мф</t>
  </si>
  <si>
    <t>гл1225мф</t>
  </si>
  <si>
    <t>гл1230мф</t>
  </si>
  <si>
    <t>гл1235мф</t>
  </si>
  <si>
    <t>гл1240мф</t>
  </si>
  <si>
    <t>гл1245мф</t>
  </si>
  <si>
    <t>гл1250мф</t>
  </si>
  <si>
    <t>гл1420мф</t>
  </si>
  <si>
    <t>гл1425мф</t>
  </si>
  <si>
    <t>гл1430мф</t>
  </si>
  <si>
    <t>гл1435мф</t>
  </si>
  <si>
    <t>гл1440мф</t>
  </si>
  <si>
    <t>гл1445мф</t>
  </si>
  <si>
    <t>гл1450мф</t>
  </si>
  <si>
    <t>гл1625мф</t>
  </si>
  <si>
    <t>гл1630мф</t>
  </si>
  <si>
    <t>гл1635мф</t>
  </si>
  <si>
    <t>гл1640мф</t>
  </si>
  <si>
    <t>гл1650мф</t>
  </si>
  <si>
    <t>гл1830мф</t>
  </si>
  <si>
    <t>гл1835мф</t>
  </si>
  <si>
    <t>гл1840мф</t>
  </si>
  <si>
    <t>гл1850мф</t>
  </si>
  <si>
    <t>гм1220мф</t>
  </si>
  <si>
    <t>гм1225мф</t>
  </si>
  <si>
    <t>гм1230мф</t>
  </si>
  <si>
    <t>гм1235мф</t>
  </si>
  <si>
    <t>гм1240мф</t>
  </si>
  <si>
    <t>гм1245мф</t>
  </si>
  <si>
    <t>гм1250мф</t>
  </si>
  <si>
    <t>гм1420мф</t>
  </si>
  <si>
    <t>гм1425мф</t>
  </si>
  <si>
    <t>гм1430мф</t>
  </si>
  <si>
    <t>гм1435мф</t>
  </si>
  <si>
    <t>гм1440мф</t>
  </si>
  <si>
    <t>гм1445мф</t>
  </si>
  <si>
    <t>гм1450мф</t>
  </si>
  <si>
    <t>гм1625мф</t>
  </si>
  <si>
    <t>гм1630мф</t>
  </si>
  <si>
    <t>гм1635мф</t>
  </si>
  <si>
    <t>гм1640мф</t>
  </si>
  <si>
    <t>гм1650мф</t>
  </si>
  <si>
    <t>гм1830мф</t>
  </si>
  <si>
    <t>гм1835мф</t>
  </si>
  <si>
    <t>гм1840мф</t>
  </si>
  <si>
    <t>гм1850мф</t>
  </si>
  <si>
    <t>куас40мф</t>
  </si>
  <si>
    <t>куас55мф</t>
  </si>
  <si>
    <t>куас65мф</t>
  </si>
  <si>
    <t>куас90мф</t>
  </si>
  <si>
    <t>кусис200мф</t>
  </si>
  <si>
    <t>пс100080п</t>
  </si>
  <si>
    <t>пс120080п</t>
  </si>
  <si>
    <t>пс125080п</t>
  </si>
  <si>
    <t>пс140100п</t>
  </si>
  <si>
    <t>пс300100пр</t>
  </si>
  <si>
    <t>пс400100п</t>
  </si>
  <si>
    <t>пс1000100п</t>
  </si>
  <si>
    <t>пс1200100п</t>
  </si>
  <si>
    <t>пс1250100п</t>
  </si>
  <si>
    <t>пс300120п</t>
  </si>
  <si>
    <t>жд4525мф</t>
  </si>
  <si>
    <t>жд4530мф</t>
  </si>
  <si>
    <t>жд4535мф</t>
  </si>
  <si>
    <t>жд4540мф</t>
  </si>
  <si>
    <t>жд4545мф</t>
  </si>
  <si>
    <t>жд4550мф</t>
  </si>
  <si>
    <t>жд4560мф</t>
  </si>
  <si>
    <t>жд4570мф</t>
  </si>
  <si>
    <t>жд4580мф</t>
  </si>
  <si>
    <t>жд516мф</t>
  </si>
  <si>
    <t>жд6100мф</t>
  </si>
  <si>
    <t>жд6110мф</t>
  </si>
  <si>
    <t>жд6120мф</t>
  </si>
  <si>
    <t>жд6130мф</t>
  </si>
  <si>
    <t>жд6140мф</t>
  </si>
  <si>
    <t>жд6150мф</t>
  </si>
  <si>
    <t>жд6160мф</t>
  </si>
  <si>
    <t>жд6180мф</t>
  </si>
  <si>
    <t>жд6200мф</t>
  </si>
  <si>
    <t>бд516мф</t>
  </si>
  <si>
    <t>бд630мф</t>
  </si>
  <si>
    <t>вп435мф</t>
  </si>
  <si>
    <t>обрр40140п</t>
  </si>
  <si>
    <t>обрр50105</t>
  </si>
  <si>
    <t>обрр14050пр</t>
  </si>
  <si>
    <t>обрр50160п</t>
  </si>
  <si>
    <t>обрр50180</t>
  </si>
  <si>
    <t>обрр70150</t>
  </si>
  <si>
    <t>обрр160100прч</t>
  </si>
  <si>
    <t>обрр150150п</t>
  </si>
  <si>
    <t>обрз150150</t>
  </si>
  <si>
    <t>обз75150</t>
  </si>
  <si>
    <t>обз100140п</t>
  </si>
  <si>
    <t>обз160100п</t>
  </si>
  <si>
    <t>обп14025-25</t>
  </si>
  <si>
    <t>обл14025-25</t>
  </si>
  <si>
    <t>арв10020</t>
  </si>
  <si>
    <t>арв12020</t>
  </si>
  <si>
    <t>арв10024</t>
  </si>
  <si>
    <t>арв15020</t>
  </si>
  <si>
    <t>арв15024</t>
  </si>
  <si>
    <t>арв15030</t>
  </si>
  <si>
    <t>арв12024</t>
  </si>
  <si>
    <t>ус120</t>
  </si>
  <si>
    <t>кр60х27х0,55</t>
  </si>
  <si>
    <t>270х27</t>
  </si>
  <si>
    <t xml:space="preserve">кл2 </t>
  </si>
  <si>
    <t xml:space="preserve">кл3 </t>
  </si>
  <si>
    <t>пф17070</t>
  </si>
  <si>
    <t>17х0,70</t>
  </si>
  <si>
    <t>кур10080п</t>
  </si>
  <si>
    <t>скд5525кф</t>
  </si>
  <si>
    <t>скд5532кф</t>
  </si>
  <si>
    <t>скд5538кф</t>
  </si>
  <si>
    <t>скд5551кф</t>
  </si>
  <si>
    <t>скд5565кф</t>
  </si>
  <si>
    <t>скд5576кф</t>
  </si>
  <si>
    <t>скд6325кф</t>
  </si>
  <si>
    <t>скд6332кф</t>
  </si>
  <si>
    <t>средняя фасовка</t>
  </si>
  <si>
    <t>г630ф</t>
  </si>
  <si>
    <t>Цена в рублях за 1 кг,              с учетом скидки</t>
  </si>
  <si>
    <t>упак, кг</t>
  </si>
  <si>
    <t>2,9х25</t>
  </si>
  <si>
    <t>4,2х22</t>
  </si>
  <si>
    <t>3,5х22</t>
  </si>
  <si>
    <t>4,2х45</t>
  </si>
  <si>
    <t>5,5х55</t>
  </si>
  <si>
    <t>спн4870</t>
  </si>
  <si>
    <t>шпн2916</t>
  </si>
  <si>
    <t>шпн3595</t>
  </si>
  <si>
    <t>шпн3513</t>
  </si>
  <si>
    <t>шпн3516</t>
  </si>
  <si>
    <t>шпн3519</t>
  </si>
  <si>
    <t>шпн3522</t>
  </si>
  <si>
    <t>шпн3913</t>
  </si>
  <si>
    <t>шпн4213</t>
  </si>
  <si>
    <t>шпн4216</t>
  </si>
  <si>
    <t>шпн4225</t>
  </si>
  <si>
    <t>шпн4232</t>
  </si>
  <si>
    <t>шпн4245</t>
  </si>
  <si>
    <t>шпн4895</t>
  </si>
  <si>
    <t>шпн4819</t>
  </si>
  <si>
    <t>шпн4825</t>
  </si>
  <si>
    <t>шпн4845</t>
  </si>
  <si>
    <t>шпн5513</t>
  </si>
  <si>
    <t>шпн5516</t>
  </si>
  <si>
    <t>шпн5519</t>
  </si>
  <si>
    <t>шпн5525</t>
  </si>
  <si>
    <t>шпн5532</t>
  </si>
  <si>
    <t>шпн5545</t>
  </si>
  <si>
    <t>шпн5550</t>
  </si>
  <si>
    <t>шпн5560</t>
  </si>
  <si>
    <t>шпн5570</t>
  </si>
  <si>
    <t>шпн6316</t>
  </si>
  <si>
    <t>шпн6319</t>
  </si>
  <si>
    <t>шпн6325</t>
  </si>
  <si>
    <t>спн2995</t>
  </si>
  <si>
    <t>спн2925</t>
  </si>
  <si>
    <t>спн3519</t>
  </si>
  <si>
    <t>спн3525</t>
  </si>
  <si>
    <t>спн3913</t>
  </si>
  <si>
    <t>спн3938</t>
  </si>
  <si>
    <t>спн3945</t>
  </si>
  <si>
    <t>спн4219</t>
  </si>
  <si>
    <t>спн4222</t>
  </si>
  <si>
    <t>спн4225</t>
  </si>
  <si>
    <t>спн4260</t>
  </si>
  <si>
    <t>спн4813</t>
  </si>
  <si>
    <t>спн4825</t>
  </si>
  <si>
    <t>спн4832</t>
  </si>
  <si>
    <t>спн4838</t>
  </si>
  <si>
    <t>спн5525</t>
  </si>
  <si>
    <t>спн5532</t>
  </si>
  <si>
    <t>спн5550</t>
  </si>
  <si>
    <t>спн5570</t>
  </si>
  <si>
    <t>м3х1000</t>
  </si>
  <si>
    <t>м4х1000</t>
  </si>
  <si>
    <t>шрн3</t>
  </si>
  <si>
    <t>шрн4</t>
  </si>
  <si>
    <t>шрн6</t>
  </si>
  <si>
    <t>шрн8</t>
  </si>
  <si>
    <t>шрн10</t>
  </si>
  <si>
    <t>шрн12</t>
  </si>
  <si>
    <t xml:space="preserve">              DIN 976 , Шпилька резьбовая, нержавеющая сталь А2   </t>
  </si>
  <si>
    <t xml:space="preserve">              DIN 6923 , Гайка с фланцем, нержавеющая сталь А2 </t>
  </si>
  <si>
    <t>гфн6</t>
  </si>
  <si>
    <t>гфн8</t>
  </si>
  <si>
    <t>гфн10</t>
  </si>
  <si>
    <t>спн3919</t>
  </si>
  <si>
    <t>спн3932</t>
  </si>
  <si>
    <t>шрн16</t>
  </si>
  <si>
    <t>шрн20</t>
  </si>
  <si>
    <t>шрн82</t>
  </si>
  <si>
    <t>шрн122</t>
  </si>
  <si>
    <t>шрн102</t>
  </si>
  <si>
    <t>шр42</t>
  </si>
  <si>
    <t>м4х2000</t>
  </si>
  <si>
    <t>класс  прочности  8,8  угол резьбы 60 градусов.</t>
  </si>
  <si>
    <t>шрп4</t>
  </si>
  <si>
    <t>шрп5</t>
  </si>
  <si>
    <t>шрп6</t>
  </si>
  <si>
    <t>шрп8</t>
  </si>
  <si>
    <t>шрп10</t>
  </si>
  <si>
    <t>шрп12</t>
  </si>
  <si>
    <t>шрп14</t>
  </si>
  <si>
    <t>шрп16</t>
  </si>
  <si>
    <t>шрп18</t>
  </si>
  <si>
    <t>шрп20</t>
  </si>
  <si>
    <t>шрп22</t>
  </si>
  <si>
    <t>шрп24</t>
  </si>
  <si>
    <t>шрп30</t>
  </si>
  <si>
    <t>шрп36</t>
  </si>
  <si>
    <t>шрп52</t>
  </si>
  <si>
    <t>шрп62</t>
  </si>
  <si>
    <t>шрп82</t>
  </si>
  <si>
    <t>шрп102</t>
  </si>
  <si>
    <t>шрп122</t>
  </si>
  <si>
    <t>шрп142</t>
  </si>
  <si>
    <t>шрп162</t>
  </si>
  <si>
    <t>шрп182</t>
  </si>
  <si>
    <t>шрп202</t>
  </si>
  <si>
    <t>шрп242</t>
  </si>
  <si>
    <t>шрп302</t>
  </si>
  <si>
    <t>класс прочности 10.9</t>
  </si>
  <si>
    <t>Пр. 10.9</t>
  </si>
  <si>
    <t>24х40</t>
  </si>
  <si>
    <t>24х220</t>
  </si>
  <si>
    <t>30х60</t>
  </si>
  <si>
    <t>30х70</t>
  </si>
  <si>
    <t>30х80</t>
  </si>
  <si>
    <t>30х90</t>
  </si>
  <si>
    <t>30х100</t>
  </si>
  <si>
    <t>30х120</t>
  </si>
  <si>
    <t>30х140</t>
  </si>
  <si>
    <t>30х160</t>
  </si>
  <si>
    <t>30х180</t>
  </si>
  <si>
    <t>30х220</t>
  </si>
  <si>
    <t>36х80</t>
  </si>
  <si>
    <t>36х90</t>
  </si>
  <si>
    <t>36х100</t>
  </si>
  <si>
    <t>36х120</t>
  </si>
  <si>
    <t>36х140</t>
  </si>
  <si>
    <t>36х160</t>
  </si>
  <si>
    <t>36х180</t>
  </si>
  <si>
    <t>36х200</t>
  </si>
  <si>
    <t>36х220</t>
  </si>
  <si>
    <t>36х240</t>
  </si>
  <si>
    <t>36х260</t>
  </si>
  <si>
    <t>36х280</t>
  </si>
  <si>
    <t>бп820пр-10.9</t>
  </si>
  <si>
    <t>бп816пр-10.9</t>
  </si>
  <si>
    <t>бп825пр-10.9</t>
  </si>
  <si>
    <t>бп830пр-10.9</t>
  </si>
  <si>
    <t>бп835пр-10.9</t>
  </si>
  <si>
    <t>бп840пр-10.9</t>
  </si>
  <si>
    <t>бп845пр-10.9</t>
  </si>
  <si>
    <t>бп850пр-10.9</t>
  </si>
  <si>
    <t>бп860пр-10.9</t>
  </si>
  <si>
    <t>бп870пр-10.9</t>
  </si>
  <si>
    <t>бп880пр-10.9</t>
  </si>
  <si>
    <t>бп890пр-10.9</t>
  </si>
  <si>
    <t>бп8100пр-10.9</t>
  </si>
  <si>
    <t>бп8120пр-10.9</t>
  </si>
  <si>
    <t>бп8140пр-10.9</t>
  </si>
  <si>
    <t>бп1016пр-10.9</t>
  </si>
  <si>
    <t>бп1020пр-10.9</t>
  </si>
  <si>
    <t>бп1025пр-10.9</t>
  </si>
  <si>
    <t>бп1030пр-10.9</t>
  </si>
  <si>
    <t>бп1035пр-10.9</t>
  </si>
  <si>
    <t>бп1040пр-10.9</t>
  </si>
  <si>
    <t>бп1045пр-10.9</t>
  </si>
  <si>
    <t>бп1050пр-10.9</t>
  </si>
  <si>
    <t>бп1060пр-10.9</t>
  </si>
  <si>
    <t>бп1070пр-10.9</t>
  </si>
  <si>
    <t>бп1080пр-10.9</t>
  </si>
  <si>
    <t>бп1090пр-10.9</t>
  </si>
  <si>
    <t>бп10100пр-10.9</t>
  </si>
  <si>
    <t>бп10120пр-10.9</t>
  </si>
  <si>
    <t>бп10140пр-10.9</t>
  </si>
  <si>
    <t>бп10160пр-10.9</t>
  </si>
  <si>
    <t>бп10180пр-10.9</t>
  </si>
  <si>
    <t>бп10200пр-10.9</t>
  </si>
  <si>
    <t>бп1220пр-10.9</t>
  </si>
  <si>
    <t>бп1225пр-10.9</t>
  </si>
  <si>
    <t>бп1230пр-10.9</t>
  </si>
  <si>
    <t>бп1235пр-10.9</t>
  </si>
  <si>
    <t>бп1240пр-10.9</t>
  </si>
  <si>
    <t>бп1245пр-10.9</t>
  </si>
  <si>
    <t>бп1250пр-10.9</t>
  </si>
  <si>
    <t>бп1260пр-10.9</t>
  </si>
  <si>
    <t>бп1270пр-10.9</t>
  </si>
  <si>
    <t>бп1280пр-10.9</t>
  </si>
  <si>
    <t>бп1290пр-10.9</t>
  </si>
  <si>
    <t>бп12100пр-10.9</t>
  </si>
  <si>
    <t>бп12120пр-10.9</t>
  </si>
  <si>
    <t>бп12140пр-10.9</t>
  </si>
  <si>
    <t>бп12160пр-10.9</t>
  </si>
  <si>
    <t>бп12180пр-10.9</t>
  </si>
  <si>
    <t>бп12200пр-10.9</t>
  </si>
  <si>
    <t>бп1430пр-10.9</t>
  </si>
  <si>
    <t>бп1440пр-10.9</t>
  </si>
  <si>
    <t>бп1450пр-10.9</t>
  </si>
  <si>
    <t>бп1460пр-10.9</t>
  </si>
  <si>
    <t>бп1470пр-10.9</t>
  </si>
  <si>
    <t>бп1480пр-10.9</t>
  </si>
  <si>
    <t>бп1490пр-10.9</t>
  </si>
  <si>
    <t>бп14100пр-10.9</t>
  </si>
  <si>
    <t>бп14120пр-10.9</t>
  </si>
  <si>
    <t>бп14140пр-10.9</t>
  </si>
  <si>
    <t>бп14160пр-10.9</t>
  </si>
  <si>
    <t>бп14180пр-10.9</t>
  </si>
  <si>
    <t>бп14200пр-10.9</t>
  </si>
  <si>
    <t>бп1640пр-10.9</t>
  </si>
  <si>
    <t>бп1650пр-10.9</t>
  </si>
  <si>
    <t>бп1660пр-10.9</t>
  </si>
  <si>
    <t>бп1670пр-10.9</t>
  </si>
  <si>
    <t>бп1680пр-10.9</t>
  </si>
  <si>
    <t>бп1690пр-10.9</t>
  </si>
  <si>
    <t>бп16100пр-10.9</t>
  </si>
  <si>
    <t>бп16120пр-10.9</t>
  </si>
  <si>
    <t>бп16140пр-10.9</t>
  </si>
  <si>
    <t>бп16160пр-10.9</t>
  </si>
  <si>
    <t>бп16180пр-10.9</t>
  </si>
  <si>
    <t>бп16200пр-10.9</t>
  </si>
  <si>
    <t>бп2040пр-10.9</t>
  </si>
  <si>
    <t>бп2050пр-10.9</t>
  </si>
  <si>
    <t>бп2060пр-10.9</t>
  </si>
  <si>
    <t>бп2070пр-10.9</t>
  </si>
  <si>
    <t>бп2080пр-10.9</t>
  </si>
  <si>
    <t>бп2090пр-10.9</t>
  </si>
  <si>
    <t>бп20100пр-10.9</t>
  </si>
  <si>
    <t>бп20120пр-10.9</t>
  </si>
  <si>
    <t>бп20140пр-10.9</t>
  </si>
  <si>
    <t>бп20160пр-10.9</t>
  </si>
  <si>
    <t>бп20180пр-10.9</t>
  </si>
  <si>
    <t>бп20200пр-10.9</t>
  </si>
  <si>
    <t>бп2440пр-10.9</t>
  </si>
  <si>
    <t>бп2450пр-10.9</t>
  </si>
  <si>
    <t>бп2460пр-10.9</t>
  </si>
  <si>
    <t>бп2470пр-10.9</t>
  </si>
  <si>
    <t>бп2480пр-10.9</t>
  </si>
  <si>
    <t>бп2490пр-10.9</t>
  </si>
  <si>
    <t>бп24100пр-10.9</t>
  </si>
  <si>
    <t>бп24120пр-10.9</t>
  </si>
  <si>
    <t>бп24140пр-10.9</t>
  </si>
  <si>
    <t>бп24160пр-10.9</t>
  </si>
  <si>
    <t>бп24180пр-10.9</t>
  </si>
  <si>
    <t>бп24200пр-10.9</t>
  </si>
  <si>
    <t>бп24220пр-10.9</t>
  </si>
  <si>
    <t>бп3060пр-10.9</t>
  </si>
  <si>
    <t>бп3070пр-10.9</t>
  </si>
  <si>
    <t>бп3080пр-10.9</t>
  </si>
  <si>
    <t>бп3090пр-10.9</t>
  </si>
  <si>
    <t>бп30100пр-10.9</t>
  </si>
  <si>
    <t>бп30120пр-10.9</t>
  </si>
  <si>
    <t>бп30140пр-10.9</t>
  </si>
  <si>
    <t>бп30160пр-10.9</t>
  </si>
  <si>
    <t>бп30180пр-10.9</t>
  </si>
  <si>
    <t>бп30200пр-10.9</t>
  </si>
  <si>
    <t>бп30220пр-10.9</t>
  </si>
  <si>
    <t>бп3680пр-10.9</t>
  </si>
  <si>
    <t>бп36100пр-10.9</t>
  </si>
  <si>
    <t>бп36120пр-10.9</t>
  </si>
  <si>
    <t>бп36140пр-10.9</t>
  </si>
  <si>
    <t>бп36160пр-10.9</t>
  </si>
  <si>
    <t>бп36180пр-10.9</t>
  </si>
  <si>
    <t>бп36200пр-10.9</t>
  </si>
  <si>
    <t>бп36240пр-10.9</t>
  </si>
  <si>
    <t>бп36220пр-10.9</t>
  </si>
  <si>
    <t>бп36260пр-10.9</t>
  </si>
  <si>
    <t>бп36280пр-10.9</t>
  </si>
  <si>
    <t>DIN 931</t>
  </si>
  <si>
    <t>6х18</t>
  </si>
  <si>
    <t>18х50</t>
  </si>
  <si>
    <t>18х60</t>
  </si>
  <si>
    <t>18х70</t>
  </si>
  <si>
    <t>18х80</t>
  </si>
  <si>
    <t>18х90</t>
  </si>
  <si>
    <t>18х100</t>
  </si>
  <si>
    <t>18х120</t>
  </si>
  <si>
    <t>18х140</t>
  </si>
  <si>
    <t>18х160</t>
  </si>
  <si>
    <t>дин931ц8.8-630</t>
  </si>
  <si>
    <t>дин931ц8.8-635</t>
  </si>
  <si>
    <t>дин931ц8.8-640</t>
  </si>
  <si>
    <t>дин931ц8.8-645</t>
  </si>
  <si>
    <t>дин931ц8.8-650</t>
  </si>
  <si>
    <t>дин931ц8.8-660</t>
  </si>
  <si>
    <t>дин931ц8.8-670</t>
  </si>
  <si>
    <t>дин931ц8.8-612</t>
  </si>
  <si>
    <t>дин931ц8.8-614</t>
  </si>
  <si>
    <t>дин931ц8.8-616</t>
  </si>
  <si>
    <t>дин931ц8.8-618</t>
  </si>
  <si>
    <t>дин931ц8.8-620</t>
  </si>
  <si>
    <t>дин931ц8.8-625</t>
  </si>
  <si>
    <t>дин931ц8.8-816</t>
  </si>
  <si>
    <t>дин931ц8.8-820</t>
  </si>
  <si>
    <t>дин931ц8.8-825</t>
  </si>
  <si>
    <t>дин931ц8.8-830</t>
  </si>
  <si>
    <t>дин931ц8.8-835</t>
  </si>
  <si>
    <t>дин931ц8.8-845</t>
  </si>
  <si>
    <t>дин931ц8.8-840</t>
  </si>
  <si>
    <t>дин931ц8.8-850</t>
  </si>
  <si>
    <t>дин931ц8.8-860</t>
  </si>
  <si>
    <t>дин931ц8.8-870</t>
  </si>
  <si>
    <t>дин931ц8.8-880</t>
  </si>
  <si>
    <t>дин931ц8.8-890</t>
  </si>
  <si>
    <t>дин931ц8.8-1016</t>
  </si>
  <si>
    <t>дин931ц8.8-1020</t>
  </si>
  <si>
    <t>дин931ц8.8-1025</t>
  </si>
  <si>
    <t>дин931ц8.8-1030</t>
  </si>
  <si>
    <t>дин931ц8.8-1035</t>
  </si>
  <si>
    <t>дин931ц8.8-1040</t>
  </si>
  <si>
    <t>дин931ц8.8-1045</t>
  </si>
  <si>
    <t>дин931ц8.8-1050</t>
  </si>
  <si>
    <t>дин931ц8.8-1060</t>
  </si>
  <si>
    <t>дин931ц8.8-1070</t>
  </si>
  <si>
    <t>дин931ц8.8-1080</t>
  </si>
  <si>
    <t>дин931ц8.8-1090</t>
  </si>
  <si>
    <t>дин931ц8.8-10100</t>
  </si>
  <si>
    <t>дин931ц8.8-10120</t>
  </si>
  <si>
    <t>дин931ц8.8-10140</t>
  </si>
  <si>
    <t>дин931ц8.8-1220</t>
  </si>
  <si>
    <t>дин931ц8.8-1225</t>
  </si>
  <si>
    <t>дин931ц8.8-1230</t>
  </si>
  <si>
    <t>дин931ц8.8-1235</t>
  </si>
  <si>
    <t>дин931ц8.8-1240</t>
  </si>
  <si>
    <t>дин931ц8.8-1250</t>
  </si>
  <si>
    <t>дин931ц8.8-1260</t>
  </si>
  <si>
    <t>дин931ц8.8-1270</t>
  </si>
  <si>
    <t>дин931ц8.8-1280</t>
  </si>
  <si>
    <t>дин931ц8.8-8100</t>
  </si>
  <si>
    <t>дин931ц8.8-1290</t>
  </si>
  <si>
    <t>дин931ц8.8-12100</t>
  </si>
  <si>
    <t>дин931ц8.8-12120</t>
  </si>
  <si>
    <t>дин931ц8.8-12160</t>
  </si>
  <si>
    <t>дин931ц8.8-1430</t>
  </si>
  <si>
    <t>дин931ц8.8-1440</t>
  </si>
  <si>
    <t>дин931ц8.8-1450</t>
  </si>
  <si>
    <t>дин931ц8.8-1460</t>
  </si>
  <si>
    <t>дин931ц8.8-1470</t>
  </si>
  <si>
    <t>дин931ц8.8-1480</t>
  </si>
  <si>
    <t>дин931ц8.8-1490</t>
  </si>
  <si>
    <t>дин931ц8.8-14100</t>
  </si>
  <si>
    <t>дин931ц8.8-14120</t>
  </si>
  <si>
    <t>дин931ц8.8-1630</t>
  </si>
  <si>
    <t>дин931ц8.8-1640</t>
  </si>
  <si>
    <t>дин931ц8.8-1650</t>
  </si>
  <si>
    <t>дин931ц8.8-1660</t>
  </si>
  <si>
    <t>дин931ц8.8-1670</t>
  </si>
  <si>
    <t>дин931ц8.8-1680</t>
  </si>
  <si>
    <t>дин931ц8.8-1690</t>
  </si>
  <si>
    <t>дин931ц8.8-16100</t>
  </si>
  <si>
    <t>дин931ц8.8-16120</t>
  </si>
  <si>
    <t>дин931ц8.8-16140</t>
  </si>
  <si>
    <t>дин931ц8.8-16160</t>
  </si>
  <si>
    <t>дин931ц8.8-16180</t>
  </si>
  <si>
    <t>дин931ц8.8-16200</t>
  </si>
  <si>
    <t>дин931ц8.8-1850</t>
  </si>
  <si>
    <t>дин931ц8.8-1860</t>
  </si>
  <si>
    <t>дин931ц8.8-1870</t>
  </si>
  <si>
    <t>дин931ц8.8-1880</t>
  </si>
  <si>
    <t>дин931ц8.8-1890</t>
  </si>
  <si>
    <t>дин931ц8.8-18100</t>
  </si>
  <si>
    <t>дин931ц8.8-18120</t>
  </si>
  <si>
    <t>дин931ц8.8-18140</t>
  </si>
  <si>
    <t>дин931ц8.8-2040</t>
  </si>
  <si>
    <t>дин931ц8.8-2050</t>
  </si>
  <si>
    <t>дин931ц8.8-2060</t>
  </si>
  <si>
    <t>дин931ц8.8-2070</t>
  </si>
  <si>
    <t>дин931ц8.8-2080</t>
  </si>
  <si>
    <t>дин931ц8.8-2090</t>
  </si>
  <si>
    <t>дин931ц8.8-20100</t>
  </si>
  <si>
    <t>дин931ц8.8-20120</t>
  </si>
  <si>
    <t>дин931ц8.8-20140</t>
  </si>
  <si>
    <t>дин931ц8.8-20160</t>
  </si>
  <si>
    <t>дин931ц8.8-20180</t>
  </si>
  <si>
    <t>дин931ц8.8-20200</t>
  </si>
  <si>
    <t>дин931ц8.8-2450</t>
  </si>
  <si>
    <t>дин931ц8.8-2460</t>
  </si>
  <si>
    <t>дин931ц8.8-2470</t>
  </si>
  <si>
    <t>24х65</t>
  </si>
  <si>
    <t>дин931ц8.8-2465</t>
  </si>
  <si>
    <t>дин931ц8.8-2480</t>
  </si>
  <si>
    <t>дин931ц8.8-2490</t>
  </si>
  <si>
    <t>дин931ц8.8-24100</t>
  </si>
  <si>
    <t>дин931ц8.8-24120</t>
  </si>
  <si>
    <t>дин931ц8.8-24140</t>
  </si>
  <si>
    <t>дин931ц8.8-24160</t>
  </si>
  <si>
    <t>дин931ц8.8-24180</t>
  </si>
  <si>
    <t>дин931ц8.8-24200</t>
  </si>
  <si>
    <t>дин931ц8.8-3060</t>
  </si>
  <si>
    <t>дин931ц8.8-3070</t>
  </si>
  <si>
    <t>дин931ц8.8-3080</t>
  </si>
  <si>
    <t>дин931ц8.8-3090</t>
  </si>
  <si>
    <t>дин931ц8.8-30100</t>
  </si>
  <si>
    <t>дин931ц8.8-30120</t>
  </si>
  <si>
    <t>дин931ц8.8-30140</t>
  </si>
  <si>
    <t>дин931ц8.8-30160</t>
  </si>
  <si>
    <t>дин931ц8.8-30180</t>
  </si>
  <si>
    <t>дин931ц8.8-30200</t>
  </si>
  <si>
    <t>дин931ц8.8-3680</t>
  </si>
  <si>
    <t>дин931ц8.8-3690</t>
  </si>
  <si>
    <t>дин931ц8.8-36100</t>
  </si>
  <si>
    <t>дин931ц8.8-36120</t>
  </si>
  <si>
    <t>дин931ц8.8-36140</t>
  </si>
  <si>
    <t>дин931ц8.8-36160</t>
  </si>
  <si>
    <t>дин931ц8.8-36180</t>
  </si>
  <si>
    <t>дин931ц8.8-36200</t>
  </si>
  <si>
    <t>дин931ц8.8-36220</t>
  </si>
  <si>
    <t>дин931ц8.8-36240</t>
  </si>
  <si>
    <t>дин931ц8.8-36260</t>
  </si>
  <si>
    <t>дин931ц8.8-36280</t>
  </si>
  <si>
    <t>дин931ц8.8-18160</t>
  </si>
  <si>
    <t>бп3690пр-10.9</t>
  </si>
  <si>
    <t>гсн6</t>
  </si>
  <si>
    <t>гсн6мф</t>
  </si>
  <si>
    <t>гшн3</t>
  </si>
  <si>
    <t>шон30</t>
  </si>
  <si>
    <t>шрн14</t>
  </si>
  <si>
    <t>шрн24</t>
  </si>
  <si>
    <t>шрн62</t>
  </si>
  <si>
    <t>шрн142</t>
  </si>
  <si>
    <t>шрн162</t>
  </si>
  <si>
    <t>шрн202</t>
  </si>
  <si>
    <t>шрн302</t>
  </si>
  <si>
    <t>3,9х22</t>
  </si>
  <si>
    <t>шпн3922</t>
  </si>
  <si>
    <t>шпн3950</t>
  </si>
  <si>
    <t>шпн4222</t>
  </si>
  <si>
    <t>шпн4250</t>
  </si>
  <si>
    <t>шпн4850</t>
  </si>
  <si>
    <t>шпн4816</t>
  </si>
  <si>
    <t>шпн4860</t>
  </si>
  <si>
    <t>шпн4880</t>
  </si>
  <si>
    <t>шпн5538</t>
  </si>
  <si>
    <t>5,5х80</t>
  </si>
  <si>
    <t>6,3х90</t>
  </si>
  <si>
    <t>спн4213</t>
  </si>
  <si>
    <t>спн4819</t>
  </si>
  <si>
    <t>спн5560</t>
  </si>
  <si>
    <t>спн5580</t>
  </si>
  <si>
    <t>спн6325</t>
  </si>
  <si>
    <t>спн6390</t>
  </si>
  <si>
    <t>вб810мф</t>
  </si>
  <si>
    <t>вб810</t>
  </si>
  <si>
    <t>гбна16</t>
  </si>
  <si>
    <t>гбна16мф</t>
  </si>
  <si>
    <t>гс30</t>
  </si>
  <si>
    <t>гс30мф</t>
  </si>
  <si>
    <t>ск291015к</t>
  </si>
  <si>
    <t>ск291018к</t>
  </si>
  <si>
    <t>ск293003к</t>
  </si>
  <si>
    <t>ск293009к</t>
  </si>
  <si>
    <t>ск293011к</t>
  </si>
  <si>
    <t>ск295002к</t>
  </si>
  <si>
    <t>ск296002к</t>
  </si>
  <si>
    <t>ск351014к</t>
  </si>
  <si>
    <t>ск351015к</t>
  </si>
  <si>
    <t>ск351018к</t>
  </si>
  <si>
    <t>ск353003к</t>
  </si>
  <si>
    <t>ск353009к</t>
  </si>
  <si>
    <t>ск353011к</t>
  </si>
  <si>
    <t>ск355002к</t>
  </si>
  <si>
    <t>ск355021к</t>
  </si>
  <si>
    <t>ск356002к</t>
  </si>
  <si>
    <t>ск357024к</t>
  </si>
  <si>
    <t>ск55193003к</t>
  </si>
  <si>
    <t>ск55198019к</t>
  </si>
  <si>
    <t>ск291014кф</t>
  </si>
  <si>
    <t>ск291015кф</t>
  </si>
  <si>
    <t>ск291018кф</t>
  </si>
  <si>
    <t>ск293003кф</t>
  </si>
  <si>
    <t>ск293005кф</t>
  </si>
  <si>
    <t>ск293009кф</t>
  </si>
  <si>
    <t>ск293011кф</t>
  </si>
  <si>
    <t>ск295002кф</t>
  </si>
  <si>
    <t>ск295005кф</t>
  </si>
  <si>
    <t>ск295021кф</t>
  </si>
  <si>
    <t>ск296002кф</t>
  </si>
  <si>
    <t>ск296005кф</t>
  </si>
  <si>
    <t>ск297004кф</t>
  </si>
  <si>
    <t>ск297024кф</t>
  </si>
  <si>
    <t>ск298017кф</t>
  </si>
  <si>
    <t>ск298019кф</t>
  </si>
  <si>
    <t>ск299003кф</t>
  </si>
  <si>
    <t>ск351014кф</t>
  </si>
  <si>
    <t>ск351015кф</t>
  </si>
  <si>
    <t>ск351018кф</t>
  </si>
  <si>
    <t>ск353003кф</t>
  </si>
  <si>
    <t>ск353005кф</t>
  </si>
  <si>
    <t>ск353009кф</t>
  </si>
  <si>
    <t>ск353011кф</t>
  </si>
  <si>
    <t>ск355002кф</t>
  </si>
  <si>
    <t>ск355005кф</t>
  </si>
  <si>
    <t>ск355021кф</t>
  </si>
  <si>
    <t>ск356002кф</t>
  </si>
  <si>
    <t>ск356005кф</t>
  </si>
  <si>
    <t>ск357004кф</t>
  </si>
  <si>
    <t>ск357024кф</t>
  </si>
  <si>
    <t>ск358017кф</t>
  </si>
  <si>
    <t>ск358019кф</t>
  </si>
  <si>
    <t>ск359003кф</t>
  </si>
  <si>
    <t>ск513005кф</t>
  </si>
  <si>
    <t>ск515005кф</t>
  </si>
  <si>
    <t>ск516005кф</t>
  </si>
  <si>
    <t>ск517004кф</t>
  </si>
  <si>
    <t>ск517024кф</t>
  </si>
  <si>
    <t>ск518017кф</t>
  </si>
  <si>
    <t>ск519003кф</t>
  </si>
  <si>
    <t>ск703005кф</t>
  </si>
  <si>
    <t>ск706005кф</t>
  </si>
  <si>
    <t>ск707024кф</t>
  </si>
  <si>
    <t>ск708017кф</t>
  </si>
  <si>
    <t>ск48191014кф</t>
  </si>
  <si>
    <t>ск48193005кф</t>
  </si>
  <si>
    <t>ск48195005кф</t>
  </si>
  <si>
    <t>ск48196005кф</t>
  </si>
  <si>
    <t>ск48197004кф</t>
  </si>
  <si>
    <t>ск48198017кф</t>
  </si>
  <si>
    <t>ск48199003кф</t>
  </si>
  <si>
    <t>ск55191014кф</t>
  </si>
  <si>
    <t>ск55191015кф</t>
  </si>
  <si>
    <t>ск55193003кф</t>
  </si>
  <si>
    <t>ск55193005кф</t>
  </si>
  <si>
    <t>ск55195002кф</t>
  </si>
  <si>
    <t>ск55195005кф</t>
  </si>
  <si>
    <t>ск55195021кф</t>
  </si>
  <si>
    <t>ск55196002кф</t>
  </si>
  <si>
    <t>ск55196005кф</t>
  </si>
  <si>
    <t>ск55197004кф</t>
  </si>
  <si>
    <t>ск55197024кф</t>
  </si>
  <si>
    <t>ск55198017кф</t>
  </si>
  <si>
    <t>ск55198019кф</t>
  </si>
  <si>
    <t>ск55199003кф</t>
  </si>
  <si>
    <t>ск55251014кф</t>
  </si>
  <si>
    <t>ск55253005кф</t>
  </si>
  <si>
    <t>ск55255005кф</t>
  </si>
  <si>
    <t>ск55256005кф</t>
  </si>
  <si>
    <t>ск55257004кф</t>
  </si>
  <si>
    <t>ск55257024кф</t>
  </si>
  <si>
    <t>ск55258017кф</t>
  </si>
  <si>
    <t>ск55258019кф</t>
  </si>
  <si>
    <t>ск55259003кф</t>
  </si>
  <si>
    <t>ск55193011кф</t>
  </si>
  <si>
    <t>ск55193011к</t>
  </si>
  <si>
    <t>гэ6</t>
  </si>
  <si>
    <t>гэ8</t>
  </si>
  <si>
    <t>м6х12</t>
  </si>
  <si>
    <t>м8х16</t>
  </si>
  <si>
    <t>Гайка Эриксона</t>
  </si>
  <si>
    <t>Гайка Мебельная</t>
  </si>
  <si>
    <t>м6х20</t>
  </si>
  <si>
    <t>гм620</t>
  </si>
  <si>
    <t>вп36</t>
  </si>
  <si>
    <t>вп38</t>
  </si>
  <si>
    <t>вп310</t>
  </si>
  <si>
    <t>вп312</t>
  </si>
  <si>
    <t>вп316</t>
  </si>
  <si>
    <t>вп320</t>
  </si>
  <si>
    <t>вп325</t>
  </si>
  <si>
    <t>вп330</t>
  </si>
  <si>
    <t>вп335</t>
  </si>
  <si>
    <t>вп340</t>
  </si>
  <si>
    <t>вп350</t>
  </si>
  <si>
    <t>вп38ф</t>
  </si>
  <si>
    <t>вп36ф</t>
  </si>
  <si>
    <t>вп310ф</t>
  </si>
  <si>
    <t>вп312ф</t>
  </si>
  <si>
    <t>вп316ф</t>
  </si>
  <si>
    <t>вп320ф</t>
  </si>
  <si>
    <t>вп325ф</t>
  </si>
  <si>
    <t>вп330ф</t>
  </si>
  <si>
    <t>вп335ф</t>
  </si>
  <si>
    <t>вп340ф</t>
  </si>
  <si>
    <t>вп350ф</t>
  </si>
  <si>
    <t>вп36мф</t>
  </si>
  <si>
    <t>вп38мф</t>
  </si>
  <si>
    <t>вп310мф</t>
  </si>
  <si>
    <t>вп312мф</t>
  </si>
  <si>
    <t>вп316мф</t>
  </si>
  <si>
    <t>вп320мф</t>
  </si>
  <si>
    <t>вп325мф</t>
  </si>
  <si>
    <t>вп330мф</t>
  </si>
  <si>
    <t>вп335мф</t>
  </si>
  <si>
    <t>вп340мф</t>
  </si>
  <si>
    <t>вп350мф</t>
  </si>
  <si>
    <t>вп555</t>
  </si>
  <si>
    <t>5х55</t>
  </si>
  <si>
    <t>вп555ф</t>
  </si>
  <si>
    <t>вп555мф</t>
  </si>
  <si>
    <t>вц350</t>
  </si>
  <si>
    <t>вц5100</t>
  </si>
  <si>
    <t>вц68</t>
  </si>
  <si>
    <t>6х8</t>
  </si>
  <si>
    <t>вц6120</t>
  </si>
  <si>
    <t>вц350ф</t>
  </si>
  <si>
    <t>вц5100ф</t>
  </si>
  <si>
    <t>вц68ф</t>
  </si>
  <si>
    <t>вц6120ф</t>
  </si>
  <si>
    <t>вц350мф</t>
  </si>
  <si>
    <t>вц5100мф</t>
  </si>
  <si>
    <t>вц68мф</t>
  </si>
  <si>
    <t>вц6120мф</t>
  </si>
  <si>
    <t>вм46</t>
  </si>
  <si>
    <t>4x6</t>
  </si>
  <si>
    <t>вм58</t>
  </si>
  <si>
    <t>5x8</t>
  </si>
  <si>
    <t>вм570</t>
  </si>
  <si>
    <t>5x70</t>
  </si>
  <si>
    <t>вм670</t>
  </si>
  <si>
    <t>вм816</t>
  </si>
  <si>
    <t>вм820</t>
  </si>
  <si>
    <t>вм825</t>
  </si>
  <si>
    <t>вм830</t>
  </si>
  <si>
    <t>вм835</t>
  </si>
  <si>
    <t>вм840</t>
  </si>
  <si>
    <t>вм850</t>
  </si>
  <si>
    <t>вм860</t>
  </si>
  <si>
    <t>вм870</t>
  </si>
  <si>
    <t>вм880</t>
  </si>
  <si>
    <t>вм890</t>
  </si>
  <si>
    <t>вм8100</t>
  </si>
  <si>
    <t>вм46ф</t>
  </si>
  <si>
    <t>вм58ф</t>
  </si>
  <si>
    <t>вм570ф</t>
  </si>
  <si>
    <t>вм512ф</t>
  </si>
  <si>
    <t>вм670ф</t>
  </si>
  <si>
    <t>вм816ф</t>
  </si>
  <si>
    <t>вм820ф</t>
  </si>
  <si>
    <t>вм825ф</t>
  </si>
  <si>
    <t>вм830ф</t>
  </si>
  <si>
    <t>вм835ф</t>
  </si>
  <si>
    <t>вм840ф</t>
  </si>
  <si>
    <t>вм850ф</t>
  </si>
  <si>
    <t>вм860ф</t>
  </si>
  <si>
    <t>вм870ф</t>
  </si>
  <si>
    <t>вм880ф</t>
  </si>
  <si>
    <t>вм890ф</t>
  </si>
  <si>
    <t>вм8100ф</t>
  </si>
  <si>
    <t>бп1016пр</t>
  </si>
  <si>
    <t>бм816</t>
  </si>
  <si>
    <t>шр222</t>
  </si>
  <si>
    <t>м22х2000</t>
  </si>
  <si>
    <t>шр362</t>
  </si>
  <si>
    <t>м36х2000</t>
  </si>
  <si>
    <t>шр222мф</t>
  </si>
  <si>
    <t>ждп12048</t>
  </si>
  <si>
    <t>ждп12048ф</t>
  </si>
  <si>
    <t>ждп1635мф</t>
  </si>
  <si>
    <t>ждп1935мф</t>
  </si>
  <si>
    <t>ждп2535мф</t>
  </si>
  <si>
    <t>ждп3532мф</t>
  </si>
  <si>
    <t>ждп3535мф</t>
  </si>
  <si>
    <t>ждп4135мф</t>
  </si>
  <si>
    <t>ждп4535мф</t>
  </si>
  <si>
    <t>ждп5135мф</t>
  </si>
  <si>
    <t>ждп5535мф</t>
  </si>
  <si>
    <t>ждп6438мф</t>
  </si>
  <si>
    <t>ждп7042мф</t>
  </si>
  <si>
    <t>ждп7642мф</t>
  </si>
  <si>
    <t>ждп8942мф</t>
  </si>
  <si>
    <t>ждп8948мф</t>
  </si>
  <si>
    <t>ждп9548мф</t>
  </si>
  <si>
    <t>ждп10248мф</t>
  </si>
  <si>
    <t>ждп11048мф</t>
  </si>
  <si>
    <t>ждп12048мф</t>
  </si>
  <si>
    <t>ждп12748мф</t>
  </si>
  <si>
    <t>ждп15248мф</t>
  </si>
  <si>
    <t>зк3287024</t>
  </si>
  <si>
    <t>зк4107024</t>
  </si>
  <si>
    <t>зк48121014</t>
  </si>
  <si>
    <t>зк48127004</t>
  </si>
  <si>
    <t>зк48127024</t>
  </si>
  <si>
    <t>знн46</t>
  </si>
  <si>
    <t>Сверло-бур по бетону SDS+ 6х310 мм "Master" (1 шт)</t>
  </si>
  <si>
    <t>бр6310м</t>
  </si>
  <si>
    <r>
      <t>Свёрло  по бетону, победит "KENNER</t>
    </r>
    <r>
      <rPr>
        <b/>
        <sz val="14"/>
        <color indexed="8"/>
        <rFont val="Calibri"/>
        <family val="2"/>
        <charset val="204"/>
      </rPr>
      <t>"</t>
    </r>
  </si>
  <si>
    <t>Свёрло  по бетону, победит "KENNER"</t>
  </si>
  <si>
    <t>Свёрло  по бетону 4х75</t>
  </si>
  <si>
    <t>Свёрло  по бетону 5х85</t>
  </si>
  <si>
    <t>Свёрло  по бетону 6х100</t>
  </si>
  <si>
    <t>Свёрло  по бетону 8х120</t>
  </si>
  <si>
    <t>Свёрло  по бетону 10х120</t>
  </si>
  <si>
    <t>Свёрло  по бетону 12х150</t>
  </si>
  <si>
    <t>сб475</t>
  </si>
  <si>
    <t>сб585</t>
  </si>
  <si>
    <t>сб6100</t>
  </si>
  <si>
    <t>сб8120</t>
  </si>
  <si>
    <t>сб10120</t>
  </si>
  <si>
    <t>сб12150</t>
  </si>
  <si>
    <t>гс30ф</t>
  </si>
  <si>
    <t>гшн3мф</t>
  </si>
  <si>
    <t>рн550</t>
  </si>
  <si>
    <t>NLO 5х50</t>
  </si>
  <si>
    <t>чм25тф</t>
  </si>
  <si>
    <t>чм32тф</t>
  </si>
  <si>
    <t>чм35тф</t>
  </si>
  <si>
    <t>чм41тф</t>
  </si>
  <si>
    <t>чм45тф</t>
  </si>
  <si>
    <t>чм51тф</t>
  </si>
  <si>
    <t>чм55тф</t>
  </si>
  <si>
    <t>чм7042тф</t>
  </si>
  <si>
    <t>чм76тф</t>
  </si>
  <si>
    <t>чд25тф</t>
  </si>
  <si>
    <t>чд32тф</t>
  </si>
  <si>
    <t>чд35тф</t>
  </si>
  <si>
    <t>чд41тф</t>
  </si>
  <si>
    <t>чд45тф</t>
  </si>
  <si>
    <t>чд51тф</t>
  </si>
  <si>
    <t>чд55тф</t>
  </si>
  <si>
    <t>чд64тф</t>
  </si>
  <si>
    <t>чд7042тф</t>
  </si>
  <si>
    <t>чд76тф</t>
  </si>
  <si>
    <t>чд8948тф</t>
  </si>
  <si>
    <t>чд95тф</t>
  </si>
  <si>
    <t>чд102тф</t>
  </si>
  <si>
    <t>г530</t>
  </si>
  <si>
    <t>г550</t>
  </si>
  <si>
    <t>г6130</t>
  </si>
  <si>
    <t>г12250</t>
  </si>
  <si>
    <t>г530мф</t>
  </si>
  <si>
    <t>г550мф</t>
  </si>
  <si>
    <t>г630мф</t>
  </si>
  <si>
    <t>г6110мф</t>
  </si>
  <si>
    <t>г6130мф</t>
  </si>
  <si>
    <t>г6140мф</t>
  </si>
  <si>
    <t>г6150мф</t>
  </si>
  <si>
    <t>г850мф</t>
  </si>
  <si>
    <t>г8110мф</t>
  </si>
  <si>
    <t>г8150мф</t>
  </si>
  <si>
    <t>г8160мф</t>
  </si>
  <si>
    <t>г8170мф</t>
  </si>
  <si>
    <t>г8180мф</t>
  </si>
  <si>
    <t>г8200мф</t>
  </si>
  <si>
    <t>г1040мф</t>
  </si>
  <si>
    <t>г1050мф</t>
  </si>
  <si>
    <t>г1060мф</t>
  </si>
  <si>
    <t>г1070мф</t>
  </si>
  <si>
    <t>г1080мф</t>
  </si>
  <si>
    <t>г1090мф</t>
  </si>
  <si>
    <t>г10100мф</t>
  </si>
  <si>
    <t>г10110мф</t>
  </si>
  <si>
    <t>г10120мф</t>
  </si>
  <si>
    <t>г10140мф</t>
  </si>
  <si>
    <t>г10150мф</t>
  </si>
  <si>
    <t>г10160мф</t>
  </si>
  <si>
    <t>г10180мф</t>
  </si>
  <si>
    <t>г10200мф</t>
  </si>
  <si>
    <t>г10220мф</t>
  </si>
  <si>
    <t>г10240мф</t>
  </si>
  <si>
    <t>г10260мф</t>
  </si>
  <si>
    <t>г10280мф</t>
  </si>
  <si>
    <t>г10300мф</t>
  </si>
  <si>
    <t>г1280мф</t>
  </si>
  <si>
    <t>г12120мф</t>
  </si>
  <si>
    <t>г12140мф</t>
  </si>
  <si>
    <t>г12150мф</t>
  </si>
  <si>
    <t>г12160мф</t>
  </si>
  <si>
    <t>г12180мф</t>
  </si>
  <si>
    <t>г12200мф</t>
  </si>
  <si>
    <t>г12220мф</t>
  </si>
  <si>
    <t>г12240мф</t>
  </si>
  <si>
    <t>г12250мф</t>
  </si>
  <si>
    <t>г12260мф</t>
  </si>
  <si>
    <t>г12280мф</t>
  </si>
  <si>
    <t>г12300мф</t>
  </si>
  <si>
    <t>г12360мф</t>
  </si>
  <si>
    <t>г12400мф</t>
  </si>
  <si>
    <t>3.1х60 оц</t>
  </si>
  <si>
    <t>A3B003106030505</t>
  </si>
  <si>
    <t>3.4х60 оц</t>
  </si>
  <si>
    <t>A3B003406030505</t>
  </si>
  <si>
    <t>А30001804030605/1</t>
  </si>
  <si>
    <t>А30002005030501</t>
  </si>
  <si>
    <t>1,8х30 оц</t>
  </si>
  <si>
    <t>А35001804030505/5</t>
  </si>
  <si>
    <t>3,0х50 оц</t>
  </si>
  <si>
    <t>А39003005030505</t>
  </si>
  <si>
    <t>А39004010030507</t>
  </si>
  <si>
    <t>4,2х120 оц</t>
  </si>
  <si>
    <t>А39004212030505/1</t>
  </si>
  <si>
    <t>6/200/60 мм</t>
  </si>
  <si>
    <t>8/200/60 мм</t>
  </si>
  <si>
    <t>8/220/60 мм</t>
  </si>
  <si>
    <t xml:space="preserve">Хомут для воздуховода 500мм с уплотнением без гайки </t>
  </si>
  <si>
    <t xml:space="preserve">Хомут для воздуховода 560мм с уплотнением без гайки </t>
  </si>
  <si>
    <t xml:space="preserve">Хомут для воздуховода 600мм с уплотнением без гайки </t>
  </si>
  <si>
    <t xml:space="preserve">Хомут для воздуховода 630мм с уплотнением без гайки </t>
  </si>
  <si>
    <t xml:space="preserve">Хомут для воздуховода 710мм с уплотнением без гайки </t>
  </si>
  <si>
    <t>VHR800AD51</t>
  </si>
  <si>
    <t>VENT1/2М6UCH51-50</t>
  </si>
  <si>
    <t>А30002505000516</t>
  </si>
  <si>
    <t>А30003007000501</t>
  </si>
  <si>
    <t>А30003008000599</t>
  </si>
  <si>
    <t>А30003509000605</t>
  </si>
  <si>
    <t>А30004010000530</t>
  </si>
  <si>
    <t>А30006020000705</t>
  </si>
  <si>
    <t>А30003008000599/25</t>
  </si>
  <si>
    <t>А30003509000605/25</t>
  </si>
  <si>
    <t>А30004010000530/25</t>
  </si>
  <si>
    <t>А30004012000516/25</t>
  </si>
  <si>
    <t>А32002002030502</t>
  </si>
  <si>
    <t>А35002006032503</t>
  </si>
  <si>
    <t>VENT1М8UCH51-50</t>
  </si>
  <si>
    <t>VENT1 1/2М8UCH51-10</t>
  </si>
  <si>
    <t>VENT1 1/4М8UCH51-10</t>
  </si>
  <si>
    <t>VENT2 1/2М10UCH51-10</t>
  </si>
  <si>
    <t>VENT4М12UCH51-5</t>
  </si>
  <si>
    <t>VENT6М16UCH51</t>
  </si>
  <si>
    <t>VENT8М16UCH51</t>
  </si>
  <si>
    <t>VENT10М16UCH51</t>
  </si>
  <si>
    <t>VENT12М16UCH51</t>
  </si>
  <si>
    <t>VENT14М16UCH51</t>
  </si>
  <si>
    <t>VENT16М20UCH51</t>
  </si>
  <si>
    <t>VENT18М20UCH51</t>
  </si>
  <si>
    <t>Либро W4</t>
  </si>
  <si>
    <t xml:space="preserve">Хомут Либро МХ  10-16/9 W4 </t>
  </si>
  <si>
    <t xml:space="preserve">Хомут Либро МХ  16-25/9 W4 </t>
  </si>
  <si>
    <t xml:space="preserve">Хомут Либро МХ  25-40/9 W4 </t>
  </si>
  <si>
    <t xml:space="preserve">Хомут Либро МХ  30-45/9 W4 </t>
  </si>
  <si>
    <t>Хомут Либро МХ  40-60/9 W4</t>
  </si>
  <si>
    <t xml:space="preserve">Хомут Либро МХ  70-90/9 W4 </t>
  </si>
  <si>
    <t xml:space="preserve">Хомут Либро МХ  80-100/9 W4 </t>
  </si>
  <si>
    <t xml:space="preserve">Хомут Либро МХ 100-120/9 W4 </t>
  </si>
  <si>
    <t xml:space="preserve">Хомут Либро МХ 120-140/9 W4 </t>
  </si>
  <si>
    <t xml:space="preserve">Хомут Либро МХ 130-150/9 W4 </t>
  </si>
  <si>
    <t xml:space="preserve">Хомут Либро МХ 140-160/9 W4 </t>
  </si>
  <si>
    <t>H8-14-9A51-50</t>
  </si>
  <si>
    <t xml:space="preserve">Хомут АБА   8-14/9 </t>
  </si>
  <si>
    <t>H11-17-9A51-50</t>
  </si>
  <si>
    <t>H13-20-9A51-50</t>
  </si>
  <si>
    <t xml:space="preserve">Хомут АБА  13-20/9 </t>
  </si>
  <si>
    <t>H15-24-12A51-50</t>
  </si>
  <si>
    <t>H22-32-9A51-50</t>
  </si>
  <si>
    <t xml:space="preserve">Хомут АБА  22-32/9 </t>
  </si>
  <si>
    <t>H26-38-9A51-50</t>
  </si>
  <si>
    <t xml:space="preserve">Хомут АБА  26-38/9 </t>
  </si>
  <si>
    <t>H32-44-9A51-50</t>
  </si>
  <si>
    <t xml:space="preserve">Хомут АБА  32-44/9 </t>
  </si>
  <si>
    <t>H38-50-9A51-50</t>
  </si>
  <si>
    <t xml:space="preserve">Хомут АБА  38-50/9 </t>
  </si>
  <si>
    <t>H44-56-9A51-50</t>
  </si>
  <si>
    <t xml:space="preserve">Хомут АБА  44-56/9 </t>
  </si>
  <si>
    <t>H50-65-9A51-50</t>
  </si>
  <si>
    <t>H58-75-9A51-50</t>
  </si>
  <si>
    <t>H68-85-9A51-50</t>
  </si>
  <si>
    <t>H19-28-12A51-50</t>
  </si>
  <si>
    <t>H22-32-12A51-50</t>
  </si>
  <si>
    <t>H26-38-12A51-50</t>
  </si>
  <si>
    <t>H32-44-12A51-50</t>
  </si>
  <si>
    <t>H35-50-12A51-50</t>
  </si>
  <si>
    <t>H44-56-12A51-50</t>
  </si>
  <si>
    <t>H50-65-12A51-50</t>
  </si>
  <si>
    <t>H58-75-12A51-50</t>
  </si>
  <si>
    <t>H68-85-12A51-50</t>
  </si>
  <si>
    <t>H77-95-12A51-25</t>
  </si>
  <si>
    <t>H87-112-12A51-25</t>
  </si>
  <si>
    <t>H104-138-12A51-25</t>
  </si>
  <si>
    <t>H130-165-12A51-25</t>
  </si>
  <si>
    <t>H150-180-12A51-25</t>
  </si>
  <si>
    <t>H175-205-12A51-25</t>
  </si>
  <si>
    <t>H200-231-12A51-10</t>
  </si>
  <si>
    <t>H226-256-12A51-10</t>
  </si>
  <si>
    <t>H277-307-12A51-10</t>
  </si>
  <si>
    <t>хг87-90/140</t>
  </si>
  <si>
    <t>хс87-90</t>
  </si>
  <si>
    <t>хг31-36</t>
  </si>
  <si>
    <t>хг59-65</t>
  </si>
  <si>
    <t>хг95-103</t>
  </si>
  <si>
    <t>хг117-135</t>
  </si>
  <si>
    <t xml:space="preserve">3/8" (≈15-19) М8 AISI304 20х1,5мм </t>
  </si>
  <si>
    <t xml:space="preserve"> 3/4" (≈23-28) М8 AISI304 20х1,5мм </t>
  </si>
  <si>
    <t xml:space="preserve">1/2" (≈20-24) М8 AISI304 20х1,5мм </t>
  </si>
  <si>
    <t xml:space="preserve">1" (≈31-36) М8 AISI304 20х1,5мм </t>
  </si>
  <si>
    <t xml:space="preserve">1 1/4" (≈38-44) М8 AISI304 20х1,5мм </t>
  </si>
  <si>
    <t xml:space="preserve">1 1/2" (≈44-50) М8 AISI304 20х1,5мм </t>
  </si>
  <si>
    <t xml:space="preserve">2 (≈59-65) М8 AISI304 20х1,5мм </t>
  </si>
  <si>
    <t xml:space="preserve">2 1/2  (≈74-80) М10 AISI304 20х1,5мм </t>
  </si>
  <si>
    <t xml:space="preserve">3  (≈83-93) М10 AISI304 25х2мм </t>
  </si>
  <si>
    <t xml:space="preserve">6 (≈159-169) М10 AISI304 25х2мм </t>
  </si>
  <si>
    <t xml:space="preserve">8 (≈216-225) М10 AISI304 25х2мм </t>
  </si>
  <si>
    <t xml:space="preserve">4 (≈108-116) М10 AISI304 25х2мм </t>
  </si>
  <si>
    <t>Тяжелой нагрузки Т</t>
  </si>
  <si>
    <t>TR10 M16HDТ51</t>
  </si>
  <si>
    <t xml:space="preserve">Хомут трубный высокой нагрузки Т 10 ,≈270-280, М16 </t>
  </si>
  <si>
    <t>TR12M16HDT51</t>
  </si>
  <si>
    <t xml:space="preserve">Хомут трубный высокой нагрузки Т 12 ,≈315-326, М16 </t>
  </si>
  <si>
    <t>TR125 M12HDТ51</t>
  </si>
  <si>
    <t>TR125 M16HDТ51</t>
  </si>
  <si>
    <t>TR14 M16HDТ51</t>
  </si>
  <si>
    <t xml:space="preserve">Хомут трубный высокой нагрузки Т 14 ,≈340-356, М16 </t>
  </si>
  <si>
    <t>TR16 М16HDТ51</t>
  </si>
  <si>
    <t xml:space="preserve">Хомут трубный высокой нагрузки Т 16 ,≈395-411, М16 </t>
  </si>
  <si>
    <t>TR3 1/2 M12HDТ51</t>
  </si>
  <si>
    <t xml:space="preserve">Хомут трубный высокой нагрузки Т 3 1/2 ,≈99-108, М12 </t>
  </si>
  <si>
    <t>TR4 M12HDТ51</t>
  </si>
  <si>
    <t xml:space="preserve">Хомут трубный высокой нагрузки Т 4 ,≈108-116, М12 </t>
  </si>
  <si>
    <t>TR5 M16HDТ51</t>
  </si>
  <si>
    <t xml:space="preserve">Хомут трубный высокой нагрузки Т 5 ,≈135-143, М16 </t>
  </si>
  <si>
    <t>TR6 M16HDТ51</t>
  </si>
  <si>
    <t xml:space="preserve">Хомут трубный высокой нагрузки Т 6 ,≈165-170, М16 </t>
  </si>
  <si>
    <t>TR8 M16HDТ51</t>
  </si>
  <si>
    <t xml:space="preserve">Хомут трубный высокой нагрузки Т 8 ,≈212-222, М16 </t>
  </si>
  <si>
    <t>го4мф</t>
  </si>
  <si>
    <t>го5мф</t>
  </si>
  <si>
    <t>го6мф</t>
  </si>
  <si>
    <t>го8мф</t>
  </si>
  <si>
    <t>го10мф</t>
  </si>
  <si>
    <t>го12мф</t>
  </si>
  <si>
    <t>го14мф</t>
  </si>
  <si>
    <t>го16мф</t>
  </si>
  <si>
    <t>го18мф</t>
  </si>
  <si>
    <t>го20мф</t>
  </si>
  <si>
    <t>го24мф</t>
  </si>
  <si>
    <t>го30мф</t>
  </si>
  <si>
    <t>го36мф</t>
  </si>
  <si>
    <t xml:space="preserve">Хомут с ключом </t>
  </si>
  <si>
    <t>Зажим TORK 9мм Aluzinc</t>
  </si>
  <si>
    <t>SP30NO42</t>
  </si>
  <si>
    <t xml:space="preserve">Хомут ленточный 9мм w2 (30м)  </t>
  </si>
  <si>
    <t>Зажимы</t>
  </si>
  <si>
    <t>Н08-12ЕСО42</t>
  </si>
  <si>
    <t>Н10-16ЕСО42</t>
  </si>
  <si>
    <t>H12-22ECO41</t>
  </si>
  <si>
    <t>Н12-22ЕСО42</t>
  </si>
  <si>
    <t>Н16-25ЕСО42</t>
  </si>
  <si>
    <t>Н16-27ЕСО42</t>
  </si>
  <si>
    <t>Н20-32ЕСО42</t>
  </si>
  <si>
    <t>Н25-40ЕСО42</t>
  </si>
  <si>
    <t>H30-45ECO42</t>
  </si>
  <si>
    <t>Н32-50ЕСО42</t>
  </si>
  <si>
    <t>H60-80ECO41-25</t>
  </si>
  <si>
    <t>Н60-80ЕСО42</t>
  </si>
  <si>
    <t>Н70-90ЕСО42</t>
  </si>
  <si>
    <t>Н80-100ЕСО42</t>
  </si>
  <si>
    <t>Н90-110ЕСО42</t>
  </si>
  <si>
    <t>Н100-120ЕСО42</t>
  </si>
  <si>
    <t>Н110-130ЕСО42</t>
  </si>
  <si>
    <t>Н120-140ЕСО42</t>
  </si>
  <si>
    <t>Н130-150ЕСО42</t>
  </si>
  <si>
    <t>Н140-160ЕСО42</t>
  </si>
  <si>
    <t>Н150-170ЕСО42</t>
  </si>
  <si>
    <t>Н160-180ЕСО42</t>
  </si>
  <si>
    <t>Н170-190ЕСО42</t>
  </si>
  <si>
    <t>Н180-200ЕСО42</t>
  </si>
  <si>
    <t>Н210-230ЕСО42</t>
  </si>
  <si>
    <t>Н220-240ЕСО42</t>
  </si>
  <si>
    <t>,</t>
  </si>
  <si>
    <t xml:space="preserve">Хомут червячный NORMA   8-12/9s </t>
  </si>
  <si>
    <t xml:space="preserve">Хомут червячный NORMA  10 -16/9s </t>
  </si>
  <si>
    <t xml:space="preserve">Хомут червячный NORMA  16 -27/9s </t>
  </si>
  <si>
    <t xml:space="preserve">Хомут червячный NORMA  20 -32/9s </t>
  </si>
  <si>
    <t xml:space="preserve">Хомут червячный NORMA  25 -40/9s </t>
  </si>
  <si>
    <t xml:space="preserve">Хомут червячный NORMA  30 -45/9s </t>
  </si>
  <si>
    <t xml:space="preserve">Хомут червячный NORMA  35 -50/9s </t>
  </si>
  <si>
    <t xml:space="preserve">Хомут червячный NORMA  40 -60/9s </t>
  </si>
  <si>
    <t xml:space="preserve">Хомут червячный NORMA  50 -70/9s </t>
  </si>
  <si>
    <t xml:space="preserve">Хомут червячный NORMA  60 -80/9s </t>
  </si>
  <si>
    <t xml:space="preserve">Хомут червячный NORMA  70 -90/9s </t>
  </si>
  <si>
    <t xml:space="preserve">Хомут червячный NORMA   8-12/7,5W2 </t>
  </si>
  <si>
    <t xml:space="preserve">Хомут червячный NORMA   8-16/9W2 </t>
  </si>
  <si>
    <t xml:space="preserve">Хомут червячный NORMA  12 -20/9W2 </t>
  </si>
  <si>
    <t xml:space="preserve">Хомут червячный NORMA  12 -22/9W2 </t>
  </si>
  <si>
    <t xml:space="preserve">Хомут червячный NORMA  16 -27/9W2 </t>
  </si>
  <si>
    <t xml:space="preserve">Хомут червячный NORMA  20 -32/9W2 </t>
  </si>
  <si>
    <t xml:space="preserve">Хомут червячный NORMA  25 -40/9W2 </t>
  </si>
  <si>
    <t xml:space="preserve">Хомут червячный NORMA  30 -45/9W2 </t>
  </si>
  <si>
    <t xml:space="preserve">Хомут червячный NORMA  32 -50/9W2 </t>
  </si>
  <si>
    <t xml:space="preserve">Хомут червячный NORMA  40 -60/9W2 </t>
  </si>
  <si>
    <t xml:space="preserve">Хомут червячный NORMA  50 -70/9W2 </t>
  </si>
  <si>
    <t xml:space="preserve">Хомут червячный NORMA  70 -90/9W2 </t>
  </si>
  <si>
    <t xml:space="preserve">Хомут червячный NORMA  80 -100/9W2 </t>
  </si>
  <si>
    <t xml:space="preserve">Хомут червячный NORMA  90 -110/9W2 </t>
  </si>
  <si>
    <t>SIL17-19RB41-10</t>
  </si>
  <si>
    <t>SIL20-22RB41-10</t>
  </si>
  <si>
    <t>SIL23-25RB41-10</t>
  </si>
  <si>
    <t>SIL26-28RB41-10</t>
  </si>
  <si>
    <t>SIL29-31RB41-10</t>
  </si>
  <si>
    <t>SIL32-35RB41-10</t>
  </si>
  <si>
    <t>SIL36-39RB41-10</t>
  </si>
  <si>
    <t>SIL40-43RB41-10</t>
  </si>
  <si>
    <t>SIL44-47RB41-10</t>
  </si>
  <si>
    <t>SIL48-51RB41-10</t>
  </si>
  <si>
    <t>SIL52-55RB41-10</t>
  </si>
  <si>
    <t>SIL56-59RB41-10</t>
  </si>
  <si>
    <t>SIL60-63RB41-10</t>
  </si>
  <si>
    <t>SIL64-67RB41-10</t>
  </si>
  <si>
    <t>SIL68-73RB41-10</t>
  </si>
  <si>
    <t>SIL74-79RB41-10</t>
  </si>
  <si>
    <t>SIL80-85RB41-10</t>
  </si>
  <si>
    <t>SIL86-91RB41-10</t>
  </si>
  <si>
    <t>SIL92-97RB41-10</t>
  </si>
  <si>
    <t>SIL98-103RB41-10</t>
  </si>
  <si>
    <t>SIL104-112RB41-10</t>
  </si>
  <si>
    <t>SIL113-121RB41-10</t>
  </si>
  <si>
    <t>SIL115-130RB41-10</t>
  </si>
  <si>
    <t>SIL122-130RB41-10</t>
  </si>
  <si>
    <t>SIL131-139RB41-10</t>
  </si>
  <si>
    <t>SIL140-148RB41-10</t>
  </si>
  <si>
    <t>SIL149-161RB41-10</t>
  </si>
  <si>
    <t>SIL162-174RB41-10</t>
  </si>
  <si>
    <t>SIL175-187RB41-10</t>
  </si>
  <si>
    <t>SIL188-200RB41-10</t>
  </si>
  <si>
    <t>SIL201-213RB41-10</t>
  </si>
  <si>
    <t>SIL214-226RB41-10</t>
  </si>
  <si>
    <t>SIL227-239RB41-10</t>
  </si>
  <si>
    <t>SIL240-252RB41-10</t>
  </si>
  <si>
    <t xml:space="preserve">Хомут одноболтовый  17-19 мм силовой </t>
  </si>
  <si>
    <t xml:space="preserve">Хомут одноболтовый  20-22 мм силовой </t>
  </si>
  <si>
    <t xml:space="preserve">Хомут одноболтовый  23-25 мм силовой </t>
  </si>
  <si>
    <t xml:space="preserve">Хомут одноболтовый  26-28 мм силовой </t>
  </si>
  <si>
    <t xml:space="preserve">Хомут одноболтовый  29-31 мм силовой </t>
  </si>
  <si>
    <t xml:space="preserve">Хомут одноболтовый  32-35 мм силовой </t>
  </si>
  <si>
    <t xml:space="preserve">Хомут одноболтовый  36-39 мм силовой </t>
  </si>
  <si>
    <t xml:space="preserve">Хомут одноболтовый  40-43 мм силовой </t>
  </si>
  <si>
    <t xml:space="preserve">Хомут одноболтовый  44-47 мм силовой </t>
  </si>
  <si>
    <t xml:space="preserve">Хомут одноболтовый  48-51 мм силовой </t>
  </si>
  <si>
    <t xml:space="preserve">Хомут одноболтовый  52-55 мм силовой </t>
  </si>
  <si>
    <t xml:space="preserve">Хомут одноболтовый  56-59 мм силовой </t>
  </si>
  <si>
    <t xml:space="preserve">Хомут одноболтовый  60-63 мм силовой </t>
  </si>
  <si>
    <t xml:space="preserve">Хомут одноболтовый  64-67 мм силовой </t>
  </si>
  <si>
    <t xml:space="preserve">Хомут одноболтовый  68-73 мм силовой </t>
  </si>
  <si>
    <t xml:space="preserve">Хомут одноболтовый  74-79 мм силовой </t>
  </si>
  <si>
    <t xml:space="preserve">Хомут одноболтовый  80-85 мм силовой </t>
  </si>
  <si>
    <t xml:space="preserve">Хомут одноболтовый  86-91 мм силовой </t>
  </si>
  <si>
    <t xml:space="preserve">Хомут одноболтовый  92-97 мм силовой </t>
  </si>
  <si>
    <t xml:space="preserve">Хомут одноболтовый  98-103 мм силовой </t>
  </si>
  <si>
    <t xml:space="preserve">Хомут одноболтовый 104-112 мм силовой </t>
  </si>
  <si>
    <t xml:space="preserve">Хомут одноболтовый 113-121 мм силовой </t>
  </si>
  <si>
    <t xml:space="preserve">Хомут одноболтовый 115-130 мм силовой </t>
  </si>
  <si>
    <t xml:space="preserve">Хомут одноболтовый 122-130 мм силовой </t>
  </si>
  <si>
    <t xml:space="preserve">Хомут одноболтовый 131-139 мм силовой </t>
  </si>
  <si>
    <t xml:space="preserve">Хомут одноболтовый 140-148 мм силовой </t>
  </si>
  <si>
    <t>Хомут одноболтовый 149-161 мм силовой</t>
  </si>
  <si>
    <t xml:space="preserve">Хомут одноболтовый 162-174 мм силовой </t>
  </si>
  <si>
    <t xml:space="preserve">Хомут одноболтовый 175-187 мм силовой </t>
  </si>
  <si>
    <t xml:space="preserve">Хомут одноболтовый 188-200 мм силовой </t>
  </si>
  <si>
    <t xml:space="preserve">Хомут одноболтовый 201-213 мм силовой </t>
  </si>
  <si>
    <t xml:space="preserve">Хомут одноболтовый 214-226 мм силовой </t>
  </si>
  <si>
    <t xml:space="preserve">Хомут одноболтовый 227-239 мм силовой </t>
  </si>
  <si>
    <t xml:space="preserve">Хомут одноболтовый 240-252 мм силовой </t>
  </si>
  <si>
    <t>Хомут одноболтовый 240-252 мм силовой  Малая фасовка</t>
  </si>
  <si>
    <t>VENT2М10UCH51-5</t>
  </si>
  <si>
    <t>VENT3М10UCH51-5</t>
  </si>
  <si>
    <t>VENT3/4М6UCH51-50</t>
  </si>
  <si>
    <t>VENT3/4М8UCH51-50</t>
  </si>
  <si>
    <t>дин931ц8.8-12140</t>
  </si>
  <si>
    <t xml:space="preserve">Хомут для воздуховода 800мм с уплотнением без гайки </t>
  </si>
  <si>
    <t>VENT2 1/4М10UCH51-5</t>
  </si>
  <si>
    <t>Хомут АБА  15-24/12 (50шт)</t>
  </si>
  <si>
    <t>Хомут АБА  19-28/12 (50шт)</t>
  </si>
  <si>
    <t>Хомут АБА  22-32/12 (50шт)</t>
  </si>
  <si>
    <t>Хомут АБА  26-38/12 (50шт)</t>
  </si>
  <si>
    <t>Хомут АБА  32-44/12 (50шт)</t>
  </si>
  <si>
    <t>Хомут АБА  38-50/12 (50шт)</t>
  </si>
  <si>
    <t>Хомут АБА  44-56/12 (50шт)</t>
  </si>
  <si>
    <t>Хомут АБА  50-65/12 (50шт)</t>
  </si>
  <si>
    <t>Хомут АБА  58-75/12 (50шт)</t>
  </si>
  <si>
    <t>Хомут АБА  68-85/12 (50шт)</t>
  </si>
  <si>
    <t>Хомут АБА  77-95/12 (25шт)</t>
  </si>
  <si>
    <t>Хомут АБА  87-112/12 (25шт)</t>
  </si>
  <si>
    <t>Хомут АБА 104-138/12 (25шт)</t>
  </si>
  <si>
    <t>Хомут АБА 130-165/12 (25шт)</t>
  </si>
  <si>
    <t>Хомут АБА 150-180/12 (25шт)</t>
  </si>
  <si>
    <t>Хомут АБА 175-205/12 (25шт)</t>
  </si>
  <si>
    <t>Хомут АБА 200-231/12 (10шт)</t>
  </si>
  <si>
    <t>Хомут АБА 226-256/12 (10шт)</t>
  </si>
  <si>
    <t>Хомут АБА 277-307/12 (10шт)</t>
  </si>
  <si>
    <t xml:space="preserve">  Болт  шестигранный,  неполная  резьба,  оцинкованный</t>
  </si>
  <si>
    <t>пф12075</t>
  </si>
  <si>
    <t>куу10590*20</t>
  </si>
  <si>
    <t>куу9055*20</t>
  </si>
  <si>
    <t>куас35</t>
  </si>
  <si>
    <t>куас9050</t>
  </si>
  <si>
    <t>кул8060п</t>
  </si>
  <si>
    <t>кул10040-50</t>
  </si>
  <si>
    <t>кул12060п</t>
  </si>
  <si>
    <t>кул16040п</t>
  </si>
  <si>
    <t>кул16060п</t>
  </si>
  <si>
    <t>кул16080п</t>
  </si>
  <si>
    <t>кул20060п</t>
  </si>
  <si>
    <t>кул30040п</t>
  </si>
  <si>
    <t>кп10035п</t>
  </si>
  <si>
    <t>кп140-50</t>
  </si>
  <si>
    <t>кп18040</t>
  </si>
  <si>
    <t>кп18065</t>
  </si>
  <si>
    <t>кп210</t>
  </si>
  <si>
    <t>обрр100100прч</t>
  </si>
  <si>
    <t>обрр140100п</t>
  </si>
  <si>
    <t>глубина</t>
  </si>
  <si>
    <t>обрр120150</t>
  </si>
  <si>
    <t>обрр40170</t>
  </si>
  <si>
    <t>обрр40105п</t>
  </si>
  <si>
    <t>обрр40145п</t>
  </si>
  <si>
    <t>обз100100п</t>
  </si>
  <si>
    <t>дбп190прч</t>
  </si>
  <si>
    <t>дбп210п</t>
  </si>
  <si>
    <t>кус60220пр</t>
  </si>
  <si>
    <t>кл3.5</t>
  </si>
  <si>
    <t>кл4к</t>
  </si>
  <si>
    <t>кл5к</t>
  </si>
  <si>
    <t>кл6к</t>
  </si>
  <si>
    <t>кл7к</t>
  </si>
  <si>
    <t>кл8к</t>
  </si>
  <si>
    <t>кур4060прч</t>
  </si>
  <si>
    <t>кур40100</t>
  </si>
  <si>
    <t>шо4мф</t>
  </si>
  <si>
    <t>шо5мф</t>
  </si>
  <si>
    <t>шо6мф</t>
  </si>
  <si>
    <t>шо8мф</t>
  </si>
  <si>
    <t>шо10мф</t>
  </si>
  <si>
    <t>шо12мф</t>
  </si>
  <si>
    <t>шо14мф</t>
  </si>
  <si>
    <t>шо16мф</t>
  </si>
  <si>
    <t>шо18мф</t>
  </si>
  <si>
    <t>шо20мф</t>
  </si>
  <si>
    <t>шо24мф</t>
  </si>
  <si>
    <t>шо30мф</t>
  </si>
  <si>
    <t>шо36мф</t>
  </si>
  <si>
    <t>шу4мф</t>
  </si>
  <si>
    <t>шу5мф</t>
  </si>
  <si>
    <t>шу6мф</t>
  </si>
  <si>
    <t>шу8мф</t>
  </si>
  <si>
    <t>шу10мф</t>
  </si>
  <si>
    <t>шу12мф</t>
  </si>
  <si>
    <t>шу14мф</t>
  </si>
  <si>
    <t>шу16мф</t>
  </si>
  <si>
    <t>шу18мф</t>
  </si>
  <si>
    <t>шу20мф</t>
  </si>
  <si>
    <t>шу24мф</t>
  </si>
  <si>
    <t>шу30мф</t>
  </si>
  <si>
    <t>шу36мф</t>
  </si>
  <si>
    <t>бп616мф</t>
  </si>
  <si>
    <t>бп620мф</t>
  </si>
  <si>
    <t>бп625мф</t>
  </si>
  <si>
    <t>бп630мф</t>
  </si>
  <si>
    <t>бп635мф</t>
  </si>
  <si>
    <t>бп640мф</t>
  </si>
  <si>
    <t>бп645мф</t>
  </si>
  <si>
    <t>бп650мф</t>
  </si>
  <si>
    <t>бп660мф</t>
  </si>
  <si>
    <t>бп670мф</t>
  </si>
  <si>
    <t>бп680мф</t>
  </si>
  <si>
    <t>бп690мф</t>
  </si>
  <si>
    <t>бп6100мф</t>
  </si>
  <si>
    <t>бп6120мф</t>
  </si>
  <si>
    <t>бп6140мф</t>
  </si>
  <si>
    <t>бп816мф</t>
  </si>
  <si>
    <t>бп820мф</t>
  </si>
  <si>
    <t>бп825мф</t>
  </si>
  <si>
    <t>бп830мф</t>
  </si>
  <si>
    <t>бп835мф</t>
  </si>
  <si>
    <t>бп840мф</t>
  </si>
  <si>
    <t>бп845мф</t>
  </si>
  <si>
    <t>бп850мф</t>
  </si>
  <si>
    <t>бп24200мф</t>
  </si>
  <si>
    <t>бп24160мф</t>
  </si>
  <si>
    <t>бп24180мф</t>
  </si>
  <si>
    <t>бп24140мф</t>
  </si>
  <si>
    <t>бп24120мф</t>
  </si>
  <si>
    <t>бп24100мф</t>
  </si>
  <si>
    <t>бп2490мф</t>
  </si>
  <si>
    <t>бп2480мф</t>
  </si>
  <si>
    <t>бп2470мф</t>
  </si>
  <si>
    <t>бп2460мф</t>
  </si>
  <si>
    <t>бп2450мф</t>
  </si>
  <si>
    <t>бп20200мф</t>
  </si>
  <si>
    <t>бп20180мф</t>
  </si>
  <si>
    <t>бп20160мф</t>
  </si>
  <si>
    <t>бп20140мф</t>
  </si>
  <si>
    <t>бп20120мф</t>
  </si>
  <si>
    <t>бп20100мф</t>
  </si>
  <si>
    <t>бп2090мф</t>
  </si>
  <si>
    <t>бп2080мф</t>
  </si>
  <si>
    <t>бп2070мф</t>
  </si>
  <si>
    <t>бп2060мф</t>
  </si>
  <si>
    <t>бп2050мф</t>
  </si>
  <si>
    <t>бп2040мф</t>
  </si>
  <si>
    <t>бп16200мф</t>
  </si>
  <si>
    <t>бп16180мф</t>
  </si>
  <si>
    <t>бп16160мф</t>
  </si>
  <si>
    <t>бп16140мф</t>
  </si>
  <si>
    <t>бп16120мф</t>
  </si>
  <si>
    <t>бп16100мф</t>
  </si>
  <si>
    <t>бп1690мф</t>
  </si>
  <si>
    <t>бп1680мф</t>
  </si>
  <si>
    <t>бп1670мф</t>
  </si>
  <si>
    <t>бп1660мф</t>
  </si>
  <si>
    <t>бп1650мф</t>
  </si>
  <si>
    <t>бп1640мф</t>
  </si>
  <si>
    <t>бп14200мф</t>
  </si>
  <si>
    <t>бп14180мф</t>
  </si>
  <si>
    <t>бп14160мф</t>
  </si>
  <si>
    <t>бп14140мф</t>
  </si>
  <si>
    <t>бп14120мф</t>
  </si>
  <si>
    <t>бп14100мф</t>
  </si>
  <si>
    <t>бп1490мф</t>
  </si>
  <si>
    <t>бп1480мф</t>
  </si>
  <si>
    <t>бп1470мф</t>
  </si>
  <si>
    <t>бп1460мф</t>
  </si>
  <si>
    <t>бп1450мф</t>
  </si>
  <si>
    <t>бп1440мф</t>
  </si>
  <si>
    <t>бп1430мф</t>
  </si>
  <si>
    <t>бп12200мф</t>
  </si>
  <si>
    <t>бп12180мф</t>
  </si>
  <si>
    <t>бп12160мф</t>
  </si>
  <si>
    <t>бп12140мф</t>
  </si>
  <si>
    <t>бп12120мф</t>
  </si>
  <si>
    <t>бп12100мф</t>
  </si>
  <si>
    <t>бп1290мф</t>
  </si>
  <si>
    <t>бп1280мф</t>
  </si>
  <si>
    <t>бп1270мф</t>
  </si>
  <si>
    <t>бп1260мф</t>
  </si>
  <si>
    <t>бп1255мф</t>
  </si>
  <si>
    <t>бп1250мф</t>
  </si>
  <si>
    <t>бп1245мф</t>
  </si>
  <si>
    <t>бп1240мф</t>
  </si>
  <si>
    <t>бп1235мф</t>
  </si>
  <si>
    <t>бп1230мф</t>
  </si>
  <si>
    <t>бп1225мф</t>
  </si>
  <si>
    <t>бп10200мф</t>
  </si>
  <si>
    <t>бп10180мф</t>
  </si>
  <si>
    <t>бп10160мф</t>
  </si>
  <si>
    <t>бп10140мф</t>
  </si>
  <si>
    <t>бп10120мф</t>
  </si>
  <si>
    <t>бп10100мф</t>
  </si>
  <si>
    <t>бп1090мф</t>
  </si>
  <si>
    <t>бп1080мф</t>
  </si>
  <si>
    <t>бп1070мф</t>
  </si>
  <si>
    <t>бп1060мф</t>
  </si>
  <si>
    <t>бп1050мф</t>
  </si>
  <si>
    <t>бп1045мф</t>
  </si>
  <si>
    <t>бп1040мф</t>
  </si>
  <si>
    <t>бп1035мф</t>
  </si>
  <si>
    <t>бп1030мф</t>
  </si>
  <si>
    <t>бп1025мф</t>
  </si>
  <si>
    <t>бп1020мф</t>
  </si>
  <si>
    <t>бп1016мф</t>
  </si>
  <si>
    <t>бп8200мф</t>
  </si>
  <si>
    <t>бп8180мф</t>
  </si>
  <si>
    <t>бп8160мф</t>
  </si>
  <si>
    <t>бп8140мф</t>
  </si>
  <si>
    <t>бп8120мф</t>
  </si>
  <si>
    <t>бп8100мф</t>
  </si>
  <si>
    <t>бп890мф</t>
  </si>
  <si>
    <t>бп880мф</t>
  </si>
  <si>
    <t>бп870мф</t>
  </si>
  <si>
    <t>бп860мф</t>
  </si>
  <si>
    <t xml:space="preserve">           Трос  для растяжки  DIN 3055, нержавеющая сталь А2  </t>
  </si>
  <si>
    <t>трн1,5</t>
  </si>
  <si>
    <t>трн2</t>
  </si>
  <si>
    <t>трн3</t>
  </si>
  <si>
    <t>трн4</t>
  </si>
  <si>
    <t>трн5</t>
  </si>
  <si>
    <t xml:space="preserve">              Цепь сварная короткозвенная DIN 766, нержавеющая сталь А2  </t>
  </si>
  <si>
    <t>цкн2</t>
  </si>
  <si>
    <t>цкн3</t>
  </si>
  <si>
    <t>цкн4</t>
  </si>
  <si>
    <t xml:space="preserve">              Цепь сварная длинозвенная DIN 763, нержавеющая сталь А2  </t>
  </si>
  <si>
    <t>цдн2</t>
  </si>
  <si>
    <t>цдн3</t>
  </si>
  <si>
    <t>цдн4</t>
  </si>
  <si>
    <t xml:space="preserve">                    Зажим канатный DIN 741, нержавеющая сталь А2  </t>
  </si>
  <si>
    <t>зкн3</t>
  </si>
  <si>
    <t>зкн4</t>
  </si>
  <si>
    <t>зкн5</t>
  </si>
  <si>
    <t>зкн6</t>
  </si>
  <si>
    <t>зкн8</t>
  </si>
  <si>
    <t>1000 шт.</t>
  </si>
  <si>
    <t xml:space="preserve">                    Карабин пожарный DIN 5299, нержавеющая сталь А2  </t>
  </si>
  <si>
    <t xml:space="preserve">                          Рым-Гайка DIN 582, нержавеющая сталь А2  </t>
  </si>
  <si>
    <t>кпон4</t>
  </si>
  <si>
    <t>кпон5</t>
  </si>
  <si>
    <t>кпон6</t>
  </si>
  <si>
    <t>кпон8</t>
  </si>
  <si>
    <t>ргн6</t>
  </si>
  <si>
    <t>ргн8</t>
  </si>
  <si>
    <t>ргн10</t>
  </si>
  <si>
    <t xml:space="preserve">                          Рым-Болт DIN 580, нержавеющая сталь А2  </t>
  </si>
  <si>
    <t>рбн6</t>
  </si>
  <si>
    <t>рбн8</t>
  </si>
  <si>
    <t>рбн10</t>
  </si>
  <si>
    <t>гм200LFткR10</t>
  </si>
  <si>
    <t>17-0100</t>
  </si>
  <si>
    <t>вшн1020</t>
  </si>
  <si>
    <t>шп4870</t>
  </si>
  <si>
    <t>шп4870ф</t>
  </si>
  <si>
    <t>шп6360</t>
  </si>
  <si>
    <t>шпн5555</t>
  </si>
  <si>
    <t>шп2925</t>
  </si>
  <si>
    <t>шп3965</t>
  </si>
  <si>
    <t>3,9х6,5</t>
  </si>
  <si>
    <t>шп4265</t>
  </si>
  <si>
    <t>4,2х6,5</t>
  </si>
  <si>
    <t>шп4238</t>
  </si>
  <si>
    <t>шп5580</t>
  </si>
  <si>
    <t>шп6316</t>
  </si>
  <si>
    <t>шп2925ф</t>
  </si>
  <si>
    <t>шп3965ф</t>
  </si>
  <si>
    <t>шп4265ф</t>
  </si>
  <si>
    <t>шп4238ф</t>
  </si>
  <si>
    <t>шп5580ф</t>
  </si>
  <si>
    <t>шп6316ф</t>
  </si>
  <si>
    <t>шп6360ф</t>
  </si>
  <si>
    <t>аг12220</t>
  </si>
  <si>
    <t>аг16200</t>
  </si>
  <si>
    <t>16х400</t>
  </si>
  <si>
    <t>аб10150</t>
  </si>
  <si>
    <t>ако1050</t>
  </si>
  <si>
    <t>тп12</t>
  </si>
  <si>
    <t>1мм/2мм</t>
  </si>
  <si>
    <t>аг16400</t>
  </si>
  <si>
    <t>ск357024</t>
  </si>
  <si>
    <t>ск517024</t>
  </si>
  <si>
    <t>ск707024</t>
  </si>
  <si>
    <t>ск55197024</t>
  </si>
  <si>
    <t>ск55257024</t>
  </si>
  <si>
    <t>ск357024ф</t>
  </si>
  <si>
    <t>ск297024ф</t>
  </si>
  <si>
    <t>ск707024ф</t>
  </si>
  <si>
    <t>ск55197024ф</t>
  </si>
  <si>
    <t>ск55257024ф</t>
  </si>
  <si>
    <t>Заклёпка  с  внутренней  резьбой,  стальная, Цилиндрический борт</t>
  </si>
  <si>
    <t>Заклёпка шестигранная  с  внутренней  резьбой,  стальная, Цилиндрический борт</t>
  </si>
  <si>
    <t xml:space="preserve">          Заклёпка  с  внутренней  резьбой,  стальная, Уменьшенный борт</t>
  </si>
  <si>
    <t xml:space="preserve">          Заклёпка  с  внутренней  резьбой,  стальная, Потайной борт</t>
  </si>
  <si>
    <t xml:space="preserve">гм180ткR10    </t>
  </si>
  <si>
    <t>хдк400</t>
  </si>
  <si>
    <t>ку5035-50</t>
  </si>
  <si>
    <t>кур5040п</t>
  </si>
  <si>
    <t>кур6080</t>
  </si>
  <si>
    <t>кур60140п</t>
  </si>
  <si>
    <t>кур80200п</t>
  </si>
  <si>
    <t>кур100120п</t>
  </si>
  <si>
    <t>кур100140п</t>
  </si>
  <si>
    <t>кур160200</t>
  </si>
  <si>
    <t>пс12040</t>
  </si>
  <si>
    <t>пс16040</t>
  </si>
  <si>
    <t>пс24040</t>
  </si>
  <si>
    <t>пс12050п</t>
  </si>
  <si>
    <t>пс14050п</t>
  </si>
  <si>
    <t>пс6080</t>
  </si>
  <si>
    <t>пс60080</t>
  </si>
  <si>
    <t>пс260100п</t>
  </si>
  <si>
    <t>пс260120п</t>
  </si>
  <si>
    <t>дбп170</t>
  </si>
  <si>
    <t>кр60х27х0,55мф</t>
  </si>
  <si>
    <t>кр60х27х0,8</t>
  </si>
  <si>
    <t>277х27</t>
  </si>
  <si>
    <t>пп055пр</t>
  </si>
  <si>
    <t>пп055мф</t>
  </si>
  <si>
    <t>хг108-114/100</t>
  </si>
  <si>
    <t>MPN-RC1 1/2М8DGR31-100</t>
  </si>
  <si>
    <t xml:space="preserve">Трубный хомут DGR с гайкой 1 1/2" (44-50)М8 </t>
  </si>
  <si>
    <t>MPN-RC1 1/4М8DGR31-100</t>
  </si>
  <si>
    <t xml:space="preserve">Трубный хомут DGR с гайкой 1 1/4" (38-44)М8 </t>
  </si>
  <si>
    <t>MPN-RC1М8DGR31-100</t>
  </si>
  <si>
    <t xml:space="preserve">Трубный хомут DGR с гайкой 1" (31-36)М8 </t>
  </si>
  <si>
    <t>MPN-RC1/2М8DGR31-50</t>
  </si>
  <si>
    <t xml:space="preserve">Трубный хомут DGR с гайкой 1/2" (20-24)М8 </t>
  </si>
  <si>
    <t>MPN-RC1/4М8DGR41-50</t>
  </si>
  <si>
    <t xml:space="preserve">Трубный хомут DGR с гайкой 1/4" (12-15)М8 </t>
  </si>
  <si>
    <t>MPN-RC2 1/2М10DGR51-25</t>
  </si>
  <si>
    <t xml:space="preserve">Трубный хомут DGR с гайкой 2 1/2" (74-80)М10 </t>
  </si>
  <si>
    <t>MPN-RC2М8DGR31-50</t>
  </si>
  <si>
    <t xml:space="preserve">Трубный хомут DGR с гайкой 2" (59-65)М8 </t>
  </si>
  <si>
    <t>MPN-RC3М10DGR51-25</t>
  </si>
  <si>
    <t xml:space="preserve">Трубный хомут DGR с гайкой 3 (≈83-93)М10 </t>
  </si>
  <si>
    <t>MPN-RC3/4М8DGR31-40</t>
  </si>
  <si>
    <t xml:space="preserve">Трубный хомут DGR с гайкой 3/4" (23-28)М8 </t>
  </si>
  <si>
    <t>MPN-RC3/8М8DGR31-50</t>
  </si>
  <si>
    <t xml:space="preserve">Трубный хомут DGR с гайкой 3/8" (15-19)М8 </t>
  </si>
  <si>
    <t>MPN-RC4М10DGR51-20</t>
  </si>
  <si>
    <t xml:space="preserve">Трубный хомут DGR с гайкой 4" (108-118)М10 </t>
  </si>
  <si>
    <t>MPN-RC5M10DGR51-10</t>
  </si>
  <si>
    <t xml:space="preserve">Трубный хомут DGR с гайкой 5" (≈132-143) М10 </t>
  </si>
  <si>
    <t>MPN-RC6M10DGR51-10</t>
  </si>
  <si>
    <t xml:space="preserve">Трубный хомут DGR с гайкой 6" (≈159-165) М10 </t>
  </si>
  <si>
    <t>MPN-RC198-202М10DGR51-10</t>
  </si>
  <si>
    <t xml:space="preserve">Трубный хомут DGR с гайкой  7 1/2 (≈198-202) М10 КБФ </t>
  </si>
  <si>
    <t>MPN-RC8М10DGR51-10</t>
  </si>
  <si>
    <t xml:space="preserve">Трубный хомут DGR с гайкой 8" (216-225)М10 </t>
  </si>
  <si>
    <t xml:space="preserve">Хомут трубный высокой нагрузки  Т 4 1/2 ≈125-133 М12 </t>
  </si>
  <si>
    <t xml:space="preserve">Хомут трубный высокой нагрузки  Т 4 1/2 ≈125-133 М16 </t>
  </si>
  <si>
    <t>MP-HI48-53 М8/М10DGPC51B</t>
  </si>
  <si>
    <t xml:space="preserve">Трубный хомут DGP 1 1/2" (48-53) M8/М10 </t>
  </si>
  <si>
    <t>MP-HI40-46 М8/М10DGPC51B</t>
  </si>
  <si>
    <t xml:space="preserve">Трубный хомут DGP 1 1/4" (40-46) M8/М10 </t>
  </si>
  <si>
    <t>MP-HI54-59 М8/М10DGPC51B</t>
  </si>
  <si>
    <t xml:space="preserve">Трубный хомут DGP 1 3/4"  (≈54-59) M8/М10 </t>
  </si>
  <si>
    <t>MP-HI31-36 М8/М10DGPC51B</t>
  </si>
  <si>
    <t xml:space="preserve">Трубный хомут DGP 1" (31-36) M8/М10 </t>
  </si>
  <si>
    <t>MP-HI20-23 М8/М10DGPC51B</t>
  </si>
  <si>
    <t xml:space="preserve">Трубный хомут DGP 1/2" (20-23) M8/М10 </t>
  </si>
  <si>
    <t>MP-HI12-16 М8/М10DGPC51B</t>
  </si>
  <si>
    <t xml:space="preserve">Трубный хомут  DGP  1/4 (≈12-16) M8/М10 </t>
  </si>
  <si>
    <t>MP-HI72-83 М8/М10DGPC51B</t>
  </si>
  <si>
    <t xml:space="preserve">Трубный хомут DGP 2 1/2" (72-83) M8/М10 </t>
  </si>
  <si>
    <t>MP-HI60-64 М8/М10DGPC51B</t>
  </si>
  <si>
    <t xml:space="preserve">Трубный хомут DGP 2" (60-64) M8/М10 </t>
  </si>
  <si>
    <t>MP-HI87-92 М8/М10DGPC51B</t>
  </si>
  <si>
    <t xml:space="preserve">Трубный хомут DGP 3" (87-92) M8/М10 </t>
  </si>
  <si>
    <t>MP-HI26-30 М8/М10DGPC51B</t>
  </si>
  <si>
    <t xml:space="preserve">Трубный хомут DGP 3/4" (26-30) M8/М10 </t>
  </si>
  <si>
    <t>MP-HI15-19 М8/М10DGPC51B</t>
  </si>
  <si>
    <t xml:space="preserve">Трубный хомут DGP 3/8" (15-19) M8/М10 </t>
  </si>
  <si>
    <t>MP-HI102-116М8/М10DGPC51B</t>
  </si>
  <si>
    <t xml:space="preserve">Трубный хомут DGP 4" (102-116) M8/М10 </t>
  </si>
  <si>
    <t>MP-HI124-130М8/М10DGPC51B</t>
  </si>
  <si>
    <t xml:space="preserve">Трубный хомут DGP 4 1/2 "(≈124-130) M8/М10 </t>
  </si>
  <si>
    <t>MP-HI132-141М8/М10DGPC51B</t>
  </si>
  <si>
    <t xml:space="preserve">Трубный хомут DGP 5" (132-141) M8/М10 </t>
  </si>
  <si>
    <t>MP-HI159-168М8/М10DGPC51B</t>
  </si>
  <si>
    <t xml:space="preserve">Трубный хомут DGP 6" (159-168) M8/М10 </t>
  </si>
  <si>
    <t>H15-24-9A51-50</t>
  </si>
  <si>
    <t>H16-27-9L42</t>
  </si>
  <si>
    <t xml:space="preserve">Хомут Либро МХ  16-27/9 W4 </t>
  </si>
  <si>
    <t>H32-50-9L42</t>
  </si>
  <si>
    <t xml:space="preserve">Хомут Либро МХ  32-50/9 W4 </t>
  </si>
  <si>
    <t>Н250-270ЕСО42</t>
  </si>
  <si>
    <t>6/250/60 мм</t>
  </si>
  <si>
    <t xml:space="preserve">  DIN 7976 , Шуруп с шестигранной головой, нержавеющая сталь А2  </t>
  </si>
  <si>
    <t>шшн3516</t>
  </si>
  <si>
    <t>шшн3519</t>
  </si>
  <si>
    <t>шшн3525</t>
  </si>
  <si>
    <t>шшн3916</t>
  </si>
  <si>
    <t>шшн3922</t>
  </si>
  <si>
    <t>шшн4213</t>
  </si>
  <si>
    <t>шшн4219</t>
  </si>
  <si>
    <t>шшн4822</t>
  </si>
  <si>
    <t>шшн4832</t>
  </si>
  <si>
    <t>шшн5519</t>
  </si>
  <si>
    <t>шшн5525</t>
  </si>
  <si>
    <t>шшн5532</t>
  </si>
  <si>
    <t>шшн5538</t>
  </si>
  <si>
    <t>шшн5550</t>
  </si>
  <si>
    <t>шшн5560</t>
  </si>
  <si>
    <t>шшн5570</t>
  </si>
  <si>
    <t>шшн6325</t>
  </si>
  <si>
    <t>шшн6338</t>
  </si>
  <si>
    <t>шшн6380</t>
  </si>
  <si>
    <t>шшн6390</t>
  </si>
  <si>
    <t>пнв16/10</t>
  </si>
  <si>
    <t>пп07мф</t>
  </si>
  <si>
    <t>кур4020</t>
  </si>
  <si>
    <t>Цена за 1 шт в руб</t>
  </si>
  <si>
    <t>пп09275</t>
  </si>
  <si>
    <t>275х27</t>
  </si>
  <si>
    <t>го27</t>
  </si>
  <si>
    <t>м 27</t>
  </si>
  <si>
    <t>го42</t>
  </si>
  <si>
    <t>м 42</t>
  </si>
  <si>
    <t>м 22</t>
  </si>
  <si>
    <t>го22</t>
  </si>
  <si>
    <t xml:space="preserve">                      большая  фасовка</t>
  </si>
  <si>
    <t>бп8110</t>
  </si>
  <si>
    <t>20х65</t>
  </si>
  <si>
    <t>дин931ц8.8-855</t>
  </si>
  <si>
    <t>дин931ц8.8-865</t>
  </si>
  <si>
    <t>дин931ц8.8-1645</t>
  </si>
  <si>
    <t>дин931ц8.8-2065</t>
  </si>
  <si>
    <t>трн6</t>
  </si>
  <si>
    <t>трн8</t>
  </si>
  <si>
    <t>Химический анкер  IRFIX  300 ml,</t>
  </si>
  <si>
    <t>IRFIX 300мл</t>
  </si>
  <si>
    <t xml:space="preserve">Химический анкер  IRFIX  PRO-2000, 300 ml, </t>
  </si>
  <si>
    <t>винилэстерной смола, для любых оснований +2 насадки (шт.)</t>
  </si>
  <si>
    <t>PRO-2000 300мл</t>
  </si>
  <si>
    <t xml:space="preserve">Химический анкер  IRFIX Arctic (Зимний) </t>
  </si>
  <si>
    <t>эпокси-акрилат, универсальный + 2 насадки 300 ml</t>
  </si>
  <si>
    <t>Arctic 300мл</t>
  </si>
  <si>
    <t>Химический анкер  JETFIX 300 ml,)</t>
  </si>
  <si>
    <t>полиэфирная смола, для любых оснований,универ.серый + 2 насадки (шт)</t>
  </si>
  <si>
    <t>JETFIX 300мл</t>
  </si>
  <si>
    <t>1 шт (гр)</t>
  </si>
  <si>
    <t>1 упак (гр)</t>
  </si>
  <si>
    <t>сг1250мф</t>
  </si>
  <si>
    <t>сг1280мф</t>
  </si>
  <si>
    <t>сг1685мф</t>
  </si>
  <si>
    <t>сг16130мф</t>
  </si>
  <si>
    <t>сг2085/50мф</t>
  </si>
  <si>
    <t>полиэфирная смола,для любых оснований,универ.серый +2 насадки(шт)</t>
  </si>
  <si>
    <t>ск48197024</t>
  </si>
  <si>
    <t>ск48197024ф</t>
  </si>
  <si>
    <t>ск511014к</t>
  </si>
  <si>
    <t>ск511015к</t>
  </si>
  <si>
    <t>ск511018к</t>
  </si>
  <si>
    <t>ск513003к</t>
  </si>
  <si>
    <t>ск513009к</t>
  </si>
  <si>
    <t>ск513011к</t>
  </si>
  <si>
    <t>ск515002к</t>
  </si>
  <si>
    <t>ск515021к</t>
  </si>
  <si>
    <t>ск516002к</t>
  </si>
  <si>
    <t>ск518019к</t>
  </si>
  <si>
    <t>ск701014к</t>
  </si>
  <si>
    <t>ск701015к</t>
  </si>
  <si>
    <t>ск701018к</t>
  </si>
  <si>
    <t>ск703003к</t>
  </si>
  <si>
    <t>ск703009к</t>
  </si>
  <si>
    <t>ск703011к</t>
  </si>
  <si>
    <t>ск705002к</t>
  </si>
  <si>
    <t>ск705005к</t>
  </si>
  <si>
    <t>ск705021к</t>
  </si>
  <si>
    <t>ск706002к</t>
  </si>
  <si>
    <t>ск707004к</t>
  </si>
  <si>
    <t>ск708019к</t>
  </si>
  <si>
    <t>ск709003к</t>
  </si>
  <si>
    <t>ск48191015к</t>
  </si>
  <si>
    <t>ск48191018к</t>
  </si>
  <si>
    <t>ск48193003к</t>
  </si>
  <si>
    <t>ск48193009к</t>
  </si>
  <si>
    <t>ск48193011к</t>
  </si>
  <si>
    <t>ск48195002к</t>
  </si>
  <si>
    <t>ск48195021к</t>
  </si>
  <si>
    <t>ск48196002к</t>
  </si>
  <si>
    <t>ск48197024к</t>
  </si>
  <si>
    <t>ск48198019к</t>
  </si>
  <si>
    <t>ск55191018к</t>
  </si>
  <si>
    <t>ск55193009к</t>
  </si>
  <si>
    <t>ск55251015к</t>
  </si>
  <si>
    <t>ск55251018к</t>
  </si>
  <si>
    <t>ск55253003к</t>
  </si>
  <si>
    <t>ск55253009к</t>
  </si>
  <si>
    <t>ск55253011к</t>
  </si>
  <si>
    <t>ск55255002к</t>
  </si>
  <si>
    <t>ск55255021к</t>
  </si>
  <si>
    <t>ск55256002к</t>
  </si>
  <si>
    <t>ск511014кф</t>
  </si>
  <si>
    <t>ск511015кф</t>
  </si>
  <si>
    <t>ск511018кф</t>
  </si>
  <si>
    <t>ск513003кф</t>
  </si>
  <si>
    <t>ск513009кф</t>
  </si>
  <si>
    <t>ск513011кф</t>
  </si>
  <si>
    <t>ск515002кф</t>
  </si>
  <si>
    <t>ск515021кф</t>
  </si>
  <si>
    <t>ск516002кф</t>
  </si>
  <si>
    <t>ск518019кф</t>
  </si>
  <si>
    <t>ск701014кф</t>
  </si>
  <si>
    <t>ск701015кф</t>
  </si>
  <si>
    <t>ск701018кф</t>
  </si>
  <si>
    <t>ск703003кф</t>
  </si>
  <si>
    <t>ск703009кф</t>
  </si>
  <si>
    <t>ск703011кф</t>
  </si>
  <si>
    <t>ск705002кф</t>
  </si>
  <si>
    <t>ск705005кф</t>
  </si>
  <si>
    <t>ск705021кф</t>
  </si>
  <si>
    <t>ск706002кф</t>
  </si>
  <si>
    <t>ск707004кф</t>
  </si>
  <si>
    <t>ск708019кф</t>
  </si>
  <si>
    <t>ск709003кф</t>
  </si>
  <si>
    <t>ск48191015кф</t>
  </si>
  <si>
    <t>ск48191018кф</t>
  </si>
  <si>
    <t>ск48193003кф</t>
  </si>
  <si>
    <t>ск48193009кф</t>
  </si>
  <si>
    <t>ск48193011кф</t>
  </si>
  <si>
    <t>ск48195002кф</t>
  </si>
  <si>
    <t>ск48195021кф</t>
  </si>
  <si>
    <t>ск48196002кф</t>
  </si>
  <si>
    <t>ск48197024кф</t>
  </si>
  <si>
    <t>ск48198019кф</t>
  </si>
  <si>
    <t>ск55191018кф</t>
  </si>
  <si>
    <t>ск55193009кф</t>
  </si>
  <si>
    <t>ск55251015кф</t>
  </si>
  <si>
    <t>ск55251018кф</t>
  </si>
  <si>
    <t>ск55253003кф</t>
  </si>
  <si>
    <t>ск55253009кф</t>
  </si>
  <si>
    <t>ск55253011кф</t>
  </si>
  <si>
    <t>ск55255002кф</t>
  </si>
  <si>
    <t>ск55255021кф</t>
  </si>
  <si>
    <t>ск55256002кф</t>
  </si>
  <si>
    <t>Предоставляем скидки</t>
  </si>
  <si>
    <t>от  10 000 рублей</t>
  </si>
  <si>
    <t>от  25 000 рублей</t>
  </si>
  <si>
    <t>ак685</t>
  </si>
  <si>
    <t>ак870</t>
  </si>
  <si>
    <t>ак10110</t>
  </si>
  <si>
    <t>ак1280</t>
  </si>
  <si>
    <t>ак12140</t>
  </si>
  <si>
    <t>ак12160</t>
  </si>
  <si>
    <t>ак12180</t>
  </si>
  <si>
    <t>ак12200</t>
  </si>
  <si>
    <t>ак16150</t>
  </si>
  <si>
    <t>ак20250</t>
  </si>
  <si>
    <t>ак24200</t>
  </si>
  <si>
    <t>ак685мф</t>
  </si>
  <si>
    <t>ак870мф</t>
  </si>
  <si>
    <t>ак10110мф</t>
  </si>
  <si>
    <t>ак1280мф</t>
  </si>
  <si>
    <t>ак12140мф</t>
  </si>
  <si>
    <t>ак12160мф</t>
  </si>
  <si>
    <t>ак12180мф</t>
  </si>
  <si>
    <t>ак12200мф</t>
  </si>
  <si>
    <t>ак16150мф</t>
  </si>
  <si>
    <t>ак20250мф</t>
  </si>
  <si>
    <t>ак24200мф</t>
  </si>
  <si>
    <t>аб16180</t>
  </si>
  <si>
    <t>аб16200</t>
  </si>
  <si>
    <t>аб20250</t>
  </si>
  <si>
    <t>аб20300</t>
  </si>
  <si>
    <t>аб16180мф</t>
  </si>
  <si>
    <t>аб16200мф</t>
  </si>
  <si>
    <t>аб20250мф</t>
  </si>
  <si>
    <t>аб20300мф</t>
  </si>
  <si>
    <t>акт660</t>
  </si>
  <si>
    <t>акт660мф</t>
  </si>
  <si>
    <t>лтп10100</t>
  </si>
  <si>
    <t>лтп10150</t>
  </si>
  <si>
    <t>лтп10250</t>
  </si>
  <si>
    <t>лтп12300</t>
  </si>
  <si>
    <t>лтп12350</t>
  </si>
  <si>
    <t>лтп16300</t>
  </si>
  <si>
    <t>лтп20300</t>
  </si>
  <si>
    <t>лтп20400</t>
  </si>
  <si>
    <t>лтп25300</t>
  </si>
  <si>
    <t>25х300</t>
  </si>
  <si>
    <t>лтп30300</t>
  </si>
  <si>
    <t>30х300</t>
  </si>
  <si>
    <t>лтп30400</t>
  </si>
  <si>
    <t>30х400</t>
  </si>
  <si>
    <t>лтп10100мф</t>
  </si>
  <si>
    <t>лтп10150мф</t>
  </si>
  <si>
    <t>лтп10250мф</t>
  </si>
  <si>
    <t>г1270</t>
  </si>
  <si>
    <t>г12100</t>
  </si>
  <si>
    <t>г1270мф</t>
  </si>
  <si>
    <t>г12100мф</t>
  </si>
  <si>
    <t>6,3х64</t>
  </si>
  <si>
    <t>6,3х76</t>
  </si>
  <si>
    <t>скд6338к</t>
  </si>
  <si>
    <t>скд6351к</t>
  </si>
  <si>
    <t>скд6364к</t>
  </si>
  <si>
    <t>скд6376к</t>
  </si>
  <si>
    <t>скд6338кф</t>
  </si>
  <si>
    <t>скд6351кф</t>
  </si>
  <si>
    <t>скд6364кф</t>
  </si>
  <si>
    <t>скд6376кф</t>
  </si>
  <si>
    <t>го3</t>
  </si>
  <si>
    <t>го3ф</t>
  </si>
  <si>
    <t>шо22</t>
  </si>
  <si>
    <t>шо22ф</t>
  </si>
  <si>
    <t>шу22</t>
  </si>
  <si>
    <t>шу22ф</t>
  </si>
  <si>
    <t>6x90</t>
  </si>
  <si>
    <t>6x120</t>
  </si>
  <si>
    <t>вм680</t>
  </si>
  <si>
    <t>вм690</t>
  </si>
  <si>
    <t>вм6100</t>
  </si>
  <si>
    <t>вм6120</t>
  </si>
  <si>
    <t>вм680ф</t>
  </si>
  <si>
    <t>вм690ф</t>
  </si>
  <si>
    <t>вм6100ф</t>
  </si>
  <si>
    <t>вм6120ф</t>
  </si>
  <si>
    <t>ак24260</t>
  </si>
  <si>
    <t>ак24260мф</t>
  </si>
  <si>
    <t>кр60x27x0,7п</t>
  </si>
  <si>
    <t>Цена за упаковку  в рублях</t>
  </si>
  <si>
    <t>кур40140</t>
  </si>
  <si>
    <t>кур40120</t>
  </si>
  <si>
    <t>кур100100пр-25</t>
  </si>
  <si>
    <t>Цена  за упаковку  в рублях</t>
  </si>
  <si>
    <t>ха410зим</t>
  </si>
  <si>
    <t>сг2085/50</t>
  </si>
  <si>
    <t>куу70-25</t>
  </si>
  <si>
    <t>куу9040-25</t>
  </si>
  <si>
    <t>кус50</t>
  </si>
  <si>
    <t>кус105</t>
  </si>
  <si>
    <t>кул8080</t>
  </si>
  <si>
    <t>дбл190-25</t>
  </si>
  <si>
    <t>куу105-25</t>
  </si>
  <si>
    <t>ус175-25</t>
  </si>
  <si>
    <t>Цена за 1 шт в рублях</t>
  </si>
  <si>
    <t>шк48к</t>
  </si>
  <si>
    <t>шк55к</t>
  </si>
  <si>
    <t>шк5516к</t>
  </si>
  <si>
    <t>шк63к</t>
  </si>
  <si>
    <t>шк6319к</t>
  </si>
  <si>
    <t>шк48кф</t>
  </si>
  <si>
    <t>шк55кф</t>
  </si>
  <si>
    <t>шк5516кф</t>
  </si>
  <si>
    <t>шк63кф</t>
  </si>
  <si>
    <t>шк6319кф</t>
  </si>
  <si>
    <t>шк48кмф</t>
  </si>
  <si>
    <t>шк55кмф</t>
  </si>
  <si>
    <t>шк5516кмф</t>
  </si>
  <si>
    <t>шк63кмф</t>
  </si>
  <si>
    <t>шк6319кмф</t>
  </si>
  <si>
    <t>шк725ч</t>
  </si>
  <si>
    <t>шк725с</t>
  </si>
  <si>
    <t>шк725п</t>
  </si>
  <si>
    <t>7х25</t>
  </si>
  <si>
    <t>шк29к</t>
  </si>
  <si>
    <t>шк29кф</t>
  </si>
  <si>
    <t>дм3730</t>
  </si>
  <si>
    <t>3,7х30</t>
  </si>
  <si>
    <t>6,5х18</t>
  </si>
  <si>
    <t>аг6518</t>
  </si>
  <si>
    <t>12Х32 "А"</t>
  </si>
  <si>
    <t>ск4825пт1пр</t>
  </si>
  <si>
    <t>м4х0,7х11,7</t>
  </si>
  <si>
    <t>зрц3</t>
  </si>
  <si>
    <t>зрц12</t>
  </si>
  <si>
    <t>м12х1,75х22</t>
  </si>
  <si>
    <t>дин931ц8.8-690</t>
  </si>
  <si>
    <t>бпн12160</t>
  </si>
  <si>
    <t>бпн2050</t>
  </si>
  <si>
    <t>шун3</t>
  </si>
  <si>
    <t>шрн5</t>
  </si>
  <si>
    <t>шрн22</t>
  </si>
  <si>
    <t>шрн30</t>
  </si>
  <si>
    <t>шпн4813</t>
  </si>
  <si>
    <t>шшн6319</t>
  </si>
  <si>
    <t>за6</t>
  </si>
  <si>
    <t>кра2</t>
  </si>
  <si>
    <t>2 т</t>
  </si>
  <si>
    <t>кра3</t>
  </si>
  <si>
    <t>кра1,5</t>
  </si>
  <si>
    <t>1,5 т</t>
  </si>
  <si>
    <t>шрн222</t>
  </si>
  <si>
    <t>H08-12-9KL22-100</t>
  </si>
  <si>
    <t>H08-12-9KL22- W2-100</t>
  </si>
  <si>
    <t>H10-16-9KL22-100</t>
  </si>
  <si>
    <t>H12-20-9KL22-100</t>
  </si>
  <si>
    <t>H12-20-9KL22-W2-100</t>
  </si>
  <si>
    <t>H12-22-9KL22-100</t>
  </si>
  <si>
    <t>H16-25-9KL22-100</t>
  </si>
  <si>
    <t>H16-27-9KL22-100</t>
  </si>
  <si>
    <t>H20-32-9KL22-50</t>
  </si>
  <si>
    <t>H25-40-9KL22-50</t>
  </si>
  <si>
    <t>H30-45-9KL22-50</t>
  </si>
  <si>
    <t>H32-50-9KL22-50</t>
  </si>
  <si>
    <t>H40-60-9KL22-50</t>
  </si>
  <si>
    <t>H50-70-9KL22-50</t>
  </si>
  <si>
    <t>H50-70-9KL22-W2-50</t>
  </si>
  <si>
    <t>Хомут 40-60 с ключом (50шт)</t>
  </si>
  <si>
    <t>Хомут 50-70 с ключом W2 (50шт)</t>
  </si>
  <si>
    <t>пс1401200-5</t>
  </si>
  <si>
    <t>пс200200</t>
  </si>
  <si>
    <t>пшоч13мф</t>
  </si>
  <si>
    <t>пшоч14мф</t>
  </si>
  <si>
    <t>пшоч16мф</t>
  </si>
  <si>
    <t>пшоч19мф</t>
  </si>
  <si>
    <t>пшоч25мф</t>
  </si>
  <si>
    <t>пшоч32мф</t>
  </si>
  <si>
    <t>пшоч41мф</t>
  </si>
  <si>
    <t>пшоч51мф</t>
  </si>
  <si>
    <t>пшоч76мф</t>
  </si>
  <si>
    <t>пшсч16мф</t>
  </si>
  <si>
    <t>пшсч19мф</t>
  </si>
  <si>
    <t>пшсч25мф</t>
  </si>
  <si>
    <t>кчо95мф</t>
  </si>
  <si>
    <t>кчо11мф</t>
  </si>
  <si>
    <t>кцо95мф</t>
  </si>
  <si>
    <t>кцо11мф</t>
  </si>
  <si>
    <t>кчс95мф</t>
  </si>
  <si>
    <t>кчс1135мф</t>
  </si>
  <si>
    <t>кцс95мф</t>
  </si>
  <si>
    <t>кцс1135мф</t>
  </si>
  <si>
    <t>спч25мф</t>
  </si>
  <si>
    <t>спч32мф</t>
  </si>
  <si>
    <t>спч35мф</t>
  </si>
  <si>
    <t>спч41мф</t>
  </si>
  <si>
    <t>спч60мф</t>
  </si>
  <si>
    <t>спч66мф</t>
  </si>
  <si>
    <t>спч75мф</t>
  </si>
  <si>
    <t>спц25мф</t>
  </si>
  <si>
    <t>спц35мф</t>
  </si>
  <si>
    <t>спц32мф</t>
  </si>
  <si>
    <t>спц41мф</t>
  </si>
  <si>
    <t>спц45мф</t>
  </si>
  <si>
    <t>спц50мф</t>
  </si>
  <si>
    <t>спц60мф</t>
  </si>
  <si>
    <t>спц66мф</t>
  </si>
  <si>
    <t>спц75мф</t>
  </si>
  <si>
    <t>шп2965мф</t>
  </si>
  <si>
    <t>шп2995мф</t>
  </si>
  <si>
    <t>шп2913мф</t>
  </si>
  <si>
    <t>шп2916мф</t>
  </si>
  <si>
    <t>шп2919мф</t>
  </si>
  <si>
    <t>шп2925мф</t>
  </si>
  <si>
    <t>шп3565мф</t>
  </si>
  <si>
    <t>шп3595мф</t>
  </si>
  <si>
    <t>шп3513мф</t>
  </si>
  <si>
    <t>шп3516мф</t>
  </si>
  <si>
    <t>шп3519мф</t>
  </si>
  <si>
    <t>шп3525мф</t>
  </si>
  <si>
    <t>шп3532мф</t>
  </si>
  <si>
    <t>шп3538мф</t>
  </si>
  <si>
    <t>шп3545мф</t>
  </si>
  <si>
    <t>шп3965мф</t>
  </si>
  <si>
    <t>шп3995мф</t>
  </si>
  <si>
    <t>шп3913мф</t>
  </si>
  <si>
    <t>шп3916мф</t>
  </si>
  <si>
    <t>шп3919мф</t>
  </si>
  <si>
    <t>шп3925мф</t>
  </si>
  <si>
    <t>шп3932мф</t>
  </si>
  <si>
    <t>шп4265мф</t>
  </si>
  <si>
    <t>шп4295мф</t>
  </si>
  <si>
    <t>шп4213мф</t>
  </si>
  <si>
    <t>шп4216мф</t>
  </si>
  <si>
    <t>шп4219мф</t>
  </si>
  <si>
    <t>шп4225мф</t>
  </si>
  <si>
    <t>шп4232мф</t>
  </si>
  <si>
    <t>шп4238мф</t>
  </si>
  <si>
    <t>шп4241мф</t>
  </si>
  <si>
    <t>шп4251мф</t>
  </si>
  <si>
    <t>шп4270мф</t>
  </si>
  <si>
    <t>шп4895мф</t>
  </si>
  <si>
    <t>шп4813мф</t>
  </si>
  <si>
    <t>шп4816мф</t>
  </si>
  <si>
    <t>шп4819мф</t>
  </si>
  <si>
    <t>шп4822мф</t>
  </si>
  <si>
    <t>шп4825мф</t>
  </si>
  <si>
    <t>шп4832мф</t>
  </si>
  <si>
    <t>шп4838мф</t>
  </si>
  <si>
    <t>шп4845мф</t>
  </si>
  <si>
    <t>шп4850мф</t>
  </si>
  <si>
    <t>шп4860мф</t>
  </si>
  <si>
    <t>шп4870мф</t>
  </si>
  <si>
    <t>шп5513мф</t>
  </si>
  <si>
    <t>шп5516мф</t>
  </si>
  <si>
    <t>шп5519мф</t>
  </si>
  <si>
    <t>шп5522мф</t>
  </si>
  <si>
    <t>шп5525мф</t>
  </si>
  <si>
    <t>шп5532мф</t>
  </si>
  <si>
    <t>шп5538мф</t>
  </si>
  <si>
    <t>шп5545мф</t>
  </si>
  <si>
    <t>шп5550мф</t>
  </si>
  <si>
    <t>шп5560мф</t>
  </si>
  <si>
    <t>шп5570мф</t>
  </si>
  <si>
    <t>шп5580мф</t>
  </si>
  <si>
    <t>шп6316мф</t>
  </si>
  <si>
    <t>шп6319мф</t>
  </si>
  <si>
    <t>шп6325мф</t>
  </si>
  <si>
    <t>шп6332мф</t>
  </si>
  <si>
    <t>шп6338мф</t>
  </si>
  <si>
    <t>шп6345мф</t>
  </si>
  <si>
    <t>шп6350мф</t>
  </si>
  <si>
    <t>шп6360мф</t>
  </si>
  <si>
    <t>шп6370мф</t>
  </si>
  <si>
    <t>шп6380мф</t>
  </si>
  <si>
    <t>шп63100мф</t>
  </si>
  <si>
    <t>шш4813мф</t>
  </si>
  <si>
    <t>шш5519мф</t>
  </si>
  <si>
    <t>шш5525мф</t>
  </si>
  <si>
    <t>шш5532мф</t>
  </si>
  <si>
    <t>шш5538мф</t>
  </si>
  <si>
    <t>шш5545мф</t>
  </si>
  <si>
    <t>шш5550мф</t>
  </si>
  <si>
    <t>шш5560мф</t>
  </si>
  <si>
    <t>за246мф</t>
  </si>
  <si>
    <t>за248мф</t>
  </si>
  <si>
    <t>за2410мф</t>
  </si>
  <si>
    <t>за2412мф</t>
  </si>
  <si>
    <t>за326мф</t>
  </si>
  <si>
    <t>за328мф</t>
  </si>
  <si>
    <t>за3210мф</t>
  </si>
  <si>
    <t>за3212мф</t>
  </si>
  <si>
    <t>за3214мф</t>
  </si>
  <si>
    <t>за3216мф</t>
  </si>
  <si>
    <t>за3218мф</t>
  </si>
  <si>
    <t>за3221мф</t>
  </si>
  <si>
    <t>за3225мф</t>
  </si>
  <si>
    <t>за46мф</t>
  </si>
  <si>
    <t>за48мф</t>
  </si>
  <si>
    <t>за410мф</t>
  </si>
  <si>
    <t>за412мф</t>
  </si>
  <si>
    <t>за414мф</t>
  </si>
  <si>
    <t>за416мф</t>
  </si>
  <si>
    <t>за418мф</t>
  </si>
  <si>
    <t>за421мф</t>
  </si>
  <si>
    <t>за425мф</t>
  </si>
  <si>
    <t>за486мф</t>
  </si>
  <si>
    <t>за488мф</t>
  </si>
  <si>
    <t>за4810мф</t>
  </si>
  <si>
    <t>за4812мф</t>
  </si>
  <si>
    <t>за4814мф</t>
  </si>
  <si>
    <t>за4816мф</t>
  </si>
  <si>
    <t>за4818мф</t>
  </si>
  <si>
    <t>за4821мф</t>
  </si>
  <si>
    <t>за4825мф</t>
  </si>
  <si>
    <t>за4827мф</t>
  </si>
  <si>
    <t>за4830мф</t>
  </si>
  <si>
    <t>за4832мф</t>
  </si>
  <si>
    <t>за4835мф</t>
  </si>
  <si>
    <t>за6410мф</t>
  </si>
  <si>
    <t>за6412мф</t>
  </si>
  <si>
    <t>за6414мф</t>
  </si>
  <si>
    <t>за6416мф</t>
  </si>
  <si>
    <t>за6418мф</t>
  </si>
  <si>
    <t>за6421мф</t>
  </si>
  <si>
    <t>за6425мф</t>
  </si>
  <si>
    <t>за6428мф</t>
  </si>
  <si>
    <t>гэ8ф</t>
  </si>
  <si>
    <t>гэ8мф</t>
  </si>
  <si>
    <t>гфн6мф</t>
  </si>
  <si>
    <t>гфн8мф</t>
  </si>
  <si>
    <t>гфн10мф</t>
  </si>
  <si>
    <t>малая фасовка</t>
  </si>
  <si>
    <t>ргн6мф</t>
  </si>
  <si>
    <t>ргн8мф</t>
  </si>
  <si>
    <t>ргн10мф</t>
  </si>
  <si>
    <t>рбн10мф</t>
  </si>
  <si>
    <t>кра075ф</t>
  </si>
  <si>
    <t>кра1ф</t>
  </si>
  <si>
    <t>кра3ф</t>
  </si>
  <si>
    <t>кра1,5ф</t>
  </si>
  <si>
    <t>кра2ф</t>
  </si>
  <si>
    <t>кр16ф</t>
  </si>
  <si>
    <t>пс8080</t>
  </si>
  <si>
    <t>го22ф</t>
  </si>
  <si>
    <t>го27ф</t>
  </si>
  <si>
    <t>Курс Юаня  - внутренний</t>
  </si>
  <si>
    <t>Цена за 1 000 штук в Юанях</t>
  </si>
  <si>
    <t>Цена за 1 кг в Юанях</t>
  </si>
  <si>
    <t>Цена  за  1 кг  в  Юанях</t>
  </si>
  <si>
    <t>Цена за 1 штуку в Юанях</t>
  </si>
  <si>
    <t>Цена за 1 кг  в  Юанях</t>
  </si>
  <si>
    <t>Цена за тыс.шт   в  Юанях</t>
  </si>
  <si>
    <t>Цена за тыс.шт  в  Юанях</t>
  </si>
  <si>
    <t>Цена за 1 000 метров  в Юанях</t>
  </si>
  <si>
    <t>Цена за 1 000 штук  в Юанях</t>
  </si>
  <si>
    <t>Цена за 1 Кг в Юанях</t>
  </si>
  <si>
    <t>Цена за 1000 штук  в  Юанях</t>
  </si>
  <si>
    <t>Цена за упаковку  в   Юанях</t>
  </si>
  <si>
    <t>Цена за 1 штуку  в Юанях</t>
  </si>
  <si>
    <t>Цена за 1 уп.  в Юанях</t>
  </si>
  <si>
    <t>Шуруп конструкционный, в потай, торкс</t>
  </si>
  <si>
    <t xml:space="preserve">                                       покрытие - Жёлтый цинк</t>
  </si>
  <si>
    <t>6х240</t>
  </si>
  <si>
    <t xml:space="preserve">       Шуруп конструкционный, с прессшайбой</t>
  </si>
  <si>
    <t>впн56</t>
  </si>
  <si>
    <t>впн56мф</t>
  </si>
  <si>
    <t>бпн420</t>
  </si>
  <si>
    <t>бпн430</t>
  </si>
  <si>
    <t>бпн440</t>
  </si>
  <si>
    <t>бпн460</t>
  </si>
  <si>
    <t>вшн330</t>
  </si>
  <si>
    <t>вшн340</t>
  </si>
  <si>
    <t>вшн350</t>
  </si>
  <si>
    <t>вб435</t>
  </si>
  <si>
    <t>вб512</t>
  </si>
  <si>
    <t>вб535</t>
  </si>
  <si>
    <t>шон3</t>
  </si>
  <si>
    <t>шшн3513</t>
  </si>
  <si>
    <t>шшн3913</t>
  </si>
  <si>
    <t>шшн3925</t>
  </si>
  <si>
    <t>шшн6345</t>
  </si>
  <si>
    <t>шшн6360</t>
  </si>
  <si>
    <t>шшн5545</t>
  </si>
  <si>
    <t xml:space="preserve">                                                                                          Н А С А Д К И     Д Л Я     С А М О Р Е З О В</t>
  </si>
  <si>
    <t>спд650к</t>
  </si>
  <si>
    <t>спд630к</t>
  </si>
  <si>
    <t>спд640к</t>
  </si>
  <si>
    <t>спд660к</t>
  </si>
  <si>
    <t>спд670к</t>
  </si>
  <si>
    <t>спд680к</t>
  </si>
  <si>
    <t>спд690к</t>
  </si>
  <si>
    <t>спд6100к</t>
  </si>
  <si>
    <t>спд6120к</t>
  </si>
  <si>
    <t>спд6200к</t>
  </si>
  <si>
    <t>спд880к</t>
  </si>
  <si>
    <t>спд8100к</t>
  </si>
  <si>
    <t>спд8120к</t>
  </si>
  <si>
    <t>спд8140к</t>
  </si>
  <si>
    <t>скт325</t>
  </si>
  <si>
    <t>скт330</t>
  </si>
  <si>
    <t>скт340</t>
  </si>
  <si>
    <t>скт3530</t>
  </si>
  <si>
    <t>скт3535</t>
  </si>
  <si>
    <t>скт3540</t>
  </si>
  <si>
    <t>скт3545</t>
  </si>
  <si>
    <t>скт3550</t>
  </si>
  <si>
    <t>скт430</t>
  </si>
  <si>
    <t>скт435</t>
  </si>
  <si>
    <t>скт440</t>
  </si>
  <si>
    <t>скт445</t>
  </si>
  <si>
    <t>скт450</t>
  </si>
  <si>
    <t>скт460</t>
  </si>
  <si>
    <t>скт470</t>
  </si>
  <si>
    <t>скт4540</t>
  </si>
  <si>
    <t>скт4545</t>
  </si>
  <si>
    <t>скт4550</t>
  </si>
  <si>
    <t>скт4560</t>
  </si>
  <si>
    <t>скт4570</t>
  </si>
  <si>
    <t>скт4580</t>
  </si>
  <si>
    <t>скт540</t>
  </si>
  <si>
    <t>скт545</t>
  </si>
  <si>
    <t>скт550</t>
  </si>
  <si>
    <t>скт560</t>
  </si>
  <si>
    <t>скт570</t>
  </si>
  <si>
    <t>скт580</t>
  </si>
  <si>
    <t>скт590</t>
  </si>
  <si>
    <t>скт5100</t>
  </si>
  <si>
    <t>скт5120</t>
  </si>
  <si>
    <t>скт650</t>
  </si>
  <si>
    <t>скт660</t>
  </si>
  <si>
    <t>скт670</t>
  </si>
  <si>
    <t>скт680</t>
  </si>
  <si>
    <t>скт690</t>
  </si>
  <si>
    <t>скт6100</t>
  </si>
  <si>
    <t>скт6120</t>
  </si>
  <si>
    <t>скт6140</t>
  </si>
  <si>
    <t>скт6160</t>
  </si>
  <si>
    <t>скт6200</t>
  </si>
  <si>
    <t>скт6240</t>
  </si>
  <si>
    <t>скт8100</t>
  </si>
  <si>
    <t>скт8120</t>
  </si>
  <si>
    <t>скт8140</t>
  </si>
  <si>
    <t>скт8160</t>
  </si>
  <si>
    <t>скт8200</t>
  </si>
  <si>
    <t xml:space="preserve">    ПЕРФОРИРОВАННАЯ   ЛЕНТА                                                                                           волна      PVA</t>
  </si>
  <si>
    <t xml:space="preserve">    ПЕРФОРИРОВАННАЯ   ЛЕНТА                                                                                        для  тёплого  пола    LVA</t>
  </si>
  <si>
    <t>Пластина  соединительная 2 мм</t>
  </si>
  <si>
    <t>Крепёжная  пластина 2 мм</t>
  </si>
  <si>
    <t xml:space="preserve"> Опора  бруса раскрытая 2мм</t>
  </si>
  <si>
    <t>Опора  бруса закрытая 2мм</t>
  </si>
  <si>
    <t>Опора   балки 2 мм</t>
  </si>
  <si>
    <t xml:space="preserve">                      </t>
  </si>
  <si>
    <t xml:space="preserve">                </t>
  </si>
  <si>
    <t xml:space="preserve">      Держатель   балки 2мм</t>
  </si>
  <si>
    <t>Скользящая  опора  для  стропил 2 мм</t>
  </si>
  <si>
    <t xml:space="preserve">    ПЕРФОРИРОВАННАЯ   ЛЕНТА                                                                                  прямой  профиль  KVA </t>
  </si>
  <si>
    <t xml:space="preserve">                                       Анкер  регулировочный  по  высоте 5мм                              </t>
  </si>
  <si>
    <t xml:space="preserve">                                    Крепёжный  уголок  скользящий 2мм                              </t>
  </si>
  <si>
    <t xml:space="preserve">                              Угловой   соединитель 2мм                              </t>
  </si>
  <si>
    <t xml:space="preserve">           Крепёж  для  вагонки  - Кляймер в пакете</t>
  </si>
  <si>
    <t>кус40-50</t>
  </si>
  <si>
    <t>пс4080</t>
  </si>
  <si>
    <t>пс40720</t>
  </si>
  <si>
    <t>пс20050-50</t>
  </si>
  <si>
    <t>пс36060</t>
  </si>
  <si>
    <t>пс20080-25</t>
  </si>
  <si>
    <t>большая фасовка</t>
  </si>
  <si>
    <t>шрн52</t>
  </si>
  <si>
    <t>шрн3мф</t>
  </si>
  <si>
    <t>шрн4мф</t>
  </si>
  <si>
    <t>шрн5мф</t>
  </si>
  <si>
    <t>шрн6мф</t>
  </si>
  <si>
    <t>шрн8мф</t>
  </si>
  <si>
    <t>шрн10мф</t>
  </si>
  <si>
    <t>шрн12мф</t>
  </si>
  <si>
    <t>шрн14мф</t>
  </si>
  <si>
    <t>шрн16мф</t>
  </si>
  <si>
    <t>шрн20мф</t>
  </si>
  <si>
    <t>шрн22мф</t>
  </si>
  <si>
    <t>шрн24мф</t>
  </si>
  <si>
    <t>шрн30мф</t>
  </si>
  <si>
    <t>шрн52мф</t>
  </si>
  <si>
    <t>шрн62мф</t>
  </si>
  <si>
    <t>шрн82мф</t>
  </si>
  <si>
    <t>шрн102мф</t>
  </si>
  <si>
    <t>шрн122мф</t>
  </si>
  <si>
    <t>шрн142мф</t>
  </si>
  <si>
    <t>шрн162мф</t>
  </si>
  <si>
    <t>шрн202мф</t>
  </si>
  <si>
    <t>шрн222мф</t>
  </si>
  <si>
    <t>шрн302мф</t>
  </si>
  <si>
    <t>чм25кн</t>
  </si>
  <si>
    <t>чм32кн</t>
  </si>
  <si>
    <t>чм35кн</t>
  </si>
  <si>
    <t>чм41кн</t>
  </si>
  <si>
    <t>чм45кн</t>
  </si>
  <si>
    <t>чм51кн</t>
  </si>
  <si>
    <t>чм55кн</t>
  </si>
  <si>
    <t>чм7042кн</t>
  </si>
  <si>
    <t>чм76кн</t>
  </si>
  <si>
    <t>Усиленные, KENNER</t>
  </si>
  <si>
    <t>чд25кн</t>
  </si>
  <si>
    <t>чд32кн</t>
  </si>
  <si>
    <t>чд35кн</t>
  </si>
  <si>
    <t>чд41кн</t>
  </si>
  <si>
    <t>чд45кн</t>
  </si>
  <si>
    <t>чд51кн</t>
  </si>
  <si>
    <t>чд55кн</t>
  </si>
  <si>
    <t>чд64кн</t>
  </si>
  <si>
    <t>чд7042кн</t>
  </si>
  <si>
    <t>чд76кн</t>
  </si>
  <si>
    <t>чд8948кн</t>
  </si>
  <si>
    <t>чд95кн</t>
  </si>
  <si>
    <t>чд102кн</t>
  </si>
  <si>
    <t>зк бесцв</t>
  </si>
  <si>
    <t>зпс3 св.серый</t>
  </si>
  <si>
    <t>зпс3 тем.серая</t>
  </si>
  <si>
    <t>зпс3 синяя</t>
  </si>
  <si>
    <t>2,2х6,5</t>
  </si>
  <si>
    <t>2,2х9,5</t>
  </si>
  <si>
    <t>2,2х13</t>
  </si>
  <si>
    <t>шп2265</t>
  </si>
  <si>
    <t>шп2295</t>
  </si>
  <si>
    <t>шп2213</t>
  </si>
  <si>
    <t>шш5555</t>
  </si>
  <si>
    <t>шш5570</t>
  </si>
  <si>
    <t>шк325м</t>
  </si>
  <si>
    <t>шк3530м</t>
  </si>
  <si>
    <t>шк540м</t>
  </si>
  <si>
    <t>шк640м</t>
  </si>
  <si>
    <t>шк650м</t>
  </si>
  <si>
    <t>шк670м</t>
  </si>
  <si>
    <t>шгк320м</t>
  </si>
  <si>
    <t>шгк3530м</t>
  </si>
  <si>
    <t>шгк3535м</t>
  </si>
  <si>
    <t>шгк3540м</t>
  </si>
  <si>
    <t>шгк3545м</t>
  </si>
  <si>
    <t>шгк425м</t>
  </si>
  <si>
    <t>шгк430м</t>
  </si>
  <si>
    <t>шгк525м</t>
  </si>
  <si>
    <t>шгк530м</t>
  </si>
  <si>
    <t>шгк540м</t>
  </si>
  <si>
    <t>шгк565м</t>
  </si>
  <si>
    <t>шгк575м</t>
  </si>
  <si>
    <t>шгк585м</t>
  </si>
  <si>
    <t>шгк640м</t>
  </si>
  <si>
    <t>шгк650м</t>
  </si>
  <si>
    <t>шгк670м</t>
  </si>
  <si>
    <t>шгк675м</t>
  </si>
  <si>
    <t>шгк860м</t>
  </si>
  <si>
    <t>шгк870м</t>
  </si>
  <si>
    <t>шгк885м</t>
  </si>
  <si>
    <t>шгк890м</t>
  </si>
  <si>
    <t>шп3540м</t>
  </si>
  <si>
    <t>шп430м</t>
  </si>
  <si>
    <t>шп465м</t>
  </si>
  <si>
    <t>шп520м</t>
  </si>
  <si>
    <t>шп540м</t>
  </si>
  <si>
    <t>шп565м</t>
  </si>
  <si>
    <t>шп585м</t>
  </si>
  <si>
    <t>шп640м</t>
  </si>
  <si>
    <t>аг20130</t>
  </si>
  <si>
    <t>м 4x100</t>
  </si>
  <si>
    <t>м 5x100</t>
  </si>
  <si>
    <t>м 6x100</t>
  </si>
  <si>
    <t>м 8x100</t>
  </si>
  <si>
    <t>лтп12100</t>
  </si>
  <si>
    <t>14х300</t>
  </si>
  <si>
    <t>лтп14300</t>
  </si>
  <si>
    <t>ск6364</t>
  </si>
  <si>
    <t>ск6376</t>
  </si>
  <si>
    <t>ск6390</t>
  </si>
  <si>
    <t xml:space="preserve">     6,3/5,5х75</t>
  </si>
  <si>
    <t>6,3/5,5х155</t>
  </si>
  <si>
    <t>6,3/5,5х160</t>
  </si>
  <si>
    <t>6,3/5,5х170</t>
  </si>
  <si>
    <t>6,3/5,5х175</t>
  </si>
  <si>
    <t xml:space="preserve">     6,3/5,5х315</t>
  </si>
  <si>
    <t>сспк285</t>
  </si>
  <si>
    <t>знн420</t>
  </si>
  <si>
    <t>шр27</t>
  </si>
  <si>
    <t>шр421</t>
  </si>
  <si>
    <t>м27х1000</t>
  </si>
  <si>
    <t>м42х1000</t>
  </si>
  <si>
    <t>шрп362</t>
  </si>
  <si>
    <t>гу5</t>
  </si>
  <si>
    <t>гэ10</t>
  </si>
  <si>
    <t>м10х16</t>
  </si>
  <si>
    <t>бп14180</t>
  </si>
  <si>
    <t>бп14200</t>
  </si>
  <si>
    <t>бп24180</t>
  </si>
  <si>
    <t>бп24200</t>
  </si>
  <si>
    <t>бп645пр-10.9</t>
  </si>
  <si>
    <t>бп650пр-10.9</t>
  </si>
  <si>
    <t>бп660пр-10.9</t>
  </si>
  <si>
    <t>бп670пр-10.9</t>
  </si>
  <si>
    <t>бп680пр-10.9</t>
  </si>
  <si>
    <t>бп690пр-10.9</t>
  </si>
  <si>
    <t>бп6100пр-10.9</t>
  </si>
  <si>
    <t>бп6120пр-10.9</t>
  </si>
  <si>
    <t>бп6140пр-10.9</t>
  </si>
  <si>
    <t>бп6150пр-10.9</t>
  </si>
  <si>
    <t>бп855пр-10.9</t>
  </si>
  <si>
    <t>бп8160пр-10.9</t>
  </si>
  <si>
    <t>бп8180пр-10.9</t>
  </si>
  <si>
    <t>бп8200пр-10.9</t>
  </si>
  <si>
    <t>бп1055пр-10.9</t>
  </si>
  <si>
    <t>бп1065пр-10.9</t>
  </si>
  <si>
    <t>бп1255пр-10.9</t>
  </si>
  <si>
    <t>бп1630пр-10.9</t>
  </si>
  <si>
    <t>бп1655пр-10.9</t>
  </si>
  <si>
    <t>дин931ц8.8-680</t>
  </si>
  <si>
    <t xml:space="preserve">  DIN 7991 прочность 8.8</t>
  </si>
  <si>
    <t>вшн360</t>
  </si>
  <si>
    <t>3х60</t>
  </si>
  <si>
    <t>вб312</t>
  </si>
  <si>
    <t>вб316</t>
  </si>
  <si>
    <t>вб325</t>
  </si>
  <si>
    <t>вб545</t>
  </si>
  <si>
    <t>шгн36</t>
  </si>
  <si>
    <t>шпн2919</t>
  </si>
  <si>
    <t>шпн3525</t>
  </si>
  <si>
    <t>шпн3532</t>
  </si>
  <si>
    <t>шпн3538</t>
  </si>
  <si>
    <t>шпн3916</t>
  </si>
  <si>
    <t>шпн3919</t>
  </si>
  <si>
    <t>шпн3925</t>
  </si>
  <si>
    <t>шпн3932</t>
  </si>
  <si>
    <t>шпн3938</t>
  </si>
  <si>
    <t>шпн4219</t>
  </si>
  <si>
    <t>шпн4832</t>
  </si>
  <si>
    <t>шпн6332</t>
  </si>
  <si>
    <t>шпн6338</t>
  </si>
  <si>
    <t>спн2919</t>
  </si>
  <si>
    <t>спн3532</t>
  </si>
  <si>
    <t>спн3538</t>
  </si>
  <si>
    <t>спн3916</t>
  </si>
  <si>
    <t>спн3925</t>
  </si>
  <si>
    <t>спн4232</t>
  </si>
  <si>
    <t>спн6332</t>
  </si>
  <si>
    <t>шшн3919</t>
  </si>
  <si>
    <t>шшн4216</t>
  </si>
  <si>
    <t>шшн4225</t>
  </si>
  <si>
    <t>шшн4232</t>
  </si>
  <si>
    <t>шшн4816</t>
  </si>
  <si>
    <t>шшн4819</t>
  </si>
  <si>
    <t>шшн4825</t>
  </si>
  <si>
    <t>шшн6332</t>
  </si>
  <si>
    <t>рб30</t>
  </si>
  <si>
    <t>рг30</t>
  </si>
  <si>
    <t>за6ф</t>
  </si>
  <si>
    <t>за6мф</t>
  </si>
  <si>
    <t>за28ф</t>
  </si>
  <si>
    <t>кп350</t>
  </si>
  <si>
    <t>м 3x50</t>
  </si>
  <si>
    <t>ск4819пт3ф</t>
  </si>
  <si>
    <t>ск4822пт3ф</t>
  </si>
  <si>
    <t>ск4825пт3ф</t>
  </si>
  <si>
    <t>ск4829пт3ф</t>
  </si>
  <si>
    <t>ск4832пт3ф</t>
  </si>
  <si>
    <t>ск4835пт3ф</t>
  </si>
  <si>
    <t xml:space="preserve">ск4840пт3ф </t>
  </si>
  <si>
    <t>чд127кн</t>
  </si>
  <si>
    <t>чд152кн</t>
  </si>
  <si>
    <t>чд127тф</t>
  </si>
  <si>
    <t>чд152тф</t>
  </si>
  <si>
    <t xml:space="preserve">                усиленный Kn,  наконечник - острый</t>
  </si>
  <si>
    <t xml:space="preserve">                усиленный Kn,  наконечник - сверло</t>
  </si>
  <si>
    <t>сжс3938</t>
  </si>
  <si>
    <t>сжс3938ф</t>
  </si>
  <si>
    <t>пшо13кн</t>
  </si>
  <si>
    <t>пшо14кн</t>
  </si>
  <si>
    <t>пшо16кн</t>
  </si>
  <si>
    <t>пшо19кн</t>
  </si>
  <si>
    <t>пшо25кн</t>
  </si>
  <si>
    <t>пшо32кн</t>
  </si>
  <si>
    <t>пшо38кн</t>
  </si>
  <si>
    <t>пшо41кн</t>
  </si>
  <si>
    <t>пшо51кн</t>
  </si>
  <si>
    <t>пшо57кн</t>
  </si>
  <si>
    <t>пшо76кн</t>
  </si>
  <si>
    <t>пшс13кн</t>
  </si>
  <si>
    <t>пшс14кн</t>
  </si>
  <si>
    <t>пшс16кн</t>
  </si>
  <si>
    <t>пшс19кн</t>
  </si>
  <si>
    <t>пшс25кн</t>
  </si>
  <si>
    <t>пшс32кн</t>
  </si>
  <si>
    <t>пшс38кн</t>
  </si>
  <si>
    <t>пшс41кн</t>
  </si>
  <si>
    <t>пшс51кн</t>
  </si>
  <si>
    <t>пшс57кн</t>
  </si>
  <si>
    <t>пшс76кн</t>
  </si>
  <si>
    <t>знн4824</t>
  </si>
  <si>
    <t>4,8х24</t>
  </si>
  <si>
    <t>бпш2440</t>
  </si>
  <si>
    <t>бп865пр</t>
  </si>
  <si>
    <t>бп875пр</t>
  </si>
  <si>
    <t>8х75</t>
  </si>
  <si>
    <t>бп8110пр</t>
  </si>
  <si>
    <t>бп8130пр</t>
  </si>
  <si>
    <t>бп8150пр</t>
  </si>
  <si>
    <t>бп1085пр</t>
  </si>
  <si>
    <t>бп1095пр</t>
  </si>
  <si>
    <t>бп10110пр</t>
  </si>
  <si>
    <t>бп10130пр</t>
  </si>
  <si>
    <t>бп10150пр</t>
  </si>
  <si>
    <t>бп10170пр</t>
  </si>
  <si>
    <t>10х170</t>
  </si>
  <si>
    <t>бп1265пр</t>
  </si>
  <si>
    <t>бп1275пр</t>
  </si>
  <si>
    <t>бп1285пр</t>
  </si>
  <si>
    <t>12х85</t>
  </si>
  <si>
    <t>бп12110пр</t>
  </si>
  <si>
    <t>бп12130пр</t>
  </si>
  <si>
    <t>бп14110</t>
  </si>
  <si>
    <t>14х110</t>
  </si>
  <si>
    <t>бп1635</t>
  </si>
  <si>
    <t>16х35</t>
  </si>
  <si>
    <t>бп1665</t>
  </si>
  <si>
    <t>бп1675</t>
  </si>
  <si>
    <t>бп1695</t>
  </si>
  <si>
    <t>16х95</t>
  </si>
  <si>
    <t>бп16110</t>
  </si>
  <si>
    <t>бп16130</t>
  </si>
  <si>
    <t>бп16150</t>
  </si>
  <si>
    <t>бп16170</t>
  </si>
  <si>
    <t>16х170</t>
  </si>
  <si>
    <t>бп2065</t>
  </si>
  <si>
    <t>бп2075</t>
  </si>
  <si>
    <t>бп2085</t>
  </si>
  <si>
    <t>20х85</t>
  </si>
  <si>
    <t>бп2095</t>
  </si>
  <si>
    <t>20х95</t>
  </si>
  <si>
    <t>бп20110</t>
  </si>
  <si>
    <t>бп20130</t>
  </si>
  <si>
    <t>бп20150</t>
  </si>
  <si>
    <t>бп20170</t>
  </si>
  <si>
    <t>20х170</t>
  </si>
  <si>
    <t>бп2485</t>
  </si>
  <si>
    <t>24х85</t>
  </si>
  <si>
    <t>бп2055пр-10.9</t>
  </si>
  <si>
    <t>бп24190пр-10.9</t>
  </si>
  <si>
    <t>24х190</t>
  </si>
  <si>
    <t>бп30110пр-10.9</t>
  </si>
  <si>
    <t>30х110</t>
  </si>
  <si>
    <t>бп30150пр-10.9</t>
  </si>
  <si>
    <t>30х150</t>
  </si>
  <si>
    <t>бп30170пр-10.9</t>
  </si>
  <si>
    <t>30х170</t>
  </si>
  <si>
    <t>бп30190пр-10.9</t>
  </si>
  <si>
    <t>30х190</t>
  </si>
  <si>
    <t>5x14</t>
  </si>
  <si>
    <t>вм514</t>
  </si>
  <si>
    <t>вм514ф</t>
  </si>
  <si>
    <t>вм514мф</t>
  </si>
  <si>
    <t>бпн20200</t>
  </si>
  <si>
    <t>Офис - Склад  "Коледино"</t>
  </si>
  <si>
    <t>от  50 000 рублей</t>
  </si>
  <si>
    <t>от  100 000 рублей</t>
  </si>
  <si>
    <t>ск352004ф</t>
  </si>
  <si>
    <t>ск516020</t>
  </si>
  <si>
    <t>ск517024ф</t>
  </si>
  <si>
    <t>ск519016ф</t>
  </si>
  <si>
    <t>бп8110ф</t>
  </si>
  <si>
    <t>ку70ф50</t>
  </si>
  <si>
    <t>куас90-ф25</t>
  </si>
  <si>
    <t>кус70-ф50</t>
  </si>
  <si>
    <t>кус9040-ф50</t>
  </si>
  <si>
    <t>куз105-ф25</t>
  </si>
  <si>
    <t xml:space="preserve">                                       Анкер  регулировочный  по  высоте окрашенный 5мм                              </t>
  </si>
  <si>
    <t>арв10020к</t>
  </si>
  <si>
    <t>арв10024к</t>
  </si>
  <si>
    <t>арв12020к</t>
  </si>
  <si>
    <t>арв12024к</t>
  </si>
  <si>
    <t>арв15020к</t>
  </si>
  <si>
    <t>арв15024к</t>
  </si>
  <si>
    <t>ус145</t>
  </si>
  <si>
    <t>пп08пр100</t>
  </si>
  <si>
    <t>зк3283009</t>
  </si>
  <si>
    <t>зк3283011</t>
  </si>
  <si>
    <t>зк3288017мф</t>
  </si>
  <si>
    <t>зк3289003мф</t>
  </si>
  <si>
    <t>зк3289005мф</t>
  </si>
  <si>
    <t>зк4107024мф</t>
  </si>
  <si>
    <t>зк4108017мф</t>
  </si>
  <si>
    <t>зс328мф</t>
  </si>
  <si>
    <t>зс48мф</t>
  </si>
  <si>
    <t>зс410мф</t>
  </si>
  <si>
    <t>зс488мф</t>
  </si>
  <si>
    <t>зс4812мф</t>
  </si>
  <si>
    <t>зс4814мф</t>
  </si>
  <si>
    <t>зс4816мф</t>
  </si>
  <si>
    <t>зс4818мф</t>
  </si>
  <si>
    <t>бпн410мф</t>
  </si>
  <si>
    <t>бпн12160мф</t>
  </si>
  <si>
    <t>бпн2050мф</t>
  </si>
  <si>
    <t>бпн20200мф</t>
  </si>
  <si>
    <t>шун30</t>
  </si>
  <si>
    <t>шун30мф</t>
  </si>
  <si>
    <t>шгн36мф</t>
  </si>
  <si>
    <t>спн5538</t>
  </si>
  <si>
    <t>сжс3913мф</t>
  </si>
  <si>
    <t>сжс3916мф</t>
  </si>
  <si>
    <t>сжс3919мф</t>
  </si>
  <si>
    <t>сжс3925мф</t>
  </si>
  <si>
    <t>сжс3932мф</t>
  </si>
  <si>
    <t>сжс3935мф</t>
  </si>
  <si>
    <t>сжс3938мф</t>
  </si>
  <si>
    <t>сбс3913мф</t>
  </si>
  <si>
    <t>сбс3916мф</t>
  </si>
  <si>
    <t>сбс3919мф</t>
  </si>
  <si>
    <t>сбс3925мф</t>
  </si>
  <si>
    <t>сбс3932мф</t>
  </si>
  <si>
    <t>сбс3935мф</t>
  </si>
  <si>
    <t>сбс3938мф</t>
  </si>
  <si>
    <t>ош420мф</t>
  </si>
  <si>
    <t>ош425мф</t>
  </si>
  <si>
    <t>ош430мф</t>
  </si>
  <si>
    <t>ош435мф</t>
  </si>
  <si>
    <t>ош440мф</t>
  </si>
  <si>
    <t>г530ф</t>
  </si>
  <si>
    <t>г550ф</t>
  </si>
  <si>
    <t>шгк10140</t>
  </si>
  <si>
    <t>шп640мф</t>
  </si>
  <si>
    <t>ко640м</t>
  </si>
  <si>
    <t>м6х40</t>
  </si>
  <si>
    <t>ко660м</t>
  </si>
  <si>
    <t>м6х60</t>
  </si>
  <si>
    <t>ко860м</t>
  </si>
  <si>
    <t>м8х60</t>
  </si>
  <si>
    <t>ко880м</t>
  </si>
  <si>
    <t>м8х80</t>
  </si>
  <si>
    <t>аг6518мф</t>
  </si>
  <si>
    <t>аг20130мф</t>
  </si>
  <si>
    <t>24х260</t>
  </si>
  <si>
    <t>аб10150мф</t>
  </si>
  <si>
    <t>кп350мф</t>
  </si>
  <si>
    <t>ск511015фн</t>
  </si>
  <si>
    <t>ск516005фн</t>
  </si>
  <si>
    <t>вм46мф</t>
  </si>
  <si>
    <t>вм58мф</t>
  </si>
  <si>
    <t>вм512мф</t>
  </si>
  <si>
    <t>вм570мф</t>
  </si>
  <si>
    <t>вм670мф</t>
  </si>
  <si>
    <t>вм816мф</t>
  </si>
  <si>
    <t>вм820мф</t>
  </si>
  <si>
    <t>вм825мф</t>
  </si>
  <si>
    <t>вм830мф</t>
  </si>
  <si>
    <t>вм835мф</t>
  </si>
  <si>
    <t>вм840мф</t>
  </si>
  <si>
    <t>вм850мф</t>
  </si>
  <si>
    <t>вм860мф</t>
  </si>
  <si>
    <t>вм870мф</t>
  </si>
  <si>
    <t>вм880мф</t>
  </si>
  <si>
    <t>вм890мф</t>
  </si>
  <si>
    <t>вм8100мф</t>
  </si>
  <si>
    <t>вш1065мф</t>
  </si>
  <si>
    <t>бм6110ф</t>
  </si>
  <si>
    <t>бм6110мф</t>
  </si>
  <si>
    <t>бм6140мф</t>
  </si>
  <si>
    <t>бм6150мф</t>
  </si>
  <si>
    <t>бм8130мф</t>
  </si>
  <si>
    <t>бм8160мф</t>
  </si>
  <si>
    <t>бм8180мф</t>
  </si>
  <si>
    <t>бм8200мф</t>
  </si>
  <si>
    <t>бм10160мф</t>
  </si>
  <si>
    <t>бм10180мф</t>
  </si>
  <si>
    <t>бм10200мф</t>
  </si>
  <si>
    <t>бм8110мф</t>
  </si>
  <si>
    <t>спч45мф</t>
  </si>
  <si>
    <t>ск4829мф</t>
  </si>
  <si>
    <t>ск4835мф</t>
  </si>
  <si>
    <t>ск4838мф</t>
  </si>
  <si>
    <t>ск4851мф</t>
  </si>
  <si>
    <t>ск4860мф</t>
  </si>
  <si>
    <t>ск4870мф</t>
  </si>
  <si>
    <t>ск4880мф</t>
  </si>
  <si>
    <t>го22мф</t>
  </si>
  <si>
    <t>зкн3ф</t>
  </si>
  <si>
    <t>зкн4ф</t>
  </si>
  <si>
    <t>зкн5ф</t>
  </si>
  <si>
    <t xml:space="preserve">БЛОК   ОДИНАРНЫЙ шкив пластиковый </t>
  </si>
  <si>
    <t>БЛОК   ОДИНАРНЫЙ шкив металлический</t>
  </si>
  <si>
    <t>бом20мф</t>
  </si>
  <si>
    <t>бом25мф</t>
  </si>
  <si>
    <t>шг4мф</t>
  </si>
  <si>
    <t>шг5мф</t>
  </si>
  <si>
    <t>шг6мф</t>
  </si>
  <si>
    <t>шг8мф</t>
  </si>
  <si>
    <t>шг10мф</t>
  </si>
  <si>
    <t>шг12мф</t>
  </si>
  <si>
    <t>шг14мф</t>
  </si>
  <si>
    <t>шг16мф</t>
  </si>
  <si>
    <t>шг20мф</t>
  </si>
  <si>
    <t>шг24мф</t>
  </si>
  <si>
    <t xml:space="preserve">                  покрытие - цинк      DIN 7504P </t>
  </si>
  <si>
    <t>спм4225</t>
  </si>
  <si>
    <t>спм4232</t>
  </si>
  <si>
    <t>спм4238</t>
  </si>
  <si>
    <t>спм4825</t>
  </si>
  <si>
    <t>спм4832</t>
  </si>
  <si>
    <t>спм4838</t>
  </si>
  <si>
    <t>спм6319</t>
  </si>
  <si>
    <t>спм6325</t>
  </si>
  <si>
    <t>спм6332</t>
  </si>
  <si>
    <t>спм6338</t>
  </si>
  <si>
    <t>спм6345</t>
  </si>
  <si>
    <t>спм4225ф</t>
  </si>
  <si>
    <t>спм4232ф</t>
  </si>
  <si>
    <t>спм4238ф</t>
  </si>
  <si>
    <t>спм4825ф</t>
  </si>
  <si>
    <t>спм4832ф</t>
  </si>
  <si>
    <t>спм4838ф</t>
  </si>
  <si>
    <t>спм6319ф</t>
  </si>
  <si>
    <t>спм6325ф</t>
  </si>
  <si>
    <t>спм6332ф</t>
  </si>
  <si>
    <t>спм6338ф</t>
  </si>
  <si>
    <t>спм6345ф</t>
  </si>
  <si>
    <t>спм4225мф</t>
  </si>
  <si>
    <t>спм4232мф</t>
  </si>
  <si>
    <t>спм4238мф</t>
  </si>
  <si>
    <t>спм4825мф</t>
  </si>
  <si>
    <t>спм4832мф</t>
  </si>
  <si>
    <t>спм4838мф</t>
  </si>
  <si>
    <t>спм6319мф</t>
  </si>
  <si>
    <t>спм6325мф</t>
  </si>
  <si>
    <t>спм6332мф</t>
  </si>
  <si>
    <t>спм6338мф</t>
  </si>
  <si>
    <t>спм6345мф</t>
  </si>
  <si>
    <t xml:space="preserve">                                 Саморез со сверлом,  потайная головка,</t>
  </si>
  <si>
    <t xml:space="preserve">                                          покрытие - цинк      DIN 7504P </t>
  </si>
  <si>
    <t>Ёршик для очистки отверстий  КРЕП-КОМП</t>
  </si>
  <si>
    <t>екк12</t>
  </si>
  <si>
    <t>екк18</t>
  </si>
  <si>
    <t>екк10</t>
  </si>
  <si>
    <t>екк28</t>
  </si>
  <si>
    <t>Насос для продувки отверстий IPUM КРЕП-КОМП</t>
  </si>
  <si>
    <t>нх220</t>
  </si>
  <si>
    <t>нх220-1</t>
  </si>
  <si>
    <t>Цена за 1 упак/шт в рублях</t>
  </si>
  <si>
    <t>A3B002808030505</t>
  </si>
  <si>
    <t>2.8х80 оц</t>
  </si>
  <si>
    <t>зк4108019</t>
  </si>
  <si>
    <t>А51001202000503</t>
  </si>
  <si>
    <t>1,2х20</t>
  </si>
  <si>
    <t>А30004010030605/фк</t>
  </si>
  <si>
    <t>1.900</t>
  </si>
  <si>
    <t>А35001805030505</t>
  </si>
  <si>
    <t>1,8х50 оц</t>
  </si>
  <si>
    <t>А3700309001505</t>
  </si>
  <si>
    <t>3х90 черн</t>
  </si>
  <si>
    <t>A3B002504030505фк</t>
  </si>
  <si>
    <t>8/200/70 мм</t>
  </si>
  <si>
    <t>8/300/60 мм</t>
  </si>
  <si>
    <t>10/200/80 мм</t>
  </si>
  <si>
    <t>пф17055овал</t>
  </si>
  <si>
    <t>12х0,50</t>
  </si>
  <si>
    <t>пф17070овал</t>
  </si>
  <si>
    <t>20х0,70</t>
  </si>
  <si>
    <t xml:space="preserve">А39004212030505         </t>
  </si>
  <si>
    <t>шр27мф</t>
  </si>
  <si>
    <t>Для баллона (мл)</t>
  </si>
  <si>
    <t>Объем</t>
  </si>
  <si>
    <t>хд300кк</t>
  </si>
  <si>
    <t>хд380</t>
  </si>
  <si>
    <t>150/380</t>
  </si>
  <si>
    <t>хд385кк</t>
  </si>
  <si>
    <t>хдк400кк</t>
  </si>
  <si>
    <t>нкукк</t>
  </si>
  <si>
    <t>сс150/380</t>
  </si>
  <si>
    <t>сг1250кк</t>
  </si>
  <si>
    <t>сг1280кк</t>
  </si>
  <si>
    <t>сг1685кк</t>
  </si>
  <si>
    <t>сг16130кк</t>
  </si>
  <si>
    <t>м8/м10/м12 (16х130)</t>
  </si>
  <si>
    <t>сг2085/50кк</t>
  </si>
  <si>
    <t xml:space="preserve">Дозатор  для  картриджа </t>
  </si>
  <si>
    <t xml:space="preserve">         Насадка для картриджа</t>
  </si>
  <si>
    <t>HIMCUP1085</t>
  </si>
  <si>
    <t>HIMCUP1295</t>
  </si>
  <si>
    <t>HIMCUP1698</t>
  </si>
  <si>
    <t>HIMCUP20175</t>
  </si>
  <si>
    <t>HIMCUP24210</t>
  </si>
  <si>
    <t>M12х95</t>
  </si>
  <si>
    <t>M16х98</t>
  </si>
  <si>
    <t>M10х85</t>
  </si>
  <si>
    <t>M20х175</t>
  </si>
  <si>
    <t>M24х210</t>
  </si>
  <si>
    <t>Химический клеевой анкер</t>
  </si>
  <si>
    <t xml:space="preserve">                              Удлинитель насадки для картриджа HIMTEX (Англия)</t>
  </si>
  <si>
    <t xml:space="preserve">                            Сетчатая нейлоновая гильза для пустотелых оснований NPS</t>
  </si>
  <si>
    <t>Хомуты силовые пластиковые Clip-Track</t>
  </si>
  <si>
    <t>А005.020.0120</t>
  </si>
  <si>
    <t>А003.020.6014</t>
  </si>
  <si>
    <t>А003.020.4018</t>
  </si>
  <si>
    <t>А003.020.4020</t>
  </si>
  <si>
    <t>А003.020.3026</t>
  </si>
  <si>
    <t>А003.020.1731</t>
  </si>
  <si>
    <t>А003.020.1242</t>
  </si>
  <si>
    <t>А003.020.1048</t>
  </si>
  <si>
    <t>А003.020.9054</t>
  </si>
  <si>
    <t>А003.020.7560</t>
  </si>
  <si>
    <t>А003.010.1060ДТ</t>
  </si>
  <si>
    <t>А003.020.6065</t>
  </si>
  <si>
    <t>А003.010.1065ДТ</t>
  </si>
  <si>
    <t>Ключ-съёмник для хомута</t>
  </si>
  <si>
    <t>Хомут силовой пластиковый  Ø14-12 (ПА66) черный</t>
  </si>
  <si>
    <t>Хомут силовой пластиковый  Ø18-15 (ПА66) черный</t>
  </si>
  <si>
    <t>Хомут силовой пластиковый  Ø20-16 (ПА66) черный</t>
  </si>
  <si>
    <t>Хомут силовой пластиковый  Ø26-22 (ПА66) черный</t>
  </si>
  <si>
    <t>Хомут силовой пластиковый  Ø31-26 (ПА66) черный</t>
  </si>
  <si>
    <t>Хомут силовой пластиковый  Ø42-37 (ПА66) черный</t>
  </si>
  <si>
    <t>Хомут силовой пластиковый  Ø48-44 (ПА66) черный</t>
  </si>
  <si>
    <t>Хомут силовой пластиковый  Ø54-49 (ПА66) черный</t>
  </si>
  <si>
    <t>Хомут силовой пластиковый  Ø60-55 (ПА66) черный</t>
  </si>
  <si>
    <t>Хомут силовой пластиковый  Ø60-55 (ППр) синий</t>
  </si>
  <si>
    <t>Хомут силовой пластиковый  Ø65-59 (ПА66) черный</t>
  </si>
  <si>
    <t>Хомут силовой пластиковый  Ø65-59 (ППр) синий</t>
  </si>
  <si>
    <t>до 10 000 рублей</t>
  </si>
  <si>
    <t>от  20 000 рублей</t>
  </si>
  <si>
    <t>г830</t>
  </si>
  <si>
    <t>г830ф</t>
  </si>
  <si>
    <t>г830мф</t>
  </si>
  <si>
    <t>шп2245</t>
  </si>
  <si>
    <t>2,2х4,5</t>
  </si>
  <si>
    <t>шп6313</t>
  </si>
  <si>
    <t>6,3х13</t>
  </si>
  <si>
    <t>скт316</t>
  </si>
  <si>
    <t>скт3516</t>
  </si>
  <si>
    <t>скт3520</t>
  </si>
  <si>
    <t>скт3525</t>
  </si>
  <si>
    <t>скт416</t>
  </si>
  <si>
    <t>скт420</t>
  </si>
  <si>
    <t>скт4530</t>
  </si>
  <si>
    <t>спм3516</t>
  </si>
  <si>
    <t>спм3519</t>
  </si>
  <si>
    <t>спм3913</t>
  </si>
  <si>
    <t>спм3916</t>
  </si>
  <si>
    <t>спм3919</t>
  </si>
  <si>
    <t>спм3925</t>
  </si>
  <si>
    <t>спм3932</t>
  </si>
  <si>
    <t>спм4213</t>
  </si>
  <si>
    <t>спм4216</t>
  </si>
  <si>
    <t>спм4219</t>
  </si>
  <si>
    <t>спм4819</t>
  </si>
  <si>
    <t>спм4845</t>
  </si>
  <si>
    <t>спм4850</t>
  </si>
  <si>
    <t>спм4860</t>
  </si>
  <si>
    <t>спм4870</t>
  </si>
  <si>
    <t>спм4880</t>
  </si>
  <si>
    <t>спм5522</t>
  </si>
  <si>
    <t>спм5525</t>
  </si>
  <si>
    <t>спм5532</t>
  </si>
  <si>
    <t>спм5538</t>
  </si>
  <si>
    <t>спм5560</t>
  </si>
  <si>
    <t xml:space="preserve">      Саморез с полукруглой головкой,  со сверлом</t>
  </si>
  <si>
    <t xml:space="preserve">                  покрытие - цинк      DIN 7504N</t>
  </si>
  <si>
    <t>шпс3913</t>
  </si>
  <si>
    <t>шпс4216</t>
  </si>
  <si>
    <t>шпс4219</t>
  </si>
  <si>
    <t>шпс4870</t>
  </si>
  <si>
    <t>2,2х16</t>
  </si>
  <si>
    <t>2,9х32</t>
  </si>
  <si>
    <t>5,5х90</t>
  </si>
  <si>
    <t>сп2216к</t>
  </si>
  <si>
    <t>сп2965к</t>
  </si>
  <si>
    <t>сп2995к</t>
  </si>
  <si>
    <t>сп2916к</t>
  </si>
  <si>
    <t>сп2919к</t>
  </si>
  <si>
    <t>сп2925к</t>
  </si>
  <si>
    <t>сп2932к</t>
  </si>
  <si>
    <t>сп3565к</t>
  </si>
  <si>
    <t>сп3519к</t>
  </si>
  <si>
    <t>сп3525к</t>
  </si>
  <si>
    <t>сп3532к</t>
  </si>
  <si>
    <t>сп3995к</t>
  </si>
  <si>
    <t>сп3916к</t>
  </si>
  <si>
    <t>сп3919к</t>
  </si>
  <si>
    <t>сп3925к</t>
  </si>
  <si>
    <t>сп4225к</t>
  </si>
  <si>
    <t>сп4238к</t>
  </si>
  <si>
    <t>сп4822к</t>
  </si>
  <si>
    <t>сп4825к</t>
  </si>
  <si>
    <t>сп4838к</t>
  </si>
  <si>
    <t>сп4880к</t>
  </si>
  <si>
    <t>сп5516к</t>
  </si>
  <si>
    <t>сп5519к</t>
  </si>
  <si>
    <t>сп5525к</t>
  </si>
  <si>
    <t>сп5538к</t>
  </si>
  <si>
    <t>сп5590к</t>
  </si>
  <si>
    <t>2,2х12</t>
  </si>
  <si>
    <t>сп2212к</t>
  </si>
  <si>
    <t xml:space="preserve">           Шуруп в Потай   DIN 7982</t>
  </si>
  <si>
    <t>ак24300</t>
  </si>
  <si>
    <t>24х300</t>
  </si>
  <si>
    <t>шр272</t>
  </si>
  <si>
    <t>м27х2000</t>
  </si>
  <si>
    <t>шрп27</t>
  </si>
  <si>
    <t>шрп222</t>
  </si>
  <si>
    <t>шрп272</t>
  </si>
  <si>
    <t>шо3</t>
  </si>
  <si>
    <t>шо27</t>
  </si>
  <si>
    <t>шо42</t>
  </si>
  <si>
    <t>шо56</t>
  </si>
  <si>
    <t>м 56</t>
  </si>
  <si>
    <t>шу3</t>
  </si>
  <si>
    <t>шу27</t>
  </si>
  <si>
    <t>шу42</t>
  </si>
  <si>
    <t>шу56</t>
  </si>
  <si>
    <t>бп6130пр</t>
  </si>
  <si>
    <t>бп6160пр</t>
  </si>
  <si>
    <t>бм6130</t>
  </si>
  <si>
    <t>шпн2295</t>
  </si>
  <si>
    <t>шпн2213</t>
  </si>
  <si>
    <t>шпн4260</t>
  </si>
  <si>
    <t>спн3960</t>
  </si>
  <si>
    <t>3,9х60</t>
  </si>
  <si>
    <t xml:space="preserve">Саморез с прессшайбой,  полусферическая головка, нержавеющая сталь А2  </t>
  </si>
  <si>
    <t>пшон13</t>
  </si>
  <si>
    <t>пшон16</t>
  </si>
  <si>
    <t>пшон19</t>
  </si>
  <si>
    <t>пшон25</t>
  </si>
  <si>
    <t>пшон32</t>
  </si>
  <si>
    <t xml:space="preserve">                                 наконечник - сверло</t>
  </si>
  <si>
    <t>пшсн13</t>
  </si>
  <si>
    <t>пшсн16</t>
  </si>
  <si>
    <t>пшсн19</t>
  </si>
  <si>
    <t>пшсн25</t>
  </si>
  <si>
    <t>пшсн32</t>
  </si>
  <si>
    <t>ск299005ф</t>
  </si>
  <si>
    <t>ТАЛРЕП закрытый корпус (вилка  - вилка)  DIN 1478</t>
  </si>
  <si>
    <t>твв10</t>
  </si>
  <si>
    <t>твв12</t>
  </si>
  <si>
    <t>твв14</t>
  </si>
  <si>
    <t>твв16</t>
  </si>
  <si>
    <t>твв20</t>
  </si>
  <si>
    <t>твв24</t>
  </si>
  <si>
    <t>твв30</t>
  </si>
  <si>
    <t>ЗАЖИМ  ВИНТОВОЙ УСИЛЕННЫЙ     DIN 1142</t>
  </si>
  <si>
    <t>м6,5</t>
  </si>
  <si>
    <t>м19</t>
  </si>
  <si>
    <t>зву65</t>
  </si>
  <si>
    <t>зву8</t>
  </si>
  <si>
    <t>зву10</t>
  </si>
  <si>
    <t>зву13</t>
  </si>
  <si>
    <t>зву16</t>
  </si>
  <si>
    <t>зву19</t>
  </si>
  <si>
    <t>зву30</t>
  </si>
  <si>
    <t>трп6</t>
  </si>
  <si>
    <t>трп8</t>
  </si>
  <si>
    <t>трп10</t>
  </si>
  <si>
    <t>ТРОС  ДЛЯ  РАСТЯЖКИ (6х19)   DIN 3060</t>
  </si>
  <si>
    <t>скт425</t>
  </si>
  <si>
    <t>ск4864</t>
  </si>
  <si>
    <t>4,8х64</t>
  </si>
  <si>
    <t>ск4876</t>
  </si>
  <si>
    <t>4,8х76</t>
  </si>
  <si>
    <t>ск63175</t>
  </si>
  <si>
    <t>6,3х175</t>
  </si>
  <si>
    <t>пп055/100</t>
  </si>
  <si>
    <t>300х27</t>
  </si>
  <si>
    <t>16-0390</t>
  </si>
  <si>
    <t>Гвозди декоративные (обивочные)</t>
  </si>
  <si>
    <t>16-0900</t>
  </si>
  <si>
    <t>16-0920</t>
  </si>
  <si>
    <t>16-0950</t>
  </si>
  <si>
    <t>16-0930</t>
  </si>
  <si>
    <t>16-0960</t>
  </si>
  <si>
    <t>16-0970</t>
  </si>
  <si>
    <t>16-0940</t>
  </si>
  <si>
    <t>16-0910</t>
  </si>
  <si>
    <t>Желтый</t>
  </si>
  <si>
    <t>Зеленый</t>
  </si>
  <si>
    <t>Т.коричневый</t>
  </si>
  <si>
    <t>Черный</t>
  </si>
  <si>
    <t>Кол-во упак.</t>
  </si>
  <si>
    <t>в коробке/мешке</t>
  </si>
  <si>
    <t>Клин мебельный обламываемый</t>
  </si>
  <si>
    <t>18-0360</t>
  </si>
  <si>
    <t>хг20-24-400</t>
  </si>
  <si>
    <t>хг23-28-300</t>
  </si>
  <si>
    <t>хг73-80-200</t>
  </si>
  <si>
    <t>хг108-116</t>
  </si>
  <si>
    <t>25-28</t>
  </si>
  <si>
    <t>108-116</t>
  </si>
  <si>
    <t>120-127</t>
  </si>
  <si>
    <t>219-225</t>
  </si>
  <si>
    <t>Хомут для крепления сантехнических труб 3/8"/15-19/  под М8 (400шт)</t>
  </si>
  <si>
    <t>Хомут для крепления сантехнических труб 1/2"/20-24 / под М8 (400шт)</t>
  </si>
  <si>
    <t>Хомут для крепления сантехнических труб 3/4"/25-28/ под М8 (300шт)</t>
  </si>
  <si>
    <t>Хомут для крепления сантехнических труб 1"/31-36/ под М8 (200шт)</t>
  </si>
  <si>
    <t>Хомут для крепления сантехнических труб 1 1/2"/44-50/ под М8 (130шт)</t>
  </si>
  <si>
    <t>Хомут для крепления сантехнических труб  2 " /59-65/ под М8 (100шт)</t>
  </si>
  <si>
    <t>Хомут для крепления сантехнических труб  2 1/2"/73-80/ под М10 (200шт)</t>
  </si>
  <si>
    <t>Хомут для крепления сантехнических труб  3 " /87-90/ под М10 (140шт)</t>
  </si>
  <si>
    <t>Хомут для крепления сантехнических труб  3 " /87-90/под М8 (140шт)</t>
  </si>
  <si>
    <t>Хомут для крепления сантехнических труб  3 1/2"/95-103/ под М10 (100шт)</t>
  </si>
  <si>
    <t>Хомут для крепления сантехнических труб  4"  /108-116/  под М8 (50шт)</t>
  </si>
  <si>
    <t>Хомут для крепления сантехнических труб  4" /108-114/под М10 (100шт)</t>
  </si>
  <si>
    <t>Хомут для крепления сантехнических труб 4 1/2" /120-127/ под М10 (100шт)</t>
  </si>
  <si>
    <t>Хомут для крепления сантехнических труб 8"/219-225/ под М10 (50шт)</t>
  </si>
  <si>
    <t>Хомут ECOFIX   8-12 (100шт)</t>
  </si>
  <si>
    <t>Хомут ECOFIX   8-12 мм/9 W2 (100шт)</t>
  </si>
  <si>
    <t>Хомут ECOFIX  10-16 (100шт)</t>
  </si>
  <si>
    <t>Хомут ECOFIX  10-16 мм/9 W2 (100шт)</t>
  </si>
  <si>
    <t>Хомут ECOFIX  12-20 (100шт)</t>
  </si>
  <si>
    <t>Хомут ECOFIX  12-22 (100шт)</t>
  </si>
  <si>
    <t>Хомут ECOFIX  12-22 мм/9 W2 (100шт)</t>
  </si>
  <si>
    <t>Хомут ECOFIX  16-25 (100шт)</t>
  </si>
  <si>
    <t>Хомут ECOFIX  16-25 мм/9 W2 (100шт)</t>
  </si>
  <si>
    <t>Хомут ECOFIX  16-27 мм/9 W2 (100шт)</t>
  </si>
  <si>
    <t>Хомут ECOFIX  20-32 (50шт)</t>
  </si>
  <si>
    <t>Хомут ECOFIX  20-32 мм/9 W2 (50шт)</t>
  </si>
  <si>
    <t>Хомут ECOFIX  25-40 (50шт)</t>
  </si>
  <si>
    <t>Хомут ECOFIX  25-40 мм/9 W2 (50шт)</t>
  </si>
  <si>
    <t>Хомут ECOFIX  30-45 мм/9 W2 (50шт)</t>
  </si>
  <si>
    <t>Хомут ECOFIX  32-50 (50шт)</t>
  </si>
  <si>
    <t>Хомут ECOFIX  32-50 мм/9 W2 (50шт)</t>
  </si>
  <si>
    <t>Хомут ECOFIX  40-60 (50шт)</t>
  </si>
  <si>
    <t>Хомут ECOFIX  50-70 (50шт)</t>
  </si>
  <si>
    <t>Хомут ECOFIX  60-80 (25шт)</t>
  </si>
  <si>
    <t>Хомут ECOFIX  60-80 мм/9 W2 (50шт)</t>
  </si>
  <si>
    <t>Хомут ECOFIX  70-90 (50шт)</t>
  </si>
  <si>
    <t>Хомут ECOFIX  70-90 мм/9 W2 (50шт)</t>
  </si>
  <si>
    <t>Хомут ECOFIX  80-100 (25шт)</t>
  </si>
  <si>
    <t>Хомут ECOFIX  80-100 мм/9 W2 (25шт)</t>
  </si>
  <si>
    <t>Хомут ECOFIX  90-110 (25шт)</t>
  </si>
  <si>
    <t>Хомут ECOFIX  90-110 мм/9 W2 (25шт)</t>
  </si>
  <si>
    <t>Хомут ECOFIX 100-120 (25шт)</t>
  </si>
  <si>
    <t>Хомут ECOFIX 100-120 мм/9 W2 (25шт)</t>
  </si>
  <si>
    <t>Хомут ECOFIX 110-130 (25шт)</t>
  </si>
  <si>
    <t>Хомут ECOFIX 110-130 мм/9 W2 (25шт)</t>
  </si>
  <si>
    <t>Хомут ECOFIX 120-140 (25шт)</t>
  </si>
  <si>
    <t>Хомут ECOFIX 120-140 мм/9 W2 (25шт)</t>
  </si>
  <si>
    <t>Хомут ECOFIX 130-150 (25шт)</t>
  </si>
  <si>
    <t>Хомут ECOFIX 130-150 мм/9 W2 (25шт)</t>
  </si>
  <si>
    <t>Хомут ECOFIX 140-160 (25шт)</t>
  </si>
  <si>
    <t>Хомут ECOFIX 140-160 мм/9 W2 (25шт)</t>
  </si>
  <si>
    <t>Хомут ECOFIX 150-170 мм/9 W2 (25шт)</t>
  </si>
  <si>
    <t>Хомут ECOFIX 160-180 (25шт)</t>
  </si>
  <si>
    <t>Хомут ECOFIX 160-180 мм/9 W2 (25шт)</t>
  </si>
  <si>
    <t>Хомут ECOFIX 170-190 (25шт)</t>
  </si>
  <si>
    <t>Хомут ECOFIX 170-190 мм/9 W2 (25шт)</t>
  </si>
  <si>
    <t>Хомут ECOFIX 180-200 (25шт)</t>
  </si>
  <si>
    <t>Хомут ECOFIX 180-200 мм/9 W2 (25шт)</t>
  </si>
  <si>
    <t>Хомут ECOFIX 210-230 мм/9 W2 (25шт)</t>
  </si>
  <si>
    <t>Хомут ECOFIX 220-240 мм/9 W2 (25шт)</t>
  </si>
  <si>
    <t>Хомут ECOFIX 240-260 (10шт)</t>
  </si>
  <si>
    <t>Хомут ECOFIX 250-270 мм/9 W2 (10шт)</t>
  </si>
  <si>
    <t>H8-12ECO41</t>
  </si>
  <si>
    <t xml:space="preserve">  8-12</t>
  </si>
  <si>
    <t xml:space="preserve"> 10-16 </t>
  </si>
  <si>
    <t xml:space="preserve"> 12-20</t>
  </si>
  <si>
    <t xml:space="preserve"> 12-22</t>
  </si>
  <si>
    <t xml:space="preserve"> 12-22 </t>
  </si>
  <si>
    <t xml:space="preserve"> 16-25 </t>
  </si>
  <si>
    <t xml:space="preserve"> 16-27 </t>
  </si>
  <si>
    <t xml:space="preserve"> 20-32 </t>
  </si>
  <si>
    <t xml:space="preserve"> 25-40 </t>
  </si>
  <si>
    <t xml:space="preserve"> 30-45</t>
  </si>
  <si>
    <t xml:space="preserve"> 32-50 </t>
  </si>
  <si>
    <t xml:space="preserve"> 40-60 </t>
  </si>
  <si>
    <t xml:space="preserve"> 50-70 </t>
  </si>
  <si>
    <t xml:space="preserve"> 60-80 </t>
  </si>
  <si>
    <t xml:space="preserve"> 70-90</t>
  </si>
  <si>
    <t xml:space="preserve"> 70-90 </t>
  </si>
  <si>
    <t xml:space="preserve"> 80-100 </t>
  </si>
  <si>
    <t xml:space="preserve"> 90-110 </t>
  </si>
  <si>
    <t xml:space="preserve">100-120 </t>
  </si>
  <si>
    <t>100-120</t>
  </si>
  <si>
    <t>110-130</t>
  </si>
  <si>
    <t xml:space="preserve">110-130 </t>
  </si>
  <si>
    <t>120-140</t>
  </si>
  <si>
    <t xml:space="preserve">120-140 </t>
  </si>
  <si>
    <t xml:space="preserve">130-150 </t>
  </si>
  <si>
    <t xml:space="preserve">140-160 </t>
  </si>
  <si>
    <t xml:space="preserve">150-170 </t>
  </si>
  <si>
    <t xml:space="preserve">160-180 </t>
  </si>
  <si>
    <t>170-190</t>
  </si>
  <si>
    <t xml:space="preserve">170-190 </t>
  </si>
  <si>
    <t xml:space="preserve">180-200 </t>
  </si>
  <si>
    <t>180-200</t>
  </si>
  <si>
    <t xml:space="preserve">210-230 </t>
  </si>
  <si>
    <t xml:space="preserve">220-240 </t>
  </si>
  <si>
    <t xml:space="preserve">240-260 </t>
  </si>
  <si>
    <t xml:space="preserve">250-270 </t>
  </si>
  <si>
    <t>Гайка  высокая    DIN  6330</t>
  </si>
  <si>
    <t>гук6</t>
  </si>
  <si>
    <t>гук8</t>
  </si>
  <si>
    <t>гук10</t>
  </si>
  <si>
    <t>скт320</t>
  </si>
  <si>
    <t>скт4535</t>
  </si>
  <si>
    <t>скт530</t>
  </si>
  <si>
    <t>скт535</t>
  </si>
  <si>
    <t>скт6180</t>
  </si>
  <si>
    <t>скт8240</t>
  </si>
  <si>
    <t>8х240</t>
  </si>
  <si>
    <t>спд8160к</t>
  </si>
  <si>
    <t>спд8180к</t>
  </si>
  <si>
    <t>Цена в рублях за упаковку с учетом наценки к К0</t>
  </si>
  <si>
    <t>шк5100м</t>
  </si>
  <si>
    <t>шк8180м</t>
  </si>
  <si>
    <t>шк8200м</t>
  </si>
  <si>
    <t>шк1050м</t>
  </si>
  <si>
    <t>шп850м</t>
  </si>
  <si>
    <t>8x50</t>
  </si>
  <si>
    <t>гм120LFткPRO</t>
  </si>
  <si>
    <t>гм160LFткPRO</t>
  </si>
  <si>
    <t>гм180LFтк PRO</t>
  </si>
  <si>
    <t>гм8110LFтк</t>
  </si>
  <si>
    <t>гм8130LFтк</t>
  </si>
  <si>
    <t>гм8150LFтк</t>
  </si>
  <si>
    <t>гм8170LFтк</t>
  </si>
  <si>
    <t>гм8190LFтк</t>
  </si>
  <si>
    <t>гм8210LFтк</t>
  </si>
  <si>
    <t>8х190</t>
  </si>
  <si>
    <t>8х210</t>
  </si>
  <si>
    <t>сг7</t>
  </si>
  <si>
    <t>спг7</t>
  </si>
  <si>
    <t>7,5х50</t>
  </si>
  <si>
    <t>7,5х75</t>
  </si>
  <si>
    <t>7,5х100</t>
  </si>
  <si>
    <t>10х75</t>
  </si>
  <si>
    <t>дб8</t>
  </si>
  <si>
    <t>8х28</t>
  </si>
  <si>
    <t>ду635</t>
  </si>
  <si>
    <t>ду651</t>
  </si>
  <si>
    <t>6х335</t>
  </si>
  <si>
    <t>6х51</t>
  </si>
  <si>
    <t xml:space="preserve"> Дюбель универсальный, потолочный</t>
  </si>
  <si>
    <t>дрп1080</t>
  </si>
  <si>
    <t>дрп10100</t>
  </si>
  <si>
    <t>дрп10120</t>
  </si>
  <si>
    <t>дрп10140</t>
  </si>
  <si>
    <t>дрп10160</t>
  </si>
  <si>
    <t>дрп10200</t>
  </si>
  <si>
    <t>дрп12100</t>
  </si>
  <si>
    <t>дрп12120</t>
  </si>
  <si>
    <t>дрп12160</t>
  </si>
  <si>
    <t>дрп12200</t>
  </si>
  <si>
    <t>дрп14100</t>
  </si>
  <si>
    <t>дрп14140</t>
  </si>
  <si>
    <t>дрп14200</t>
  </si>
  <si>
    <t>дрп16140</t>
  </si>
  <si>
    <t>дрп16200</t>
  </si>
  <si>
    <t>дрп16250</t>
  </si>
  <si>
    <t xml:space="preserve">                                  Дюбель рамный без шурупа потай</t>
  </si>
  <si>
    <t xml:space="preserve">                                  Дюбель рамный без шурупа борт</t>
  </si>
  <si>
    <t>дрп1080б</t>
  </si>
  <si>
    <t>дрп10100б</t>
  </si>
  <si>
    <t>дрп10120б</t>
  </si>
  <si>
    <t>дрп10140б</t>
  </si>
  <si>
    <t xml:space="preserve">                            Сетчатая металлическая гильза для пустотелых оснований MPS</t>
  </si>
  <si>
    <t>сгм12/1</t>
  </si>
  <si>
    <t>сгм12</t>
  </si>
  <si>
    <t>сгм16/1</t>
  </si>
  <si>
    <t>сгм16</t>
  </si>
  <si>
    <t>сгм22/1</t>
  </si>
  <si>
    <t>сгм22</t>
  </si>
  <si>
    <t>12х1000</t>
  </si>
  <si>
    <t>16х1000</t>
  </si>
  <si>
    <t>22х1000</t>
  </si>
  <si>
    <t>26х1000</t>
  </si>
  <si>
    <t>сгм26/1</t>
  </si>
  <si>
    <t>го56</t>
  </si>
  <si>
    <t>дин931ц8.8-6100</t>
  </si>
  <si>
    <t>гм260с</t>
  </si>
  <si>
    <t>гм300с</t>
  </si>
  <si>
    <t>Ёршик для очистки отверстий  HIMTEX (Китай)</t>
  </si>
  <si>
    <t>шп4880</t>
  </si>
  <si>
    <t>сп3516к</t>
  </si>
  <si>
    <t>сп3538к</t>
  </si>
  <si>
    <t>сп3932к</t>
  </si>
  <si>
    <t>сп3938к</t>
  </si>
  <si>
    <t>сп4260к</t>
  </si>
  <si>
    <t>сп5522к</t>
  </si>
  <si>
    <t>сп5532к</t>
  </si>
  <si>
    <t>сп5545к</t>
  </si>
  <si>
    <t>шк860м</t>
  </si>
  <si>
    <t>10x80</t>
  </si>
  <si>
    <t>скт8180</t>
  </si>
  <si>
    <t>класс  прочности  10,9  угол резьбы 60 градусов.</t>
  </si>
  <si>
    <t>шру8</t>
  </si>
  <si>
    <t>шру10</t>
  </si>
  <si>
    <t>шру12</t>
  </si>
  <si>
    <t>шру16</t>
  </si>
  <si>
    <t>шру20</t>
  </si>
  <si>
    <t>шру24</t>
  </si>
  <si>
    <t>шру82</t>
  </si>
  <si>
    <t>шру102</t>
  </si>
  <si>
    <t>шру122</t>
  </si>
  <si>
    <t>шру142</t>
  </si>
  <si>
    <t>шру162</t>
  </si>
  <si>
    <t>шру202</t>
  </si>
  <si>
    <t>шру242</t>
  </si>
  <si>
    <t>го6пр</t>
  </si>
  <si>
    <t>го10пр</t>
  </si>
  <si>
    <t>го8пр</t>
  </si>
  <si>
    <t>го12пр</t>
  </si>
  <si>
    <t>го14пр</t>
  </si>
  <si>
    <t>го16пр</t>
  </si>
  <si>
    <t>го18пр</t>
  </si>
  <si>
    <t>го20пр</t>
  </si>
  <si>
    <t>го24пр</t>
  </si>
  <si>
    <t>го30пр</t>
  </si>
  <si>
    <t>Гайка  низкая    DIN 439</t>
  </si>
  <si>
    <t>гн3</t>
  </si>
  <si>
    <t>гн4</t>
  </si>
  <si>
    <t>гн5</t>
  </si>
  <si>
    <t>гн6</t>
  </si>
  <si>
    <t>гн8</t>
  </si>
  <si>
    <t>гн10</t>
  </si>
  <si>
    <t>гн12</t>
  </si>
  <si>
    <t>гн14</t>
  </si>
  <si>
    <t>гф18</t>
  </si>
  <si>
    <t>шг3</t>
  </si>
  <si>
    <t>шг18</t>
  </si>
  <si>
    <t>шг30</t>
  </si>
  <si>
    <t>шг36</t>
  </si>
  <si>
    <t>бп612</t>
  </si>
  <si>
    <t>бп516пр</t>
  </si>
  <si>
    <t>бп520пр</t>
  </si>
  <si>
    <t>бп612пр</t>
  </si>
  <si>
    <t>бп6110пр</t>
  </si>
  <si>
    <t>бп12150пр</t>
  </si>
  <si>
    <t>бп12170пр</t>
  </si>
  <si>
    <t>12х170</t>
  </si>
  <si>
    <t>18х65</t>
  </si>
  <si>
    <t>бп1850</t>
  </si>
  <si>
    <t>бп1860</t>
  </si>
  <si>
    <t>бп1865</t>
  </si>
  <si>
    <t>бп1870</t>
  </si>
  <si>
    <t>бп1880</t>
  </si>
  <si>
    <t>бп1890</t>
  </si>
  <si>
    <t>бп18100</t>
  </si>
  <si>
    <t>бп18120</t>
  </si>
  <si>
    <t>16х85</t>
  </si>
  <si>
    <t>бп1685</t>
  </si>
  <si>
    <t>ФУТОРКА    DIN 7965, жёлтый цинк</t>
  </si>
  <si>
    <t>6х10х12</t>
  </si>
  <si>
    <t>6х10х13</t>
  </si>
  <si>
    <t>6х10х17</t>
  </si>
  <si>
    <t>6х10х20</t>
  </si>
  <si>
    <t>6х10х25</t>
  </si>
  <si>
    <t>8х12,5х15</t>
  </si>
  <si>
    <t>шон14</t>
  </si>
  <si>
    <t>шон24</t>
  </si>
  <si>
    <t>зк4</t>
  </si>
  <si>
    <t>зк34</t>
  </si>
  <si>
    <t>м34</t>
  </si>
  <si>
    <t>ЗАЖИМ  КАНАТНЫЙ  ОДИНАРНЫЙ SIMPLEX</t>
  </si>
  <si>
    <t>ЗАЖИМ  КАНАТНЫЙ  ДВОЙНОЙ DUPLEX</t>
  </si>
  <si>
    <t>зо2</t>
  </si>
  <si>
    <t>зо3</t>
  </si>
  <si>
    <t>зо4</t>
  </si>
  <si>
    <t>зо5</t>
  </si>
  <si>
    <t>зо6</t>
  </si>
  <si>
    <t>зо8</t>
  </si>
  <si>
    <t>м42</t>
  </si>
  <si>
    <t>твв6</t>
  </si>
  <si>
    <t>твв8</t>
  </si>
  <si>
    <t>твв22</t>
  </si>
  <si>
    <t>твв42</t>
  </si>
  <si>
    <t>кск18</t>
  </si>
  <si>
    <t>кс10</t>
  </si>
  <si>
    <t>прочность 8</t>
  </si>
  <si>
    <t>фмп61012к</t>
  </si>
  <si>
    <t>фмп61013к</t>
  </si>
  <si>
    <t>фмп61017к</t>
  </si>
  <si>
    <t>фмп61020к</t>
  </si>
  <si>
    <t>фмп61025к</t>
  </si>
  <si>
    <t>фмп812515к</t>
  </si>
  <si>
    <t>8х12,5х20</t>
  </si>
  <si>
    <t>8х12,5х25</t>
  </si>
  <si>
    <t>8х12,5х30</t>
  </si>
  <si>
    <t>фмп812520к</t>
  </si>
  <si>
    <t>фмп812525к</t>
  </si>
  <si>
    <t>фмп812530к</t>
  </si>
  <si>
    <t>дм30ф</t>
  </si>
  <si>
    <t>дм40ф</t>
  </si>
  <si>
    <t>дм50ф</t>
  </si>
  <si>
    <t>дм60ф</t>
  </si>
  <si>
    <t>дм70ф</t>
  </si>
  <si>
    <t>дм580ф</t>
  </si>
  <si>
    <t>дм590ф</t>
  </si>
  <si>
    <t>дм100ф</t>
  </si>
  <si>
    <t>дм120ф</t>
  </si>
  <si>
    <t>спч50мф</t>
  </si>
  <si>
    <t>бд630ф</t>
  </si>
  <si>
    <t>г6110ф</t>
  </si>
  <si>
    <t>г6130ф</t>
  </si>
  <si>
    <t>г8110ф</t>
  </si>
  <si>
    <t>шп2245ф</t>
  </si>
  <si>
    <t>шп2265ф</t>
  </si>
  <si>
    <t>шп2295ф</t>
  </si>
  <si>
    <t>шп2213ф</t>
  </si>
  <si>
    <t>шп4880ф</t>
  </si>
  <si>
    <t>шп6313ф</t>
  </si>
  <si>
    <t>шп2245мф</t>
  </si>
  <si>
    <t>шп2265мф</t>
  </si>
  <si>
    <t>шп2295мф</t>
  </si>
  <si>
    <t>шп2213мф</t>
  </si>
  <si>
    <t>шп4880мф</t>
  </si>
  <si>
    <t>шп6313мф</t>
  </si>
  <si>
    <t>шш5555ф</t>
  </si>
  <si>
    <t>шш5570ф</t>
  </si>
  <si>
    <t>шш5555мф</t>
  </si>
  <si>
    <t>шш5570мф</t>
  </si>
  <si>
    <t>сп2212кф</t>
  </si>
  <si>
    <t>сп2216кф</t>
  </si>
  <si>
    <t>сп2965кф</t>
  </si>
  <si>
    <t>сп2995кф</t>
  </si>
  <si>
    <t>сп2916кф</t>
  </si>
  <si>
    <t>сп2919кф</t>
  </si>
  <si>
    <t>сп2925кф</t>
  </si>
  <si>
    <t>сп2932кф</t>
  </si>
  <si>
    <t>сп3565кф</t>
  </si>
  <si>
    <t>сп3516кф</t>
  </si>
  <si>
    <t>сп3519кф</t>
  </si>
  <si>
    <t>сп3525кф</t>
  </si>
  <si>
    <t>сп3532кф</t>
  </si>
  <si>
    <t>сп3538кф</t>
  </si>
  <si>
    <t>сп3995кф</t>
  </si>
  <si>
    <t>сп3916кф</t>
  </si>
  <si>
    <t>сп3919кф</t>
  </si>
  <si>
    <t>сп3925кф</t>
  </si>
  <si>
    <t>сп3932кф</t>
  </si>
  <si>
    <t>сп3938кф</t>
  </si>
  <si>
    <t>сп4225кф</t>
  </si>
  <si>
    <t>сп4238кф</t>
  </si>
  <si>
    <t>сп4260кф</t>
  </si>
  <si>
    <t>сп4822кф</t>
  </si>
  <si>
    <t>сп4825кф</t>
  </si>
  <si>
    <t>сп4838кф</t>
  </si>
  <si>
    <t>сп4880кф</t>
  </si>
  <si>
    <t>сп5516кф</t>
  </si>
  <si>
    <t>сп5519кф</t>
  </si>
  <si>
    <t>сп5522кф</t>
  </si>
  <si>
    <t>сп5525кф</t>
  </si>
  <si>
    <t>сп5532кф</t>
  </si>
  <si>
    <t>сп5538кф</t>
  </si>
  <si>
    <t>сп5545кф</t>
  </si>
  <si>
    <t>сп5590кф</t>
  </si>
  <si>
    <t>спм3516ф</t>
  </si>
  <si>
    <t>спм3519ф</t>
  </si>
  <si>
    <t>спм3913ф</t>
  </si>
  <si>
    <t>спм3916ф</t>
  </si>
  <si>
    <t>спм3919ф</t>
  </si>
  <si>
    <t>спм3925ф</t>
  </si>
  <si>
    <t>спм3932ф</t>
  </si>
  <si>
    <t>спм4213ф</t>
  </si>
  <si>
    <t>спм4216ф</t>
  </si>
  <si>
    <t>спм4219ф</t>
  </si>
  <si>
    <t>спм4819ф</t>
  </si>
  <si>
    <t>спм4845ф</t>
  </si>
  <si>
    <t>спм4850ф</t>
  </si>
  <si>
    <t>спм4860ф</t>
  </si>
  <si>
    <t>спм4870ф</t>
  </si>
  <si>
    <t>спм4880ф</t>
  </si>
  <si>
    <t>спм5522ф</t>
  </si>
  <si>
    <t>спм5525ф</t>
  </si>
  <si>
    <t>спм5532ф</t>
  </si>
  <si>
    <t>спм5538ф</t>
  </si>
  <si>
    <t>спм5560ф</t>
  </si>
  <si>
    <t>спм3516мф</t>
  </si>
  <si>
    <t>спм3519мф</t>
  </si>
  <si>
    <t>спм3913мф</t>
  </si>
  <si>
    <t>спм3916мф</t>
  </si>
  <si>
    <t>спм3919мф</t>
  </si>
  <si>
    <t>спм3925мф</t>
  </si>
  <si>
    <t>спм3932мф</t>
  </si>
  <si>
    <t>спм4213мф</t>
  </si>
  <si>
    <t>спм4216мф</t>
  </si>
  <si>
    <t>спм4219мф</t>
  </si>
  <si>
    <t>спм4819мф</t>
  </si>
  <si>
    <t>спм4845мф</t>
  </si>
  <si>
    <t>спм4850мф</t>
  </si>
  <si>
    <t>спм4860мф</t>
  </si>
  <si>
    <t>спм4870мф</t>
  </si>
  <si>
    <t>спм4880мф</t>
  </si>
  <si>
    <t>спм5522мф</t>
  </si>
  <si>
    <t>спм5525мф</t>
  </si>
  <si>
    <t>спм5532мф</t>
  </si>
  <si>
    <t>спм5538мф</t>
  </si>
  <si>
    <t>спм5560мф</t>
  </si>
  <si>
    <t>пшо13кнф</t>
  </si>
  <si>
    <t>пшо14кнф</t>
  </si>
  <si>
    <t>пшо16кнф</t>
  </si>
  <si>
    <t>пшо19кнф</t>
  </si>
  <si>
    <t>пшо25кнф</t>
  </si>
  <si>
    <t>пшо32кнф</t>
  </si>
  <si>
    <t>пшо38кнф</t>
  </si>
  <si>
    <t>пшо41кнф</t>
  </si>
  <si>
    <t>пшо51кнф</t>
  </si>
  <si>
    <t>пшо57кнф</t>
  </si>
  <si>
    <t>пшо76кнф</t>
  </si>
  <si>
    <t>шк325мф</t>
  </si>
  <si>
    <t>шк3530мф</t>
  </si>
  <si>
    <t>шк540мф</t>
  </si>
  <si>
    <t>шк5100мф</t>
  </si>
  <si>
    <t>шк640мф</t>
  </si>
  <si>
    <t>шк650мф</t>
  </si>
  <si>
    <t>шк670мф</t>
  </si>
  <si>
    <t>шк860мф</t>
  </si>
  <si>
    <t>шк8180мф</t>
  </si>
  <si>
    <t>шк8200мф</t>
  </si>
  <si>
    <t>шк1050мф</t>
  </si>
  <si>
    <t>шгк320мф</t>
  </si>
  <si>
    <t>шгк565мф</t>
  </si>
  <si>
    <t>шгк575мф</t>
  </si>
  <si>
    <t>шгк585мф</t>
  </si>
  <si>
    <t>шгк640мф</t>
  </si>
  <si>
    <t>шгк650мф</t>
  </si>
  <si>
    <t>шгк670мф</t>
  </si>
  <si>
    <t>шгк675мф</t>
  </si>
  <si>
    <t>шгк860мф</t>
  </si>
  <si>
    <t>шгк870мф</t>
  </si>
  <si>
    <t>8x70</t>
  </si>
  <si>
    <t>шгк885мф</t>
  </si>
  <si>
    <t>8x85</t>
  </si>
  <si>
    <t>шгк890мф</t>
  </si>
  <si>
    <t>8x90</t>
  </si>
  <si>
    <t>шгк1080мф</t>
  </si>
  <si>
    <t>шп3540мф</t>
  </si>
  <si>
    <t>шп430мф</t>
  </si>
  <si>
    <t>шп465мф</t>
  </si>
  <si>
    <t>шп520мф</t>
  </si>
  <si>
    <t>шп540мф</t>
  </si>
  <si>
    <t>шп565мф</t>
  </si>
  <si>
    <t>шп585мф</t>
  </si>
  <si>
    <t>шп850мф</t>
  </si>
  <si>
    <t>аг12220мф</t>
  </si>
  <si>
    <t>аг16200мф</t>
  </si>
  <si>
    <t>аг16400мф</t>
  </si>
  <si>
    <t>ак24300мф</t>
  </si>
  <si>
    <t>ако1050мф</t>
  </si>
  <si>
    <t>лтп12100мф</t>
  </si>
  <si>
    <t>Анкерная  шпилька  AS, прочность 5.8</t>
  </si>
  <si>
    <t>Анкерная  шпилька  AS, прочность 8.8</t>
  </si>
  <si>
    <t>16х190</t>
  </si>
  <si>
    <t>20х260</t>
  </si>
  <si>
    <t>шпс3913ф</t>
  </si>
  <si>
    <t>шпс4216ф</t>
  </si>
  <si>
    <t>шпс4219ф</t>
  </si>
  <si>
    <t>шпс4870ф</t>
  </si>
  <si>
    <t>шпс3913мф</t>
  </si>
  <si>
    <t>шпс4216мф</t>
  </si>
  <si>
    <t>шпс4219мф</t>
  </si>
  <si>
    <t>шпс4870мф</t>
  </si>
  <si>
    <t>сп2212кмф</t>
  </si>
  <si>
    <t>сп2216кмф</t>
  </si>
  <si>
    <t>сп2965кмф</t>
  </si>
  <si>
    <t>сп2995кмф</t>
  </si>
  <si>
    <t>сп2916кмф</t>
  </si>
  <si>
    <t>сп2919кмф</t>
  </si>
  <si>
    <t>сп2925кмф</t>
  </si>
  <si>
    <t>сп2932кмф</t>
  </si>
  <si>
    <t>сп3565кмф</t>
  </si>
  <si>
    <t>сп3516кмф</t>
  </si>
  <si>
    <t>сп3519кмф</t>
  </si>
  <si>
    <t>сп3525кмф</t>
  </si>
  <si>
    <t>сп3532кмф</t>
  </si>
  <si>
    <t>сп3538кмф</t>
  </si>
  <si>
    <t>сп3995кмф</t>
  </si>
  <si>
    <t>сп3916кмф</t>
  </si>
  <si>
    <t>сп3919кмф</t>
  </si>
  <si>
    <t>сп3925кмф</t>
  </si>
  <si>
    <t>сп3932кмф</t>
  </si>
  <si>
    <t>сп3938кмф</t>
  </si>
  <si>
    <t>сп4225кмф</t>
  </si>
  <si>
    <t>сп4238кмф</t>
  </si>
  <si>
    <t>сп4260кмф</t>
  </si>
  <si>
    <t>сп4822кмф</t>
  </si>
  <si>
    <t>сп4825кмф</t>
  </si>
  <si>
    <t>сп4838кмф</t>
  </si>
  <si>
    <t>сп4880кмф</t>
  </si>
  <si>
    <t>сп5516кмф</t>
  </si>
  <si>
    <t>сп5519кмф</t>
  </si>
  <si>
    <t>сп5522кмф</t>
  </si>
  <si>
    <t>сп5525кмф</t>
  </si>
  <si>
    <t>сп5532кмф</t>
  </si>
  <si>
    <t>сп5538кмф</t>
  </si>
  <si>
    <t>сп5545кмф</t>
  </si>
  <si>
    <t>сп5590кмф</t>
  </si>
  <si>
    <t>шпс6338</t>
  </si>
  <si>
    <t>шпс6338ф</t>
  </si>
  <si>
    <t>шпс6338мф</t>
  </si>
  <si>
    <t>Кол-во шт</t>
  </si>
  <si>
    <t>в 1 кг</t>
  </si>
  <si>
    <t>дм3730ф</t>
  </si>
  <si>
    <t>сспк75ф</t>
  </si>
  <si>
    <t>сспк105ф</t>
  </si>
  <si>
    <t>сспк120ф</t>
  </si>
  <si>
    <t>сспк130ф</t>
  </si>
  <si>
    <t>сспк135ф</t>
  </si>
  <si>
    <t>сспк155ф</t>
  </si>
  <si>
    <t>сспк160ф</t>
  </si>
  <si>
    <t>сспк170ф</t>
  </si>
  <si>
    <t>сспк175ф</t>
  </si>
  <si>
    <t>сспк185ф</t>
  </si>
  <si>
    <t>сспк205ф</t>
  </si>
  <si>
    <t>сспк240ф</t>
  </si>
  <si>
    <t>сспк280ф</t>
  </si>
  <si>
    <t>сспк285ф</t>
  </si>
  <si>
    <t>сспк315ф</t>
  </si>
  <si>
    <t>сспк350ф</t>
  </si>
  <si>
    <t xml:space="preserve">         для  крепления  поликарбоната Чёрная</t>
  </si>
  <si>
    <t>шк725чф</t>
  </si>
  <si>
    <t>шк725чмф</t>
  </si>
  <si>
    <t xml:space="preserve">         для  крепления  поликарбоната Серая</t>
  </si>
  <si>
    <t>шк725сф</t>
  </si>
  <si>
    <t xml:space="preserve">         для  крепления  поликарбоната Прозоачная</t>
  </si>
  <si>
    <t>шк725пф</t>
  </si>
  <si>
    <t>шк725смф</t>
  </si>
  <si>
    <t>шк725пмф</t>
  </si>
  <si>
    <t>шк29кмф</t>
  </si>
  <si>
    <t>шгк3530мф</t>
  </si>
  <si>
    <t>шгк3535мф</t>
  </si>
  <si>
    <t>шгк3540мф</t>
  </si>
  <si>
    <t>шгк3545мф</t>
  </si>
  <si>
    <t>шгк425мф</t>
  </si>
  <si>
    <t>шгк430мф</t>
  </si>
  <si>
    <t>шгк525мф</t>
  </si>
  <si>
    <t>шгк530мф</t>
  </si>
  <si>
    <t>шгк540мф</t>
  </si>
  <si>
    <t>шгк1080м</t>
  </si>
  <si>
    <t>пшс13кнф</t>
  </si>
  <si>
    <t>пшс14кнф</t>
  </si>
  <si>
    <t>пшс16кнф</t>
  </si>
  <si>
    <t>пшс19кнф</t>
  </si>
  <si>
    <t>пшс25кнф</t>
  </si>
  <si>
    <t>пшс32кнф</t>
  </si>
  <si>
    <t>пшс38кнф</t>
  </si>
  <si>
    <t>пшс41кнф</t>
  </si>
  <si>
    <t>пшс51кнф</t>
  </si>
  <si>
    <t>пшс57кнф</t>
  </si>
  <si>
    <t>пшс76кнф</t>
  </si>
  <si>
    <t>ха300</t>
  </si>
  <si>
    <t>VESF 300мл</t>
  </si>
  <si>
    <t>HIMWINT300</t>
  </si>
  <si>
    <t>хаэа400</t>
  </si>
  <si>
    <t>EASF 400мл</t>
  </si>
  <si>
    <t>HIMCUP0885</t>
  </si>
  <si>
    <t>М8х85</t>
  </si>
  <si>
    <t xml:space="preserve">   Под  конфирмат универсальная</t>
  </si>
  <si>
    <t>зпку дуб</t>
  </si>
  <si>
    <t>зпку бук</t>
  </si>
  <si>
    <t>зпку сосна</t>
  </si>
  <si>
    <t>зпку махагон</t>
  </si>
  <si>
    <t>зпку белый</t>
  </si>
  <si>
    <t>зпку св.серый</t>
  </si>
  <si>
    <t>зпку тем.серый</t>
  </si>
  <si>
    <t>зпку св.бежев</t>
  </si>
  <si>
    <t>зпку тем.бежев</t>
  </si>
  <si>
    <t>зпку бордо</t>
  </si>
  <si>
    <t>зпку черный</t>
  </si>
  <si>
    <t>зпку охра</t>
  </si>
  <si>
    <t>зпку желтый</t>
  </si>
  <si>
    <t>зпку синий</t>
  </si>
  <si>
    <t>зпку зеленый</t>
  </si>
  <si>
    <t>зпку кр.кирпичн</t>
  </si>
  <si>
    <t>зпку коричневый</t>
  </si>
  <si>
    <t>зпку тем.коричн</t>
  </si>
  <si>
    <t>зпку красное дер</t>
  </si>
  <si>
    <t>зпку орех</t>
  </si>
  <si>
    <t>зпку вишня</t>
  </si>
  <si>
    <t xml:space="preserve">   Под  конфирмат шестигранник</t>
  </si>
  <si>
    <t>шф785</t>
  </si>
  <si>
    <t>шф7105</t>
  </si>
  <si>
    <t>7х85</t>
  </si>
  <si>
    <t>7х105</t>
  </si>
  <si>
    <t>7х125</t>
  </si>
  <si>
    <t>7х145</t>
  </si>
  <si>
    <t>7х165</t>
  </si>
  <si>
    <t>7х205</t>
  </si>
  <si>
    <t xml:space="preserve">                                                     покрытие - цинк</t>
  </si>
  <si>
    <t xml:space="preserve">                               с напресованной шайбой, покрытие - цинк</t>
  </si>
  <si>
    <t>шфп785</t>
  </si>
  <si>
    <t>шфп7105</t>
  </si>
  <si>
    <t>ск4819пт1прф</t>
  </si>
  <si>
    <t>ск4864ф</t>
  </si>
  <si>
    <t>ск4876ф</t>
  </si>
  <si>
    <t>ск4825пт1прмф</t>
  </si>
  <si>
    <t>ск4819пт1мф</t>
  </si>
  <si>
    <t>ск4825пт1ф</t>
  </si>
  <si>
    <t>ск4864мф</t>
  </si>
  <si>
    <t>ск4876мф</t>
  </si>
  <si>
    <t>ск6364ф</t>
  </si>
  <si>
    <t>ск6376ф</t>
  </si>
  <si>
    <t>ск6390ф</t>
  </si>
  <si>
    <t>ск63175ф</t>
  </si>
  <si>
    <t>ск6364мф</t>
  </si>
  <si>
    <t>ск6376мф</t>
  </si>
  <si>
    <t>ск6390мф</t>
  </si>
  <si>
    <t>ск63175мф</t>
  </si>
  <si>
    <t>шру14</t>
  </si>
  <si>
    <t>зс6418</t>
  </si>
  <si>
    <t>зс6421</t>
  </si>
  <si>
    <t>шпс4260</t>
  </si>
  <si>
    <t>шпс4260ф</t>
  </si>
  <si>
    <t>шпс4260мф</t>
  </si>
  <si>
    <t>зс6414</t>
  </si>
  <si>
    <t>гу5ф</t>
  </si>
  <si>
    <t>гу2472ф</t>
  </si>
  <si>
    <t>гук6ф</t>
  </si>
  <si>
    <t>гук8ф</t>
  </si>
  <si>
    <t>гук10ф</t>
  </si>
  <si>
    <t>гф18ф</t>
  </si>
  <si>
    <t>гф18мф</t>
  </si>
  <si>
    <t>гм620ф</t>
  </si>
  <si>
    <t>гм620мф</t>
  </si>
  <si>
    <t>гэ10ф</t>
  </si>
  <si>
    <t>гэ6ф</t>
  </si>
  <si>
    <t>гэ6мф</t>
  </si>
  <si>
    <t>гэ10мф</t>
  </si>
  <si>
    <t>гн3ф</t>
  </si>
  <si>
    <t>гн4ф</t>
  </si>
  <si>
    <t>гн5ф</t>
  </si>
  <si>
    <t>гн6ф</t>
  </si>
  <si>
    <t>гн8ф</t>
  </si>
  <si>
    <t>гн10ф</t>
  </si>
  <si>
    <t>гн12ф</t>
  </si>
  <si>
    <t>гн14ф</t>
  </si>
  <si>
    <t>гн3мф</t>
  </si>
  <si>
    <t>гн4мф</t>
  </si>
  <si>
    <t>гн5мф</t>
  </si>
  <si>
    <t>гн6мф</t>
  </si>
  <si>
    <t>гн8мф</t>
  </si>
  <si>
    <t>гн10мф</t>
  </si>
  <si>
    <t>гн12мф</t>
  </si>
  <si>
    <t>гн14мф</t>
  </si>
  <si>
    <t>вш1065ф</t>
  </si>
  <si>
    <t>вм690мф</t>
  </si>
  <si>
    <t>вм680мф</t>
  </si>
  <si>
    <t>вм6100мф</t>
  </si>
  <si>
    <t>вм6120мф</t>
  </si>
  <si>
    <t>вц1025ф</t>
  </si>
  <si>
    <t>вц1025мф</t>
  </si>
  <si>
    <t>шр42мф</t>
  </si>
  <si>
    <t>шр272мф</t>
  </si>
  <si>
    <t>шрп4мф</t>
  </si>
  <si>
    <t>шрп5мф</t>
  </si>
  <si>
    <t>шрп6мф</t>
  </si>
  <si>
    <t>шрп8мф</t>
  </si>
  <si>
    <t>шрп10мф</t>
  </si>
  <si>
    <t>шрп12мф</t>
  </si>
  <si>
    <t>шрп14мф</t>
  </si>
  <si>
    <t>шрп16мф</t>
  </si>
  <si>
    <t>шрп18мф</t>
  </si>
  <si>
    <t>шрп20мф</t>
  </si>
  <si>
    <t>шрп22мф</t>
  </si>
  <si>
    <t>шрп24мф</t>
  </si>
  <si>
    <t>шрп27мф</t>
  </si>
  <si>
    <t>шрп30мф</t>
  </si>
  <si>
    <t>шрп36мф</t>
  </si>
  <si>
    <t>шрп52мф</t>
  </si>
  <si>
    <t>шрп62мф</t>
  </si>
  <si>
    <t>шрп82мф</t>
  </si>
  <si>
    <t>шрп102мф</t>
  </si>
  <si>
    <t>шрп122мф</t>
  </si>
  <si>
    <t>шрп142мф</t>
  </si>
  <si>
    <t>шрп162мф</t>
  </si>
  <si>
    <t>шрп182мф</t>
  </si>
  <si>
    <t>шрп202мф</t>
  </si>
  <si>
    <t>шрп222мф</t>
  </si>
  <si>
    <t>шрп242мф</t>
  </si>
  <si>
    <t>шрп272мф</t>
  </si>
  <si>
    <t>шрп302мф</t>
  </si>
  <si>
    <t>тп1214</t>
  </si>
  <si>
    <t>12мм/14мм</t>
  </si>
  <si>
    <t>10мм/12мм</t>
  </si>
  <si>
    <t>зву65ф</t>
  </si>
  <si>
    <t>зву8ф</t>
  </si>
  <si>
    <t>зву10ф</t>
  </si>
  <si>
    <t>зву13ф</t>
  </si>
  <si>
    <t>зву65мф</t>
  </si>
  <si>
    <t>зву8мф</t>
  </si>
  <si>
    <t>зву10мф</t>
  </si>
  <si>
    <t>зву13мф</t>
  </si>
  <si>
    <t>зву16мф</t>
  </si>
  <si>
    <t>зву19мф</t>
  </si>
  <si>
    <t>зву30мф</t>
  </si>
  <si>
    <t>зк4ф</t>
  </si>
  <si>
    <t>зк4мф</t>
  </si>
  <si>
    <t>зо2ф</t>
  </si>
  <si>
    <t>зо3ф</t>
  </si>
  <si>
    <t>зо4ф</t>
  </si>
  <si>
    <t>зо5ф</t>
  </si>
  <si>
    <t>зо6ф</t>
  </si>
  <si>
    <t>зо8ф</t>
  </si>
  <si>
    <t>зо2мф</t>
  </si>
  <si>
    <t>зо3мф</t>
  </si>
  <si>
    <t>зо4мф</t>
  </si>
  <si>
    <t>зо5мф</t>
  </si>
  <si>
    <t>зо6мф</t>
  </si>
  <si>
    <t>зо8мф</t>
  </si>
  <si>
    <t>кпон4мф</t>
  </si>
  <si>
    <t>кпон5мф</t>
  </si>
  <si>
    <t>кпон6мф</t>
  </si>
  <si>
    <t>кпон8мф</t>
  </si>
  <si>
    <t xml:space="preserve">                  Карабин пожарный DIN 5299, нержавеющая сталь А2   </t>
  </si>
  <si>
    <t>бп24110</t>
  </si>
  <si>
    <t>24х110</t>
  </si>
  <si>
    <t>гм300LFс</t>
  </si>
  <si>
    <t>гм260LFс</t>
  </si>
  <si>
    <t>хаэ600</t>
  </si>
  <si>
    <t>EPOXY 600мл</t>
  </si>
  <si>
    <t>хд600</t>
  </si>
  <si>
    <t xml:space="preserve">Болт оц. U-образный UBZ 1 1/2 M8 без гайки </t>
  </si>
  <si>
    <t xml:space="preserve">Болт оц. U-образный UBZ 1 1/4 M8 без гайки </t>
  </si>
  <si>
    <t xml:space="preserve">Болт оц. U-образный UBZ 1 M8 без гайки </t>
  </si>
  <si>
    <t xml:space="preserve">Болт оц. U-образный UBZ 3/4 M8 без гайки </t>
  </si>
  <si>
    <t xml:space="preserve">Болт оц. U-образный UBZ 3/4 M6 без гайки </t>
  </si>
  <si>
    <t>Болт оц. U-образный UBZ 1/2 M6 без гайки</t>
  </si>
  <si>
    <t xml:space="preserve">Болт оц. U-образный UBZ 3 M10 без гайки </t>
  </si>
  <si>
    <t>Болт оц. U-образный UBZ 4 M12 без гайки</t>
  </si>
  <si>
    <t xml:space="preserve">Болт оц. U-образный UBZ 2 M10 без гайки </t>
  </si>
  <si>
    <t>6/150/60 мм</t>
  </si>
  <si>
    <t>ссч615060</t>
  </si>
  <si>
    <t>ссч615070</t>
  </si>
  <si>
    <t>ссч620060</t>
  </si>
  <si>
    <t>ссч625060</t>
  </si>
  <si>
    <t>ссч625070</t>
  </si>
  <si>
    <t>ссч630060</t>
  </si>
  <si>
    <t>ссч820060</t>
  </si>
  <si>
    <t>ссч635060</t>
  </si>
  <si>
    <t>6/350/60 мм</t>
  </si>
  <si>
    <t>ссч820070</t>
  </si>
  <si>
    <t>ссч822060</t>
  </si>
  <si>
    <t>ссч825060</t>
  </si>
  <si>
    <t>ссч825070</t>
  </si>
  <si>
    <t>ссч827060</t>
  </si>
  <si>
    <t>8/270/60 мм</t>
  </si>
  <si>
    <t>100 шт</t>
  </si>
  <si>
    <t>ссч830060</t>
  </si>
  <si>
    <t>ссч830070</t>
  </si>
  <si>
    <t>ссч1020080</t>
  </si>
  <si>
    <t>ссч1025070</t>
  </si>
  <si>
    <t>ссч1030070</t>
  </si>
  <si>
    <t>10/300/70 мм</t>
  </si>
  <si>
    <t>ссч1040070</t>
  </si>
  <si>
    <t>спм3532</t>
  </si>
  <si>
    <t>спм4245</t>
  </si>
  <si>
    <t>спм5516</t>
  </si>
  <si>
    <t>спм5519</t>
  </si>
  <si>
    <t>спм6350</t>
  </si>
  <si>
    <t>спм6360</t>
  </si>
  <si>
    <t>спм6370</t>
  </si>
  <si>
    <t>спм6380</t>
  </si>
  <si>
    <t>спм3532ф</t>
  </si>
  <si>
    <t>спм4245ф</t>
  </si>
  <si>
    <t>спм5516ф</t>
  </si>
  <si>
    <t>спм5519ф</t>
  </si>
  <si>
    <t>спм6350ф</t>
  </si>
  <si>
    <t>спм6360ф</t>
  </si>
  <si>
    <t>спм6370ф</t>
  </si>
  <si>
    <t>спм6380ф</t>
  </si>
  <si>
    <t>спм6390ф</t>
  </si>
  <si>
    <t>спм3532мф</t>
  </si>
  <si>
    <t>спм4245мф</t>
  </si>
  <si>
    <t>спм5516мф</t>
  </si>
  <si>
    <t>спм5519мф</t>
  </si>
  <si>
    <t>спм6350мф</t>
  </si>
  <si>
    <t>спм6360мф</t>
  </si>
  <si>
    <t>спм6370мф</t>
  </si>
  <si>
    <t>спм6380мф</t>
  </si>
  <si>
    <t>спм6390мф</t>
  </si>
  <si>
    <t>шпс2913</t>
  </si>
  <si>
    <t>шпс3916</t>
  </si>
  <si>
    <t>шпс4225</t>
  </si>
  <si>
    <t>шпс4232</t>
  </si>
  <si>
    <t>шпс4238</t>
  </si>
  <si>
    <t>шпс4245</t>
  </si>
  <si>
    <t>шпс4816</t>
  </si>
  <si>
    <t>шпс4832</t>
  </si>
  <si>
    <t>шпс4838</t>
  </si>
  <si>
    <t>шпс4845</t>
  </si>
  <si>
    <t>шпс4860</t>
  </si>
  <si>
    <t>шпс4880</t>
  </si>
  <si>
    <t>шпс5516</t>
  </si>
  <si>
    <t>шпс5519</t>
  </si>
  <si>
    <t>шпс5525</t>
  </si>
  <si>
    <t>шпс5532</t>
  </si>
  <si>
    <t>шпс5560</t>
  </si>
  <si>
    <t>шпс6319</t>
  </si>
  <si>
    <t>шпс6325</t>
  </si>
  <si>
    <t>шпс6345</t>
  </si>
  <si>
    <t>шпс6350</t>
  </si>
  <si>
    <t>шпс6360</t>
  </si>
  <si>
    <t>шпс6370</t>
  </si>
  <si>
    <t>шпс6380</t>
  </si>
  <si>
    <t>шпс2916</t>
  </si>
  <si>
    <t>шпс2925</t>
  </si>
  <si>
    <t>шпс2932</t>
  </si>
  <si>
    <t>шпс3516</t>
  </si>
  <si>
    <t>шпс3995</t>
  </si>
  <si>
    <t>шпс6390</t>
  </si>
  <si>
    <t>шпс2913ф</t>
  </si>
  <si>
    <t>шпс3916ф</t>
  </si>
  <si>
    <t>шпс4225ф</t>
  </si>
  <si>
    <t>шпс4232ф</t>
  </si>
  <si>
    <t>шпс4238ф</t>
  </si>
  <si>
    <t>шпс4245ф</t>
  </si>
  <si>
    <t>шпс4816ф</t>
  </si>
  <si>
    <t>шпс4832ф</t>
  </si>
  <si>
    <t>шпс4838ф</t>
  </si>
  <si>
    <t>шпс4845ф</t>
  </si>
  <si>
    <t>шпс4860ф</t>
  </si>
  <si>
    <t>шпс4880ф</t>
  </si>
  <si>
    <t>шпс5516ф</t>
  </si>
  <si>
    <t>шпс6345ф</t>
  </si>
  <si>
    <t>шпс6350ф</t>
  </si>
  <si>
    <t>шпс6360ф</t>
  </si>
  <si>
    <t>шпс2916ф</t>
  </si>
  <si>
    <t>шпс2925ф</t>
  </si>
  <si>
    <t>шпс2932ф</t>
  </si>
  <si>
    <t>шпс3516ф</t>
  </si>
  <si>
    <t>шпс3995ф</t>
  </si>
  <si>
    <t>шпс3932ф</t>
  </si>
  <si>
    <t>шпс3932</t>
  </si>
  <si>
    <t>шпс6370ф</t>
  </si>
  <si>
    <t>шпс6380ф</t>
  </si>
  <si>
    <t>шпс6390ф</t>
  </si>
  <si>
    <t>шпс2913мф</t>
  </si>
  <si>
    <t>шпс3916мф</t>
  </si>
  <si>
    <t>шпс3932мф</t>
  </si>
  <si>
    <t>шпс4225мф</t>
  </si>
  <si>
    <t>шпс4232мф</t>
  </si>
  <si>
    <t>шпс4238мф</t>
  </si>
  <si>
    <t>шпс4245мф</t>
  </si>
  <si>
    <t>шпс4816мф</t>
  </si>
  <si>
    <t>шпс4832мф</t>
  </si>
  <si>
    <t>шпс4838мф</t>
  </si>
  <si>
    <t>шпс4845мф</t>
  </si>
  <si>
    <t>шпс4860мф</t>
  </si>
  <si>
    <t>шпс4880мф</t>
  </si>
  <si>
    <t>шпс5516мф</t>
  </si>
  <si>
    <t>шпс5519мф</t>
  </si>
  <si>
    <t>шпс5525мф</t>
  </si>
  <si>
    <t>шпс6345мф</t>
  </si>
  <si>
    <t>шпс6350мф</t>
  </si>
  <si>
    <t>шпс6360мф</t>
  </si>
  <si>
    <t>шпс6370мф</t>
  </si>
  <si>
    <t>шпс6380мф</t>
  </si>
  <si>
    <t>шпс2932мф</t>
  </si>
  <si>
    <t>шпс2925мф</t>
  </si>
  <si>
    <t>шпс2916мф</t>
  </si>
  <si>
    <t>шпс3516мф</t>
  </si>
  <si>
    <t>шпс3995мф</t>
  </si>
  <si>
    <t>шпс6390мф</t>
  </si>
  <si>
    <t xml:space="preserve">                                       покрытие -  Дакромет</t>
  </si>
  <si>
    <t xml:space="preserve">       Анкер-шуруп по бетону, пр.8,8 FCB-D</t>
  </si>
  <si>
    <t>аш7550к</t>
  </si>
  <si>
    <t>аш7575к</t>
  </si>
  <si>
    <t>аш75100к</t>
  </si>
  <si>
    <t>аш1060к</t>
  </si>
  <si>
    <t>аш1075к</t>
  </si>
  <si>
    <t>аш10100к</t>
  </si>
  <si>
    <t>аш12100к</t>
  </si>
  <si>
    <t>аш12130к</t>
  </si>
  <si>
    <t xml:space="preserve">                                       покрытие -  цинк</t>
  </si>
  <si>
    <t>Анкер-шуруп по бетону с внутренней резьбой М8/М10, пр.8,8 OCB-ITR</t>
  </si>
  <si>
    <t>аш7535к</t>
  </si>
  <si>
    <t>аш7555к</t>
  </si>
  <si>
    <t>7,5х35</t>
  </si>
  <si>
    <t xml:space="preserve">       Шуруп фасадный, с шестигранной головой Kn, пр.6.8</t>
  </si>
  <si>
    <t xml:space="preserve">       Шуруп фасадный, с шестигранной головой Kn, пр.8.8</t>
  </si>
  <si>
    <t xml:space="preserve">                                                     покрытие - Дакромет</t>
  </si>
  <si>
    <t>шф785д</t>
  </si>
  <si>
    <t>шф7105д</t>
  </si>
  <si>
    <t xml:space="preserve">                               с напресованной шайбой, покрытие - Дакромет</t>
  </si>
  <si>
    <t>шфп785д</t>
  </si>
  <si>
    <t>шфп7105д</t>
  </si>
  <si>
    <t>вк6350</t>
  </si>
  <si>
    <t>вк6350ф</t>
  </si>
  <si>
    <t>вк6350мф</t>
  </si>
  <si>
    <t>3,5х60</t>
  </si>
  <si>
    <t>6х220</t>
  </si>
  <si>
    <t>6х260</t>
  </si>
  <si>
    <t>6х280</t>
  </si>
  <si>
    <t>6х300</t>
  </si>
  <si>
    <t>8х220</t>
  </si>
  <si>
    <t>8х260</t>
  </si>
  <si>
    <t>8х280</t>
  </si>
  <si>
    <t>8х300</t>
  </si>
  <si>
    <t>8х320</t>
  </si>
  <si>
    <t>8х340</t>
  </si>
  <si>
    <t>8х360</t>
  </si>
  <si>
    <t>8х380</t>
  </si>
  <si>
    <t>8х400</t>
  </si>
  <si>
    <t>8х420</t>
  </si>
  <si>
    <t>8х450</t>
  </si>
  <si>
    <t>10х320</t>
  </si>
  <si>
    <t>10х340</t>
  </si>
  <si>
    <t>10х360</t>
  </si>
  <si>
    <t>10х380</t>
  </si>
  <si>
    <t>10х400</t>
  </si>
  <si>
    <t>кс10ф</t>
  </si>
  <si>
    <t>кс10мф</t>
  </si>
  <si>
    <t>скт3560</t>
  </si>
  <si>
    <t>скт640</t>
  </si>
  <si>
    <t>скт645</t>
  </si>
  <si>
    <t>скт6220</t>
  </si>
  <si>
    <t>скт6260</t>
  </si>
  <si>
    <t>скт6280</t>
  </si>
  <si>
    <t>скт6300</t>
  </si>
  <si>
    <t>скт880</t>
  </si>
  <si>
    <t>скт8220</t>
  </si>
  <si>
    <t>скт8260</t>
  </si>
  <si>
    <t>скт8280</t>
  </si>
  <si>
    <t>скт8300</t>
  </si>
  <si>
    <t>скт8320</t>
  </si>
  <si>
    <t>скт8340</t>
  </si>
  <si>
    <t>скт8360</t>
  </si>
  <si>
    <t>скт8380</t>
  </si>
  <si>
    <t>скт8400</t>
  </si>
  <si>
    <t>скт8420</t>
  </si>
  <si>
    <t>скт8450</t>
  </si>
  <si>
    <t>скт1080</t>
  </si>
  <si>
    <t>скт10100</t>
  </si>
  <si>
    <t>скт10120</t>
  </si>
  <si>
    <t>скт10140</t>
  </si>
  <si>
    <t>скт10160</t>
  </si>
  <si>
    <t>скт10180</t>
  </si>
  <si>
    <t>скт10200</t>
  </si>
  <si>
    <t>скт10240</t>
  </si>
  <si>
    <t>скт10220</t>
  </si>
  <si>
    <t>скт335</t>
  </si>
  <si>
    <t>скт10260</t>
  </si>
  <si>
    <t>скт10280</t>
  </si>
  <si>
    <t>скт10300</t>
  </si>
  <si>
    <t>скт10320</t>
  </si>
  <si>
    <t>скт10340</t>
  </si>
  <si>
    <t>скт10360</t>
  </si>
  <si>
    <t>скт10380</t>
  </si>
  <si>
    <t>скт10400</t>
  </si>
  <si>
    <t>8х440</t>
  </si>
  <si>
    <t>спд440к</t>
  </si>
  <si>
    <t>спд4550к</t>
  </si>
  <si>
    <t>спд450к</t>
  </si>
  <si>
    <t>спд6130к</t>
  </si>
  <si>
    <t>спд6140к</t>
  </si>
  <si>
    <t>спд6150к</t>
  </si>
  <si>
    <t>спд6160к</t>
  </si>
  <si>
    <t>спд6180к</t>
  </si>
  <si>
    <t>спд6220к</t>
  </si>
  <si>
    <t>спд6240к</t>
  </si>
  <si>
    <t>спд6260к</t>
  </si>
  <si>
    <t>спд6280к</t>
  </si>
  <si>
    <t>спд6300к</t>
  </si>
  <si>
    <t>спд4560к</t>
  </si>
  <si>
    <t>спд550к</t>
  </si>
  <si>
    <t>спд560к</t>
  </si>
  <si>
    <t>спд580к</t>
  </si>
  <si>
    <t>спд590к</t>
  </si>
  <si>
    <t>спд5100к</t>
  </si>
  <si>
    <t>спд5120к</t>
  </si>
  <si>
    <t>спд8200к</t>
  </si>
  <si>
    <t>спд8240к</t>
  </si>
  <si>
    <t>спд8260к</t>
  </si>
  <si>
    <t>спд8280к</t>
  </si>
  <si>
    <t>спд8300к</t>
  </si>
  <si>
    <t>спд8320к</t>
  </si>
  <si>
    <t>спд8340к</t>
  </si>
  <si>
    <t>спд8360к</t>
  </si>
  <si>
    <t>спд8380к</t>
  </si>
  <si>
    <t>спд8400к</t>
  </si>
  <si>
    <t>спд8420к</t>
  </si>
  <si>
    <t>спд8440к</t>
  </si>
  <si>
    <t>спд8450к</t>
  </si>
  <si>
    <t>спд10100к</t>
  </si>
  <si>
    <t>спд10120к</t>
  </si>
  <si>
    <t>спд10300к</t>
  </si>
  <si>
    <t>спд10140к</t>
  </si>
  <si>
    <t>спд10160к</t>
  </si>
  <si>
    <t>спд10220к</t>
  </si>
  <si>
    <t>спд10240к</t>
  </si>
  <si>
    <t>спд10260к</t>
  </si>
  <si>
    <t>спд10280к</t>
  </si>
  <si>
    <t>спд10320к</t>
  </si>
  <si>
    <t>спд10340к</t>
  </si>
  <si>
    <t>спд10360к</t>
  </si>
  <si>
    <t>спд10380к</t>
  </si>
  <si>
    <t>спд10400к</t>
  </si>
  <si>
    <t>Саморезы конструкционные,  по дереву, шестигранные</t>
  </si>
  <si>
    <t>сдш8140к</t>
  </si>
  <si>
    <t>12х320</t>
  </si>
  <si>
    <t>12х340</t>
  </si>
  <si>
    <t>12х380</t>
  </si>
  <si>
    <t>сдш8160к</t>
  </si>
  <si>
    <t>сдш8180к</t>
  </si>
  <si>
    <t>сдш8200к</t>
  </si>
  <si>
    <t>сдш8220к</t>
  </si>
  <si>
    <t>сдш8240к</t>
  </si>
  <si>
    <t>сдш8260к</t>
  </si>
  <si>
    <t>сдш8280к</t>
  </si>
  <si>
    <t>сдш8300к</t>
  </si>
  <si>
    <t>сдш10160к</t>
  </si>
  <si>
    <t>сдш10180к</t>
  </si>
  <si>
    <t>сдш10200к</t>
  </si>
  <si>
    <t>сдш10220к</t>
  </si>
  <si>
    <t>сдш10240к</t>
  </si>
  <si>
    <t>сдш10260к</t>
  </si>
  <si>
    <t>сдш10280к</t>
  </si>
  <si>
    <t>сдш10300к</t>
  </si>
  <si>
    <t>сдш10320к</t>
  </si>
  <si>
    <t>сдш10340к</t>
  </si>
  <si>
    <t>сдш10360к</t>
  </si>
  <si>
    <t>сдш10380к</t>
  </si>
  <si>
    <t>сдш10400к</t>
  </si>
  <si>
    <t>сдш12160к</t>
  </si>
  <si>
    <t>сдш12180к</t>
  </si>
  <si>
    <t>сдш12200к</t>
  </si>
  <si>
    <t>сдш12220к</t>
  </si>
  <si>
    <t>сдш12240к</t>
  </si>
  <si>
    <t>сдш12260к</t>
  </si>
  <si>
    <t>сдш12280к</t>
  </si>
  <si>
    <t>сдш12300к</t>
  </si>
  <si>
    <t>сдш12320к</t>
  </si>
  <si>
    <t>сдш12340к</t>
  </si>
  <si>
    <t>сдш12360к</t>
  </si>
  <si>
    <t>сдш12380к</t>
  </si>
  <si>
    <t>сдш12400к</t>
  </si>
  <si>
    <t>Саморезы для  паркета и массивной доски со сверлом</t>
  </si>
  <si>
    <t>3,2х20</t>
  </si>
  <si>
    <t>3,2х30</t>
  </si>
  <si>
    <t>3,2х35</t>
  </si>
  <si>
    <t>3,2х40</t>
  </si>
  <si>
    <t>3,2х45</t>
  </si>
  <si>
    <t>3,2х50</t>
  </si>
  <si>
    <t>3,2х60</t>
  </si>
  <si>
    <t>спп3220к</t>
  </si>
  <si>
    <t>спп3225к</t>
  </si>
  <si>
    <t>спп3230к</t>
  </si>
  <si>
    <t>спп3235к</t>
  </si>
  <si>
    <t>спп3240к</t>
  </si>
  <si>
    <t>спп3245к</t>
  </si>
  <si>
    <t>спп3250к</t>
  </si>
  <si>
    <t>спп3260к</t>
  </si>
  <si>
    <t>пшдж425</t>
  </si>
  <si>
    <t>пшдж435</t>
  </si>
  <si>
    <t>пшдж445</t>
  </si>
  <si>
    <t>пшдж455</t>
  </si>
  <si>
    <t>пшдж465</t>
  </si>
  <si>
    <t>Саморезы с прессшайбой по дереву, Wood-Plate</t>
  </si>
  <si>
    <t xml:space="preserve">                                       покрытие - Белый цинк</t>
  </si>
  <si>
    <t>пшд425</t>
  </si>
  <si>
    <t>пшд435</t>
  </si>
  <si>
    <t>пшд445</t>
  </si>
  <si>
    <t>пшд455</t>
  </si>
  <si>
    <t>пшд465</t>
  </si>
  <si>
    <t>Саморезы Конструкционные, потай Torx, цинк с нарез. ушками на наконечнике</t>
  </si>
  <si>
    <t>спу4225к</t>
  </si>
  <si>
    <t>6,3х35</t>
  </si>
  <si>
    <t>6,3х55</t>
  </si>
  <si>
    <t>спу4232к</t>
  </si>
  <si>
    <t>спу4238к</t>
  </si>
  <si>
    <t>спу4245к</t>
  </si>
  <si>
    <t>спу4825к</t>
  </si>
  <si>
    <t>спу4832к</t>
  </si>
  <si>
    <t>спу4838к</t>
  </si>
  <si>
    <t>спу4845к</t>
  </si>
  <si>
    <t>спу4850к</t>
  </si>
  <si>
    <t>спу4860к</t>
  </si>
  <si>
    <t>спу4870к</t>
  </si>
  <si>
    <t>спу5538к</t>
  </si>
  <si>
    <t>спу5545к</t>
  </si>
  <si>
    <t>спу5550к</t>
  </si>
  <si>
    <t>спу5560к</t>
  </si>
  <si>
    <t>спу5570к</t>
  </si>
  <si>
    <t>спу5580к</t>
  </si>
  <si>
    <t>спу6335к</t>
  </si>
  <si>
    <t>спу6350к</t>
  </si>
  <si>
    <t>спу6355к</t>
  </si>
  <si>
    <t>спу6360к</t>
  </si>
  <si>
    <t>спу6370к</t>
  </si>
  <si>
    <t>спу63100к</t>
  </si>
  <si>
    <t>Саморезы Конструкционные, потай Torx, для наружных работ</t>
  </si>
  <si>
    <t xml:space="preserve">                                        покрытие RUSPERT</t>
  </si>
  <si>
    <t>скпр3540</t>
  </si>
  <si>
    <t>скпр440</t>
  </si>
  <si>
    <t>скпр450</t>
  </si>
  <si>
    <t>скпр460</t>
  </si>
  <si>
    <t>скпр560</t>
  </si>
  <si>
    <t>скпр570</t>
  </si>
  <si>
    <t>скпр670</t>
  </si>
  <si>
    <t>16х280</t>
  </si>
  <si>
    <t>ак16280</t>
  </si>
  <si>
    <t>ак16300</t>
  </si>
  <si>
    <t>ак16280мф</t>
  </si>
  <si>
    <t xml:space="preserve">     6,3/5,5х95</t>
  </si>
  <si>
    <t xml:space="preserve">           6,3/5,5х140</t>
  </si>
  <si>
    <t xml:space="preserve">           6,3/5,5х190</t>
  </si>
  <si>
    <t xml:space="preserve">           6,3/5,5х200</t>
  </si>
  <si>
    <t>сспк95</t>
  </si>
  <si>
    <t>сспк140</t>
  </si>
  <si>
    <t>сспк190</t>
  </si>
  <si>
    <t>сспк200</t>
  </si>
  <si>
    <t>сспк235</t>
  </si>
  <si>
    <t>сспк95ф</t>
  </si>
  <si>
    <t>сспк140ф</t>
  </si>
  <si>
    <t>сспк190ф</t>
  </si>
  <si>
    <t>сспк200ф</t>
  </si>
  <si>
    <t>сспк235ф</t>
  </si>
  <si>
    <t>класс  прочности  10</t>
  </si>
  <si>
    <t>го36пр</t>
  </si>
  <si>
    <t>го42пр</t>
  </si>
  <si>
    <t>го56пр</t>
  </si>
  <si>
    <t>14х130</t>
  </si>
  <si>
    <t>24х130</t>
  </si>
  <si>
    <t>24х150</t>
  </si>
  <si>
    <t>бп14130</t>
  </si>
  <si>
    <t>бп24130</t>
  </si>
  <si>
    <t>бп24150</t>
  </si>
  <si>
    <t>вп1020</t>
  </si>
  <si>
    <t>вп1035</t>
  </si>
  <si>
    <t>вп1020ф</t>
  </si>
  <si>
    <t>вп1035ф</t>
  </si>
  <si>
    <t>вп1020мф</t>
  </si>
  <si>
    <t>вп1035мф</t>
  </si>
  <si>
    <t>6х22</t>
  </si>
  <si>
    <t>Винт мебельный  DIN 7420, с плоской головой и внутренним шестигранником</t>
  </si>
  <si>
    <t>вмш614</t>
  </si>
  <si>
    <t>6х15</t>
  </si>
  <si>
    <t>вмш615</t>
  </si>
  <si>
    <t>вмш650</t>
  </si>
  <si>
    <t>вмш845</t>
  </si>
  <si>
    <t>вмш850</t>
  </si>
  <si>
    <t>вмш855</t>
  </si>
  <si>
    <t>Болт с фланцем, DIN 6921 пр. 8.8</t>
  </si>
  <si>
    <t>бф616</t>
  </si>
  <si>
    <t>бф630</t>
  </si>
  <si>
    <t>DIN 6921 Болт с фланцем и насечкой, Нержавеющая сталь А2</t>
  </si>
  <si>
    <t>бфн616</t>
  </si>
  <si>
    <t>бфн630</t>
  </si>
  <si>
    <t>4,2х80</t>
  </si>
  <si>
    <t>шпн3995</t>
  </si>
  <si>
    <t>шпн4280</t>
  </si>
  <si>
    <t>Саморезы для террас, из нерж. стали А2 с двойной резьбой</t>
  </si>
  <si>
    <t>5,3х50</t>
  </si>
  <si>
    <t>5,3х60</t>
  </si>
  <si>
    <t>Саморезы по дереву из нержавеющей стали AISI410, с фрезой</t>
  </si>
  <si>
    <t>сднф440</t>
  </si>
  <si>
    <t>сднф450</t>
  </si>
  <si>
    <t>сднф560</t>
  </si>
  <si>
    <t>сднф570</t>
  </si>
  <si>
    <t>сднф580</t>
  </si>
  <si>
    <t>сднф5100</t>
  </si>
  <si>
    <t>стн5350</t>
  </si>
  <si>
    <t>стн5360</t>
  </si>
  <si>
    <t>зву34</t>
  </si>
  <si>
    <t>зву34мф</t>
  </si>
  <si>
    <t>трп5</t>
  </si>
  <si>
    <t>трп12</t>
  </si>
  <si>
    <t>рб36</t>
  </si>
  <si>
    <t>рб30мф</t>
  </si>
  <si>
    <t>рб36мф</t>
  </si>
  <si>
    <t>рг36</t>
  </si>
  <si>
    <t>рг30мф</t>
  </si>
  <si>
    <t>бо15м</t>
  </si>
  <si>
    <t>бо20м</t>
  </si>
  <si>
    <t>бо25м</t>
  </si>
  <si>
    <t>бо30м</t>
  </si>
  <si>
    <t>бо40м</t>
  </si>
  <si>
    <t>бо50м</t>
  </si>
  <si>
    <t>бо65м</t>
  </si>
  <si>
    <t>бом20м</t>
  </si>
  <si>
    <t>бом25м</t>
  </si>
  <si>
    <t>бом30м</t>
  </si>
  <si>
    <t>бом40м</t>
  </si>
  <si>
    <t>бом50м</t>
  </si>
  <si>
    <t>бом65м</t>
  </si>
  <si>
    <t>бом30мф</t>
  </si>
  <si>
    <t>бом40мф</t>
  </si>
  <si>
    <t>бом50мф</t>
  </si>
  <si>
    <t>бом65мф</t>
  </si>
  <si>
    <t>бд15м</t>
  </si>
  <si>
    <t>бд20м</t>
  </si>
  <si>
    <t>бд25м</t>
  </si>
  <si>
    <t>бд30м</t>
  </si>
  <si>
    <t>бд40м</t>
  </si>
  <si>
    <t>бд50м</t>
  </si>
  <si>
    <t>шпс5519ф</t>
  </si>
  <si>
    <t>шпс5525ф</t>
  </si>
  <si>
    <t>шпс5532ф</t>
  </si>
  <si>
    <t>шпс5560ф</t>
  </si>
  <si>
    <t>шпс6319ф</t>
  </si>
  <si>
    <t>шпс6325ф</t>
  </si>
  <si>
    <t>шпс5532мф</t>
  </si>
  <si>
    <t>шпс5560мф</t>
  </si>
  <si>
    <t>шпс6319мф</t>
  </si>
  <si>
    <t>шпс6325мф</t>
  </si>
  <si>
    <t>спм6390</t>
  </si>
  <si>
    <t>рг36мф</t>
  </si>
  <si>
    <t>ск299005к</t>
  </si>
  <si>
    <t>ск359005к</t>
  </si>
  <si>
    <t>ск519005к</t>
  </si>
  <si>
    <t>ск55199005к</t>
  </si>
  <si>
    <t>ск48199005к</t>
  </si>
  <si>
    <t>ск299005кф</t>
  </si>
  <si>
    <t>ск359005кф</t>
  </si>
  <si>
    <t>ск519005кф</t>
  </si>
  <si>
    <t>ск48199005кф</t>
  </si>
  <si>
    <t>ск55199005кф</t>
  </si>
  <si>
    <t>бпн420мф</t>
  </si>
  <si>
    <t>бпн430мф</t>
  </si>
  <si>
    <t>бпн440мф</t>
  </si>
  <si>
    <t>бпн450мф</t>
  </si>
  <si>
    <t>бпн460мф</t>
  </si>
  <si>
    <t>бфн616мф</t>
  </si>
  <si>
    <t>бфн630мф</t>
  </si>
  <si>
    <t>шг3ф</t>
  </si>
  <si>
    <t>шг18ф</t>
  </si>
  <si>
    <t>шу3ф</t>
  </si>
  <si>
    <t>шу27ф</t>
  </si>
  <si>
    <t>шо27ф</t>
  </si>
  <si>
    <t>шо3ф</t>
  </si>
  <si>
    <t>бм525ф</t>
  </si>
  <si>
    <t>бм6130ф</t>
  </si>
  <si>
    <t>бм6140ф</t>
  </si>
  <si>
    <t>бм816ф</t>
  </si>
  <si>
    <t>бм8110ф</t>
  </si>
  <si>
    <t>бм8130ф</t>
  </si>
  <si>
    <t>бм10110ф</t>
  </si>
  <si>
    <t>бм525мф</t>
  </si>
  <si>
    <t>бм6130мф</t>
  </si>
  <si>
    <t>бм816мф</t>
  </si>
  <si>
    <t>бм10110мф</t>
  </si>
  <si>
    <t>бм10110</t>
  </si>
  <si>
    <t>кктф90/100</t>
  </si>
  <si>
    <t>Струбцина монтажная</t>
  </si>
  <si>
    <t>XМ8NO41</t>
  </si>
  <si>
    <t>XМ10NO41</t>
  </si>
  <si>
    <t>XМ12NO41</t>
  </si>
  <si>
    <t>Струбцина монтажная  М8</t>
  </si>
  <si>
    <t>Струбцина монтажная М10</t>
  </si>
  <si>
    <t xml:space="preserve">Струбцина монтажная М12 </t>
  </si>
  <si>
    <t>кч5-50</t>
  </si>
  <si>
    <t>кч6-50</t>
  </si>
  <si>
    <t>кч9-50</t>
  </si>
  <si>
    <t>кч12-50</t>
  </si>
  <si>
    <t>кч16-50</t>
  </si>
  <si>
    <t>кч20-50</t>
  </si>
  <si>
    <t>кб5-50</t>
  </si>
  <si>
    <t>кб6-50</t>
  </si>
  <si>
    <t>кб9-50</t>
  </si>
  <si>
    <t>кб12-50</t>
  </si>
  <si>
    <t>кб16-50</t>
  </si>
  <si>
    <t>кб20-50</t>
  </si>
  <si>
    <t>Уголок вентиляционный</t>
  </si>
  <si>
    <t>X65-18-2,0NO41</t>
  </si>
  <si>
    <t>X65-18-2,5NO41</t>
  </si>
  <si>
    <t>UG95-18-2,0NF41</t>
  </si>
  <si>
    <t>UG95-18-2,5F41</t>
  </si>
  <si>
    <t>X105-27-2,0NO41</t>
  </si>
  <si>
    <t>X105-27-2,5NO41</t>
  </si>
  <si>
    <t>X105-27-3NO41</t>
  </si>
  <si>
    <t>Уголок вентиляционный  65x18x2 мм (50шт.)</t>
  </si>
  <si>
    <t>Уголок вентиляционный  65x18x2,5 мм (50шт.)</t>
  </si>
  <si>
    <t>Уголок вентиляционный  95x18x2,0 мм (50шт.)</t>
  </si>
  <si>
    <t>Уголок вентиляционный  95x18x2,5 мм (50шт.)</t>
  </si>
  <si>
    <t>Уголок вентиляционный 105x27x2,0 мм (50шт.)</t>
  </si>
  <si>
    <t>Уголок вентиляционный 105x27x2,5 мм (50шт.)</t>
  </si>
  <si>
    <t>Уголок вентиляционный 105x27x3,0 мм (50шт.)</t>
  </si>
  <si>
    <t>H12-18-9N51</t>
  </si>
  <si>
    <t xml:space="preserve">Хомут червячный NORMA  12 -18/9s </t>
  </si>
  <si>
    <t>H12-22-9N51</t>
  </si>
  <si>
    <t xml:space="preserve">Хомут червячный NORMA  12 -22/9s </t>
  </si>
  <si>
    <t>H80-100-9N51</t>
  </si>
  <si>
    <t xml:space="preserve">Хомут червячный NORMA  80 -100/9s </t>
  </si>
  <si>
    <t>H90-110-9N51</t>
  </si>
  <si>
    <t xml:space="preserve">Хомут червячный NORMA  90 -110/9s </t>
  </si>
  <si>
    <t>Цена  за  1 штук в рублях</t>
  </si>
  <si>
    <t>шон3мф</t>
  </si>
  <si>
    <t>впш612</t>
  </si>
  <si>
    <t>впш616</t>
  </si>
  <si>
    <t>впш620</t>
  </si>
  <si>
    <t>впш622</t>
  </si>
  <si>
    <t>впш625</t>
  </si>
  <si>
    <t>впш630</t>
  </si>
  <si>
    <t>впш810</t>
  </si>
  <si>
    <t>впш816</t>
  </si>
  <si>
    <t>впш820</t>
  </si>
  <si>
    <t>впш825</t>
  </si>
  <si>
    <t>впш830</t>
  </si>
  <si>
    <t>впш835</t>
  </si>
  <si>
    <t>впш840</t>
  </si>
  <si>
    <t>впш850</t>
  </si>
  <si>
    <t>впш860</t>
  </si>
  <si>
    <t>впш880</t>
  </si>
  <si>
    <t>впш1080</t>
  </si>
  <si>
    <t>шон14мф</t>
  </si>
  <si>
    <t>шон24мф</t>
  </si>
  <si>
    <t>шон30мф</t>
  </si>
  <si>
    <t>кск18ф</t>
  </si>
  <si>
    <t>кск18мф</t>
  </si>
  <si>
    <t>бдм20м</t>
  </si>
  <si>
    <t>бдм25м</t>
  </si>
  <si>
    <t>бдм30м</t>
  </si>
  <si>
    <t>бдм40м</t>
  </si>
  <si>
    <t>бдм50м</t>
  </si>
  <si>
    <t>БЛОК   ДВОЙНОЙ шкив металлический</t>
  </si>
  <si>
    <t>аш8110пр8.8</t>
  </si>
  <si>
    <t>аш10120пр8.8</t>
  </si>
  <si>
    <t>аш10130пр8.8</t>
  </si>
  <si>
    <t>аш10150пр8.8</t>
  </si>
  <si>
    <t>аш12160пр8.8</t>
  </si>
  <si>
    <t>аш12190пр8.8</t>
  </si>
  <si>
    <t>аш12220пр8.8</t>
  </si>
  <si>
    <t>аш16190пр8.8</t>
  </si>
  <si>
    <t>аш16220пр8.8</t>
  </si>
  <si>
    <t>аш20260пр8.8</t>
  </si>
  <si>
    <t>аш24300пр8.8</t>
  </si>
  <si>
    <t>гу5мф</t>
  </si>
  <si>
    <t>в312мф</t>
  </si>
  <si>
    <t>вб316мф</t>
  </si>
  <si>
    <t>вб325мф</t>
  </si>
  <si>
    <t>вб435мф</t>
  </si>
  <si>
    <t>вб535мф</t>
  </si>
  <si>
    <t>вб545мф</t>
  </si>
  <si>
    <t>вб512мф</t>
  </si>
  <si>
    <t>шун3мф</t>
  </si>
  <si>
    <t>шг30ф</t>
  </si>
  <si>
    <t>бп1065ф</t>
  </si>
  <si>
    <t>155-166</t>
  </si>
  <si>
    <t>хг155-166/10</t>
  </si>
  <si>
    <t>Хомут для крепления сантехнических труб 6"/155-166/ под М10 (10шт)</t>
  </si>
  <si>
    <t>Изменения на 12.01.2026</t>
  </si>
  <si>
    <t>кур4040</t>
  </si>
  <si>
    <t>кур4050</t>
  </si>
  <si>
    <t>кур40200</t>
  </si>
  <si>
    <t>кур5080</t>
  </si>
  <si>
    <t>кур60200</t>
  </si>
  <si>
    <t>кур8050</t>
  </si>
  <si>
    <t>пс2080</t>
  </si>
  <si>
    <t>пс14040</t>
  </si>
  <si>
    <t>пс96040</t>
  </si>
  <si>
    <t>пс12060</t>
  </si>
  <si>
    <t>пс1401250</t>
  </si>
  <si>
    <t>кусис200-20</t>
  </si>
  <si>
    <t>60х27х0,55</t>
  </si>
  <si>
    <t>60x27x0,7</t>
  </si>
  <si>
    <t>60х27х0,8</t>
  </si>
  <si>
    <t>хг38-44</t>
  </si>
  <si>
    <t>хг48-53</t>
  </si>
  <si>
    <t>хг135-145</t>
  </si>
  <si>
    <t>Хомут для крепления сантехнических труб 5"/135-145/ под М10 (60шт)</t>
  </si>
  <si>
    <t>Хомут для крепления сантехнических труб    1 1/4" /38-44/ под М8 (200шт)</t>
  </si>
  <si>
    <t>хг216-255</t>
  </si>
  <si>
    <t xml:space="preserve">Болт оц. U-образный UBZ 2 1/2 M10 без гайки </t>
  </si>
  <si>
    <t xml:space="preserve">Болт оц. U-образный UBZ 2 1/4 M10 без гайки </t>
  </si>
  <si>
    <t xml:space="preserve">Болт оц. U-образный UBZ 6 М16 с гайкой  </t>
  </si>
  <si>
    <t xml:space="preserve">Болт оц. U-образный UBZ 8 М16 с гайкой  </t>
  </si>
  <si>
    <t xml:space="preserve">Болт оц. U-образный UBZ12 М16 с гайкой </t>
  </si>
  <si>
    <t xml:space="preserve">Болт оц. U-образный UBZ14 М16 с гайкой </t>
  </si>
  <si>
    <t xml:space="preserve">Болт оц. U-образный UBZ10 М16 с гайкой  </t>
  </si>
  <si>
    <t xml:space="preserve">Болт оц. U-образный UBZ16 М20 с гайкой  </t>
  </si>
  <si>
    <t xml:space="preserve">Болт оц. U-образный UBZ18 М20 с гайкой </t>
  </si>
  <si>
    <t>Хомут трубный высокой нагрузки   Т 3 ≈87-94 М12</t>
  </si>
  <si>
    <t>TR3 M12HDТ51</t>
  </si>
  <si>
    <t>H190-210ECO41</t>
  </si>
  <si>
    <t>Хомут ECOFIX 190-210 (25шт)</t>
  </si>
  <si>
    <t>80-100</t>
  </si>
  <si>
    <t>Хомут 16-25 с ключом (100шт)</t>
  </si>
  <si>
    <t>Хомут 08-12 с ключом (100шт)</t>
  </si>
  <si>
    <t>Хомут 08-12 с ключом W2  (100шт)</t>
  </si>
  <si>
    <t>Хомут 10-16 с ключом (100шт)</t>
  </si>
  <si>
    <t>Хомут 12-20 с ключом (100шт)</t>
  </si>
  <si>
    <t>Хомут 12-20 с ключом W2 (100шт)</t>
  </si>
  <si>
    <t>Хомут 12-22 с ключом (100шт)</t>
  </si>
  <si>
    <t>Хомут 16-27 с ключом (100шт)</t>
  </si>
  <si>
    <t>Хомут 20-32 с ключом (50шт)</t>
  </si>
  <si>
    <t>Хомут 25-40 с ключом (50шт)</t>
  </si>
  <si>
    <t>Хомут 30-45 с ключом (50шт)</t>
  </si>
  <si>
    <t>Хомут 32-50 с ключом (50шт)</t>
  </si>
  <si>
    <t>Хомут 50-70 с ключом (50шт)</t>
  </si>
  <si>
    <t>гу3090</t>
  </si>
  <si>
    <t>гу3090мф</t>
  </si>
  <si>
    <t>22х110</t>
  </si>
  <si>
    <t>27х70</t>
  </si>
  <si>
    <t>27х80</t>
  </si>
  <si>
    <t>27х100</t>
  </si>
  <si>
    <t>27х120</t>
  </si>
  <si>
    <t>27х140</t>
  </si>
  <si>
    <t>27х180</t>
  </si>
  <si>
    <t>27х190</t>
  </si>
  <si>
    <t>27х200</t>
  </si>
  <si>
    <t>бп2770пр-10.9</t>
  </si>
  <si>
    <t>бп2780пр-10.9</t>
  </si>
  <si>
    <t>бп27100пр-10.9</t>
  </si>
  <si>
    <t>бп27120пр-10.9</t>
  </si>
  <si>
    <t>бп27140пр-10.9</t>
  </si>
  <si>
    <t>бп27180пр-10.9</t>
  </si>
  <si>
    <t>бп27190пр-10.9</t>
  </si>
  <si>
    <t>бп27200пр-10.9</t>
  </si>
  <si>
    <t>вш890</t>
  </si>
  <si>
    <t>вш8100</t>
  </si>
  <si>
    <t>вш1090</t>
  </si>
  <si>
    <t>вш890ф</t>
  </si>
  <si>
    <t>вш8100ф</t>
  </si>
  <si>
    <t>вш890мф</t>
  </si>
  <si>
    <t>вш8100мф</t>
  </si>
  <si>
    <t>вш1090ф</t>
  </si>
  <si>
    <t>шг27</t>
  </si>
  <si>
    <t>шг27ф</t>
  </si>
  <si>
    <t>вц1030</t>
  </si>
  <si>
    <t>вц1030ф</t>
  </si>
  <si>
    <t>вц1030мф</t>
  </si>
  <si>
    <t>вш1225</t>
  </si>
  <si>
    <t>вш1225ф</t>
  </si>
  <si>
    <t>вш1225мф</t>
  </si>
  <si>
    <t>вш1090мф</t>
  </si>
  <si>
    <t>гкв12</t>
  </si>
  <si>
    <t>м12х14</t>
  </si>
  <si>
    <t>гкв12ф</t>
  </si>
  <si>
    <t>гкв12мф</t>
  </si>
  <si>
    <t>аб12180</t>
  </si>
  <si>
    <t>сп6325к</t>
  </si>
  <si>
    <t>гм612</t>
  </si>
  <si>
    <t>гм612ф</t>
  </si>
  <si>
    <t>гм612мф</t>
  </si>
  <si>
    <t>бп512пр</t>
  </si>
  <si>
    <t>бп14150</t>
  </si>
  <si>
    <t>14х150</t>
  </si>
  <si>
    <t>бп18160</t>
  </si>
  <si>
    <t>бп18180</t>
  </si>
  <si>
    <t>18х180</t>
  </si>
  <si>
    <t>К0 -10%</t>
  </si>
  <si>
    <t>К0 -20%</t>
  </si>
  <si>
    <t>К0 -30%</t>
  </si>
  <si>
    <t>К0 -48%</t>
  </si>
  <si>
    <t>К0 -38%</t>
  </si>
  <si>
    <t>К0 -43%</t>
  </si>
  <si>
    <t>шшн5555</t>
  </si>
  <si>
    <t>шрп42</t>
  </si>
  <si>
    <t>шрп48</t>
  </si>
  <si>
    <t>м48х1000</t>
  </si>
  <si>
    <t>зк34мф</t>
  </si>
  <si>
    <t>класс  прочности  4,8  угол резьбы 60 градусов.</t>
  </si>
  <si>
    <t>бп550пр</t>
  </si>
  <si>
    <t>бп18140</t>
  </si>
  <si>
    <t>гф20</t>
  </si>
  <si>
    <t>гф20ф</t>
  </si>
  <si>
    <t>гф20мф</t>
  </si>
  <si>
    <t>шрс4</t>
  </si>
  <si>
    <t>шрс5</t>
  </si>
  <si>
    <t>шрс6</t>
  </si>
  <si>
    <t>шрс8</t>
  </si>
  <si>
    <t>шрс10</t>
  </si>
  <si>
    <t>шрс12</t>
  </si>
  <si>
    <t>шрс14</t>
  </si>
  <si>
    <t>шрс16</t>
  </si>
  <si>
    <t>шрс18</t>
  </si>
  <si>
    <t>шрс20</t>
  </si>
  <si>
    <t>шрс22</t>
  </si>
  <si>
    <t>шрс24</t>
  </si>
  <si>
    <t>шрс27</t>
  </si>
  <si>
    <t>шрс30</t>
  </si>
  <si>
    <t>шрс36</t>
  </si>
  <si>
    <t>шрс42</t>
  </si>
  <si>
    <t>шрс52</t>
  </si>
  <si>
    <t>шрс62</t>
  </si>
  <si>
    <t>шрс82</t>
  </si>
  <si>
    <t>шрс102</t>
  </si>
  <si>
    <t>шрс122</t>
  </si>
  <si>
    <t>шрс142</t>
  </si>
  <si>
    <t>шрс162</t>
  </si>
  <si>
    <t>шрс182</t>
  </si>
  <si>
    <t>шрс202</t>
  </si>
  <si>
    <t>шрс222</t>
  </si>
  <si>
    <t>шрс242</t>
  </si>
  <si>
    <t>шрс272</t>
  </si>
  <si>
    <t>шрс302</t>
  </si>
  <si>
    <t>шрс362</t>
  </si>
  <si>
    <t>вшн48</t>
  </si>
  <si>
    <t>вшн410</t>
  </si>
  <si>
    <t>вшн416</t>
  </si>
  <si>
    <t>вшн412</t>
  </si>
  <si>
    <t>вшн420</t>
  </si>
  <si>
    <t>вшн425</t>
  </si>
  <si>
    <t>вшн430</t>
  </si>
  <si>
    <t>вшн435</t>
  </si>
  <si>
    <t>вшн440</t>
  </si>
  <si>
    <t>вшн450</t>
  </si>
  <si>
    <t>гфн4</t>
  </si>
  <si>
    <t>гфн5</t>
  </si>
  <si>
    <t>гфн12</t>
  </si>
  <si>
    <t>гфн4мф</t>
  </si>
  <si>
    <t>гфн12мф</t>
  </si>
  <si>
    <t>гфн5мф</t>
  </si>
  <si>
    <t>твв32</t>
  </si>
  <si>
    <t>твв36</t>
  </si>
  <si>
    <t>гм220LFткR10 PRO</t>
  </si>
  <si>
    <t xml:space="preserve">дкв1870                  </t>
  </si>
  <si>
    <t>18х170</t>
  </si>
  <si>
    <t>кктф90/101</t>
  </si>
  <si>
    <t>шфп7125д</t>
  </si>
  <si>
    <t>шф7125</t>
  </si>
  <si>
    <t>шф7145</t>
  </si>
  <si>
    <t>шф7165</t>
  </si>
  <si>
    <t>шф7205</t>
  </si>
  <si>
    <t>шфп7125</t>
  </si>
  <si>
    <t>шф7125д</t>
  </si>
  <si>
    <t>шф7145д</t>
  </si>
  <si>
    <t>шф7165д</t>
  </si>
  <si>
    <t>шф7205д</t>
  </si>
  <si>
    <t>ак16300мф</t>
  </si>
  <si>
    <t>ссп75ф</t>
  </si>
  <si>
    <t>ссп105ф</t>
  </si>
  <si>
    <t>ссп120ф</t>
  </si>
  <si>
    <t>ссп135ф</t>
  </si>
  <si>
    <t>ссп155ф</t>
  </si>
  <si>
    <t>ссп160ф</t>
  </si>
  <si>
    <t>ссп185ф</t>
  </si>
  <si>
    <t>ссп205ф</t>
  </si>
  <si>
    <t>ссп235ф</t>
  </si>
  <si>
    <t>ссп240ф</t>
  </si>
  <si>
    <t>ссп280ф</t>
  </si>
  <si>
    <t>ссп285ф</t>
  </si>
  <si>
    <t>ссп350ф</t>
  </si>
  <si>
    <t>ссп315ф</t>
  </si>
  <si>
    <t>бп1645пр-10.9</t>
  </si>
  <si>
    <t>бп22110пр-10.9</t>
  </si>
  <si>
    <t>го27мф</t>
  </si>
  <si>
    <t>спд10200к</t>
  </si>
  <si>
    <t>кр670</t>
  </si>
  <si>
    <t>м6х70</t>
  </si>
  <si>
    <t>кр670ф</t>
  </si>
  <si>
    <t>кр6100м</t>
  </si>
  <si>
    <t>кр8160м</t>
  </si>
  <si>
    <t>кр8170</t>
  </si>
  <si>
    <t>м8х170</t>
  </si>
  <si>
    <t>кр8250м</t>
  </si>
  <si>
    <t>кр8300м</t>
  </si>
  <si>
    <t>м8х70</t>
  </si>
  <si>
    <t>кр10160н</t>
  </si>
  <si>
    <t>м10х160</t>
  </si>
  <si>
    <t>кр10250м</t>
  </si>
  <si>
    <t>ко680м</t>
  </si>
  <si>
    <t>ко6150м</t>
  </si>
  <si>
    <t>ко6200м</t>
  </si>
  <si>
    <t>ко8100м</t>
  </si>
  <si>
    <t>ко8160м</t>
  </si>
  <si>
    <t>ко8300м</t>
  </si>
  <si>
    <t>ко10210м</t>
  </si>
  <si>
    <t>ко10400м</t>
  </si>
  <si>
    <t>ко6100м</t>
  </si>
  <si>
    <t>ко8210м</t>
  </si>
  <si>
    <t>ко8250м</t>
  </si>
  <si>
    <t>ко10250м</t>
  </si>
  <si>
    <t>ко10300м</t>
  </si>
  <si>
    <t>кр6150м</t>
  </si>
  <si>
    <t>кр6200м</t>
  </si>
  <si>
    <t>кр8100м</t>
  </si>
  <si>
    <t>кр8210м</t>
  </si>
  <si>
    <t>кр10210м</t>
  </si>
  <si>
    <t>кр10300м</t>
  </si>
  <si>
    <t>кр10400м</t>
  </si>
  <si>
    <t>кр870</t>
  </si>
  <si>
    <t>гук6мф</t>
  </si>
  <si>
    <t>гук8мф</t>
  </si>
  <si>
    <t>гук10мф</t>
  </si>
  <si>
    <t xml:space="preserve">     Шуруп с шестигранной головой и напрессованной шайбой, </t>
  </si>
  <si>
    <t xml:space="preserve">                       покрытие Дакромет.</t>
  </si>
  <si>
    <r>
      <t xml:space="preserve">           Шуруп с шестигранной головой, </t>
    </r>
    <r>
      <rPr>
        <b/>
        <sz val="14"/>
        <color rgb="FFFF0000"/>
        <rFont val="Arial Cyr"/>
        <charset val="204"/>
      </rPr>
      <t>покрытие Дакромет.</t>
    </r>
  </si>
  <si>
    <t>фдкд1080п</t>
  </si>
  <si>
    <t>фдкд10100п</t>
  </si>
  <si>
    <t>фдкд10120п</t>
  </si>
  <si>
    <t>фдкд1080</t>
  </si>
  <si>
    <t>фдкд10100</t>
  </si>
  <si>
    <t>фдкд10120</t>
  </si>
  <si>
    <t>фдкд10140</t>
  </si>
  <si>
    <t>фдкд10160</t>
  </si>
  <si>
    <t>фдкд10200</t>
  </si>
  <si>
    <t>Изменения 03.03.2026</t>
  </si>
  <si>
    <t xml:space="preserve"> Изменения 03.03.2026</t>
  </si>
  <si>
    <t xml:space="preserve">        Гвозди строительные без покрытия ГОСТ 4028-63 </t>
  </si>
  <si>
    <t>зпс2 кр.кирпичн.</t>
  </si>
  <si>
    <t>зу темн.коричн</t>
  </si>
  <si>
    <t>шгк8200м</t>
  </si>
  <si>
    <t>шгк10150м</t>
  </si>
  <si>
    <t>шгк10160м</t>
  </si>
  <si>
    <t>шгк10180м</t>
  </si>
  <si>
    <t>ЦЕНЫ УКАЗАНЫ В Рублях И ВКЛЮЧАЮТ НДС 22 %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</si>
</sst>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"/>
    <numFmt numFmtId="167" formatCode="0.00_);[Red]\(0.00\)"/>
    <numFmt numFmtId="168" formatCode="0.00;[Red]0.00"/>
    <numFmt numFmtId="169" formatCode="0.00_ "/>
    <numFmt numFmtId="170" formatCode="#,##0.00_);[Red]\(#,##0.00\)"/>
    <numFmt numFmtId="171" formatCode="0.000"/>
  </numFmts>
  <fonts count="27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i/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i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 Cyr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10"/>
      <color indexed="18"/>
      <name val="Arial Cyr"/>
      <family val="2"/>
      <charset val="204"/>
    </font>
    <font>
      <sz val="10"/>
      <color indexed="18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4"/>
      <color indexed="8"/>
      <name val="Arial Cyr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i/>
      <sz val="14"/>
      <name val="Arial Cyr"/>
      <charset val="204"/>
    </font>
    <font>
      <b/>
      <sz val="14"/>
      <name val="Arial Cyr"/>
      <charset val="204"/>
    </font>
    <font>
      <b/>
      <sz val="8"/>
      <color indexed="9"/>
      <name val="Arial Cyr"/>
      <family val="2"/>
      <charset val="204"/>
    </font>
    <font>
      <b/>
      <i/>
      <sz val="8"/>
      <color indexed="9"/>
      <name val="Arial Cyr"/>
      <family val="2"/>
      <charset val="204"/>
    </font>
    <font>
      <sz val="10"/>
      <color indexed="8"/>
      <name val="Arial Cyr"/>
      <charset val="204"/>
    </font>
    <font>
      <b/>
      <sz val="10"/>
      <color indexed="8"/>
      <name val="Arial Cyr"/>
      <charset val="204"/>
    </font>
    <font>
      <b/>
      <sz val="10"/>
      <color indexed="8"/>
      <name val="Arial Cyr"/>
      <family val="2"/>
      <charset val="204"/>
    </font>
    <font>
      <sz val="10"/>
      <color indexed="10"/>
      <name val="Arial Cyr"/>
      <charset val="204"/>
    </font>
    <font>
      <sz val="12"/>
      <name val="宋体"/>
      <charset val="134"/>
    </font>
    <font>
      <sz val="10"/>
      <name val="宋体"/>
      <charset val="134"/>
    </font>
    <font>
      <sz val="11"/>
      <color indexed="8"/>
      <name val="Calibri"/>
      <family val="2"/>
    </font>
    <font>
      <b/>
      <sz val="14"/>
      <color indexed="8"/>
      <name val="Arial Cyr"/>
      <charset val="204"/>
    </font>
    <font>
      <sz val="14"/>
      <name val="Arial Cyr"/>
      <family val="2"/>
      <charset val="204"/>
    </font>
    <font>
      <i/>
      <sz val="10"/>
      <name val="Arial Cyr"/>
      <charset val="204"/>
    </font>
    <font>
      <i/>
      <sz val="24"/>
      <name val="Arial Cyr"/>
      <charset val="204"/>
    </font>
    <font>
      <b/>
      <i/>
      <sz val="24"/>
      <color indexed="18"/>
      <name val="Arial Cyr"/>
      <charset val="204"/>
    </font>
    <font>
      <sz val="24"/>
      <name val="Arial Cyr"/>
      <charset val="204"/>
    </font>
    <font>
      <b/>
      <i/>
      <sz val="14"/>
      <color indexed="8"/>
      <name val="Arial Cyr"/>
      <charset val="204"/>
    </font>
    <font>
      <i/>
      <sz val="14"/>
      <name val="Arial Cyr"/>
      <charset val="204"/>
    </font>
    <font>
      <b/>
      <sz val="16"/>
      <color indexed="8"/>
      <name val="Arial Cyr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sz val="16"/>
      <color indexed="8"/>
      <name val="Arial Cyr"/>
      <charset val="204"/>
    </font>
    <font>
      <sz val="18"/>
      <name val="Arial Cyr"/>
      <charset val="204"/>
    </font>
    <font>
      <sz val="14"/>
      <name val="Arial Cyr"/>
      <charset val="204"/>
    </font>
    <font>
      <b/>
      <sz val="8"/>
      <name val="Arial Cyr"/>
      <family val="2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22"/>
      <name val="Arial Cyr"/>
      <charset val="204"/>
    </font>
    <font>
      <b/>
      <sz val="2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 Cyr"/>
      <family val="2"/>
      <charset val="204"/>
    </font>
    <font>
      <b/>
      <sz val="14"/>
      <color indexed="8"/>
      <name val="Arial Cyr"/>
      <charset val="204"/>
    </font>
    <font>
      <b/>
      <sz val="16"/>
      <color indexed="10"/>
      <name val="Arial Cyr"/>
      <charset val="204"/>
    </font>
    <font>
      <b/>
      <sz val="10"/>
      <color indexed="10"/>
      <name val="Arial Cyr"/>
      <charset val="204"/>
    </font>
    <font>
      <b/>
      <sz val="12"/>
      <color indexed="8"/>
      <name val="Arial Cyr"/>
      <family val="2"/>
      <charset val="204"/>
    </font>
    <font>
      <sz val="10"/>
      <color indexed="30"/>
      <name val="Arial"/>
      <family val="2"/>
      <charset val="204"/>
    </font>
    <font>
      <b/>
      <sz val="14"/>
      <color indexed="30"/>
      <name val="Arial Cyr"/>
      <family val="2"/>
      <charset val="204"/>
    </font>
    <font>
      <i/>
      <sz val="20"/>
      <color indexed="56"/>
      <name val="Arial Cyr"/>
      <charset val="204"/>
    </font>
    <font>
      <b/>
      <i/>
      <sz val="14"/>
      <color indexed="8"/>
      <name val="Arial Cyr"/>
      <charset val="204"/>
    </font>
    <font>
      <b/>
      <sz val="16"/>
      <color indexed="8"/>
      <name val="Arial Cyr"/>
      <charset val="204"/>
    </font>
    <font>
      <b/>
      <i/>
      <sz val="16"/>
      <color indexed="8"/>
      <name val="Arial Cyr"/>
      <charset val="204"/>
    </font>
    <font>
      <sz val="1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b/>
      <sz val="10"/>
      <color indexed="56"/>
      <name val="Arial Cyr"/>
      <charset val="204"/>
    </font>
    <font>
      <sz val="10"/>
      <color indexed="10"/>
      <name val="Cambria"/>
      <family val="1"/>
      <charset val="204"/>
    </font>
    <font>
      <i/>
      <sz val="24"/>
      <color indexed="9"/>
      <name val="Arial Cyr"/>
      <charset val="204"/>
    </font>
    <font>
      <sz val="14"/>
      <color indexed="8"/>
      <name val="Arial Cyr"/>
      <family val="2"/>
      <charset val="204"/>
    </font>
    <font>
      <b/>
      <sz val="12"/>
      <color indexed="30"/>
      <name val="Arial Cyr"/>
      <family val="2"/>
      <charset val="204"/>
    </font>
    <font>
      <b/>
      <sz val="10"/>
      <color indexed="8"/>
      <name val="Arial Cyr"/>
      <charset val="204"/>
    </font>
    <font>
      <b/>
      <sz val="14"/>
      <color indexed="10"/>
      <name val="Arial Cyr"/>
      <charset val="204"/>
    </font>
    <font>
      <b/>
      <sz val="10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56"/>
      <name val="Arial Cyr"/>
      <charset val="204"/>
    </font>
    <font>
      <b/>
      <sz val="20"/>
      <color indexed="10"/>
      <name val="Cambria"/>
      <family val="1"/>
      <charset val="204"/>
    </font>
    <font>
      <sz val="18"/>
      <color indexed="60"/>
      <name val="Cambria"/>
      <family val="1"/>
      <charset val="204"/>
    </font>
    <font>
      <sz val="10"/>
      <color indexed="60"/>
      <name val="Cambria"/>
      <family val="1"/>
      <charset val="204"/>
    </font>
    <font>
      <sz val="10"/>
      <color indexed="60"/>
      <name val="Arial Cyr"/>
      <charset val="204"/>
    </font>
    <font>
      <b/>
      <sz val="11"/>
      <color indexed="60"/>
      <name val="Arial Cyr"/>
      <charset val="204"/>
    </font>
    <font>
      <b/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sz val="24"/>
      <color indexed="9"/>
      <name val="Arial Cyr"/>
      <charset val="204"/>
    </font>
    <font>
      <u/>
      <sz val="16"/>
      <name val="Arial Cyr"/>
      <charset val="204"/>
    </font>
    <font>
      <b/>
      <sz val="14"/>
      <color indexed="60"/>
      <name val="Arial Cyr"/>
      <charset val="204"/>
    </font>
    <font>
      <b/>
      <sz val="8"/>
      <color indexed="10"/>
      <name val="Arial Cyr"/>
      <charset val="204"/>
    </font>
    <font>
      <sz val="10"/>
      <name val="Helv"/>
      <family val="2"/>
    </font>
    <font>
      <b/>
      <sz val="18"/>
      <color indexed="56"/>
      <name val="Cambria"/>
      <family val="1"/>
      <charset val="204"/>
    </font>
    <font>
      <sz val="8"/>
      <name val="Arial"/>
      <family val="2"/>
      <charset val="1"/>
    </font>
    <font>
      <sz val="11"/>
      <color indexed="8"/>
      <name val="Arial"/>
      <family val="2"/>
      <charset val="204"/>
    </font>
    <font>
      <b/>
      <sz val="12"/>
      <color indexed="10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10"/>
      <name val="Arial Cyr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24"/>
      <color indexed="8"/>
      <name val="Arial Cyr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b/>
      <sz val="11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8"/>
      <color indexed="8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77"/>
    </font>
    <font>
      <b/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 Cyr"/>
      <charset val="204"/>
    </font>
    <font>
      <sz val="10"/>
      <color indexed="10"/>
      <name val="Arial Cyr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sz val="10"/>
      <color indexed="10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i/>
      <sz val="8"/>
      <color indexed="8"/>
      <name val="Arial Cyr"/>
      <family val="2"/>
      <charset val="204"/>
    </font>
    <font>
      <sz val="14"/>
      <color indexed="8"/>
      <name val="Arial Cyr"/>
      <charset val="204"/>
    </font>
    <font>
      <b/>
      <sz val="12"/>
      <color indexed="56"/>
      <name val="Arial Cyr"/>
      <family val="2"/>
      <charset val="204"/>
    </font>
    <font>
      <b/>
      <sz val="14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20"/>
      <name val="Cambria"/>
      <family val="1"/>
      <charset val="204"/>
    </font>
    <font>
      <sz val="10"/>
      <name val="Cambria"/>
      <family val="1"/>
      <charset val="204"/>
    </font>
    <font>
      <b/>
      <sz val="14"/>
      <name val="Cambria"/>
      <family val="1"/>
      <charset val="204"/>
    </font>
    <font>
      <b/>
      <sz val="14"/>
      <name val="Calibri"/>
      <family val="2"/>
      <charset val="204"/>
    </font>
    <font>
      <b/>
      <sz val="28"/>
      <name val="Cambria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Arial Cyr"/>
      <family val="2"/>
      <charset val="204"/>
    </font>
    <font>
      <b/>
      <sz val="12"/>
      <color indexed="8"/>
      <name val="Arial Cyr"/>
      <charset val="204"/>
    </font>
    <font>
      <b/>
      <i/>
      <sz val="12"/>
      <color indexed="8"/>
      <name val="Arial Cyr"/>
      <charset val="204"/>
    </font>
    <font>
      <b/>
      <i/>
      <sz val="24"/>
      <name val="Arial Cyr"/>
      <charset val="204"/>
    </font>
    <font>
      <b/>
      <i/>
      <sz val="8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 Cyr"/>
      <charset val="204"/>
    </font>
    <font>
      <i/>
      <sz val="24"/>
      <color theme="1"/>
      <name val="Arial Cyr"/>
      <charset val="204"/>
    </font>
    <font>
      <b/>
      <sz val="12"/>
      <color theme="1"/>
      <name val="Arial Cyr"/>
      <charset val="204"/>
    </font>
    <font>
      <b/>
      <sz val="14"/>
      <color theme="1"/>
      <name val="Arial Cyr"/>
      <charset val="204"/>
    </font>
    <font>
      <b/>
      <sz val="8"/>
      <color theme="1"/>
      <name val="Arial Cyr"/>
      <family val="2"/>
      <charset val="204"/>
    </font>
    <font>
      <sz val="14"/>
      <color theme="1"/>
      <name val="Arial Cyr"/>
      <family val="2"/>
      <charset val="204"/>
    </font>
    <font>
      <sz val="12"/>
      <color theme="1"/>
      <name val="Arial Cyr"/>
      <family val="2"/>
      <charset val="204"/>
    </font>
    <font>
      <b/>
      <sz val="14"/>
      <color theme="1"/>
      <name val="Arial Cyr"/>
      <family val="2"/>
      <charset val="204"/>
    </font>
    <font>
      <sz val="14"/>
      <color theme="1"/>
      <name val="Arial Cyr"/>
      <charset val="204"/>
    </font>
    <font>
      <sz val="10"/>
      <color theme="1"/>
      <name val="Arial Cyr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  <font>
      <b/>
      <sz val="10"/>
      <color rgb="FF000000"/>
      <name val="Arial Cyr"/>
      <family val="2"/>
      <charset val="204"/>
    </font>
    <font>
      <sz val="10"/>
      <color rgb="FFFF0000"/>
      <name val="Arial Cyr"/>
      <charset val="204"/>
    </font>
    <font>
      <sz val="10"/>
      <color rgb="FF000000"/>
      <name val="Arial"/>
      <family val="2"/>
      <charset val="204"/>
    </font>
    <font>
      <b/>
      <i/>
      <sz val="24"/>
      <color theme="1"/>
      <name val="Arial"/>
      <family val="2"/>
      <charset val="204"/>
    </font>
    <font>
      <b/>
      <i/>
      <sz val="24"/>
      <color theme="1"/>
      <name val="Arial Cyr"/>
      <charset val="204"/>
    </font>
    <font>
      <sz val="14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8"/>
      <color theme="1"/>
      <name val="Arial Cyr"/>
      <family val="2"/>
      <charset val="204"/>
    </font>
    <font>
      <b/>
      <sz val="8"/>
      <color theme="1"/>
      <name val="Arial Cyr"/>
      <charset val="204"/>
    </font>
    <font>
      <sz val="10"/>
      <color rgb="FF000000"/>
      <name val="Arial Cyr"/>
      <charset val="204"/>
    </font>
    <font>
      <sz val="10"/>
      <color rgb="FF0070C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28"/>
      <color rgb="FF003366"/>
      <name val="Cambria"/>
      <family val="1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8"/>
      <color rgb="FFFFFFFF"/>
      <name val="Arial Cyr"/>
      <family val="2"/>
      <charset val="204"/>
    </font>
    <font>
      <b/>
      <i/>
      <sz val="8"/>
      <color rgb="FFFFFFFF"/>
      <name val="Arial Cyr"/>
      <family val="2"/>
      <charset val="204"/>
    </font>
    <font>
      <b/>
      <sz val="20"/>
      <color rgb="FF003366"/>
      <name val="Cambria"/>
      <family val="1"/>
      <charset val="204"/>
    </font>
    <font>
      <sz val="10"/>
      <color rgb="FF000000"/>
      <name val="Cambria"/>
      <family val="1"/>
      <charset val="204"/>
    </font>
    <font>
      <b/>
      <sz val="14"/>
      <color rgb="FF000000"/>
      <name val="Cambria"/>
      <family val="1"/>
      <charset val="204"/>
    </font>
    <font>
      <sz val="20"/>
      <color rgb="FF000000"/>
      <name val="Arial Cyr"/>
      <charset val="204"/>
    </font>
    <font>
      <b/>
      <sz val="2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b/>
      <sz val="14"/>
      <color theme="1"/>
      <name val="Calibri"/>
      <family val="2"/>
      <charset val="204"/>
    </font>
    <font>
      <b/>
      <sz val="28"/>
      <color theme="1"/>
      <name val="Cambria"/>
      <family val="1"/>
      <charset val="204"/>
    </font>
    <font>
      <b/>
      <sz val="12"/>
      <color theme="1"/>
      <name val="Calibri"/>
      <family val="2"/>
      <charset val="204"/>
    </font>
    <font>
      <sz val="8"/>
      <color theme="1"/>
      <name val="Arial"/>
      <family val="2"/>
      <charset val="204"/>
    </font>
    <font>
      <sz val="20"/>
      <color rgb="FF000000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000000"/>
      <name val="Verdana"/>
      <family val="2"/>
      <charset val="204"/>
    </font>
    <font>
      <sz val="11"/>
      <color rgb="FF373737"/>
      <name val="Arial"/>
      <family val="2"/>
      <charset val="204"/>
    </font>
    <font>
      <b/>
      <sz val="16"/>
      <color theme="1"/>
      <name val="Arial Cyr"/>
      <charset val="204"/>
    </font>
    <font>
      <sz val="16"/>
      <color theme="1"/>
      <name val="Arial Cyr"/>
      <charset val="204"/>
    </font>
    <font>
      <sz val="10"/>
      <color theme="1"/>
      <name val="Arial"/>
      <family val="2"/>
      <charset val="177"/>
    </font>
    <font>
      <b/>
      <i/>
      <sz val="16"/>
      <color theme="1"/>
      <name val="Arial Cyr"/>
      <charset val="204"/>
    </font>
    <font>
      <b/>
      <i/>
      <sz val="14"/>
      <color theme="1"/>
      <name val="Arial Cyr"/>
      <charset val="204"/>
    </font>
    <font>
      <sz val="20"/>
      <color theme="1"/>
      <name val="Calibri"/>
      <family val="2"/>
      <charset val="204"/>
    </font>
    <font>
      <sz val="20"/>
      <color theme="1"/>
      <name val="Arial Cyr"/>
      <charset val="204"/>
    </font>
    <font>
      <b/>
      <sz val="28"/>
      <color rgb="FFFFFFFF"/>
      <name val="Cambria"/>
      <family val="1"/>
      <charset val="204"/>
    </font>
    <font>
      <b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Arial Cyr"/>
      <charset val="204"/>
    </font>
    <font>
      <b/>
      <sz val="10"/>
      <color rgb="FFFF0000"/>
      <name val="Arial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4"/>
      <color indexed="30"/>
      <name val="Arial Cyr"/>
      <charset val="204"/>
    </font>
    <font>
      <b/>
      <sz val="14"/>
      <color indexed="30"/>
      <name val="Arial Cyr"/>
      <charset val="204"/>
    </font>
    <font>
      <b/>
      <sz val="12"/>
      <color rgb="FFFF0000"/>
      <name val="Arial Cyr"/>
      <family val="2"/>
      <charset val="204"/>
    </font>
    <font>
      <sz val="24"/>
      <color theme="1"/>
      <name val="Arial Cyr"/>
      <charset val="204"/>
    </font>
    <font>
      <sz val="9"/>
      <color theme="1"/>
      <name val="Times New Roman"/>
      <family val="1"/>
      <charset val="204"/>
    </font>
    <font>
      <i/>
      <sz val="24"/>
      <color rgb="FFFFFFFF"/>
      <name val="Arial Cyr"/>
      <charset val="204"/>
    </font>
    <font>
      <i/>
      <sz val="24"/>
      <color rgb="FF000000"/>
      <name val="Arial Cyr"/>
      <charset val="204"/>
    </font>
    <font>
      <i/>
      <sz val="10"/>
      <color rgb="FFFF0000"/>
      <name val="Arial Cyr"/>
      <charset val="204"/>
    </font>
    <font>
      <sz val="10"/>
      <color rgb="FF000000"/>
      <name val="Arial Cyr"/>
      <family val="2"/>
      <charset val="204"/>
    </font>
    <font>
      <b/>
      <sz val="14"/>
      <color rgb="FF000000"/>
      <name val="Arial Cyr"/>
      <family val="2"/>
      <charset val="204"/>
    </font>
    <font>
      <b/>
      <sz val="8"/>
      <color rgb="FF000000"/>
      <name val="Arial Cyr"/>
      <family val="2"/>
      <charset val="204"/>
    </font>
    <font>
      <b/>
      <i/>
      <sz val="8"/>
      <color rgb="FF000000"/>
      <name val="Arial Cyr"/>
      <family val="2"/>
      <charset val="204"/>
    </font>
    <font>
      <b/>
      <sz val="12"/>
      <color rgb="FF000000"/>
      <name val="Arial Cyr"/>
      <family val="2"/>
      <charset val="204"/>
    </font>
    <font>
      <sz val="8"/>
      <color theme="1"/>
      <name val="Arial Cyr"/>
      <family val="2"/>
      <charset val="204"/>
    </font>
    <font>
      <i/>
      <sz val="8"/>
      <color indexed="9"/>
      <name val="Arial Cyr"/>
      <family val="2"/>
      <charset val="204"/>
    </font>
    <font>
      <sz val="8"/>
      <color indexed="9"/>
      <name val="Arial Cyr"/>
      <family val="2"/>
      <charset val="204"/>
    </font>
    <font>
      <sz val="9"/>
      <name val="Arial Cyr"/>
      <charset val="204"/>
    </font>
    <font>
      <b/>
      <sz val="24"/>
      <name val="Arial Cyr"/>
      <charset val="204"/>
    </font>
    <font>
      <i/>
      <sz val="14"/>
      <color theme="1"/>
      <name val="Arial Cyr"/>
      <charset val="204"/>
    </font>
    <font>
      <b/>
      <i/>
      <sz val="12"/>
      <color theme="1"/>
      <name val="Arial Cyr"/>
      <charset val="204"/>
    </font>
    <font>
      <b/>
      <sz val="1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 Cyr"/>
      <family val="2"/>
      <charset val="204"/>
    </font>
    <font>
      <b/>
      <sz val="14"/>
      <color rgb="FFFF0000"/>
      <name val="Arial Cyr"/>
      <charset val="204"/>
    </font>
    <font>
      <sz val="14"/>
      <color rgb="FFFF0000"/>
      <name val="Arial Cyr"/>
      <charset val="204"/>
    </font>
    <font>
      <sz val="11"/>
      <color rgb="FFFF0000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i/>
      <sz val="24"/>
      <color indexed="9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i/>
      <sz val="10"/>
      <color indexed="9"/>
      <name val="Arial"/>
      <family val="2"/>
      <charset val="204"/>
    </font>
    <font>
      <b/>
      <sz val="10"/>
      <color indexed="30"/>
      <name val="Arial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3366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auto="1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83">
    <xf numFmtId="0" fontId="0" fillId="0" borderId="0"/>
    <xf numFmtId="0" fontId="4" fillId="0" borderId="0"/>
    <xf numFmtId="0" fontId="32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0" fillId="0" borderId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2" borderId="0" applyNumberFormat="0" applyBorder="0" applyAlignment="0" applyProtection="0"/>
    <xf numFmtId="0" fontId="3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3" borderId="0" applyNumberFormat="0" applyBorder="0" applyAlignment="0" applyProtection="0"/>
    <xf numFmtId="0" fontId="3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4" borderId="0" applyNumberFormat="0" applyBorder="0" applyAlignment="0" applyProtection="0"/>
    <xf numFmtId="0" fontId="3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6" borderId="0" applyNumberFormat="0" applyBorder="0" applyAlignment="0" applyProtection="0"/>
    <xf numFmtId="0" fontId="3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9" borderId="0" applyNumberFormat="0" applyBorder="0" applyAlignment="0" applyProtection="0"/>
    <xf numFmtId="0" fontId="3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10" borderId="0" applyNumberFormat="0" applyBorder="0" applyAlignment="0" applyProtection="0"/>
    <xf numFmtId="0" fontId="3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5" borderId="0" applyNumberFormat="0" applyBorder="0" applyAlignment="0" applyProtection="0"/>
    <xf numFmtId="0" fontId="3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8" borderId="0" applyNumberFormat="0" applyBorder="0" applyAlignment="0" applyProtection="0"/>
    <xf numFmtId="0" fontId="3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1" borderId="0" applyNumberFormat="0" applyBorder="0" applyAlignment="0" applyProtection="0"/>
    <xf numFmtId="0" fontId="3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3" fillId="0" borderId="0"/>
    <xf numFmtId="0" fontId="174" fillId="0" borderId="0"/>
    <xf numFmtId="0" fontId="39" fillId="0" borderId="0"/>
    <xf numFmtId="0" fontId="173" fillId="0" borderId="0"/>
    <xf numFmtId="0" fontId="174" fillId="0" borderId="0"/>
    <xf numFmtId="0" fontId="37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9" fillId="0" borderId="0"/>
    <xf numFmtId="0" fontId="39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2" fillId="0" borderId="0"/>
    <xf numFmtId="0" fontId="173" fillId="0" borderId="0"/>
    <xf numFmtId="0" fontId="173" fillId="0" borderId="0"/>
    <xf numFmtId="0" fontId="37" fillId="0" borderId="0"/>
    <xf numFmtId="0" fontId="4" fillId="0" borderId="0"/>
    <xf numFmtId="0" fontId="37" fillId="0" borderId="0"/>
    <xf numFmtId="0" fontId="39" fillId="0" borderId="0"/>
    <xf numFmtId="0" fontId="174" fillId="0" borderId="0"/>
    <xf numFmtId="0" fontId="4" fillId="0" borderId="0"/>
    <xf numFmtId="0" fontId="55" fillId="0" borderId="0"/>
    <xf numFmtId="0" fontId="39" fillId="0" borderId="0"/>
    <xf numFmtId="0" fontId="175" fillId="0" borderId="0"/>
    <xf numFmtId="0" fontId="42" fillId="0" borderId="0">
      <alignment horizontal="left"/>
    </xf>
    <xf numFmtId="0" fontId="39" fillId="0" borderId="0"/>
    <xf numFmtId="0" fontId="125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42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23" borderId="8" applyNumberFormat="0" applyFont="0" applyAlignment="0" applyProtection="0"/>
    <xf numFmtId="0" fontId="37" fillId="23" borderId="8" applyNumberFormat="0" applyFont="0" applyAlignment="0" applyProtection="0"/>
    <xf numFmtId="0" fontId="37" fillId="23" borderId="8" applyNumberFormat="0" applyFont="0" applyAlignment="0" applyProtection="0"/>
    <xf numFmtId="0" fontId="4" fillId="23" borderId="8" applyNumberFormat="0" applyFont="0" applyAlignment="0" applyProtection="0"/>
    <xf numFmtId="0" fontId="4" fillId="23" borderId="8" applyNumberFormat="0" applyFont="0" applyAlignment="0" applyProtection="0"/>
    <xf numFmtId="0" fontId="55" fillId="23" borderId="8" applyNumberFormat="0" applyFont="0" applyAlignment="0" applyProtection="0"/>
    <xf numFmtId="0" fontId="37" fillId="23" borderId="8" applyNumberFormat="0" applyFont="0" applyAlignment="0" applyProtection="0"/>
    <xf numFmtId="0" fontId="4" fillId="23" borderId="8" applyNumberFormat="0" applyFont="0" applyAlignment="0" applyProtection="0"/>
    <xf numFmtId="9" fontId="1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2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6" fillId="0" borderId="0"/>
    <xf numFmtId="0" fontId="57" fillId="0" borderId="0"/>
    <xf numFmtId="0" fontId="123" fillId="0" borderId="0"/>
    <xf numFmtId="164" fontId="4" fillId="0" borderId="0" applyFont="0" applyFill="0" applyBorder="0" applyAlignment="0" applyProtection="0"/>
  </cellStyleXfs>
  <cellXfs count="3039">
    <xf numFmtId="0" fontId="0" fillId="0" borderId="0" xfId="0"/>
    <xf numFmtId="0" fontId="23" fillId="0" borderId="0" xfId="1" applyFont="1"/>
    <xf numFmtId="0" fontId="26" fillId="0" borderId="0" xfId="1" applyFont="1"/>
    <xf numFmtId="0" fontId="27" fillId="0" borderId="0" xfId="1" applyFont="1"/>
    <xf numFmtId="0" fontId="28" fillId="0" borderId="0" xfId="1" applyFont="1"/>
    <xf numFmtId="0" fontId="4" fillId="0" borderId="10" xfId="1" applyBorder="1" applyAlignment="1">
      <alignment horizontal="center"/>
    </xf>
    <xf numFmtId="3" fontId="4" fillId="0" borderId="10" xfId="1" applyNumberFormat="1" applyBorder="1" applyAlignment="1">
      <alignment horizontal="center"/>
    </xf>
    <xf numFmtId="0" fontId="4" fillId="0" borderId="0" xfId="1"/>
    <xf numFmtId="0" fontId="4" fillId="0" borderId="0" xfId="1" applyAlignment="1">
      <alignment horizontal="center"/>
    </xf>
    <xf numFmtId="0" fontId="0" fillId="0" borderId="13" xfId="0" applyBorder="1" applyAlignment="1">
      <alignment horizontal="center"/>
    </xf>
    <xf numFmtId="0" fontId="25" fillId="0" borderId="10" xfId="1" applyFont="1" applyBorder="1" applyAlignment="1">
      <alignment horizontal="center"/>
    </xf>
    <xf numFmtId="0" fontId="23" fillId="0" borderId="10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24" borderId="0" xfId="0" applyFill="1"/>
    <xf numFmtId="0" fontId="0" fillId="24" borderId="0" xfId="0" applyFill="1" applyAlignment="1">
      <alignment horizontal="center"/>
    </xf>
    <xf numFmtId="0" fontId="0" fillId="0" borderId="24" xfId="0" applyBorder="1" applyAlignment="1">
      <alignment horizontal="center"/>
    </xf>
    <xf numFmtId="0" fontId="23" fillId="0" borderId="10" xfId="0" applyFont="1" applyBorder="1" applyAlignment="1">
      <alignment horizontal="center"/>
    </xf>
    <xf numFmtId="2" fontId="23" fillId="0" borderId="0" xfId="1" applyNumberFormat="1" applyFont="1"/>
    <xf numFmtId="2" fontId="0" fillId="0" borderId="0" xfId="0" applyNumberFormat="1"/>
    <xf numFmtId="0" fontId="0" fillId="0" borderId="0" xfId="0" applyAlignment="1">
      <alignment horizontal="center" vertical="center"/>
    </xf>
    <xf numFmtId="0" fontId="51" fillId="0" borderId="0" xfId="0" applyFont="1"/>
    <xf numFmtId="2" fontId="54" fillId="0" borderId="0" xfId="1" applyNumberFormat="1" applyFont="1" applyAlignment="1">
      <alignment horizontal="center"/>
    </xf>
    <xf numFmtId="2" fontId="77" fillId="0" borderId="10" xfId="1" applyNumberFormat="1" applyFont="1" applyBorder="1" applyAlignment="1">
      <alignment horizontal="center"/>
    </xf>
    <xf numFmtId="0" fontId="77" fillId="0" borderId="0" xfId="0" applyFont="1"/>
    <xf numFmtId="2" fontId="77" fillId="0" borderId="0" xfId="1" applyNumberFormat="1" applyFont="1" applyAlignment="1">
      <alignment horizontal="center"/>
    </xf>
    <xf numFmtId="2" fontId="77" fillId="0" borderId="0" xfId="0" applyNumberFormat="1" applyFont="1" applyAlignment="1">
      <alignment horizontal="center"/>
    </xf>
    <xf numFmtId="0" fontId="79" fillId="0" borderId="0" xfId="1" applyFont="1"/>
    <xf numFmtId="0" fontId="77" fillId="0" borderId="0" xfId="0" applyFont="1" applyAlignment="1">
      <alignment horizontal="center"/>
    </xf>
    <xf numFmtId="0" fontId="23" fillId="0" borderId="17" xfId="0" applyFont="1" applyBorder="1" applyAlignment="1">
      <alignment horizontal="center"/>
    </xf>
    <xf numFmtId="0" fontId="80" fillId="24" borderId="10" xfId="1" applyFont="1" applyFill="1" applyBorder="1" applyAlignment="1">
      <alignment horizontal="center"/>
    </xf>
    <xf numFmtId="0" fontId="80" fillId="0" borderId="0" xfId="0" applyFont="1"/>
    <xf numFmtId="0" fontId="81" fillId="0" borderId="0" xfId="1" applyFont="1"/>
    <xf numFmtId="2" fontId="80" fillId="0" borderId="0" xfId="1" applyNumberFormat="1" applyFont="1"/>
    <xf numFmtId="0" fontId="38" fillId="0" borderId="10" xfId="1" applyFont="1" applyBorder="1" applyAlignment="1">
      <alignment horizontal="center"/>
    </xf>
    <xf numFmtId="3" fontId="80" fillId="0" borderId="10" xfId="1" applyNumberFormat="1" applyFont="1" applyBorder="1" applyAlignment="1">
      <alignment horizontal="center"/>
    </xf>
    <xf numFmtId="0" fontId="80" fillId="0" borderId="10" xfId="1" applyFont="1" applyBorder="1" applyAlignment="1">
      <alignment horizontal="center"/>
    </xf>
    <xf numFmtId="2" fontId="81" fillId="0" borderId="0" xfId="1" applyNumberFormat="1" applyFont="1"/>
    <xf numFmtId="0" fontId="40" fillId="0" borderId="10" xfId="1" applyFont="1" applyBorder="1" applyAlignment="1">
      <alignment horizontal="center"/>
    </xf>
    <xf numFmtId="0" fontId="38" fillId="0" borderId="0" xfId="1" applyFont="1" applyAlignment="1">
      <alignment horizontal="center"/>
    </xf>
    <xf numFmtId="0" fontId="80" fillId="0" borderId="0" xfId="1" applyFont="1" applyAlignment="1">
      <alignment horizontal="center"/>
    </xf>
    <xf numFmtId="3" fontId="80" fillId="0" borderId="0" xfId="1" applyNumberFormat="1" applyFont="1" applyAlignment="1">
      <alignment horizontal="center"/>
    </xf>
    <xf numFmtId="0" fontId="38" fillId="0" borderId="15" xfId="1" applyFont="1" applyBorder="1" applyAlignment="1">
      <alignment horizontal="center"/>
    </xf>
    <xf numFmtId="2" fontId="40" fillId="0" borderId="10" xfId="0" applyNumberFormat="1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80" fillId="0" borderId="10" xfId="0" applyFont="1" applyBorder="1" applyAlignment="1">
      <alignment horizontal="center"/>
    </xf>
    <xf numFmtId="0" fontId="38" fillId="24" borderId="10" xfId="1" applyFont="1" applyFill="1" applyBorder="1" applyAlignment="1">
      <alignment horizontal="center"/>
    </xf>
    <xf numFmtId="0" fontId="40" fillId="24" borderId="10" xfId="1" applyFont="1" applyFill="1" applyBorder="1" applyAlignment="1">
      <alignment horizontal="center"/>
    </xf>
    <xf numFmtId="0" fontId="40" fillId="24" borderId="10" xfId="0" applyFont="1" applyFill="1" applyBorder="1" applyAlignment="1">
      <alignment horizontal="center"/>
    </xf>
    <xf numFmtId="0" fontId="80" fillId="0" borderId="10" xfId="1" applyFont="1" applyBorder="1" applyAlignment="1">
      <alignment horizontal="right"/>
    </xf>
    <xf numFmtId="0" fontId="80" fillId="0" borderId="0" xfId="0" applyFont="1" applyAlignment="1">
      <alignment horizontal="center"/>
    </xf>
    <xf numFmtId="0" fontId="80" fillId="0" borderId="15" xfId="1" applyFont="1" applyBorder="1" applyAlignment="1">
      <alignment horizontal="center"/>
    </xf>
    <xf numFmtId="0" fontId="38" fillId="24" borderId="0" xfId="1" applyFont="1" applyFill="1" applyAlignment="1">
      <alignment horizontal="center"/>
    </xf>
    <xf numFmtId="0" fontId="25" fillId="0" borderId="0" xfId="1" applyFont="1" applyAlignment="1">
      <alignment horizontal="center"/>
    </xf>
    <xf numFmtId="0" fontId="0" fillId="0" borderId="28" xfId="0" applyBorder="1"/>
    <xf numFmtId="0" fontId="80" fillId="24" borderId="0" xfId="1" applyFont="1" applyFill="1" applyAlignment="1">
      <alignment horizontal="center"/>
    </xf>
    <xf numFmtId="3" fontId="80" fillId="24" borderId="0" xfId="1" applyNumberFormat="1" applyFont="1" applyFill="1" applyAlignment="1">
      <alignment horizontal="center"/>
    </xf>
    <xf numFmtId="3" fontId="40" fillId="0" borderId="0" xfId="1" applyNumberFormat="1" applyFont="1" applyAlignment="1">
      <alignment horizontal="center"/>
    </xf>
    <xf numFmtId="0" fontId="51" fillId="0" borderId="0" xfId="0" applyFont="1" applyAlignment="1">
      <alignment horizontal="center"/>
    </xf>
    <xf numFmtId="3" fontId="38" fillId="0" borderId="0" xfId="1" applyNumberFormat="1" applyFont="1" applyAlignment="1">
      <alignment horizontal="center"/>
    </xf>
    <xf numFmtId="2" fontId="40" fillId="0" borderId="0" xfId="1" applyNumberFormat="1" applyFont="1" applyAlignment="1">
      <alignment horizontal="center"/>
    </xf>
    <xf numFmtId="0" fontId="82" fillId="24" borderId="29" xfId="1" applyFont="1" applyFill="1" applyBorder="1"/>
    <xf numFmtId="0" fontId="83" fillId="24" borderId="29" xfId="1" applyFont="1" applyFill="1" applyBorder="1"/>
    <xf numFmtId="2" fontId="58" fillId="24" borderId="29" xfId="1" applyNumberFormat="1" applyFont="1" applyFill="1" applyBorder="1"/>
    <xf numFmtId="2" fontId="59" fillId="24" borderId="29" xfId="0" applyNumberFormat="1" applyFont="1" applyFill="1" applyBorder="1"/>
    <xf numFmtId="0" fontId="0" fillId="24" borderId="28" xfId="0" applyFill="1" applyBorder="1"/>
    <xf numFmtId="2" fontId="44" fillId="24" borderId="29" xfId="1" applyNumberFormat="1" applyFont="1" applyFill="1" applyBorder="1"/>
    <xf numFmtId="0" fontId="79" fillId="24" borderId="0" xfId="1" applyFont="1" applyFill="1"/>
    <xf numFmtId="2" fontId="23" fillId="24" borderId="0" xfId="1" applyNumberFormat="1" applyFont="1" applyFill="1"/>
    <xf numFmtId="0" fontId="79" fillId="24" borderId="30" xfId="1" applyFont="1" applyFill="1" applyBorder="1"/>
    <xf numFmtId="0" fontId="77" fillId="24" borderId="30" xfId="1" applyFont="1" applyFill="1" applyBorder="1"/>
    <xf numFmtId="2" fontId="23" fillId="24" borderId="30" xfId="1" applyNumberFormat="1" applyFont="1" applyFill="1" applyBorder="1"/>
    <xf numFmtId="0" fontId="85" fillId="0" borderId="0" xfId="0" applyFont="1"/>
    <xf numFmtId="0" fontId="86" fillId="24" borderId="29" xfId="1" applyFont="1" applyFill="1" applyBorder="1"/>
    <xf numFmtId="2" fontId="29" fillId="24" borderId="29" xfId="1" applyNumberFormat="1" applyFont="1" applyFill="1" applyBorder="1"/>
    <xf numFmtId="0" fontId="86" fillId="24" borderId="0" xfId="1" applyFont="1" applyFill="1"/>
    <xf numFmtId="2" fontId="36" fillId="24" borderId="0" xfId="0" applyNumberFormat="1" applyFont="1" applyFill="1"/>
    <xf numFmtId="2" fontId="59" fillId="24" borderId="28" xfId="0" applyNumberFormat="1" applyFont="1" applyFill="1" applyBorder="1"/>
    <xf numFmtId="0" fontId="82" fillId="24" borderId="0" xfId="1" applyFont="1" applyFill="1"/>
    <xf numFmtId="2" fontId="58" fillId="24" borderId="0" xfId="1" applyNumberFormat="1" applyFont="1" applyFill="1"/>
    <xf numFmtId="2" fontId="59" fillId="24" borderId="0" xfId="0" applyNumberFormat="1" applyFont="1" applyFill="1"/>
    <xf numFmtId="2" fontId="48" fillId="24" borderId="0" xfId="0" applyNumberFormat="1" applyFont="1" applyFill="1"/>
    <xf numFmtId="2" fontId="59" fillId="24" borderId="32" xfId="0" applyNumberFormat="1" applyFont="1" applyFill="1" applyBorder="1"/>
    <xf numFmtId="3" fontId="38" fillId="24" borderId="0" xfId="176" applyNumberFormat="1" applyFont="1" applyFill="1" applyAlignment="1">
      <alignment horizontal="center"/>
    </xf>
    <xf numFmtId="3" fontId="38" fillId="24" borderId="0" xfId="1" applyNumberFormat="1" applyFont="1" applyFill="1" applyAlignment="1">
      <alignment horizontal="center"/>
    </xf>
    <xf numFmtId="0" fontId="88" fillId="24" borderId="31" xfId="1" applyFont="1" applyFill="1" applyBorder="1"/>
    <xf numFmtId="0" fontId="88" fillId="24" borderId="30" xfId="1" applyFont="1" applyFill="1" applyBorder="1"/>
    <xf numFmtId="0" fontId="40" fillId="0" borderId="0" xfId="1" applyFont="1" applyAlignment="1">
      <alignment horizontal="center"/>
    </xf>
    <xf numFmtId="2" fontId="40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3" fontId="80" fillId="0" borderId="0" xfId="0" applyNumberFormat="1" applyFont="1" applyAlignment="1">
      <alignment horizontal="center"/>
    </xf>
    <xf numFmtId="3" fontId="80" fillId="24" borderId="10" xfId="1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" fontId="80" fillId="24" borderId="10" xfId="176" applyNumberFormat="1" applyFont="1" applyFill="1" applyBorder="1" applyAlignment="1">
      <alignment horizontal="center" vertical="center"/>
    </xf>
    <xf numFmtId="0" fontId="80" fillId="0" borderId="24" xfId="1" applyFont="1" applyBorder="1" applyAlignment="1">
      <alignment horizontal="center"/>
    </xf>
    <xf numFmtId="0" fontId="60" fillId="0" borderId="0" xfId="0" applyFont="1"/>
    <xf numFmtId="0" fontId="89" fillId="0" borderId="0" xfId="0" applyFont="1"/>
    <xf numFmtId="0" fontId="61" fillId="0" borderId="0" xfId="0" applyFont="1"/>
    <xf numFmtId="0" fontId="62" fillId="0" borderId="0" xfId="1" applyFont="1"/>
    <xf numFmtId="0" fontId="63" fillId="0" borderId="0" xfId="0" applyFont="1"/>
    <xf numFmtId="3" fontId="87" fillId="0" borderId="0" xfId="1" applyNumberFormat="1" applyFont="1" applyAlignment="1">
      <alignment horizontal="center"/>
    </xf>
    <xf numFmtId="2" fontId="61" fillId="0" borderId="0" xfId="0" applyNumberFormat="1" applyFont="1"/>
    <xf numFmtId="0" fontId="23" fillId="0" borderId="0" xfId="0" applyFont="1" applyAlignment="1">
      <alignment horizontal="center"/>
    </xf>
    <xf numFmtId="2" fontId="64" fillId="24" borderId="29" xfId="1" applyNumberFormat="1" applyFont="1" applyFill="1" applyBorder="1"/>
    <xf numFmtId="2" fontId="65" fillId="24" borderId="29" xfId="0" applyNumberFormat="1" applyFont="1" applyFill="1" applyBorder="1"/>
    <xf numFmtId="0" fontId="60" fillId="24" borderId="28" xfId="0" applyFont="1" applyFill="1" applyBorder="1"/>
    <xf numFmtId="0" fontId="67" fillId="0" borderId="0" xfId="0" applyFont="1"/>
    <xf numFmtId="0" fontId="92" fillId="24" borderId="29" xfId="1" applyFont="1" applyFill="1" applyBorder="1"/>
    <xf numFmtId="2" fontId="69" fillId="24" borderId="29" xfId="1" applyNumberFormat="1" applyFont="1" applyFill="1" applyBorder="1"/>
    <xf numFmtId="2" fontId="68" fillId="24" borderId="29" xfId="0" applyNumberFormat="1" applyFont="1" applyFill="1" applyBorder="1"/>
    <xf numFmtId="0" fontId="70" fillId="0" borderId="0" xfId="0" applyFont="1"/>
    <xf numFmtId="0" fontId="68" fillId="24" borderId="28" xfId="0" applyFont="1" applyFill="1" applyBorder="1"/>
    <xf numFmtId="0" fontId="91" fillId="24" borderId="29" xfId="1" applyFont="1" applyFill="1" applyBorder="1"/>
    <xf numFmtId="2" fontId="66" fillId="24" borderId="29" xfId="1" applyNumberFormat="1" applyFont="1" applyFill="1" applyBorder="1"/>
    <xf numFmtId="2" fontId="67" fillId="24" borderId="29" xfId="0" applyNumberFormat="1" applyFont="1" applyFill="1" applyBorder="1"/>
    <xf numFmtId="2" fontId="67" fillId="24" borderId="0" xfId="0" applyNumberFormat="1" applyFont="1" applyFill="1"/>
    <xf numFmtId="0" fontId="95" fillId="0" borderId="0" xfId="0" applyFont="1"/>
    <xf numFmtId="2" fontId="95" fillId="0" borderId="0" xfId="0" applyNumberFormat="1" applyFont="1"/>
    <xf numFmtId="0" fontId="96" fillId="0" borderId="0" xfId="0" applyFont="1"/>
    <xf numFmtId="0" fontId="97" fillId="25" borderId="0" xfId="0" applyFont="1" applyFill="1"/>
    <xf numFmtId="0" fontId="97" fillId="25" borderId="0" xfId="1" applyFont="1" applyFill="1"/>
    <xf numFmtId="2" fontId="97" fillId="25" borderId="0" xfId="1" applyNumberFormat="1" applyFont="1" applyFill="1"/>
    <xf numFmtId="2" fontId="97" fillId="25" borderId="0" xfId="0" applyNumberFormat="1" applyFont="1" applyFill="1"/>
    <xf numFmtId="0" fontId="61" fillId="25" borderId="0" xfId="0" applyFont="1" applyFill="1"/>
    <xf numFmtId="0" fontId="0" fillId="24" borderId="29" xfId="0" applyFill="1" applyBorder="1"/>
    <xf numFmtId="0" fontId="27" fillId="24" borderId="34" xfId="1" applyFont="1" applyFill="1" applyBorder="1"/>
    <xf numFmtId="0" fontId="98" fillId="24" borderId="0" xfId="1" applyFont="1" applyFill="1"/>
    <xf numFmtId="2" fontId="44" fillId="24" borderId="0" xfId="1" applyNumberFormat="1" applyFont="1" applyFill="1"/>
    <xf numFmtId="0" fontId="0" fillId="24" borderId="32" xfId="0" applyFill="1" applyBorder="1"/>
    <xf numFmtId="2" fontId="0" fillId="24" borderId="0" xfId="0" applyNumberFormat="1" applyFill="1"/>
    <xf numFmtId="0" fontId="27" fillId="24" borderId="31" xfId="1" applyFont="1" applyFill="1" applyBorder="1"/>
    <xf numFmtId="2" fontId="0" fillId="24" borderId="30" xfId="0" applyNumberFormat="1" applyFill="1" applyBorder="1"/>
    <xf numFmtId="0" fontId="0" fillId="24" borderId="30" xfId="0" applyFill="1" applyBorder="1"/>
    <xf numFmtId="0" fontId="0" fillId="24" borderId="35" xfId="0" applyFill="1" applyBorder="1"/>
    <xf numFmtId="0" fontId="85" fillId="24" borderId="36" xfId="0" applyFont="1" applyFill="1" applyBorder="1" applyAlignment="1">
      <alignment horizontal="center"/>
    </xf>
    <xf numFmtId="0" fontId="0" fillId="0" borderId="38" xfId="0" applyBorder="1" applyAlignment="1">
      <alignment horizontal="center" vertical="center"/>
    </xf>
    <xf numFmtId="0" fontId="23" fillId="0" borderId="39" xfId="1" applyFont="1" applyBorder="1" applyAlignment="1">
      <alignment horizontal="center" vertical="center"/>
    </xf>
    <xf numFmtId="3" fontId="80" fillId="24" borderId="24" xfId="1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27" fillId="24" borderId="0" xfId="1" applyFont="1" applyFill="1"/>
    <xf numFmtId="0" fontId="27" fillId="24" borderId="30" xfId="1" applyFont="1" applyFill="1" applyBorder="1"/>
    <xf numFmtId="0" fontId="27" fillId="24" borderId="33" xfId="1" applyFont="1" applyFill="1" applyBorder="1"/>
    <xf numFmtId="0" fontId="0" fillId="24" borderId="42" xfId="0" applyFill="1" applyBorder="1"/>
    <xf numFmtId="0" fontId="23" fillId="24" borderId="36" xfId="1" applyFont="1" applyFill="1" applyBorder="1" applyAlignment="1">
      <alignment horizontal="center"/>
    </xf>
    <xf numFmtId="0" fontId="23" fillId="24" borderId="42" xfId="1" applyFont="1" applyFill="1" applyBorder="1" applyAlignment="1">
      <alignment horizontal="center"/>
    </xf>
    <xf numFmtId="0" fontId="37" fillId="24" borderId="29" xfId="1" applyFont="1" applyFill="1" applyBorder="1" applyAlignment="1">
      <alignment horizontal="center"/>
    </xf>
    <xf numFmtId="0" fontId="4" fillId="24" borderId="30" xfId="1" applyFill="1" applyBorder="1" applyAlignment="1">
      <alignment horizontal="center"/>
    </xf>
    <xf numFmtId="10" fontId="31" fillId="0" borderId="44" xfId="1" applyNumberFormat="1" applyFont="1" applyBorder="1" applyAlignment="1">
      <alignment horizontal="center"/>
    </xf>
    <xf numFmtId="0" fontId="77" fillId="24" borderId="36" xfId="1" applyFont="1" applyFill="1" applyBorder="1" applyAlignment="1">
      <alignment horizontal="center" vertical="center"/>
    </xf>
    <xf numFmtId="0" fontId="77" fillId="24" borderId="42" xfId="1" applyFont="1" applyFill="1" applyBorder="1" applyAlignment="1">
      <alignment horizontal="center" vertical="center"/>
    </xf>
    <xf numFmtId="0" fontId="78" fillId="24" borderId="42" xfId="1" applyFont="1" applyFill="1" applyBorder="1" applyAlignment="1">
      <alignment horizontal="center" vertical="center"/>
    </xf>
    <xf numFmtId="0" fontId="23" fillId="24" borderId="45" xfId="1" applyFont="1" applyFill="1" applyBorder="1" applyAlignment="1">
      <alignment horizontal="center"/>
    </xf>
    <xf numFmtId="0" fontId="37" fillId="24" borderId="0" xfId="1" applyFont="1" applyFill="1" applyAlignment="1">
      <alignment horizontal="center"/>
    </xf>
    <xf numFmtId="0" fontId="77" fillId="24" borderId="45" xfId="1" applyFont="1" applyFill="1" applyBorder="1" applyAlignment="1">
      <alignment horizontal="center" vertical="center"/>
    </xf>
    <xf numFmtId="4" fontId="49" fillId="28" borderId="46" xfId="0" applyNumberFormat="1" applyFont="1" applyFill="1" applyBorder="1" applyAlignment="1">
      <alignment horizontal="center" vertical="center" wrapText="1"/>
    </xf>
    <xf numFmtId="0" fontId="85" fillId="24" borderId="45" xfId="0" applyFont="1" applyFill="1" applyBorder="1" applyAlignment="1">
      <alignment horizontal="center"/>
    </xf>
    <xf numFmtId="0" fontId="77" fillId="0" borderId="30" xfId="0" applyFont="1" applyBorder="1"/>
    <xf numFmtId="0" fontId="77" fillId="24" borderId="30" xfId="0" applyFont="1" applyFill="1" applyBorder="1"/>
    <xf numFmtId="0" fontId="53" fillId="24" borderId="34" xfId="1" applyFont="1" applyFill="1" applyBorder="1"/>
    <xf numFmtId="0" fontId="43" fillId="24" borderId="30" xfId="1" applyFont="1" applyFill="1" applyBorder="1"/>
    <xf numFmtId="0" fontId="23" fillId="0" borderId="39" xfId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40" xfId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8" fillId="0" borderId="24" xfId="1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9" xfId="0" applyBorder="1" applyAlignment="1">
      <alignment horizontal="center"/>
    </xf>
    <xf numFmtId="0" fontId="40" fillId="0" borderId="24" xfId="1" applyFont="1" applyBorder="1" applyAlignment="1">
      <alignment horizontal="center"/>
    </xf>
    <xf numFmtId="3" fontId="80" fillId="0" borderId="24" xfId="1" applyNumberFormat="1" applyFont="1" applyBorder="1" applyAlignment="1">
      <alignment horizontal="center"/>
    </xf>
    <xf numFmtId="0" fontId="80" fillId="26" borderId="36" xfId="1" applyFont="1" applyFill="1" applyBorder="1" applyAlignment="1">
      <alignment horizontal="center"/>
    </xf>
    <xf numFmtId="0" fontId="80" fillId="26" borderId="45" xfId="1" applyFont="1" applyFill="1" applyBorder="1" applyAlignment="1">
      <alignment horizontal="center"/>
    </xf>
    <xf numFmtId="0" fontId="51" fillId="24" borderId="29" xfId="0" applyFont="1" applyFill="1" applyBorder="1"/>
    <xf numFmtId="0" fontId="51" fillId="24" borderId="0" xfId="0" applyFont="1" applyFill="1"/>
    <xf numFmtId="0" fontId="51" fillId="24" borderId="30" xfId="0" applyFont="1" applyFill="1" applyBorder="1"/>
    <xf numFmtId="0" fontId="0" fillId="24" borderId="28" xfId="0" applyFill="1" applyBorder="1" applyAlignment="1">
      <alignment horizontal="center"/>
    </xf>
    <xf numFmtId="0" fontId="51" fillId="24" borderId="0" xfId="0" applyFont="1" applyFill="1" applyAlignment="1">
      <alignment horizontal="center"/>
    </xf>
    <xf numFmtId="0" fontId="0" fillId="24" borderId="32" xfId="0" applyFill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0" fillId="0" borderId="29" xfId="0" applyBorder="1"/>
    <xf numFmtId="0" fontId="0" fillId="0" borderId="32" xfId="0" applyBorder="1"/>
    <xf numFmtId="0" fontId="0" fillId="0" borderId="35" xfId="0" applyBorder="1"/>
    <xf numFmtId="0" fontId="0" fillId="0" borderId="40" xfId="0" applyBorder="1" applyAlignment="1">
      <alignment horizontal="center"/>
    </xf>
    <xf numFmtId="0" fontId="38" fillId="0" borderId="25" xfId="1" applyFont="1" applyBorder="1" applyAlignment="1">
      <alignment horizontal="center"/>
    </xf>
    <xf numFmtId="0" fontId="40" fillId="0" borderId="24" xfId="0" applyFont="1" applyBorder="1" applyAlignment="1">
      <alignment horizontal="center"/>
    </xf>
    <xf numFmtId="0" fontId="0" fillId="0" borderId="34" xfId="0" applyBorder="1"/>
    <xf numFmtId="0" fontId="0" fillId="24" borderId="33" xfId="0" applyFill="1" applyBorder="1"/>
    <xf numFmtId="0" fontId="0" fillId="24" borderId="34" xfId="0" applyFill="1" applyBorder="1"/>
    <xf numFmtId="0" fontId="0" fillId="24" borderId="31" xfId="0" applyFill="1" applyBorder="1"/>
    <xf numFmtId="0" fontId="80" fillId="0" borderId="24" xfId="0" applyFont="1" applyBorder="1" applyAlignment="1">
      <alignment horizontal="center"/>
    </xf>
    <xf numFmtId="0" fontId="0" fillId="0" borderId="30" xfId="0" applyBorder="1"/>
    <xf numFmtId="0" fontId="77" fillId="24" borderId="0" xfId="0" applyFont="1" applyFill="1"/>
    <xf numFmtId="0" fontId="77" fillId="24" borderId="32" xfId="0" applyFont="1" applyFill="1" applyBorder="1"/>
    <xf numFmtId="0" fontId="81" fillId="24" borderId="30" xfId="1" applyFont="1" applyFill="1" applyBorder="1"/>
    <xf numFmtId="0" fontId="77" fillId="24" borderId="35" xfId="0" applyFont="1" applyFill="1" applyBorder="1"/>
    <xf numFmtId="0" fontId="38" fillId="24" borderId="24" xfId="1" applyFont="1" applyFill="1" applyBorder="1" applyAlignment="1">
      <alignment horizontal="center"/>
    </xf>
    <xf numFmtId="0" fontId="87" fillId="0" borderId="0" xfId="1" applyFont="1" applyAlignment="1">
      <alignment horizontal="center"/>
    </xf>
    <xf numFmtId="3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38" fillId="24" borderId="30" xfId="1" applyFont="1" applyFill="1" applyBorder="1"/>
    <xf numFmtId="0" fontId="80" fillId="24" borderId="24" xfId="1" applyFont="1" applyFill="1" applyBorder="1" applyAlignment="1">
      <alignment horizontal="center"/>
    </xf>
    <xf numFmtId="0" fontId="40" fillId="24" borderId="24" xfId="0" applyFont="1" applyFill="1" applyBorder="1" applyAlignment="1">
      <alignment horizontal="center"/>
    </xf>
    <xf numFmtId="0" fontId="80" fillId="24" borderId="30" xfId="1" applyFont="1" applyFill="1" applyBorder="1"/>
    <xf numFmtId="0" fontId="100" fillId="24" borderId="0" xfId="0" applyFont="1" applyFill="1"/>
    <xf numFmtId="0" fontId="45" fillId="24" borderId="33" xfId="0" applyFont="1" applyFill="1" applyBorder="1"/>
    <xf numFmtId="0" fontId="45" fillId="24" borderId="29" xfId="0" applyFont="1" applyFill="1" applyBorder="1"/>
    <xf numFmtId="0" fontId="81" fillId="24" borderId="0" xfId="1" applyFont="1" applyFill="1"/>
    <xf numFmtId="0" fontId="23" fillId="0" borderId="24" xfId="1" applyFont="1" applyBorder="1" applyAlignment="1">
      <alignment horizontal="center"/>
    </xf>
    <xf numFmtId="2" fontId="77" fillId="0" borderId="24" xfId="1" applyNumberFormat="1" applyFont="1" applyBorder="1" applyAlignment="1">
      <alignment horizontal="center"/>
    </xf>
    <xf numFmtId="0" fontId="4" fillId="0" borderId="24" xfId="1" applyBorder="1" applyAlignment="1">
      <alignment horizontal="center"/>
    </xf>
    <xf numFmtId="0" fontId="23" fillId="0" borderId="24" xfId="0" applyFont="1" applyBorder="1" applyAlignment="1">
      <alignment horizontal="center"/>
    </xf>
    <xf numFmtId="0" fontId="90" fillId="24" borderId="0" xfId="1" applyFont="1" applyFill="1"/>
    <xf numFmtId="2" fontId="64" fillId="24" borderId="0" xfId="1" applyNumberFormat="1" applyFont="1" applyFill="1"/>
    <xf numFmtId="2" fontId="47" fillId="24" borderId="0" xfId="0" applyNumberFormat="1" applyFont="1" applyFill="1"/>
    <xf numFmtId="2" fontId="65" fillId="24" borderId="0" xfId="0" applyNumberFormat="1" applyFont="1" applyFill="1"/>
    <xf numFmtId="2" fontId="64" fillId="24" borderId="28" xfId="1" applyNumberFormat="1" applyFont="1" applyFill="1" applyBorder="1"/>
    <xf numFmtId="2" fontId="47" fillId="24" borderId="32" xfId="0" applyNumberFormat="1" applyFont="1" applyFill="1" applyBorder="1"/>
    <xf numFmtId="2" fontId="65" fillId="24" borderId="28" xfId="0" applyNumberFormat="1" applyFont="1" applyFill="1" applyBorder="1"/>
    <xf numFmtId="2" fontId="65" fillId="24" borderId="32" xfId="0" applyNumberFormat="1" applyFont="1" applyFill="1" applyBorder="1"/>
    <xf numFmtId="0" fontId="60" fillId="24" borderId="29" xfId="0" applyFont="1" applyFill="1" applyBorder="1"/>
    <xf numFmtId="2" fontId="0" fillId="24" borderId="32" xfId="0" applyNumberFormat="1" applyFill="1" applyBorder="1"/>
    <xf numFmtId="2" fontId="0" fillId="24" borderId="35" xfId="0" applyNumberFormat="1" applyFill="1" applyBorder="1"/>
    <xf numFmtId="0" fontId="23" fillId="24" borderId="34" xfId="1" applyFont="1" applyFill="1" applyBorder="1" applyAlignment="1">
      <alignment horizontal="center"/>
    </xf>
    <xf numFmtId="0" fontId="23" fillId="24" borderId="31" xfId="1" applyFont="1" applyFill="1" applyBorder="1" applyAlignment="1">
      <alignment horizontal="center"/>
    </xf>
    <xf numFmtId="0" fontId="4" fillId="24" borderId="31" xfId="1" applyFill="1" applyBorder="1" applyAlignment="1">
      <alignment horizontal="center"/>
    </xf>
    <xf numFmtId="0" fontId="61" fillId="24" borderId="33" xfId="0" applyFont="1" applyFill="1" applyBorder="1"/>
    <xf numFmtId="0" fontId="61" fillId="24" borderId="29" xfId="0" applyFont="1" applyFill="1" applyBorder="1"/>
    <xf numFmtId="0" fontId="61" fillId="24" borderId="28" xfId="0" applyFont="1" applyFill="1" applyBorder="1"/>
    <xf numFmtId="0" fontId="61" fillId="24" borderId="34" xfId="0" applyFont="1" applyFill="1" applyBorder="1"/>
    <xf numFmtId="0" fontId="61" fillId="24" borderId="0" xfId="0" applyFont="1" applyFill="1"/>
    <xf numFmtId="0" fontId="61" fillId="24" borderId="32" xfId="0" applyFont="1" applyFill="1" applyBorder="1"/>
    <xf numFmtId="0" fontId="35" fillId="24" borderId="0" xfId="1" applyFont="1" applyFill="1"/>
    <xf numFmtId="0" fontId="23" fillId="24" borderId="34" xfId="1" applyFont="1" applyFill="1" applyBorder="1"/>
    <xf numFmtId="0" fontId="4" fillId="24" borderId="0" xfId="1" applyFill="1"/>
    <xf numFmtId="0" fontId="24" fillId="24" borderId="31" xfId="1" applyFont="1" applyFill="1" applyBorder="1"/>
    <xf numFmtId="0" fontId="4" fillId="24" borderId="30" xfId="1" applyFill="1" applyBorder="1"/>
    <xf numFmtId="0" fontId="34" fillId="24" borderId="0" xfId="1" applyFont="1" applyFill="1"/>
    <xf numFmtId="0" fontId="23" fillId="0" borderId="39" xfId="1" applyFont="1" applyBorder="1"/>
    <xf numFmtId="0" fontId="0" fillId="0" borderId="48" xfId="0" applyBorder="1" applyAlignment="1">
      <alignment horizontal="center"/>
    </xf>
    <xf numFmtId="0" fontId="68" fillId="24" borderId="33" xfId="0" applyFont="1" applyFill="1" applyBorder="1"/>
    <xf numFmtId="0" fontId="68" fillId="24" borderId="29" xfId="0" applyFont="1" applyFill="1" applyBorder="1"/>
    <xf numFmtId="0" fontId="25" fillId="0" borderId="24" xfId="1" applyFont="1" applyBorder="1" applyAlignment="1">
      <alignment horizontal="center"/>
    </xf>
    <xf numFmtId="0" fontId="67" fillId="24" borderId="29" xfId="0" applyFont="1" applyFill="1" applyBorder="1"/>
    <xf numFmtId="2" fontId="68" fillId="24" borderId="28" xfId="0" applyNumberFormat="1" applyFont="1" applyFill="1" applyBorder="1"/>
    <xf numFmtId="10" fontId="31" fillId="0" borderId="25" xfId="1" applyNumberFormat="1" applyFont="1" applyBorder="1"/>
    <xf numFmtId="0" fontId="23" fillId="24" borderId="33" xfId="1" applyFont="1" applyFill="1" applyBorder="1"/>
    <xf numFmtId="0" fontId="25" fillId="24" borderId="23" xfId="1" applyFont="1" applyFill="1" applyBorder="1" applyAlignment="1">
      <alignment horizontal="center" vertical="center"/>
    </xf>
    <xf numFmtId="0" fontId="46" fillId="24" borderId="29" xfId="0" applyFont="1" applyFill="1" applyBorder="1"/>
    <xf numFmtId="0" fontId="0" fillId="24" borderId="45" xfId="0" applyFill="1" applyBorder="1"/>
    <xf numFmtId="0" fontId="0" fillId="0" borderId="38" xfId="0" applyBorder="1"/>
    <xf numFmtId="0" fontId="0" fillId="0" borderId="41" xfId="0" applyBorder="1"/>
    <xf numFmtId="0" fontId="25" fillId="24" borderId="53" xfId="1" applyFont="1" applyFill="1" applyBorder="1" applyAlignment="1">
      <alignment horizontal="center" vertical="center"/>
    </xf>
    <xf numFmtId="0" fontId="25" fillId="24" borderId="30" xfId="1" applyFont="1" applyFill="1" applyBorder="1" applyAlignment="1">
      <alignment horizontal="center"/>
    </xf>
    <xf numFmtId="0" fontId="25" fillId="24" borderId="40" xfId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61" xfId="0" applyBorder="1"/>
    <xf numFmtId="0" fontId="0" fillId="0" borderId="62" xfId="0" applyBorder="1"/>
    <xf numFmtId="0" fontId="0" fillId="0" borderId="62" xfId="0" applyBorder="1" applyAlignment="1">
      <alignment horizontal="center"/>
    </xf>
    <xf numFmtId="4" fontId="50" fillId="28" borderId="45" xfId="0" applyNumberFormat="1" applyFont="1" applyFill="1" applyBorder="1" applyAlignment="1">
      <alignment horizontal="center" vertical="center" wrapText="1"/>
    </xf>
    <xf numFmtId="4" fontId="49" fillId="0" borderId="42" xfId="0" applyNumberFormat="1" applyFont="1" applyBorder="1" applyAlignment="1">
      <alignment horizontal="center" vertical="center" wrapText="1"/>
    </xf>
    <xf numFmtId="0" fontId="33" fillId="24" borderId="0" xfId="0" applyFont="1" applyFill="1"/>
    <xf numFmtId="10" fontId="31" fillId="0" borderId="67" xfId="1" applyNumberFormat="1" applyFont="1" applyBorder="1" applyAlignment="1">
      <alignment horizontal="center"/>
    </xf>
    <xf numFmtId="0" fontId="0" fillId="24" borderId="40" xfId="0" applyFill="1" applyBorder="1" applyAlignment="1">
      <alignment horizontal="center"/>
    </xf>
    <xf numFmtId="0" fontId="23" fillId="24" borderId="33" xfId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24" borderId="0" xfId="0" applyFill="1" applyAlignment="1">
      <alignment horizontal="center" vertical="center"/>
    </xf>
    <xf numFmtId="0" fontId="74" fillId="0" borderId="0" xfId="0" applyFont="1"/>
    <xf numFmtId="0" fontId="75" fillId="0" borderId="0" xfId="0" applyFont="1"/>
    <xf numFmtId="0" fontId="75" fillId="24" borderId="0" xfId="0" applyFont="1" applyFill="1"/>
    <xf numFmtId="0" fontId="48" fillId="0" borderId="0" xfId="0" applyFont="1"/>
    <xf numFmtId="0" fontId="48" fillId="24" borderId="0" xfId="0" applyFont="1" applyFill="1"/>
    <xf numFmtId="0" fontId="0" fillId="0" borderId="76" xfId="0" applyBorder="1" applyAlignment="1">
      <alignment horizontal="center"/>
    </xf>
    <xf numFmtId="0" fontId="0" fillId="0" borderId="77" xfId="0" applyBorder="1" applyAlignment="1">
      <alignment horizontal="center"/>
    </xf>
    <xf numFmtId="0" fontId="71" fillId="0" borderId="0" xfId="0" applyFont="1"/>
    <xf numFmtId="0" fontId="107" fillId="0" borderId="0" xfId="0" applyFont="1"/>
    <xf numFmtId="0" fontId="76" fillId="0" borderId="0" xfId="0" applyFont="1"/>
    <xf numFmtId="0" fontId="110" fillId="24" borderId="29" xfId="0" applyFont="1" applyFill="1" applyBorder="1"/>
    <xf numFmtId="0" fontId="111" fillId="24" borderId="29" xfId="0" applyFont="1" applyFill="1" applyBorder="1"/>
    <xf numFmtId="2" fontId="0" fillId="24" borderId="29" xfId="0" applyNumberFormat="1" applyFill="1" applyBorder="1"/>
    <xf numFmtId="0" fontId="102" fillId="24" borderId="0" xfId="0" applyFont="1" applyFill="1"/>
    <xf numFmtId="0" fontId="94" fillId="24" borderId="31" xfId="0" applyFont="1" applyFill="1" applyBorder="1"/>
    <xf numFmtId="0" fontId="94" fillId="24" borderId="30" xfId="0" applyFont="1" applyFill="1" applyBorder="1"/>
    <xf numFmtId="0" fontId="112" fillId="0" borderId="0" xfId="0" applyFont="1"/>
    <xf numFmtId="0" fontId="114" fillId="0" borderId="0" xfId="213" applyFont="1" applyAlignment="1">
      <alignment vertical="center"/>
    </xf>
    <xf numFmtId="0" fontId="115" fillId="0" borderId="0" xfId="213" applyFont="1"/>
    <xf numFmtId="0" fontId="114" fillId="0" borderId="0" xfId="213" applyFont="1" applyAlignment="1">
      <alignment horizontal="left" vertical="center" indent="5"/>
    </xf>
    <xf numFmtId="0" fontId="113" fillId="0" borderId="0" xfId="213" applyFont="1" applyAlignment="1">
      <alignment vertical="center"/>
    </xf>
    <xf numFmtId="0" fontId="106" fillId="0" borderId="0" xfId="213" applyFont="1" applyAlignment="1">
      <alignment vertical="center" wrapText="1"/>
    </xf>
    <xf numFmtId="0" fontId="118" fillId="0" borderId="0" xfId="213" applyFont="1"/>
    <xf numFmtId="0" fontId="40" fillId="0" borderId="0" xfId="0" applyFont="1"/>
    <xf numFmtId="0" fontId="40" fillId="0" borderId="60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109" fillId="24" borderId="33" xfId="0" applyFont="1" applyFill="1" applyBorder="1" applyAlignment="1">
      <alignment vertical="center"/>
    </xf>
    <xf numFmtId="0" fontId="103" fillId="24" borderId="34" xfId="0" applyFont="1" applyFill="1" applyBorder="1" applyAlignment="1">
      <alignment vertical="center"/>
    </xf>
    <xf numFmtId="2" fontId="119" fillId="25" borderId="0" xfId="0" applyNumberFormat="1" applyFont="1" applyFill="1"/>
    <xf numFmtId="0" fontId="42" fillId="0" borderId="0" xfId="213"/>
    <xf numFmtId="0" fontId="121" fillId="0" borderId="0" xfId="0" applyFont="1"/>
    <xf numFmtId="0" fontId="122" fillId="0" borderId="0" xfId="0" applyFont="1"/>
    <xf numFmtId="0" fontId="45" fillId="0" borderId="78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5" fillId="24" borderId="42" xfId="1" applyFont="1" applyFill="1" applyBorder="1" applyAlignment="1">
      <alignment horizontal="center" vertical="center"/>
    </xf>
    <xf numFmtId="0" fontId="74" fillId="24" borderId="0" xfId="0" applyFont="1" applyFill="1"/>
    <xf numFmtId="0" fontId="23" fillId="0" borderId="60" xfId="1" applyFont="1" applyBorder="1" applyAlignment="1">
      <alignment horizontal="center" vertical="center"/>
    </xf>
    <xf numFmtId="3" fontId="80" fillId="24" borderId="61" xfId="1" applyNumberFormat="1" applyFont="1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4" fillId="24" borderId="0" xfId="1" applyFill="1" applyAlignment="1">
      <alignment horizontal="center"/>
    </xf>
    <xf numFmtId="0" fontId="78" fillId="24" borderId="45" xfId="1" applyFont="1" applyFill="1" applyBorder="1" applyAlignment="1">
      <alignment horizontal="center" vertical="center"/>
    </xf>
    <xf numFmtId="0" fontId="23" fillId="0" borderId="60" xfId="1" applyFont="1" applyBorder="1" applyAlignment="1">
      <alignment horizontal="center"/>
    </xf>
    <xf numFmtId="0" fontId="38" fillId="0" borderId="61" xfId="1" applyFont="1" applyBorder="1" applyAlignment="1">
      <alignment horizontal="center"/>
    </xf>
    <xf numFmtId="0" fontId="40" fillId="0" borderId="61" xfId="1" applyFont="1" applyBorder="1" applyAlignment="1">
      <alignment horizontal="center"/>
    </xf>
    <xf numFmtId="0" fontId="0" fillId="24" borderId="30" xfId="1" applyFont="1" applyFill="1" applyBorder="1" applyAlignment="1">
      <alignment horizontal="center"/>
    </xf>
    <xf numFmtId="0" fontId="0" fillId="0" borderId="10" xfId="1" applyFont="1" applyBorder="1" applyAlignment="1">
      <alignment horizontal="center"/>
    </xf>
    <xf numFmtId="0" fontId="66" fillId="24" borderId="29" xfId="1" applyFont="1" applyFill="1" applyBorder="1"/>
    <xf numFmtId="0" fontId="23" fillId="0" borderId="37" xfId="1" applyFont="1" applyBorder="1" applyAlignment="1">
      <alignment horizontal="center"/>
    </xf>
    <xf numFmtId="0" fontId="23" fillId="0" borderId="10" xfId="1" applyFont="1" applyBorder="1"/>
    <xf numFmtId="0" fontId="0" fillId="0" borderId="10" xfId="1" applyFont="1" applyBorder="1" applyAlignment="1">
      <alignment horizontal="center" vertical="center"/>
    </xf>
    <xf numFmtId="0" fontId="0" fillId="24" borderId="0" xfId="1" applyFont="1" applyFill="1" applyAlignment="1">
      <alignment horizontal="center"/>
    </xf>
    <xf numFmtId="0" fontId="30" fillId="0" borderId="38" xfId="0" applyFont="1" applyBorder="1" applyAlignment="1">
      <alignment horizontal="center"/>
    </xf>
    <xf numFmtId="2" fontId="30" fillId="0" borderId="10" xfId="0" applyNumberFormat="1" applyFont="1" applyBorder="1"/>
    <xf numFmtId="0" fontId="30" fillId="0" borderId="38" xfId="0" applyFont="1" applyBorder="1"/>
    <xf numFmtId="4" fontId="50" fillId="28" borderId="36" xfId="0" applyNumberFormat="1" applyFont="1" applyFill="1" applyBorder="1" applyAlignment="1">
      <alignment horizontal="center" vertical="center" wrapText="1"/>
    </xf>
    <xf numFmtId="0" fontId="80" fillId="24" borderId="15" xfId="1" applyFont="1" applyFill="1" applyBorder="1" applyAlignment="1">
      <alignment horizontal="center"/>
    </xf>
    <xf numFmtId="0" fontId="80" fillId="24" borderId="25" xfId="1" applyFont="1" applyFill="1" applyBorder="1" applyAlignment="1">
      <alignment horizontal="center"/>
    </xf>
    <xf numFmtId="0" fontId="23" fillId="24" borderId="28" xfId="1" applyFont="1" applyFill="1" applyBorder="1" applyAlignment="1">
      <alignment horizontal="center"/>
    </xf>
    <xf numFmtId="0" fontId="23" fillId="24" borderId="32" xfId="1" applyFont="1" applyFill="1" applyBorder="1" applyAlignment="1">
      <alignment horizontal="center"/>
    </xf>
    <xf numFmtId="0" fontId="23" fillId="24" borderId="10" xfId="1" applyFont="1" applyFill="1" applyBorder="1" applyAlignment="1">
      <alignment horizontal="center"/>
    </xf>
    <xf numFmtId="2" fontId="132" fillId="25" borderId="0" xfId="0" applyNumberFormat="1" applyFont="1" applyFill="1"/>
    <xf numFmtId="0" fontId="132" fillId="25" borderId="0" xfId="0" applyFont="1" applyFill="1"/>
    <xf numFmtId="0" fontId="132" fillId="24" borderId="0" xfId="0" applyFont="1" applyFill="1"/>
    <xf numFmtId="4" fontId="133" fillId="28" borderId="46" xfId="0" applyNumberFormat="1" applyFont="1" applyFill="1" applyBorder="1" applyAlignment="1">
      <alignment horizontal="center" vertical="center" wrapText="1"/>
    </xf>
    <xf numFmtId="4" fontId="133" fillId="28" borderId="43" xfId="0" applyNumberFormat="1" applyFont="1" applyFill="1" applyBorder="1" applyAlignment="1">
      <alignment horizontal="center" vertical="center" wrapText="1"/>
    </xf>
    <xf numFmtId="0" fontId="138" fillId="0" borderId="0" xfId="0" applyFont="1"/>
    <xf numFmtId="0" fontId="77" fillId="24" borderId="67" xfId="1" applyFont="1" applyFill="1" applyBorder="1" applyAlignment="1">
      <alignment horizontal="center" vertical="center"/>
    </xf>
    <xf numFmtId="0" fontId="140" fillId="0" borderId="10" xfId="3" applyFont="1" applyBorder="1" applyAlignment="1">
      <alignment horizontal="center"/>
    </xf>
    <xf numFmtId="0" fontId="138" fillId="0" borderId="10" xfId="3" applyFont="1" applyBorder="1" applyAlignment="1">
      <alignment horizontal="center"/>
    </xf>
    <xf numFmtId="0" fontId="4" fillId="24" borderId="34" xfId="1" applyFill="1" applyBorder="1" applyAlignment="1">
      <alignment horizontal="center"/>
    </xf>
    <xf numFmtId="2" fontId="23" fillId="24" borderId="0" xfId="1" applyNumberFormat="1" applyFont="1" applyFill="1" applyAlignment="1">
      <alignment horizontal="center"/>
    </xf>
    <xf numFmtId="2" fontId="23" fillId="24" borderId="30" xfId="1" applyNumberFormat="1" applyFont="1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4" borderId="79" xfId="0" applyFill="1" applyBorder="1" applyAlignment="1">
      <alignment horizontal="center"/>
    </xf>
    <xf numFmtId="0" fontId="0" fillId="24" borderId="10" xfId="0" applyFill="1" applyBorder="1"/>
    <xf numFmtId="0" fontId="140" fillId="24" borderId="10" xfId="3" applyFont="1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30" fillId="24" borderId="10" xfId="7" applyFill="1" applyBorder="1" applyAlignment="1">
      <alignment horizontal="center"/>
    </xf>
    <xf numFmtId="0" fontId="25" fillId="24" borderId="10" xfId="7" applyFont="1" applyFill="1" applyBorder="1" applyAlignment="1">
      <alignment horizontal="center"/>
    </xf>
    <xf numFmtId="0" fontId="140" fillId="24" borderId="10" xfId="7" applyFont="1" applyFill="1" applyBorder="1" applyAlignment="1">
      <alignment horizontal="center"/>
    </xf>
    <xf numFmtId="0" fontId="139" fillId="0" borderId="10" xfId="1" applyFont="1" applyBorder="1" applyAlignment="1">
      <alignment horizontal="right"/>
    </xf>
    <xf numFmtId="0" fontId="30" fillId="0" borderId="10" xfId="1" applyFont="1" applyBorder="1" applyAlignment="1">
      <alignment horizontal="center"/>
    </xf>
    <xf numFmtId="0" fontId="80" fillId="0" borderId="11" xfId="1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4" fontId="49" fillId="0" borderId="45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horizontal="center"/>
    </xf>
    <xf numFmtId="2" fontId="142" fillId="0" borderId="0" xfId="1" applyNumberFormat="1" applyFont="1" applyAlignment="1">
      <alignment horizontal="center"/>
    </xf>
    <xf numFmtId="0" fontId="142" fillId="0" borderId="39" xfId="0" applyFont="1" applyBorder="1" applyAlignment="1">
      <alignment horizontal="center"/>
    </xf>
    <xf numFmtId="0" fontId="142" fillId="0" borderId="38" xfId="0" applyFont="1" applyBorder="1" applyAlignment="1">
      <alignment horizontal="center"/>
    </xf>
    <xf numFmtId="0" fontId="143" fillId="0" borderId="10" xfId="1" applyFont="1" applyBorder="1" applyAlignment="1">
      <alignment horizontal="center"/>
    </xf>
    <xf numFmtId="3" fontId="143" fillId="0" borderId="10" xfId="1" applyNumberFormat="1" applyFont="1" applyBorder="1" applyAlignment="1">
      <alignment horizontal="center"/>
    </xf>
    <xf numFmtId="0" fontId="145" fillId="0" borderId="0" xfId="0" applyFont="1"/>
    <xf numFmtId="0" fontId="142" fillId="0" borderId="39" xfId="1" applyFont="1" applyBorder="1" applyAlignment="1">
      <alignment horizontal="center"/>
    </xf>
    <xf numFmtId="0" fontId="144" fillId="0" borderId="10" xfId="1" applyFont="1" applyBorder="1" applyAlignment="1">
      <alignment horizontal="center"/>
    </xf>
    <xf numFmtId="2" fontId="142" fillId="0" borderId="10" xfId="1" applyNumberFormat="1" applyFont="1" applyBorder="1" applyAlignment="1">
      <alignment horizontal="center"/>
    </xf>
    <xf numFmtId="0" fontId="144" fillId="0" borderId="0" xfId="1" applyFont="1" applyAlignment="1">
      <alignment horizontal="center"/>
    </xf>
    <xf numFmtId="2" fontId="142" fillId="0" borderId="0" xfId="0" applyNumberFormat="1" applyFont="1" applyAlignment="1">
      <alignment horizontal="center"/>
    </xf>
    <xf numFmtId="0" fontId="4" fillId="24" borderId="29" xfId="1" applyFill="1" applyBorder="1" applyAlignment="1">
      <alignment horizontal="center"/>
    </xf>
    <xf numFmtId="4" fontId="137" fillId="28" borderId="78" xfId="0" applyNumberFormat="1" applyFont="1" applyFill="1" applyBorder="1" applyAlignment="1">
      <alignment horizontal="center" vertical="center" wrapText="1"/>
    </xf>
    <xf numFmtId="0" fontId="23" fillId="24" borderId="45" xfId="1" applyFont="1" applyFill="1" applyBorder="1" applyAlignment="1">
      <alignment horizontal="center" vertical="center"/>
    </xf>
    <xf numFmtId="0" fontId="25" fillId="24" borderId="45" xfId="1" applyFont="1" applyFill="1" applyBorder="1" applyAlignment="1">
      <alignment horizontal="center" vertical="center"/>
    </xf>
    <xf numFmtId="0" fontId="0" fillId="24" borderId="62" xfId="0" applyFill="1" applyBorder="1" applyAlignment="1">
      <alignment horizontal="center"/>
    </xf>
    <xf numFmtId="0" fontId="149" fillId="0" borderId="10" xfId="1" applyFont="1" applyBorder="1" applyAlignment="1">
      <alignment horizontal="center"/>
    </xf>
    <xf numFmtId="0" fontId="148" fillId="0" borderId="38" xfId="0" applyFont="1" applyBorder="1" applyAlignment="1">
      <alignment horizontal="center"/>
    </xf>
    <xf numFmtId="0" fontId="148" fillId="0" borderId="0" xfId="0" applyFont="1"/>
    <xf numFmtId="0" fontId="149" fillId="24" borderId="10" xfId="1" applyFont="1" applyFill="1" applyBorder="1" applyAlignment="1">
      <alignment horizontal="center"/>
    </xf>
    <xf numFmtId="0" fontId="148" fillId="0" borderId="41" xfId="0" applyFont="1" applyBorder="1" applyAlignment="1">
      <alignment horizontal="center"/>
    </xf>
    <xf numFmtId="2" fontId="150" fillId="24" borderId="0" xfId="0" applyNumberFormat="1" applyFont="1" applyFill="1"/>
    <xf numFmtId="0" fontId="155" fillId="24" borderId="10" xfId="7" applyFont="1" applyFill="1" applyBorder="1" applyAlignment="1">
      <alignment horizontal="center"/>
    </xf>
    <xf numFmtId="0" fontId="153" fillId="0" borderId="0" xfId="0" applyFont="1"/>
    <xf numFmtId="0" fontId="85" fillId="24" borderId="36" xfId="0" applyFont="1" applyFill="1" applyBorder="1" applyAlignment="1">
      <alignment horizontal="center" vertical="center"/>
    </xf>
    <xf numFmtId="0" fontId="152" fillId="0" borderId="1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77" fillId="24" borderId="10" xfId="1" applyFont="1" applyFill="1" applyBorder="1" applyAlignment="1">
      <alignment horizontal="center" vertical="center"/>
    </xf>
    <xf numFmtId="0" fontId="78" fillId="24" borderId="10" xfId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1" xfId="0" applyBorder="1" applyAlignment="1">
      <alignment horizontal="center"/>
    </xf>
    <xf numFmtId="3" fontId="147" fillId="0" borderId="0" xfId="1" applyNumberFormat="1" applyFont="1" applyAlignment="1">
      <alignment horizontal="center"/>
    </xf>
    <xf numFmtId="0" fontId="146" fillId="0" borderId="0" xfId="0" applyFont="1" applyAlignment="1">
      <alignment horizontal="center" vertical="center"/>
    </xf>
    <xf numFmtId="3" fontId="154" fillId="0" borderId="0" xfId="1" applyNumberFormat="1" applyFont="1" applyAlignment="1">
      <alignment horizontal="center"/>
    </xf>
    <xf numFmtId="0" fontId="151" fillId="0" borderId="0" xfId="0" applyFont="1" applyAlignment="1">
      <alignment horizontal="center" vertical="center"/>
    </xf>
    <xf numFmtId="0" fontId="0" fillId="0" borderId="32" xfId="0" applyBorder="1" applyAlignment="1">
      <alignment horizontal="center"/>
    </xf>
    <xf numFmtId="0" fontId="99" fillId="24" borderId="0" xfId="1" applyFont="1" applyFill="1"/>
    <xf numFmtId="0" fontId="77" fillId="0" borderId="29" xfId="0" applyFont="1" applyBorder="1"/>
    <xf numFmtId="0" fontId="23" fillId="40" borderId="39" xfId="1" applyFont="1" applyFill="1" applyBorder="1" applyAlignment="1">
      <alignment horizontal="center"/>
    </xf>
    <xf numFmtId="0" fontId="38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/>
    </xf>
    <xf numFmtId="0" fontId="23" fillId="40" borderId="10" xfId="1" applyFont="1" applyFill="1" applyBorder="1" applyAlignment="1">
      <alignment horizontal="center"/>
    </xf>
    <xf numFmtId="0" fontId="0" fillId="40" borderId="10" xfId="0" applyFill="1" applyBorder="1" applyAlignment="1">
      <alignment horizontal="center"/>
    </xf>
    <xf numFmtId="0" fontId="177" fillId="0" borderId="24" xfId="1" applyFont="1" applyBorder="1" applyAlignment="1">
      <alignment horizontal="center"/>
    </xf>
    <xf numFmtId="2" fontId="176" fillId="0" borderId="10" xfId="0" applyNumberFormat="1" applyFont="1" applyBorder="1" applyAlignment="1">
      <alignment horizontal="center"/>
    </xf>
    <xf numFmtId="0" fontId="177" fillId="0" borderId="10" xfId="1" applyFont="1" applyBorder="1" applyAlignment="1">
      <alignment horizontal="center"/>
    </xf>
    <xf numFmtId="0" fontId="176" fillId="0" borderId="10" xfId="0" applyFont="1" applyBorder="1" applyAlignment="1">
      <alignment horizontal="center"/>
    </xf>
    <xf numFmtId="2" fontId="176" fillId="0" borderId="10" xfId="1" applyNumberFormat="1" applyFont="1" applyBorder="1" applyAlignment="1">
      <alignment horizontal="center"/>
    </xf>
    <xf numFmtId="0" fontId="80" fillId="41" borderId="10" xfId="1" applyFont="1" applyFill="1" applyBorder="1" applyAlignment="1">
      <alignment horizontal="center"/>
    </xf>
    <xf numFmtId="3" fontId="80" fillId="41" borderId="10" xfId="1" applyNumberFormat="1" applyFont="1" applyFill="1" applyBorder="1" applyAlignment="1">
      <alignment horizontal="center"/>
    </xf>
    <xf numFmtId="0" fontId="0" fillId="41" borderId="10" xfId="0" applyFill="1" applyBorder="1" applyAlignment="1">
      <alignment horizontal="center" vertical="center"/>
    </xf>
    <xf numFmtId="0" fontId="143" fillId="41" borderId="10" xfId="1" applyFont="1" applyFill="1" applyBorder="1" applyAlignment="1">
      <alignment horizontal="center"/>
    </xf>
    <xf numFmtId="3" fontId="143" fillId="41" borderId="10" xfId="1" applyNumberFormat="1" applyFont="1" applyFill="1" applyBorder="1" applyAlignment="1">
      <alignment horizontal="center"/>
    </xf>
    <xf numFmtId="0" fontId="0" fillId="24" borderId="10" xfId="1" applyFont="1" applyFill="1" applyBorder="1" applyAlignment="1">
      <alignment horizontal="center"/>
    </xf>
    <xf numFmtId="0" fontId="85" fillId="24" borderId="45" xfId="0" applyFont="1" applyFill="1" applyBorder="1" applyAlignment="1">
      <alignment horizontal="center" vertical="center"/>
    </xf>
    <xf numFmtId="0" fontId="4" fillId="0" borderId="61" xfId="1" applyBorder="1" applyAlignment="1">
      <alignment horizontal="center"/>
    </xf>
    <xf numFmtId="2" fontId="77" fillId="0" borderId="61" xfId="1" applyNumberFormat="1" applyFont="1" applyBorder="1" applyAlignment="1">
      <alignment horizontal="center"/>
    </xf>
    <xf numFmtId="0" fontId="0" fillId="0" borderId="40" xfId="1" applyFont="1" applyBorder="1" applyAlignment="1">
      <alignment horizontal="center"/>
    </xf>
    <xf numFmtId="0" fontId="0" fillId="40" borderId="0" xfId="0" applyFill="1"/>
    <xf numFmtId="2" fontId="177" fillId="0" borderId="0" xfId="0" applyNumberFormat="1" applyFont="1" applyAlignment="1">
      <alignment horizontal="center"/>
    </xf>
    <xf numFmtId="0" fontId="176" fillId="0" borderId="0" xfId="0" applyFont="1"/>
    <xf numFmtId="0" fontId="178" fillId="0" borderId="0" xfId="0" applyFont="1"/>
    <xf numFmtId="165" fontId="177" fillId="0" borderId="0" xfId="246" applyFont="1" applyBorder="1" applyAlignment="1">
      <alignment horizontal="center"/>
    </xf>
    <xf numFmtId="2" fontId="179" fillId="25" borderId="0" xfId="1" applyNumberFormat="1" applyFont="1" applyFill="1"/>
    <xf numFmtId="0" fontId="180" fillId="24" borderId="29" xfId="0" applyFont="1" applyFill="1" applyBorder="1"/>
    <xf numFmtId="0" fontId="176" fillId="24" borderId="0" xfId="0" applyFont="1" applyFill="1"/>
    <xf numFmtId="0" fontId="176" fillId="0" borderId="30" xfId="0" applyFont="1" applyBorder="1"/>
    <xf numFmtId="0" fontId="181" fillId="24" borderId="29" xfId="1" applyFont="1" applyFill="1" applyBorder="1"/>
    <xf numFmtId="2" fontId="181" fillId="24" borderId="0" xfId="1" applyNumberFormat="1" applyFont="1" applyFill="1"/>
    <xf numFmtId="0" fontId="176" fillId="24" borderId="0" xfId="1" applyFont="1" applyFill="1"/>
    <xf numFmtId="0" fontId="176" fillId="24" borderId="30" xfId="1" applyFont="1" applyFill="1" applyBorder="1"/>
    <xf numFmtId="4" fontId="182" fillId="26" borderId="46" xfId="0" applyNumberFormat="1" applyFont="1" applyFill="1" applyBorder="1" applyAlignment="1">
      <alignment horizontal="center" vertical="center" wrapText="1"/>
    </xf>
    <xf numFmtId="0" fontId="176" fillId="27" borderId="44" xfId="1" applyFont="1" applyFill="1" applyBorder="1" applyAlignment="1">
      <alignment horizontal="center"/>
    </xf>
    <xf numFmtId="4" fontId="182" fillId="26" borderId="43" xfId="0" applyNumberFormat="1" applyFont="1" applyFill="1" applyBorder="1" applyAlignment="1">
      <alignment horizontal="center" vertical="center" wrapText="1"/>
    </xf>
    <xf numFmtId="2" fontId="183" fillId="24" borderId="29" xfId="0" applyNumberFormat="1" applyFont="1" applyFill="1" applyBorder="1"/>
    <xf numFmtId="2" fontId="183" fillId="24" borderId="0" xfId="0" applyNumberFormat="1" applyFont="1" applyFill="1"/>
    <xf numFmtId="0" fontId="176" fillId="27" borderId="67" xfId="1" applyFont="1" applyFill="1" applyBorder="1" applyAlignment="1">
      <alignment horizontal="center"/>
    </xf>
    <xf numFmtId="0" fontId="176" fillId="24" borderId="30" xfId="0" applyFont="1" applyFill="1" applyBorder="1"/>
    <xf numFmtId="2" fontId="184" fillId="24" borderId="29" xfId="0" applyNumberFormat="1" applyFont="1" applyFill="1" applyBorder="1"/>
    <xf numFmtId="2" fontId="184" fillId="24" borderId="0" xfId="0" applyNumberFormat="1" applyFont="1" applyFill="1"/>
    <xf numFmtId="2" fontId="181" fillId="24" borderId="0" xfId="0" applyNumberFormat="1" applyFont="1" applyFill="1"/>
    <xf numFmtId="2" fontId="181" fillId="24" borderId="29" xfId="1" applyNumberFormat="1" applyFont="1" applyFill="1" applyBorder="1"/>
    <xf numFmtId="0" fontId="185" fillId="24" borderId="0" xfId="1" applyFont="1" applyFill="1"/>
    <xf numFmtId="2" fontId="186" fillId="24" borderId="0" xfId="0" applyNumberFormat="1" applyFont="1" applyFill="1"/>
    <xf numFmtId="2" fontId="176" fillId="0" borderId="0" xfId="0" applyNumberFormat="1" applyFont="1" applyAlignment="1">
      <alignment horizontal="center"/>
    </xf>
    <xf numFmtId="2" fontId="188" fillId="0" borderId="0" xfId="0" applyNumberFormat="1" applyFont="1" applyAlignment="1">
      <alignment horizontal="center"/>
    </xf>
    <xf numFmtId="2" fontId="189" fillId="0" borderId="0" xfId="0" applyNumberFormat="1" applyFont="1" applyAlignment="1">
      <alignment horizontal="center"/>
    </xf>
    <xf numFmtId="2" fontId="177" fillId="0" borderId="0" xfId="1" applyNumberFormat="1" applyFont="1" applyAlignment="1">
      <alignment horizontal="center"/>
    </xf>
    <xf numFmtId="2" fontId="178" fillId="0" borderId="0" xfId="0" applyNumberFormat="1" applyFont="1" applyAlignment="1">
      <alignment horizontal="center"/>
    </xf>
    <xf numFmtId="0" fontId="38" fillId="0" borderId="10" xfId="1" applyFont="1" applyBorder="1" applyAlignment="1">
      <alignment horizontal="right"/>
    </xf>
    <xf numFmtId="2" fontId="23" fillId="0" borderId="10" xfId="1" applyNumberFormat="1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0" fillId="0" borderId="16" xfId="0" applyBorder="1"/>
    <xf numFmtId="0" fontId="192" fillId="0" borderId="0" xfId="0" applyFont="1"/>
    <xf numFmtId="0" fontId="0" fillId="40" borderId="10" xfId="0" applyFill="1" applyBorder="1"/>
    <xf numFmtId="0" fontId="0" fillId="0" borderId="10" xfId="0" applyBorder="1" applyAlignment="1">
      <alignment horizontal="center" wrapText="1"/>
    </xf>
    <xf numFmtId="0" fontId="195" fillId="25" borderId="0" xfId="1" applyFont="1" applyFill="1"/>
    <xf numFmtId="0" fontId="177" fillId="0" borderId="0" xfId="1" applyFont="1"/>
    <xf numFmtId="2" fontId="176" fillId="0" borderId="0" xfId="1" applyNumberFormat="1" applyFont="1"/>
    <xf numFmtId="2" fontId="196" fillId="24" borderId="29" xfId="0" applyNumberFormat="1" applyFont="1" applyFill="1" applyBorder="1"/>
    <xf numFmtId="0" fontId="176" fillId="24" borderId="29" xfId="0" applyFont="1" applyFill="1" applyBorder="1"/>
    <xf numFmtId="2" fontId="196" fillId="24" borderId="0" xfId="0" applyNumberFormat="1" applyFont="1" applyFill="1"/>
    <xf numFmtId="0" fontId="178" fillId="24" borderId="0" xfId="0" applyFont="1" applyFill="1"/>
    <xf numFmtId="0" fontId="177" fillId="24" borderId="0" xfId="1" applyFont="1" applyFill="1"/>
    <xf numFmtId="2" fontId="176" fillId="24" borderId="0" xfId="1" applyNumberFormat="1" applyFont="1" applyFill="1"/>
    <xf numFmtId="0" fontId="177" fillId="24" borderId="30" xfId="1" applyFont="1" applyFill="1" applyBorder="1"/>
    <xf numFmtId="2" fontId="176" fillId="24" borderId="30" xfId="1" applyNumberFormat="1" applyFont="1" applyFill="1" applyBorder="1"/>
    <xf numFmtId="4" fontId="197" fillId="26" borderId="43" xfId="0" applyNumberFormat="1" applyFont="1" applyFill="1" applyBorder="1" applyAlignment="1">
      <alignment horizontal="center" vertical="center" wrapText="1"/>
    </xf>
    <xf numFmtId="4" fontId="182" fillId="28" borderId="46" xfId="0" applyNumberFormat="1" applyFont="1" applyFill="1" applyBorder="1" applyAlignment="1">
      <alignment horizontal="center" vertical="center" wrapText="1"/>
    </xf>
    <xf numFmtId="0" fontId="177" fillId="27" borderId="67" xfId="1" applyFont="1" applyFill="1" applyBorder="1" applyAlignment="1">
      <alignment horizontal="center"/>
    </xf>
    <xf numFmtId="2" fontId="177" fillId="0" borderId="10" xfId="1" applyNumberFormat="1" applyFont="1" applyBorder="1" applyAlignment="1">
      <alignment horizontal="center" vertical="center"/>
    </xf>
    <xf numFmtId="2" fontId="198" fillId="0" borderId="0" xfId="0" applyNumberFormat="1" applyFont="1" applyAlignment="1">
      <alignment horizontal="center"/>
    </xf>
    <xf numFmtId="4" fontId="197" fillId="26" borderId="46" xfId="0" applyNumberFormat="1" applyFont="1" applyFill="1" applyBorder="1" applyAlignment="1">
      <alignment horizontal="center" vertical="center" wrapText="1"/>
    </xf>
    <xf numFmtId="2" fontId="196" fillId="24" borderId="0" xfId="1" applyNumberFormat="1" applyFont="1" applyFill="1"/>
    <xf numFmtId="10" fontId="176" fillId="0" borderId="67" xfId="1" applyNumberFormat="1" applyFont="1" applyBorder="1" applyAlignment="1">
      <alignment horizontal="center"/>
    </xf>
    <xf numFmtId="0" fontId="177" fillId="0" borderId="0" xfId="0" applyFont="1"/>
    <xf numFmtId="2" fontId="176" fillId="0" borderId="0" xfId="0" applyNumberFormat="1" applyFont="1"/>
    <xf numFmtId="2" fontId="177" fillId="0" borderId="0" xfId="0" applyNumberFormat="1" applyFont="1" applyAlignment="1">
      <alignment horizontal="center" vertical="center"/>
    </xf>
    <xf numFmtId="4" fontId="182" fillId="28" borderId="43" xfId="0" applyNumberFormat="1" applyFont="1" applyFill="1" applyBorder="1" applyAlignment="1">
      <alignment horizontal="center" vertical="center" wrapText="1"/>
    </xf>
    <xf numFmtId="2" fontId="177" fillId="0" borderId="0" xfId="0" applyNumberFormat="1" applyFont="1"/>
    <xf numFmtId="0" fontId="196" fillId="24" borderId="0" xfId="1" applyFont="1" applyFill="1"/>
    <xf numFmtId="2" fontId="177" fillId="0" borderId="0" xfId="1" applyNumberFormat="1" applyFont="1"/>
    <xf numFmtId="2" fontId="199" fillId="24" borderId="0" xfId="0" applyNumberFormat="1" applyFont="1" applyFill="1"/>
    <xf numFmtId="0" fontId="177" fillId="0" borderId="29" xfId="0" applyFont="1" applyBorder="1"/>
    <xf numFmtId="2" fontId="176" fillId="0" borderId="29" xfId="0" applyNumberFormat="1" applyFont="1" applyBorder="1"/>
    <xf numFmtId="4" fontId="197" fillId="26" borderId="81" xfId="0" applyNumberFormat="1" applyFont="1" applyFill="1" applyBorder="1" applyAlignment="1">
      <alignment horizontal="center" vertical="center" wrapText="1"/>
    </xf>
    <xf numFmtId="4" fontId="182" fillId="28" borderId="81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/>
    <xf numFmtId="2" fontId="176" fillId="24" borderId="30" xfId="0" applyNumberFormat="1" applyFont="1" applyFill="1" applyBorder="1"/>
    <xf numFmtId="0" fontId="80" fillId="40" borderId="10" xfId="1" applyFont="1" applyFill="1" applyBorder="1" applyAlignment="1">
      <alignment horizontal="center"/>
    </xf>
    <xf numFmtId="0" fontId="4" fillId="40" borderId="10" xfId="1" applyFill="1" applyBorder="1" applyAlignment="1">
      <alignment horizontal="center"/>
    </xf>
    <xf numFmtId="0" fontId="177" fillId="40" borderId="10" xfId="1" applyFont="1" applyFill="1" applyBorder="1" applyAlignment="1">
      <alignment horizontal="center"/>
    </xf>
    <xf numFmtId="0" fontId="0" fillId="40" borderId="39" xfId="0" applyFill="1" applyBorder="1" applyAlignment="1">
      <alignment horizontal="center"/>
    </xf>
    <xf numFmtId="0" fontId="80" fillId="40" borderId="10" xfId="0" applyFont="1" applyFill="1" applyBorder="1" applyAlignment="1">
      <alignment horizontal="center"/>
    </xf>
    <xf numFmtId="0" fontId="80" fillId="40" borderId="24" xfId="0" applyFont="1" applyFill="1" applyBorder="1" applyAlignment="1">
      <alignment horizontal="center"/>
    </xf>
    <xf numFmtId="0" fontId="179" fillId="25" borderId="0" xfId="0" applyFont="1" applyFill="1"/>
    <xf numFmtId="2" fontId="179" fillId="25" borderId="0" xfId="0" applyNumberFormat="1" applyFont="1" applyFill="1"/>
    <xf numFmtId="0" fontId="176" fillId="0" borderId="0" xfId="1" applyFont="1"/>
    <xf numFmtId="2" fontId="186" fillId="24" borderId="29" xfId="0" applyNumberFormat="1" applyFont="1" applyFill="1" applyBorder="1"/>
    <xf numFmtId="4" fontId="201" fillId="26" borderId="43" xfId="0" applyNumberFormat="1" applyFont="1" applyFill="1" applyBorder="1" applyAlignment="1">
      <alignment horizontal="center" vertical="center" wrapText="1"/>
    </xf>
    <xf numFmtId="2" fontId="176" fillId="24" borderId="0" xfId="0" applyNumberFormat="1" applyFont="1" applyFill="1" applyAlignment="1">
      <alignment horizontal="center"/>
    </xf>
    <xf numFmtId="0" fontId="176" fillId="24" borderId="0" xfId="1" applyFont="1" applyFill="1" applyAlignment="1">
      <alignment horizontal="center"/>
    </xf>
    <xf numFmtId="0" fontId="176" fillId="24" borderId="30" xfId="1" applyFont="1" applyFill="1" applyBorder="1" applyAlignment="1">
      <alignment horizontal="center"/>
    </xf>
    <xf numFmtId="2" fontId="176" fillId="24" borderId="29" xfId="0" applyNumberFormat="1" applyFont="1" applyFill="1" applyBorder="1" applyAlignment="1">
      <alignment horizontal="center"/>
    </xf>
    <xf numFmtId="4" fontId="178" fillId="26" borderId="36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76" fillId="24" borderId="28" xfId="0" applyFont="1" applyFill="1" applyBorder="1"/>
    <xf numFmtId="0" fontId="176" fillId="24" borderId="32" xfId="0" applyFont="1" applyFill="1" applyBorder="1"/>
    <xf numFmtId="0" fontId="176" fillId="0" borderId="32" xfId="0" applyFont="1" applyBorder="1"/>
    <xf numFmtId="0" fontId="184" fillId="24" borderId="29" xfId="0" applyFont="1" applyFill="1" applyBorder="1"/>
    <xf numFmtId="0" fontId="4" fillId="0" borderId="0" xfId="0" applyFont="1"/>
    <xf numFmtId="0" fontId="48" fillId="24" borderId="29" xfId="1" applyFont="1" applyFill="1" applyBorder="1"/>
    <xf numFmtId="2" fontId="4" fillId="24" borderId="0" xfId="1" applyNumberFormat="1" applyFill="1"/>
    <xf numFmtId="2" fontId="4" fillId="24" borderId="30" xfId="1" applyNumberFormat="1" applyFill="1" applyBorder="1"/>
    <xf numFmtId="4" fontId="72" fillId="28" borderId="46" xfId="0" applyNumberFormat="1" applyFont="1" applyFill="1" applyBorder="1" applyAlignment="1">
      <alignment horizontal="center" vertical="center" wrapText="1"/>
    </xf>
    <xf numFmtId="0" fontId="4" fillId="24" borderId="29" xfId="0" applyFont="1" applyFill="1" applyBorder="1"/>
    <xf numFmtId="2" fontId="48" fillId="24" borderId="29" xfId="1" applyNumberFormat="1" applyFont="1" applyFill="1" applyBorder="1"/>
    <xf numFmtId="2" fontId="40" fillId="0" borderId="0" xfId="1" applyNumberFormat="1" applyFont="1"/>
    <xf numFmtId="0" fontId="23" fillId="40" borderId="10" xfId="0" applyFont="1" applyFill="1" applyBorder="1" applyAlignment="1">
      <alignment horizontal="center"/>
    </xf>
    <xf numFmtId="0" fontId="0" fillId="40" borderId="40" xfId="0" applyFill="1" applyBorder="1" applyAlignment="1">
      <alignment horizontal="center"/>
    </xf>
    <xf numFmtId="0" fontId="23" fillId="40" borderId="24" xfId="0" applyFont="1" applyFill="1" applyBorder="1" applyAlignment="1">
      <alignment horizontal="center"/>
    </xf>
    <xf numFmtId="0" fontId="0" fillId="40" borderId="39" xfId="0" applyFill="1" applyBorder="1" applyAlignment="1">
      <alignment horizontal="center" wrapText="1"/>
    </xf>
    <xf numFmtId="0" fontId="0" fillId="40" borderId="79" xfId="0" applyFill="1" applyBorder="1" applyAlignment="1">
      <alignment horizontal="center"/>
    </xf>
    <xf numFmtId="0" fontId="140" fillId="24" borderId="0" xfId="7" applyFont="1" applyFill="1" applyAlignment="1">
      <alignment horizontal="center"/>
    </xf>
    <xf numFmtId="0" fontId="139" fillId="24" borderId="0" xfId="0" applyFont="1" applyFill="1" applyAlignment="1">
      <alignment horizontal="center"/>
    </xf>
    <xf numFmtId="165" fontId="177" fillId="24" borderId="0" xfId="246" applyFont="1" applyFill="1" applyBorder="1" applyAlignment="1">
      <alignment horizontal="center"/>
    </xf>
    <xf numFmtId="2" fontId="198" fillId="24" borderId="0" xfId="0" applyNumberFormat="1" applyFont="1" applyFill="1" applyAlignment="1">
      <alignment horizontal="center" vertical="center"/>
    </xf>
    <xf numFmtId="2" fontId="202" fillId="0" borderId="10" xfId="0" applyNumberFormat="1" applyFont="1" applyBorder="1" applyAlignment="1">
      <alignment horizontal="center"/>
    </xf>
    <xf numFmtId="2" fontId="204" fillId="0" borderId="0" xfId="0" applyNumberFormat="1" applyFont="1" applyAlignment="1">
      <alignment horizontal="center"/>
    </xf>
    <xf numFmtId="0" fontId="187" fillId="40" borderId="10" xfId="1" applyFont="1" applyFill="1" applyBorder="1" applyAlignment="1">
      <alignment horizontal="center"/>
    </xf>
    <xf numFmtId="0" fontId="0" fillId="0" borderId="0" xfId="1" applyFont="1" applyAlignment="1">
      <alignment horizontal="center" vertical="center"/>
    </xf>
    <xf numFmtId="0" fontId="23" fillId="0" borderId="10" xfId="1" applyFont="1" applyBorder="1" applyAlignment="1">
      <alignment horizontal="center" vertical="center"/>
    </xf>
    <xf numFmtId="0" fontId="0" fillId="44" borderId="0" xfId="0" applyFill="1"/>
    <xf numFmtId="0" fontId="205" fillId="44" borderId="33" xfId="0" applyFont="1" applyFill="1" applyBorder="1"/>
    <xf numFmtId="0" fontId="205" fillId="44" borderId="29" xfId="0" applyFont="1" applyFill="1" applyBorder="1"/>
    <xf numFmtId="0" fontId="202" fillId="44" borderId="34" xfId="0" applyFont="1" applyFill="1" applyBorder="1"/>
    <xf numFmtId="0" fontId="202" fillId="44" borderId="0" xfId="0" applyFont="1" applyFill="1" applyAlignment="1">
      <alignment horizontal="center"/>
    </xf>
    <xf numFmtId="0" fontId="206" fillId="45" borderId="33" xfId="0" applyFont="1" applyFill="1" applyBorder="1"/>
    <xf numFmtId="0" fontId="206" fillId="45" borderId="29" xfId="0" applyFont="1" applyFill="1" applyBorder="1"/>
    <xf numFmtId="0" fontId="206" fillId="45" borderId="28" xfId="0" applyFont="1" applyFill="1" applyBorder="1"/>
    <xf numFmtId="0" fontId="190" fillId="45" borderId="31" xfId="0" applyFont="1" applyFill="1" applyBorder="1"/>
    <xf numFmtId="0" fontId="207" fillId="45" borderId="35" xfId="0" applyFont="1" applyFill="1" applyBorder="1"/>
    <xf numFmtId="4" fontId="208" fillId="46" borderId="28" xfId="0" applyNumberFormat="1" applyFont="1" applyFill="1" applyBorder="1" applyAlignment="1">
      <alignment horizontal="center" vertical="center" wrapText="1"/>
    </xf>
    <xf numFmtId="4" fontId="209" fillId="46" borderId="28" xfId="0" applyNumberFormat="1" applyFont="1" applyFill="1" applyBorder="1" applyAlignment="1">
      <alignment horizontal="center" vertical="center" wrapText="1"/>
    </xf>
    <xf numFmtId="0" fontId="189" fillId="47" borderId="28" xfId="0" applyFont="1" applyFill="1" applyBorder="1" applyAlignment="1">
      <alignment horizontal="center"/>
    </xf>
    <xf numFmtId="0" fontId="41" fillId="47" borderId="71" xfId="0" applyFont="1" applyFill="1" applyBorder="1" applyAlignment="1">
      <alignment horizontal="center" vertical="center"/>
    </xf>
    <xf numFmtId="0" fontId="41" fillId="48" borderId="16" xfId="0" applyFont="1" applyFill="1" applyBorder="1" applyAlignment="1">
      <alignment horizontal="center" vertical="center"/>
    </xf>
    <xf numFmtId="0" fontId="41" fillId="48" borderId="23" xfId="0" applyFont="1" applyFill="1" applyBorder="1" applyAlignment="1">
      <alignment horizontal="center" vertical="center"/>
    </xf>
    <xf numFmtId="4" fontId="208" fillId="46" borderId="32" xfId="0" applyNumberFormat="1" applyFont="1" applyFill="1" applyBorder="1" applyAlignment="1">
      <alignment horizontal="center" vertical="center" wrapText="1"/>
    </xf>
    <xf numFmtId="0" fontId="0" fillId="47" borderId="32" xfId="0" applyFill="1" applyBorder="1"/>
    <xf numFmtId="0" fontId="41" fillId="47" borderId="22" xfId="0" applyFont="1" applyFill="1" applyBorder="1" applyAlignment="1">
      <alignment horizontal="center" vertical="center"/>
    </xf>
    <xf numFmtId="0" fontId="0" fillId="47" borderId="14" xfId="0" applyFill="1" applyBorder="1"/>
    <xf numFmtId="0" fontId="0" fillId="47" borderId="16" xfId="0" applyFill="1" applyBorder="1"/>
    <xf numFmtId="0" fontId="202" fillId="47" borderId="64" xfId="0" applyFont="1" applyFill="1" applyBorder="1"/>
    <xf numFmtId="0" fontId="0" fillId="0" borderId="16" xfId="0" applyBorder="1" applyAlignment="1">
      <alignment horizontal="center" vertical="center"/>
    </xf>
    <xf numFmtId="0" fontId="202" fillId="47" borderId="71" xfId="0" applyFont="1" applyFill="1" applyBorder="1"/>
    <xf numFmtId="0" fontId="202" fillId="47" borderId="34" xfId="0" applyFont="1" applyFill="1" applyBorder="1"/>
    <xf numFmtId="0" fontId="202" fillId="0" borderId="0" xfId="0" applyFont="1" applyAlignment="1">
      <alignment horizontal="center"/>
    </xf>
    <xf numFmtId="0" fontId="41" fillId="48" borderId="71" xfId="0" applyFont="1" applyFill="1" applyBorder="1" applyAlignment="1">
      <alignment horizontal="center" vertical="center"/>
    </xf>
    <xf numFmtId="0" fontId="202" fillId="47" borderId="65" xfId="0" applyFont="1" applyFill="1" applyBorder="1"/>
    <xf numFmtId="0" fontId="210" fillId="44" borderId="33" xfId="0" applyFont="1" applyFill="1" applyBorder="1"/>
    <xf numFmtId="0" fontId="210" fillId="44" borderId="29" xfId="0" applyFont="1" applyFill="1" applyBorder="1"/>
    <xf numFmtId="0" fontId="210" fillId="0" borderId="0" xfId="0" applyFont="1"/>
    <xf numFmtId="0" fontId="211" fillId="0" borderId="0" xfId="0" applyFont="1"/>
    <xf numFmtId="0" fontId="211" fillId="44" borderId="34" xfId="0" applyFont="1" applyFill="1" applyBorder="1"/>
    <xf numFmtId="0" fontId="211" fillId="44" borderId="0" xfId="0" applyFont="1" applyFill="1"/>
    <xf numFmtId="0" fontId="212" fillId="44" borderId="34" xfId="0" applyFont="1" applyFill="1" applyBorder="1"/>
    <xf numFmtId="0" fontId="206" fillId="45" borderId="31" xfId="0" applyFont="1" applyFill="1" applyBorder="1"/>
    <xf numFmtId="0" fontId="206" fillId="45" borderId="30" xfId="0" applyFont="1" applyFill="1" applyBorder="1"/>
    <xf numFmtId="0" fontId="41" fillId="48" borderId="37" xfId="0" applyFont="1" applyFill="1" applyBorder="1" applyAlignment="1">
      <alignment horizontal="center" vertical="center"/>
    </xf>
    <xf numFmtId="0" fontId="0" fillId="47" borderId="35" xfId="0" applyFill="1" applyBorder="1"/>
    <xf numFmtId="0" fontId="0" fillId="47" borderId="71" xfId="0" applyFill="1" applyBorder="1"/>
    <xf numFmtId="0" fontId="0" fillId="47" borderId="65" xfId="0" applyFill="1" applyBorder="1"/>
    <xf numFmtId="0" fontId="0" fillId="0" borderId="63" xfId="0" applyBorder="1" applyAlignment="1">
      <alignment horizontal="center" vertical="center"/>
    </xf>
    <xf numFmtId="0" fontId="0" fillId="44" borderId="34" xfId="0" applyFill="1" applyBorder="1"/>
    <xf numFmtId="0" fontId="0" fillId="45" borderId="29" xfId="0" applyFill="1" applyBorder="1"/>
    <xf numFmtId="0" fontId="0" fillId="45" borderId="30" xfId="0" applyFill="1" applyBorder="1"/>
    <xf numFmtId="0" fontId="41" fillId="48" borderId="21" xfId="0" applyFont="1" applyFill="1" applyBorder="1" applyAlignment="1">
      <alignment horizontal="center" vertical="center"/>
    </xf>
    <xf numFmtId="0" fontId="41" fillId="48" borderId="0" xfId="0" applyFont="1" applyFill="1" applyAlignment="1">
      <alignment horizontal="center" vertical="center"/>
    </xf>
    <xf numFmtId="0" fontId="0" fillId="0" borderId="50" xfId="0" applyBorder="1"/>
    <xf numFmtId="0" fontId="202" fillId="0" borderId="16" xfId="0" applyFont="1" applyBorder="1" applyAlignment="1">
      <alignment horizontal="center"/>
    </xf>
    <xf numFmtId="0" fontId="202" fillId="0" borderId="63" xfId="0" applyFont="1" applyBorder="1" applyAlignment="1">
      <alignment horizontal="center"/>
    </xf>
    <xf numFmtId="0" fontId="0" fillId="47" borderId="0" xfId="0" applyFill="1"/>
    <xf numFmtId="0" fontId="210" fillId="0" borderId="34" xfId="0" applyFont="1" applyBorder="1"/>
    <xf numFmtId="0" fontId="213" fillId="0" borderId="0" xfId="0" applyFont="1" applyAlignment="1">
      <alignment horizontal="center"/>
    </xf>
    <xf numFmtId="0" fontId="214" fillId="44" borderId="29" xfId="0" applyFont="1" applyFill="1" applyBorder="1"/>
    <xf numFmtId="0" fontId="215" fillId="44" borderId="0" xfId="0" applyFont="1" applyFill="1"/>
    <xf numFmtId="0" fontId="216" fillId="44" borderId="0" xfId="0" applyFont="1" applyFill="1"/>
    <xf numFmtId="0" fontId="217" fillId="45" borderId="29" xfId="0" applyFont="1" applyFill="1" applyBorder="1"/>
    <xf numFmtId="0" fontId="217" fillId="45" borderId="30" xfId="0" applyFont="1" applyFill="1" applyBorder="1"/>
    <xf numFmtId="0" fontId="198" fillId="48" borderId="16" xfId="0" applyFont="1" applyFill="1" applyBorder="1" applyAlignment="1">
      <alignment horizontal="center" vertical="center" wrapText="1" shrinkToFit="1"/>
    </xf>
    <xf numFmtId="0" fontId="176" fillId="0" borderId="16" xfId="0" applyFont="1" applyBorder="1" applyAlignment="1">
      <alignment horizontal="center" vertical="center" wrapText="1"/>
    </xf>
    <xf numFmtId="0" fontId="176" fillId="0" borderId="63" xfId="0" applyFont="1" applyBorder="1" applyAlignment="1">
      <alignment horizontal="center" vertical="center" wrapText="1"/>
    </xf>
    <xf numFmtId="0" fontId="176" fillId="44" borderId="0" xfId="0" applyFont="1" applyFill="1"/>
    <xf numFmtId="0" fontId="198" fillId="48" borderId="21" xfId="0" applyFont="1" applyFill="1" applyBorder="1" applyAlignment="1">
      <alignment horizontal="center" vertical="center" wrapText="1" shrinkToFit="1"/>
    </xf>
    <xf numFmtId="0" fontId="218" fillId="44" borderId="29" xfId="0" applyFont="1" applyFill="1" applyBorder="1"/>
    <xf numFmtId="0" fontId="176" fillId="44" borderId="0" xfId="0" applyFont="1" applyFill="1" applyAlignment="1">
      <alignment horizontal="center"/>
    </xf>
    <xf numFmtId="0" fontId="219" fillId="45" borderId="30" xfId="0" applyFont="1" applyFill="1" applyBorder="1"/>
    <xf numFmtId="0" fontId="220" fillId="47" borderId="23" xfId="0" applyFont="1" applyFill="1" applyBorder="1" applyAlignment="1">
      <alignment horizontal="center" vertical="center" wrapText="1" shrinkToFit="1"/>
    </xf>
    <xf numFmtId="0" fontId="177" fillId="47" borderId="23" xfId="0" applyFont="1" applyFill="1" applyBorder="1" applyAlignment="1">
      <alignment horizontal="center" vertical="center" wrapText="1" shrinkToFit="1"/>
    </xf>
    <xf numFmtId="0" fontId="176" fillId="0" borderId="0" xfId="0" applyFont="1" applyAlignment="1">
      <alignment horizontal="center"/>
    </xf>
    <xf numFmtId="0" fontId="215" fillId="0" borderId="0" xfId="0" applyFont="1"/>
    <xf numFmtId="0" fontId="176" fillId="0" borderId="16" xfId="0" applyFont="1" applyBorder="1" applyAlignment="1">
      <alignment horizontal="center"/>
    </xf>
    <xf numFmtId="0" fontId="214" fillId="0" borderId="0" xfId="0" applyFont="1"/>
    <xf numFmtId="2" fontId="0" fillId="0" borderId="22" xfId="0" applyNumberFormat="1" applyBorder="1" applyAlignment="1">
      <alignment horizontal="center" vertical="center"/>
    </xf>
    <xf numFmtId="4" fontId="72" fillId="0" borderId="0" xfId="0" applyNumberFormat="1" applyFont="1" applyAlignment="1">
      <alignment horizontal="center" vertical="center" wrapText="1"/>
    </xf>
    <xf numFmtId="10" fontId="4" fillId="0" borderId="0" xfId="1" applyNumberFormat="1" applyAlignment="1">
      <alignment horizontal="center"/>
    </xf>
    <xf numFmtId="4" fontId="200" fillId="0" borderId="0" xfId="0" applyNumberFormat="1" applyFont="1" applyAlignment="1">
      <alignment vertical="center" wrapText="1"/>
    </xf>
    <xf numFmtId="4" fontId="50" fillId="0" borderId="0" xfId="0" applyNumberFormat="1" applyFont="1" applyAlignment="1">
      <alignment vertical="center" wrapText="1"/>
    </xf>
    <xf numFmtId="4" fontId="182" fillId="0" borderId="0" xfId="0" applyNumberFormat="1" applyFont="1" applyAlignment="1">
      <alignment vertical="center" wrapText="1"/>
    </xf>
    <xf numFmtId="4" fontId="49" fillId="0" borderId="0" xfId="0" applyNumberFormat="1" applyFont="1" applyAlignment="1">
      <alignment vertical="center" wrapText="1"/>
    </xf>
    <xf numFmtId="0" fontId="189" fillId="47" borderId="36" xfId="0" applyFont="1" applyFill="1" applyBorder="1" applyAlignment="1">
      <alignment horizontal="center"/>
    </xf>
    <xf numFmtId="0" fontId="0" fillId="47" borderId="42" xfId="0" applyFill="1" applyBorder="1"/>
    <xf numFmtId="0" fontId="221" fillId="0" borderId="20" xfId="0" applyFont="1" applyBorder="1"/>
    <xf numFmtId="0" fontId="211" fillId="0" borderId="20" xfId="0" applyFont="1" applyBorder="1"/>
    <xf numFmtId="2" fontId="193" fillId="0" borderId="20" xfId="0" applyNumberFormat="1" applyFont="1" applyBorder="1" applyAlignment="1">
      <alignment horizontal="center" vertical="center" wrapText="1"/>
    </xf>
    <xf numFmtId="4" fontId="72" fillId="28" borderId="51" xfId="0" applyNumberFormat="1" applyFont="1" applyFill="1" applyBorder="1" applyAlignment="1">
      <alignment horizontal="center" vertical="center" wrapText="1"/>
    </xf>
    <xf numFmtId="10" fontId="4" fillId="0" borderId="41" xfId="1" applyNumberFormat="1" applyBorder="1" applyAlignment="1">
      <alignment horizontal="center"/>
    </xf>
    <xf numFmtId="0" fontId="0" fillId="0" borderId="20" xfId="0" applyBorder="1"/>
    <xf numFmtId="0" fontId="205" fillId="0" borderId="20" xfId="0" applyFont="1" applyBorder="1"/>
    <xf numFmtId="0" fontId="202" fillId="0" borderId="20" xfId="0" applyFont="1" applyBorder="1" applyAlignment="1">
      <alignment horizontal="center"/>
    </xf>
    <xf numFmtId="2" fontId="202" fillId="0" borderId="20" xfId="0" applyNumberFormat="1" applyFont="1" applyBorder="1" applyAlignment="1">
      <alignment horizontal="center"/>
    </xf>
    <xf numFmtId="0" fontId="210" fillId="0" borderId="20" xfId="0" applyFont="1" applyBorder="1"/>
    <xf numFmtId="2" fontId="40" fillId="0" borderId="20" xfId="0" applyNumberFormat="1" applyFont="1" applyBorder="1" applyAlignment="1">
      <alignment horizontal="center" vertical="center" wrapText="1"/>
    </xf>
    <xf numFmtId="0" fontId="21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62" fillId="44" borderId="29" xfId="0" applyFont="1" applyFill="1" applyBorder="1"/>
    <xf numFmtId="0" fontId="163" fillId="44" borderId="0" xfId="0" applyFont="1" applyFill="1"/>
    <xf numFmtId="0" fontId="164" fillId="44" borderId="0" xfId="0" applyFont="1" applyFill="1"/>
    <xf numFmtId="0" fontId="165" fillId="45" borderId="29" xfId="0" applyFont="1" applyFill="1" applyBorder="1"/>
    <xf numFmtId="0" fontId="165" fillId="45" borderId="30" xfId="0" applyFont="1" applyFill="1" applyBorder="1"/>
    <xf numFmtId="0" fontId="165" fillId="45" borderId="30" xfId="0" applyFont="1" applyFill="1" applyBorder="1" applyAlignment="1">
      <alignment horizontal="left"/>
    </xf>
    <xf numFmtId="0" fontId="166" fillId="44" borderId="29" xfId="0" applyFont="1" applyFill="1" applyBorder="1"/>
    <xf numFmtId="0" fontId="118" fillId="45" borderId="30" xfId="0" applyFont="1" applyFill="1" applyBorder="1" applyAlignment="1">
      <alignment horizontal="center"/>
    </xf>
    <xf numFmtId="0" fontId="41" fillId="47" borderId="16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63" xfId="0" applyBorder="1" applyAlignment="1">
      <alignment horizontal="center"/>
    </xf>
    <xf numFmtId="0" fontId="163" fillId="0" borderId="0" xfId="0" applyFont="1"/>
    <xf numFmtId="0" fontId="162" fillId="0" borderId="0" xfId="0" applyFont="1"/>
    <xf numFmtId="2" fontId="40" fillId="0" borderId="24" xfId="0" applyNumberFormat="1" applyFont="1" applyBorder="1" applyAlignment="1">
      <alignment horizontal="center"/>
    </xf>
    <xf numFmtId="0" fontId="177" fillId="24" borderId="47" xfId="1" applyFont="1" applyFill="1" applyBorder="1" applyAlignment="1">
      <alignment horizontal="center"/>
    </xf>
    <xf numFmtId="2" fontId="40" fillId="40" borderId="10" xfId="1" applyNumberFormat="1" applyFont="1" applyFill="1" applyBorder="1" applyAlignment="1">
      <alignment horizontal="center"/>
    </xf>
    <xf numFmtId="2" fontId="40" fillId="40" borderId="10" xfId="0" applyNumberFormat="1" applyFont="1" applyFill="1" applyBorder="1" applyAlignment="1">
      <alignment horizontal="center"/>
    </xf>
    <xf numFmtId="0" fontId="40" fillId="40" borderId="10" xfId="0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2" fontId="192" fillId="0" borderId="0" xfId="0" applyNumberFormat="1" applyFont="1" applyAlignment="1">
      <alignment horizontal="center"/>
    </xf>
    <xf numFmtId="0" fontId="0" fillId="40" borderId="0" xfId="0" applyFill="1" applyAlignment="1">
      <alignment horizontal="center"/>
    </xf>
    <xf numFmtId="0" fontId="23" fillId="40" borderId="0" xfId="0" applyFont="1" applyFill="1" applyAlignment="1">
      <alignment horizontal="center"/>
    </xf>
    <xf numFmtId="3" fontId="30" fillId="0" borderId="10" xfId="1" applyNumberFormat="1" applyFont="1" applyBorder="1" applyAlignment="1">
      <alignment horizontal="center"/>
    </xf>
    <xf numFmtId="2" fontId="222" fillId="0" borderId="0" xfId="0" applyNumberFormat="1" applyFont="1" applyAlignment="1">
      <alignment horizontal="center"/>
    </xf>
    <xf numFmtId="169" fontId="223" fillId="0" borderId="0" xfId="0" applyNumberFormat="1" applyFont="1" applyAlignment="1">
      <alignment horizontal="center"/>
    </xf>
    <xf numFmtId="2" fontId="224" fillId="0" borderId="0" xfId="0" applyNumberFormat="1" applyFont="1" applyAlignment="1">
      <alignment horizontal="center"/>
    </xf>
    <xf numFmtId="169" fontId="167" fillId="0" borderId="0" xfId="0" applyNumberFormat="1" applyFont="1" applyAlignment="1">
      <alignment horizontal="center"/>
    </xf>
    <xf numFmtId="0" fontId="0" fillId="0" borderId="0" xfId="1" applyFont="1" applyAlignment="1">
      <alignment horizontal="center"/>
    </xf>
    <xf numFmtId="0" fontId="29" fillId="24" borderId="0" xfId="1" applyFont="1" applyFill="1"/>
    <xf numFmtId="0" fontId="225" fillId="0" borderId="0" xfId="0" applyFont="1"/>
    <xf numFmtId="0" fontId="225" fillId="0" borderId="10" xfId="0" applyFont="1" applyBorder="1"/>
    <xf numFmtId="2" fontId="0" fillId="0" borderId="61" xfId="0" applyNumberFormat="1" applyBorder="1" applyAlignment="1">
      <alignment horizontal="center" vertical="center"/>
    </xf>
    <xf numFmtId="0" fontId="176" fillId="27" borderId="78" xfId="1" applyFont="1" applyFill="1" applyBorder="1" applyAlignment="1">
      <alignment horizontal="center"/>
    </xf>
    <xf numFmtId="0" fontId="225" fillId="0" borderId="24" xfId="0" applyFont="1" applyBorder="1"/>
    <xf numFmtId="4" fontId="137" fillId="28" borderId="43" xfId="0" applyNumberFormat="1" applyFont="1" applyFill="1" applyBorder="1" applyAlignment="1">
      <alignment horizontal="center" vertical="center" wrapText="1"/>
    </xf>
    <xf numFmtId="0" fontId="67" fillId="0" borderId="33" xfId="0" applyFont="1" applyBorder="1"/>
    <xf numFmtId="0" fontId="67" fillId="0" borderId="29" xfId="0" applyFont="1" applyBorder="1"/>
    <xf numFmtId="0" fontId="67" fillId="0" borderId="28" xfId="0" applyFont="1" applyBorder="1"/>
    <xf numFmtId="0" fontId="67" fillId="0" borderId="34" xfId="0" applyFont="1" applyBorder="1"/>
    <xf numFmtId="0" fontId="67" fillId="0" borderId="32" xfId="0" applyFont="1" applyBorder="1"/>
    <xf numFmtId="0" fontId="67" fillId="0" borderId="31" xfId="0" applyFont="1" applyBorder="1"/>
    <xf numFmtId="0" fontId="67" fillId="0" borderId="30" xfId="0" applyFont="1" applyBorder="1"/>
    <xf numFmtId="0" fontId="67" fillId="0" borderId="35" xfId="0" applyFont="1" applyBorder="1"/>
    <xf numFmtId="0" fontId="46" fillId="0" borderId="29" xfId="0" applyFont="1" applyBorder="1"/>
    <xf numFmtId="0" fontId="46" fillId="0" borderId="0" xfId="0" applyFont="1"/>
    <xf numFmtId="4" fontId="49" fillId="28" borderId="52" xfId="0" applyNumberFormat="1" applyFont="1" applyFill="1" applyBorder="1" applyAlignment="1">
      <alignment horizontal="center" vertical="center" wrapText="1"/>
    </xf>
    <xf numFmtId="0" fontId="0" fillId="0" borderId="39" xfId="1" applyFont="1" applyBorder="1" applyAlignment="1">
      <alignment horizontal="center"/>
    </xf>
    <xf numFmtId="3" fontId="23" fillId="0" borderId="10" xfId="0" applyNumberFormat="1" applyFont="1" applyBorder="1" applyAlignment="1">
      <alignment horizontal="center"/>
    </xf>
    <xf numFmtId="3" fontId="23" fillId="0" borderId="10" xfId="1" applyNumberFormat="1" applyFont="1" applyBorder="1" applyAlignment="1">
      <alignment horizontal="center"/>
    </xf>
    <xf numFmtId="49" fontId="0" fillId="40" borderId="39" xfId="0" applyNumberFormat="1" applyFill="1" applyBorder="1" applyAlignment="1">
      <alignment horizontal="center"/>
    </xf>
    <xf numFmtId="49" fontId="0" fillId="40" borderId="40" xfId="0" applyNumberFormat="1" applyFill="1" applyBorder="1" applyAlignment="1">
      <alignment horizontal="center"/>
    </xf>
    <xf numFmtId="0" fontId="169" fillId="24" borderId="29" xfId="1" applyFont="1" applyFill="1" applyBorder="1"/>
    <xf numFmtId="0" fontId="170" fillId="24" borderId="29" xfId="1" applyFont="1" applyFill="1" applyBorder="1"/>
    <xf numFmtId="2" fontId="170" fillId="24" borderId="29" xfId="1" applyNumberFormat="1" applyFont="1" applyFill="1" applyBorder="1"/>
    <xf numFmtId="0" fontId="45" fillId="0" borderId="0" xfId="0" applyFont="1"/>
    <xf numFmtId="2" fontId="45" fillId="0" borderId="0" xfId="0" applyNumberFormat="1" applyFont="1"/>
    <xf numFmtId="0" fontId="186" fillId="24" borderId="29" xfId="1" applyFont="1" applyFill="1" applyBorder="1"/>
    <xf numFmtId="2" fontId="186" fillId="24" borderId="0" xfId="1" applyNumberFormat="1" applyFont="1" applyFill="1"/>
    <xf numFmtId="2" fontId="186" fillId="24" borderId="29" xfId="1" applyNumberFormat="1" applyFont="1" applyFill="1" applyBorder="1"/>
    <xf numFmtId="2" fontId="33" fillId="0" borderId="0" xfId="0" applyNumberFormat="1" applyFont="1"/>
    <xf numFmtId="0" fontId="33" fillId="24" borderId="29" xfId="0" applyFont="1" applyFill="1" applyBorder="1"/>
    <xf numFmtId="2" fontId="33" fillId="24" borderId="0" xfId="0" applyNumberFormat="1" applyFont="1" applyFill="1"/>
    <xf numFmtId="2" fontId="33" fillId="24" borderId="30" xfId="0" applyNumberFormat="1" applyFont="1" applyFill="1" applyBorder="1"/>
    <xf numFmtId="2" fontId="41" fillId="0" borderId="10" xfId="0" applyNumberFormat="1" applyFont="1" applyBorder="1" applyAlignment="1">
      <alignment horizontal="center" vertical="center"/>
    </xf>
    <xf numFmtId="2" fontId="41" fillId="0" borderId="0" xfId="0" applyNumberFormat="1" applyFont="1" applyAlignment="1">
      <alignment horizontal="center"/>
    </xf>
    <xf numFmtId="4" fontId="172" fillId="28" borderId="45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horizontal="center" vertical="center"/>
    </xf>
    <xf numFmtId="2" fontId="41" fillId="40" borderId="10" xfId="0" applyNumberFormat="1" applyFont="1" applyFill="1" applyBorder="1" applyAlignment="1">
      <alignment horizontal="center" vertical="center"/>
    </xf>
    <xf numFmtId="2" fontId="41" fillId="0" borderId="0" xfId="0" applyNumberFormat="1" applyFont="1"/>
    <xf numFmtId="0" fontId="33" fillId="0" borderId="0" xfId="0" applyFont="1"/>
    <xf numFmtId="0" fontId="33" fillId="24" borderId="29" xfId="0" applyFont="1" applyFill="1" applyBorder="1" applyAlignment="1">
      <alignment horizontal="center"/>
    </xf>
    <xf numFmtId="0" fontId="33" fillId="24" borderId="0" xfId="0" applyFont="1" applyFill="1" applyAlignment="1">
      <alignment horizontal="center"/>
    </xf>
    <xf numFmtId="2" fontId="33" fillId="0" borderId="29" xfId="0" applyNumberFormat="1" applyFont="1" applyBorder="1"/>
    <xf numFmtId="2" fontId="168" fillId="24" borderId="0" xfId="0" applyNumberFormat="1" applyFont="1" applyFill="1"/>
    <xf numFmtId="4" fontId="172" fillId="28" borderId="67" xfId="0" applyNumberFormat="1" applyFont="1" applyFill="1" applyBorder="1" applyAlignment="1">
      <alignment horizontal="center" vertical="center" wrapText="1"/>
    </xf>
    <xf numFmtId="2" fontId="4" fillId="24" borderId="0" xfId="0" applyNumberFormat="1" applyFont="1" applyFill="1"/>
    <xf numFmtId="2" fontId="4" fillId="24" borderId="30" xfId="0" applyNumberFormat="1" applyFont="1" applyFill="1" applyBorder="1"/>
    <xf numFmtId="0" fontId="176" fillId="40" borderId="10" xfId="178" applyFont="1" applyFill="1" applyBorder="1" applyAlignment="1">
      <alignment horizontal="center"/>
    </xf>
    <xf numFmtId="0" fontId="176" fillId="40" borderId="10" xfId="1" applyFont="1" applyFill="1" applyBorder="1" applyAlignment="1">
      <alignment horizontal="center"/>
    </xf>
    <xf numFmtId="0" fontId="192" fillId="0" borderId="0" xfId="0" applyFont="1" applyAlignment="1">
      <alignment horizontal="center"/>
    </xf>
    <xf numFmtId="2" fontId="198" fillId="0" borderId="0" xfId="1" applyNumberFormat="1" applyFont="1" applyAlignment="1">
      <alignment horizontal="center"/>
    </xf>
    <xf numFmtId="0" fontId="185" fillId="24" borderId="29" xfId="1" applyFont="1" applyFill="1" applyBorder="1"/>
    <xf numFmtId="2" fontId="148" fillId="0" borderId="10" xfId="0" applyNumberFormat="1" applyFont="1" applyBorder="1" applyAlignment="1">
      <alignment horizontal="center" vertical="center"/>
    </xf>
    <xf numFmtId="0" fontId="25" fillId="24" borderId="30" xfId="1" applyFont="1" applyFill="1" applyBorder="1"/>
    <xf numFmtId="0" fontId="202" fillId="47" borderId="10" xfId="0" applyFont="1" applyFill="1" applyBorder="1" applyAlignment="1">
      <alignment horizontal="center"/>
    </xf>
    <xf numFmtId="0" fontId="178" fillId="24" borderId="0" xfId="1" applyFont="1" applyFill="1"/>
    <xf numFmtId="0" fontId="178" fillId="24" borderId="30" xfId="1" applyFont="1" applyFill="1" applyBorder="1"/>
    <xf numFmtId="0" fontId="178" fillId="27" borderId="67" xfId="1" applyFont="1" applyFill="1" applyBorder="1" applyAlignment="1">
      <alignment horizontal="center"/>
    </xf>
    <xf numFmtId="0" fontId="181" fillId="24" borderId="0" xfId="1" applyFont="1" applyFill="1"/>
    <xf numFmtId="0" fontId="178" fillId="24" borderId="30" xfId="0" applyFont="1" applyFill="1" applyBorder="1"/>
    <xf numFmtId="165" fontId="198" fillId="0" borderId="0" xfId="0" applyNumberFormat="1" applyFont="1" applyAlignment="1">
      <alignment horizontal="center"/>
    </xf>
    <xf numFmtId="0" fontId="227" fillId="0" borderId="0" xfId="0" applyFont="1"/>
    <xf numFmtId="0" fontId="228" fillId="0" borderId="0" xfId="0" applyFont="1"/>
    <xf numFmtId="0" fontId="228" fillId="0" borderId="30" xfId="0" applyFont="1" applyBorder="1"/>
    <xf numFmtId="2" fontId="179" fillId="25" borderId="0" xfId="1" applyNumberFormat="1" applyFont="1" applyFill="1" applyAlignment="1">
      <alignment horizontal="center"/>
    </xf>
    <xf numFmtId="2" fontId="179" fillId="0" borderId="0" xfId="1" applyNumberFormat="1" applyFont="1" applyAlignment="1">
      <alignment horizontal="center"/>
    </xf>
    <xf numFmtId="2" fontId="229" fillId="0" borderId="0" xfId="1" applyNumberFormat="1" applyFont="1" applyAlignment="1">
      <alignment horizontal="center"/>
    </xf>
    <xf numFmtId="2" fontId="230" fillId="24" borderId="29" xfId="1" applyNumberFormat="1" applyFont="1" applyFill="1" applyBorder="1" applyAlignment="1">
      <alignment horizontal="center"/>
    </xf>
    <xf numFmtId="2" fontId="181" fillId="24" borderId="0" xfId="0" applyNumberFormat="1" applyFont="1" applyFill="1" applyAlignment="1">
      <alignment horizontal="center"/>
    </xf>
    <xf numFmtId="2" fontId="229" fillId="24" borderId="0" xfId="1" applyNumberFormat="1" applyFont="1" applyFill="1" applyAlignment="1">
      <alignment horizontal="center"/>
    </xf>
    <xf numFmtId="2" fontId="183" fillId="24" borderId="0" xfId="0" applyNumberFormat="1" applyFont="1" applyFill="1" applyAlignment="1">
      <alignment horizontal="center"/>
    </xf>
    <xf numFmtId="0" fontId="230" fillId="24" borderId="29" xfId="1" applyFont="1" applyFill="1" applyBorder="1" applyAlignment="1">
      <alignment horizontal="center"/>
    </xf>
    <xf numFmtId="2" fontId="181" fillId="24" borderId="0" xfId="1" applyNumberFormat="1" applyFont="1" applyFill="1" applyAlignment="1">
      <alignment horizontal="center"/>
    </xf>
    <xf numFmtId="2" fontId="231" fillId="24" borderId="0" xfId="1" applyNumberFormat="1" applyFont="1" applyFill="1" applyAlignment="1">
      <alignment horizontal="center"/>
    </xf>
    <xf numFmtId="2" fontId="187" fillId="0" borderId="0" xfId="1" applyNumberFormat="1" applyFont="1" applyAlignment="1">
      <alignment horizontal="center"/>
    </xf>
    <xf numFmtId="0" fontId="232" fillId="44" borderId="29" xfId="0" applyFont="1" applyFill="1" applyBorder="1"/>
    <xf numFmtId="0" fontId="176" fillId="49" borderId="22" xfId="0" applyFont="1" applyFill="1" applyBorder="1" applyAlignment="1">
      <alignment horizontal="center" vertical="center"/>
    </xf>
    <xf numFmtId="0" fontId="176" fillId="49" borderId="20" xfId="0" applyFont="1" applyFill="1" applyBorder="1" applyAlignment="1">
      <alignment horizontal="center" vertical="center"/>
    </xf>
    <xf numFmtId="0" fontId="233" fillId="0" borderId="0" xfId="0" applyFont="1" applyAlignment="1">
      <alignment horizontal="center"/>
    </xf>
    <xf numFmtId="171" fontId="189" fillId="0" borderId="0" xfId="0" applyNumberFormat="1" applyFont="1" applyAlignment="1">
      <alignment horizontal="center"/>
    </xf>
    <xf numFmtId="2" fontId="0" fillId="0" borderId="1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59" fillId="43" borderId="29" xfId="0" applyNumberFormat="1" applyFont="1" applyFill="1" applyBorder="1"/>
    <xf numFmtId="0" fontId="0" fillId="43" borderId="28" xfId="0" applyFill="1" applyBorder="1"/>
    <xf numFmtId="0" fontId="38" fillId="40" borderId="10" xfId="0" applyFont="1" applyFill="1" applyBorder="1" applyAlignment="1">
      <alignment horizontal="center"/>
    </xf>
    <xf numFmtId="0" fontId="176" fillId="40" borderId="24" xfId="1" applyFont="1" applyFill="1" applyBorder="1" applyAlignment="1">
      <alignment horizontal="center"/>
    </xf>
    <xf numFmtId="2" fontId="48" fillId="43" borderId="0" xfId="0" applyNumberFormat="1" applyFont="1" applyFill="1"/>
    <xf numFmtId="0" fontId="0" fillId="0" borderId="5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2" fontId="177" fillId="41" borderId="10" xfId="1" applyNumberFormat="1" applyFont="1" applyFill="1" applyBorder="1" applyAlignment="1">
      <alignment horizontal="center" vertical="center"/>
    </xf>
    <xf numFmtId="2" fontId="41" fillId="41" borderId="10" xfId="0" applyNumberFormat="1" applyFont="1" applyFill="1" applyBorder="1" applyAlignment="1">
      <alignment horizontal="center" vertical="center"/>
    </xf>
    <xf numFmtId="2" fontId="41" fillId="53" borderId="10" xfId="0" applyNumberFormat="1" applyFont="1" applyFill="1" applyBorder="1" applyAlignment="1">
      <alignment horizontal="center" vertical="center"/>
    </xf>
    <xf numFmtId="0" fontId="0" fillId="53" borderId="10" xfId="0" applyFill="1" applyBorder="1" applyAlignment="1">
      <alignment horizontal="center" vertical="center"/>
    </xf>
    <xf numFmtId="2" fontId="177" fillId="40" borderId="10" xfId="1" applyNumberFormat="1" applyFont="1" applyFill="1" applyBorder="1" applyAlignment="1">
      <alignment horizontal="center" vertical="center"/>
    </xf>
    <xf numFmtId="0" fontId="0" fillId="40" borderId="41" xfId="0" applyFill="1" applyBorder="1" applyAlignment="1">
      <alignment horizontal="center"/>
    </xf>
    <xf numFmtId="49" fontId="0" fillId="40" borderId="0" xfId="0" applyNumberFormat="1" applyFill="1" applyAlignment="1">
      <alignment horizontal="center"/>
    </xf>
    <xf numFmtId="0" fontId="23" fillId="40" borderId="24" xfId="1" applyFont="1" applyFill="1" applyBorder="1" applyAlignment="1">
      <alignment horizontal="center"/>
    </xf>
    <xf numFmtId="0" fontId="4" fillId="40" borderId="24" xfId="1" applyFill="1" applyBorder="1" applyAlignment="1">
      <alignment horizontal="center"/>
    </xf>
    <xf numFmtId="0" fontId="0" fillId="40" borderId="24" xfId="0" applyFill="1" applyBorder="1" applyAlignment="1">
      <alignment horizontal="center"/>
    </xf>
    <xf numFmtId="10" fontId="31" fillId="0" borderId="70" xfId="1" applyNumberFormat="1" applyFont="1" applyBorder="1" applyAlignment="1">
      <alignment horizontal="center"/>
    </xf>
    <xf numFmtId="2" fontId="198" fillId="0" borderId="10" xfId="0" applyNumberFormat="1" applyFont="1" applyBorder="1" applyAlignment="1">
      <alignment horizontal="center"/>
    </xf>
    <xf numFmtId="0" fontId="10" fillId="24" borderId="34" xfId="134" applyFill="1" applyBorder="1" applyAlignment="1" applyProtection="1"/>
    <xf numFmtId="0" fontId="10" fillId="0" borderId="0" xfId="134" applyAlignment="1" applyProtection="1"/>
    <xf numFmtId="0" fontId="239" fillId="24" borderId="0" xfId="0" applyFont="1" applyFill="1"/>
    <xf numFmtId="0" fontId="104" fillId="24" borderId="0" xfId="0" applyFont="1" applyFill="1"/>
    <xf numFmtId="4" fontId="72" fillId="0" borderId="45" xfId="0" applyNumberFormat="1" applyFont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9" fontId="0" fillId="40" borderId="33" xfId="0" applyNumberFormat="1" applyFill="1" applyBorder="1"/>
    <xf numFmtId="49" fontId="0" fillId="40" borderId="34" xfId="0" applyNumberFormat="1" applyFill="1" applyBorder="1"/>
    <xf numFmtId="49" fontId="0" fillId="40" borderId="31" xfId="0" applyNumberFormat="1" applyFill="1" applyBorder="1"/>
    <xf numFmtId="4" fontId="133" fillId="0" borderId="42" xfId="0" applyNumberFormat="1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/>
    </xf>
    <xf numFmtId="0" fontId="40" fillId="0" borderId="38" xfId="0" applyFont="1" applyBorder="1"/>
    <xf numFmtId="0" fontId="40" fillId="0" borderId="40" xfId="0" applyFont="1" applyBorder="1" applyAlignment="1">
      <alignment horizontal="center"/>
    </xf>
    <xf numFmtId="2" fontId="198" fillId="0" borderId="24" xfId="0" applyNumberFormat="1" applyFont="1" applyBorder="1" applyAlignment="1">
      <alignment horizontal="center"/>
    </xf>
    <xf numFmtId="0" fontId="40" fillId="0" borderId="41" xfId="0" applyFont="1" applyBorder="1"/>
    <xf numFmtId="2" fontId="177" fillId="0" borderId="24" xfId="1" applyNumberFormat="1" applyFont="1" applyBorder="1" applyAlignment="1">
      <alignment horizontal="center" vertical="center"/>
    </xf>
    <xf numFmtId="2" fontId="41" fillId="0" borderId="24" xfId="0" applyNumberFormat="1" applyFont="1" applyBorder="1" applyAlignment="1">
      <alignment horizontal="center" vertical="center"/>
    </xf>
    <xf numFmtId="0" fontId="38" fillId="40" borderId="24" xfId="1" applyFont="1" applyFill="1" applyBorder="1" applyAlignment="1">
      <alignment horizontal="center"/>
    </xf>
    <xf numFmtId="0" fontId="23" fillId="40" borderId="40" xfId="1" applyFont="1" applyFill="1" applyBorder="1" applyAlignment="1">
      <alignment horizontal="center"/>
    </xf>
    <xf numFmtId="2" fontId="177" fillId="0" borderId="61" xfId="1" applyNumberFormat="1" applyFont="1" applyBorder="1" applyAlignment="1">
      <alignment horizontal="center" vertical="center"/>
    </xf>
    <xf numFmtId="2" fontId="41" fillId="0" borderId="61" xfId="0" applyNumberFormat="1" applyFont="1" applyBorder="1" applyAlignment="1">
      <alignment horizontal="center" vertical="center"/>
    </xf>
    <xf numFmtId="4" fontId="182" fillId="28" borderId="61" xfId="0" applyNumberFormat="1" applyFont="1" applyFill="1" applyBorder="1" applyAlignment="1">
      <alignment horizontal="center" vertical="center" wrapText="1"/>
    </xf>
    <xf numFmtId="4" fontId="172" fillId="28" borderId="61" xfId="0" applyNumberFormat="1" applyFont="1" applyFill="1" applyBorder="1" applyAlignment="1">
      <alignment horizontal="center" vertical="center" wrapText="1"/>
    </xf>
    <xf numFmtId="0" fontId="0" fillId="24" borderId="38" xfId="0" applyFill="1" applyBorder="1"/>
    <xf numFmtId="0" fontId="23" fillId="0" borderId="60" xfId="0" applyFont="1" applyBorder="1" applyAlignment="1">
      <alignment horizontal="center"/>
    </xf>
    <xf numFmtId="2" fontId="40" fillId="0" borderId="61" xfId="0" applyNumberFormat="1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0" fontId="38" fillId="0" borderId="61" xfId="0" applyFont="1" applyBorder="1" applyAlignment="1">
      <alignment horizontal="center"/>
    </xf>
    <xf numFmtId="0" fontId="40" fillId="24" borderId="61" xfId="0" applyFont="1" applyFill="1" applyBorder="1" applyAlignment="1">
      <alignment horizontal="center"/>
    </xf>
    <xf numFmtId="4" fontId="156" fillId="0" borderId="45" xfId="0" applyNumberFormat="1" applyFont="1" applyBorder="1" applyAlignment="1">
      <alignment horizontal="center" vertical="center" wrapText="1"/>
    </xf>
    <xf numFmtId="0" fontId="38" fillId="24" borderId="61" xfId="1" applyFont="1" applyFill="1" applyBorder="1" applyAlignment="1">
      <alignment horizontal="center"/>
    </xf>
    <xf numFmtId="0" fontId="80" fillId="24" borderId="61" xfId="1" applyFont="1" applyFill="1" applyBorder="1" applyAlignment="1">
      <alignment horizontal="center"/>
    </xf>
    <xf numFmtId="0" fontId="80" fillId="0" borderId="61" xfId="1" applyFont="1" applyBorder="1" applyAlignment="1">
      <alignment horizontal="center"/>
    </xf>
    <xf numFmtId="0" fontId="38" fillId="0" borderId="72" xfId="1" applyFont="1" applyBorder="1" applyAlignment="1">
      <alignment horizontal="center"/>
    </xf>
    <xf numFmtId="0" fontId="80" fillId="0" borderId="56" xfId="1" applyFont="1" applyBorder="1" applyAlignment="1">
      <alignment horizontal="center"/>
    </xf>
    <xf numFmtId="2" fontId="41" fillId="0" borderId="56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40" fillId="0" borderId="61" xfId="0" applyFont="1" applyBorder="1" applyAlignment="1">
      <alignment horizontal="center"/>
    </xf>
    <xf numFmtId="0" fontId="0" fillId="40" borderId="60" xfId="0" applyFill="1" applyBorder="1" applyAlignment="1">
      <alignment horizontal="center"/>
    </xf>
    <xf numFmtId="0" fontId="38" fillId="40" borderId="61" xfId="1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0" fontId="0" fillId="24" borderId="60" xfId="0" applyFill="1" applyBorder="1" applyAlignment="1">
      <alignment horizontal="center"/>
    </xf>
    <xf numFmtId="0" fontId="0" fillId="24" borderId="41" xfId="0" applyFill="1" applyBorder="1"/>
    <xf numFmtId="0" fontId="23" fillId="40" borderId="39" xfId="0" applyFont="1" applyFill="1" applyBorder="1" applyAlignment="1">
      <alignment horizontal="center"/>
    </xf>
    <xf numFmtId="2" fontId="202" fillId="0" borderId="47" xfId="0" applyNumberFormat="1" applyFont="1" applyBorder="1" applyAlignment="1">
      <alignment horizontal="center"/>
    </xf>
    <xf numFmtId="0" fontId="138" fillId="0" borderId="86" xfId="0" applyFont="1" applyBorder="1" applyAlignment="1">
      <alignment horizontal="center"/>
    </xf>
    <xf numFmtId="0" fontId="138" fillId="0" borderId="57" xfId="0" applyFont="1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/>
    <xf numFmtId="0" fontId="80" fillId="0" borderId="25" xfId="1" applyFont="1" applyBorder="1" applyAlignment="1">
      <alignment horizontal="center"/>
    </xf>
    <xf numFmtId="2" fontId="177" fillId="0" borderId="56" xfId="0" applyNumberFormat="1" applyFont="1" applyBorder="1" applyAlignment="1">
      <alignment horizontal="center" vertical="center"/>
    </xf>
    <xf numFmtId="0" fontId="148" fillId="0" borderId="62" xfId="0" applyFont="1" applyBorder="1" applyAlignment="1">
      <alignment horizontal="center"/>
    </xf>
    <xf numFmtId="0" fontId="187" fillId="40" borderId="61" xfId="1" applyFont="1" applyFill="1" applyBorder="1" applyAlignment="1">
      <alignment horizontal="center"/>
    </xf>
    <xf numFmtId="0" fontId="176" fillId="40" borderId="61" xfId="178" applyFont="1" applyFill="1" applyBorder="1" applyAlignment="1">
      <alignment horizontal="center"/>
    </xf>
    <xf numFmtId="2" fontId="148" fillId="0" borderId="61" xfId="0" applyNumberFormat="1" applyFont="1" applyBorder="1" applyAlignment="1">
      <alignment horizontal="center" vertical="center"/>
    </xf>
    <xf numFmtId="2" fontId="148" fillId="0" borderId="24" xfId="0" applyNumberFormat="1" applyFont="1" applyBorder="1" applyAlignment="1">
      <alignment horizontal="center" vertical="center"/>
    </xf>
    <xf numFmtId="2" fontId="177" fillId="40" borderId="24" xfId="178" applyNumberFormat="1" applyFont="1" applyFill="1" applyBorder="1" applyAlignment="1">
      <alignment horizontal="center"/>
    </xf>
    <xf numFmtId="0" fontId="24" fillId="0" borderId="38" xfId="0" applyFont="1" applyBorder="1" applyAlignment="1">
      <alignment horizontal="center"/>
    </xf>
    <xf numFmtId="0" fontId="202" fillId="47" borderId="60" xfId="0" applyFont="1" applyFill="1" applyBorder="1" applyAlignment="1">
      <alignment horizontal="center"/>
    </xf>
    <xf numFmtId="0" fontId="176" fillId="40" borderId="61" xfId="1" applyFont="1" applyFill="1" applyBorder="1" applyAlignment="1">
      <alignment horizontal="center"/>
    </xf>
    <xf numFmtId="2" fontId="177" fillId="40" borderId="61" xfId="178" applyNumberFormat="1" applyFont="1" applyFill="1" applyBorder="1" applyAlignment="1">
      <alignment horizontal="center"/>
    </xf>
    <xf numFmtId="0" fontId="202" fillId="47" borderId="39" xfId="0" applyFont="1" applyFill="1" applyBorder="1" applyAlignment="1">
      <alignment horizontal="center"/>
    </xf>
    <xf numFmtId="0" fontId="202" fillId="47" borderId="40" xfId="0" applyFont="1" applyFill="1" applyBorder="1" applyAlignment="1">
      <alignment horizontal="center"/>
    </xf>
    <xf numFmtId="2" fontId="23" fillId="0" borderId="10" xfId="0" applyNumberFormat="1" applyFont="1" applyBorder="1" applyAlignment="1">
      <alignment horizontal="center" vertical="center"/>
    </xf>
    <xf numFmtId="0" fontId="23" fillId="0" borderId="38" xfId="0" applyFont="1" applyBorder="1" applyAlignment="1">
      <alignment horizontal="center"/>
    </xf>
    <xf numFmtId="2" fontId="23" fillId="0" borderId="61" xfId="0" applyNumberFormat="1" applyFont="1" applyBorder="1" applyAlignment="1">
      <alignment horizontal="center" vertical="center"/>
    </xf>
    <xf numFmtId="0" fontId="23" fillId="0" borderId="62" xfId="0" applyFont="1" applyBorder="1" applyAlignment="1">
      <alignment horizontal="center"/>
    </xf>
    <xf numFmtId="2" fontId="23" fillId="0" borderId="24" xfId="0" applyNumberFormat="1" applyFont="1" applyBorder="1" applyAlignment="1">
      <alignment horizontal="center" vertical="center"/>
    </xf>
    <xf numFmtId="0" fontId="23" fillId="0" borderId="41" xfId="0" applyFont="1" applyBorder="1" applyAlignment="1">
      <alignment horizontal="center"/>
    </xf>
    <xf numFmtId="10" fontId="4" fillId="0" borderId="67" xfId="1" applyNumberFormat="1" applyBorder="1" applyAlignment="1">
      <alignment horizontal="center"/>
    </xf>
    <xf numFmtId="2" fontId="40" fillId="40" borderId="24" xfId="1" applyNumberFormat="1" applyFont="1" applyFill="1" applyBorder="1" applyAlignment="1">
      <alignment horizontal="center"/>
    </xf>
    <xf numFmtId="2" fontId="40" fillId="40" borderId="61" xfId="0" applyNumberFormat="1" applyFont="1" applyFill="1" applyBorder="1" applyAlignment="1">
      <alignment horizontal="center"/>
    </xf>
    <xf numFmtId="2" fontId="40" fillId="40" borderId="24" xfId="0" applyNumberFormat="1" applyFont="1" applyFill="1" applyBorder="1" applyAlignment="1">
      <alignment horizontal="center"/>
    </xf>
    <xf numFmtId="0" fontId="48" fillId="24" borderId="0" xfId="1" applyFont="1" applyFill="1"/>
    <xf numFmtId="49" fontId="97" fillId="40" borderId="0" xfId="0" applyNumberFormat="1" applyFont="1" applyFill="1"/>
    <xf numFmtId="49" fontId="28" fillId="40" borderId="0" xfId="1" applyNumberFormat="1" applyFont="1" applyFill="1"/>
    <xf numFmtId="49" fontId="23" fillId="40" borderId="45" xfId="1" applyNumberFormat="1" applyFont="1" applyFill="1" applyBorder="1" applyAlignment="1">
      <alignment horizontal="center"/>
    </xf>
    <xf numFmtId="49" fontId="0" fillId="40" borderId="60" xfId="0" applyNumberFormat="1" applyFill="1" applyBorder="1" applyAlignment="1">
      <alignment horizontal="center"/>
    </xf>
    <xf numFmtId="49" fontId="23" fillId="40" borderId="39" xfId="1" applyNumberFormat="1" applyFont="1" applyFill="1" applyBorder="1" applyAlignment="1">
      <alignment horizontal="center"/>
    </xf>
    <xf numFmtId="49" fontId="0" fillId="40" borderId="0" xfId="0" applyNumberFormat="1" applyFill="1"/>
    <xf numFmtId="49" fontId="23" fillId="40" borderId="60" xfId="1" applyNumberFormat="1" applyFont="1" applyFill="1" applyBorder="1" applyAlignment="1">
      <alignment horizontal="center"/>
    </xf>
    <xf numFmtId="49" fontId="23" fillId="40" borderId="42" xfId="1" applyNumberFormat="1" applyFont="1" applyFill="1" applyBorder="1" applyAlignment="1">
      <alignment horizontal="center"/>
    </xf>
    <xf numFmtId="49" fontId="23" fillId="40" borderId="40" xfId="1" applyNumberFormat="1" applyFont="1" applyFill="1" applyBorder="1" applyAlignment="1">
      <alignment horizontal="center"/>
    </xf>
    <xf numFmtId="49" fontId="23" fillId="40" borderId="0" xfId="1" applyNumberFormat="1" applyFont="1" applyFill="1" applyAlignment="1">
      <alignment horizontal="center"/>
    </xf>
    <xf numFmtId="49" fontId="23" fillId="40" borderId="36" xfId="1" applyNumberFormat="1" applyFont="1" applyFill="1" applyBorder="1" applyAlignment="1">
      <alignment horizontal="center"/>
    </xf>
    <xf numFmtId="1" fontId="40" fillId="24" borderId="10" xfId="1" applyNumberFormat="1" applyFont="1" applyFill="1" applyBorder="1" applyAlignment="1">
      <alignment horizontal="center"/>
    </xf>
    <xf numFmtId="1" fontId="40" fillId="0" borderId="10" xfId="1" applyNumberFormat="1" applyFont="1" applyBorder="1" applyAlignment="1">
      <alignment horizontal="center"/>
    </xf>
    <xf numFmtId="0" fontId="40" fillId="0" borderId="10" xfId="1" applyFont="1" applyBorder="1" applyAlignment="1">
      <alignment horizontal="center" vertical="center" wrapText="1"/>
    </xf>
    <xf numFmtId="1" fontId="40" fillId="24" borderId="61" xfId="1" applyNumberFormat="1" applyFont="1" applyFill="1" applyBorder="1" applyAlignment="1">
      <alignment horizontal="center"/>
    </xf>
    <xf numFmtId="1" fontId="40" fillId="24" borderId="24" xfId="1" applyNumberFormat="1" applyFont="1" applyFill="1" applyBorder="1" applyAlignment="1">
      <alignment horizontal="center"/>
    </xf>
    <xf numFmtId="0" fontId="40" fillId="24" borderId="24" xfId="1" applyFont="1" applyFill="1" applyBorder="1" applyAlignment="1">
      <alignment horizontal="center" vertical="center" wrapText="1"/>
    </xf>
    <xf numFmtId="1" fontId="40" fillId="0" borderId="10" xfId="1" applyNumberFormat="1" applyFont="1" applyBorder="1" applyAlignment="1">
      <alignment horizontal="center" vertical="center"/>
    </xf>
    <xf numFmtId="1" fontId="40" fillId="0" borderId="61" xfId="1" applyNumberFormat="1" applyFont="1" applyBorder="1" applyAlignment="1">
      <alignment horizontal="center" vertical="center"/>
    </xf>
    <xf numFmtId="0" fontId="30" fillId="0" borderId="62" xfId="0" applyFont="1" applyBorder="1"/>
    <xf numFmtId="0" fontId="25" fillId="24" borderId="64" xfId="1" applyFont="1" applyFill="1" applyBorder="1" applyAlignment="1">
      <alignment horizontal="center"/>
    </xf>
    <xf numFmtId="0" fontId="25" fillId="24" borderId="0" xfId="1" applyFont="1" applyFill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78" xfId="1" applyFont="1" applyBorder="1" applyAlignment="1">
      <alignment horizontal="center"/>
    </xf>
    <xf numFmtId="0" fontId="25" fillId="0" borderId="72" xfId="1" applyFont="1" applyBorder="1" applyAlignment="1">
      <alignment horizontal="center"/>
    </xf>
    <xf numFmtId="0" fontId="30" fillId="0" borderId="57" xfId="0" applyFont="1" applyBorder="1" applyAlignment="1">
      <alignment horizontal="center"/>
    </xf>
    <xf numFmtId="0" fontId="0" fillId="0" borderId="55" xfId="0" applyBorder="1"/>
    <xf numFmtId="0" fontId="23" fillId="0" borderId="61" xfId="0" applyFont="1" applyBorder="1" applyAlignment="1">
      <alignment horizontal="center"/>
    </xf>
    <xf numFmtId="49" fontId="0" fillId="40" borderId="72" xfId="0" applyNumberFormat="1" applyFill="1" applyBorder="1" applyAlignment="1">
      <alignment horizontal="center"/>
    </xf>
    <xf numFmtId="0" fontId="23" fillId="0" borderId="56" xfId="0" applyFont="1" applyBorder="1" applyAlignment="1">
      <alignment horizontal="center"/>
    </xf>
    <xf numFmtId="0" fontId="23" fillId="40" borderId="61" xfId="0" applyFont="1" applyFill="1" applyBorder="1" applyAlignment="1">
      <alignment horizontal="center"/>
    </xf>
    <xf numFmtId="0" fontId="0" fillId="40" borderId="62" xfId="0" applyFill="1" applyBorder="1" applyAlignment="1">
      <alignment horizontal="center"/>
    </xf>
    <xf numFmtId="10" fontId="31" fillId="0" borderId="0" xfId="1" applyNumberFormat="1" applyFont="1" applyAlignment="1">
      <alignment horizontal="center"/>
    </xf>
    <xf numFmtId="0" fontId="0" fillId="40" borderId="62" xfId="0" applyFill="1" applyBorder="1" applyAlignment="1">
      <alignment horizontal="center" vertical="center"/>
    </xf>
    <xf numFmtId="0" fontId="0" fillId="40" borderId="41" xfId="0" applyFill="1" applyBorder="1" applyAlignment="1">
      <alignment horizontal="center" vertical="center"/>
    </xf>
    <xf numFmtId="49" fontId="23" fillId="40" borderId="72" xfId="1" applyNumberFormat="1" applyFont="1" applyFill="1" applyBorder="1" applyAlignment="1">
      <alignment horizontal="center"/>
    </xf>
    <xf numFmtId="0" fontId="4" fillId="0" borderId="56" xfId="1" applyBorder="1" applyAlignment="1">
      <alignment horizontal="center"/>
    </xf>
    <xf numFmtId="3" fontId="4" fillId="0" borderId="61" xfId="1" applyNumberFormat="1" applyBorder="1" applyAlignment="1">
      <alignment horizontal="center"/>
    </xf>
    <xf numFmtId="0" fontId="40" fillId="24" borderId="13" xfId="1" applyFont="1" applyFill="1" applyBorder="1" applyAlignment="1">
      <alignment horizontal="center" vertical="center" wrapText="1"/>
    </xf>
    <xf numFmtId="2" fontId="177" fillId="0" borderId="82" xfId="1" applyNumberFormat="1" applyFont="1" applyBorder="1" applyAlignment="1">
      <alignment horizontal="center" vertical="center"/>
    </xf>
    <xf numFmtId="2" fontId="177" fillId="0" borderId="14" xfId="1" applyNumberFormat="1" applyFont="1" applyBorder="1" applyAlignment="1">
      <alignment horizontal="center" vertical="center"/>
    </xf>
    <xf numFmtId="2" fontId="177" fillId="0" borderId="26" xfId="1" applyNumberFormat="1" applyFont="1" applyBorder="1" applyAlignment="1">
      <alignment horizontal="center" vertical="center"/>
    </xf>
    <xf numFmtId="2" fontId="242" fillId="0" borderId="0" xfId="0" applyNumberFormat="1" applyFont="1" applyAlignment="1">
      <alignment horizontal="center"/>
    </xf>
    <xf numFmtId="4" fontId="172" fillId="28" borderId="20" xfId="0" applyNumberFormat="1" applyFont="1" applyFill="1" applyBorder="1" applyAlignment="1">
      <alignment horizontal="center" vertical="center" wrapText="1"/>
    </xf>
    <xf numFmtId="4" fontId="72" fillId="0" borderId="20" xfId="0" applyNumberFormat="1" applyFont="1" applyBorder="1" applyAlignment="1">
      <alignment horizontal="center" vertical="center" wrapText="1"/>
    </xf>
    <xf numFmtId="0" fontId="23" fillId="0" borderId="34" xfId="0" applyFont="1" applyBorder="1" applyAlignment="1">
      <alignment horizontal="center"/>
    </xf>
    <xf numFmtId="2" fontId="177" fillId="0" borderId="0" xfId="1" applyNumberFormat="1" applyFont="1" applyAlignment="1">
      <alignment horizontal="center" vertical="center"/>
    </xf>
    <xf numFmtId="0" fontId="77" fillId="40" borderId="34" xfId="0" applyFont="1" applyFill="1" applyBorder="1"/>
    <xf numFmtId="0" fontId="80" fillId="40" borderId="0" xfId="0" applyFont="1" applyFill="1"/>
    <xf numFmtId="0" fontId="79" fillId="40" borderId="0" xfId="1" applyFont="1" applyFill="1"/>
    <xf numFmtId="0" fontId="177" fillId="40" borderId="0" xfId="1" applyFont="1" applyFill="1"/>
    <xf numFmtId="2" fontId="176" fillId="40" borderId="0" xfId="1" applyNumberFormat="1" applyFont="1" applyFill="1"/>
    <xf numFmtId="2" fontId="33" fillId="40" borderId="0" xfId="0" applyNumberFormat="1" applyFont="1" applyFill="1"/>
    <xf numFmtId="0" fontId="77" fillId="40" borderId="0" xfId="0" applyFont="1" applyFill="1"/>
    <xf numFmtId="0" fontId="0" fillId="40" borderId="32" xfId="0" applyFill="1" applyBorder="1"/>
    <xf numFmtId="0" fontId="0" fillId="40" borderId="34" xfId="0" applyFill="1" applyBorder="1"/>
    <xf numFmtId="0" fontId="40" fillId="40" borderId="0" xfId="0" applyFont="1" applyFill="1"/>
    <xf numFmtId="0" fontId="77" fillId="40" borderId="32" xfId="0" applyFont="1" applyFill="1" applyBorder="1"/>
    <xf numFmtId="0" fontId="77" fillId="40" borderId="34" xfId="1" applyFont="1" applyFill="1" applyBorder="1"/>
    <xf numFmtId="0" fontId="81" fillId="40" borderId="0" xfId="1" applyFont="1" applyFill="1"/>
    <xf numFmtId="0" fontId="177" fillId="40" borderId="0" xfId="0" applyFont="1" applyFill="1"/>
    <xf numFmtId="2" fontId="176" fillId="40" borderId="0" xfId="0" applyNumberFormat="1" applyFont="1" applyFill="1"/>
    <xf numFmtId="0" fontId="0" fillId="40" borderId="30" xfId="0" applyFill="1" applyBorder="1"/>
    <xf numFmtId="0" fontId="77" fillId="40" borderId="30" xfId="0" applyFont="1" applyFill="1" applyBorder="1"/>
    <xf numFmtId="0" fontId="177" fillId="40" borderId="30" xfId="0" applyFont="1" applyFill="1" applyBorder="1"/>
    <xf numFmtId="2" fontId="176" fillId="40" borderId="30" xfId="0" applyNumberFormat="1" applyFont="1" applyFill="1" applyBorder="1"/>
    <xf numFmtId="2" fontId="33" fillId="40" borderId="30" xfId="0" applyNumberFormat="1" applyFont="1" applyFill="1" applyBorder="1"/>
    <xf numFmtId="0" fontId="0" fillId="40" borderId="35" xfId="0" applyFill="1" applyBorder="1"/>
    <xf numFmtId="4" fontId="157" fillId="28" borderId="45" xfId="0" applyNumberFormat="1" applyFont="1" applyFill="1" applyBorder="1" applyAlignment="1">
      <alignment horizontal="center" vertical="center" wrapText="1"/>
    </xf>
    <xf numFmtId="0" fontId="0" fillId="40" borderId="33" xfId="0" applyFill="1" applyBorder="1"/>
    <xf numFmtId="0" fontId="0" fillId="40" borderId="29" xfId="0" applyFill="1" applyBorder="1"/>
    <xf numFmtId="0" fontId="48" fillId="40" borderId="29" xfId="0" applyFont="1" applyFill="1" applyBorder="1"/>
    <xf numFmtId="0" fontId="177" fillId="40" borderId="29" xfId="0" applyFont="1" applyFill="1" applyBorder="1"/>
    <xf numFmtId="2" fontId="176" fillId="40" borderId="29" xfId="0" applyNumberFormat="1" applyFont="1" applyFill="1" applyBorder="1"/>
    <xf numFmtId="2" fontId="33" fillId="40" borderId="29" xfId="0" applyNumberFormat="1" applyFont="1" applyFill="1" applyBorder="1"/>
    <xf numFmtId="0" fontId="153" fillId="40" borderId="29" xfId="0" applyFont="1" applyFill="1" applyBorder="1"/>
    <xf numFmtId="0" fontId="0" fillId="40" borderId="28" xfId="0" applyFill="1" applyBorder="1"/>
    <xf numFmtId="0" fontId="153" fillId="40" borderId="0" xfId="0" applyFont="1" applyFill="1"/>
    <xf numFmtId="0" fontId="153" fillId="40" borderId="30" xfId="0" applyFont="1" applyFill="1" applyBorder="1"/>
    <xf numFmtId="4" fontId="197" fillId="26" borderId="54" xfId="0" applyNumberFormat="1" applyFont="1" applyFill="1" applyBorder="1" applyAlignment="1">
      <alignment horizontal="center" vertical="center" wrapText="1"/>
    </xf>
    <xf numFmtId="0" fontId="23" fillId="40" borderId="60" xfId="1" applyFont="1" applyFill="1" applyBorder="1" applyAlignment="1">
      <alignment horizontal="center"/>
    </xf>
    <xf numFmtId="0" fontId="33" fillId="0" borderId="29" xfId="0" applyFont="1" applyBorder="1"/>
    <xf numFmtId="0" fontId="0" fillId="0" borderId="34" xfId="0" applyBorder="1" applyAlignment="1">
      <alignment horizontal="center"/>
    </xf>
    <xf numFmtId="0" fontId="23" fillId="24" borderId="42" xfId="1" applyFont="1" applyFill="1" applyBorder="1" applyAlignment="1">
      <alignment horizontal="center" vertical="center"/>
    </xf>
    <xf numFmtId="0" fontId="23" fillId="0" borderId="0" xfId="3" applyFont="1" applyAlignment="1">
      <alignment horizontal="center"/>
    </xf>
    <xf numFmtId="3" fontId="138" fillId="0" borderId="0" xfId="3" applyNumberFormat="1" applyFont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158" fillId="24" borderId="0" xfId="1" applyFont="1" applyFill="1"/>
    <xf numFmtId="0" fontId="23" fillId="24" borderId="0" xfId="1" applyFont="1" applyFill="1"/>
    <xf numFmtId="0" fontId="23" fillId="24" borderId="30" xfId="1" applyFont="1" applyFill="1" applyBorder="1"/>
    <xf numFmtId="0" fontId="243" fillId="24" borderId="31" xfId="1" applyFont="1" applyFill="1" applyBorder="1"/>
    <xf numFmtId="0" fontId="244" fillId="24" borderId="31" xfId="1" applyFont="1" applyFill="1" applyBorder="1"/>
    <xf numFmtId="2" fontId="40" fillId="40" borderId="0" xfId="0" applyNumberFormat="1" applyFont="1" applyFill="1" applyAlignment="1">
      <alignment horizontal="center"/>
    </xf>
    <xf numFmtId="0" fontId="131" fillId="0" borderId="0" xfId="3" applyFont="1" applyAlignment="1">
      <alignment horizontal="center"/>
    </xf>
    <xf numFmtId="0" fontId="23" fillId="40" borderId="13" xfId="1" applyFont="1" applyFill="1" applyBorder="1" applyAlignment="1">
      <alignment horizontal="center"/>
    </xf>
    <xf numFmtId="0" fontId="177" fillId="27" borderId="80" xfId="1" applyFont="1" applyFill="1" applyBorder="1" applyAlignment="1">
      <alignment horizontal="center"/>
    </xf>
    <xf numFmtId="0" fontId="23" fillId="40" borderId="40" xfId="0" applyFont="1" applyFill="1" applyBorder="1" applyAlignment="1">
      <alignment horizontal="center"/>
    </xf>
    <xf numFmtId="0" fontId="23" fillId="40" borderId="60" xfId="0" applyFont="1" applyFill="1" applyBorder="1" applyAlignment="1">
      <alignment horizontal="center"/>
    </xf>
    <xf numFmtId="0" fontId="23" fillId="40" borderId="39" xfId="1" applyFont="1" applyFill="1" applyBorder="1" applyAlignment="1">
      <alignment horizontal="center" vertical="center"/>
    </xf>
    <xf numFmtId="0" fontId="23" fillId="40" borderId="40" xfId="1" applyFont="1" applyFill="1" applyBorder="1" applyAlignment="1">
      <alignment horizontal="center" vertical="center"/>
    </xf>
    <xf numFmtId="0" fontId="23" fillId="40" borderId="60" xfId="1" applyFont="1" applyFill="1" applyBorder="1" applyAlignment="1">
      <alignment horizontal="center" vertical="center"/>
    </xf>
    <xf numFmtId="0" fontId="23" fillId="40" borderId="10" xfId="1" applyFont="1" applyFill="1" applyBorder="1"/>
    <xf numFmtId="0" fontId="245" fillId="24" borderId="31" xfId="1" applyFont="1" applyFill="1" applyBorder="1"/>
    <xf numFmtId="2" fontId="246" fillId="25" borderId="0" xfId="1" applyNumberFormat="1" applyFont="1" applyFill="1"/>
    <xf numFmtId="4" fontId="201" fillId="26" borderId="46" xfId="0" applyNumberFormat="1" applyFont="1" applyFill="1" applyBorder="1" applyAlignment="1">
      <alignment horizontal="center" vertical="center" wrapText="1"/>
    </xf>
    <xf numFmtId="0" fontId="176" fillId="0" borderId="0" xfId="1" applyFont="1" applyAlignment="1">
      <alignment horizontal="center"/>
    </xf>
    <xf numFmtId="0" fontId="187" fillId="0" borderId="0" xfId="1" applyFont="1" applyAlignment="1">
      <alignment horizontal="center"/>
    </xf>
    <xf numFmtId="0" fontId="229" fillId="0" borderId="0" xfId="1" applyFont="1" applyAlignment="1">
      <alignment horizontal="center"/>
    </xf>
    <xf numFmtId="0" fontId="176" fillId="40" borderId="67" xfId="1" applyFont="1" applyFill="1" applyBorder="1" applyAlignment="1">
      <alignment horizontal="center"/>
    </xf>
    <xf numFmtId="2" fontId="241" fillId="42" borderId="0" xfId="0" applyNumberFormat="1" applyFont="1" applyFill="1" applyAlignment="1">
      <alignment horizontal="center"/>
    </xf>
    <xf numFmtId="2" fontId="181" fillId="0" borderId="0" xfId="0" applyNumberFormat="1" applyFont="1"/>
    <xf numFmtId="0" fontId="176" fillId="0" borderId="30" xfId="1" applyFont="1" applyBorder="1"/>
    <xf numFmtId="0" fontId="0" fillId="0" borderId="61" xfId="1" applyFont="1" applyBorder="1" applyAlignment="1">
      <alignment horizontal="center"/>
    </xf>
    <xf numFmtId="2" fontId="0" fillId="0" borderId="6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0" fontId="25" fillId="0" borderId="39" xfId="1" applyFont="1" applyBorder="1" applyAlignment="1">
      <alignment horizontal="center"/>
    </xf>
    <xf numFmtId="0" fontId="40" fillId="24" borderId="61" xfId="1" applyFont="1" applyFill="1" applyBorder="1" applyAlignment="1">
      <alignment horizontal="center" vertical="center" wrapText="1"/>
    </xf>
    <xf numFmtId="0" fontId="0" fillId="0" borderId="24" xfId="1" applyFont="1" applyBorder="1" applyAlignment="1">
      <alignment horizontal="center"/>
    </xf>
    <xf numFmtId="4" fontId="182" fillId="26" borderId="45" xfId="0" applyNumberFormat="1" applyFont="1" applyFill="1" applyBorder="1" applyAlignment="1">
      <alignment horizontal="center" vertical="center" wrapText="1"/>
    </xf>
    <xf numFmtId="0" fontId="25" fillId="40" borderId="39" xfId="0" applyFont="1" applyFill="1" applyBorder="1" applyAlignment="1">
      <alignment horizontal="center"/>
    </xf>
    <xf numFmtId="0" fontId="25" fillId="40" borderId="10" xfId="1" applyFont="1" applyFill="1" applyBorder="1" applyAlignment="1">
      <alignment horizontal="center"/>
    </xf>
    <xf numFmtId="0" fontId="0" fillId="40" borderId="61" xfId="0" applyFill="1" applyBorder="1" applyAlignment="1">
      <alignment horizontal="center"/>
    </xf>
    <xf numFmtId="0" fontId="135" fillId="0" borderId="0" xfId="0" applyFont="1"/>
    <xf numFmtId="0" fontId="136" fillId="0" borderId="0" xfId="0" applyFont="1"/>
    <xf numFmtId="2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/>
    </xf>
    <xf numFmtId="0" fontId="38" fillId="0" borderId="10" xfId="1" applyFont="1" applyBorder="1" applyAlignment="1">
      <alignment horizontal="right" vertical="center"/>
    </xf>
    <xf numFmtId="0" fontId="80" fillId="0" borderId="10" xfId="1" applyFont="1" applyBorder="1" applyAlignment="1">
      <alignment horizontal="right" vertical="center"/>
    </xf>
    <xf numFmtId="0" fontId="139" fillId="0" borderId="10" xfId="1" applyFont="1" applyBorder="1" applyAlignment="1">
      <alignment horizontal="right" vertical="center"/>
    </xf>
    <xf numFmtId="4" fontId="182" fillId="28" borderId="36" xfId="0" applyNumberFormat="1" applyFont="1" applyFill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172" fillId="28" borderId="75" xfId="0" applyNumberFormat="1" applyFont="1" applyFill="1" applyBorder="1" applyAlignment="1">
      <alignment horizontal="center" vertical="center" wrapText="1"/>
    </xf>
    <xf numFmtId="0" fontId="23" fillId="24" borderId="36" xfId="1" applyFont="1" applyFill="1" applyBorder="1" applyAlignment="1">
      <alignment horizontal="center" vertical="center"/>
    </xf>
    <xf numFmtId="3" fontId="187" fillId="40" borderId="10" xfId="1" applyNumberFormat="1" applyFont="1" applyFill="1" applyBorder="1" applyAlignment="1">
      <alignment horizontal="center"/>
    </xf>
    <xf numFmtId="0" fontId="202" fillId="42" borderId="60" xfId="0" applyFont="1" applyFill="1" applyBorder="1" applyAlignment="1">
      <alignment horizontal="center"/>
    </xf>
    <xf numFmtId="0" fontId="23" fillId="40" borderId="62" xfId="0" applyFont="1" applyFill="1" applyBorder="1" applyAlignment="1">
      <alignment horizontal="center"/>
    </xf>
    <xf numFmtId="0" fontId="202" fillId="42" borderId="39" xfId="0" applyFont="1" applyFill="1" applyBorder="1" applyAlignment="1">
      <alignment horizontal="center"/>
    </xf>
    <xf numFmtId="0" fontId="23" fillId="40" borderId="38" xfId="0" applyFont="1" applyFill="1" applyBorder="1" applyAlignment="1">
      <alignment horizontal="center"/>
    </xf>
    <xf numFmtId="0" fontId="202" fillId="42" borderId="40" xfId="0" applyFont="1" applyFill="1" applyBorder="1" applyAlignment="1">
      <alignment horizontal="center"/>
    </xf>
    <xf numFmtId="2" fontId="23" fillId="40" borderId="24" xfId="0" applyNumberFormat="1" applyFont="1" applyFill="1" applyBorder="1" applyAlignment="1">
      <alignment horizontal="center" vertical="center"/>
    </xf>
    <xf numFmtId="0" fontId="23" fillId="40" borderId="41" xfId="0" applyFont="1" applyFill="1" applyBorder="1" applyAlignment="1">
      <alignment horizontal="center"/>
    </xf>
    <xf numFmtId="0" fontId="25" fillId="0" borderId="61" xfId="1" applyFont="1" applyBorder="1" applyAlignment="1">
      <alignment horizontal="center"/>
    </xf>
    <xf numFmtId="3" fontId="80" fillId="40" borderId="10" xfId="1" applyNumberFormat="1" applyFont="1" applyFill="1" applyBorder="1" applyAlignment="1">
      <alignment horizontal="center"/>
    </xf>
    <xf numFmtId="0" fontId="40" fillId="0" borderId="10" xfId="0" applyFont="1" applyBorder="1" applyAlignment="1">
      <alignment horizontal="center" vertical="center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  <xf numFmtId="0" fontId="234" fillId="52" borderId="20" xfId="0" applyFont="1" applyFill="1" applyBorder="1" applyAlignment="1">
      <alignment horizontal="center"/>
    </xf>
    <xf numFmtId="0" fontId="234" fillId="52" borderId="0" xfId="0" applyFont="1" applyFill="1" applyAlignment="1">
      <alignment horizontal="center"/>
    </xf>
    <xf numFmtId="2" fontId="178" fillId="40" borderId="0" xfId="1" applyNumberFormat="1" applyFont="1" applyFill="1" applyAlignment="1">
      <alignment horizontal="center"/>
    </xf>
    <xf numFmtId="0" fontId="0" fillId="47" borderId="33" xfId="0" applyFill="1" applyBorder="1"/>
    <xf numFmtId="0" fontId="0" fillId="47" borderId="34" xfId="0" applyFill="1" applyBorder="1"/>
    <xf numFmtId="10" fontId="4" fillId="0" borderId="48" xfId="1" applyNumberFormat="1" applyBorder="1" applyAlignment="1">
      <alignment horizontal="center"/>
    </xf>
    <xf numFmtId="4" fontId="208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0" fontId="177" fillId="0" borderId="10" xfId="0" applyFont="1" applyBorder="1" applyAlignment="1">
      <alignment vertical="center" wrapText="1" shrinkToFit="1"/>
    </xf>
    <xf numFmtId="0" fontId="42" fillId="0" borderId="10" xfId="0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0" fontId="176" fillId="0" borderId="10" xfId="0" applyFont="1" applyBorder="1" applyAlignment="1">
      <alignment vertical="center" wrapText="1" shrinkToFit="1"/>
    </xf>
    <xf numFmtId="0" fontId="42" fillId="0" borderId="60" xfId="0" applyFont="1" applyBorder="1" applyAlignment="1">
      <alignment horizontal="center" vertical="center" wrapText="1"/>
    </xf>
    <xf numFmtId="0" fontId="177" fillId="0" borderId="61" xfId="0" applyFont="1" applyBorder="1" applyAlignment="1">
      <alignment vertical="center" wrapText="1" shrinkToFit="1"/>
    </xf>
    <xf numFmtId="0" fontId="42" fillId="0" borderId="61" xfId="0" applyFont="1" applyBorder="1" applyAlignment="1">
      <alignment horizontal="center" vertical="center"/>
    </xf>
    <xf numFmtId="0" fontId="42" fillId="0" borderId="39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177" fillId="0" borderId="24" xfId="0" applyFont="1" applyBorder="1" applyAlignment="1">
      <alignment vertical="center" wrapText="1" shrinkToFit="1"/>
    </xf>
    <xf numFmtId="0" fontId="42" fillId="0" borderId="24" xfId="0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3" fontId="80" fillId="24" borderId="0" xfId="1" applyNumberFormat="1" applyFont="1" applyFill="1" applyAlignment="1">
      <alignment horizontal="center" vertical="center"/>
    </xf>
    <xf numFmtId="0" fontId="80" fillId="40" borderId="10" xfId="1" applyFont="1" applyFill="1" applyBorder="1" applyAlignment="1">
      <alignment horizontal="center" vertical="center"/>
    </xf>
    <xf numFmtId="2" fontId="38" fillId="40" borderId="10" xfId="1" applyNumberFormat="1" applyFont="1" applyFill="1" applyBorder="1" applyAlignment="1">
      <alignment horizontal="center" vertical="center"/>
    </xf>
    <xf numFmtId="0" fontId="0" fillId="40" borderId="85" xfId="0" applyFill="1" applyBorder="1" applyAlignment="1">
      <alignment horizontal="center" vertical="center"/>
    </xf>
    <xf numFmtId="0" fontId="80" fillId="40" borderId="24" xfId="1" applyFont="1" applyFill="1" applyBorder="1" applyAlignment="1">
      <alignment horizontal="center" vertical="center"/>
    </xf>
    <xf numFmtId="2" fontId="38" fillId="40" borderId="24" xfId="1" applyNumberFormat="1" applyFont="1" applyFill="1" applyBorder="1" applyAlignment="1">
      <alignment horizontal="center" vertical="center"/>
    </xf>
    <xf numFmtId="2" fontId="41" fillId="40" borderId="24" xfId="0" applyNumberFormat="1" applyFont="1" applyFill="1" applyBorder="1" applyAlignment="1">
      <alignment horizontal="center" vertical="center"/>
    </xf>
    <xf numFmtId="0" fontId="0" fillId="40" borderId="24" xfId="0" applyFill="1" applyBorder="1" applyAlignment="1">
      <alignment horizontal="center" vertical="center"/>
    </xf>
    <xf numFmtId="0" fontId="0" fillId="40" borderId="86" xfId="0" applyFill="1" applyBorder="1" applyAlignment="1">
      <alignment horizontal="center" vertical="center"/>
    </xf>
    <xf numFmtId="0" fontId="0" fillId="40" borderId="13" xfId="0" applyFill="1" applyBorder="1" applyAlignment="1">
      <alignment horizontal="center" vertical="center"/>
    </xf>
    <xf numFmtId="4" fontId="50" fillId="28" borderId="67" xfId="0" applyNumberFormat="1" applyFont="1" applyFill="1" applyBorder="1" applyAlignment="1">
      <alignment horizontal="center" vertical="center" wrapText="1"/>
    </xf>
    <xf numFmtId="0" fontId="23" fillId="40" borderId="37" xfId="1" applyFont="1" applyFill="1" applyBorder="1" applyAlignment="1">
      <alignment horizontal="center"/>
    </xf>
    <xf numFmtId="0" fontId="152" fillId="40" borderId="10" xfId="1" applyFont="1" applyFill="1" applyBorder="1" applyAlignment="1">
      <alignment horizontal="center"/>
    </xf>
    <xf numFmtId="2" fontId="0" fillId="40" borderId="10" xfId="0" applyNumberFormat="1" applyFill="1" applyBorder="1" applyAlignment="1">
      <alignment horizontal="center" vertical="center"/>
    </xf>
    <xf numFmtId="0" fontId="0" fillId="40" borderId="38" xfId="0" applyFill="1" applyBorder="1"/>
    <xf numFmtId="0" fontId="0" fillId="40" borderId="62" xfId="0" applyFill="1" applyBorder="1"/>
    <xf numFmtId="2" fontId="0" fillId="40" borderId="61" xfId="0" applyNumberFormat="1" applyFill="1" applyBorder="1"/>
    <xf numFmtId="0" fontId="0" fillId="40" borderId="24" xfId="0" applyFill="1" applyBorder="1"/>
    <xf numFmtId="0" fontId="0" fillId="40" borderId="41" xfId="0" applyFill="1" applyBorder="1"/>
    <xf numFmtId="0" fontId="0" fillId="40" borderId="60" xfId="0" applyFill="1" applyBorder="1" applyAlignment="1">
      <alignment horizontal="center" vertical="center"/>
    </xf>
    <xf numFmtId="0" fontId="0" fillId="40" borderId="61" xfId="0" applyFill="1" applyBorder="1" applyAlignment="1">
      <alignment horizontal="center" vertical="center"/>
    </xf>
    <xf numFmtId="0" fontId="0" fillId="40" borderId="37" xfId="0" applyFill="1" applyBorder="1" applyAlignment="1">
      <alignment horizontal="center" vertical="center"/>
    </xf>
    <xf numFmtId="0" fontId="0" fillId="40" borderId="51" xfId="0" applyFill="1" applyBorder="1" applyAlignment="1">
      <alignment horizontal="center" vertical="center"/>
    </xf>
    <xf numFmtId="0" fontId="0" fillId="40" borderId="39" xfId="0" applyFill="1" applyBorder="1" applyAlignment="1">
      <alignment horizontal="center" vertical="center"/>
    </xf>
    <xf numFmtId="0" fontId="0" fillId="40" borderId="38" xfId="0" applyFill="1" applyBorder="1" applyAlignment="1">
      <alignment horizontal="center" vertical="center"/>
    </xf>
    <xf numFmtId="0" fontId="0" fillId="40" borderId="40" xfId="0" applyFill="1" applyBorder="1" applyAlignment="1">
      <alignment horizontal="center" vertical="center"/>
    </xf>
    <xf numFmtId="0" fontId="225" fillId="40" borderId="61" xfId="0" applyFont="1" applyFill="1" applyBorder="1"/>
    <xf numFmtId="0" fontId="225" fillId="40" borderId="10" xfId="0" applyFont="1" applyFill="1" applyBorder="1"/>
    <xf numFmtId="0" fontId="225" fillId="40" borderId="24" xfId="0" applyFont="1" applyFill="1" applyBorder="1"/>
    <xf numFmtId="0" fontId="0" fillId="40" borderId="64" xfId="0" applyFill="1" applyBorder="1" applyAlignment="1">
      <alignment horizontal="center" vertical="center"/>
    </xf>
    <xf numFmtId="0" fontId="0" fillId="40" borderId="11" xfId="0" applyFill="1" applyBorder="1" applyAlignment="1">
      <alignment horizontal="center" vertical="center"/>
    </xf>
    <xf numFmtId="2" fontId="226" fillId="40" borderId="24" xfId="0" applyNumberFormat="1" applyFont="1" applyFill="1" applyBorder="1" applyAlignment="1">
      <alignment horizontal="center"/>
    </xf>
    <xf numFmtId="0" fontId="0" fillId="40" borderId="48" xfId="0" applyFill="1" applyBorder="1" applyAlignment="1">
      <alignment horizontal="center" vertical="center"/>
    </xf>
    <xf numFmtId="2" fontId="0" fillId="40" borderId="61" xfId="0" applyNumberFormat="1" applyFill="1" applyBorder="1" applyAlignment="1">
      <alignment horizontal="center" vertical="center"/>
    </xf>
    <xf numFmtId="0" fontId="4" fillId="40" borderId="61" xfId="1" applyFill="1" applyBorder="1" applyAlignment="1">
      <alignment horizontal="center"/>
    </xf>
    <xf numFmtId="2" fontId="226" fillId="40" borderId="61" xfId="0" applyNumberFormat="1" applyFont="1" applyFill="1" applyBorder="1" applyAlignment="1">
      <alignment horizontal="center"/>
    </xf>
    <xf numFmtId="0" fontId="25" fillId="40" borderId="61" xfId="1" applyFont="1" applyFill="1" applyBorder="1" applyAlignment="1">
      <alignment horizontal="center" vertical="center"/>
    </xf>
    <xf numFmtId="0" fontId="4" fillId="40" borderId="13" xfId="1" applyFill="1" applyBorder="1" applyAlignment="1">
      <alignment horizontal="center"/>
    </xf>
    <xf numFmtId="0" fontId="23" fillId="40" borderId="13" xfId="1" applyFont="1" applyFill="1" applyBorder="1" applyAlignment="1">
      <alignment horizontal="center" vertical="center"/>
    </xf>
    <xf numFmtId="0" fontId="25" fillId="40" borderId="13" xfId="1" applyFont="1" applyFill="1" applyBorder="1" applyAlignment="1">
      <alignment horizontal="center" vertical="center"/>
    </xf>
    <xf numFmtId="0" fontId="0" fillId="40" borderId="51" xfId="0" applyFill="1" applyBorder="1"/>
    <xf numFmtId="0" fontId="0" fillId="40" borderId="13" xfId="1" applyFont="1" applyFill="1" applyBorder="1" applyAlignment="1">
      <alignment horizontal="center"/>
    </xf>
    <xf numFmtId="0" fontId="23" fillId="40" borderId="61" xfId="1" applyFont="1" applyFill="1" applyBorder="1" applyAlignment="1">
      <alignment horizontal="center" vertical="center"/>
    </xf>
    <xf numFmtId="0" fontId="0" fillId="40" borderId="10" xfId="1" applyFont="1" applyFill="1" applyBorder="1" applyAlignment="1">
      <alignment horizontal="center"/>
    </xf>
    <xf numFmtId="0" fontId="23" fillId="40" borderId="10" xfId="1" applyFont="1" applyFill="1" applyBorder="1" applyAlignment="1">
      <alignment horizontal="center" vertical="center"/>
    </xf>
    <xf numFmtId="0" fontId="153" fillId="40" borderId="39" xfId="1" applyFont="1" applyFill="1" applyBorder="1" applyAlignment="1">
      <alignment horizontal="center"/>
    </xf>
    <xf numFmtId="0" fontId="153" fillId="40" borderId="38" xfId="0" applyFont="1" applyFill="1" applyBorder="1" applyAlignment="1">
      <alignment horizontal="center"/>
    </xf>
    <xf numFmtId="0" fontId="153" fillId="40" borderId="39" xfId="0" applyFont="1" applyFill="1" applyBorder="1" applyAlignment="1">
      <alignment horizontal="center"/>
    </xf>
    <xf numFmtId="0" fontId="0" fillId="0" borderId="48" xfId="0" applyBorder="1"/>
    <xf numFmtId="4" fontId="49" fillId="28" borderId="43" xfId="0" applyNumberFormat="1" applyFont="1" applyFill="1" applyBorder="1" applyAlignment="1">
      <alignment horizontal="center" vertical="center" wrapText="1"/>
    </xf>
    <xf numFmtId="1" fontId="40" fillId="24" borderId="13" xfId="1" applyNumberFormat="1" applyFont="1" applyFill="1" applyBorder="1" applyAlignment="1">
      <alignment horizontal="center"/>
    </xf>
    <xf numFmtId="0" fontId="25" fillId="24" borderId="29" xfId="1" applyFont="1" applyFill="1" applyBorder="1" applyAlignment="1">
      <alignment horizontal="center" vertical="center"/>
    </xf>
    <xf numFmtId="0" fontId="40" fillId="24" borderId="47" xfId="1" applyFont="1" applyFill="1" applyBorder="1" applyAlignment="1">
      <alignment horizontal="center" vertical="center" wrapText="1"/>
    </xf>
    <xf numFmtId="0" fontId="30" fillId="0" borderId="51" xfId="0" applyFont="1" applyBorder="1" applyAlignment="1">
      <alignment horizontal="center"/>
    </xf>
    <xf numFmtId="0" fontId="30" fillId="0" borderId="51" xfId="0" applyFont="1" applyBorder="1"/>
    <xf numFmtId="0" fontId="23" fillId="40" borderId="74" xfId="1" applyFont="1" applyFill="1" applyBorder="1" applyAlignment="1">
      <alignment horizontal="center" vertical="center"/>
    </xf>
    <xf numFmtId="1" fontId="40" fillId="24" borderId="83" xfId="1" applyNumberFormat="1" applyFont="1" applyFill="1" applyBorder="1" applyAlignment="1">
      <alignment horizontal="center"/>
    </xf>
    <xf numFmtId="1" fontId="40" fillId="24" borderId="47" xfId="1" applyNumberFormat="1" applyFont="1" applyFill="1" applyBorder="1" applyAlignment="1">
      <alignment horizontal="center"/>
    </xf>
    <xf numFmtId="0" fontId="23" fillId="0" borderId="64" xfId="1" applyFont="1" applyBorder="1" applyAlignment="1">
      <alignment horizontal="center" vertical="center"/>
    </xf>
    <xf numFmtId="0" fontId="23" fillId="0" borderId="65" xfId="1" applyFont="1" applyBorder="1" applyAlignment="1">
      <alignment horizontal="center" vertical="center"/>
    </xf>
    <xf numFmtId="0" fontId="0" fillId="0" borderId="51" xfId="0" applyBorder="1"/>
    <xf numFmtId="0" fontId="23" fillId="24" borderId="13" xfId="1" applyFont="1" applyFill="1" applyBorder="1" applyAlignment="1">
      <alignment horizontal="center"/>
    </xf>
    <xf numFmtId="0" fontId="23" fillId="24" borderId="11" xfId="1" applyFont="1" applyFill="1" applyBorder="1" applyAlignment="1">
      <alignment horizontal="center"/>
    </xf>
    <xf numFmtId="0" fontId="23" fillId="40" borderId="60" xfId="1" applyFont="1" applyFill="1" applyBorder="1"/>
    <xf numFmtId="0" fontId="31" fillId="40" borderId="61" xfId="1" applyFont="1" applyFill="1" applyBorder="1"/>
    <xf numFmtId="0" fontId="0" fillId="0" borderId="61" xfId="1" applyFont="1" applyBorder="1" applyAlignment="1">
      <alignment horizontal="center" vertical="center"/>
    </xf>
    <xf numFmtId="0" fontId="30" fillId="0" borderId="61" xfId="1" applyFont="1" applyBorder="1" applyAlignment="1">
      <alignment horizontal="center"/>
    </xf>
    <xf numFmtId="2" fontId="30" fillId="0" borderId="61" xfId="0" applyNumberFormat="1" applyFont="1" applyBorder="1"/>
    <xf numFmtId="0" fontId="23" fillId="40" borderId="39" xfId="1" applyFont="1" applyFill="1" applyBorder="1"/>
    <xf numFmtId="0" fontId="23" fillId="40" borderId="40" xfId="1" applyFont="1" applyFill="1" applyBorder="1"/>
    <xf numFmtId="0" fontId="30" fillId="0" borderId="24" xfId="1" applyFont="1" applyBorder="1" applyAlignment="1">
      <alignment horizontal="center"/>
    </xf>
    <xf numFmtId="2" fontId="30" fillId="0" borderId="24" xfId="0" applyNumberFormat="1" applyFont="1" applyBorder="1"/>
    <xf numFmtId="0" fontId="23" fillId="0" borderId="26" xfId="1" applyFont="1" applyBorder="1" applyAlignment="1">
      <alignment horizontal="center"/>
    </xf>
    <xf numFmtId="0" fontId="23" fillId="24" borderId="61" xfId="1" applyFont="1" applyFill="1" applyBorder="1" applyAlignment="1">
      <alignment horizontal="center"/>
    </xf>
    <xf numFmtId="0" fontId="23" fillId="40" borderId="61" xfId="1" applyFont="1" applyFill="1" applyBorder="1" applyAlignment="1">
      <alignment horizontal="center"/>
    </xf>
    <xf numFmtId="0" fontId="23" fillId="0" borderId="40" xfId="1" applyFont="1" applyBorder="1"/>
    <xf numFmtId="0" fontId="23" fillId="0" borderId="24" xfId="1" applyFont="1" applyBorder="1"/>
    <xf numFmtId="0" fontId="0" fillId="0" borderId="24" xfId="1" applyFont="1" applyBorder="1" applyAlignment="1">
      <alignment horizontal="center" vertical="center"/>
    </xf>
    <xf numFmtId="3" fontId="30" fillId="0" borderId="24" xfId="1" applyNumberFormat="1" applyFont="1" applyBorder="1" applyAlignment="1">
      <alignment horizontal="center"/>
    </xf>
    <xf numFmtId="0" fontId="66" fillId="24" borderId="0" xfId="1" applyFont="1" applyFill="1"/>
    <xf numFmtId="0" fontId="66" fillId="24" borderId="32" xfId="1" applyFont="1" applyFill="1" applyBorder="1"/>
    <xf numFmtId="0" fontId="66" fillId="24" borderId="28" xfId="1" applyFont="1" applyFill="1" applyBorder="1"/>
    <xf numFmtId="0" fontId="66" fillId="24" borderId="30" xfId="1" applyFont="1" applyFill="1" applyBorder="1"/>
    <xf numFmtId="0" fontId="66" fillId="24" borderId="35" xfId="1" applyFont="1" applyFill="1" applyBorder="1"/>
    <xf numFmtId="0" fontId="23" fillId="0" borderId="60" xfId="1" applyFont="1" applyBorder="1"/>
    <xf numFmtId="0" fontId="58" fillId="24" borderId="33" xfId="1" applyFont="1" applyFill="1" applyBorder="1"/>
    <xf numFmtId="0" fontId="58" fillId="24" borderId="29" xfId="1" applyFont="1" applyFill="1" applyBorder="1"/>
    <xf numFmtId="2" fontId="48" fillId="24" borderId="28" xfId="0" applyNumberFormat="1" applyFont="1" applyFill="1" applyBorder="1"/>
    <xf numFmtId="0" fontId="33" fillId="0" borderId="28" xfId="0" applyFont="1" applyBorder="1"/>
    <xf numFmtId="0" fontId="82" fillId="24" borderId="33" xfId="1" applyFont="1" applyFill="1" applyBorder="1"/>
    <xf numFmtId="0" fontId="33" fillId="24" borderId="34" xfId="0" applyFont="1" applyFill="1" applyBorder="1"/>
    <xf numFmtId="0" fontId="58" fillId="24" borderId="0" xfId="1" applyFont="1" applyFill="1"/>
    <xf numFmtId="2" fontId="48" fillId="24" borderId="80" xfId="0" applyNumberFormat="1" applyFont="1" applyFill="1" applyBorder="1"/>
    <xf numFmtId="0" fontId="33" fillId="0" borderId="19" xfId="0" applyFont="1" applyBorder="1"/>
    <xf numFmtId="0" fontId="33" fillId="0" borderId="27" xfId="0" applyFont="1" applyBorder="1"/>
    <xf numFmtId="0" fontId="247" fillId="0" borderId="10" xfId="1" applyFont="1" applyBorder="1" applyAlignment="1">
      <alignment horizontal="center"/>
    </xf>
    <xf numFmtId="0" fontId="247" fillId="0" borderId="61" xfId="1" applyFont="1" applyBorder="1" applyAlignment="1">
      <alignment horizontal="center"/>
    </xf>
    <xf numFmtId="0" fontId="247" fillId="0" borderId="24" xfId="1" applyFont="1" applyBorder="1" applyAlignment="1">
      <alignment horizontal="center"/>
    </xf>
    <xf numFmtId="0" fontId="23" fillId="40" borderId="56" xfId="0" applyFont="1" applyFill="1" applyBorder="1" applyAlignment="1">
      <alignment horizontal="center"/>
    </xf>
    <xf numFmtId="0" fontId="0" fillId="24" borderId="60" xfId="0" applyFill="1" applyBorder="1" applyAlignment="1">
      <alignment horizontal="left"/>
    </xf>
    <xf numFmtId="0" fontId="0" fillId="24" borderId="61" xfId="0" applyFill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24" borderId="90" xfId="0" applyFill="1" applyBorder="1" applyAlignment="1">
      <alignment horizontal="center"/>
    </xf>
    <xf numFmtId="0" fontId="0" fillId="24" borderId="62" xfId="0" applyFill="1" applyBorder="1"/>
    <xf numFmtId="0" fontId="0" fillId="24" borderId="24" xfId="0" applyFill="1" applyBorder="1" applyAlignment="1">
      <alignment horizontal="center"/>
    </xf>
    <xf numFmtId="0" fontId="0" fillId="24" borderId="91" xfId="0" applyFill="1" applyBorder="1" applyAlignment="1">
      <alignment horizontal="center"/>
    </xf>
    <xf numFmtId="0" fontId="4" fillId="40" borderId="56" xfId="1" applyFill="1" applyBorder="1" applyAlignment="1">
      <alignment horizontal="center"/>
    </xf>
    <xf numFmtId="0" fontId="0" fillId="40" borderId="56" xfId="0" applyFill="1" applyBorder="1" applyAlignment="1">
      <alignment horizontal="center"/>
    </xf>
    <xf numFmtId="49" fontId="0" fillId="40" borderId="65" xfId="0" applyNumberFormat="1" applyFill="1" applyBorder="1" applyAlignment="1">
      <alignment horizontal="center"/>
    </xf>
    <xf numFmtId="0" fontId="23" fillId="40" borderId="56" xfId="1" applyFont="1" applyFill="1" applyBorder="1" applyAlignment="1">
      <alignment horizontal="center"/>
    </xf>
    <xf numFmtId="0" fontId="218" fillId="52" borderId="0" xfId="0" applyFont="1" applyFill="1" applyAlignment="1">
      <alignment horizontal="center"/>
    </xf>
    <xf numFmtId="0" fontId="0" fillId="0" borderId="71" xfId="0" applyBorder="1" applyAlignment="1">
      <alignment horizont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0" fontId="23" fillId="0" borderId="0" xfId="0" applyFont="1"/>
    <xf numFmtId="0" fontId="23" fillId="24" borderId="29" xfId="0" applyFont="1" applyFill="1" applyBorder="1"/>
    <xf numFmtId="0" fontId="23" fillId="24" borderId="0" xfId="0" applyFont="1" applyFill="1"/>
    <xf numFmtId="2" fontId="23" fillId="24" borderId="0" xfId="0" applyNumberFormat="1" applyFont="1" applyFill="1"/>
    <xf numFmtId="2" fontId="23" fillId="24" borderId="30" xfId="0" applyNumberFormat="1" applyFont="1" applyFill="1" applyBorder="1"/>
    <xf numFmtId="10" fontId="23" fillId="0" borderId="67" xfId="1" applyNumberFormat="1" applyFont="1" applyBorder="1" applyAlignment="1">
      <alignment horizontal="center"/>
    </xf>
    <xf numFmtId="2" fontId="23" fillId="0" borderId="61" xfId="1" applyNumberFormat="1" applyFont="1" applyBorder="1" applyAlignment="1">
      <alignment horizontal="center"/>
    </xf>
    <xf numFmtId="2" fontId="23" fillId="0" borderId="61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2" fontId="23" fillId="0" borderId="24" xfId="1" applyNumberFormat="1" applyFont="1" applyBorder="1" applyAlignment="1">
      <alignment horizontal="center"/>
    </xf>
    <xf numFmtId="2" fontId="23" fillId="0" borderId="24" xfId="0" applyNumberFormat="1" applyFont="1" applyBorder="1" applyAlignment="1">
      <alignment horizontal="center"/>
    </xf>
    <xf numFmtId="2" fontId="23" fillId="0" borderId="0" xfId="0" applyNumberFormat="1" applyFont="1" applyAlignment="1">
      <alignment horizontal="center"/>
    </xf>
    <xf numFmtId="2" fontId="23" fillId="0" borderId="0" xfId="0" applyNumberFormat="1" applyFont="1"/>
    <xf numFmtId="0" fontId="23" fillId="0" borderId="61" xfId="1" applyFont="1" applyBorder="1" applyAlignment="1">
      <alignment horizontal="center"/>
    </xf>
    <xf numFmtId="2" fontId="58" fillId="24" borderId="0" xfId="0" applyNumberFormat="1" applyFont="1" applyFill="1"/>
    <xf numFmtId="10" fontId="23" fillId="0" borderId="44" xfId="1" applyNumberFormat="1" applyFont="1" applyBorder="1" applyAlignment="1">
      <alignment horizontal="center"/>
    </xf>
    <xf numFmtId="2" fontId="44" fillId="24" borderId="0" xfId="0" applyNumberFormat="1" applyFont="1" applyFill="1"/>
    <xf numFmtId="2" fontId="23" fillId="0" borderId="29" xfId="0" applyNumberFormat="1" applyFont="1" applyBorder="1"/>
    <xf numFmtId="2" fontId="23" fillId="0" borderId="0" xfId="1" applyNumberFormat="1" applyFont="1" applyAlignment="1">
      <alignment horizontal="center"/>
    </xf>
    <xf numFmtId="3" fontId="23" fillId="0" borderId="61" xfId="0" applyNumberFormat="1" applyFont="1" applyBorder="1" applyAlignment="1">
      <alignment horizontal="center"/>
    </xf>
    <xf numFmtId="2" fontId="23" fillId="0" borderId="56" xfId="1" applyNumberFormat="1" applyFont="1" applyBorder="1" applyAlignment="1">
      <alignment horizontal="center"/>
    </xf>
    <xf numFmtId="2" fontId="23" fillId="0" borderId="56" xfId="0" applyNumberFormat="1" applyFont="1" applyBorder="1" applyAlignment="1">
      <alignment horizontal="center"/>
    </xf>
    <xf numFmtId="2" fontId="44" fillId="24" borderId="29" xfId="0" applyNumberFormat="1" applyFont="1" applyFill="1" applyBorder="1"/>
    <xf numFmtId="0" fontId="23" fillId="0" borderId="87" xfId="0" applyFont="1" applyBorder="1" applyAlignment="1">
      <alignment horizontal="center"/>
    </xf>
    <xf numFmtId="2" fontId="23" fillId="0" borderId="82" xfId="1" applyNumberFormat="1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2" fontId="23" fillId="0" borderId="14" xfId="1" applyNumberFormat="1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2" fontId="23" fillId="0" borderId="26" xfId="1" applyNumberFormat="1" applyFont="1" applyBorder="1" applyAlignment="1">
      <alignment horizontal="center"/>
    </xf>
    <xf numFmtId="2" fontId="23" fillId="40" borderId="61" xfId="1" applyNumberFormat="1" applyFont="1" applyFill="1" applyBorder="1" applyAlignment="1">
      <alignment horizontal="center"/>
    </xf>
    <xf numFmtId="2" fontId="23" fillId="40" borderId="61" xfId="0" applyNumberFormat="1" applyFont="1" applyFill="1" applyBorder="1" applyAlignment="1">
      <alignment horizontal="center"/>
    </xf>
    <xf numFmtId="2" fontId="23" fillId="40" borderId="10" xfId="1" applyNumberFormat="1" applyFont="1" applyFill="1" applyBorder="1" applyAlignment="1">
      <alignment horizontal="center"/>
    </xf>
    <xf numFmtId="2" fontId="23" fillId="40" borderId="10" xfId="0" applyNumberFormat="1" applyFont="1" applyFill="1" applyBorder="1" applyAlignment="1">
      <alignment horizontal="center"/>
    </xf>
    <xf numFmtId="49" fontId="23" fillId="40" borderId="60" xfId="0" applyNumberFormat="1" applyFont="1" applyFill="1" applyBorder="1" applyAlignment="1">
      <alignment horizontal="center"/>
    </xf>
    <xf numFmtId="2" fontId="23" fillId="40" borderId="56" xfId="1" applyNumberFormat="1" applyFont="1" applyFill="1" applyBorder="1" applyAlignment="1">
      <alignment horizontal="center"/>
    </xf>
    <xf numFmtId="2" fontId="23" fillId="40" borderId="56" xfId="0" applyNumberFormat="1" applyFont="1" applyFill="1" applyBorder="1" applyAlignment="1">
      <alignment horizontal="center"/>
    </xf>
    <xf numFmtId="2" fontId="23" fillId="40" borderId="24" xfId="1" applyNumberFormat="1" applyFont="1" applyFill="1" applyBorder="1" applyAlignment="1">
      <alignment horizontal="center"/>
    </xf>
    <xf numFmtId="2" fontId="23" fillId="40" borderId="24" xfId="0" applyNumberFormat="1" applyFont="1" applyFill="1" applyBorder="1" applyAlignment="1">
      <alignment horizontal="center"/>
    </xf>
    <xf numFmtId="0" fontId="23" fillId="40" borderId="47" xfId="1" applyFont="1" applyFill="1" applyBorder="1" applyAlignment="1">
      <alignment horizontal="center"/>
    </xf>
    <xf numFmtId="0" fontId="23" fillId="40" borderId="47" xfId="0" applyFont="1" applyFill="1" applyBorder="1" applyAlignment="1">
      <alignment horizontal="center"/>
    </xf>
    <xf numFmtId="2" fontId="23" fillId="40" borderId="47" xfId="1" applyNumberFormat="1" applyFont="1" applyFill="1" applyBorder="1" applyAlignment="1">
      <alignment horizontal="center"/>
    </xf>
    <xf numFmtId="2" fontId="23" fillId="40" borderId="47" xfId="0" applyNumberFormat="1" applyFont="1" applyFill="1" applyBorder="1" applyAlignment="1">
      <alignment horizontal="center"/>
    </xf>
    <xf numFmtId="0" fontId="38" fillId="0" borderId="10" xfId="4" applyFont="1" applyBorder="1" applyAlignment="1">
      <alignment horizontal="center"/>
    </xf>
    <xf numFmtId="0" fontId="38" fillId="0" borderId="24" xfId="4" applyFont="1" applyBorder="1" applyAlignment="1">
      <alignment horizontal="center"/>
    </xf>
    <xf numFmtId="0" fontId="38" fillId="0" borderId="0" xfId="4" applyFont="1" applyAlignment="1">
      <alignment horizontal="center"/>
    </xf>
    <xf numFmtId="2" fontId="23" fillId="40" borderId="13" xfId="1" applyNumberFormat="1" applyFont="1" applyFill="1" applyBorder="1" applyAlignment="1">
      <alignment horizontal="center"/>
    </xf>
    <xf numFmtId="0" fontId="64" fillId="24" borderId="29" xfId="1" applyFont="1" applyFill="1" applyBorder="1"/>
    <xf numFmtId="0" fontId="64" fillId="24" borderId="0" xfId="1" applyFont="1" applyFill="1"/>
    <xf numFmtId="0" fontId="31" fillId="0" borderId="5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3" fillId="24" borderId="56" xfId="0" applyFont="1" applyFill="1" applyBorder="1" applyAlignment="1">
      <alignment horizontal="center"/>
    </xf>
    <xf numFmtId="0" fontId="23" fillId="24" borderId="61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/>
    </xf>
    <xf numFmtId="0" fontId="23" fillId="24" borderId="24" xfId="0" applyFont="1" applyFill="1" applyBorder="1" applyAlignment="1">
      <alignment horizontal="center"/>
    </xf>
    <xf numFmtId="0" fontId="64" fillId="24" borderId="33" xfId="1" applyFont="1" applyFill="1" applyBorder="1"/>
    <xf numFmtId="0" fontId="25" fillId="0" borderId="60" xfId="1" applyFont="1" applyBorder="1" applyAlignment="1">
      <alignment horizontal="center"/>
    </xf>
    <xf numFmtId="2" fontId="25" fillId="0" borderId="61" xfId="0" applyNumberFormat="1" applyFont="1" applyBorder="1" applyAlignment="1">
      <alignment horizontal="center"/>
    </xf>
    <xf numFmtId="0" fontId="25" fillId="0" borderId="62" xfId="0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40" borderId="10" xfId="0" applyFont="1" applyFill="1" applyBorder="1" applyAlignment="1">
      <alignment horizontal="center"/>
    </xf>
    <xf numFmtId="0" fontId="25" fillId="40" borderId="39" xfId="1" applyFont="1" applyFill="1" applyBorder="1" applyAlignment="1">
      <alignment horizontal="center"/>
    </xf>
    <xf numFmtId="0" fontId="25" fillId="40" borderId="40" xfId="1" applyFont="1" applyFill="1" applyBorder="1" applyAlignment="1">
      <alignment horizontal="center"/>
    </xf>
    <xf numFmtId="0" fontId="25" fillId="40" borderId="24" xfId="1" applyFont="1" applyFill="1" applyBorder="1" applyAlignment="1">
      <alignment horizontal="center"/>
    </xf>
    <xf numFmtId="2" fontId="25" fillId="0" borderId="24" xfId="0" applyNumberFormat="1" applyFont="1" applyBorder="1" applyAlignment="1">
      <alignment horizontal="center"/>
    </xf>
    <xf numFmtId="0" fontId="25" fillId="0" borderId="41" xfId="0" applyFont="1" applyBorder="1" applyAlignment="1">
      <alignment horizontal="center"/>
    </xf>
    <xf numFmtId="0" fontId="25" fillId="0" borderId="0" xfId="1" applyFont="1"/>
    <xf numFmtId="2" fontId="25" fillId="0" borderId="0" xfId="0" applyNumberFormat="1" applyFont="1"/>
    <xf numFmtId="0" fontId="25" fillId="24" borderId="60" xfId="1" applyFont="1" applyFill="1" applyBorder="1" applyAlignment="1">
      <alignment horizontal="center"/>
    </xf>
    <xf numFmtId="0" fontId="25" fillId="24" borderId="61" xfId="1" applyFont="1" applyFill="1" applyBorder="1" applyAlignment="1">
      <alignment horizontal="center"/>
    </xf>
    <xf numFmtId="0" fontId="25" fillId="24" borderId="62" xfId="0" applyFont="1" applyFill="1" applyBorder="1" applyAlignment="1">
      <alignment horizontal="center"/>
    </xf>
    <xf numFmtId="0" fontId="25" fillId="24" borderId="39" xfId="1" applyFont="1" applyFill="1" applyBorder="1" applyAlignment="1">
      <alignment horizontal="center"/>
    </xf>
    <xf numFmtId="0" fontId="25" fillId="24" borderId="10" xfId="1" applyFont="1" applyFill="1" applyBorder="1" applyAlignment="1">
      <alignment horizontal="center"/>
    </xf>
    <xf numFmtId="0" fontId="25" fillId="24" borderId="38" xfId="0" applyFont="1" applyFill="1" applyBorder="1" applyAlignment="1">
      <alignment horizontal="center"/>
    </xf>
    <xf numFmtId="0" fontId="25" fillId="24" borderId="24" xfId="1" applyFont="1" applyFill="1" applyBorder="1" applyAlignment="1">
      <alignment horizontal="center"/>
    </xf>
    <xf numFmtId="0" fontId="25" fillId="24" borderId="41" xfId="0" applyFont="1" applyFill="1" applyBorder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0" borderId="40" xfId="1" applyFont="1" applyBorder="1" applyAlignment="1">
      <alignment horizontal="center"/>
    </xf>
    <xf numFmtId="2" fontId="25" fillId="0" borderId="22" xfId="0" applyNumberFormat="1" applyFont="1" applyBorder="1" applyAlignment="1">
      <alignment horizontal="center"/>
    </xf>
    <xf numFmtId="2" fontId="25" fillId="0" borderId="13" xfId="0" applyNumberFormat="1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56" xfId="1" applyFont="1" applyBorder="1" applyAlignment="1">
      <alignment horizontal="center"/>
    </xf>
    <xf numFmtId="2" fontId="25" fillId="0" borderId="73" xfId="0" applyNumberFormat="1" applyFont="1" applyBorder="1" applyAlignment="1">
      <alignment horizontal="center"/>
    </xf>
    <xf numFmtId="2" fontId="25" fillId="0" borderId="56" xfId="0" applyNumberFormat="1" applyFont="1" applyBorder="1" applyAlignment="1">
      <alignment horizontal="center"/>
    </xf>
    <xf numFmtId="0" fontId="25" fillId="24" borderId="49" xfId="1" applyFont="1" applyFill="1" applyBorder="1" applyAlignment="1">
      <alignment horizontal="center"/>
    </xf>
    <xf numFmtId="0" fontId="25" fillId="24" borderId="50" xfId="1" applyFont="1" applyFill="1" applyBorder="1" applyAlignment="1">
      <alignment horizontal="center"/>
    </xf>
    <xf numFmtId="0" fontId="25" fillId="24" borderId="48" xfId="1" applyFont="1" applyFill="1" applyBorder="1" applyAlignment="1">
      <alignment horizontal="center"/>
    </xf>
    <xf numFmtId="0" fontId="23" fillId="0" borderId="13" xfId="1" applyFont="1" applyBorder="1" applyAlignment="1">
      <alignment horizontal="center"/>
    </xf>
    <xf numFmtId="0" fontId="23" fillId="0" borderId="51" xfId="0" applyFont="1" applyBorder="1" applyAlignment="1">
      <alignment horizontal="center"/>
    </xf>
    <xf numFmtId="2" fontId="25" fillId="0" borderId="47" xfId="0" applyNumberFormat="1" applyFont="1" applyBorder="1" applyAlignment="1">
      <alignment horizontal="center"/>
    </xf>
    <xf numFmtId="0" fontId="25" fillId="24" borderId="41" xfId="1" applyFont="1" applyFill="1" applyBorder="1" applyAlignment="1">
      <alignment horizontal="center"/>
    </xf>
    <xf numFmtId="2" fontId="25" fillId="0" borderId="66" xfId="0" applyNumberFormat="1" applyFont="1" applyBorder="1" applyAlignment="1">
      <alignment horizontal="center"/>
    </xf>
    <xf numFmtId="0" fontId="23" fillId="0" borderId="11" xfId="1" applyFont="1" applyBorder="1" applyAlignment="1">
      <alignment horizontal="center"/>
    </xf>
    <xf numFmtId="2" fontId="25" fillId="0" borderId="25" xfId="0" applyNumberFormat="1" applyFont="1" applyBorder="1" applyAlignment="1">
      <alignment horizontal="center"/>
    </xf>
    <xf numFmtId="2" fontId="25" fillId="0" borderId="18" xfId="0" applyNumberFormat="1" applyFont="1" applyBorder="1" applyAlignment="1">
      <alignment horizontal="center"/>
    </xf>
    <xf numFmtId="2" fontId="25" fillId="0" borderId="11" xfId="0" applyNumberFormat="1" applyFont="1" applyBorder="1" applyAlignment="1">
      <alignment horizontal="center"/>
    </xf>
    <xf numFmtId="0" fontId="25" fillId="24" borderId="33" xfId="1" applyFont="1" applyFill="1" applyBorder="1" applyAlignment="1">
      <alignment horizontal="center"/>
    </xf>
    <xf numFmtId="0" fontId="25" fillId="24" borderId="28" xfId="1" applyFont="1" applyFill="1" applyBorder="1" applyAlignment="1">
      <alignment horizontal="center"/>
    </xf>
    <xf numFmtId="0" fontId="25" fillId="24" borderId="72" xfId="1" applyFont="1" applyFill="1" applyBorder="1" applyAlignment="1">
      <alignment horizontal="center"/>
    </xf>
    <xf numFmtId="0" fontId="25" fillId="24" borderId="59" xfId="1" applyFont="1" applyFill="1" applyBorder="1" applyAlignment="1">
      <alignment horizontal="center"/>
    </xf>
    <xf numFmtId="0" fontId="25" fillId="24" borderId="57" xfId="1" applyFont="1" applyFill="1" applyBorder="1" applyAlignment="1">
      <alignment horizontal="center"/>
    </xf>
    <xf numFmtId="2" fontId="25" fillId="0" borderId="87" xfId="0" applyNumberFormat="1" applyFont="1" applyBorder="1" applyAlignment="1">
      <alignment horizontal="center"/>
    </xf>
    <xf numFmtId="0" fontId="25" fillId="24" borderId="52" xfId="1" applyFont="1" applyFill="1" applyBorder="1" applyAlignment="1">
      <alignment horizontal="center"/>
    </xf>
    <xf numFmtId="0" fontId="25" fillId="24" borderId="54" xfId="1" applyFont="1" applyFill="1" applyBorder="1" applyAlignment="1">
      <alignment horizontal="center"/>
    </xf>
    <xf numFmtId="0" fontId="23" fillId="0" borderId="61" xfId="1" applyFont="1" applyBorder="1" applyAlignment="1">
      <alignment horizontal="center" vertical="center"/>
    </xf>
    <xf numFmtId="0" fontId="4" fillId="0" borderId="38" xfId="0" applyFont="1" applyBorder="1" applyAlignment="1">
      <alignment horizontal="center"/>
    </xf>
    <xf numFmtId="0" fontId="66" fillId="24" borderId="33" xfId="1" applyFont="1" applyFill="1" applyBorder="1"/>
    <xf numFmtId="0" fontId="58" fillId="24" borderId="34" xfId="1" applyFont="1" applyFill="1" applyBorder="1"/>
    <xf numFmtId="0" fontId="23" fillId="40" borderId="34" xfId="1" applyFont="1" applyFill="1" applyBorder="1" applyAlignment="1">
      <alignment horizontal="center"/>
    </xf>
    <xf numFmtId="0" fontId="27" fillId="40" borderId="0" xfId="1" applyFont="1" applyFill="1"/>
    <xf numFmtId="0" fontId="66" fillId="24" borderId="34" xfId="1" applyFont="1" applyFill="1" applyBorder="1"/>
    <xf numFmtId="0" fontId="23" fillId="0" borderId="62" xfId="0" applyFont="1" applyBorder="1"/>
    <xf numFmtId="0" fontId="23" fillId="0" borderId="51" xfId="0" applyFont="1" applyBorder="1"/>
    <xf numFmtId="0" fontId="23" fillId="0" borderId="38" xfId="0" applyFont="1" applyBorder="1"/>
    <xf numFmtId="0" fontId="25" fillId="0" borderId="13" xfId="1" applyFont="1" applyBorder="1" applyAlignment="1">
      <alignment horizontal="center"/>
    </xf>
    <xf numFmtId="0" fontId="25" fillId="0" borderId="47" xfId="1" applyFont="1" applyBorder="1" applyAlignment="1">
      <alignment horizontal="center"/>
    </xf>
    <xf numFmtId="0" fontId="25" fillId="0" borderId="83" xfId="1" applyFont="1" applyBorder="1" applyAlignment="1">
      <alignment horizontal="center"/>
    </xf>
    <xf numFmtId="2" fontId="25" fillId="0" borderId="17" xfId="0" applyNumberFormat="1" applyFont="1" applyBorder="1" applyAlignment="1">
      <alignment horizontal="center"/>
    </xf>
    <xf numFmtId="0" fontId="25" fillId="0" borderId="82" xfId="1" applyFont="1" applyBorder="1" applyAlignment="1">
      <alignment horizontal="center"/>
    </xf>
    <xf numFmtId="0" fontId="25" fillId="0" borderId="11" xfId="1" applyFont="1" applyBorder="1" applyAlignment="1">
      <alignment horizontal="center"/>
    </xf>
    <xf numFmtId="2" fontId="4" fillId="0" borderId="0" xfId="0" applyNumberFormat="1" applyFont="1"/>
    <xf numFmtId="0" fontId="66" fillId="24" borderId="28" xfId="1" applyFont="1" applyFill="1" applyBorder="1" applyAlignment="1">
      <alignment vertical="top"/>
    </xf>
    <xf numFmtId="0" fontId="66" fillId="24" borderId="32" xfId="1" applyFont="1" applyFill="1" applyBorder="1" applyAlignment="1">
      <alignment vertical="top"/>
    </xf>
    <xf numFmtId="0" fontId="66" fillId="24" borderId="31" xfId="1" applyFont="1" applyFill="1" applyBorder="1" applyAlignment="1">
      <alignment vertical="top"/>
    </xf>
    <xf numFmtId="0" fontId="66" fillId="24" borderId="30" xfId="1" applyFont="1" applyFill="1" applyBorder="1" applyAlignment="1">
      <alignment vertical="top"/>
    </xf>
    <xf numFmtId="0" fontId="66" fillId="24" borderId="35" xfId="1" applyFont="1" applyFill="1" applyBorder="1" applyAlignment="1">
      <alignment vertical="top"/>
    </xf>
    <xf numFmtId="0" fontId="23" fillId="0" borderId="37" xfId="1" applyFont="1" applyBorder="1"/>
    <xf numFmtId="0" fontId="23" fillId="0" borderId="13" xfId="1" applyFont="1" applyBorder="1"/>
    <xf numFmtId="0" fontId="4" fillId="0" borderId="13" xfId="1" applyBorder="1" applyAlignment="1">
      <alignment horizontal="center"/>
    </xf>
    <xf numFmtId="0" fontId="248" fillId="52" borderId="0" xfId="0" applyFont="1" applyFill="1"/>
    <xf numFmtId="2" fontId="249" fillId="52" borderId="0" xfId="0" applyNumberFormat="1" applyFont="1" applyFill="1"/>
    <xf numFmtId="0" fontId="249" fillId="52" borderId="0" xfId="0" applyFont="1" applyFill="1"/>
    <xf numFmtId="2" fontId="248" fillId="52" borderId="0" xfId="0" applyNumberFormat="1" applyFont="1" applyFill="1"/>
    <xf numFmtId="0" fontId="61" fillId="52" borderId="0" xfId="0" applyFont="1" applyFill="1"/>
    <xf numFmtId="0" fontId="250" fillId="0" borderId="0" xfId="1" applyFont="1"/>
    <xf numFmtId="0" fontId="202" fillId="0" borderId="0" xfId="1" applyFont="1"/>
    <xf numFmtId="0" fontId="251" fillId="47" borderId="0" xfId="1" applyFont="1" applyFill="1"/>
    <xf numFmtId="2" fontId="192" fillId="0" borderId="0" xfId="1" applyNumberFormat="1" applyFont="1"/>
    <xf numFmtId="0" fontId="191" fillId="47" borderId="0" xfId="1" applyFont="1" applyFill="1"/>
    <xf numFmtId="2" fontId="202" fillId="47" borderId="0" xfId="1" applyNumberFormat="1" applyFont="1" applyFill="1"/>
    <xf numFmtId="2" fontId="202" fillId="47" borderId="0" xfId="0" applyNumberFormat="1" applyFont="1" applyFill="1"/>
    <xf numFmtId="0" fontId="0" fillId="47" borderId="31" xfId="0" applyFill="1" applyBorder="1"/>
    <xf numFmtId="0" fontId="0" fillId="47" borderId="30" xfId="0" applyFill="1" applyBorder="1"/>
    <xf numFmtId="0" fontId="191" fillId="47" borderId="30" xfId="1" applyFont="1" applyFill="1" applyBorder="1"/>
    <xf numFmtId="2" fontId="202" fillId="47" borderId="30" xfId="1" applyNumberFormat="1" applyFont="1" applyFill="1" applyBorder="1"/>
    <xf numFmtId="2" fontId="202" fillId="47" borderId="30" xfId="0" applyNumberFormat="1" applyFont="1" applyFill="1" applyBorder="1"/>
    <xf numFmtId="0" fontId="202" fillId="47" borderId="36" xfId="1" applyFont="1" applyFill="1" applyBorder="1" applyAlignment="1">
      <alignment horizontal="center"/>
    </xf>
    <xf numFmtId="0" fontId="4" fillId="47" borderId="29" xfId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4" fontId="253" fillId="46" borderId="43" xfId="0" applyNumberFormat="1" applyFont="1" applyFill="1" applyBorder="1" applyAlignment="1">
      <alignment horizontal="center" vertical="center" wrapText="1"/>
    </xf>
    <xf numFmtId="0" fontId="202" fillId="47" borderId="45" xfId="1" applyFont="1" applyFill="1" applyBorder="1" applyAlignment="1">
      <alignment horizontal="center"/>
    </xf>
    <xf numFmtId="0" fontId="4" fillId="47" borderId="0" xfId="1" applyFill="1" applyAlignment="1">
      <alignment horizontal="center"/>
    </xf>
    <xf numFmtId="0" fontId="202" fillId="47" borderId="45" xfId="1" applyFont="1" applyFill="1" applyBorder="1" applyAlignment="1">
      <alignment horizontal="center" vertical="center"/>
    </xf>
    <xf numFmtId="0" fontId="251" fillId="47" borderId="45" xfId="1" applyFont="1" applyFill="1" applyBorder="1" applyAlignment="1">
      <alignment horizontal="center" vertical="center"/>
    </xf>
    <xf numFmtId="0" fontId="0" fillId="47" borderId="45" xfId="0" applyFill="1" applyBorder="1"/>
    <xf numFmtId="2" fontId="202" fillId="0" borderId="61" xfId="0" applyNumberFormat="1" applyFont="1" applyBorder="1" applyAlignment="1">
      <alignment horizontal="center"/>
    </xf>
    <xf numFmtId="2" fontId="202" fillId="0" borderId="13" xfId="0" applyNumberFormat="1" applyFont="1" applyBorder="1" applyAlignment="1">
      <alignment horizontal="center"/>
    </xf>
    <xf numFmtId="2" fontId="202" fillId="0" borderId="24" xfId="0" applyNumberFormat="1" applyFont="1" applyBorder="1" applyAlignment="1">
      <alignment horizontal="center"/>
    </xf>
    <xf numFmtId="0" fontId="202" fillId="0" borderId="0" xfId="0" applyFont="1"/>
    <xf numFmtId="0" fontId="191" fillId="47" borderId="0" xfId="1" applyFont="1" applyFill="1" applyAlignment="1">
      <alignment horizontal="center" vertical="center"/>
    </xf>
    <xf numFmtId="0" fontId="191" fillId="47" borderId="30" xfId="1" applyFont="1" applyFill="1" applyBorder="1" applyAlignment="1">
      <alignment horizontal="center" vertical="center"/>
    </xf>
    <xf numFmtId="4" fontId="253" fillId="46" borderId="46" xfId="0" applyNumberFormat="1" applyFont="1" applyFill="1" applyBorder="1" applyAlignment="1">
      <alignment horizontal="center" vertical="center" wrapText="1"/>
    </xf>
    <xf numFmtId="0" fontId="189" fillId="47" borderId="45" xfId="0" applyFont="1" applyFill="1" applyBorder="1" applyAlignment="1">
      <alignment horizontal="center"/>
    </xf>
    <xf numFmtId="0" fontId="0" fillId="0" borderId="60" xfId="0" applyBorder="1" applyAlignment="1">
      <alignment horizontal="left"/>
    </xf>
    <xf numFmtId="2" fontId="202" fillId="0" borderId="61" xfId="1" applyNumberFormat="1" applyFont="1" applyBorder="1" applyAlignment="1">
      <alignment horizontal="center"/>
    </xf>
    <xf numFmtId="1" fontId="193" fillId="0" borderId="61" xfId="0" applyNumberFormat="1" applyFont="1" applyBorder="1" applyAlignment="1">
      <alignment horizontal="center"/>
    </xf>
    <xf numFmtId="0" fontId="0" fillId="0" borderId="39" xfId="0" applyBorder="1" applyAlignment="1">
      <alignment horizontal="left"/>
    </xf>
    <xf numFmtId="2" fontId="202" fillId="0" borderId="10" xfId="1" applyNumberFormat="1" applyFont="1" applyBorder="1" applyAlignment="1">
      <alignment horizontal="center"/>
    </xf>
    <xf numFmtId="1" fontId="193" fillId="0" borderId="10" xfId="0" applyNumberFormat="1" applyFont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24" xfId="0" applyBorder="1"/>
    <xf numFmtId="2" fontId="202" fillId="0" borderId="24" xfId="1" applyNumberFormat="1" applyFont="1" applyBorder="1" applyAlignment="1">
      <alignment horizontal="center"/>
    </xf>
    <xf numFmtId="1" fontId="193" fillId="0" borderId="24" xfId="0" applyNumberFormat="1" applyFont="1" applyBorder="1" applyAlignment="1">
      <alignment horizontal="center"/>
    </xf>
    <xf numFmtId="0" fontId="0" fillId="0" borderId="37" xfId="0" applyBorder="1" applyAlignment="1">
      <alignment horizontal="left"/>
    </xf>
    <xf numFmtId="0" fontId="0" fillId="0" borderId="13" xfId="0" applyBorder="1"/>
    <xf numFmtId="2" fontId="202" fillId="0" borderId="13" xfId="1" applyNumberFormat="1" applyFont="1" applyBorder="1" applyAlignment="1">
      <alignment horizontal="center"/>
    </xf>
    <xf numFmtId="1" fontId="193" fillId="0" borderId="13" xfId="0" applyNumberFormat="1" applyFont="1" applyBorder="1" applyAlignment="1">
      <alignment horizontal="center"/>
    </xf>
    <xf numFmtId="2" fontId="202" fillId="47" borderId="13" xfId="0" applyNumberFormat="1" applyFont="1" applyFill="1" applyBorder="1" applyAlignment="1">
      <alignment horizontal="center"/>
    </xf>
    <xf numFmtId="0" fontId="0" fillId="0" borderId="64" xfId="0" applyBorder="1" applyAlignment="1">
      <alignment horizontal="left"/>
    </xf>
    <xf numFmtId="0" fontId="0" fillId="0" borderId="11" xfId="0" applyBorder="1"/>
    <xf numFmtId="2" fontId="202" fillId="0" borderId="11" xfId="1" applyNumberFormat="1" applyFont="1" applyBorder="1" applyAlignment="1">
      <alignment horizontal="center"/>
    </xf>
    <xf numFmtId="0" fontId="202" fillId="47" borderId="42" xfId="1" applyFont="1" applyFill="1" applyBorder="1" applyAlignment="1">
      <alignment horizontal="center"/>
    </xf>
    <xf numFmtId="0" fontId="4" fillId="47" borderId="30" xfId="1" applyFill="1" applyBorder="1" applyAlignment="1">
      <alignment horizontal="center"/>
    </xf>
    <xf numFmtId="0" fontId="202" fillId="47" borderId="42" xfId="1" applyFont="1" applyFill="1" applyBorder="1" applyAlignment="1">
      <alignment horizontal="center" vertical="center"/>
    </xf>
    <xf numFmtId="0" fontId="251" fillId="47" borderId="42" xfId="1" applyFont="1" applyFill="1" applyBorder="1" applyAlignment="1">
      <alignment horizontal="center" vertical="center"/>
    </xf>
    <xf numFmtId="0" fontId="0" fillId="0" borderId="17" xfId="0" applyBorder="1"/>
    <xf numFmtId="0" fontId="0" fillId="0" borderId="17" xfId="0" applyBorder="1" applyAlignment="1">
      <alignment horizontal="center" vertical="center"/>
    </xf>
    <xf numFmtId="2" fontId="202" fillId="0" borderId="17" xfId="1" applyNumberFormat="1" applyFont="1" applyBorder="1" applyAlignment="1">
      <alignment horizontal="center"/>
    </xf>
    <xf numFmtId="0" fontId="0" fillId="0" borderId="65" xfId="0" applyBorder="1" applyAlignment="1">
      <alignment horizontal="left"/>
    </xf>
    <xf numFmtId="0" fontId="0" fillId="0" borderId="47" xfId="0" applyBorder="1"/>
    <xf numFmtId="0" fontId="0" fillId="0" borderId="47" xfId="0" applyBorder="1" applyAlignment="1">
      <alignment horizontal="center"/>
    </xf>
    <xf numFmtId="2" fontId="202" fillId="0" borderId="47" xfId="1" applyNumberFormat="1" applyFont="1" applyBorder="1" applyAlignment="1">
      <alignment horizontal="center"/>
    </xf>
    <xf numFmtId="1" fontId="193" fillId="0" borderId="47" xfId="0" applyNumberFormat="1" applyFont="1" applyBorder="1" applyAlignment="1">
      <alignment horizontal="center"/>
    </xf>
    <xf numFmtId="2" fontId="202" fillId="0" borderId="0" xfId="0" applyNumberFormat="1" applyFont="1" applyAlignment="1">
      <alignment horizontal="center"/>
    </xf>
    <xf numFmtId="0" fontId="0" fillId="0" borderId="39" xfId="0" applyBorder="1" applyAlignment="1">
      <alignment horizontal="left" vertical="center"/>
    </xf>
    <xf numFmtId="0" fontId="0" fillId="0" borderId="56" xfId="1" applyFont="1" applyBorder="1" applyAlignment="1">
      <alignment horizontal="center"/>
    </xf>
    <xf numFmtId="4" fontId="253" fillId="46" borderId="36" xfId="0" applyNumberFormat="1" applyFont="1" applyFill="1" applyBorder="1" applyAlignment="1">
      <alignment horizontal="center" vertical="center" wrapText="1"/>
    </xf>
    <xf numFmtId="10" fontId="31" fillId="0" borderId="78" xfId="1" applyNumberFormat="1" applyFont="1" applyBorder="1" applyAlignment="1">
      <alignment horizontal="center"/>
    </xf>
    <xf numFmtId="2" fontId="0" fillId="0" borderId="83" xfId="0" applyNumberFormat="1" applyBorder="1" applyAlignment="1">
      <alignment horizontal="center"/>
    </xf>
    <xf numFmtId="0" fontId="0" fillId="0" borderId="56" xfId="0" applyBorder="1" applyAlignment="1">
      <alignment horizontal="left"/>
    </xf>
    <xf numFmtId="0" fontId="0" fillId="0" borderId="56" xfId="0" applyBorder="1"/>
    <xf numFmtId="2" fontId="202" fillId="0" borderId="56" xfId="0" applyNumberFormat="1" applyFont="1" applyBorder="1" applyAlignment="1">
      <alignment horizontal="center"/>
    </xf>
    <xf numFmtId="2" fontId="202" fillId="0" borderId="56" xfId="1" applyNumberFormat="1" applyFont="1" applyBorder="1" applyAlignment="1">
      <alignment horizontal="center"/>
    </xf>
    <xf numFmtId="1" fontId="193" fillId="0" borderId="56" xfId="0" applyNumberFormat="1" applyFont="1" applyBorder="1" applyAlignment="1">
      <alignment horizontal="center"/>
    </xf>
    <xf numFmtId="10" fontId="31" fillId="0" borderId="77" xfId="1" applyNumberFormat="1" applyFont="1" applyBorder="1" applyAlignment="1">
      <alignment horizontal="center"/>
    </xf>
    <xf numFmtId="4" fontId="49" fillId="0" borderId="78" xfId="0" applyNumberFormat="1" applyFont="1" applyBorder="1" applyAlignment="1">
      <alignment horizontal="center" vertical="center" wrapText="1"/>
    </xf>
    <xf numFmtId="0" fontId="0" fillId="0" borderId="17" xfId="1" applyFont="1" applyBorder="1" applyAlignment="1">
      <alignment horizontal="center"/>
    </xf>
    <xf numFmtId="0" fontId="25" fillId="0" borderId="17" xfId="1" applyFont="1" applyBorder="1" applyAlignment="1">
      <alignment horizontal="center"/>
    </xf>
    <xf numFmtId="0" fontId="30" fillId="0" borderId="89" xfId="0" applyFont="1" applyBorder="1"/>
    <xf numFmtId="2" fontId="177" fillId="40" borderId="10" xfId="0" applyNumberFormat="1" applyFont="1" applyFill="1" applyBorder="1" applyAlignment="1">
      <alignment horizontal="center"/>
    </xf>
    <xf numFmtId="0" fontId="187" fillId="40" borderId="10" xfId="7" applyFont="1" applyFill="1" applyBorder="1" applyAlignment="1">
      <alignment horizontal="center"/>
    </xf>
    <xf numFmtId="2" fontId="41" fillId="40" borderId="61" xfId="0" applyNumberFormat="1" applyFont="1" applyFill="1" applyBorder="1" applyAlignment="1">
      <alignment horizontal="center" vertical="center"/>
    </xf>
    <xf numFmtId="0" fontId="152" fillId="40" borderId="10" xfId="0" applyFont="1" applyFill="1" applyBorder="1" applyAlignment="1">
      <alignment horizontal="center"/>
    </xf>
    <xf numFmtId="0" fontId="0" fillId="0" borderId="13" xfId="1" applyFont="1" applyBorder="1" applyAlignment="1">
      <alignment horizontal="center"/>
    </xf>
    <xf numFmtId="0" fontId="23" fillId="40" borderId="0" xfId="1" applyFont="1" applyFill="1" applyAlignment="1">
      <alignment horizontal="center"/>
    </xf>
    <xf numFmtId="4" fontId="49" fillId="28" borderId="45" xfId="0" applyNumberFormat="1" applyFont="1" applyFill="1" applyBorder="1" applyAlignment="1">
      <alignment horizontal="center" vertical="center" wrapText="1"/>
    </xf>
    <xf numFmtId="0" fontId="4" fillId="0" borderId="87" xfId="1" applyBorder="1" applyAlignment="1">
      <alignment horizontal="center"/>
    </xf>
    <xf numFmtId="0" fontId="4" fillId="0" borderId="25" xfId="1" applyBorder="1" applyAlignment="1">
      <alignment horizontal="center"/>
    </xf>
    <xf numFmtId="0" fontId="0" fillId="0" borderId="14" xfId="0" applyBorder="1" applyAlignment="1">
      <alignment horizontal="center" vertical="center"/>
    </xf>
    <xf numFmtId="2" fontId="0" fillId="40" borderId="10" xfId="0" applyNumberFormat="1" applyFill="1" applyBorder="1"/>
    <xf numFmtId="2" fontId="0" fillId="40" borderId="24" xfId="0" applyNumberFormat="1" applyFill="1" applyBorder="1"/>
    <xf numFmtId="2" fontId="0" fillId="40" borderId="13" xfId="0" applyNumberFormat="1" applyFill="1" applyBorder="1"/>
    <xf numFmtId="0" fontId="38" fillId="40" borderId="0" xfId="1" applyFont="1" applyFill="1" applyAlignment="1">
      <alignment horizontal="center"/>
    </xf>
    <xf numFmtId="3" fontId="38" fillId="40" borderId="0" xfId="1" applyNumberFormat="1" applyFont="1" applyFill="1" applyAlignment="1">
      <alignment horizontal="center"/>
    </xf>
    <xf numFmtId="0" fontId="202" fillId="42" borderId="0" xfId="0" applyFont="1" applyFill="1" applyAlignment="1">
      <alignment horizontal="center"/>
    </xf>
    <xf numFmtId="0" fontId="176" fillId="40" borderId="0" xfId="1" applyFont="1" applyFill="1" applyAlignment="1">
      <alignment horizontal="center"/>
    </xf>
    <xf numFmtId="3" fontId="187" fillId="40" borderId="0" xfId="1" applyNumberFormat="1" applyFont="1" applyFill="1" applyAlignment="1">
      <alignment horizontal="center"/>
    </xf>
    <xf numFmtId="2" fontId="177" fillId="40" borderId="0" xfId="1" applyNumberFormat="1" applyFont="1" applyFill="1" applyAlignment="1">
      <alignment horizontal="center" vertical="center"/>
    </xf>
    <xf numFmtId="2" fontId="23" fillId="40" borderId="0" xfId="0" applyNumberFormat="1" applyFont="1" applyFill="1" applyAlignment="1">
      <alignment horizontal="center" vertical="center"/>
    </xf>
    <xf numFmtId="0" fontId="202" fillId="42" borderId="34" xfId="0" applyFont="1" applyFill="1" applyBorder="1" applyAlignment="1">
      <alignment horizontal="center"/>
    </xf>
    <xf numFmtId="0" fontId="23" fillId="40" borderId="32" xfId="0" applyFont="1" applyFill="1" applyBorder="1" applyAlignment="1">
      <alignment horizontal="center"/>
    </xf>
    <xf numFmtId="0" fontId="247" fillId="0" borderId="0" xfId="1" applyFont="1" applyAlignment="1">
      <alignment horizontal="center"/>
    </xf>
    <xf numFmtId="2" fontId="148" fillId="0" borderId="0" xfId="0" applyNumberFormat="1" applyFont="1" applyAlignment="1">
      <alignment horizontal="center" vertical="center"/>
    </xf>
    <xf numFmtId="0" fontId="80" fillId="0" borderId="87" xfId="1" applyFont="1" applyBorder="1" applyAlignment="1">
      <alignment horizontal="center"/>
    </xf>
    <xf numFmtId="0" fontId="227" fillId="0" borderId="29" xfId="1" applyFont="1" applyBorder="1"/>
    <xf numFmtId="4" fontId="201" fillId="0" borderId="46" xfId="0" applyNumberFormat="1" applyFont="1" applyBorder="1" applyAlignment="1">
      <alignment horizontal="center" vertical="center" wrapText="1"/>
    </xf>
    <xf numFmtId="0" fontId="176" fillId="0" borderId="67" xfId="1" applyFont="1" applyBorder="1" applyAlignment="1">
      <alignment horizontal="center"/>
    </xf>
    <xf numFmtId="0" fontId="176" fillId="0" borderId="44" xfId="1" applyFont="1" applyBorder="1" applyAlignment="1">
      <alignment horizontal="center"/>
    </xf>
    <xf numFmtId="2" fontId="198" fillId="0" borderId="0" xfId="1" applyNumberFormat="1" applyFont="1" applyAlignment="1">
      <alignment horizontal="center" vertical="center"/>
    </xf>
    <xf numFmtId="2" fontId="227" fillId="0" borderId="29" xfId="1" applyNumberFormat="1" applyFont="1" applyBorder="1"/>
    <xf numFmtId="4" fontId="201" fillId="0" borderId="45" xfId="0" applyNumberFormat="1" applyFont="1" applyBorder="1" applyAlignment="1">
      <alignment horizontal="center" vertical="center" wrapText="1"/>
    </xf>
    <xf numFmtId="0" fontId="176" fillId="0" borderId="78" xfId="1" applyFont="1" applyBorder="1" applyAlignment="1">
      <alignment horizontal="center"/>
    </xf>
    <xf numFmtId="2" fontId="240" fillId="0" borderId="0" xfId="1" applyNumberFormat="1" applyFont="1" applyAlignment="1">
      <alignment horizontal="center" vertical="center"/>
    </xf>
    <xf numFmtId="4" fontId="201" fillId="0" borderId="36" xfId="0" applyNumberFormat="1" applyFont="1" applyBorder="1" applyAlignment="1">
      <alignment horizontal="center" vertical="center" wrapText="1"/>
    </xf>
    <xf numFmtId="4" fontId="201" fillId="0" borderId="43" xfId="0" applyNumberFormat="1" applyFont="1" applyBorder="1" applyAlignment="1">
      <alignment horizontal="center" vertical="center" wrapText="1"/>
    </xf>
    <xf numFmtId="2" fontId="179" fillId="56" borderId="0" xfId="0" applyNumberFormat="1" applyFont="1" applyFill="1"/>
    <xf numFmtId="0" fontId="97" fillId="56" borderId="0" xfId="0" applyFont="1" applyFill="1"/>
    <xf numFmtId="2" fontId="97" fillId="56" borderId="0" xfId="1" applyNumberFormat="1" applyFont="1" applyFill="1"/>
    <xf numFmtId="0" fontId="61" fillId="56" borderId="0" xfId="0" applyFont="1" applyFill="1"/>
    <xf numFmtId="2" fontId="97" fillId="56" borderId="0" xfId="0" applyNumberFormat="1" applyFont="1" applyFill="1"/>
    <xf numFmtId="0" fontId="227" fillId="0" borderId="0" xfId="1" applyFont="1"/>
    <xf numFmtId="2" fontId="66" fillId="24" borderId="0" xfId="1" applyNumberFormat="1" applyFont="1" applyFill="1"/>
    <xf numFmtId="2" fontId="71" fillId="24" borderId="0" xfId="0" applyNumberFormat="1" applyFont="1" applyFill="1"/>
    <xf numFmtId="0" fontId="66" fillId="24" borderId="0" xfId="1" applyFont="1" applyFill="1" applyAlignment="1">
      <alignment vertical="center"/>
    </xf>
    <xf numFmtId="0" fontId="66" fillId="24" borderId="30" xfId="1" applyFont="1" applyFill="1" applyBorder="1" applyAlignment="1">
      <alignment vertical="center"/>
    </xf>
    <xf numFmtId="0" fontId="66" fillId="24" borderId="29" xfId="1" applyFont="1" applyFill="1" applyBorder="1" applyAlignment="1">
      <alignment vertical="center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right"/>
    </xf>
    <xf numFmtId="2" fontId="40" fillId="0" borderId="0" xfId="0" applyNumberFormat="1" applyFont="1" applyAlignment="1">
      <alignment horizontal="center" vertical="center" wrapText="1"/>
    </xf>
    <xf numFmtId="4" fontId="240" fillId="0" borderId="0" xfId="1" applyNumberFormat="1" applyFont="1" applyAlignment="1">
      <alignment horizontal="center" vertical="center"/>
    </xf>
    <xf numFmtId="2" fontId="240" fillId="0" borderId="0" xfId="1" applyNumberFormat="1" applyFont="1" applyAlignment="1">
      <alignment horizontal="center"/>
    </xf>
    <xf numFmtId="49" fontId="4" fillId="40" borderId="24" xfId="134" applyNumberFormat="1" applyFont="1" applyFill="1" applyBorder="1" applyAlignment="1" applyProtection="1">
      <alignment horizontal="center" vertical="center"/>
    </xf>
    <xf numFmtId="0" fontId="0" fillId="40" borderId="72" xfId="0" applyFill="1" applyBorder="1" applyAlignment="1">
      <alignment horizontal="center"/>
    </xf>
    <xf numFmtId="0" fontId="23" fillId="40" borderId="37" xfId="1" applyFont="1" applyFill="1" applyBorder="1"/>
    <xf numFmtId="0" fontId="31" fillId="40" borderId="13" xfId="1" applyFont="1" applyFill="1" applyBorder="1"/>
    <xf numFmtId="3" fontId="30" fillId="0" borderId="13" xfId="1" applyNumberFormat="1" applyFont="1" applyBorder="1" applyAlignment="1">
      <alignment horizontal="center"/>
    </xf>
    <xf numFmtId="2" fontId="30" fillId="0" borderId="13" xfId="0" applyNumberFormat="1" applyFont="1" applyBorder="1"/>
    <xf numFmtId="0" fontId="23" fillId="24" borderId="30" xfId="1" applyFont="1" applyFill="1" applyBorder="1" applyAlignment="1">
      <alignment horizontal="center"/>
    </xf>
    <xf numFmtId="49" fontId="0" fillId="40" borderId="37" xfId="0" applyNumberFormat="1" applyFill="1" applyBorder="1" applyAlignment="1">
      <alignment horizontal="center"/>
    </xf>
    <xf numFmtId="0" fontId="23" fillId="0" borderId="13" xfId="0" applyFont="1" applyBorder="1" applyAlignment="1">
      <alignment horizontal="center"/>
    </xf>
    <xf numFmtId="3" fontId="23" fillId="0" borderId="13" xfId="0" applyNumberFormat="1" applyFont="1" applyBorder="1" applyAlignment="1">
      <alignment horizontal="center"/>
    </xf>
    <xf numFmtId="2" fontId="23" fillId="0" borderId="13" xfId="1" applyNumberFormat="1" applyFont="1" applyBorder="1" applyAlignment="1">
      <alignment horizontal="center"/>
    </xf>
    <xf numFmtId="2" fontId="23" fillId="0" borderId="13" xfId="0" applyNumberFormat="1" applyFont="1" applyBorder="1" applyAlignment="1">
      <alignment horizontal="center"/>
    </xf>
    <xf numFmtId="0" fontId="38" fillId="40" borderId="24" xfId="0" applyFont="1" applyFill="1" applyBorder="1" applyAlignment="1">
      <alignment horizontal="center"/>
    </xf>
    <xf numFmtId="0" fontId="193" fillId="40" borderId="10" xfId="0" applyFont="1" applyFill="1" applyBorder="1" applyAlignment="1">
      <alignment horizontal="center"/>
    </xf>
    <xf numFmtId="0" fontId="23" fillId="40" borderId="14" xfId="1" applyFont="1" applyFill="1" applyBorder="1" applyAlignment="1">
      <alignment horizontal="center"/>
    </xf>
    <xf numFmtId="0" fontId="23" fillId="40" borderId="21" xfId="1" applyFont="1" applyFill="1" applyBorder="1" applyAlignment="1">
      <alignment horizontal="center"/>
    </xf>
    <xf numFmtId="0" fontId="178" fillId="40" borderId="10" xfId="1" applyFont="1" applyFill="1" applyBorder="1" applyAlignment="1">
      <alignment horizontal="center"/>
    </xf>
    <xf numFmtId="0" fontId="202" fillId="40" borderId="10" xfId="0" applyFont="1" applyFill="1" applyBorder="1" applyAlignment="1">
      <alignment horizontal="center"/>
    </xf>
    <xf numFmtId="0" fontId="0" fillId="40" borderId="61" xfId="1" applyFont="1" applyFill="1" applyBorder="1" applyAlignment="1">
      <alignment horizontal="center"/>
    </xf>
    <xf numFmtId="0" fontId="176" fillId="0" borderId="39" xfId="0" applyFont="1" applyBorder="1" applyAlignment="1">
      <alignment horizontal="center"/>
    </xf>
    <xf numFmtId="2" fontId="198" fillId="0" borderId="10" xfId="0" applyNumberFormat="1" applyFont="1" applyBorder="1" applyAlignment="1">
      <alignment horizontal="center" vertical="center"/>
    </xf>
    <xf numFmtId="0" fontId="176" fillId="40" borderId="39" xfId="0" applyFont="1" applyFill="1" applyBorder="1" applyAlignment="1">
      <alignment horizontal="center"/>
    </xf>
    <xf numFmtId="2" fontId="198" fillId="40" borderId="10" xfId="0" applyNumberFormat="1" applyFont="1" applyFill="1" applyBorder="1" applyAlignment="1">
      <alignment horizontal="center" vertical="center"/>
    </xf>
    <xf numFmtId="0" fontId="177" fillId="24" borderId="10" xfId="1" applyFont="1" applyFill="1" applyBorder="1" applyAlignment="1">
      <alignment horizontal="center"/>
    </xf>
    <xf numFmtId="0" fontId="176" fillId="0" borderId="40" xfId="0" applyFont="1" applyBorder="1" applyAlignment="1">
      <alignment horizontal="center"/>
    </xf>
    <xf numFmtId="0" fontId="177" fillId="24" borderId="24" xfId="1" applyFont="1" applyFill="1" applyBorder="1" applyAlignment="1">
      <alignment horizontal="center"/>
    </xf>
    <xf numFmtId="2" fontId="198" fillId="0" borderId="24" xfId="0" applyNumberFormat="1" applyFont="1" applyBorder="1" applyAlignment="1">
      <alignment horizontal="center" vertical="center"/>
    </xf>
    <xf numFmtId="0" fontId="247" fillId="40" borderId="61" xfId="1" applyFont="1" applyFill="1" applyBorder="1" applyAlignment="1">
      <alignment horizontal="center"/>
    </xf>
    <xf numFmtId="0" fontId="247" fillId="40" borderId="10" xfId="1" applyFont="1" applyFill="1" applyBorder="1" applyAlignment="1">
      <alignment horizontal="center"/>
    </xf>
    <xf numFmtId="0" fontId="247" fillId="40" borderId="24" xfId="1" applyFont="1" applyFill="1" applyBorder="1" applyAlignment="1">
      <alignment horizontal="center"/>
    </xf>
    <xf numFmtId="0" fontId="80" fillId="40" borderId="61" xfId="1" applyFont="1" applyFill="1" applyBorder="1" applyAlignment="1">
      <alignment horizontal="center" vertical="center"/>
    </xf>
    <xf numFmtId="2" fontId="38" fillId="40" borderId="61" xfId="1" applyNumberFormat="1" applyFont="1" applyFill="1" applyBorder="1" applyAlignment="1">
      <alignment horizontal="center" vertical="center"/>
    </xf>
    <xf numFmtId="0" fontId="63" fillId="24" borderId="29" xfId="0" applyFont="1" applyFill="1" applyBorder="1"/>
    <xf numFmtId="0" fontId="63" fillId="24" borderId="0" xfId="0" applyFont="1" applyFill="1"/>
    <xf numFmtId="0" fontId="85" fillId="24" borderId="34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40" borderId="87" xfId="0" applyFill="1" applyBorder="1" applyAlignment="1">
      <alignment horizontal="center"/>
    </xf>
    <xf numFmtId="2" fontId="23" fillId="0" borderId="15" xfId="1" applyNumberFormat="1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40" borderId="15" xfId="0" applyFill="1" applyBorder="1" applyAlignment="1">
      <alignment horizontal="center"/>
    </xf>
    <xf numFmtId="0" fontId="0" fillId="40" borderId="25" xfId="0" applyFill="1" applyBorder="1" applyAlignment="1">
      <alignment horizontal="center"/>
    </xf>
    <xf numFmtId="0" fontId="23" fillId="40" borderId="87" xfId="0" applyFont="1" applyFill="1" applyBorder="1" applyAlignment="1">
      <alignment horizontal="center"/>
    </xf>
    <xf numFmtId="0" fontId="0" fillId="40" borderId="66" xfId="0" applyFill="1" applyBorder="1" applyAlignment="1">
      <alignment horizontal="center"/>
    </xf>
    <xf numFmtId="0" fontId="85" fillId="24" borderId="33" xfId="0" applyFont="1" applyFill="1" applyBorder="1" applyAlignment="1">
      <alignment horizontal="center"/>
    </xf>
    <xf numFmtId="0" fontId="0" fillId="40" borderId="73" xfId="0" applyFill="1" applyBorder="1" applyAlignment="1">
      <alignment horizontal="center"/>
    </xf>
    <xf numFmtId="4" fontId="197" fillId="26" borderId="28" xfId="0" applyNumberFormat="1" applyFont="1" applyFill="1" applyBorder="1" applyAlignment="1">
      <alignment horizontal="center" vertical="center" wrapText="1"/>
    </xf>
    <xf numFmtId="0" fontId="0" fillId="0" borderId="99" xfId="0" applyBorder="1"/>
    <xf numFmtId="0" fontId="38" fillId="41" borderId="10" xfId="1" applyFont="1" applyFill="1" applyBorder="1" applyAlignment="1">
      <alignment horizontal="center"/>
    </xf>
    <xf numFmtId="0" fontId="24" fillId="24" borderId="0" xfId="0" applyFont="1" applyFill="1"/>
    <xf numFmtId="0" fontId="143" fillId="0" borderId="0" xfId="1" applyFont="1" applyAlignment="1">
      <alignment horizontal="center"/>
    </xf>
    <xf numFmtId="0" fontId="126" fillId="0" borderId="10" xfId="1" applyFont="1" applyBorder="1" applyAlignment="1">
      <alignment horizontal="center"/>
    </xf>
    <xf numFmtId="0" fontId="73" fillId="0" borderId="10" xfId="0" applyFont="1" applyBorder="1" applyAlignment="1">
      <alignment horizontal="center" vertical="center"/>
    </xf>
    <xf numFmtId="0" fontId="73" fillId="0" borderId="0" xfId="0" applyFont="1" applyAlignment="1">
      <alignment horizontal="center"/>
    </xf>
    <xf numFmtId="0" fontId="73" fillId="0" borderId="0" xfId="0" applyFont="1"/>
    <xf numFmtId="0" fontId="40" fillId="0" borderId="13" xfId="1" applyFont="1" applyBorder="1" applyAlignment="1">
      <alignment horizontal="center" vertical="center" wrapText="1"/>
    </xf>
    <xf numFmtId="2" fontId="177" fillId="40" borderId="14" xfId="1" applyNumberFormat="1" applyFont="1" applyFill="1" applyBorder="1" applyAlignment="1">
      <alignment horizontal="center" vertical="center"/>
    </xf>
    <xf numFmtId="2" fontId="177" fillId="40" borderId="26" xfId="1" applyNumberFormat="1" applyFont="1" applyFill="1" applyBorder="1" applyAlignment="1">
      <alignment horizontal="center" vertical="center"/>
    </xf>
    <xf numFmtId="0" fontId="80" fillId="40" borderId="87" xfId="1" applyFont="1" applyFill="1" applyBorder="1" applyAlignment="1">
      <alignment horizontal="center"/>
    </xf>
    <xf numFmtId="0" fontId="80" fillId="40" borderId="15" xfId="1" applyFont="1" applyFill="1" applyBorder="1" applyAlignment="1">
      <alignment horizontal="center"/>
    </xf>
    <xf numFmtId="0" fontId="38" fillId="0" borderId="87" xfId="1" applyFont="1" applyBorder="1" applyAlignment="1">
      <alignment horizontal="center"/>
    </xf>
    <xf numFmtId="0" fontId="80" fillId="24" borderId="87" xfId="1" applyFont="1" applyFill="1" applyBorder="1" applyAlignment="1">
      <alignment horizontal="center"/>
    </xf>
    <xf numFmtId="0" fontId="80" fillId="40" borderId="25" xfId="1" applyFont="1" applyFill="1" applyBorder="1" applyAlignment="1">
      <alignment horizontal="center"/>
    </xf>
    <xf numFmtId="0" fontId="80" fillId="0" borderId="73" xfId="1" applyFont="1" applyBorder="1" applyAlignment="1">
      <alignment horizontal="center"/>
    </xf>
    <xf numFmtId="2" fontId="177" fillId="0" borderId="69" xfId="1" applyNumberFormat="1" applyFont="1" applyBorder="1" applyAlignment="1">
      <alignment horizontal="center" vertical="center"/>
    </xf>
    <xf numFmtId="0" fontId="40" fillId="0" borderId="87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0" fontId="177" fillId="24" borderId="66" xfId="1" applyFont="1" applyFill="1" applyBorder="1" applyAlignment="1">
      <alignment horizontal="center"/>
    </xf>
    <xf numFmtId="0" fontId="80" fillId="0" borderId="18" xfId="1" applyFont="1" applyBorder="1" applyAlignment="1">
      <alignment horizontal="center"/>
    </xf>
    <xf numFmtId="0" fontId="80" fillId="40" borderId="87" xfId="0" applyFont="1" applyFill="1" applyBorder="1" applyAlignment="1">
      <alignment horizontal="center"/>
    </xf>
    <xf numFmtId="0" fontId="80" fillId="40" borderId="15" xfId="0" applyFont="1" applyFill="1" applyBorder="1" applyAlignment="1">
      <alignment horizontal="center"/>
    </xf>
    <xf numFmtId="0" fontId="80" fillId="40" borderId="25" xfId="0" applyFont="1" applyFill="1" applyBorder="1" applyAlignment="1">
      <alignment horizontal="center"/>
    </xf>
    <xf numFmtId="2" fontId="177" fillId="40" borderId="82" xfId="1" applyNumberFormat="1" applyFont="1" applyFill="1" applyBorder="1" applyAlignment="1">
      <alignment horizontal="center" vertical="center"/>
    </xf>
    <xf numFmtId="0" fontId="177" fillId="24" borderId="0" xfId="1" applyFont="1" applyFill="1" applyAlignment="1">
      <alignment horizontal="center"/>
    </xf>
    <xf numFmtId="2" fontId="198" fillId="0" borderId="0" xfId="0" applyNumberFormat="1" applyFont="1" applyAlignment="1">
      <alignment horizontal="center" vertical="center"/>
    </xf>
    <xf numFmtId="2" fontId="48" fillId="24" borderId="29" xfId="0" applyNumberFormat="1" applyFont="1" applyFill="1" applyBorder="1"/>
    <xf numFmtId="0" fontId="24" fillId="0" borderId="62" xfId="0" applyFont="1" applyBorder="1" applyAlignment="1">
      <alignment horizontal="center"/>
    </xf>
    <xf numFmtId="0" fontId="58" fillId="24" borderId="28" xfId="1" applyFont="1" applyFill="1" applyBorder="1"/>
    <xf numFmtId="4" fontId="72" fillId="28" borderId="43" xfId="0" applyNumberFormat="1" applyFont="1" applyFill="1" applyBorder="1" applyAlignment="1">
      <alignment horizontal="center" vertical="center" wrapText="1"/>
    </xf>
    <xf numFmtId="0" fontId="247" fillId="0" borderId="56" xfId="1" applyFont="1" applyBorder="1" applyAlignment="1">
      <alignment horizontal="center"/>
    </xf>
    <xf numFmtId="0" fontId="176" fillId="27" borderId="36" xfId="1" applyFont="1" applyFill="1" applyBorder="1" applyAlignment="1">
      <alignment horizontal="center"/>
    </xf>
    <xf numFmtId="3" fontId="203" fillId="0" borderId="0" xfId="1" applyNumberFormat="1" applyFont="1" applyAlignment="1">
      <alignment horizontal="center"/>
    </xf>
    <xf numFmtId="0" fontId="23" fillId="24" borderId="30" xfId="0" applyFont="1" applyFill="1" applyBorder="1"/>
    <xf numFmtId="3" fontId="176" fillId="40" borderId="0" xfId="1" applyNumberFormat="1" applyFont="1" applyFill="1" applyAlignment="1">
      <alignment horizontal="center"/>
    </xf>
    <xf numFmtId="2" fontId="41" fillId="40" borderId="0" xfId="0" applyNumberFormat="1" applyFont="1" applyFill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23" fillId="40" borderId="34" xfId="0" applyFont="1" applyFill="1" applyBorder="1"/>
    <xf numFmtId="0" fontId="38" fillId="40" borderId="0" xfId="0" applyFont="1" applyFill="1"/>
    <xf numFmtId="0" fontId="23" fillId="40" borderId="0" xfId="0" applyFont="1" applyFill="1"/>
    <xf numFmtId="0" fontId="23" fillId="40" borderId="32" xfId="0" applyFont="1" applyFill="1" applyBorder="1"/>
    <xf numFmtId="0" fontId="23" fillId="40" borderId="34" xfId="1" applyFont="1" applyFill="1" applyBorder="1"/>
    <xf numFmtId="0" fontId="43" fillId="40" borderId="0" xfId="1" applyFont="1" applyFill="1"/>
    <xf numFmtId="0" fontId="23" fillId="40" borderId="30" xfId="0" applyFont="1" applyFill="1" applyBorder="1"/>
    <xf numFmtId="0" fontId="176" fillId="0" borderId="10" xfId="1" applyFont="1" applyBorder="1" applyAlignment="1">
      <alignment horizontal="center"/>
    </xf>
    <xf numFmtId="0" fontId="202" fillId="0" borderId="39" xfId="0" applyFont="1" applyBorder="1" applyAlignment="1">
      <alignment horizontal="center"/>
    </xf>
    <xf numFmtId="0" fontId="202" fillId="0" borderId="60" xfId="0" applyFont="1" applyBorder="1" applyAlignment="1">
      <alignment horizontal="center"/>
    </xf>
    <xf numFmtId="0" fontId="176" fillId="0" borderId="61" xfId="1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0" fontId="29" fillId="57" borderId="0" xfId="1" applyFont="1" applyFill="1"/>
    <xf numFmtId="0" fontId="159" fillId="57" borderId="0" xfId="0" applyFont="1" applyFill="1"/>
    <xf numFmtId="0" fontId="107" fillId="57" borderId="0" xfId="0" applyFont="1" applyFill="1"/>
    <xf numFmtId="0" fontId="177" fillId="0" borderId="61" xfId="1" applyFont="1" applyBorder="1" applyAlignment="1">
      <alignment horizontal="center"/>
    </xf>
    <xf numFmtId="0" fontId="151" fillId="0" borderId="62" xfId="0" applyFont="1" applyBorder="1" applyAlignment="1">
      <alignment horizontal="center"/>
    </xf>
    <xf numFmtId="0" fontId="177" fillId="27" borderId="0" xfId="1" applyFont="1" applyFill="1" applyAlignment="1">
      <alignment horizontal="center"/>
    </xf>
    <xf numFmtId="0" fontId="23" fillId="40" borderId="15" xfId="1" applyFont="1" applyFill="1" applyBorder="1" applyAlignment="1">
      <alignment horizontal="center"/>
    </xf>
    <xf numFmtId="0" fontId="202" fillId="40" borderId="24" xfId="0" applyFont="1" applyFill="1" applyBorder="1" applyAlignment="1">
      <alignment horizontal="center"/>
    </xf>
    <xf numFmtId="4" fontId="157" fillId="28" borderId="36" xfId="0" applyNumberFormat="1" applyFont="1" applyFill="1" applyBorder="1" applyAlignment="1">
      <alignment horizontal="center" vertical="center" wrapText="1"/>
    </xf>
    <xf numFmtId="0" fontId="4" fillId="40" borderId="87" xfId="1" applyFill="1" applyBorder="1" applyAlignment="1">
      <alignment horizontal="center"/>
    </xf>
    <xf numFmtId="0" fontId="4" fillId="40" borderId="15" xfId="1" applyFill="1" applyBorder="1" applyAlignment="1">
      <alignment horizontal="center"/>
    </xf>
    <xf numFmtId="0" fontId="4" fillId="40" borderId="25" xfId="1" applyFill="1" applyBorder="1" applyAlignment="1">
      <alignment horizontal="center"/>
    </xf>
    <xf numFmtId="0" fontId="25" fillId="0" borderId="87" xfId="1" applyFont="1" applyBorder="1" applyAlignment="1">
      <alignment horizontal="center"/>
    </xf>
    <xf numFmtId="0" fontId="25" fillId="0" borderId="15" xfId="1" applyFont="1" applyBorder="1" applyAlignment="1">
      <alignment horizontal="center"/>
    </xf>
    <xf numFmtId="0" fontId="23" fillId="0" borderId="15" xfId="1" applyFont="1" applyBorder="1" applyAlignment="1">
      <alignment horizontal="center"/>
    </xf>
    <xf numFmtId="0" fontId="25" fillId="0" borderId="25" xfId="1" applyFont="1" applyBorder="1" applyAlignment="1">
      <alignment horizontal="center"/>
    </xf>
    <xf numFmtId="0" fontId="4" fillId="40" borderId="20" xfId="1" applyFill="1" applyBorder="1" applyAlignment="1">
      <alignment horizontal="center"/>
    </xf>
    <xf numFmtId="0" fontId="23" fillId="40" borderId="20" xfId="1" applyFont="1" applyFill="1" applyBorder="1" applyAlignment="1">
      <alignment horizontal="center"/>
    </xf>
    <xf numFmtId="0" fontId="23" fillId="40" borderId="82" xfId="1" applyFont="1" applyFill="1" applyBorder="1" applyAlignment="1">
      <alignment horizontal="center"/>
    </xf>
    <xf numFmtId="0" fontId="23" fillId="40" borderId="87" xfId="1" applyFont="1" applyFill="1" applyBorder="1" applyAlignment="1">
      <alignment horizontal="center"/>
    </xf>
    <xf numFmtId="0" fontId="23" fillId="40" borderId="26" xfId="1" applyFont="1" applyFill="1" applyBorder="1" applyAlignment="1">
      <alignment horizontal="center"/>
    </xf>
    <xf numFmtId="0" fontId="40" fillId="24" borderId="24" xfId="1" applyFont="1" applyFill="1" applyBorder="1" applyAlignment="1">
      <alignment horizontal="center"/>
    </xf>
    <xf numFmtId="2" fontId="41" fillId="58" borderId="10" xfId="0" applyNumberFormat="1" applyFont="1" applyFill="1" applyBorder="1" applyAlignment="1">
      <alignment horizontal="center" vertical="center"/>
    </xf>
    <xf numFmtId="2" fontId="177" fillId="0" borderId="69" xfId="1" applyNumberFormat="1" applyFont="1" applyBorder="1" applyAlignment="1">
      <alignment horizontal="center"/>
    </xf>
    <xf numFmtId="2" fontId="178" fillId="24" borderId="0" xfId="0" applyNumberFormat="1" applyFont="1" applyFill="1"/>
    <xf numFmtId="2" fontId="178" fillId="24" borderId="30" xfId="0" applyNumberFormat="1" applyFont="1" applyFill="1" applyBorder="1"/>
    <xf numFmtId="0" fontId="251" fillId="47" borderId="10" xfId="0" applyFont="1" applyFill="1" applyBorder="1" applyAlignment="1">
      <alignment horizontal="center"/>
    </xf>
    <xf numFmtId="0" fontId="202" fillId="47" borderId="24" xfId="0" applyFont="1" applyFill="1" applyBorder="1" applyAlignment="1">
      <alignment horizontal="center"/>
    </xf>
    <xf numFmtId="0" fontId="158" fillId="24" borderId="29" xfId="1" applyFont="1" applyFill="1" applyBorder="1"/>
    <xf numFmtId="2" fontId="158" fillId="24" borderId="29" xfId="1" applyNumberFormat="1" applyFont="1" applyFill="1" applyBorder="1"/>
    <xf numFmtId="4" fontId="256" fillId="26" borderId="36" xfId="0" applyNumberFormat="1" applyFont="1" applyFill="1" applyBorder="1" applyAlignment="1">
      <alignment horizontal="center" vertical="center" wrapText="1"/>
    </xf>
    <xf numFmtId="4" fontId="256" fillId="28" borderId="43" xfId="0" applyNumberFormat="1" applyFont="1" applyFill="1" applyBorder="1" applyAlignment="1">
      <alignment horizontal="center" vertical="center" wrapText="1"/>
    </xf>
    <xf numFmtId="4" fontId="257" fillId="28" borderId="36" xfId="0" applyNumberFormat="1" applyFont="1" applyFill="1" applyBorder="1" applyAlignment="1">
      <alignment horizontal="center" vertical="center" wrapText="1"/>
    </xf>
    <xf numFmtId="0" fontId="79" fillId="40" borderId="30" xfId="1" applyFont="1" applyFill="1" applyBorder="1"/>
    <xf numFmtId="0" fontId="178" fillId="40" borderId="30" xfId="1" applyFont="1" applyFill="1" applyBorder="1"/>
    <xf numFmtId="2" fontId="176" fillId="40" borderId="30" xfId="1" applyNumberFormat="1" applyFont="1" applyFill="1" applyBorder="1"/>
    <xf numFmtId="2" fontId="4" fillId="40" borderId="30" xfId="0" applyNumberFormat="1" applyFont="1" applyFill="1" applyBorder="1"/>
    <xf numFmtId="0" fontId="23" fillId="40" borderId="45" xfId="1" applyFont="1" applyFill="1" applyBorder="1" applyAlignment="1">
      <alignment horizontal="center"/>
    </xf>
    <xf numFmtId="0" fontId="37" fillId="40" borderId="0" xfId="1" applyFont="1" applyFill="1" applyAlignment="1">
      <alignment horizontal="center"/>
    </xf>
    <xf numFmtId="0" fontId="77" fillId="40" borderId="45" xfId="1" applyFont="1" applyFill="1" applyBorder="1" applyAlignment="1">
      <alignment horizontal="center" vertical="center"/>
    </xf>
    <xf numFmtId="4" fontId="197" fillId="40" borderId="46" xfId="0" applyNumberFormat="1" applyFont="1" applyFill="1" applyBorder="1" applyAlignment="1">
      <alignment horizontal="center" vertical="center" wrapText="1"/>
    </xf>
    <xf numFmtId="4" fontId="182" fillId="40" borderId="46" xfId="0" applyNumberFormat="1" applyFont="1" applyFill="1" applyBorder="1" applyAlignment="1">
      <alignment horizontal="center" vertical="center" wrapText="1"/>
    </xf>
    <xf numFmtId="4" fontId="172" fillId="40" borderId="45" xfId="0" applyNumberFormat="1" applyFont="1" applyFill="1" applyBorder="1" applyAlignment="1">
      <alignment horizontal="center" vertical="center" wrapText="1"/>
    </xf>
    <xf numFmtId="4" fontId="50" fillId="40" borderId="45" xfId="0" applyNumberFormat="1" applyFont="1" applyFill="1" applyBorder="1" applyAlignment="1">
      <alignment horizontal="center" vertical="center" wrapText="1"/>
    </xf>
    <xf numFmtId="0" fontId="85" fillId="40" borderId="45" xfId="0" applyFont="1" applyFill="1" applyBorder="1" applyAlignment="1">
      <alignment horizontal="center"/>
    </xf>
    <xf numFmtId="0" fontId="178" fillId="40" borderId="67" xfId="1" applyFont="1" applyFill="1" applyBorder="1" applyAlignment="1">
      <alignment horizontal="center"/>
    </xf>
    <xf numFmtId="2" fontId="196" fillId="24" borderId="29" xfId="0" applyNumberFormat="1" applyFont="1" applyFill="1" applyBorder="1" applyAlignment="1">
      <alignment vertical="center"/>
    </xf>
    <xf numFmtId="2" fontId="196" fillId="24" borderId="28" xfId="0" applyNumberFormat="1" applyFont="1" applyFill="1" applyBorder="1" applyAlignment="1">
      <alignment vertical="center"/>
    </xf>
    <xf numFmtId="2" fontId="196" fillId="24" borderId="0" xfId="0" applyNumberFormat="1" applyFont="1" applyFill="1" applyAlignment="1">
      <alignment vertical="center"/>
    </xf>
    <xf numFmtId="2" fontId="196" fillId="24" borderId="32" xfId="0" applyNumberFormat="1" applyFont="1" applyFill="1" applyBorder="1" applyAlignment="1">
      <alignment vertical="center"/>
    </xf>
    <xf numFmtId="2" fontId="196" fillId="24" borderId="30" xfId="0" applyNumberFormat="1" applyFont="1" applyFill="1" applyBorder="1" applyAlignment="1">
      <alignment vertical="center"/>
    </xf>
    <xf numFmtId="2" fontId="196" fillId="24" borderId="35" xfId="0" applyNumberFormat="1" applyFont="1" applyFill="1" applyBorder="1" applyAlignment="1">
      <alignment vertical="center"/>
    </xf>
    <xf numFmtId="2" fontId="242" fillId="0" borderId="43" xfId="0" applyNumberFormat="1" applyFont="1" applyBorder="1" applyAlignment="1">
      <alignment horizontal="center"/>
    </xf>
    <xf numFmtId="2" fontId="242" fillId="0" borderId="78" xfId="0" applyNumberFormat="1" applyFont="1" applyBorder="1" applyAlignment="1">
      <alignment horizontal="center"/>
    </xf>
    <xf numFmtId="2" fontId="178" fillId="40" borderId="54" xfId="1" applyNumberFormat="1" applyFont="1" applyFill="1" applyBorder="1" applyAlignment="1">
      <alignment horizontal="center"/>
    </xf>
    <xf numFmtId="2" fontId="178" fillId="40" borderId="50" xfId="1" applyNumberFormat="1" applyFont="1" applyFill="1" applyBorder="1" applyAlignment="1">
      <alignment horizontal="center"/>
    </xf>
    <xf numFmtId="2" fontId="178" fillId="40" borderId="35" xfId="1" applyNumberFormat="1" applyFont="1" applyFill="1" applyBorder="1" applyAlignment="1">
      <alignment horizontal="center"/>
    </xf>
    <xf numFmtId="2" fontId="204" fillId="40" borderId="54" xfId="0" applyNumberFormat="1" applyFont="1" applyFill="1" applyBorder="1" applyAlignment="1">
      <alignment horizontal="center"/>
    </xf>
    <xf numFmtId="2" fontId="204" fillId="40" borderId="85" xfId="0" applyNumberFormat="1" applyFont="1" applyFill="1" applyBorder="1" applyAlignment="1">
      <alignment horizontal="center"/>
    </xf>
    <xf numFmtId="2" fontId="204" fillId="40" borderId="86" xfId="0" applyNumberFormat="1" applyFont="1" applyFill="1" applyBorder="1" applyAlignment="1">
      <alignment horizontal="center"/>
    </xf>
    <xf numFmtId="2" fontId="80" fillId="40" borderId="10" xfId="1" applyNumberFormat="1" applyFont="1" applyFill="1" applyBorder="1" applyAlignment="1">
      <alignment horizontal="center" vertical="center"/>
    </xf>
    <xf numFmtId="3" fontId="40" fillId="24" borderId="61" xfId="1" applyNumberFormat="1" applyFont="1" applyFill="1" applyBorder="1" applyAlignment="1">
      <alignment horizontal="center" vertical="center"/>
    </xf>
    <xf numFmtId="3" fontId="40" fillId="24" borderId="24" xfId="1" applyNumberFormat="1" applyFont="1" applyFill="1" applyBorder="1" applyAlignment="1">
      <alignment horizontal="center" vertical="center"/>
    </xf>
    <xf numFmtId="2" fontId="178" fillId="40" borderId="10" xfId="1" applyNumberFormat="1" applyFont="1" applyFill="1" applyBorder="1" applyAlignment="1">
      <alignment horizontal="center"/>
    </xf>
    <xf numFmtId="2" fontId="204" fillId="40" borderId="10" xfId="0" applyNumberFormat="1" applyFont="1" applyFill="1" applyBorder="1" applyAlignment="1">
      <alignment horizontal="center"/>
    </xf>
    <xf numFmtId="2" fontId="80" fillId="40" borderId="10" xfId="176" applyNumberFormat="1" applyFont="1" applyFill="1" applyBorder="1" applyAlignment="1">
      <alignment horizontal="center" vertical="center"/>
    </xf>
    <xf numFmtId="2" fontId="80" fillId="40" borderId="61" xfId="1" applyNumberFormat="1" applyFont="1" applyFill="1" applyBorder="1" applyAlignment="1">
      <alignment horizontal="center" vertical="center"/>
    </xf>
    <xf numFmtId="2" fontId="204" fillId="40" borderId="61" xfId="0" applyNumberFormat="1" applyFont="1" applyFill="1" applyBorder="1" applyAlignment="1">
      <alignment horizontal="center"/>
    </xf>
    <xf numFmtId="2" fontId="177" fillId="40" borderId="61" xfId="1" applyNumberFormat="1" applyFont="1" applyFill="1" applyBorder="1" applyAlignment="1">
      <alignment horizontal="center" vertical="center"/>
    </xf>
    <xf numFmtId="2" fontId="80" fillId="40" borderId="24" xfId="1" applyNumberFormat="1" applyFont="1" applyFill="1" applyBorder="1" applyAlignment="1">
      <alignment horizontal="center" vertical="center"/>
    </xf>
    <xf numFmtId="2" fontId="204" fillId="40" borderId="24" xfId="0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 vertical="center"/>
    </xf>
    <xf numFmtId="0" fontId="177" fillId="27" borderId="36" xfId="1" applyFont="1" applyFill="1" applyBorder="1" applyAlignment="1">
      <alignment horizontal="center"/>
    </xf>
    <xf numFmtId="3" fontId="40" fillId="0" borderId="10" xfId="1" applyNumberFormat="1" applyFont="1" applyBorder="1" applyAlignment="1">
      <alignment horizontal="center"/>
    </xf>
    <xf numFmtId="3" fontId="176" fillId="40" borderId="10" xfId="1" applyNumberFormat="1" applyFont="1" applyFill="1" applyBorder="1" applyAlignment="1">
      <alignment horizontal="center"/>
    </xf>
    <xf numFmtId="3" fontId="147" fillId="0" borderId="10" xfId="1" applyNumberFormat="1" applyFont="1" applyBorder="1" applyAlignment="1">
      <alignment horizontal="center"/>
    </xf>
    <xf numFmtId="3" fontId="38" fillId="0" borderId="10" xfId="1" applyNumberFormat="1" applyFont="1" applyBorder="1" applyAlignment="1">
      <alignment horizontal="center"/>
    </xf>
    <xf numFmtId="3" fontId="80" fillId="30" borderId="10" xfId="1" applyNumberFormat="1" applyFont="1" applyFill="1" applyBorder="1" applyAlignment="1">
      <alignment horizontal="center" vertical="center"/>
    </xf>
    <xf numFmtId="2" fontId="177" fillId="53" borderId="10" xfId="1" applyNumberFormat="1" applyFont="1" applyFill="1" applyBorder="1" applyAlignment="1">
      <alignment horizontal="center" vertical="center"/>
    </xf>
    <xf numFmtId="3" fontId="80" fillId="0" borderId="10" xfId="1" applyNumberFormat="1" applyFont="1" applyBorder="1" applyAlignment="1">
      <alignment horizontal="center" vertical="center"/>
    </xf>
    <xf numFmtId="3" fontId="80" fillId="30" borderId="10" xfId="1" applyNumberFormat="1" applyFont="1" applyFill="1" applyBorder="1" applyAlignment="1">
      <alignment horizontal="center"/>
    </xf>
    <xf numFmtId="3" fontId="87" fillId="0" borderId="10" xfId="1" applyNumberFormat="1" applyFont="1" applyBorder="1" applyAlignment="1">
      <alignment horizontal="center"/>
    </xf>
    <xf numFmtId="2" fontId="178" fillId="0" borderId="10" xfId="1" applyNumberFormat="1" applyFont="1" applyBorder="1" applyAlignment="1">
      <alignment horizontal="center"/>
    </xf>
    <xf numFmtId="3" fontId="87" fillId="0" borderId="61" xfId="1" applyNumberFormat="1" applyFont="1" applyBorder="1" applyAlignment="1">
      <alignment horizontal="center"/>
    </xf>
    <xf numFmtId="2" fontId="178" fillId="40" borderId="61" xfId="1" applyNumberFormat="1" applyFont="1" applyFill="1" applyBorder="1" applyAlignment="1">
      <alignment horizontal="center"/>
    </xf>
    <xf numFmtId="3" fontId="87" fillId="0" borderId="24" xfId="1" applyNumberFormat="1" applyFont="1" applyBorder="1" applyAlignment="1">
      <alignment horizontal="center"/>
    </xf>
    <xf numFmtId="2" fontId="178" fillId="40" borderId="24" xfId="1" applyNumberFormat="1" applyFont="1" applyFill="1" applyBorder="1" applyAlignment="1">
      <alignment horizontal="center"/>
    </xf>
    <xf numFmtId="3" fontId="38" fillId="0" borderId="24" xfId="1" applyNumberFormat="1" applyFont="1" applyBorder="1" applyAlignment="1">
      <alignment horizontal="center"/>
    </xf>
    <xf numFmtId="3" fontId="177" fillId="0" borderId="10" xfId="1" applyNumberFormat="1" applyFont="1" applyBorder="1" applyAlignment="1">
      <alignment horizontal="center"/>
    </xf>
    <xf numFmtId="3" fontId="40" fillId="40" borderId="10" xfId="1" applyNumberFormat="1" applyFont="1" applyFill="1" applyBorder="1" applyAlignment="1">
      <alignment horizontal="center"/>
    </xf>
    <xf numFmtId="2" fontId="204" fillId="0" borderId="10" xfId="0" applyNumberFormat="1" applyFont="1" applyBorder="1" applyAlignment="1">
      <alignment horizontal="center"/>
    </xf>
    <xf numFmtId="0" fontId="177" fillId="27" borderId="27" xfId="1" applyFont="1" applyFill="1" applyBorder="1" applyAlignment="1">
      <alignment horizontal="center"/>
    </xf>
    <xf numFmtId="10" fontId="176" fillId="0" borderId="11" xfId="1" applyNumberFormat="1" applyFont="1" applyBorder="1" applyAlignment="1">
      <alignment horizontal="center"/>
    </xf>
    <xf numFmtId="4" fontId="72" fillId="0" borderId="11" xfId="0" applyNumberFormat="1" applyFont="1" applyBorder="1" applyAlignment="1">
      <alignment horizontal="center" vertical="center" wrapText="1"/>
    </xf>
    <xf numFmtId="4" fontId="49" fillId="0" borderId="11" xfId="0" applyNumberFormat="1" applyFont="1" applyBorder="1" applyAlignment="1">
      <alignment horizontal="center" vertical="center" wrapText="1"/>
    </xf>
    <xf numFmtId="3" fontId="40" fillId="0" borderId="61" xfId="1" applyNumberFormat="1" applyFont="1" applyBorder="1" applyAlignment="1">
      <alignment horizontal="center"/>
    </xf>
    <xf numFmtId="10" fontId="176" fillId="0" borderId="45" xfId="1" applyNumberFormat="1" applyFont="1" applyBorder="1" applyAlignment="1">
      <alignment horizontal="center"/>
    </xf>
    <xf numFmtId="3" fontId="152" fillId="40" borderId="10" xfId="1" applyNumberFormat="1" applyFont="1" applyFill="1" applyBorder="1" applyAlignment="1">
      <alignment horizontal="center"/>
    </xf>
    <xf numFmtId="3" fontId="152" fillId="40" borderId="61" xfId="1" applyNumberFormat="1" applyFont="1" applyFill="1" applyBorder="1" applyAlignment="1">
      <alignment horizontal="center"/>
    </xf>
    <xf numFmtId="0" fontId="153" fillId="40" borderId="62" xfId="0" applyFont="1" applyFill="1" applyBorder="1" applyAlignment="1">
      <alignment horizontal="center"/>
    </xf>
    <xf numFmtId="0" fontId="153" fillId="40" borderId="40" xfId="0" applyFont="1" applyFill="1" applyBorder="1" applyAlignment="1">
      <alignment horizontal="center"/>
    </xf>
    <xf numFmtId="0" fontId="152" fillId="40" borderId="24" xfId="1" applyFont="1" applyFill="1" applyBorder="1" applyAlignment="1">
      <alignment horizontal="center"/>
    </xf>
    <xf numFmtId="0" fontId="153" fillId="40" borderId="41" xfId="0" applyFont="1" applyFill="1" applyBorder="1" applyAlignment="1">
      <alignment horizontal="center"/>
    </xf>
    <xf numFmtId="0" fontId="198" fillId="0" borderId="10" xfId="1" applyFont="1" applyBorder="1" applyAlignment="1">
      <alignment horizontal="center"/>
    </xf>
    <xf numFmtId="0" fontId="40" fillId="40" borderId="10" xfId="1" applyFont="1" applyFill="1" applyBorder="1" applyAlignment="1">
      <alignment horizontal="center"/>
    </xf>
    <xf numFmtId="3" fontId="80" fillId="0" borderId="10" xfId="0" applyNumberFormat="1" applyFont="1" applyBorder="1" applyAlignment="1">
      <alignment horizontal="center"/>
    </xf>
    <xf numFmtId="3" fontId="40" fillId="0" borderId="10" xfId="0" applyNumberFormat="1" applyFont="1" applyBorder="1" applyAlignment="1">
      <alignment horizontal="center"/>
    </xf>
    <xf numFmtId="3" fontId="23" fillId="40" borderId="10" xfId="0" applyNumberFormat="1" applyFont="1" applyFill="1" applyBorder="1" applyAlignment="1">
      <alignment horizontal="center"/>
    </xf>
    <xf numFmtId="3" fontId="80" fillId="40" borderId="10" xfId="0" applyNumberFormat="1" applyFont="1" applyFill="1" applyBorder="1" applyAlignment="1">
      <alignment horizontal="center"/>
    </xf>
    <xf numFmtId="3" fontId="193" fillId="40" borderId="10" xfId="0" applyNumberFormat="1" applyFont="1" applyFill="1" applyBorder="1" applyAlignment="1">
      <alignment horizontal="center"/>
    </xf>
    <xf numFmtId="3" fontId="40" fillId="0" borderId="61" xfId="0" applyNumberFormat="1" applyFont="1" applyBorder="1" applyAlignment="1">
      <alignment horizontal="center"/>
    </xf>
    <xf numFmtId="3" fontId="193" fillId="0" borderId="10" xfId="0" applyNumberFormat="1" applyFont="1" applyBorder="1" applyAlignment="1">
      <alignment horizontal="center"/>
    </xf>
    <xf numFmtId="3" fontId="23" fillId="40" borderId="61" xfId="0" applyNumberFormat="1" applyFont="1" applyFill="1" applyBorder="1" applyAlignment="1">
      <alignment horizontal="center"/>
    </xf>
    <xf numFmtId="2" fontId="204" fillId="0" borderId="61" xfId="0" applyNumberFormat="1" applyFont="1" applyBorder="1" applyAlignment="1">
      <alignment horizontal="center"/>
    </xf>
    <xf numFmtId="3" fontId="23" fillId="40" borderId="24" xfId="0" applyNumberFormat="1" applyFont="1" applyFill="1" applyBorder="1" applyAlignment="1">
      <alignment horizontal="center"/>
    </xf>
    <xf numFmtId="2" fontId="204" fillId="0" borderId="24" xfId="0" applyNumberFormat="1" applyFont="1" applyBorder="1" applyAlignment="1">
      <alignment horizontal="center"/>
    </xf>
    <xf numFmtId="0" fontId="77" fillId="0" borderId="10" xfId="0" applyFont="1" applyBorder="1" applyAlignment="1">
      <alignment horizontal="center"/>
    </xf>
    <xf numFmtId="3" fontId="0" fillId="40" borderId="10" xfId="0" applyNumberFormat="1" applyFill="1" applyBorder="1" applyAlignment="1">
      <alignment horizontal="center"/>
    </xf>
    <xf numFmtId="3" fontId="0" fillId="40" borderId="10" xfId="1" applyNumberFormat="1" applyFont="1" applyFill="1" applyBorder="1" applyAlignment="1">
      <alignment horizontal="center"/>
    </xf>
    <xf numFmtId="2" fontId="40" fillId="0" borderId="10" xfId="1" applyNumberFormat="1" applyFont="1" applyBorder="1" applyAlignment="1">
      <alignment horizontal="center" vertical="center"/>
    </xf>
    <xf numFmtId="2" fontId="178" fillId="0" borderId="10" xfId="0" applyNumberFormat="1" applyFont="1" applyBorder="1" applyAlignment="1">
      <alignment horizontal="center"/>
    </xf>
    <xf numFmtId="2" fontId="178" fillId="0" borderId="61" xfId="0" applyNumberFormat="1" applyFont="1" applyBorder="1" applyAlignment="1">
      <alignment horizontal="center"/>
    </xf>
    <xf numFmtId="2" fontId="178" fillId="0" borderId="24" xfId="0" applyNumberFormat="1" applyFont="1" applyBorder="1" applyAlignment="1">
      <alignment horizontal="center"/>
    </xf>
    <xf numFmtId="3" fontId="23" fillId="40" borderId="10" xfId="1" applyNumberFormat="1" applyFont="1" applyFill="1" applyBorder="1" applyAlignment="1">
      <alignment horizontal="center"/>
    </xf>
    <xf numFmtId="3" fontId="38" fillId="0" borderId="10" xfId="0" applyNumberFormat="1" applyFont="1" applyBorder="1" applyAlignment="1">
      <alignment horizontal="center"/>
    </xf>
    <xf numFmtId="0" fontId="77" fillId="0" borderId="61" xfId="0" applyFont="1" applyBorder="1" applyAlignment="1">
      <alignment horizontal="center"/>
    </xf>
    <xf numFmtId="3" fontId="176" fillId="40" borderId="61" xfId="1" applyNumberFormat="1" applyFont="1" applyFill="1" applyBorder="1" applyAlignment="1">
      <alignment horizontal="center"/>
    </xf>
    <xf numFmtId="3" fontId="0" fillId="40" borderId="61" xfId="1" applyNumberFormat="1" applyFont="1" applyFill="1" applyBorder="1" applyAlignment="1">
      <alignment horizontal="center"/>
    </xf>
    <xf numFmtId="2" fontId="40" fillId="0" borderId="61" xfId="1" applyNumberFormat="1" applyFont="1" applyBorder="1" applyAlignment="1">
      <alignment horizontal="center" vertical="center"/>
    </xf>
    <xf numFmtId="3" fontId="0" fillId="40" borderId="24" xfId="1" applyNumberFormat="1" applyFont="1" applyFill="1" applyBorder="1" applyAlignment="1">
      <alignment horizontal="center"/>
    </xf>
    <xf numFmtId="2" fontId="40" fillId="0" borderId="24" xfId="1" applyNumberFormat="1" applyFont="1" applyBorder="1" applyAlignment="1">
      <alignment horizontal="center" vertical="center"/>
    </xf>
    <xf numFmtId="3" fontId="176" fillId="40" borderId="24" xfId="1" applyNumberFormat="1" applyFont="1" applyFill="1" applyBorder="1" applyAlignment="1">
      <alignment horizontal="center"/>
    </xf>
    <xf numFmtId="3" fontId="40" fillId="0" borderId="24" xfId="0" applyNumberFormat="1" applyFont="1" applyBorder="1" applyAlignment="1">
      <alignment horizontal="center"/>
    </xf>
    <xf numFmtId="3" fontId="40" fillId="40" borderId="61" xfId="1" applyNumberFormat="1" applyFont="1" applyFill="1" applyBorder="1" applyAlignment="1">
      <alignment horizontal="center"/>
    </xf>
    <xf numFmtId="2" fontId="178" fillId="0" borderId="61" xfId="1" applyNumberFormat="1" applyFont="1" applyBorder="1" applyAlignment="1">
      <alignment horizontal="center"/>
    </xf>
    <xf numFmtId="3" fontId="40" fillId="0" borderId="24" xfId="1" applyNumberFormat="1" applyFont="1" applyBorder="1" applyAlignment="1">
      <alignment horizontal="center"/>
    </xf>
    <xf numFmtId="3" fontId="177" fillId="0" borderId="61" xfId="1" applyNumberFormat="1" applyFont="1" applyBorder="1" applyAlignment="1">
      <alignment horizontal="center"/>
    </xf>
    <xf numFmtId="3" fontId="38" fillId="0" borderId="61" xfId="1" applyNumberFormat="1" applyFont="1" applyBorder="1" applyAlignment="1">
      <alignment horizontal="center"/>
    </xf>
    <xf numFmtId="3" fontId="177" fillId="0" borderId="24" xfId="1" applyNumberFormat="1" applyFont="1" applyBorder="1" applyAlignment="1">
      <alignment horizontal="center"/>
    </xf>
    <xf numFmtId="3" fontId="80" fillId="0" borderId="61" xfId="1" applyNumberFormat="1" applyFont="1" applyBorder="1" applyAlignment="1">
      <alignment horizontal="center"/>
    </xf>
    <xf numFmtId="3" fontId="80" fillId="30" borderId="61" xfId="1" applyNumberFormat="1" applyFont="1" applyFill="1" applyBorder="1" applyAlignment="1">
      <alignment horizontal="center"/>
    </xf>
    <xf numFmtId="2" fontId="177" fillId="53" borderId="61" xfId="1" applyNumberFormat="1" applyFont="1" applyFill="1" applyBorder="1" applyAlignment="1">
      <alignment horizontal="center" vertical="center"/>
    </xf>
    <xf numFmtId="2" fontId="41" fillId="53" borderId="61" xfId="0" applyNumberFormat="1" applyFont="1" applyFill="1" applyBorder="1" applyAlignment="1">
      <alignment horizontal="center" vertical="center"/>
    </xf>
    <xf numFmtId="0" fontId="0" fillId="53" borderId="61" xfId="0" applyFill="1" applyBorder="1" applyAlignment="1">
      <alignment horizontal="center" vertical="center"/>
    </xf>
    <xf numFmtId="3" fontId="80" fillId="30" borderId="61" xfId="1" applyNumberFormat="1" applyFont="1" applyFill="1" applyBorder="1" applyAlignment="1">
      <alignment horizontal="center" vertical="center"/>
    </xf>
    <xf numFmtId="3" fontId="80" fillId="0" borderId="24" xfId="1" applyNumberFormat="1" applyFont="1" applyBorder="1" applyAlignment="1">
      <alignment horizontal="center" vertical="center"/>
    </xf>
    <xf numFmtId="3" fontId="147" fillId="0" borderId="61" xfId="1" applyNumberFormat="1" applyFont="1" applyBorder="1" applyAlignment="1">
      <alignment horizontal="center"/>
    </xf>
    <xf numFmtId="3" fontId="147" fillId="0" borderId="24" xfId="1" applyNumberFormat="1" applyFont="1" applyBorder="1" applyAlignment="1">
      <alignment horizontal="center"/>
    </xf>
    <xf numFmtId="3" fontId="38" fillId="40" borderId="61" xfId="1" applyNumberFormat="1" applyFont="1" applyFill="1" applyBorder="1" applyAlignment="1">
      <alignment horizontal="center"/>
    </xf>
    <xf numFmtId="3" fontId="38" fillId="40" borderId="24" xfId="1" applyNumberFormat="1" applyFont="1" applyFill="1" applyBorder="1" applyAlignment="1">
      <alignment horizontal="center"/>
    </xf>
    <xf numFmtId="0" fontId="0" fillId="40" borderId="54" xfId="0" applyFill="1" applyBorder="1" applyAlignment="1">
      <alignment horizontal="center" vertical="center"/>
    </xf>
    <xf numFmtId="3" fontId="139" fillId="0" borderId="10" xfId="0" applyNumberFormat="1" applyFont="1" applyBorder="1" applyAlignment="1">
      <alignment horizontal="center"/>
    </xf>
    <xf numFmtId="0" fontId="139" fillId="0" borderId="10" xfId="1" applyFont="1" applyBorder="1" applyAlignment="1">
      <alignment horizontal="center"/>
    </xf>
    <xf numFmtId="0" fontId="138" fillId="0" borderId="10" xfId="0" applyFont="1" applyBorder="1" applyAlignment="1">
      <alignment horizontal="center"/>
    </xf>
    <xf numFmtId="0" fontId="153" fillId="24" borderId="10" xfId="0" applyFont="1" applyFill="1" applyBorder="1" applyAlignment="1">
      <alignment horizontal="center"/>
    </xf>
    <xf numFmtId="0" fontId="138" fillId="24" borderId="10" xfId="0" applyFont="1" applyFill="1" applyBorder="1" applyAlignment="1">
      <alignment horizontal="center"/>
    </xf>
    <xf numFmtId="0" fontId="139" fillId="24" borderId="10" xfId="0" applyFont="1" applyFill="1" applyBorder="1" applyAlignment="1">
      <alignment horizontal="center"/>
    </xf>
    <xf numFmtId="3" fontId="40" fillId="24" borderId="10" xfId="1" applyNumberFormat="1" applyFont="1" applyFill="1" applyBorder="1" applyAlignment="1">
      <alignment horizontal="center"/>
    </xf>
    <xf numFmtId="3" fontId="80" fillId="24" borderId="10" xfId="1" applyNumberFormat="1" applyFont="1" applyFill="1" applyBorder="1" applyAlignment="1">
      <alignment horizontal="center"/>
    </xf>
    <xf numFmtId="0" fontId="153" fillId="0" borderId="10" xfId="0" applyFont="1" applyBorder="1" applyAlignment="1">
      <alignment horizontal="center"/>
    </xf>
    <xf numFmtId="3" fontId="138" fillId="0" borderId="10" xfId="3" applyNumberFormat="1" applyFont="1" applyBorder="1" applyAlignment="1">
      <alignment horizontal="center"/>
    </xf>
    <xf numFmtId="3" fontId="138" fillId="24" borderId="10" xfId="3" applyNumberFormat="1" applyFont="1" applyFill="1" applyBorder="1" applyAlignment="1">
      <alignment horizontal="center"/>
    </xf>
    <xf numFmtId="0" fontId="23" fillId="0" borderId="10" xfId="3" applyFont="1" applyBorder="1" applyAlignment="1">
      <alignment horizontal="center"/>
    </xf>
    <xf numFmtId="0" fontId="0" fillId="41" borderId="10" xfId="0" applyFill="1" applyBorder="1" applyAlignment="1">
      <alignment horizontal="center"/>
    </xf>
    <xf numFmtId="3" fontId="40" fillId="41" borderId="10" xfId="1" applyNumberFormat="1" applyFont="1" applyFill="1" applyBorder="1" applyAlignment="1">
      <alignment horizontal="center"/>
    </xf>
    <xf numFmtId="0" fontId="23" fillId="41" borderId="10" xfId="0" applyFont="1" applyFill="1" applyBorder="1" applyAlignment="1">
      <alignment horizontal="center"/>
    </xf>
    <xf numFmtId="3" fontId="38" fillId="41" borderId="10" xfId="1" applyNumberFormat="1" applyFont="1" applyFill="1" applyBorder="1" applyAlignment="1">
      <alignment horizontal="center"/>
    </xf>
    <xf numFmtId="0" fontId="73" fillId="0" borderId="10" xfId="0" applyFont="1" applyBorder="1" applyAlignment="1">
      <alignment horizontal="center"/>
    </xf>
    <xf numFmtId="3" fontId="126" fillId="0" borderId="10" xfId="1" applyNumberFormat="1" applyFont="1" applyBorder="1" applyAlignment="1">
      <alignment horizontal="center"/>
    </xf>
    <xf numFmtId="2" fontId="175" fillId="0" borderId="10" xfId="1" applyNumberFormat="1" applyFont="1" applyBorder="1" applyAlignment="1">
      <alignment horizontal="center" vertical="center"/>
    </xf>
    <xf numFmtId="2" fontId="177" fillId="0" borderId="10" xfId="1" applyNumberFormat="1" applyFont="1" applyBorder="1" applyAlignment="1">
      <alignment horizontal="center"/>
    </xf>
    <xf numFmtId="2" fontId="177" fillId="0" borderId="10" xfId="0" applyNumberFormat="1" applyFont="1" applyBorder="1" applyAlignment="1">
      <alignment horizontal="center" vertical="center"/>
    </xf>
    <xf numFmtId="2" fontId="204" fillId="0" borderId="56" xfId="0" applyNumberFormat="1" applyFont="1" applyBorder="1" applyAlignment="1">
      <alignment horizontal="center"/>
    </xf>
    <xf numFmtId="2" fontId="177" fillId="0" borderId="56" xfId="1" applyNumberFormat="1" applyFont="1" applyBorder="1" applyAlignment="1">
      <alignment horizontal="center" vertical="center"/>
    </xf>
    <xf numFmtId="0" fontId="176" fillId="0" borderId="60" xfId="0" applyFont="1" applyBorder="1" applyAlignment="1">
      <alignment horizontal="center"/>
    </xf>
    <xf numFmtId="2" fontId="198" fillId="0" borderId="61" xfId="0" applyNumberFormat="1" applyFont="1" applyBorder="1" applyAlignment="1">
      <alignment horizontal="center" vertical="center"/>
    </xf>
    <xf numFmtId="3" fontId="87" fillId="0" borderId="10" xfId="0" applyNumberFormat="1" applyFont="1" applyBorder="1" applyAlignment="1">
      <alignment horizontal="center"/>
    </xf>
    <xf numFmtId="0" fontId="87" fillId="0" borderId="10" xfId="1" applyFont="1" applyBorder="1" applyAlignment="1">
      <alignment horizontal="center"/>
    </xf>
    <xf numFmtId="0" fontId="87" fillId="0" borderId="10" xfId="0" applyFont="1" applyBorder="1" applyAlignment="1">
      <alignment horizontal="center"/>
    </xf>
    <xf numFmtId="0" fontId="25" fillId="0" borderId="10" xfId="1" applyFont="1" applyBorder="1" applyAlignment="1">
      <alignment horizontal="center" vertical="center"/>
    </xf>
    <xf numFmtId="3" fontId="40" fillId="24" borderId="10" xfId="0" applyNumberFormat="1" applyFont="1" applyFill="1" applyBorder="1" applyAlignment="1">
      <alignment horizontal="center"/>
    </xf>
    <xf numFmtId="3" fontId="177" fillId="24" borderId="10" xfId="1" applyNumberFormat="1" applyFont="1" applyFill="1" applyBorder="1" applyAlignment="1">
      <alignment horizontal="center"/>
    </xf>
    <xf numFmtId="3" fontId="177" fillId="24" borderId="10" xfId="0" applyNumberFormat="1" applyFont="1" applyFill="1" applyBorder="1" applyAlignment="1">
      <alignment horizontal="center"/>
    </xf>
    <xf numFmtId="3" fontId="143" fillId="24" borderId="10" xfId="0" applyNumberFormat="1" applyFont="1" applyFill="1" applyBorder="1" applyAlignment="1">
      <alignment horizontal="center"/>
    </xf>
    <xf numFmtId="3" fontId="40" fillId="24" borderId="10" xfId="176" applyNumberFormat="1" applyFont="1" applyFill="1" applyBorder="1" applyAlignment="1">
      <alignment horizontal="center"/>
    </xf>
    <xf numFmtId="3" fontId="177" fillId="24" borderId="10" xfId="178" applyNumberFormat="1" applyFont="1" applyFill="1" applyBorder="1" applyAlignment="1">
      <alignment horizontal="center"/>
    </xf>
    <xf numFmtId="3" fontId="177" fillId="0" borderId="10" xfId="178" applyNumberFormat="1" applyFont="1" applyBorder="1" applyAlignment="1">
      <alignment horizontal="center"/>
    </xf>
    <xf numFmtId="0" fontId="148" fillId="0" borderId="10" xfId="0" applyFont="1" applyBorder="1" applyAlignment="1">
      <alignment horizontal="center"/>
    </xf>
    <xf numFmtId="3" fontId="149" fillId="24" borderId="10" xfId="1" applyNumberFormat="1" applyFont="1" applyFill="1" applyBorder="1" applyAlignment="1">
      <alignment horizontal="center"/>
    </xf>
    <xf numFmtId="3" fontId="149" fillId="24" borderId="10" xfId="176" applyNumberFormat="1" applyFont="1" applyFill="1" applyBorder="1" applyAlignment="1">
      <alignment horizontal="center"/>
    </xf>
    <xf numFmtId="3" fontId="149" fillId="24" borderId="10" xfId="0" applyNumberFormat="1" applyFont="1" applyFill="1" applyBorder="1" applyAlignment="1">
      <alignment horizontal="center"/>
    </xf>
    <xf numFmtId="3" fontId="38" fillId="24" borderId="10" xfId="178" applyNumberFormat="1" applyFont="1" applyFill="1" applyBorder="1" applyAlignment="1">
      <alignment horizontal="center"/>
    </xf>
    <xf numFmtId="0" fontId="87" fillId="24" borderId="10" xfId="1" applyFont="1" applyFill="1" applyBorder="1" applyAlignment="1">
      <alignment horizontal="center"/>
    </xf>
    <xf numFmtId="3" fontId="87" fillId="24" borderId="10" xfId="1" applyNumberFormat="1" applyFont="1" applyFill="1" applyBorder="1" applyAlignment="1">
      <alignment horizontal="center"/>
    </xf>
    <xf numFmtId="0" fontId="149" fillId="0" borderId="10" xfId="0" applyFont="1" applyBorder="1" applyAlignment="1">
      <alignment horizontal="center"/>
    </xf>
    <xf numFmtId="3" fontId="38" fillId="24" borderId="10" xfId="1" applyNumberFormat="1" applyFont="1" applyFill="1" applyBorder="1" applyAlignment="1">
      <alignment horizontal="center"/>
    </xf>
    <xf numFmtId="3" fontId="38" fillId="24" borderId="10" xfId="176" applyNumberFormat="1" applyFont="1" applyFill="1" applyBorder="1" applyAlignment="1">
      <alignment horizontal="center"/>
    </xf>
    <xf numFmtId="0" fontId="138" fillId="40" borderId="10" xfId="0" applyFont="1" applyFill="1" applyBorder="1" applyAlignment="1">
      <alignment horizontal="center"/>
    </xf>
    <xf numFmtId="0" fontId="4" fillId="40" borderId="0" xfId="1" applyFill="1" applyAlignment="1">
      <alignment horizontal="center"/>
    </xf>
    <xf numFmtId="0" fontId="78" fillId="40" borderId="45" xfId="1" applyFont="1" applyFill="1" applyBorder="1" applyAlignment="1">
      <alignment horizontal="center" vertical="center"/>
    </xf>
    <xf numFmtId="10" fontId="176" fillId="40" borderId="67" xfId="1" applyNumberFormat="1" applyFont="1" applyFill="1" applyBorder="1" applyAlignment="1">
      <alignment horizontal="center"/>
    </xf>
    <xf numFmtId="4" fontId="72" fillId="40" borderId="45" xfId="0" applyNumberFormat="1" applyFont="1" applyFill="1" applyBorder="1" applyAlignment="1">
      <alignment horizontal="center" vertical="center" wrapText="1"/>
    </xf>
    <xf numFmtId="4" fontId="49" fillId="40" borderId="45" xfId="0" applyNumberFormat="1" applyFont="1" applyFill="1" applyBorder="1" applyAlignment="1">
      <alignment horizontal="center" vertical="center" wrapText="1"/>
    </xf>
    <xf numFmtId="0" fontId="0" fillId="40" borderId="45" xfId="0" applyFill="1" applyBorder="1"/>
    <xf numFmtId="3" fontId="187" fillId="40" borderId="61" xfId="1" applyNumberFormat="1" applyFont="1" applyFill="1" applyBorder="1" applyAlignment="1">
      <alignment horizontal="center"/>
    </xf>
    <xf numFmtId="3" fontId="187" fillId="40" borderId="24" xfId="1" applyNumberFormat="1" applyFont="1" applyFill="1" applyBorder="1" applyAlignment="1">
      <alignment horizontal="center"/>
    </xf>
    <xf numFmtId="3" fontId="187" fillId="0" borderId="10" xfId="1" applyNumberFormat="1" applyFont="1" applyBorder="1" applyAlignment="1">
      <alignment horizontal="center"/>
    </xf>
    <xf numFmtId="3" fontId="176" fillId="0" borderId="10" xfId="1" applyNumberFormat="1" applyFont="1" applyBorder="1" applyAlignment="1">
      <alignment horizontal="center"/>
    </xf>
    <xf numFmtId="0" fontId="202" fillId="0" borderId="40" xfId="0" applyFont="1" applyBorder="1" applyAlignment="1">
      <alignment horizontal="center"/>
    </xf>
    <xf numFmtId="0" fontId="176" fillId="0" borderId="24" xfId="1" applyFont="1" applyBorder="1" applyAlignment="1">
      <alignment horizontal="center"/>
    </xf>
    <xf numFmtId="3" fontId="176" fillId="0" borderId="24" xfId="1" applyNumberFormat="1" applyFont="1" applyBorder="1" applyAlignment="1">
      <alignment horizontal="center"/>
    </xf>
    <xf numFmtId="3" fontId="176" fillId="0" borderId="61" xfId="1" applyNumberFormat="1" applyFont="1" applyBorder="1" applyAlignment="1">
      <alignment horizontal="center"/>
    </xf>
    <xf numFmtId="3" fontId="176" fillId="40" borderId="10" xfId="178" applyNumberFormat="1" applyFont="1" applyFill="1" applyBorder="1" applyAlignment="1">
      <alignment horizontal="center"/>
    </xf>
    <xf numFmtId="3" fontId="176" fillId="40" borderId="24" xfId="178" applyNumberFormat="1" applyFont="1" applyFill="1" applyBorder="1" applyAlignment="1">
      <alignment horizontal="center"/>
    </xf>
    <xf numFmtId="3" fontId="176" fillId="0" borderId="10" xfId="178" applyNumberFormat="1" applyFont="1" applyBorder="1" applyAlignment="1">
      <alignment horizontal="center"/>
    </xf>
    <xf numFmtId="3" fontId="202" fillId="47" borderId="10" xfId="0" applyNumberFormat="1" applyFont="1" applyFill="1" applyBorder="1" applyAlignment="1">
      <alignment horizontal="center"/>
    </xf>
    <xf numFmtId="3" fontId="202" fillId="47" borderId="61" xfId="0" applyNumberFormat="1" applyFont="1" applyFill="1" applyBorder="1" applyAlignment="1">
      <alignment horizontal="center"/>
    </xf>
    <xf numFmtId="3" fontId="202" fillId="47" borderId="24" xfId="0" applyNumberFormat="1" applyFont="1" applyFill="1" applyBorder="1" applyAlignment="1">
      <alignment horizontal="center"/>
    </xf>
    <xf numFmtId="0" fontId="23" fillId="24" borderId="34" xfId="1" applyFont="1" applyFill="1" applyBorder="1" applyAlignment="1">
      <alignment horizontal="center" vertical="center"/>
    </xf>
    <xf numFmtId="10" fontId="176" fillId="0" borderId="80" xfId="1" applyNumberFormat="1" applyFont="1" applyBorder="1" applyAlignment="1">
      <alignment horizontal="center"/>
    </xf>
    <xf numFmtId="4" fontId="258" fillId="0" borderId="45" xfId="0" applyNumberFormat="1" applyFont="1" applyBorder="1" applyAlignment="1">
      <alignment horizontal="center" vertical="center" wrapText="1"/>
    </xf>
    <xf numFmtId="3" fontId="25" fillId="40" borderId="10" xfId="0" applyNumberFormat="1" applyFont="1" applyFill="1" applyBorder="1" applyAlignment="1">
      <alignment horizontal="center"/>
    </xf>
    <xf numFmtId="3" fontId="25" fillId="40" borderId="61" xfId="0" applyNumberFormat="1" applyFont="1" applyFill="1" applyBorder="1" applyAlignment="1">
      <alignment horizontal="center"/>
    </xf>
    <xf numFmtId="2" fontId="242" fillId="0" borderId="10" xfId="0" applyNumberFormat="1" applyFont="1" applyBorder="1" applyAlignment="1">
      <alignment horizontal="center"/>
    </xf>
    <xf numFmtId="2" fontId="242" fillId="0" borderId="61" xfId="0" applyNumberFormat="1" applyFont="1" applyBorder="1" applyAlignment="1">
      <alignment horizontal="center"/>
    </xf>
    <xf numFmtId="2" fontId="242" fillId="0" borderId="24" xfId="0" applyNumberFormat="1" applyFont="1" applyBorder="1" applyAlignment="1">
      <alignment horizontal="center"/>
    </xf>
    <xf numFmtId="0" fontId="131" fillId="0" borderId="10" xfId="3" applyFont="1" applyBorder="1" applyAlignment="1">
      <alignment horizontal="center"/>
    </xf>
    <xf numFmtId="3" fontId="131" fillId="0" borderId="10" xfId="3" applyNumberFormat="1" applyFont="1" applyBorder="1" applyAlignment="1">
      <alignment horizontal="center"/>
    </xf>
    <xf numFmtId="0" fontId="131" fillId="0" borderId="61" xfId="3" applyFont="1" applyBorder="1" applyAlignment="1">
      <alignment horizontal="center"/>
    </xf>
    <xf numFmtId="0" fontId="131" fillId="0" borderId="24" xfId="3" applyFont="1" applyBorder="1" applyAlignment="1">
      <alignment horizontal="center"/>
    </xf>
    <xf numFmtId="0" fontId="131" fillId="24" borderId="61" xfId="3" applyFont="1" applyFill="1" applyBorder="1" applyAlignment="1">
      <alignment horizontal="center"/>
    </xf>
    <xf numFmtId="3" fontId="131" fillId="0" borderId="61" xfId="3" applyNumberFormat="1" applyFont="1" applyBorder="1" applyAlignment="1">
      <alignment horizontal="center"/>
    </xf>
    <xf numFmtId="0" fontId="130" fillId="0" borderId="10" xfId="3" applyFont="1" applyBorder="1" applyAlignment="1">
      <alignment horizontal="center"/>
    </xf>
    <xf numFmtId="0" fontId="130" fillId="0" borderId="24" xfId="3" applyFont="1" applyBorder="1" applyAlignment="1">
      <alignment horizontal="center"/>
    </xf>
    <xf numFmtId="0" fontId="40" fillId="0" borderId="60" xfId="0" applyFont="1" applyBorder="1" applyAlignment="1">
      <alignment horizontal="center"/>
    </xf>
    <xf numFmtId="0" fontId="225" fillId="0" borderId="61" xfId="0" applyFont="1" applyBorder="1"/>
    <xf numFmtId="2" fontId="198" fillId="0" borderId="61" xfId="0" applyNumberFormat="1" applyFont="1" applyBorder="1" applyAlignment="1">
      <alignment horizontal="center"/>
    </xf>
    <xf numFmtId="0" fontId="40" fillId="0" borderId="62" xfId="0" applyFont="1" applyBorder="1"/>
    <xf numFmtId="0" fontId="0" fillId="40" borderId="37" xfId="0" applyFill="1" applyBorder="1" applyAlignment="1">
      <alignment horizontal="center"/>
    </xf>
    <xf numFmtId="0" fontId="0" fillId="40" borderId="13" xfId="0" applyFill="1" applyBorder="1" applyAlignment="1">
      <alignment horizontal="center"/>
    </xf>
    <xf numFmtId="0" fontId="40" fillId="0" borderId="13" xfId="0" applyFont="1" applyBorder="1" applyAlignment="1">
      <alignment horizontal="center"/>
    </xf>
    <xf numFmtId="2" fontId="0" fillId="40" borderId="17" xfId="0" applyNumberFormat="1" applyFill="1" applyBorder="1"/>
    <xf numFmtId="0" fontId="23" fillId="40" borderId="17" xfId="1" applyFont="1" applyFill="1" applyBorder="1" applyAlignment="1">
      <alignment horizontal="center"/>
    </xf>
    <xf numFmtId="2" fontId="23" fillId="40" borderId="11" xfId="1" applyNumberFormat="1" applyFont="1" applyFill="1" applyBorder="1" applyAlignment="1">
      <alignment horizontal="center"/>
    </xf>
    <xf numFmtId="2" fontId="226" fillId="40" borderId="13" xfId="0" applyNumberFormat="1" applyFont="1" applyFill="1" applyBorder="1" applyAlignment="1">
      <alignment horizontal="center"/>
    </xf>
    <xf numFmtId="0" fontId="0" fillId="40" borderId="60" xfId="0" applyFill="1" applyBorder="1" applyAlignment="1">
      <alignment horizontal="left" vertical="center"/>
    </xf>
    <xf numFmtId="0" fontId="40" fillId="40" borderId="61" xfId="0" applyFont="1" applyFill="1" applyBorder="1" applyAlignment="1">
      <alignment horizontal="center"/>
    </xf>
    <xf numFmtId="0" fontId="0" fillId="40" borderId="39" xfId="0" applyFill="1" applyBorder="1" applyAlignment="1">
      <alignment horizontal="left" vertical="center"/>
    </xf>
    <xf numFmtId="0" fontId="4" fillId="0" borderId="17" xfId="1" applyBorder="1" applyAlignment="1">
      <alignment horizontal="center"/>
    </xf>
    <xf numFmtId="2" fontId="23" fillId="0" borderId="17" xfId="1" applyNumberFormat="1" applyFont="1" applyBorder="1" applyAlignment="1">
      <alignment horizontal="center"/>
    </xf>
    <xf numFmtId="0" fontId="0" fillId="0" borderId="19" xfId="0" applyBorder="1"/>
    <xf numFmtId="2" fontId="0" fillId="0" borderId="19" xfId="0" applyNumberFormat="1" applyBorder="1"/>
    <xf numFmtId="2" fontId="0" fillId="0" borderId="10" xfId="0" applyNumberFormat="1" applyBorder="1"/>
    <xf numFmtId="0" fontId="0" fillId="0" borderId="0" xfId="0" applyAlignment="1">
      <alignment wrapText="1"/>
    </xf>
    <xf numFmtId="2" fontId="23" fillId="0" borderId="47" xfId="1" applyNumberFormat="1" applyFont="1" applyBorder="1" applyAlignment="1">
      <alignment horizontal="center"/>
    </xf>
    <xf numFmtId="4" fontId="134" fillId="28" borderId="43" xfId="0" applyNumberFormat="1" applyFont="1" applyFill="1" applyBorder="1" applyAlignment="1">
      <alignment horizontal="center" vertical="center" wrapText="1"/>
    </xf>
    <xf numFmtId="10" fontId="31" fillId="0" borderId="42" xfId="1" applyNumberFormat="1" applyFont="1" applyBorder="1" applyAlignment="1">
      <alignment horizontal="center"/>
    </xf>
    <xf numFmtId="0" fontId="170" fillId="24" borderId="33" xfId="1" applyFont="1" applyFill="1" applyBorder="1"/>
    <xf numFmtId="0" fontId="170" fillId="24" borderId="34" xfId="1" applyFont="1" applyFill="1" applyBorder="1"/>
    <xf numFmtId="0" fontId="170" fillId="24" borderId="0" xfId="1" applyFont="1" applyFill="1"/>
    <xf numFmtId="0" fontId="170" fillId="24" borderId="31" xfId="1" applyFont="1" applyFill="1" applyBorder="1"/>
    <xf numFmtId="0" fontId="170" fillId="24" borderId="30" xfId="1" applyFont="1" applyFill="1" applyBorder="1"/>
    <xf numFmtId="0" fontId="170" fillId="24" borderId="33" xfId="1" applyFont="1" applyFill="1" applyBorder="1" applyAlignment="1">
      <alignment vertical="center"/>
    </xf>
    <xf numFmtId="0" fontId="170" fillId="24" borderId="29" xfId="1" applyFont="1" applyFill="1" applyBorder="1" applyAlignment="1">
      <alignment vertical="center"/>
    </xf>
    <xf numFmtId="0" fontId="170" fillId="24" borderId="34" xfId="1" applyFont="1" applyFill="1" applyBorder="1" applyAlignment="1">
      <alignment vertical="center"/>
    </xf>
    <xf numFmtId="0" fontId="170" fillId="24" borderId="0" xfId="1" applyFont="1" applyFill="1" applyAlignment="1">
      <alignment vertical="center"/>
    </xf>
    <xf numFmtId="0" fontId="170" fillId="24" borderId="31" xfId="1" applyFont="1" applyFill="1" applyBorder="1" applyAlignment="1">
      <alignment vertical="center"/>
    </xf>
    <xf numFmtId="0" fontId="170" fillId="24" borderId="3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2" fontId="202" fillId="0" borderId="0" xfId="1" applyNumberFormat="1" applyFont="1" applyAlignment="1">
      <alignment horizontal="center"/>
    </xf>
    <xf numFmtId="1" fontId="193" fillId="0" borderId="0" xfId="0" applyNumberFormat="1" applyFont="1" applyAlignment="1">
      <alignment horizontal="center"/>
    </xf>
    <xf numFmtId="0" fontId="0" fillId="0" borderId="100" xfId="0" applyBorder="1" applyAlignment="1">
      <alignment vertical="top"/>
    </xf>
    <xf numFmtId="0" fontId="0" fillId="0" borderId="98" xfId="0" applyBorder="1" applyAlignment="1">
      <alignment vertical="top"/>
    </xf>
    <xf numFmtId="2" fontId="0" fillId="0" borderId="0" xfId="0" applyNumberFormat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189" fillId="24" borderId="88" xfId="0" applyFont="1" applyFill="1" applyBorder="1" applyAlignment="1">
      <alignment horizontal="center" vertical="center"/>
    </xf>
    <xf numFmtId="0" fontId="80" fillId="40" borderId="13" xfId="0" applyFont="1" applyFill="1" applyBorder="1" applyAlignment="1">
      <alignment horizontal="center"/>
    </xf>
    <xf numFmtId="3" fontId="80" fillId="40" borderId="13" xfId="0" applyNumberFormat="1" applyFont="1" applyFill="1" applyBorder="1" applyAlignment="1">
      <alignment horizontal="center"/>
    </xf>
    <xf numFmtId="2" fontId="177" fillId="40" borderId="13" xfId="1" applyNumberFormat="1" applyFont="1" applyFill="1" applyBorder="1" applyAlignment="1">
      <alignment horizontal="center" vertical="center"/>
    </xf>
    <xf numFmtId="2" fontId="41" fillId="40" borderId="13" xfId="0" applyNumberFormat="1" applyFont="1" applyFill="1" applyBorder="1" applyAlignment="1">
      <alignment horizontal="center" vertical="center"/>
    </xf>
    <xf numFmtId="0" fontId="0" fillId="40" borderId="51" xfId="0" applyFill="1" applyBorder="1" applyAlignment="1">
      <alignment horizontal="center"/>
    </xf>
    <xf numFmtId="0" fontId="189" fillId="24" borderId="55" xfId="0" applyFont="1" applyFill="1" applyBorder="1" applyAlignment="1">
      <alignment horizontal="center" vertical="center"/>
    </xf>
    <xf numFmtId="3" fontId="38" fillId="0" borderId="61" xfId="0" applyNumberFormat="1" applyFont="1" applyBorder="1" applyAlignment="1">
      <alignment horizontal="center"/>
    </xf>
    <xf numFmtId="3" fontId="38" fillId="0" borderId="24" xfId="0" applyNumberFormat="1" applyFont="1" applyBorder="1" applyAlignment="1">
      <alignment horizontal="center"/>
    </xf>
    <xf numFmtId="3" fontId="32" fillId="0" borderId="10" xfId="1" applyNumberFormat="1" applyFont="1" applyBorder="1" applyAlignment="1">
      <alignment horizontal="center"/>
    </xf>
    <xf numFmtId="3" fontId="32" fillId="0" borderId="61" xfId="1" applyNumberFormat="1" applyFont="1" applyBorder="1" applyAlignment="1">
      <alignment horizontal="center"/>
    </xf>
    <xf numFmtId="0" fontId="0" fillId="0" borderId="78" xfId="0" applyBorder="1"/>
    <xf numFmtId="0" fontId="77" fillId="24" borderId="61" xfId="1" applyFont="1" applyFill="1" applyBorder="1" applyAlignment="1">
      <alignment horizontal="center" vertical="center"/>
    </xf>
    <xf numFmtId="4" fontId="182" fillId="26" borderId="61" xfId="0" applyNumberFormat="1" applyFont="1" applyFill="1" applyBorder="1" applyAlignment="1">
      <alignment horizontal="center" vertical="center" wrapText="1"/>
    </xf>
    <xf numFmtId="4" fontId="72" fillId="28" borderId="61" xfId="0" applyNumberFormat="1" applyFont="1" applyFill="1" applyBorder="1" applyAlignment="1">
      <alignment horizontal="center" vertical="center" wrapText="1"/>
    </xf>
    <xf numFmtId="0" fontId="85" fillId="24" borderId="62" xfId="0" applyFont="1" applyFill="1" applyBorder="1" applyAlignment="1">
      <alignment horizontal="center"/>
    </xf>
    <xf numFmtId="0" fontId="0" fillId="40" borderId="13" xfId="0" applyFill="1" applyBorder="1"/>
    <xf numFmtId="0" fontId="23" fillId="40" borderId="72" xfId="1" applyFont="1" applyFill="1" applyBorder="1" applyAlignment="1">
      <alignment horizontal="left"/>
    </xf>
    <xf numFmtId="0" fontId="0" fillId="40" borderId="56" xfId="1" applyFont="1" applyFill="1" applyBorder="1" applyAlignment="1">
      <alignment horizontal="center"/>
    </xf>
    <xf numFmtId="0" fontId="4" fillId="40" borderId="73" xfId="1" applyFill="1" applyBorder="1" applyAlignment="1">
      <alignment horizontal="center"/>
    </xf>
    <xf numFmtId="0" fontId="0" fillId="40" borderId="57" xfId="0" applyFill="1" applyBorder="1" applyAlignment="1">
      <alignment horizontal="center"/>
    </xf>
    <xf numFmtId="0" fontId="23" fillId="40" borderId="72" xfId="1" applyFont="1" applyFill="1" applyBorder="1"/>
    <xf numFmtId="0" fontId="0" fillId="40" borderId="55" xfId="0" applyFill="1" applyBorder="1" applyAlignment="1">
      <alignment horizontal="center" vertical="center"/>
    </xf>
    <xf numFmtId="0" fontId="23" fillId="24" borderId="35" xfId="1" applyFont="1" applyFill="1" applyBorder="1" applyAlignment="1">
      <alignment horizontal="center"/>
    </xf>
    <xf numFmtId="2" fontId="179" fillId="52" borderId="0" xfId="1" applyNumberFormat="1" applyFont="1" applyFill="1"/>
    <xf numFmtId="0" fontId="187" fillId="47" borderId="0" xfId="1" applyFont="1" applyFill="1"/>
    <xf numFmtId="0" fontId="176" fillId="47" borderId="0" xfId="1" applyFont="1" applyFill="1"/>
    <xf numFmtId="0" fontId="176" fillId="47" borderId="30" xfId="1" applyFont="1" applyFill="1" applyBorder="1"/>
    <xf numFmtId="4" fontId="182" fillId="48" borderId="43" xfId="0" applyNumberFormat="1" applyFont="1" applyFill="1" applyBorder="1" applyAlignment="1">
      <alignment horizontal="center" vertical="center" wrapText="1"/>
    </xf>
    <xf numFmtId="0" fontId="176" fillId="49" borderId="67" xfId="1" applyFont="1" applyFill="1" applyBorder="1" applyAlignment="1">
      <alignment horizontal="center"/>
    </xf>
    <xf numFmtId="2" fontId="176" fillId="0" borderId="47" xfId="0" applyNumberFormat="1" applyFont="1" applyBorder="1" applyAlignment="1">
      <alignment horizontal="center"/>
    </xf>
    <xf numFmtId="0" fontId="176" fillId="49" borderId="44" xfId="1" applyFont="1" applyFill="1" applyBorder="1" applyAlignment="1">
      <alignment horizontal="center"/>
    </xf>
    <xf numFmtId="0" fontId="260" fillId="0" borderId="0" xfId="0" applyFont="1"/>
    <xf numFmtId="2" fontId="198" fillId="0" borderId="24" xfId="1" applyNumberFormat="1" applyFont="1" applyBorder="1" applyAlignment="1">
      <alignment horizontal="center" vertical="center"/>
    </xf>
    <xf numFmtId="2" fontId="198" fillId="0" borderId="13" xfId="1" applyNumberFormat="1" applyFont="1" applyBorder="1" applyAlignment="1">
      <alignment horizontal="center" vertical="center"/>
    </xf>
    <xf numFmtId="2" fontId="198" fillId="0" borderId="47" xfId="1" applyNumberFormat="1" applyFont="1" applyBorder="1" applyAlignment="1">
      <alignment horizontal="center" vertical="center"/>
    </xf>
    <xf numFmtId="0" fontId="227" fillId="0" borderId="30" xfId="1" applyFont="1" applyBorder="1" applyAlignment="1">
      <alignment vertical="top"/>
    </xf>
    <xf numFmtId="2" fontId="231" fillId="24" borderId="0" xfId="1" applyNumberFormat="1" applyFont="1" applyFill="1"/>
    <xf numFmtId="0" fontId="231" fillId="24" borderId="29" xfId="1" applyFont="1" applyFill="1" applyBorder="1"/>
    <xf numFmtId="2" fontId="231" fillId="24" borderId="0" xfId="0" applyNumberFormat="1" applyFont="1" applyFill="1"/>
    <xf numFmtId="2" fontId="231" fillId="24" borderId="29" xfId="1" applyNumberFormat="1" applyFont="1" applyFill="1" applyBorder="1"/>
    <xf numFmtId="2" fontId="261" fillId="24" borderId="29" xfId="0" applyNumberFormat="1" applyFont="1" applyFill="1" applyBorder="1"/>
    <xf numFmtId="2" fontId="179" fillId="0" borderId="0" xfId="1" applyNumberFormat="1" applyFont="1"/>
    <xf numFmtId="0" fontId="262" fillId="24" borderId="29" xfId="1" applyFont="1" applyFill="1" applyBorder="1"/>
    <xf numFmtId="0" fontId="180" fillId="0" borderId="0" xfId="0" applyFont="1"/>
    <xf numFmtId="4" fontId="201" fillId="26" borderId="45" xfId="0" applyNumberFormat="1" applyFont="1" applyFill="1" applyBorder="1" applyAlignment="1">
      <alignment horizontal="center" vertical="center" wrapText="1"/>
    </xf>
    <xf numFmtId="0" fontId="176" fillId="0" borderId="19" xfId="0" applyFont="1" applyBorder="1"/>
    <xf numFmtId="0" fontId="176" fillId="27" borderId="42" xfId="1" applyFont="1" applyFill="1" applyBorder="1" applyAlignment="1">
      <alignment horizontal="center"/>
    </xf>
    <xf numFmtId="2" fontId="178" fillId="42" borderId="0" xfId="0" applyNumberFormat="1" applyFont="1" applyFill="1" applyAlignment="1">
      <alignment horizontal="center"/>
    </xf>
    <xf numFmtId="0" fontId="262" fillId="24" borderId="29" xfId="1" applyFont="1" applyFill="1" applyBorder="1" applyAlignment="1">
      <alignment vertical="center"/>
    </xf>
    <xf numFmtId="0" fontId="262" fillId="24" borderId="0" xfId="1" applyFont="1" applyFill="1" applyAlignment="1">
      <alignment vertical="center"/>
    </xf>
    <xf numFmtId="0" fontId="262" fillId="24" borderId="30" xfId="1" applyFont="1" applyFill="1" applyBorder="1" applyAlignment="1">
      <alignment vertical="center"/>
    </xf>
    <xf numFmtId="0" fontId="262" fillId="24" borderId="0" xfId="1" applyFont="1" applyFill="1"/>
    <xf numFmtId="0" fontId="262" fillId="24" borderId="30" xfId="1" applyFont="1" applyFill="1" applyBorder="1"/>
    <xf numFmtId="166" fontId="189" fillId="0" borderId="0" xfId="0" applyNumberFormat="1" applyFont="1" applyAlignment="1">
      <alignment horizontal="center"/>
    </xf>
    <xf numFmtId="3" fontId="80" fillId="59" borderId="10" xfId="1" applyNumberFormat="1" applyFont="1" applyFill="1" applyBorder="1" applyAlignment="1">
      <alignment horizontal="center" vertical="center"/>
    </xf>
    <xf numFmtId="2" fontId="177" fillId="59" borderId="10" xfId="1" applyNumberFormat="1" applyFont="1" applyFill="1" applyBorder="1" applyAlignment="1">
      <alignment horizontal="center" vertical="center"/>
    </xf>
    <xf numFmtId="2" fontId="41" fillId="59" borderId="10" xfId="0" applyNumberFormat="1" applyFont="1" applyFill="1" applyBorder="1" applyAlignment="1">
      <alignment horizontal="center" vertical="center"/>
    </xf>
    <xf numFmtId="0" fontId="0" fillId="59" borderId="10" xfId="0" applyFill="1" applyBorder="1" applyAlignment="1">
      <alignment horizontal="center" vertical="center"/>
    </xf>
    <xf numFmtId="0" fontId="0" fillId="0" borderId="64" xfId="0" applyBorder="1"/>
    <xf numFmtId="2" fontId="189" fillId="0" borderId="10" xfId="0" applyNumberFormat="1" applyFont="1" applyBorder="1" applyAlignment="1">
      <alignment horizontal="center"/>
    </xf>
    <xf numFmtId="0" fontId="4" fillId="24" borderId="33" xfId="1" applyFill="1" applyBorder="1" applyAlignment="1">
      <alignment horizontal="center"/>
    </xf>
    <xf numFmtId="0" fontId="0" fillId="24" borderId="13" xfId="0" applyFill="1" applyBorder="1" applyAlignment="1">
      <alignment horizontal="center"/>
    </xf>
    <xf numFmtId="2" fontId="189" fillId="0" borderId="24" xfId="0" applyNumberFormat="1" applyFont="1" applyBorder="1" applyAlignment="1">
      <alignment horizontal="center"/>
    </xf>
    <xf numFmtId="0" fontId="0" fillId="40" borderId="64" xfId="0" applyFill="1" applyBorder="1" applyAlignment="1">
      <alignment horizontal="left" vertical="center"/>
    </xf>
    <xf numFmtId="0" fontId="0" fillId="40" borderId="65" xfId="0" applyFill="1" applyBorder="1" applyAlignment="1">
      <alignment horizontal="left" vertical="center"/>
    </xf>
    <xf numFmtId="0" fontId="0" fillId="40" borderId="47" xfId="0" applyFill="1" applyBorder="1" applyAlignment="1">
      <alignment horizontal="center" vertical="center"/>
    </xf>
    <xf numFmtId="0" fontId="176" fillId="40" borderId="39" xfId="1" applyFont="1" applyFill="1" applyBorder="1" applyAlignment="1">
      <alignment horizontal="center"/>
    </xf>
    <xf numFmtId="0" fontId="240" fillId="24" borderId="30" xfId="1" applyFont="1" applyFill="1" applyBorder="1"/>
    <xf numFmtId="0" fontId="264" fillId="40" borderId="30" xfId="0" applyFont="1" applyFill="1" applyBorder="1"/>
    <xf numFmtId="0" fontId="264" fillId="40" borderId="0" xfId="0" applyFont="1" applyFill="1"/>
    <xf numFmtId="0" fontId="265" fillId="24" borderId="30" xfId="1" applyFont="1" applyFill="1" applyBorder="1"/>
    <xf numFmtId="0" fontId="266" fillId="24" borderId="31" xfId="1" applyFont="1" applyFill="1" applyBorder="1"/>
    <xf numFmtId="0" fontId="266" fillId="24" borderId="30" xfId="1" applyFont="1" applyFill="1" applyBorder="1"/>
    <xf numFmtId="0" fontId="245" fillId="24" borderId="0" xfId="1" applyFont="1" applyFill="1"/>
    <xf numFmtId="0" fontId="264" fillId="24" borderId="0" xfId="0" applyFont="1" applyFill="1"/>
    <xf numFmtId="0" fontId="267" fillId="40" borderId="31" xfId="1" applyFont="1" applyFill="1" applyBorder="1"/>
    <xf numFmtId="0" fontId="192" fillId="40" borderId="30" xfId="0" applyFont="1" applyFill="1" applyBorder="1"/>
    <xf numFmtId="0" fontId="267" fillId="24" borderId="31" xfId="1" applyFont="1" applyFill="1" applyBorder="1"/>
    <xf numFmtId="0" fontId="0" fillId="54" borderId="29" xfId="0" applyFill="1" applyBorder="1"/>
    <xf numFmtId="0" fontId="82" fillId="54" borderId="29" xfId="1" applyFont="1" applyFill="1" applyBorder="1"/>
    <xf numFmtId="2" fontId="181" fillId="54" borderId="29" xfId="1" applyNumberFormat="1" applyFont="1" applyFill="1" applyBorder="1"/>
    <xf numFmtId="2" fontId="183" fillId="54" borderId="29" xfId="0" applyNumberFormat="1" applyFont="1" applyFill="1" applyBorder="1"/>
    <xf numFmtId="0" fontId="4" fillId="54" borderId="29" xfId="0" applyFont="1" applyFill="1" applyBorder="1"/>
    <xf numFmtId="0" fontId="0" fillId="54" borderId="28" xfId="0" applyFill="1" applyBorder="1"/>
    <xf numFmtId="0" fontId="0" fillId="54" borderId="0" xfId="0" applyFill="1"/>
    <xf numFmtId="0" fontId="79" fillId="54" borderId="0" xfId="1" applyFont="1" applyFill="1"/>
    <xf numFmtId="0" fontId="178" fillId="54" borderId="0" xfId="1" applyFont="1" applyFill="1"/>
    <xf numFmtId="2" fontId="176" fillId="54" borderId="0" xfId="1" applyNumberFormat="1" applyFont="1" applyFill="1"/>
    <xf numFmtId="2" fontId="4" fillId="54" borderId="0" xfId="0" applyNumberFormat="1" applyFont="1" applyFill="1"/>
    <xf numFmtId="0" fontId="0" fillId="54" borderId="32" xfId="0" applyFill="1" applyBorder="1"/>
    <xf numFmtId="0" fontId="0" fillId="54" borderId="30" xfId="0" applyFill="1" applyBorder="1"/>
    <xf numFmtId="0" fontId="79" fillId="54" borderId="30" xfId="1" applyFont="1" applyFill="1" applyBorder="1"/>
    <xf numFmtId="0" fontId="178" fillId="54" borderId="30" xfId="1" applyFont="1" applyFill="1" applyBorder="1"/>
    <xf numFmtId="2" fontId="176" fillId="54" borderId="30" xfId="1" applyNumberFormat="1" applyFont="1" applyFill="1" applyBorder="1"/>
    <xf numFmtId="2" fontId="4" fillId="54" borderId="30" xfId="0" applyNumberFormat="1" applyFont="1" applyFill="1" applyBorder="1"/>
    <xf numFmtId="0" fontId="0" fillId="54" borderId="35" xfId="0" applyFill="1" applyBorder="1"/>
    <xf numFmtId="166" fontId="178" fillId="0" borderId="10" xfId="1" applyNumberFormat="1" applyFont="1" applyBorder="1" applyAlignment="1">
      <alignment horizontal="center"/>
    </xf>
    <xf numFmtId="3" fontId="176" fillId="40" borderId="15" xfId="1" applyNumberFormat="1" applyFont="1" applyFill="1" applyBorder="1" applyAlignment="1">
      <alignment horizontal="center"/>
    </xf>
    <xf numFmtId="0" fontId="176" fillId="40" borderId="15" xfId="1" applyFont="1" applyFill="1" applyBorder="1" applyAlignment="1">
      <alignment horizontal="center"/>
    </xf>
    <xf numFmtId="0" fontId="176" fillId="40" borderId="14" xfId="1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0" fontId="268" fillId="24" borderId="31" xfId="1" applyFont="1" applyFill="1" applyBorder="1"/>
    <xf numFmtId="0" fontId="23" fillId="40" borderId="17" xfId="0" applyFont="1" applyFill="1" applyBorder="1" applyAlignment="1">
      <alignment horizontal="center"/>
    </xf>
    <xf numFmtId="2" fontId="189" fillId="40" borderId="0" xfId="0" applyNumberFormat="1" applyFont="1" applyFill="1" applyAlignment="1">
      <alignment horizontal="center"/>
    </xf>
    <xf numFmtId="49" fontId="23" fillId="40" borderId="10" xfId="1" applyNumberFormat="1" applyFont="1" applyFill="1" applyBorder="1" applyAlignment="1">
      <alignment horizontal="center"/>
    </xf>
    <xf numFmtId="0" fontId="23" fillId="24" borderId="10" xfId="1" applyFont="1" applyFill="1" applyBorder="1" applyAlignment="1">
      <alignment horizontal="center" vertical="center"/>
    </xf>
    <xf numFmtId="49" fontId="0" fillId="40" borderId="10" xfId="0" applyNumberFormat="1" applyFill="1" applyBorder="1" applyAlignment="1">
      <alignment horizontal="center"/>
    </xf>
    <xf numFmtId="2" fontId="201" fillId="26" borderId="46" xfId="0" applyNumberFormat="1" applyFont="1" applyFill="1" applyBorder="1" applyAlignment="1">
      <alignment horizontal="center" vertical="center" wrapText="1"/>
    </xf>
    <xf numFmtId="2" fontId="176" fillId="27" borderId="67" xfId="1" applyNumberFormat="1" applyFont="1" applyFill="1" applyBorder="1" applyAlignment="1">
      <alignment horizontal="center"/>
    </xf>
    <xf numFmtId="2" fontId="176" fillId="27" borderId="44" xfId="1" applyNumberFormat="1" applyFont="1" applyFill="1" applyBorder="1" applyAlignment="1">
      <alignment horizontal="center"/>
    </xf>
    <xf numFmtId="2" fontId="177" fillId="0" borderId="13" xfId="1" applyNumberFormat="1" applyFont="1" applyBorder="1" applyAlignment="1">
      <alignment horizontal="center" vertical="center"/>
    </xf>
    <xf numFmtId="49" fontId="23" fillId="40" borderId="10" xfId="0" applyNumberFormat="1" applyFont="1" applyFill="1" applyBorder="1" applyAlignment="1">
      <alignment horizontal="center"/>
    </xf>
    <xf numFmtId="4" fontId="50" fillId="28" borderId="46" xfId="0" applyNumberFormat="1" applyFont="1" applyFill="1" applyBorder="1" applyAlignment="1">
      <alignment horizontal="center" vertical="center" wrapText="1"/>
    </xf>
    <xf numFmtId="2" fontId="177" fillId="0" borderId="24" xfId="0" applyNumberFormat="1" applyFont="1" applyBorder="1" applyAlignment="1">
      <alignment horizontal="center"/>
    </xf>
    <xf numFmtId="2" fontId="177" fillId="0" borderId="24" xfId="1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/>
    </xf>
    <xf numFmtId="0" fontId="51" fillId="0" borderId="24" xfId="0" applyFont="1" applyBorder="1" applyAlignment="1">
      <alignment horizontal="center"/>
    </xf>
    <xf numFmtId="0" fontId="80" fillId="40" borderId="61" xfId="1" applyFont="1" applyFill="1" applyBorder="1" applyAlignment="1">
      <alignment horizontal="center"/>
    </xf>
    <xf numFmtId="0" fontId="80" fillId="40" borderId="24" xfId="1" applyFont="1" applyFill="1" applyBorder="1" applyAlignment="1">
      <alignment horizontal="center"/>
    </xf>
    <xf numFmtId="0" fontId="177" fillId="40" borderId="24" xfId="1" applyFont="1" applyFill="1" applyBorder="1" applyAlignment="1">
      <alignment horizontal="center"/>
    </xf>
    <xf numFmtId="0" fontId="80" fillId="40" borderId="61" xfId="0" applyFont="1" applyFill="1" applyBorder="1" applyAlignment="1">
      <alignment horizontal="center"/>
    </xf>
    <xf numFmtId="2" fontId="269" fillId="0" borderId="0" xfId="0" applyNumberFormat="1" applyFont="1" applyAlignment="1">
      <alignment horizontal="center"/>
    </xf>
    <xf numFmtId="3" fontId="176" fillId="40" borderId="87" xfId="1" applyNumberFormat="1" applyFont="1" applyFill="1" applyBorder="1" applyAlignment="1">
      <alignment horizontal="center"/>
    </xf>
    <xf numFmtId="0" fontId="176" fillId="40" borderId="25" xfId="1" applyFont="1" applyFill="1" applyBorder="1" applyAlignment="1">
      <alignment horizontal="center"/>
    </xf>
    <xf numFmtId="0" fontId="176" fillId="40" borderId="14" xfId="178" applyFont="1" applyFill="1" applyBorder="1" applyAlignment="1">
      <alignment horizontal="center"/>
    </xf>
    <xf numFmtId="3" fontId="177" fillId="40" borderId="10" xfId="1" applyNumberFormat="1" applyFont="1" applyFill="1" applyBorder="1" applyAlignment="1">
      <alignment horizontal="center"/>
    </xf>
    <xf numFmtId="0" fontId="247" fillId="40" borderId="0" xfId="1" applyFont="1" applyFill="1" applyAlignment="1">
      <alignment horizontal="center"/>
    </xf>
    <xf numFmtId="0" fontId="270" fillId="40" borderId="10" xfId="1" applyFont="1" applyFill="1" applyBorder="1" applyAlignment="1">
      <alignment horizontal="center"/>
    </xf>
    <xf numFmtId="0" fontId="270" fillId="40" borderId="61" xfId="1" applyFont="1" applyFill="1" applyBorder="1" applyAlignment="1">
      <alignment horizontal="center"/>
    </xf>
    <xf numFmtId="0" fontId="40" fillId="0" borderId="61" xfId="0" applyFont="1" applyBorder="1" applyAlignment="1">
      <alignment horizontal="center" vertical="center"/>
    </xf>
    <xf numFmtId="0" fontId="40" fillId="0" borderId="62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270" fillId="40" borderId="24" xfId="1" applyFont="1" applyFill="1" applyBorder="1" applyAlignment="1">
      <alignment horizontal="center"/>
    </xf>
    <xf numFmtId="0" fontId="40" fillId="0" borderId="24" xfId="0" applyFont="1" applyBorder="1" applyAlignment="1">
      <alignment horizontal="center" vertical="center"/>
    </xf>
    <xf numFmtId="0" fontId="40" fillId="0" borderId="41" xfId="0" applyFont="1" applyBorder="1" applyAlignment="1">
      <alignment horizontal="center"/>
    </xf>
    <xf numFmtId="0" fontId="38" fillId="0" borderId="61" xfId="3" applyFont="1" applyBorder="1" applyAlignment="1">
      <alignment horizontal="center"/>
    </xf>
    <xf numFmtId="2" fontId="40" fillId="0" borderId="61" xfId="0" applyNumberFormat="1" applyFont="1" applyBorder="1" applyAlignment="1">
      <alignment horizontal="center" vertical="center"/>
    </xf>
    <xf numFmtId="3" fontId="38" fillId="0" borderId="10" xfId="3" applyNumberFormat="1" applyFont="1" applyBorder="1" applyAlignment="1">
      <alignment horizontal="center"/>
    </xf>
    <xf numFmtId="2" fontId="40" fillId="0" borderId="10" xfId="0" applyNumberFormat="1" applyFont="1" applyBorder="1" applyAlignment="1">
      <alignment horizontal="center" vertical="center"/>
    </xf>
    <xf numFmtId="0" fontId="38" fillId="0" borderId="10" xfId="3" applyFont="1" applyBorder="1" applyAlignment="1">
      <alignment horizontal="center"/>
    </xf>
    <xf numFmtId="0" fontId="38" fillId="0" borderId="24" xfId="3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center"/>
    </xf>
    <xf numFmtId="4" fontId="50" fillId="28" borderId="61" xfId="0" applyNumberFormat="1" applyFont="1" applyFill="1" applyBorder="1" applyAlignment="1">
      <alignment horizontal="center" vertical="center" wrapText="1"/>
    </xf>
    <xf numFmtId="3" fontId="40" fillId="0" borderId="87" xfId="1" applyNumberFormat="1" applyFont="1" applyBorder="1" applyAlignment="1">
      <alignment horizontal="center"/>
    </xf>
    <xf numFmtId="3" fontId="40" fillId="0" borderId="15" xfId="1" applyNumberFormat="1" applyFont="1" applyBorder="1" applyAlignment="1">
      <alignment horizontal="center"/>
    </xf>
    <xf numFmtId="0" fontId="40" fillId="0" borderId="15" xfId="1" applyFont="1" applyBorder="1" applyAlignment="1">
      <alignment horizontal="center"/>
    </xf>
    <xf numFmtId="0" fontId="40" fillId="0" borderId="25" xfId="1" applyFont="1" applyBorder="1" applyAlignment="1">
      <alignment horizontal="center"/>
    </xf>
    <xf numFmtId="0" fontId="30" fillId="0" borderId="87" xfId="1" applyFont="1" applyBorder="1" applyAlignment="1">
      <alignment horizontal="center" vertical="center"/>
    </xf>
    <xf numFmtId="3" fontId="40" fillId="0" borderId="13" xfId="0" applyNumberFormat="1" applyFont="1" applyBorder="1" applyAlignment="1">
      <alignment horizontal="center"/>
    </xf>
    <xf numFmtId="0" fontId="27" fillId="40" borderId="33" xfId="1" applyFont="1" applyFill="1" applyBorder="1"/>
    <xf numFmtId="0" fontId="82" fillId="40" borderId="29" xfId="1" applyFont="1" applyFill="1" applyBorder="1"/>
    <xf numFmtId="0" fontId="27" fillId="40" borderId="34" xfId="1" applyFont="1" applyFill="1" applyBorder="1"/>
    <xf numFmtId="0" fontId="82" fillId="40" borderId="0" xfId="1" applyFont="1" applyFill="1"/>
    <xf numFmtId="0" fontId="99" fillId="40" borderId="31" xfId="1" applyFont="1" applyFill="1" applyBorder="1"/>
    <xf numFmtId="0" fontId="99" fillId="40" borderId="30" xfId="1" applyFont="1" applyFill="1" applyBorder="1"/>
    <xf numFmtId="0" fontId="23" fillId="40" borderId="39" xfId="0" applyFont="1" applyFill="1" applyBorder="1" applyAlignment="1">
      <alignment horizontal="center" vertical="center"/>
    </xf>
    <xf numFmtId="0" fontId="51" fillId="40" borderId="0" xfId="1" applyFont="1" applyFill="1"/>
    <xf numFmtId="0" fontId="80" fillId="40" borderId="0" xfId="1" applyFont="1" applyFill="1" applyAlignment="1">
      <alignment horizontal="center"/>
    </xf>
    <xf numFmtId="0" fontId="245" fillId="40" borderId="31" xfId="1" applyFont="1" applyFill="1" applyBorder="1"/>
    <xf numFmtId="0" fontId="245" fillId="40" borderId="30" xfId="1" applyFont="1" applyFill="1" applyBorder="1"/>
    <xf numFmtId="0" fontId="51" fillId="40" borderId="34" xfId="1" applyFont="1" applyFill="1" applyBorder="1"/>
    <xf numFmtId="0" fontId="29" fillId="40" borderId="0" xfId="1" applyFont="1" applyFill="1"/>
    <xf numFmtId="0" fontId="27" fillId="40" borderId="30" xfId="1" applyFont="1" applyFill="1" applyBorder="1"/>
    <xf numFmtId="0" fontId="23" fillId="40" borderId="36" xfId="1" applyFont="1" applyFill="1" applyBorder="1" applyAlignment="1">
      <alignment horizontal="center" vertical="center"/>
    </xf>
    <xf numFmtId="0" fontId="23" fillId="40" borderId="45" xfId="1" applyFont="1" applyFill="1" applyBorder="1" applyAlignment="1">
      <alignment horizontal="center" vertical="center"/>
    </xf>
    <xf numFmtId="0" fontId="23" fillId="40" borderId="0" xfId="1" applyFont="1" applyFill="1" applyAlignment="1">
      <alignment horizontal="center" vertical="center"/>
    </xf>
    <xf numFmtId="0" fontId="80" fillId="40" borderId="0" xfId="1" applyFont="1" applyFill="1" applyAlignment="1">
      <alignment horizontal="center" vertical="center"/>
    </xf>
    <xf numFmtId="0" fontId="51" fillId="40" borderId="33" xfId="1" applyFont="1" applyFill="1" applyBorder="1"/>
    <xf numFmtId="0" fontId="38" fillId="40" borderId="10" xfId="1" applyFont="1" applyFill="1" applyBorder="1" applyAlignment="1">
      <alignment horizontal="center" vertical="center"/>
    </xf>
    <xf numFmtId="0" fontId="38" fillId="40" borderId="24" xfId="1" applyFont="1" applyFill="1" applyBorder="1" applyAlignment="1">
      <alignment horizontal="center" vertical="center"/>
    </xf>
    <xf numFmtId="0" fontId="263" fillId="40" borderId="30" xfId="1" applyFont="1" applyFill="1" applyBorder="1"/>
    <xf numFmtId="0" fontId="43" fillId="40" borderId="30" xfId="1" applyFont="1" applyFill="1" applyBorder="1"/>
    <xf numFmtId="0" fontId="37" fillId="40" borderId="33" xfId="1" applyFont="1" applyFill="1" applyBorder="1" applyAlignment="1">
      <alignment horizontal="center" vertical="center"/>
    </xf>
    <xf numFmtId="0" fontId="37" fillId="40" borderId="34" xfId="1" applyFont="1" applyFill="1" applyBorder="1" applyAlignment="1">
      <alignment horizontal="center" vertical="center"/>
    </xf>
    <xf numFmtId="0" fontId="53" fillId="40" borderId="33" xfId="1" applyFont="1" applyFill="1" applyBorder="1"/>
    <xf numFmtId="0" fontId="53" fillId="40" borderId="34" xfId="1" applyFont="1" applyFill="1" applyBorder="1"/>
    <xf numFmtId="0" fontId="40" fillId="40" borderId="61" xfId="1" applyFont="1" applyFill="1" applyBorder="1" applyAlignment="1">
      <alignment horizontal="center"/>
    </xf>
    <xf numFmtId="0" fontId="40" fillId="40" borderId="24" xfId="1" applyFont="1" applyFill="1" applyBorder="1" applyAlignment="1">
      <alignment horizontal="center"/>
    </xf>
    <xf numFmtId="0" fontId="40" fillId="40" borderId="0" xfId="1" applyFont="1" applyFill="1" applyAlignment="1">
      <alignment horizontal="center"/>
    </xf>
    <xf numFmtId="0" fontId="51" fillId="40" borderId="0" xfId="0" applyFont="1" applyFill="1"/>
    <xf numFmtId="0" fontId="146" fillId="40" borderId="60" xfId="1" applyFont="1" applyFill="1" applyBorder="1" applyAlignment="1">
      <alignment horizontal="center"/>
    </xf>
    <xf numFmtId="0" fontId="147" fillId="40" borderId="61" xfId="1" applyFont="1" applyFill="1" applyBorder="1" applyAlignment="1">
      <alignment horizontal="center"/>
    </xf>
    <xf numFmtId="0" fontId="146" fillId="40" borderId="39" xfId="1" applyFont="1" applyFill="1" applyBorder="1" applyAlignment="1">
      <alignment horizontal="center"/>
    </xf>
    <xf numFmtId="0" fontId="147" fillId="40" borderId="10" xfId="1" applyFont="1" applyFill="1" applyBorder="1" applyAlignment="1">
      <alignment horizontal="center"/>
    </xf>
    <xf numFmtId="0" fontId="146" fillId="40" borderId="40" xfId="1" applyFont="1" applyFill="1" applyBorder="1" applyAlignment="1">
      <alignment horizontal="center"/>
    </xf>
    <xf numFmtId="0" fontId="147" fillId="40" borderId="24" xfId="1" applyFont="1" applyFill="1" applyBorder="1" applyAlignment="1">
      <alignment horizontal="center"/>
    </xf>
    <xf numFmtId="0" fontId="146" fillId="40" borderId="0" xfId="1" applyFont="1" applyFill="1" applyAlignment="1">
      <alignment horizontal="center"/>
    </xf>
    <xf numFmtId="0" fontId="147" fillId="40" borderId="0" xfId="1" applyFont="1" applyFill="1" applyAlignment="1">
      <alignment horizontal="center"/>
    </xf>
    <xf numFmtId="0" fontId="4" fillId="40" borderId="36" xfId="1" applyFill="1" applyBorder="1" applyAlignment="1">
      <alignment horizontal="center" vertical="center"/>
    </xf>
    <xf numFmtId="0" fontId="4" fillId="40" borderId="45" xfId="1" applyFill="1" applyBorder="1" applyAlignment="1">
      <alignment horizontal="center" vertical="center"/>
    </xf>
    <xf numFmtId="0" fontId="240" fillId="40" borderId="30" xfId="1" applyFont="1" applyFill="1" applyBorder="1"/>
    <xf numFmtId="0" fontId="145" fillId="40" borderId="0" xfId="0" applyFont="1" applyFill="1"/>
    <xf numFmtId="0" fontId="52" fillId="40" borderId="33" xfId="0" applyFont="1" applyFill="1" applyBorder="1"/>
    <xf numFmtId="0" fontId="52" fillId="40" borderId="34" xfId="0" applyFont="1" applyFill="1" applyBorder="1"/>
    <xf numFmtId="0" fontId="43" fillId="40" borderId="0" xfId="0" applyFont="1" applyFill="1"/>
    <xf numFmtId="0" fontId="52" fillId="40" borderId="31" xfId="0" applyFont="1" applyFill="1" applyBorder="1"/>
    <xf numFmtId="0" fontId="43" fillId="40" borderId="30" xfId="0" applyFont="1" applyFill="1" applyBorder="1"/>
    <xf numFmtId="0" fontId="38" fillId="40" borderId="61" xfId="1" applyFont="1" applyFill="1" applyBorder="1" applyAlignment="1">
      <alignment horizontal="center" vertical="center"/>
    </xf>
    <xf numFmtId="0" fontId="85" fillId="40" borderId="34" xfId="0" applyFont="1" applyFill="1" applyBorder="1"/>
    <xf numFmtId="0" fontId="53" fillId="40" borderId="0" xfId="1" applyFont="1" applyFill="1"/>
    <xf numFmtId="0" fontId="51" fillId="40" borderId="34" xfId="0" applyFont="1" applyFill="1" applyBorder="1"/>
    <xf numFmtId="0" fontId="51" fillId="40" borderId="0" xfId="0" applyFont="1" applyFill="1" applyAlignment="1">
      <alignment horizontal="center"/>
    </xf>
    <xf numFmtId="0" fontId="43" fillId="40" borderId="29" xfId="1" applyFont="1" applyFill="1" applyBorder="1"/>
    <xf numFmtId="0" fontId="23" fillId="40" borderId="36" xfId="1" applyFont="1" applyFill="1" applyBorder="1" applyAlignment="1">
      <alignment horizontal="center"/>
    </xf>
    <xf numFmtId="0" fontId="37" fillId="40" borderId="29" xfId="1" applyFont="1" applyFill="1" applyBorder="1" applyAlignment="1">
      <alignment horizontal="center"/>
    </xf>
    <xf numFmtId="0" fontId="51" fillId="40" borderId="0" xfId="1" applyFont="1" applyFill="1" applyAlignment="1">
      <alignment horizontal="center"/>
    </xf>
    <xf numFmtId="0" fontId="82" fillId="40" borderId="29" xfId="1" applyFont="1" applyFill="1" applyBorder="1" applyAlignment="1">
      <alignment vertical="center"/>
    </xf>
    <xf numFmtId="0" fontId="82" fillId="40" borderId="0" xfId="1" applyFont="1" applyFill="1" applyAlignment="1">
      <alignment vertical="center"/>
    </xf>
    <xf numFmtId="0" fontId="177" fillId="40" borderId="0" xfId="1" applyFont="1" applyFill="1" applyAlignment="1">
      <alignment horizontal="center"/>
    </xf>
    <xf numFmtId="0" fontId="176" fillId="40" borderId="40" xfId="1" applyFont="1" applyFill="1" applyBorder="1" applyAlignment="1">
      <alignment horizontal="center"/>
    </xf>
    <xf numFmtId="0" fontId="151" fillId="40" borderId="34" xfId="1" applyFont="1" applyFill="1" applyBorder="1" applyAlignment="1">
      <alignment horizontal="center"/>
    </xf>
    <xf numFmtId="0" fontId="154" fillId="40" borderId="0" xfId="1" applyFont="1" applyFill="1" applyAlignment="1">
      <alignment horizontal="center"/>
    </xf>
    <xf numFmtId="0" fontId="23" fillId="40" borderId="33" xfId="1" applyFont="1" applyFill="1" applyBorder="1"/>
    <xf numFmtId="0" fontId="176" fillId="40" borderId="60" xfId="1" applyFont="1" applyFill="1" applyBorder="1" applyAlignment="1">
      <alignment horizontal="center"/>
    </xf>
    <xf numFmtId="0" fontId="177" fillId="40" borderId="61" xfId="1" applyFont="1" applyFill="1" applyBorder="1" applyAlignment="1">
      <alignment horizontal="center"/>
    </xf>
    <xf numFmtId="0" fontId="99" fillId="40" borderId="34" xfId="1" applyFont="1" applyFill="1" applyBorder="1"/>
    <xf numFmtId="0" fontId="0" fillId="40" borderId="36" xfId="1" applyFont="1" applyFill="1" applyBorder="1" applyAlignment="1">
      <alignment horizontal="center" vertical="center"/>
    </xf>
    <xf numFmtId="0" fontId="23" fillId="40" borderId="42" xfId="1" applyFont="1" applyFill="1" applyBorder="1" applyAlignment="1">
      <alignment horizontal="center" vertical="center"/>
    </xf>
    <xf numFmtId="0" fontId="0" fillId="40" borderId="42" xfId="1" applyFont="1" applyFill="1" applyBorder="1" applyAlignment="1">
      <alignment horizontal="center" vertical="center"/>
    </xf>
    <xf numFmtId="0" fontId="263" fillId="40" borderId="34" xfId="1" applyFont="1" applyFill="1" applyBorder="1"/>
    <xf numFmtId="0" fontId="240" fillId="40" borderId="0" xfId="1" applyFont="1" applyFill="1"/>
    <xf numFmtId="0" fontId="37" fillId="40" borderId="36" xfId="1" applyFont="1" applyFill="1" applyBorder="1" applyAlignment="1">
      <alignment horizontal="center"/>
    </xf>
    <xf numFmtId="0" fontId="4" fillId="40" borderId="45" xfId="1" applyFill="1" applyBorder="1" applyAlignment="1">
      <alignment horizontal="center"/>
    </xf>
    <xf numFmtId="0" fontId="51" fillId="40" borderId="40" xfId="0" applyFont="1" applyFill="1" applyBorder="1" applyAlignment="1">
      <alignment horizontal="center"/>
    </xf>
    <xf numFmtId="0" fontId="38" fillId="40" borderId="0" xfId="0" applyFont="1" applyFill="1" applyAlignment="1">
      <alignment horizontal="center"/>
    </xf>
    <xf numFmtId="0" fontId="43" fillId="40" borderId="29" xfId="0" applyFont="1" applyFill="1" applyBorder="1"/>
    <xf numFmtId="0" fontId="23" fillId="40" borderId="34" xfId="0" applyFont="1" applyFill="1" applyBorder="1" applyAlignment="1">
      <alignment horizontal="center"/>
    </xf>
    <xf numFmtId="0" fontId="80" fillId="40" borderId="0" xfId="0" applyFont="1" applyFill="1" applyAlignment="1">
      <alignment horizontal="center"/>
    </xf>
    <xf numFmtId="0" fontId="240" fillId="40" borderId="30" xfId="0" applyFont="1" applyFill="1" applyBorder="1"/>
    <xf numFmtId="0" fontId="0" fillId="40" borderId="33" xfId="0" applyFill="1" applyBorder="1" applyAlignment="1">
      <alignment horizontal="center"/>
    </xf>
    <xf numFmtId="0" fontId="38" fillId="40" borderId="61" xfId="0" applyFont="1" applyFill="1" applyBorder="1" applyAlignment="1">
      <alignment horizontal="center"/>
    </xf>
    <xf numFmtId="0" fontId="40" fillId="40" borderId="29" xfId="0" applyFont="1" applyFill="1" applyBorder="1"/>
    <xf numFmtId="0" fontId="40" fillId="40" borderId="30" xfId="0" applyFont="1" applyFill="1" applyBorder="1"/>
    <xf numFmtId="0" fontId="77" fillId="40" borderId="33" xfId="0" applyFont="1" applyFill="1" applyBorder="1"/>
    <xf numFmtId="0" fontId="81" fillId="40" borderId="30" xfId="1" applyFont="1" applyFill="1" applyBorder="1"/>
    <xf numFmtId="0" fontId="77" fillId="40" borderId="39" xfId="0" applyFont="1" applyFill="1" applyBorder="1" applyAlignment="1">
      <alignment horizontal="center"/>
    </xf>
    <xf numFmtId="0" fontId="77" fillId="40" borderId="39" xfId="1" applyFont="1" applyFill="1" applyBorder="1" applyAlignment="1">
      <alignment horizontal="center"/>
    </xf>
    <xf numFmtId="0" fontId="77" fillId="40" borderId="40" xfId="1" applyFont="1" applyFill="1" applyBorder="1" applyAlignment="1">
      <alignment horizontal="center"/>
    </xf>
    <xf numFmtId="0" fontId="77" fillId="40" borderId="0" xfId="1" applyFont="1" applyFill="1" applyAlignment="1">
      <alignment horizontal="center"/>
    </xf>
    <xf numFmtId="0" fontId="141" fillId="40" borderId="29" xfId="1" applyFont="1" applyFill="1" applyBorder="1"/>
    <xf numFmtId="0" fontId="23" fillId="40" borderId="33" xfId="0" applyFont="1" applyFill="1" applyBorder="1"/>
    <xf numFmtId="0" fontId="4" fillId="40" borderId="13" xfId="0" applyFont="1" applyFill="1" applyBorder="1" applyAlignment="1">
      <alignment horizontal="center"/>
    </xf>
    <xf numFmtId="0" fontId="245" fillId="40" borderId="34" xfId="1" applyFont="1" applyFill="1" applyBorder="1"/>
    <xf numFmtId="14" fontId="0" fillId="43" borderId="0" xfId="0" applyNumberFormat="1" applyFill="1"/>
    <xf numFmtId="0" fontId="176" fillId="40" borderId="61" xfId="1" applyFont="1" applyFill="1" applyBorder="1" applyAlignment="1">
      <alignment horizontal="right"/>
    </xf>
    <xf numFmtId="3" fontId="128" fillId="0" borderId="61" xfId="1" applyNumberFormat="1" applyFont="1" applyBorder="1" applyAlignment="1">
      <alignment horizontal="center"/>
    </xf>
    <xf numFmtId="0" fontId="176" fillId="40" borderId="24" xfId="1" applyFont="1" applyFill="1" applyBorder="1" applyAlignment="1">
      <alignment horizontal="right"/>
    </xf>
    <xf numFmtId="0" fontId="139" fillId="0" borderId="24" xfId="1" applyFont="1" applyBorder="1" applyAlignment="1">
      <alignment horizontal="center"/>
    </xf>
    <xf numFmtId="0" fontId="23" fillId="0" borderId="74" xfId="1" applyFont="1" applyBorder="1"/>
    <xf numFmtId="0" fontId="0" fillId="0" borderId="83" xfId="1" applyFont="1" applyBorder="1" applyAlignment="1">
      <alignment horizontal="center"/>
    </xf>
    <xf numFmtId="0" fontId="4" fillId="0" borderId="83" xfId="1" applyBorder="1" applyAlignment="1">
      <alignment horizontal="center"/>
    </xf>
    <xf numFmtId="2" fontId="23" fillId="0" borderId="83" xfId="1" applyNumberFormat="1" applyFont="1" applyBorder="1" applyAlignment="1">
      <alignment horizontal="center"/>
    </xf>
    <xf numFmtId="2" fontId="189" fillId="0" borderId="101" xfId="0" applyNumberFormat="1" applyFont="1" applyBorder="1" applyAlignment="1">
      <alignment horizontal="center"/>
    </xf>
    <xf numFmtId="2" fontId="189" fillId="0" borderId="30" xfId="0" applyNumberFormat="1" applyFont="1" applyBorder="1" applyAlignment="1">
      <alignment horizontal="center"/>
    </xf>
    <xf numFmtId="0" fontId="23" fillId="40" borderId="0" xfId="1" applyFont="1" applyFill="1"/>
    <xf numFmtId="0" fontId="0" fillId="40" borderId="0" xfId="1" applyFont="1" applyFill="1" applyAlignment="1">
      <alignment horizontal="center"/>
    </xf>
    <xf numFmtId="2" fontId="23" fillId="40" borderId="0" xfId="1" applyNumberFormat="1" applyFont="1" applyFill="1" applyAlignment="1">
      <alignment horizontal="center"/>
    </xf>
    <xf numFmtId="0" fontId="0" fillId="40" borderId="30" xfId="0" applyFill="1" applyBorder="1" applyAlignment="1">
      <alignment horizontal="center"/>
    </xf>
    <xf numFmtId="0" fontId="23" fillId="40" borderId="69" xfId="1" applyFont="1" applyFill="1" applyBorder="1"/>
    <xf numFmtId="0" fontId="4" fillId="40" borderId="63" xfId="1" applyFill="1" applyBorder="1" applyAlignment="1">
      <alignment horizontal="center"/>
    </xf>
    <xf numFmtId="0" fontId="23" fillId="0" borderId="26" xfId="1" applyFont="1" applyBorder="1"/>
    <xf numFmtId="0" fontId="4" fillId="0" borderId="26" xfId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63" xfId="0" applyBorder="1"/>
    <xf numFmtId="0" fontId="85" fillId="24" borderId="53" xfId="0" applyFont="1" applyFill="1" applyBorder="1" applyAlignment="1">
      <alignment horizontal="center" vertical="center"/>
    </xf>
    <xf numFmtId="2" fontId="23" fillId="40" borderId="21" xfId="1" applyNumberFormat="1" applyFont="1" applyFill="1" applyBorder="1" applyAlignment="1">
      <alignment horizontal="center"/>
    </xf>
    <xf numFmtId="2" fontId="189" fillId="0" borderId="21" xfId="0" applyNumberFormat="1" applyFont="1" applyBorder="1" applyAlignment="1">
      <alignment horizontal="center"/>
    </xf>
    <xf numFmtId="0" fontId="25" fillId="24" borderId="82" xfId="1" applyFont="1" applyFill="1" applyBorder="1" applyAlignment="1">
      <alignment horizontal="center" vertical="center"/>
    </xf>
    <xf numFmtId="0" fontId="0" fillId="40" borderId="16" xfId="0" applyFill="1" applyBorder="1" applyAlignment="1">
      <alignment horizontal="center" vertical="center"/>
    </xf>
    <xf numFmtId="0" fontId="0" fillId="40" borderId="16" xfId="0" applyFill="1" applyBorder="1"/>
    <xf numFmtId="0" fontId="23" fillId="24" borderId="82" xfId="1" applyFont="1" applyFill="1" applyBorder="1" applyAlignment="1">
      <alignment horizontal="left" vertical="top"/>
    </xf>
    <xf numFmtId="0" fontId="0" fillId="24" borderId="61" xfId="1" applyFont="1" applyFill="1" applyBorder="1" applyAlignment="1">
      <alignment horizontal="center" vertical="center"/>
    </xf>
    <xf numFmtId="0" fontId="23" fillId="24" borderId="82" xfId="1" applyFont="1" applyFill="1" applyBorder="1" applyAlignment="1">
      <alignment horizontal="right"/>
    </xf>
    <xf numFmtId="0" fontId="189" fillId="40" borderId="82" xfId="1" applyFont="1" applyFill="1" applyBorder="1" applyAlignment="1">
      <alignment horizontal="center"/>
    </xf>
    <xf numFmtId="0" fontId="0" fillId="40" borderId="39" xfId="0" applyFill="1" applyBorder="1" applyAlignment="1">
      <alignment horizontal="left"/>
    </xf>
    <xf numFmtId="0" fontId="23" fillId="40" borderId="42" xfId="1" applyFont="1" applyFill="1" applyBorder="1" applyAlignment="1">
      <alignment horizontal="center"/>
    </xf>
    <xf numFmtId="0" fontId="0" fillId="40" borderId="34" xfId="0" applyFill="1" applyBorder="1" applyAlignment="1">
      <alignment horizontal="center"/>
    </xf>
    <xf numFmtId="2" fontId="81" fillId="40" borderId="0" xfId="1" applyNumberFormat="1" applyFont="1" applyFill="1"/>
    <xf numFmtId="0" fontId="0" fillId="40" borderId="77" xfId="0" applyFill="1" applyBorder="1" applyAlignment="1">
      <alignment horizontal="center"/>
    </xf>
    <xf numFmtId="0" fontId="176" fillId="40" borderId="65" xfId="0" applyFont="1" applyFill="1" applyBorder="1" applyAlignment="1">
      <alignment horizontal="center"/>
    </xf>
    <xf numFmtId="0" fontId="176" fillId="40" borderId="40" xfId="0" applyFont="1" applyFill="1" applyBorder="1" applyAlignment="1">
      <alignment horizontal="center"/>
    </xf>
    <xf numFmtId="0" fontId="0" fillId="40" borderId="64" xfId="0" applyFill="1" applyBorder="1" applyAlignment="1">
      <alignment horizontal="center"/>
    </xf>
    <xf numFmtId="0" fontId="88" fillId="40" borderId="31" xfId="1" applyFont="1" applyFill="1" applyBorder="1"/>
    <xf numFmtId="0" fontId="88" fillId="40" borderId="30" xfId="1" applyFont="1" applyFill="1" applyBorder="1"/>
    <xf numFmtId="0" fontId="266" fillId="40" borderId="31" xfId="1" applyFont="1" applyFill="1" applyBorder="1"/>
    <xf numFmtId="0" fontId="266" fillId="40" borderId="30" xfId="1" applyFont="1" applyFill="1" applyBorder="1"/>
    <xf numFmtId="0" fontId="0" fillId="40" borderId="14" xfId="0" applyFill="1" applyBorder="1" applyAlignment="1">
      <alignment horizontal="center"/>
    </xf>
    <xf numFmtId="0" fontId="148" fillId="40" borderId="10" xfId="0" applyFont="1" applyFill="1" applyBorder="1" applyAlignment="1">
      <alignment horizontal="center"/>
    </xf>
    <xf numFmtId="0" fontId="149" fillId="40" borderId="10" xfId="1" applyFont="1" applyFill="1" applyBorder="1" applyAlignment="1">
      <alignment horizontal="center"/>
    </xf>
    <xf numFmtId="0" fontId="149" fillId="40" borderId="10" xfId="176" applyFont="1" applyFill="1" applyBorder="1" applyAlignment="1">
      <alignment horizontal="center"/>
    </xf>
    <xf numFmtId="0" fontId="38" fillId="40" borderId="10" xfId="176" applyFont="1" applyFill="1" applyBorder="1" applyAlignment="1">
      <alignment horizontal="center"/>
    </xf>
    <xf numFmtId="0" fontId="142" fillId="40" borderId="10" xfId="0" applyFont="1" applyFill="1" applyBorder="1" applyAlignment="1">
      <alignment horizontal="center"/>
    </xf>
    <xf numFmtId="0" fontId="143" fillId="40" borderId="10" xfId="0" applyFont="1" applyFill="1" applyBorder="1" applyAlignment="1">
      <alignment horizontal="center"/>
    </xf>
    <xf numFmtId="0" fontId="176" fillId="40" borderId="82" xfId="1" applyFont="1" applyFill="1" applyBorder="1" applyAlignment="1">
      <alignment horizontal="center"/>
    </xf>
    <xf numFmtId="0" fontId="187" fillId="40" borderId="14" xfId="1" applyFont="1" applyFill="1" applyBorder="1" applyAlignment="1">
      <alignment horizontal="center"/>
    </xf>
    <xf numFmtId="0" fontId="187" fillId="40" borderId="26" xfId="1" applyFont="1" applyFill="1" applyBorder="1" applyAlignment="1">
      <alignment horizontal="center"/>
    </xf>
    <xf numFmtId="0" fontId="77" fillId="40" borderId="0" xfId="0" applyFont="1" applyFill="1" applyAlignment="1">
      <alignment horizontal="center"/>
    </xf>
    <xf numFmtId="0" fontId="176" fillId="40" borderId="21" xfId="1" applyFont="1" applyFill="1" applyBorder="1" applyAlignment="1">
      <alignment horizontal="center"/>
    </xf>
    <xf numFmtId="0" fontId="37" fillId="40" borderId="61" xfId="1" applyFont="1" applyFill="1" applyBorder="1" applyAlignment="1">
      <alignment horizontal="center"/>
    </xf>
    <xf numFmtId="3" fontId="40" fillId="24" borderId="61" xfId="1" applyNumberFormat="1" applyFont="1" applyFill="1" applyBorder="1" applyAlignment="1">
      <alignment horizontal="center"/>
    </xf>
    <xf numFmtId="0" fontId="187" fillId="40" borderId="61" xfId="7" applyFont="1" applyFill="1" applyBorder="1" applyAlignment="1">
      <alignment horizontal="center"/>
    </xf>
    <xf numFmtId="0" fontId="187" fillId="40" borderId="24" xfId="7" applyFont="1" applyFill="1" applyBorder="1" applyAlignment="1">
      <alignment horizontal="center"/>
    </xf>
    <xf numFmtId="2" fontId="177" fillId="0" borderId="53" xfId="1" applyNumberFormat="1" applyFont="1" applyBorder="1" applyAlignment="1">
      <alignment horizontal="center" vertical="center"/>
    </xf>
    <xf numFmtId="2" fontId="177" fillId="0" borderId="12" xfId="1" applyNumberFormat="1" applyFont="1" applyBorder="1" applyAlignment="1">
      <alignment horizontal="center" vertical="center"/>
    </xf>
    <xf numFmtId="2" fontId="177" fillId="0" borderId="101" xfId="1" applyNumberFormat="1" applyFon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78" fillId="0" borderId="24" xfId="1" applyNumberFormat="1" applyFont="1" applyBorder="1" applyAlignment="1">
      <alignment horizontal="center"/>
    </xf>
    <xf numFmtId="4" fontId="50" fillId="28" borderId="0" xfId="0" applyNumberFormat="1" applyFont="1" applyFill="1" applyAlignment="1">
      <alignment horizontal="center" vertical="center" wrapText="1"/>
    </xf>
    <xf numFmtId="0" fontId="178" fillId="40" borderId="0" xfId="1" applyFont="1" applyFill="1" applyAlignment="1">
      <alignment horizontal="center"/>
    </xf>
    <xf numFmtId="0" fontId="33" fillId="40" borderId="29" xfId="0" applyFont="1" applyFill="1" applyBorder="1"/>
    <xf numFmtId="0" fontId="33" fillId="24" borderId="28" xfId="0" applyFont="1" applyFill="1" applyBorder="1"/>
    <xf numFmtId="3" fontId="247" fillId="0" borderId="61" xfId="1" applyNumberFormat="1" applyFont="1" applyBorder="1" applyAlignment="1">
      <alignment horizontal="center"/>
    </xf>
    <xf numFmtId="0" fontId="177" fillId="0" borderId="0" xfId="1" applyFont="1" applyAlignment="1">
      <alignment horizontal="center"/>
    </xf>
    <xf numFmtId="0" fontId="4" fillId="0" borderId="104" xfId="1" applyBorder="1" applyAlignment="1">
      <alignment horizontal="center"/>
    </xf>
    <xf numFmtId="2" fontId="23" fillId="0" borderId="104" xfId="1" applyNumberFormat="1" applyFont="1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102" xfId="1" applyFont="1" applyBorder="1" applyAlignment="1">
      <alignment horizontal="center"/>
    </xf>
    <xf numFmtId="0" fontId="4" fillId="0" borderId="102" xfId="1" applyBorder="1" applyAlignment="1">
      <alignment horizontal="center"/>
    </xf>
    <xf numFmtId="2" fontId="189" fillId="0" borderId="102" xfId="0" applyNumberFormat="1" applyFont="1" applyBorder="1" applyAlignment="1">
      <alignment horizontal="center"/>
    </xf>
    <xf numFmtId="2" fontId="23" fillId="0" borderId="102" xfId="1" applyNumberFormat="1" applyFont="1" applyBorder="1" applyAlignment="1">
      <alignment horizontal="center"/>
    </xf>
    <xf numFmtId="0" fontId="23" fillId="24" borderId="78" xfId="1" applyFont="1" applyFill="1" applyBorder="1" applyAlignment="1">
      <alignment horizontal="center"/>
    </xf>
    <xf numFmtId="0" fontId="4" fillId="24" borderId="59" xfId="1" applyFill="1" applyBorder="1" applyAlignment="1">
      <alignment horizontal="center"/>
    </xf>
    <xf numFmtId="0" fontId="23" fillId="24" borderId="78" xfId="1" applyFont="1" applyFill="1" applyBorder="1" applyAlignment="1">
      <alignment horizontal="center" vertical="center"/>
    </xf>
    <xf numFmtId="4" fontId="201" fillId="26" borderId="78" xfId="0" applyNumberFormat="1" applyFont="1" applyFill="1" applyBorder="1" applyAlignment="1">
      <alignment horizontal="center" vertical="center" wrapText="1"/>
    </xf>
    <xf numFmtId="4" fontId="133" fillId="28" borderId="78" xfId="0" applyNumberFormat="1" applyFont="1" applyFill="1" applyBorder="1" applyAlignment="1">
      <alignment horizontal="center" vertical="center" wrapText="1"/>
    </xf>
    <xf numFmtId="4" fontId="134" fillId="28" borderId="78" xfId="0" applyNumberFormat="1" applyFont="1" applyFill="1" applyBorder="1" applyAlignment="1">
      <alignment horizontal="center" vertical="center" wrapText="1"/>
    </xf>
    <xf numFmtId="0" fontId="85" fillId="24" borderId="78" xfId="0" applyFont="1" applyFill="1" applyBorder="1" applyAlignment="1">
      <alignment horizontal="center"/>
    </xf>
    <xf numFmtId="0" fontId="25" fillId="24" borderId="78" xfId="1" applyFont="1" applyFill="1" applyBorder="1" applyAlignment="1">
      <alignment horizontal="center" vertical="center"/>
    </xf>
    <xf numFmtId="4" fontId="133" fillId="0" borderId="78" xfId="0" applyNumberFormat="1" applyFont="1" applyBorder="1" applyAlignment="1">
      <alignment horizontal="center" vertical="center" wrapText="1"/>
    </xf>
    <xf numFmtId="0" fontId="0" fillId="24" borderId="78" xfId="0" applyFill="1" applyBorder="1"/>
    <xf numFmtId="0" fontId="0" fillId="0" borderId="106" xfId="0" applyBorder="1" applyAlignment="1">
      <alignment horizontal="center"/>
    </xf>
    <xf numFmtId="2" fontId="189" fillId="0" borderId="13" xfId="0" applyNumberFormat="1" applyFont="1" applyBorder="1" applyAlignment="1">
      <alignment horizontal="center"/>
    </xf>
    <xf numFmtId="2" fontId="189" fillId="0" borderId="29" xfId="0" applyNumberFormat="1" applyFont="1" applyBorder="1" applyAlignment="1">
      <alignment horizontal="center"/>
    </xf>
    <xf numFmtId="0" fontId="23" fillId="0" borderId="31" xfId="1" applyFont="1" applyBorder="1"/>
    <xf numFmtId="0" fontId="0" fillId="0" borderId="103" xfId="0" applyBorder="1" applyAlignment="1">
      <alignment horizontal="center"/>
    </xf>
    <xf numFmtId="4" fontId="134" fillId="28" borderId="36" xfId="0" applyNumberFormat="1" applyFont="1" applyFill="1" applyBorder="1" applyAlignment="1">
      <alignment horizontal="center" vertical="center" wrapText="1"/>
    </xf>
    <xf numFmtId="0" fontId="0" fillId="40" borderId="24" xfId="1" applyFont="1" applyFill="1" applyBorder="1" applyAlignment="1">
      <alignment horizontal="center"/>
    </xf>
    <xf numFmtId="0" fontId="23" fillId="40" borderId="24" xfId="1" applyFont="1" applyFill="1" applyBorder="1" applyAlignment="1">
      <alignment horizontal="center" vertical="center"/>
    </xf>
    <xf numFmtId="2" fontId="178" fillId="0" borderId="30" xfId="0" applyNumberFormat="1" applyFont="1" applyBorder="1" applyAlignment="1">
      <alignment horizontal="center"/>
    </xf>
    <xf numFmtId="0" fontId="0" fillId="0" borderId="107" xfId="0" applyBorder="1" applyAlignment="1">
      <alignment horizontal="center" vertical="center"/>
    </xf>
    <xf numFmtId="0" fontId="80" fillId="40" borderId="102" xfId="1" applyFont="1" applyFill="1" applyBorder="1" applyAlignment="1">
      <alignment horizontal="center" vertical="center"/>
    </xf>
    <xf numFmtId="3" fontId="40" fillId="24" borderId="102" xfId="1" applyNumberFormat="1" applyFont="1" applyFill="1" applyBorder="1" applyAlignment="1">
      <alignment horizontal="center" vertical="center"/>
    </xf>
    <xf numFmtId="2" fontId="178" fillId="40" borderId="102" xfId="1" applyNumberFormat="1" applyFont="1" applyFill="1" applyBorder="1" applyAlignment="1">
      <alignment horizontal="center"/>
    </xf>
    <xf numFmtId="2" fontId="177" fillId="0" borderId="102" xfId="1" applyNumberFormat="1" applyFont="1" applyBorder="1" applyAlignment="1">
      <alignment horizontal="center" vertical="center"/>
    </xf>
    <xf numFmtId="2" fontId="41" fillId="0" borderId="102" xfId="0" applyNumberFormat="1" applyFont="1" applyBorder="1" applyAlignment="1">
      <alignment horizontal="center" vertical="center"/>
    </xf>
    <xf numFmtId="2" fontId="0" fillId="0" borderId="102" xfId="0" applyNumberForma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3" fontId="40" fillId="24" borderId="102" xfId="176" applyNumberFormat="1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3" fontId="80" fillId="24" borderId="102" xfId="1" applyNumberFormat="1" applyFont="1" applyFill="1" applyBorder="1" applyAlignment="1">
      <alignment horizontal="center" vertical="center"/>
    </xf>
    <xf numFmtId="3" fontId="80" fillId="24" borderId="102" xfId="176" applyNumberFormat="1" applyFont="1" applyFill="1" applyBorder="1" applyAlignment="1">
      <alignment horizontal="center" vertical="center"/>
    </xf>
    <xf numFmtId="0" fontId="38" fillId="40" borderId="102" xfId="1" applyFont="1" applyFill="1" applyBorder="1" applyAlignment="1">
      <alignment horizontal="center" vertical="center"/>
    </xf>
    <xf numFmtId="0" fontId="40" fillId="40" borderId="102" xfId="1" applyFont="1" applyFill="1" applyBorder="1" applyAlignment="1">
      <alignment horizontal="center"/>
    </xf>
    <xf numFmtId="3" fontId="40" fillId="0" borderId="102" xfId="1" applyNumberFormat="1" applyFont="1" applyBorder="1" applyAlignment="1">
      <alignment horizontal="center"/>
    </xf>
    <xf numFmtId="0" fontId="0" fillId="40" borderId="102" xfId="0" applyFill="1" applyBorder="1" applyAlignment="1">
      <alignment horizontal="center"/>
    </xf>
    <xf numFmtId="0" fontId="38" fillId="40" borderId="102" xfId="1" applyFont="1" applyFill="1" applyBorder="1" applyAlignment="1">
      <alignment horizontal="center"/>
    </xf>
    <xf numFmtId="3" fontId="38" fillId="40" borderId="102" xfId="1" applyNumberFormat="1" applyFont="1" applyFill="1" applyBorder="1" applyAlignment="1">
      <alignment horizontal="center"/>
    </xf>
    <xf numFmtId="0" fontId="0" fillId="40" borderId="106" xfId="0" applyFill="1" applyBorder="1" applyAlignment="1">
      <alignment horizontal="center"/>
    </xf>
    <xf numFmtId="3" fontId="87" fillId="0" borderId="102" xfId="1" applyNumberFormat="1" applyFont="1" applyBorder="1" applyAlignment="1">
      <alignment horizontal="center"/>
    </xf>
    <xf numFmtId="3" fontId="38" fillId="0" borderId="102" xfId="0" applyNumberFormat="1" applyFont="1" applyBorder="1" applyAlignment="1">
      <alignment horizontal="center"/>
    </xf>
    <xf numFmtId="3" fontId="38" fillId="0" borderId="102" xfId="1" applyNumberFormat="1" applyFont="1" applyBorder="1" applyAlignment="1">
      <alignment horizontal="center"/>
    </xf>
    <xf numFmtId="0" fontId="0" fillId="0" borderId="102" xfId="0" applyBorder="1" applyAlignment="1">
      <alignment horizontal="center"/>
    </xf>
    <xf numFmtId="2" fontId="177" fillId="40" borderId="102" xfId="249" applyNumberFormat="1" applyFont="1" applyFill="1" applyBorder="1" applyAlignment="1">
      <alignment horizontal="center"/>
    </xf>
    <xf numFmtId="2" fontId="177" fillId="40" borderId="61" xfId="249" applyNumberFormat="1" applyFont="1" applyFill="1" applyBorder="1" applyAlignment="1">
      <alignment horizontal="center"/>
    </xf>
    <xf numFmtId="2" fontId="177" fillId="40" borderId="0" xfId="249" applyNumberFormat="1" applyFont="1" applyFill="1" applyBorder="1" applyAlignment="1">
      <alignment horizontal="center"/>
    </xf>
    <xf numFmtId="3" fontId="38" fillId="0" borderId="0" xfId="0" applyNumberFormat="1" applyFont="1" applyAlignment="1">
      <alignment horizontal="center"/>
    </xf>
    <xf numFmtId="2" fontId="177" fillId="40" borderId="24" xfId="249" applyNumberFormat="1" applyFont="1" applyFill="1" applyBorder="1" applyAlignment="1">
      <alignment horizontal="center"/>
    </xf>
    <xf numFmtId="0" fontId="38" fillId="40" borderId="102" xfId="0" applyFont="1" applyFill="1" applyBorder="1" applyAlignment="1">
      <alignment horizontal="center"/>
    </xf>
    <xf numFmtId="3" fontId="23" fillId="0" borderId="102" xfId="178" applyNumberFormat="1" applyFont="1" applyBorder="1" applyAlignment="1">
      <alignment horizontal="center"/>
    </xf>
    <xf numFmtId="3" fontId="23" fillId="0" borderId="61" xfId="178" applyNumberFormat="1" applyFont="1" applyBorder="1" applyAlignment="1">
      <alignment horizontal="center"/>
    </xf>
    <xf numFmtId="3" fontId="23" fillId="0" borderId="24" xfId="178" applyNumberFormat="1" applyFont="1" applyBorder="1" applyAlignment="1">
      <alignment horizontal="center"/>
    </xf>
    <xf numFmtId="3" fontId="40" fillId="0" borderId="102" xfId="0" applyNumberFormat="1" applyFont="1" applyBorder="1" applyAlignment="1">
      <alignment horizontal="center"/>
    </xf>
    <xf numFmtId="0" fontId="175" fillId="40" borderId="102" xfId="0" applyFont="1" applyFill="1" applyBorder="1" applyAlignment="1">
      <alignment horizontal="center"/>
    </xf>
    <xf numFmtId="0" fontId="80" fillId="0" borderId="102" xfId="1" applyFont="1" applyBorder="1" applyAlignment="1">
      <alignment horizontal="center"/>
    </xf>
    <xf numFmtId="0" fontId="131" fillId="0" borderId="102" xfId="3" applyFont="1" applyBorder="1" applyAlignment="1">
      <alignment horizontal="center"/>
    </xf>
    <xf numFmtId="2" fontId="178" fillId="0" borderId="102" xfId="0" applyNumberFormat="1" applyFont="1" applyBorder="1" applyAlignment="1">
      <alignment horizontal="center"/>
    </xf>
    <xf numFmtId="3" fontId="131" fillId="0" borderId="102" xfId="3" applyNumberFormat="1" applyFont="1" applyBorder="1" applyAlignment="1">
      <alignment horizontal="center"/>
    </xf>
    <xf numFmtId="2" fontId="204" fillId="0" borderId="102" xfId="0" applyNumberFormat="1" applyFont="1" applyBorder="1" applyAlignment="1">
      <alignment horizontal="center"/>
    </xf>
    <xf numFmtId="0" fontId="177" fillId="40" borderId="102" xfId="0" applyFont="1" applyFill="1" applyBorder="1" applyAlignment="1">
      <alignment horizontal="center"/>
    </xf>
    <xf numFmtId="0" fontId="175" fillId="0" borderId="102" xfId="0" applyFont="1" applyBorder="1" applyAlignment="1">
      <alignment horizontal="center"/>
    </xf>
    <xf numFmtId="0" fontId="175" fillId="0" borderId="24" xfId="0" applyFont="1" applyBorder="1" applyAlignment="1">
      <alignment horizontal="center"/>
    </xf>
    <xf numFmtId="0" fontId="176" fillId="40" borderId="102" xfId="1" applyFont="1" applyFill="1" applyBorder="1" applyAlignment="1">
      <alignment horizontal="center"/>
    </xf>
    <xf numFmtId="4" fontId="197" fillId="26" borderId="50" xfId="0" applyNumberFormat="1" applyFont="1" applyFill="1" applyBorder="1" applyAlignment="1">
      <alignment horizontal="center" vertical="center" wrapText="1"/>
    </xf>
    <xf numFmtId="0" fontId="176" fillId="40" borderId="107" xfId="1" applyFont="1" applyFill="1" applyBorder="1" applyAlignment="1">
      <alignment horizontal="center"/>
    </xf>
    <xf numFmtId="2" fontId="242" fillId="0" borderId="102" xfId="0" applyNumberFormat="1" applyFont="1" applyBorder="1" applyAlignment="1">
      <alignment horizontal="center"/>
    </xf>
    <xf numFmtId="0" fontId="176" fillId="40" borderId="107" xfId="1" applyFont="1" applyFill="1" applyBorder="1" applyAlignment="1">
      <alignment horizontal="right"/>
    </xf>
    <xf numFmtId="0" fontId="176" fillId="40" borderId="102" xfId="1" applyFont="1" applyFill="1" applyBorder="1" applyAlignment="1">
      <alignment horizontal="right"/>
    </xf>
    <xf numFmtId="2" fontId="177" fillId="40" borderId="102" xfId="1" applyNumberFormat="1" applyFont="1" applyFill="1" applyBorder="1" applyAlignment="1">
      <alignment horizontal="center" vertical="center"/>
    </xf>
    <xf numFmtId="2" fontId="41" fillId="40" borderId="102" xfId="0" applyNumberFormat="1" applyFont="1" applyFill="1" applyBorder="1" applyAlignment="1">
      <alignment horizontal="center" vertical="center"/>
    </xf>
    <xf numFmtId="3" fontId="176" fillId="0" borderId="102" xfId="1" applyNumberFormat="1" applyFont="1" applyBorder="1" applyAlignment="1">
      <alignment horizontal="center"/>
    </xf>
    <xf numFmtId="0" fontId="176" fillId="0" borderId="102" xfId="1" applyFont="1" applyBorder="1" applyAlignment="1">
      <alignment horizontal="center"/>
    </xf>
    <xf numFmtId="0" fontId="128" fillId="0" borderId="102" xfId="1" applyFont="1" applyBorder="1" applyAlignment="1">
      <alignment horizontal="center"/>
    </xf>
    <xf numFmtId="3" fontId="128" fillId="0" borderId="102" xfId="1" applyNumberFormat="1" applyFont="1" applyBorder="1" applyAlignment="1">
      <alignment horizontal="center"/>
    </xf>
    <xf numFmtId="0" fontId="139" fillId="0" borderId="102" xfId="1" applyFont="1" applyBorder="1" applyAlignment="1">
      <alignment horizontal="center"/>
    </xf>
    <xf numFmtId="0" fontId="187" fillId="40" borderId="107" xfId="1" applyFont="1" applyFill="1" applyBorder="1" applyAlignment="1">
      <alignment horizontal="center"/>
    </xf>
    <xf numFmtId="0" fontId="176" fillId="40" borderId="109" xfId="1" applyFont="1" applyFill="1" applyBorder="1" applyAlignment="1">
      <alignment horizontal="center"/>
    </xf>
    <xf numFmtId="0" fontId="80" fillId="40" borderId="102" xfId="1" applyFont="1" applyFill="1" applyBorder="1" applyAlignment="1">
      <alignment horizontal="center"/>
    </xf>
    <xf numFmtId="3" fontId="176" fillId="40" borderId="108" xfId="1" applyNumberFormat="1" applyFont="1" applyFill="1" applyBorder="1" applyAlignment="1">
      <alignment horizontal="center"/>
    </xf>
    <xf numFmtId="3" fontId="176" fillId="40" borderId="108" xfId="178" applyNumberFormat="1" applyFont="1" applyFill="1" applyBorder="1" applyAlignment="1">
      <alignment horizontal="center"/>
    </xf>
    <xf numFmtId="3" fontId="187" fillId="40" borderId="108" xfId="1" applyNumberFormat="1" applyFont="1" applyFill="1" applyBorder="1" applyAlignment="1">
      <alignment horizontal="center"/>
    </xf>
    <xf numFmtId="3" fontId="187" fillId="40" borderId="102" xfId="1" applyNumberFormat="1" applyFont="1" applyFill="1" applyBorder="1" applyAlignment="1">
      <alignment horizontal="center"/>
    </xf>
    <xf numFmtId="2" fontId="148" fillId="0" borderId="102" xfId="0" applyNumberFormat="1" applyFont="1" applyBorder="1" applyAlignment="1">
      <alignment horizontal="center" vertical="center"/>
    </xf>
    <xf numFmtId="0" fontId="148" fillId="0" borderId="106" xfId="0" applyFont="1" applyBorder="1" applyAlignment="1">
      <alignment horizontal="center"/>
    </xf>
    <xf numFmtId="2" fontId="23" fillId="0" borderId="102" xfId="0" applyNumberFormat="1" applyFont="1" applyBorder="1" applyAlignment="1">
      <alignment horizontal="center" vertical="center"/>
    </xf>
    <xf numFmtId="0" fontId="23" fillId="0" borderId="106" xfId="0" applyFont="1" applyBorder="1" applyAlignment="1">
      <alignment horizontal="center"/>
    </xf>
    <xf numFmtId="3" fontId="247" fillId="40" borderId="102" xfId="1" applyNumberFormat="1" applyFont="1" applyFill="1" applyBorder="1" applyAlignment="1">
      <alignment horizontal="center"/>
    </xf>
    <xf numFmtId="0" fontId="247" fillId="0" borderId="102" xfId="1" applyFont="1" applyBorder="1" applyAlignment="1">
      <alignment horizontal="center"/>
    </xf>
    <xf numFmtId="0" fontId="4" fillId="40" borderId="104" xfId="1" applyFill="1" applyBorder="1" applyAlignment="1">
      <alignment horizontal="center"/>
    </xf>
    <xf numFmtId="0" fontId="78" fillId="24" borderId="104" xfId="1" applyFont="1" applyFill="1" applyBorder="1" applyAlignment="1">
      <alignment horizontal="center" vertical="center"/>
    </xf>
    <xf numFmtId="0" fontId="176" fillId="27" borderId="104" xfId="1" applyFont="1" applyFill="1" applyBorder="1" applyAlignment="1">
      <alignment horizontal="center"/>
    </xf>
    <xf numFmtId="10" fontId="4" fillId="0" borderId="104" xfId="1" applyNumberFormat="1" applyBorder="1" applyAlignment="1">
      <alignment horizontal="center"/>
    </xf>
    <xf numFmtId="0" fontId="0" fillId="24" borderId="105" xfId="0" applyFill="1" applyBorder="1"/>
    <xf numFmtId="0" fontId="247" fillId="40" borderId="102" xfId="1" applyFont="1" applyFill="1" applyBorder="1" applyAlignment="1">
      <alignment horizontal="center"/>
    </xf>
    <xf numFmtId="0" fontId="271" fillId="40" borderId="102" xfId="1" applyFont="1" applyFill="1" applyBorder="1" applyAlignment="1">
      <alignment horizontal="center"/>
    </xf>
    <xf numFmtId="0" fontId="271" fillId="40" borderId="61" xfId="1" applyFont="1" applyFill="1" applyBorder="1" applyAlignment="1">
      <alignment horizontal="center"/>
    </xf>
    <xf numFmtId="0" fontId="23" fillId="0" borderId="102" xfId="0" applyFont="1" applyBorder="1" applyAlignment="1">
      <alignment horizontal="center"/>
    </xf>
    <xf numFmtId="0" fontId="251" fillId="47" borderId="102" xfId="0" applyFont="1" applyFill="1" applyBorder="1" applyAlignment="1">
      <alignment horizontal="center"/>
    </xf>
    <xf numFmtId="3" fontId="202" fillId="47" borderId="102" xfId="0" applyNumberFormat="1" applyFont="1" applyFill="1" applyBorder="1" applyAlignment="1">
      <alignment horizontal="center"/>
    </xf>
    <xf numFmtId="0" fontId="24" fillId="0" borderId="102" xfId="0" applyFont="1" applyBorder="1" applyAlignment="1">
      <alignment horizontal="center"/>
    </xf>
    <xf numFmtId="0" fontId="202" fillId="47" borderId="102" xfId="0" applyFont="1" applyFill="1" applyBorder="1" applyAlignment="1">
      <alignment horizontal="center"/>
    </xf>
    <xf numFmtId="0" fontId="202" fillId="0" borderId="102" xfId="0" applyFont="1" applyBorder="1" applyAlignment="1">
      <alignment horizontal="center"/>
    </xf>
    <xf numFmtId="3" fontId="202" fillId="0" borderId="102" xfId="0" applyNumberFormat="1" applyFont="1" applyBorder="1" applyAlignment="1">
      <alignment horizontal="center"/>
    </xf>
    <xf numFmtId="0" fontId="42" fillId="40" borderId="102" xfId="0" applyFont="1" applyFill="1" applyBorder="1" applyAlignment="1">
      <alignment horizontal="left" vertical="top" wrapText="1"/>
    </xf>
    <xf numFmtId="0" fontId="176" fillId="49" borderId="110" xfId="1" applyFont="1" applyFill="1" applyBorder="1" applyAlignment="1">
      <alignment horizontal="center"/>
    </xf>
    <xf numFmtId="0" fontId="0" fillId="0" borderId="102" xfId="0" applyBorder="1"/>
    <xf numFmtId="0" fontId="0" fillId="0" borderId="102" xfId="0" applyBorder="1" applyAlignment="1">
      <alignment horizontal="left"/>
    </xf>
    <xf numFmtId="2" fontId="202" fillId="0" borderId="102" xfId="1" applyNumberFormat="1" applyFont="1" applyBorder="1" applyAlignment="1">
      <alignment horizontal="center"/>
    </xf>
    <xf numFmtId="1" fontId="193" fillId="0" borderId="102" xfId="0" applyNumberFormat="1" applyFont="1" applyBorder="1" applyAlignment="1">
      <alignment horizontal="center"/>
    </xf>
    <xf numFmtId="2" fontId="202" fillId="0" borderId="102" xfId="0" applyNumberFormat="1" applyFont="1" applyBorder="1" applyAlignment="1">
      <alignment horizontal="center"/>
    </xf>
    <xf numFmtId="2" fontId="189" fillId="0" borderId="47" xfId="0" applyNumberFormat="1" applyFont="1" applyBorder="1" applyAlignment="1">
      <alignment horizontal="center"/>
    </xf>
    <xf numFmtId="2" fontId="0" fillId="0" borderId="102" xfId="0" applyNumberFormat="1" applyBorder="1" applyAlignment="1">
      <alignment horizontal="center"/>
    </xf>
    <xf numFmtId="0" fontId="0" fillId="0" borderId="106" xfId="0" applyBorder="1"/>
    <xf numFmtId="2" fontId="189" fillId="0" borderId="59" xfId="0" applyNumberFormat="1" applyFont="1" applyBorder="1" applyAlignment="1">
      <alignment horizontal="center"/>
    </xf>
    <xf numFmtId="10" fontId="31" fillId="0" borderId="111" xfId="1" applyNumberFormat="1" applyFont="1" applyBorder="1" applyAlignment="1">
      <alignment horizontal="center"/>
    </xf>
    <xf numFmtId="0" fontId="0" fillId="0" borderId="33" xfId="0" applyBorder="1" applyAlignment="1">
      <alignment vertical="top" wrapText="1"/>
    </xf>
    <xf numFmtId="0" fontId="0" fillId="0" borderId="112" xfId="0" applyBorder="1" applyAlignment="1">
      <alignment horizontal="left" vertical="top" wrapText="1"/>
    </xf>
    <xf numFmtId="0" fontId="0" fillId="0" borderId="113" xfId="0" applyBorder="1" applyAlignment="1">
      <alignment vertical="top" wrapText="1"/>
    </xf>
    <xf numFmtId="0" fontId="0" fillId="0" borderId="114" xfId="0" applyBorder="1" applyAlignment="1">
      <alignment vertical="top" wrapText="1"/>
    </xf>
    <xf numFmtId="0" fontId="0" fillId="0" borderId="116" xfId="0" applyBorder="1" applyAlignment="1">
      <alignment vertical="top"/>
    </xf>
    <xf numFmtId="0" fontId="0" fillId="0" borderId="39" xfId="0" applyBorder="1" applyAlignment="1">
      <alignment vertical="top" wrapText="1"/>
    </xf>
    <xf numFmtId="0" fontId="0" fillId="0" borderId="102" xfId="0" applyBorder="1" applyAlignment="1">
      <alignment vertical="top"/>
    </xf>
    <xf numFmtId="0" fontId="0" fillId="0" borderId="106" xfId="0" applyBorder="1" applyAlignment="1">
      <alignment vertical="top"/>
    </xf>
    <xf numFmtId="0" fontId="0" fillId="0" borderId="40" xfId="0" applyBorder="1" applyAlignment="1">
      <alignment vertical="top" wrapText="1"/>
    </xf>
    <xf numFmtId="0" fontId="0" fillId="0" borderId="115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41" xfId="0" applyBorder="1" applyAlignment="1">
      <alignment vertical="top"/>
    </xf>
    <xf numFmtId="0" fontId="0" fillId="0" borderId="117" xfId="0" applyBorder="1" applyAlignment="1">
      <alignment vertical="top"/>
    </xf>
    <xf numFmtId="0" fontId="202" fillId="0" borderId="102" xfId="0" applyFont="1" applyBorder="1"/>
    <xf numFmtId="0" fontId="0" fillId="0" borderId="60" xfId="0" applyBorder="1"/>
    <xf numFmtId="0" fontId="202" fillId="0" borderId="61" xfId="0" applyFont="1" applyBorder="1"/>
    <xf numFmtId="0" fontId="202" fillId="0" borderId="24" xfId="0" applyFont="1" applyBorder="1"/>
    <xf numFmtId="0" fontId="23" fillId="0" borderId="104" xfId="0" applyFont="1" applyBorder="1" applyAlignment="1">
      <alignment horizontal="center"/>
    </xf>
    <xf numFmtId="2" fontId="176" fillId="27" borderId="110" xfId="1" applyNumberFormat="1" applyFont="1" applyFill="1" applyBorder="1" applyAlignment="1">
      <alignment horizontal="center"/>
    </xf>
    <xf numFmtId="10" fontId="31" fillId="0" borderId="110" xfId="1" applyNumberFormat="1" applyFont="1" applyBorder="1" applyAlignment="1">
      <alignment horizontal="center"/>
    </xf>
    <xf numFmtId="2" fontId="0" fillId="0" borderId="47" xfId="0" applyNumberFormat="1" applyBorder="1" applyAlignment="1">
      <alignment horizontal="center"/>
    </xf>
    <xf numFmtId="0" fontId="0" fillId="47" borderId="29" xfId="1" applyFont="1" applyFill="1" applyBorder="1" applyAlignment="1">
      <alignment horizontal="center"/>
    </xf>
    <xf numFmtId="1" fontId="202" fillId="0" borderId="102" xfId="0" applyNumberFormat="1" applyFont="1" applyBorder="1" applyAlignment="1">
      <alignment horizontal="center" vertical="center"/>
    </xf>
    <xf numFmtId="0" fontId="202" fillId="0" borderId="24" xfId="0" applyFont="1" applyBorder="1" applyAlignment="1">
      <alignment horizontal="center" vertical="center"/>
    </xf>
    <xf numFmtId="0" fontId="202" fillId="0" borderId="61" xfId="0" applyFont="1" applyBorder="1" applyAlignment="1">
      <alignment horizontal="center" vertical="center"/>
    </xf>
    <xf numFmtId="0" fontId="202" fillId="0" borderId="13" xfId="0" applyFont="1" applyBorder="1" applyAlignment="1">
      <alignment horizontal="center" vertical="center"/>
    </xf>
    <xf numFmtId="0" fontId="202" fillId="0" borderId="102" xfId="0" applyFon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0" fontId="0" fillId="0" borderId="103" xfId="0" applyBorder="1" applyAlignment="1">
      <alignment horizontal="left"/>
    </xf>
    <xf numFmtId="0" fontId="0" fillId="0" borderId="104" xfId="0" applyBorder="1"/>
    <xf numFmtId="0" fontId="0" fillId="0" borderId="104" xfId="0" applyBorder="1" applyAlignment="1">
      <alignment horizontal="center"/>
    </xf>
    <xf numFmtId="2" fontId="202" fillId="0" borderId="104" xfId="1" applyNumberFormat="1" applyFont="1" applyBorder="1" applyAlignment="1">
      <alignment horizontal="center"/>
    </xf>
    <xf numFmtId="1" fontId="193" fillId="0" borderId="104" xfId="0" applyNumberFormat="1" applyFont="1" applyBorder="1" applyAlignment="1">
      <alignment horizontal="center"/>
    </xf>
    <xf numFmtId="0" fontId="0" fillId="0" borderId="105" xfId="0" applyBorder="1"/>
    <xf numFmtId="0" fontId="0" fillId="0" borderId="21" xfId="0" applyBorder="1" applyAlignment="1">
      <alignment horizontal="center" vertical="center"/>
    </xf>
    <xf numFmtId="4" fontId="182" fillId="48" borderId="36" xfId="0" applyNumberFormat="1" applyFont="1" applyFill="1" applyBorder="1" applyAlignment="1">
      <alignment horizontal="center" vertical="center" wrapText="1"/>
    </xf>
    <xf numFmtId="0" fontId="176" fillId="49" borderId="78" xfId="1" applyFont="1" applyFill="1" applyBorder="1" applyAlignment="1">
      <alignment horizontal="center"/>
    </xf>
    <xf numFmtId="2" fontId="0" fillId="0" borderId="29" xfId="0" applyNumberFormat="1" applyBorder="1"/>
    <xf numFmtId="2" fontId="0" fillId="0" borderId="30" xfId="0" applyNumberFormat="1" applyBorder="1"/>
    <xf numFmtId="3" fontId="176" fillId="40" borderId="102" xfId="1" applyNumberFormat="1" applyFont="1" applyFill="1" applyBorder="1" applyAlignment="1">
      <alignment horizontal="center"/>
    </xf>
    <xf numFmtId="0" fontId="40" fillId="0" borderId="102" xfId="1" applyFont="1" applyBorder="1" applyAlignment="1">
      <alignment horizontal="center"/>
    </xf>
    <xf numFmtId="2" fontId="25" fillId="0" borderId="102" xfId="0" applyNumberFormat="1" applyFont="1" applyBorder="1" applyAlignment="1">
      <alignment horizontal="center"/>
    </xf>
    <xf numFmtId="0" fontId="23" fillId="0" borderId="102" xfId="1" applyFont="1" applyBorder="1" applyAlignment="1">
      <alignment horizontal="center"/>
    </xf>
    <xf numFmtId="0" fontId="271" fillId="40" borderId="24" xfId="1" applyFont="1" applyFill="1" applyBorder="1" applyAlignment="1">
      <alignment horizontal="center"/>
    </xf>
    <xf numFmtId="0" fontId="37" fillId="40" borderId="36" xfId="1" applyFont="1" applyFill="1" applyBorder="1" applyAlignment="1">
      <alignment horizontal="center" vertical="center"/>
    </xf>
    <xf numFmtId="0" fontId="37" fillId="40" borderId="45" xfId="1" applyFont="1" applyFill="1" applyBorder="1" applyAlignment="1">
      <alignment horizontal="center" vertical="center"/>
    </xf>
    <xf numFmtId="0" fontId="192" fillId="40" borderId="34" xfId="0" applyFont="1" applyFill="1" applyBorder="1"/>
    <xf numFmtId="0" fontId="192" fillId="40" borderId="0" xfId="0" applyFont="1" applyFill="1"/>
    <xf numFmtId="0" fontId="267" fillId="40" borderId="30" xfId="1" applyFont="1" applyFill="1" applyBorder="1"/>
    <xf numFmtId="0" fontId="88" fillId="40" borderId="34" xfId="1" applyFont="1" applyFill="1" applyBorder="1" applyAlignment="1">
      <alignment horizontal="center"/>
    </xf>
    <xf numFmtId="0" fontId="88" fillId="40" borderId="0" xfId="1" applyFont="1" applyFill="1" applyAlignment="1">
      <alignment horizontal="center"/>
    </xf>
    <xf numFmtId="0" fontId="88" fillId="40" borderId="31" xfId="1" applyFont="1" applyFill="1" applyBorder="1" applyAlignment="1">
      <alignment horizontal="center"/>
    </xf>
    <xf numFmtId="0" fontId="88" fillId="40" borderId="30" xfId="1" applyFont="1" applyFill="1" applyBorder="1" applyAlignment="1">
      <alignment horizontal="center"/>
    </xf>
    <xf numFmtId="0" fontId="48" fillId="43" borderId="29" xfId="1" applyFont="1" applyFill="1" applyBorder="1"/>
    <xf numFmtId="2" fontId="58" fillId="43" borderId="29" xfId="1" applyNumberFormat="1" applyFont="1" applyFill="1" applyBorder="1"/>
    <xf numFmtId="2" fontId="40" fillId="40" borderId="102" xfId="0" applyNumberFormat="1" applyFont="1" applyFill="1" applyBorder="1" applyAlignment="1">
      <alignment horizontal="center"/>
    </xf>
    <xf numFmtId="0" fontId="244" fillId="40" borderId="31" xfId="1" applyFont="1" applyFill="1" applyBorder="1"/>
    <xf numFmtId="0" fontId="23" fillId="40" borderId="103" xfId="1" applyFont="1" applyFill="1" applyBorder="1" applyAlignment="1">
      <alignment horizontal="center"/>
    </xf>
    <xf numFmtId="0" fontId="259" fillId="40" borderId="60" xfId="0" applyFont="1" applyFill="1" applyBorder="1" applyAlignment="1">
      <alignment horizontal="center"/>
    </xf>
    <xf numFmtId="0" fontId="259" fillId="40" borderId="39" xfId="0" applyFont="1" applyFill="1" applyBorder="1" applyAlignment="1">
      <alignment horizontal="center"/>
    </xf>
    <xf numFmtId="0" fontId="259" fillId="40" borderId="40" xfId="0" applyFont="1" applyFill="1" applyBorder="1" applyAlignment="1">
      <alignment horizontal="center"/>
    </xf>
    <xf numFmtId="0" fontId="259" fillId="40" borderId="0" xfId="0" applyFont="1" applyFill="1" applyAlignment="1">
      <alignment horizontal="center"/>
    </xf>
    <xf numFmtId="0" fontId="33" fillId="40" borderId="33" xfId="0" applyFont="1" applyFill="1" applyBorder="1"/>
    <xf numFmtId="0" fontId="40" fillId="40" borderId="60" xfId="0" applyFont="1" applyFill="1" applyBorder="1" applyAlignment="1">
      <alignment horizontal="center"/>
    </xf>
    <xf numFmtId="0" fontId="38" fillId="40" borderId="39" xfId="1" applyFont="1" applyFill="1" applyBorder="1" applyAlignment="1">
      <alignment horizontal="center"/>
    </xf>
    <xf numFmtId="0" fontId="40" fillId="40" borderId="39" xfId="0" applyFont="1" applyFill="1" applyBorder="1" applyAlignment="1">
      <alignment horizontal="center"/>
    </xf>
    <xf numFmtId="0" fontId="40" fillId="40" borderId="40" xfId="0" applyFont="1" applyFill="1" applyBorder="1" applyAlignment="1">
      <alignment horizontal="center"/>
    </xf>
    <xf numFmtId="0" fontId="0" fillId="40" borderId="31" xfId="0" applyFill="1" applyBorder="1"/>
    <xf numFmtId="2" fontId="40" fillId="40" borderId="102" xfId="249" applyNumberFormat="1" applyFont="1" applyFill="1" applyBorder="1" applyAlignment="1">
      <alignment horizontal="center"/>
    </xf>
    <xf numFmtId="0" fontId="175" fillId="40" borderId="24" xfId="0" applyFont="1" applyFill="1" applyBorder="1" applyAlignment="1">
      <alignment horizontal="center"/>
    </xf>
    <xf numFmtId="169" fontId="40" fillId="40" borderId="0" xfId="0" applyNumberFormat="1" applyFont="1" applyFill="1" applyAlignment="1">
      <alignment horizontal="center"/>
    </xf>
    <xf numFmtId="2" fontId="38" fillId="40" borderId="0" xfId="1" applyNumberFormat="1" applyFont="1" applyFill="1" applyAlignment="1">
      <alignment horizontal="center" vertical="center"/>
    </xf>
    <xf numFmtId="0" fontId="38" fillId="40" borderId="36" xfId="1" applyFont="1" applyFill="1" applyBorder="1" applyAlignment="1">
      <alignment horizontal="center" vertical="center" wrapText="1"/>
    </xf>
    <xf numFmtId="0" fontId="38" fillId="40" borderId="45" xfId="1" applyFont="1" applyFill="1" applyBorder="1" applyAlignment="1">
      <alignment horizontal="center" vertical="center" wrapText="1"/>
    </xf>
    <xf numFmtId="2" fontId="38" fillId="40" borderId="0" xfId="1" applyNumberFormat="1" applyFont="1" applyFill="1" applyAlignment="1">
      <alignment horizontal="center"/>
    </xf>
    <xf numFmtId="169" fontId="40" fillId="40" borderId="0" xfId="0" applyNumberFormat="1" applyFont="1" applyFill="1" applyAlignment="1">
      <alignment horizontal="center" vertical="center"/>
    </xf>
    <xf numFmtId="2" fontId="40" fillId="40" borderId="0" xfId="1" applyNumberFormat="1" applyFont="1" applyFill="1" applyAlignment="1">
      <alignment horizontal="center"/>
    </xf>
    <xf numFmtId="0" fontId="38" fillId="40" borderId="0" xfId="198" applyFont="1" applyFill="1" applyAlignment="1">
      <alignment horizontal="center"/>
    </xf>
    <xf numFmtId="0" fontId="177" fillId="40" borderId="0" xfId="198" applyFont="1" applyFill="1" applyAlignment="1">
      <alignment horizontal="center"/>
    </xf>
    <xf numFmtId="0" fontId="154" fillId="40" borderId="0" xfId="198" applyFont="1" applyFill="1" applyAlignment="1">
      <alignment horizontal="center"/>
    </xf>
    <xf numFmtId="2" fontId="38" fillId="40" borderId="0" xfId="247" applyNumberFormat="1" applyFont="1" applyFill="1" applyBorder="1" applyAlignment="1">
      <alignment horizontal="center" vertical="center"/>
    </xf>
    <xf numFmtId="0" fontId="40" fillId="40" borderId="0" xfId="0" applyFont="1" applyFill="1" applyAlignment="1">
      <alignment horizontal="center"/>
    </xf>
    <xf numFmtId="0" fontId="23" fillId="40" borderId="102" xfId="1" applyFont="1" applyFill="1" applyBorder="1" applyAlignment="1">
      <alignment horizontal="center" vertical="center"/>
    </xf>
    <xf numFmtId="2" fontId="204" fillId="40" borderId="102" xfId="0" applyNumberFormat="1" applyFont="1" applyFill="1" applyBorder="1" applyAlignment="1">
      <alignment horizontal="center"/>
    </xf>
    <xf numFmtId="0" fontId="23" fillId="40" borderId="102" xfId="1" applyFont="1" applyFill="1" applyBorder="1" applyAlignment="1">
      <alignment horizontal="center"/>
    </xf>
    <xf numFmtId="3" fontId="80" fillId="0" borderId="102" xfId="1" applyNumberFormat="1" applyFont="1" applyBorder="1" applyAlignment="1">
      <alignment horizontal="center"/>
    </xf>
    <xf numFmtId="3" fontId="147" fillId="0" borderId="102" xfId="1" applyNumberFormat="1" applyFont="1" applyBorder="1" applyAlignment="1">
      <alignment horizontal="center"/>
    </xf>
    <xf numFmtId="0" fontId="147" fillId="40" borderId="102" xfId="1" applyFont="1" applyFill="1" applyBorder="1" applyAlignment="1">
      <alignment horizontal="center"/>
    </xf>
    <xf numFmtId="0" fontId="273" fillId="40" borderId="29" xfId="1" applyFont="1" applyFill="1" applyBorder="1"/>
    <xf numFmtId="0" fontId="273" fillId="40" borderId="0" xfId="1" applyFont="1" applyFill="1"/>
    <xf numFmtId="0" fontId="38" fillId="40" borderId="36" xfId="1" applyFont="1" applyFill="1" applyBorder="1" applyAlignment="1">
      <alignment horizontal="center" vertical="center"/>
    </xf>
    <xf numFmtId="0" fontId="38" fillId="40" borderId="45" xfId="1" applyFont="1" applyFill="1" applyBorder="1" applyAlignment="1">
      <alignment horizontal="center" vertical="center"/>
    </xf>
    <xf numFmtId="2" fontId="177" fillId="40" borderId="102" xfId="1" applyNumberFormat="1" applyFont="1" applyFill="1" applyBorder="1" applyAlignment="1">
      <alignment horizontal="center"/>
    </xf>
    <xf numFmtId="2" fontId="177" fillId="40" borderId="102" xfId="178" applyNumberFormat="1" applyFont="1" applyFill="1" applyBorder="1" applyAlignment="1">
      <alignment horizontal="center"/>
    </xf>
    <xf numFmtId="0" fontId="38" fillId="40" borderId="30" xfId="0" applyFont="1" applyFill="1" applyBorder="1"/>
    <xf numFmtId="2" fontId="177" fillId="40" borderId="61" xfId="1" applyNumberFormat="1" applyFont="1" applyFill="1" applyBorder="1" applyAlignment="1">
      <alignment horizontal="center"/>
    </xf>
    <xf numFmtId="2" fontId="177" fillId="40" borderId="24" xfId="1" applyNumberFormat="1" applyFont="1" applyFill="1" applyBorder="1" applyAlignment="1">
      <alignment horizontal="center"/>
    </xf>
    <xf numFmtId="0" fontId="38" fillId="40" borderId="67" xfId="1" applyFont="1" applyFill="1" applyBorder="1" applyAlignment="1">
      <alignment horizontal="center" vertical="center"/>
    </xf>
    <xf numFmtId="169" fontId="38" fillId="40" borderId="0" xfId="0" applyNumberFormat="1" applyFont="1" applyFill="1" applyAlignment="1">
      <alignment horizontal="center"/>
    </xf>
    <xf numFmtId="0" fontId="274" fillId="40" borderId="0" xfId="0" applyFont="1" applyFill="1"/>
    <xf numFmtId="0" fontId="40" fillId="40" borderId="102" xfId="0" applyFont="1" applyFill="1" applyBorder="1" applyAlignment="1">
      <alignment horizontal="center"/>
    </xf>
    <xf numFmtId="2" fontId="177" fillId="40" borderId="102" xfId="253" applyNumberFormat="1" applyFont="1" applyFill="1" applyBorder="1" applyAlignment="1">
      <alignment horizontal="center" vertical="center"/>
    </xf>
    <xf numFmtId="0" fontId="177" fillId="40" borderId="102" xfId="198" applyFont="1" applyFill="1" applyBorder="1" applyAlignment="1">
      <alignment horizontal="center"/>
    </xf>
    <xf numFmtId="0" fontId="38" fillId="40" borderId="29" xfId="0" applyFont="1" applyFill="1" applyBorder="1"/>
    <xf numFmtId="2" fontId="40" fillId="40" borderId="102" xfId="1" applyNumberFormat="1" applyFont="1" applyFill="1" applyBorder="1" applyAlignment="1">
      <alignment horizontal="center"/>
    </xf>
    <xf numFmtId="2" fontId="177" fillId="40" borderId="0" xfId="0" applyNumberFormat="1" applyFont="1" applyFill="1" applyAlignment="1">
      <alignment horizontal="center"/>
    </xf>
    <xf numFmtId="167" fontId="38" fillId="40" borderId="0" xfId="0" applyNumberFormat="1" applyFont="1" applyFill="1" applyAlignment="1">
      <alignment horizontal="center"/>
    </xf>
    <xf numFmtId="2" fontId="40" fillId="40" borderId="0" xfId="253" applyNumberFormat="1" applyFont="1" applyFill="1" applyBorder="1" applyAlignment="1">
      <alignment horizontal="center" vertical="center"/>
    </xf>
    <xf numFmtId="2" fontId="40" fillId="40" borderId="102" xfId="253" applyNumberFormat="1" applyFont="1" applyFill="1" applyBorder="1" applyAlignment="1">
      <alignment horizontal="center" vertical="center"/>
    </xf>
    <xf numFmtId="0" fontId="177" fillId="40" borderId="102" xfId="1" applyFont="1" applyFill="1" applyBorder="1" applyAlignment="1">
      <alignment horizontal="center"/>
    </xf>
    <xf numFmtId="2" fontId="177" fillId="40" borderId="0" xfId="1" applyNumberFormat="1" applyFont="1" applyFill="1" applyAlignment="1">
      <alignment horizontal="center"/>
    </xf>
    <xf numFmtId="2" fontId="177" fillId="40" borderId="102" xfId="0" applyNumberFormat="1" applyFont="1" applyFill="1" applyBorder="1" applyAlignment="1">
      <alignment horizontal="center"/>
    </xf>
    <xf numFmtId="2" fontId="177" fillId="40" borderId="61" xfId="0" applyNumberFormat="1" applyFont="1" applyFill="1" applyBorder="1" applyAlignment="1">
      <alignment horizontal="center"/>
    </xf>
    <xf numFmtId="2" fontId="177" fillId="40" borderId="24" xfId="0" applyNumberFormat="1" applyFont="1" applyFill="1" applyBorder="1" applyAlignment="1">
      <alignment horizontal="center"/>
    </xf>
    <xf numFmtId="169" fontId="177" fillId="40" borderId="61" xfId="280" applyNumberFormat="1" applyFont="1" applyFill="1" applyBorder="1" applyAlignment="1">
      <alignment horizontal="center"/>
    </xf>
    <xf numFmtId="169" fontId="177" fillId="40" borderId="10" xfId="280" applyNumberFormat="1" applyFont="1" applyFill="1" applyBorder="1" applyAlignment="1">
      <alignment horizontal="center"/>
    </xf>
    <xf numFmtId="169" fontId="177" fillId="40" borderId="102" xfId="0" applyNumberFormat="1" applyFont="1" applyFill="1" applyBorder="1" applyAlignment="1">
      <alignment horizontal="center"/>
    </xf>
    <xf numFmtId="170" fontId="177" fillId="40" borderId="102" xfId="0" applyNumberFormat="1" applyFont="1" applyFill="1" applyBorder="1" applyAlignment="1">
      <alignment horizontal="center"/>
    </xf>
    <xf numFmtId="2" fontId="177" fillId="40" borderId="102" xfId="279" applyNumberFormat="1" applyFont="1" applyFill="1" applyBorder="1" applyAlignment="1">
      <alignment horizontal="center"/>
    </xf>
    <xf numFmtId="169" fontId="177" fillId="40" borderId="102" xfId="280" applyNumberFormat="1" applyFont="1" applyFill="1" applyBorder="1" applyAlignment="1">
      <alignment horizontal="center"/>
    </xf>
    <xf numFmtId="0" fontId="38" fillId="24" borderId="102" xfId="1" applyFont="1" applyFill="1" applyBorder="1" applyAlignment="1">
      <alignment horizontal="center"/>
    </xf>
    <xf numFmtId="2" fontId="177" fillId="40" borderId="30" xfId="1" applyNumberFormat="1" applyFont="1" applyFill="1" applyBorder="1" applyAlignment="1">
      <alignment horizontal="center"/>
    </xf>
    <xf numFmtId="2" fontId="177" fillId="40" borderId="29" xfId="1" applyNumberFormat="1" applyFont="1" applyFill="1" applyBorder="1" applyAlignment="1">
      <alignment horizontal="center"/>
    </xf>
    <xf numFmtId="0" fontId="40" fillId="24" borderId="102" xfId="1" applyFont="1" applyFill="1" applyBorder="1" applyAlignment="1">
      <alignment horizontal="center"/>
    </xf>
    <xf numFmtId="0" fontId="38" fillId="0" borderId="102" xfId="1" applyFont="1" applyBorder="1" applyAlignment="1">
      <alignment horizontal="center"/>
    </xf>
    <xf numFmtId="0" fontId="176" fillId="27" borderId="110" xfId="1" applyFont="1" applyFill="1" applyBorder="1" applyAlignment="1">
      <alignment horizontal="center"/>
    </xf>
    <xf numFmtId="10" fontId="176" fillId="0" borderId="110" xfId="1" applyNumberFormat="1" applyFont="1" applyBorder="1" applyAlignment="1">
      <alignment horizontal="center"/>
    </xf>
    <xf numFmtId="0" fontId="40" fillId="24" borderId="102" xfId="0" applyFont="1" applyFill="1" applyBorder="1" applyAlignment="1">
      <alignment horizontal="center"/>
    </xf>
    <xf numFmtId="2" fontId="40" fillId="0" borderId="102" xfId="1" applyNumberFormat="1" applyFont="1" applyBorder="1" applyAlignment="1">
      <alignment horizontal="center" vertical="center"/>
    </xf>
    <xf numFmtId="0" fontId="80" fillId="24" borderId="102" xfId="0" applyFont="1" applyFill="1" applyBorder="1" applyAlignment="1">
      <alignment horizontal="center"/>
    </xf>
    <xf numFmtId="0" fontId="80" fillId="24" borderId="102" xfId="1" applyFont="1" applyFill="1" applyBorder="1" applyAlignment="1">
      <alignment horizontal="center"/>
    </xf>
    <xf numFmtId="169" fontId="177" fillId="40" borderId="61" xfId="0" applyNumberFormat="1" applyFont="1" applyFill="1" applyBorder="1" applyAlignment="1">
      <alignment horizontal="center"/>
    </xf>
    <xf numFmtId="0" fontId="272" fillId="60" borderId="0" xfId="0" applyFont="1" applyFill="1"/>
    <xf numFmtId="0" fontId="97" fillId="60" borderId="0" xfId="0" applyFont="1" applyFill="1"/>
    <xf numFmtId="0" fontId="179" fillId="60" borderId="0" xfId="1" applyFont="1" applyFill="1"/>
    <xf numFmtId="2" fontId="97" fillId="60" borderId="0" xfId="1" applyNumberFormat="1" applyFont="1" applyFill="1"/>
    <xf numFmtId="2" fontId="97" fillId="60" borderId="0" xfId="0" applyNumberFormat="1" applyFont="1" applyFill="1"/>
    <xf numFmtId="0" fontId="194" fillId="60" borderId="0" xfId="1" applyFont="1" applyFill="1"/>
    <xf numFmtId="0" fontId="171" fillId="60" borderId="0" xfId="1" applyFont="1" applyFill="1"/>
    <xf numFmtId="0" fontId="275" fillId="60" borderId="0" xfId="0" applyFont="1" applyFill="1"/>
    <xf numFmtId="169" fontId="177" fillId="40" borderId="24" xfId="0" applyNumberFormat="1" applyFont="1" applyFill="1" applyBorder="1" applyAlignment="1">
      <alignment horizontal="center"/>
    </xf>
    <xf numFmtId="2" fontId="38" fillId="40" borderId="29" xfId="1" applyNumberFormat="1" applyFont="1" applyFill="1" applyBorder="1" applyAlignment="1">
      <alignment vertical="center"/>
    </xf>
    <xf numFmtId="2" fontId="38" fillId="40" borderId="0" xfId="1" applyNumberFormat="1" applyFont="1" applyFill="1" applyAlignment="1">
      <alignment vertical="center"/>
    </xf>
    <xf numFmtId="0" fontId="276" fillId="40" borderId="0" xfId="1" applyFont="1" applyFill="1"/>
    <xf numFmtId="0" fontId="41" fillId="40" borderId="29" xfId="0" applyFont="1" applyFill="1" applyBorder="1" applyAlignment="1">
      <alignment horizontal="center"/>
    </xf>
    <xf numFmtId="2" fontId="38" fillId="40" borderId="29" xfId="1" applyNumberFormat="1" applyFont="1" applyFill="1" applyBorder="1"/>
    <xf numFmtId="0" fontId="38" fillId="40" borderId="36" xfId="1" applyFont="1" applyFill="1" applyBorder="1" applyAlignment="1">
      <alignment horizontal="center"/>
    </xf>
    <xf numFmtId="0" fontId="38" fillId="40" borderId="45" xfId="1" applyFont="1" applyFill="1" applyBorder="1" applyAlignment="1">
      <alignment horizontal="center"/>
    </xf>
    <xf numFmtId="169" fontId="177" fillId="40" borderId="102" xfId="0" applyNumberFormat="1" applyFont="1" applyFill="1" applyBorder="1" applyAlignment="1">
      <alignment horizontal="center" vertical="center"/>
    </xf>
    <xf numFmtId="2" fontId="177" fillId="40" borderId="102" xfId="7" applyNumberFormat="1" applyFont="1" applyFill="1" applyBorder="1" applyAlignment="1">
      <alignment horizontal="center"/>
    </xf>
    <xf numFmtId="0" fontId="38" fillId="40" borderId="30" xfId="1" applyFont="1" applyFill="1" applyBorder="1"/>
    <xf numFmtId="167" fontId="177" fillId="40" borderId="102" xfId="0" applyNumberFormat="1" applyFont="1" applyFill="1" applyBorder="1" applyAlignment="1">
      <alignment horizontal="center"/>
    </xf>
    <xf numFmtId="170" fontId="40" fillId="40" borderId="102" xfId="0" applyNumberFormat="1" applyFont="1" applyFill="1" applyBorder="1" applyAlignment="1">
      <alignment horizontal="center" vertical="center"/>
    </xf>
    <xf numFmtId="3" fontId="177" fillId="40" borderId="102" xfId="1" applyNumberFormat="1" applyFont="1" applyFill="1" applyBorder="1" applyAlignment="1">
      <alignment horizontal="center"/>
    </xf>
    <xf numFmtId="4" fontId="177" fillId="40" borderId="102" xfId="1" applyNumberFormat="1" applyFont="1" applyFill="1" applyBorder="1" applyAlignment="1">
      <alignment horizontal="center"/>
    </xf>
    <xf numFmtId="167" fontId="177" fillId="40" borderId="107" xfId="0" applyNumberFormat="1" applyFont="1" applyFill="1" applyBorder="1" applyAlignment="1">
      <alignment horizontal="center"/>
    </xf>
    <xf numFmtId="167" fontId="38" fillId="40" borderId="0" xfId="0" applyNumberFormat="1" applyFont="1" applyFill="1" applyAlignment="1">
      <alignment horizontal="center" vertical="center"/>
    </xf>
    <xf numFmtId="170" fontId="177" fillId="40" borderId="102" xfId="0" applyNumberFormat="1" applyFont="1" applyFill="1" applyBorder="1" applyAlignment="1">
      <alignment horizontal="center" vertical="center"/>
    </xf>
    <xf numFmtId="0" fontId="275" fillId="40" borderId="0" xfId="0" applyFont="1" applyFill="1"/>
    <xf numFmtId="0" fontId="41" fillId="40" borderId="29" xfId="0" applyFont="1" applyFill="1" applyBorder="1"/>
    <xf numFmtId="2" fontId="41" fillId="40" borderId="0" xfId="0" applyNumberFormat="1" applyFont="1" applyFill="1"/>
    <xf numFmtId="167" fontId="177" fillId="40" borderId="102" xfId="0" applyNumberFormat="1" applyFont="1" applyFill="1" applyBorder="1" applyAlignment="1">
      <alignment horizontal="center" vertical="center"/>
    </xf>
    <xf numFmtId="168" fontId="40" fillId="40" borderId="102" xfId="0" applyNumberFormat="1" applyFont="1" applyFill="1" applyBorder="1" applyAlignment="1">
      <alignment horizontal="center"/>
    </xf>
    <xf numFmtId="168" fontId="40" fillId="40" borderId="0" xfId="0" applyNumberFormat="1" applyFont="1" applyFill="1" applyAlignment="1">
      <alignment horizontal="center"/>
    </xf>
    <xf numFmtId="168" fontId="40" fillId="40" borderId="10" xfId="0" applyNumberFormat="1" applyFont="1" applyFill="1" applyBorder="1" applyAlignment="1">
      <alignment horizontal="center"/>
    </xf>
    <xf numFmtId="168" fontId="40" fillId="40" borderId="24" xfId="0" applyNumberFormat="1" applyFont="1" applyFill="1" applyBorder="1" applyAlignment="1">
      <alignment horizontal="center"/>
    </xf>
    <xf numFmtId="166" fontId="177" fillId="40" borderId="102" xfId="1" applyNumberFormat="1" applyFont="1" applyFill="1" applyBorder="1" applyAlignment="1">
      <alignment horizontal="center"/>
    </xf>
    <xf numFmtId="0" fontId="38" fillId="40" borderId="56" xfId="1" applyFont="1" applyFill="1" applyBorder="1" applyAlignment="1">
      <alignment horizontal="center"/>
    </xf>
    <xf numFmtId="2" fontId="43" fillId="40" borderId="0" xfId="1" applyNumberFormat="1" applyFont="1" applyFill="1"/>
    <xf numFmtId="2" fontId="40" fillId="40" borderId="108" xfId="0" applyNumberFormat="1" applyFont="1" applyFill="1" applyBorder="1" applyAlignment="1">
      <alignment horizontal="center"/>
    </xf>
    <xf numFmtId="2" fontId="38" fillId="40" borderId="10" xfId="1" applyNumberFormat="1" applyFont="1" applyFill="1" applyBorder="1" applyAlignment="1">
      <alignment horizontal="center"/>
    </xf>
    <xf numFmtId="2" fontId="38" fillId="40" borderId="24" xfId="1" applyNumberFormat="1" applyFont="1" applyFill="1" applyBorder="1" applyAlignment="1">
      <alignment horizontal="center"/>
    </xf>
    <xf numFmtId="0" fontId="198" fillId="40" borderId="29" xfId="1" applyFont="1" applyFill="1" applyBorder="1"/>
    <xf numFmtId="0" fontId="97" fillId="61" borderId="0" xfId="0" applyFont="1" applyFill="1"/>
    <xf numFmtId="0" fontId="275" fillId="61" borderId="0" xfId="0" applyFont="1" applyFill="1"/>
    <xf numFmtId="2" fontId="195" fillId="61" borderId="0" xfId="1" applyNumberFormat="1" applyFont="1" applyFill="1"/>
    <xf numFmtId="2" fontId="179" fillId="61" borderId="0" xfId="0" applyNumberFormat="1" applyFont="1" applyFill="1"/>
    <xf numFmtId="0" fontId="179" fillId="61" borderId="0" xfId="0" applyFont="1" applyFill="1"/>
    <xf numFmtId="2" fontId="97" fillId="61" borderId="0" xfId="0" applyNumberFormat="1" applyFont="1" applyFill="1"/>
    <xf numFmtId="0" fontId="61" fillId="61" borderId="0" xfId="0" applyFont="1" applyFill="1"/>
    <xf numFmtId="2" fontId="198" fillId="40" borderId="0" xfId="1" applyNumberFormat="1" applyFont="1" applyFill="1"/>
    <xf numFmtId="3" fontId="176" fillId="40" borderId="102" xfId="178" applyNumberFormat="1" applyFont="1" applyFill="1" applyBorder="1" applyAlignment="1">
      <alignment horizontal="center"/>
    </xf>
    <xf numFmtId="0" fontId="38" fillId="40" borderId="0" xfId="1" applyFont="1" applyFill="1"/>
    <xf numFmtId="0" fontId="40" fillId="40" borderId="29" xfId="1" applyFont="1" applyFill="1" applyBorder="1"/>
    <xf numFmtId="2" fontId="265" fillId="40" borderId="102" xfId="178" applyNumberFormat="1" applyFont="1" applyFill="1" applyBorder="1" applyAlignment="1">
      <alignment horizontal="center"/>
    </xf>
    <xf numFmtId="2" fontId="265" fillId="40" borderId="61" xfId="178" applyNumberFormat="1" applyFont="1" applyFill="1" applyBorder="1" applyAlignment="1">
      <alignment horizontal="center"/>
    </xf>
    <xf numFmtId="2" fontId="265" fillId="40" borderId="24" xfId="178" applyNumberFormat="1" applyFont="1" applyFill="1" applyBorder="1" applyAlignment="1">
      <alignment horizontal="center"/>
    </xf>
    <xf numFmtId="2" fontId="177" fillId="40" borderId="0" xfId="178" applyNumberFormat="1" applyFont="1" applyFill="1" applyAlignment="1">
      <alignment horizontal="center"/>
    </xf>
    <xf numFmtId="0" fontId="38" fillId="40" borderId="29" xfId="1" applyFont="1" applyFill="1" applyBorder="1"/>
    <xf numFmtId="2" fontId="40" fillId="40" borderId="61" xfId="1" applyNumberFormat="1" applyFont="1" applyFill="1" applyBorder="1" applyAlignment="1">
      <alignment horizontal="center"/>
    </xf>
    <xf numFmtId="2" fontId="40" fillId="40" borderId="56" xfId="1" applyNumberFormat="1" applyFont="1" applyFill="1" applyBorder="1" applyAlignment="1">
      <alignment horizontal="center"/>
    </xf>
    <xf numFmtId="0" fontId="38" fillId="40" borderId="104" xfId="1" applyFont="1" applyFill="1" applyBorder="1" applyAlignment="1">
      <alignment horizontal="center" vertical="center"/>
    </xf>
    <xf numFmtId="0" fontId="40" fillId="40" borderId="24" xfId="0" applyFont="1" applyFill="1" applyBorder="1" applyAlignment="1">
      <alignment horizontal="center"/>
    </xf>
    <xf numFmtId="2" fontId="40" fillId="40" borderId="102" xfId="178" applyNumberFormat="1" applyFont="1" applyFill="1" applyBorder="1" applyAlignment="1">
      <alignment horizontal="center"/>
    </xf>
    <xf numFmtId="0" fontId="97" fillId="62" borderId="0" xfId="0" applyFont="1" applyFill="1"/>
    <xf numFmtId="0" fontId="275" fillId="62" borderId="0" xfId="0" applyFont="1" applyFill="1"/>
    <xf numFmtId="2" fontId="179" fillId="62" borderId="0" xfId="1" applyNumberFormat="1" applyFont="1" applyFill="1"/>
    <xf numFmtId="2" fontId="61" fillId="62" borderId="0" xfId="0" applyNumberFormat="1" applyFont="1" applyFill="1"/>
    <xf numFmtId="0" fontId="179" fillId="62" borderId="0" xfId="0" applyFont="1" applyFill="1"/>
    <xf numFmtId="2" fontId="97" fillId="62" borderId="0" xfId="0" applyNumberFormat="1" applyFont="1" applyFill="1"/>
    <xf numFmtId="0" fontId="61" fillId="62" borderId="0" xfId="0" applyFont="1" applyFill="1"/>
    <xf numFmtId="2" fontId="240" fillId="0" borderId="29" xfId="1" applyNumberFormat="1" applyFont="1" applyBorder="1" applyAlignment="1">
      <alignment horizontal="center"/>
    </xf>
    <xf numFmtId="2" fontId="23" fillId="0" borderId="102" xfId="0" applyNumberFormat="1" applyFont="1" applyBorder="1" applyAlignment="1">
      <alignment horizontal="center"/>
    </xf>
    <xf numFmtId="2" fontId="240" fillId="0" borderId="30" xfId="1" applyNumberFormat="1" applyFont="1" applyBorder="1" applyAlignment="1">
      <alignment horizontal="center"/>
    </xf>
    <xf numFmtId="0" fontId="0" fillId="0" borderId="0" xfId="0" quotePrefix="1"/>
    <xf numFmtId="0" fontId="40" fillId="40" borderId="94" xfId="0" applyFont="1" applyFill="1" applyBorder="1" applyAlignment="1">
      <alignment horizontal="left" vertical="center" wrapText="1"/>
    </xf>
    <xf numFmtId="1" fontId="40" fillId="40" borderId="10" xfId="1" applyNumberFormat="1" applyFont="1" applyFill="1" applyBorder="1" applyAlignment="1">
      <alignment horizontal="center"/>
    </xf>
    <xf numFmtId="0" fontId="40" fillId="40" borderId="10" xfId="1" applyFont="1" applyFill="1" applyBorder="1" applyAlignment="1">
      <alignment horizontal="center" vertical="center" wrapText="1"/>
    </xf>
    <xf numFmtId="2" fontId="240" fillId="40" borderId="0" xfId="1" applyNumberFormat="1" applyFont="1" applyFill="1" applyAlignment="1">
      <alignment horizontal="center"/>
    </xf>
    <xf numFmtId="2" fontId="25" fillId="40" borderId="10" xfId="0" applyNumberFormat="1" applyFont="1" applyFill="1" applyBorder="1" applyAlignment="1">
      <alignment horizontal="center"/>
    </xf>
    <xf numFmtId="0" fontId="40" fillId="40" borderId="93" xfId="0" applyFont="1" applyFill="1" applyBorder="1" applyAlignment="1">
      <alignment horizontal="left" vertical="center" wrapText="1"/>
    </xf>
    <xf numFmtId="0" fontId="177" fillId="40" borderId="94" xfId="0" applyFont="1" applyFill="1" applyBorder="1" applyAlignment="1">
      <alignment horizontal="left" vertical="center" wrapText="1"/>
    </xf>
    <xf numFmtId="0" fontId="40" fillId="42" borderId="95" xfId="0" applyFont="1" applyFill="1" applyBorder="1" applyAlignment="1">
      <alignment horizontal="left" vertical="center" wrapText="1"/>
    </xf>
    <xf numFmtId="0" fontId="40" fillId="42" borderId="94" xfId="0" applyFont="1" applyFill="1" applyBorder="1" applyAlignment="1">
      <alignment horizontal="left" vertical="center" wrapText="1"/>
    </xf>
    <xf numFmtId="2" fontId="25" fillId="40" borderId="61" xfId="0" applyNumberFormat="1" applyFont="1" applyFill="1" applyBorder="1" applyAlignment="1">
      <alignment horizontal="center"/>
    </xf>
    <xf numFmtId="1" fontId="40" fillId="24" borderId="102" xfId="1" applyNumberFormat="1" applyFont="1" applyFill="1" applyBorder="1" applyAlignment="1">
      <alignment horizontal="center"/>
    </xf>
    <xf numFmtId="0" fontId="40" fillId="24" borderId="102" xfId="1" applyFont="1" applyFill="1" applyBorder="1" applyAlignment="1">
      <alignment horizontal="center" vertical="center" wrapText="1"/>
    </xf>
    <xf numFmtId="1" fontId="40" fillId="40" borderId="102" xfId="1" applyNumberFormat="1" applyFont="1" applyFill="1" applyBorder="1" applyAlignment="1">
      <alignment horizontal="center"/>
    </xf>
    <xf numFmtId="0" fontId="40" fillId="40" borderId="102" xfId="1" applyFont="1" applyFill="1" applyBorder="1" applyAlignment="1">
      <alignment horizontal="center" vertical="center" wrapText="1"/>
    </xf>
    <xf numFmtId="2" fontId="25" fillId="40" borderId="102" xfId="0" applyNumberFormat="1" applyFont="1" applyFill="1" applyBorder="1" applyAlignment="1">
      <alignment horizontal="center"/>
    </xf>
    <xf numFmtId="1" fontId="40" fillId="40" borderId="11" xfId="1" applyNumberFormat="1" applyFont="1" applyFill="1" applyBorder="1" applyAlignment="1">
      <alignment horizontal="center"/>
    </xf>
    <xf numFmtId="0" fontId="40" fillId="40" borderId="11" xfId="1" applyFont="1" applyFill="1" applyBorder="1" applyAlignment="1">
      <alignment horizontal="center" vertical="center" wrapText="1"/>
    </xf>
    <xf numFmtId="2" fontId="25" fillId="40" borderId="11" xfId="0" applyNumberFormat="1" applyFont="1" applyFill="1" applyBorder="1" applyAlignment="1">
      <alignment horizontal="center"/>
    </xf>
    <xf numFmtId="0" fontId="23" fillId="40" borderId="48" xfId="0" applyFont="1" applyFill="1" applyBorder="1" applyAlignment="1">
      <alignment horizontal="center"/>
    </xf>
    <xf numFmtId="1" fontId="40" fillId="40" borderId="61" xfId="1" applyNumberFormat="1" applyFont="1" applyFill="1" applyBorder="1" applyAlignment="1">
      <alignment horizontal="center"/>
    </xf>
    <xf numFmtId="0" fontId="40" fillId="40" borderId="61" xfId="1" applyFont="1" applyFill="1" applyBorder="1" applyAlignment="1">
      <alignment horizontal="center" wrapText="1"/>
    </xf>
    <xf numFmtId="2" fontId="25" fillId="40" borderId="13" xfId="0" applyNumberFormat="1" applyFont="1" applyFill="1" applyBorder="1" applyAlignment="1">
      <alignment horizontal="center"/>
    </xf>
    <xf numFmtId="2" fontId="0" fillId="40" borderId="0" xfId="0" applyNumberFormat="1" applyFill="1"/>
    <xf numFmtId="0" fontId="23" fillId="0" borderId="103" xfId="1" applyFont="1" applyBorder="1" applyAlignment="1">
      <alignment horizontal="center"/>
    </xf>
    <xf numFmtId="0" fontId="40" fillId="0" borderId="104" xfId="1" applyFont="1" applyBorder="1" applyAlignment="1">
      <alignment horizontal="center" vertical="center" wrapText="1"/>
    </xf>
    <xf numFmtId="2" fontId="25" fillId="0" borderId="104" xfId="0" applyNumberFormat="1" applyFont="1" applyBorder="1" applyAlignment="1">
      <alignment horizontal="center"/>
    </xf>
    <xf numFmtId="0" fontId="23" fillId="0" borderId="105" xfId="0" applyFont="1" applyBorder="1" applyAlignment="1">
      <alignment horizontal="center"/>
    </xf>
    <xf numFmtId="0" fontId="0" fillId="0" borderId="33" xfId="0" applyBorder="1"/>
    <xf numFmtId="0" fontId="176" fillId="0" borderId="29" xfId="0" applyFont="1" applyBorder="1"/>
    <xf numFmtId="0" fontId="25" fillId="0" borderId="30" xfId="1" applyFont="1" applyBorder="1" applyAlignment="1">
      <alignment horizontal="center"/>
    </xf>
    <xf numFmtId="2" fontId="176" fillId="0" borderId="30" xfId="0" applyNumberFormat="1" applyFont="1" applyBorder="1" applyAlignment="1">
      <alignment horizontal="center"/>
    </xf>
    <xf numFmtId="2" fontId="25" fillId="0" borderId="30" xfId="0" applyNumberFormat="1" applyFont="1" applyBorder="1"/>
    <xf numFmtId="0" fontId="23" fillId="0" borderId="33" xfId="1" applyFont="1" applyBorder="1" applyAlignment="1">
      <alignment horizontal="center"/>
    </xf>
    <xf numFmtId="0" fontId="4" fillId="0" borderId="29" xfId="1" applyBorder="1" applyAlignment="1">
      <alignment horizontal="center"/>
    </xf>
    <xf numFmtId="0" fontId="40" fillId="0" borderId="29" xfId="1" applyFont="1" applyBorder="1" applyAlignment="1">
      <alignment horizontal="center" vertical="center" wrapText="1"/>
    </xf>
    <xf numFmtId="2" fontId="25" fillId="0" borderId="29" xfId="0" applyNumberFormat="1" applyFont="1" applyBorder="1" applyAlignment="1">
      <alignment horizontal="center"/>
    </xf>
    <xf numFmtId="0" fontId="23" fillId="0" borderId="104" xfId="1" applyFont="1" applyBorder="1" applyAlignment="1">
      <alignment horizontal="center"/>
    </xf>
    <xf numFmtId="0" fontId="30" fillId="0" borderId="105" xfId="0" applyFont="1" applyBorder="1" applyAlignment="1">
      <alignment horizontal="center"/>
    </xf>
    <xf numFmtId="0" fontId="23" fillId="0" borderId="29" xfId="1" applyFont="1" applyBorder="1" applyAlignment="1">
      <alignment horizontal="center"/>
    </xf>
    <xf numFmtId="0" fontId="23" fillId="0" borderId="30" xfId="1" applyFont="1" applyBorder="1" applyAlignment="1">
      <alignment horizontal="center"/>
    </xf>
    <xf numFmtId="2" fontId="25" fillId="0" borderId="30" xfId="0" applyNumberFormat="1" applyFont="1" applyBorder="1" applyAlignment="1">
      <alignment horizontal="center"/>
    </xf>
    <xf numFmtId="0" fontId="23" fillId="0" borderId="31" xfId="1" applyFont="1" applyBorder="1" applyAlignment="1">
      <alignment horizontal="center"/>
    </xf>
    <xf numFmtId="2" fontId="25" fillId="0" borderId="83" xfId="0" applyNumberFormat="1" applyFont="1" applyBorder="1" applyAlignment="1">
      <alignment horizontal="center"/>
    </xf>
    <xf numFmtId="0" fontId="4" fillId="0" borderId="105" xfId="0" applyFont="1" applyBorder="1" applyAlignment="1">
      <alignment horizontal="center"/>
    </xf>
    <xf numFmtId="0" fontId="23" fillId="40" borderId="37" xfId="0" applyFont="1" applyFill="1" applyBorder="1" applyAlignment="1">
      <alignment horizontal="center"/>
    </xf>
    <xf numFmtId="1" fontId="40" fillId="40" borderId="13" xfId="1" applyNumberFormat="1" applyFont="1" applyFill="1" applyBorder="1" applyAlignment="1">
      <alignment horizontal="center"/>
    </xf>
    <xf numFmtId="1" fontId="40" fillId="40" borderId="13" xfId="1" applyNumberFormat="1" applyFont="1" applyFill="1" applyBorder="1" applyAlignment="1">
      <alignment horizontal="center" vertical="center"/>
    </xf>
    <xf numFmtId="0" fontId="23" fillId="40" borderId="103" xfId="0" applyFont="1" applyFill="1" applyBorder="1" applyAlignment="1">
      <alignment horizontal="center"/>
    </xf>
    <xf numFmtId="1" fontId="40" fillId="0" borderId="104" xfId="1" applyNumberFormat="1" applyFont="1" applyBorder="1" applyAlignment="1">
      <alignment horizontal="center" vertical="center"/>
    </xf>
    <xf numFmtId="0" fontId="23" fillId="0" borderId="105" xfId="0" applyFont="1" applyBorder="1"/>
    <xf numFmtId="1" fontId="40" fillId="0" borderId="29" xfId="1" applyNumberFormat="1" applyFont="1" applyBorder="1" applyAlignment="1">
      <alignment horizontal="center" vertical="center"/>
    </xf>
    <xf numFmtId="0" fontId="176" fillId="0" borderId="30" xfId="1" applyFont="1" applyBorder="1" applyAlignment="1">
      <alignment horizontal="center"/>
    </xf>
    <xf numFmtId="0" fontId="23" fillId="40" borderId="103" xfId="1" applyFont="1" applyFill="1" applyBorder="1" applyAlignment="1">
      <alignment horizontal="center" vertical="center"/>
    </xf>
    <xf numFmtId="0" fontId="25" fillId="0" borderId="104" xfId="1" applyFont="1" applyBorder="1" applyAlignment="1">
      <alignment horizontal="center"/>
    </xf>
    <xf numFmtId="0" fontId="23" fillId="40" borderId="33" xfId="1" applyFont="1" applyFill="1" applyBorder="1" applyAlignment="1">
      <alignment horizontal="center" vertical="center"/>
    </xf>
    <xf numFmtId="0" fontId="25" fillId="0" borderId="29" xfId="1" applyFont="1" applyBorder="1" applyAlignment="1">
      <alignment horizontal="center"/>
    </xf>
    <xf numFmtId="0" fontId="25" fillId="0" borderId="30" xfId="0" applyFont="1" applyBorder="1"/>
    <xf numFmtId="0" fontId="23" fillId="40" borderId="104" xfId="1" applyFont="1" applyFill="1" applyBorder="1" applyAlignment="1">
      <alignment horizontal="center"/>
    </xf>
    <xf numFmtId="1" fontId="40" fillId="40" borderId="104" xfId="1" applyNumberFormat="1" applyFont="1" applyFill="1" applyBorder="1" applyAlignment="1">
      <alignment horizontal="center"/>
    </xf>
    <xf numFmtId="2" fontId="25" fillId="40" borderId="104" xfId="0" applyNumberFormat="1" applyFont="1" applyFill="1" applyBorder="1" applyAlignment="1">
      <alignment horizontal="center"/>
    </xf>
    <xf numFmtId="2" fontId="25" fillId="40" borderId="83" xfId="0" applyNumberFormat="1" applyFont="1" applyFill="1" applyBorder="1" applyAlignment="1">
      <alignment horizontal="center"/>
    </xf>
    <xf numFmtId="0" fontId="30" fillId="40" borderId="105" xfId="0" applyFont="1" applyFill="1" applyBorder="1" applyAlignment="1">
      <alignment horizontal="center"/>
    </xf>
    <xf numFmtId="2" fontId="0" fillId="0" borderId="33" xfId="0" applyNumberFormat="1" applyBorder="1" applyAlignment="1">
      <alignment horizontal="right"/>
    </xf>
    <xf numFmtId="2" fontId="0" fillId="0" borderId="31" xfId="0" applyNumberFormat="1" applyBorder="1" applyAlignment="1">
      <alignment horizontal="right"/>
    </xf>
    <xf numFmtId="2" fontId="23" fillId="0" borderId="104" xfId="0" applyNumberFormat="1" applyFont="1" applyBorder="1" applyAlignment="1">
      <alignment horizontal="center"/>
    </xf>
    <xf numFmtId="0" fontId="23" fillId="0" borderId="103" xfId="0" applyFont="1" applyBorder="1" applyAlignment="1">
      <alignment horizontal="center"/>
    </xf>
    <xf numFmtId="2" fontId="25" fillId="0" borderId="118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2" fontId="176" fillId="0" borderId="29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/>
    <xf numFmtId="0" fontId="40" fillId="42" borderId="34" xfId="0" applyFont="1" applyFill="1" applyBorder="1" applyAlignment="1">
      <alignment horizontal="left" vertical="top" wrapText="1"/>
    </xf>
    <xf numFmtId="1" fontId="40" fillId="24" borderId="104" xfId="1" applyNumberFormat="1" applyFont="1" applyFill="1" applyBorder="1" applyAlignment="1">
      <alignment horizontal="center"/>
    </xf>
    <xf numFmtId="0" fontId="40" fillId="24" borderId="104" xfId="1" applyFont="1" applyFill="1" applyBorder="1" applyAlignment="1">
      <alignment horizontal="center" vertical="center" wrapText="1"/>
    </xf>
    <xf numFmtId="2" fontId="40" fillId="0" borderId="29" xfId="0" applyNumberFormat="1" applyFont="1" applyBorder="1" applyAlignment="1">
      <alignment horizontal="center" vertical="center" wrapText="1"/>
    </xf>
    <xf numFmtId="0" fontId="192" fillId="0" borderId="33" xfId="0" applyFont="1" applyBorder="1"/>
    <xf numFmtId="0" fontId="192" fillId="0" borderId="29" xfId="0" applyFont="1" applyBorder="1"/>
    <xf numFmtId="0" fontId="101" fillId="24" borderId="34" xfId="0" applyFont="1" applyFill="1" applyBorder="1"/>
    <xf numFmtId="0" fontId="101" fillId="24" borderId="0" xfId="0" applyFont="1" applyFill="1"/>
    <xf numFmtId="2" fontId="101" fillId="24" borderId="0" xfId="0" applyNumberFormat="1" applyFont="1" applyFill="1"/>
    <xf numFmtId="0" fontId="25" fillId="24" borderId="31" xfId="1" applyFont="1" applyFill="1" applyBorder="1"/>
    <xf numFmtId="0" fontId="25" fillId="24" borderId="49" xfId="1" applyFont="1" applyFill="1" applyBorder="1" applyAlignment="1">
      <alignment horizontal="center" vertical="center"/>
    </xf>
    <xf numFmtId="0" fontId="25" fillId="24" borderId="31" xfId="1" applyFont="1" applyFill="1" applyBorder="1" applyAlignment="1">
      <alignment horizontal="center"/>
    </xf>
    <xf numFmtId="1" fontId="40" fillId="24" borderId="60" xfId="1" applyNumberFormat="1" applyFont="1" applyFill="1" applyBorder="1" applyAlignment="1">
      <alignment horizontal="center"/>
    </xf>
    <xf numFmtId="1" fontId="40" fillId="24" borderId="37" xfId="1" applyNumberFormat="1" applyFont="1" applyFill="1" applyBorder="1" applyAlignment="1">
      <alignment horizontal="center"/>
    </xf>
    <xf numFmtId="2" fontId="198" fillId="0" borderId="102" xfId="1" applyNumberFormat="1" applyFont="1" applyBorder="1" applyAlignment="1">
      <alignment horizontal="center" vertical="center"/>
    </xf>
    <xf numFmtId="1" fontId="40" fillId="24" borderId="39" xfId="1" applyNumberFormat="1" applyFont="1" applyFill="1" applyBorder="1" applyAlignment="1">
      <alignment horizontal="center"/>
    </xf>
    <xf numFmtId="1" fontId="40" fillId="24" borderId="40" xfId="1" applyNumberFormat="1" applyFont="1" applyFill="1" applyBorder="1" applyAlignment="1">
      <alignment horizontal="center"/>
    </xf>
    <xf numFmtId="0" fontId="192" fillId="0" borderId="31" xfId="0" applyFont="1" applyBorder="1"/>
    <xf numFmtId="0" fontId="192" fillId="0" borderId="30" xfId="0" applyFont="1" applyBorder="1"/>
    <xf numFmtId="0" fontId="23" fillId="0" borderId="103" xfId="1" applyFont="1" applyBorder="1" applyAlignment="1">
      <alignment horizontal="center" vertical="center"/>
    </xf>
    <xf numFmtId="0" fontId="23" fillId="0" borderId="104" xfId="1" applyFont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23" fillId="0" borderId="33" xfId="1" applyFont="1" applyBorder="1" applyAlignment="1">
      <alignment horizontal="center" vertical="center"/>
    </xf>
    <xf numFmtId="0" fontId="23" fillId="0" borderId="29" xfId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3" fillId="0" borderId="71" xfId="1" applyFont="1" applyBorder="1" applyAlignment="1">
      <alignment horizontal="center"/>
    </xf>
    <xf numFmtId="0" fontId="23" fillId="0" borderId="17" xfId="1" applyFont="1" applyBorder="1" applyAlignment="1">
      <alignment horizontal="center"/>
    </xf>
    <xf numFmtId="0" fontId="0" fillId="0" borderId="89" xfId="0" applyBorder="1" applyAlignment="1">
      <alignment horizontal="center"/>
    </xf>
    <xf numFmtId="0" fontId="23" fillId="0" borderId="33" xfId="1" applyFont="1" applyBorder="1"/>
    <xf numFmtId="2" fontId="25" fillId="0" borderId="29" xfId="0" applyNumberFormat="1" applyFont="1" applyBorder="1"/>
    <xf numFmtId="2" fontId="25" fillId="0" borderId="108" xfId="0" applyNumberFormat="1" applyFont="1" applyBorder="1" applyAlignment="1">
      <alignment horizontal="center"/>
    </xf>
    <xf numFmtId="0" fontId="23" fillId="0" borderId="34" xfId="1" applyFont="1" applyBorder="1" applyAlignment="1">
      <alignment horizontal="center" vertical="center"/>
    </xf>
    <xf numFmtId="0" fontId="23" fillId="0" borderId="34" xfId="1" applyFont="1" applyBorder="1"/>
    <xf numFmtId="0" fontId="4" fillId="0" borderId="51" xfId="0" applyFont="1" applyBorder="1" applyAlignment="1">
      <alignment horizontal="center"/>
    </xf>
    <xf numFmtId="2" fontId="240" fillId="0" borderId="29" xfId="1" applyNumberFormat="1" applyFont="1" applyBorder="1" applyAlignment="1">
      <alignment horizontal="center" vertical="center"/>
    </xf>
    <xf numFmtId="0" fontId="25" fillId="0" borderId="31" xfId="1" applyFont="1" applyBorder="1" applyAlignment="1">
      <alignment horizontal="center"/>
    </xf>
    <xf numFmtId="0" fontId="23" fillId="40" borderId="71" xfId="1" applyFont="1" applyFill="1" applyBorder="1" applyAlignment="1">
      <alignment horizontal="center" vertical="center"/>
    </xf>
    <xf numFmtId="1" fontId="40" fillId="24" borderId="17" xfId="1" applyNumberFormat="1" applyFont="1" applyFill="1" applyBorder="1" applyAlignment="1">
      <alignment horizontal="center"/>
    </xf>
    <xf numFmtId="0" fontId="30" fillId="0" borderId="105" xfId="0" applyFont="1" applyBorder="1"/>
    <xf numFmtId="0" fontId="23" fillId="0" borderId="31" xfId="1" applyFont="1" applyBorder="1" applyAlignment="1">
      <alignment horizontal="right"/>
    </xf>
    <xf numFmtId="0" fontId="25" fillId="0" borderId="16" xfId="1" applyFont="1" applyBorder="1" applyAlignment="1">
      <alignment horizontal="center"/>
    </xf>
    <xf numFmtId="0" fontId="0" fillId="40" borderId="103" xfId="0" applyFill="1" applyBorder="1" applyAlignment="1">
      <alignment horizontal="center"/>
    </xf>
    <xf numFmtId="2" fontId="25" fillId="0" borderId="20" xfId="0" applyNumberFormat="1" applyFont="1" applyBorder="1" applyAlignment="1">
      <alignment horizontal="center"/>
    </xf>
    <xf numFmtId="0" fontId="0" fillId="0" borderId="29" xfId="0" applyBorder="1" applyAlignment="1">
      <alignment horizontal="left" wrapText="1"/>
    </xf>
    <xf numFmtId="2" fontId="0" fillId="0" borderId="29" xfId="0" applyNumberFormat="1" applyBorder="1" applyAlignment="1">
      <alignment horizontal="right"/>
    </xf>
    <xf numFmtId="0" fontId="0" fillId="0" borderId="30" xfId="0" applyBorder="1" applyAlignment="1">
      <alignment horizontal="left" wrapText="1"/>
    </xf>
    <xf numFmtId="2" fontId="0" fillId="0" borderId="30" xfId="0" applyNumberFormat="1" applyBorder="1" applyAlignment="1">
      <alignment horizontal="right"/>
    </xf>
    <xf numFmtId="0" fontId="23" fillId="0" borderId="37" xfId="1" applyFont="1" applyBorder="1" applyAlignment="1">
      <alignment horizontal="center" vertical="center"/>
    </xf>
    <xf numFmtId="0" fontId="23" fillId="0" borderId="29" xfId="1" applyFont="1" applyBorder="1"/>
    <xf numFmtId="0" fontId="25" fillId="0" borderId="29" xfId="1" applyFont="1" applyBorder="1"/>
    <xf numFmtId="0" fontId="176" fillId="0" borderId="29" xfId="1" applyFont="1" applyBorder="1"/>
    <xf numFmtId="0" fontId="23" fillId="0" borderId="30" xfId="1" applyFont="1" applyBorder="1"/>
    <xf numFmtId="0" fontId="25" fillId="0" borderId="30" xfId="1" applyFont="1" applyBorder="1"/>
    <xf numFmtId="3" fontId="30" fillId="0" borderId="0" xfId="1" applyNumberFormat="1" applyFont="1" applyAlignment="1">
      <alignment horizontal="center"/>
    </xf>
    <xf numFmtId="2" fontId="30" fillId="0" borderId="0" xfId="0" applyNumberFormat="1" applyFont="1"/>
    <xf numFmtId="0" fontId="23" fillId="0" borderId="103" xfId="1" applyFont="1" applyBorder="1"/>
    <xf numFmtId="0" fontId="25" fillId="0" borderId="102" xfId="1" applyFont="1" applyBorder="1" applyAlignment="1">
      <alignment horizontal="center"/>
    </xf>
    <xf numFmtId="0" fontId="30" fillId="0" borderId="106" xfId="0" applyFont="1" applyBorder="1"/>
    <xf numFmtId="0" fontId="0" fillId="0" borderId="21" xfId="0" applyBorder="1"/>
    <xf numFmtId="0" fontId="0" fillId="0" borderId="120" xfId="0" applyBorder="1"/>
    <xf numFmtId="0" fontId="30" fillId="0" borderId="0" xfId="1" applyFont="1" applyAlignment="1">
      <alignment horizontal="center"/>
    </xf>
    <xf numFmtId="0" fontId="0" fillId="24" borderId="120" xfId="0" applyFill="1" applyBorder="1"/>
    <xf numFmtId="0" fontId="0" fillId="24" borderId="21" xfId="0" applyFill="1" applyBorder="1"/>
    <xf numFmtId="0" fontId="0" fillId="24" borderId="63" xfId="0" applyFill="1" applyBorder="1"/>
    <xf numFmtId="0" fontId="85" fillId="24" borderId="74" xfId="0" applyFont="1" applyFill="1" applyBorder="1" applyAlignment="1">
      <alignment horizontal="center"/>
    </xf>
    <xf numFmtId="0" fontId="0" fillId="24" borderId="65" xfId="0" applyFill="1" applyBorder="1"/>
    <xf numFmtId="2" fontId="240" fillId="0" borderId="120" xfId="1" applyNumberFormat="1" applyFont="1" applyBorder="1" applyAlignment="1">
      <alignment horizontal="center" vertical="center"/>
    </xf>
    <xf numFmtId="2" fontId="240" fillId="0" borderId="63" xfId="1" applyNumberFormat="1" applyFont="1" applyBorder="1" applyAlignment="1">
      <alignment horizontal="center" vertical="center"/>
    </xf>
    <xf numFmtId="0" fontId="23" fillId="0" borderId="120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67" fillId="24" borderId="120" xfId="0" applyFont="1" applyFill="1" applyBorder="1"/>
    <xf numFmtId="2" fontId="101" fillId="24" borderId="21" xfId="0" applyNumberFormat="1" applyFont="1" applyFill="1" applyBorder="1"/>
    <xf numFmtId="2" fontId="240" fillId="0" borderId="120" xfId="1" applyNumberFormat="1" applyFont="1" applyBorder="1" applyAlignment="1">
      <alignment horizontal="center"/>
    </xf>
    <xf numFmtId="2" fontId="240" fillId="0" borderId="21" xfId="1" applyNumberFormat="1" applyFont="1" applyBorder="1" applyAlignment="1">
      <alignment horizontal="center"/>
    </xf>
    <xf numFmtId="2" fontId="240" fillId="0" borderId="63" xfId="1" applyNumberFormat="1" applyFont="1" applyBorder="1" applyAlignment="1">
      <alignment horizontal="center"/>
    </xf>
    <xf numFmtId="0" fontId="0" fillId="0" borderId="120" xfId="0" applyBorder="1" applyAlignment="1">
      <alignment horizontal="center"/>
    </xf>
    <xf numFmtId="0" fontId="23" fillId="0" borderId="63" xfId="0" applyFont="1" applyBorder="1" applyAlignment="1">
      <alignment horizontal="center"/>
    </xf>
    <xf numFmtId="0" fontId="25" fillId="0" borderId="63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2" fontId="240" fillId="0" borderId="59" xfId="1" applyNumberFormat="1" applyFont="1" applyBorder="1" applyAlignment="1">
      <alignment horizontal="center"/>
    </xf>
    <xf numFmtId="0" fontId="25" fillId="0" borderId="57" xfId="0" applyFont="1" applyBorder="1" applyAlignment="1">
      <alignment horizontal="center"/>
    </xf>
    <xf numFmtId="0" fontId="25" fillId="40" borderId="38" xfId="0" applyFont="1" applyFill="1" applyBorder="1" applyAlignment="1">
      <alignment horizontal="center"/>
    </xf>
    <xf numFmtId="0" fontId="0" fillId="40" borderId="96" xfId="0" applyFill="1" applyBorder="1" applyAlignment="1">
      <alignment horizontal="left" vertical="top" wrapText="1"/>
    </xf>
    <xf numFmtId="167" fontId="193" fillId="40" borderId="13" xfId="0" applyNumberFormat="1" applyFont="1" applyFill="1" applyBorder="1" applyAlignment="1">
      <alignment horizontal="center"/>
    </xf>
    <xf numFmtId="1" fontId="0" fillId="40" borderId="13" xfId="0" applyNumberFormat="1" applyFill="1" applyBorder="1" applyAlignment="1">
      <alignment horizontal="center" vertical="center" wrapText="1"/>
    </xf>
    <xf numFmtId="2" fontId="202" fillId="40" borderId="102" xfId="1" applyNumberFormat="1" applyFont="1" applyFill="1" applyBorder="1" applyAlignment="1">
      <alignment horizontal="center"/>
    </xf>
    <xf numFmtId="2" fontId="0" fillId="40" borderId="102" xfId="0" applyNumberFormat="1" applyFill="1" applyBorder="1" applyAlignment="1">
      <alignment horizontal="center"/>
    </xf>
    <xf numFmtId="2" fontId="202" fillId="40" borderId="13" xfId="0" applyNumberFormat="1" applyFont="1" applyFill="1" applyBorder="1" applyAlignment="1">
      <alignment horizontal="center"/>
    </xf>
    <xf numFmtId="167" fontId="193" fillId="40" borderId="102" xfId="0" applyNumberFormat="1" applyFont="1" applyFill="1" applyBorder="1" applyAlignment="1">
      <alignment horizontal="center"/>
    </xf>
    <xf numFmtId="1" fontId="0" fillId="40" borderId="102" xfId="0" applyNumberFormat="1" applyFill="1" applyBorder="1" applyAlignment="1">
      <alignment horizontal="center" vertical="center"/>
    </xf>
    <xf numFmtId="1" fontId="4" fillId="40" borderId="102" xfId="282" applyNumberFormat="1" applyFont="1" applyFill="1" applyBorder="1" applyAlignment="1" applyProtection="1">
      <alignment horizontal="center" vertical="center" wrapText="1"/>
    </xf>
    <xf numFmtId="1" fontId="4" fillId="40" borderId="102" xfId="282" applyNumberFormat="1" applyFont="1" applyFill="1" applyBorder="1" applyAlignment="1" applyProtection="1">
      <alignment horizontal="center" vertical="center"/>
    </xf>
    <xf numFmtId="0" fontId="0" fillId="40" borderId="121" xfId="0" applyFill="1" applyBorder="1" applyAlignment="1">
      <alignment horizontal="left" vertical="top" wrapText="1"/>
    </xf>
    <xf numFmtId="167" fontId="193" fillId="40" borderId="104" xfId="0" applyNumberFormat="1" applyFont="1" applyFill="1" applyBorder="1" applyAlignment="1">
      <alignment horizontal="center"/>
    </xf>
    <xf numFmtId="1" fontId="0" fillId="40" borderId="104" xfId="0" applyNumberFormat="1" applyFill="1" applyBorder="1" applyAlignment="1">
      <alignment horizontal="center" vertical="center"/>
    </xf>
    <xf numFmtId="2" fontId="202" fillId="40" borderId="118" xfId="1" applyNumberFormat="1" applyFont="1" applyFill="1" applyBorder="1" applyAlignment="1">
      <alignment horizontal="center"/>
    </xf>
    <xf numFmtId="2" fontId="0" fillId="40" borderId="104" xfId="0" applyNumberFormat="1" applyFill="1" applyBorder="1" applyAlignment="1">
      <alignment horizontal="center"/>
    </xf>
    <xf numFmtId="2" fontId="202" fillId="40" borderId="17" xfId="0" applyNumberFormat="1" applyFont="1" applyFill="1" applyBorder="1" applyAlignment="1">
      <alignment horizontal="center"/>
    </xf>
    <xf numFmtId="2" fontId="202" fillId="40" borderId="10" xfId="1" applyNumberFormat="1" applyFont="1" applyFill="1" applyBorder="1" applyAlignment="1">
      <alignment horizontal="center"/>
    </xf>
    <xf numFmtId="1" fontId="193" fillId="40" borderId="10" xfId="0" applyNumberFormat="1" applyFont="1" applyFill="1" applyBorder="1" applyAlignment="1">
      <alignment horizontal="center"/>
    </xf>
    <xf numFmtId="0" fontId="0" fillId="40" borderId="37" xfId="0" applyFill="1" applyBorder="1" applyAlignment="1">
      <alignment horizontal="left"/>
    </xf>
    <xf numFmtId="2" fontId="202" fillId="40" borderId="13" xfId="1" applyNumberFormat="1" applyFont="1" applyFill="1" applyBorder="1" applyAlignment="1">
      <alignment horizontal="center"/>
    </xf>
    <xf numFmtId="1" fontId="193" fillId="40" borderId="13" xfId="0" applyNumberFormat="1" applyFont="1" applyFill="1" applyBorder="1" applyAlignment="1">
      <alignment horizontal="center"/>
    </xf>
    <xf numFmtId="0" fontId="0" fillId="0" borderId="122" xfId="0" applyBorder="1" applyAlignment="1">
      <alignment horizontal="left"/>
    </xf>
    <xf numFmtId="0" fontId="0" fillId="0" borderId="123" xfId="0" applyBorder="1"/>
    <xf numFmtId="0" fontId="0" fillId="0" borderId="123" xfId="0" applyBorder="1" applyAlignment="1">
      <alignment horizontal="center" vertical="center"/>
    </xf>
    <xf numFmtId="2" fontId="189" fillId="0" borderId="123" xfId="0" applyNumberFormat="1" applyFont="1" applyBorder="1" applyAlignment="1">
      <alignment horizontal="center"/>
    </xf>
    <xf numFmtId="2" fontId="202" fillId="0" borderId="123" xfId="1" applyNumberFormat="1" applyFont="1" applyBorder="1" applyAlignment="1">
      <alignment horizontal="center"/>
    </xf>
    <xf numFmtId="1" fontId="193" fillId="0" borderId="123" xfId="0" applyNumberFormat="1" applyFont="1" applyBorder="1" applyAlignment="1">
      <alignment horizontal="center"/>
    </xf>
    <xf numFmtId="2" fontId="202" fillId="0" borderId="123" xfId="0" applyNumberFormat="1" applyFont="1" applyBorder="1" applyAlignment="1">
      <alignment horizontal="center"/>
    </xf>
    <xf numFmtId="0" fontId="0" fillId="0" borderId="124" xfId="0" applyBorder="1"/>
    <xf numFmtId="0" fontId="0" fillId="40" borderId="102" xfId="0" applyFill="1" applyBorder="1"/>
    <xf numFmtId="0" fontId="0" fillId="0" borderId="104" xfId="0" applyBorder="1" applyAlignment="1">
      <alignment horizontal="center" vertical="center"/>
    </xf>
    <xf numFmtId="4" fontId="182" fillId="48" borderId="123" xfId="0" applyNumberFormat="1" applyFont="1" applyFill="1" applyBorder="1" applyAlignment="1">
      <alignment horizontal="center" vertical="center" wrapText="1"/>
    </xf>
    <xf numFmtId="4" fontId="253" fillId="46" borderId="123" xfId="0" applyNumberFormat="1" applyFont="1" applyFill="1" applyBorder="1" applyAlignment="1">
      <alignment horizontal="center" vertical="center" wrapText="1"/>
    </xf>
    <xf numFmtId="0" fontId="189" fillId="47" borderId="124" xfId="0" applyFont="1" applyFill="1" applyBorder="1" applyAlignment="1">
      <alignment horizontal="center"/>
    </xf>
    <xf numFmtId="0" fontId="202" fillId="47" borderId="83" xfId="1" applyFont="1" applyFill="1" applyBorder="1" applyAlignment="1">
      <alignment horizontal="center" vertical="center"/>
    </xf>
    <xf numFmtId="0" fontId="202" fillId="47" borderId="125" xfId="1" applyFont="1" applyFill="1" applyBorder="1" applyAlignment="1">
      <alignment horizontal="center" vertical="center"/>
    </xf>
    <xf numFmtId="0" fontId="202" fillId="47" borderId="126" xfId="1" applyFont="1" applyFill="1" applyBorder="1" applyAlignment="1">
      <alignment horizontal="center" vertical="center"/>
    </xf>
    <xf numFmtId="0" fontId="251" fillId="47" borderId="17" xfId="1" applyFont="1" applyFill="1" applyBorder="1" applyAlignment="1">
      <alignment horizontal="center" vertical="center"/>
    </xf>
    <xf numFmtId="0" fontId="176" fillId="49" borderId="104" xfId="1" applyFont="1" applyFill="1" applyBorder="1" applyAlignment="1">
      <alignment horizontal="center"/>
    </xf>
    <xf numFmtId="10" fontId="31" fillId="0" borderId="104" xfId="1" applyNumberFormat="1" applyFont="1" applyBorder="1" applyAlignment="1">
      <alignment horizontal="center"/>
    </xf>
    <xf numFmtId="0" fontId="0" fillId="47" borderId="105" xfId="0" applyFill="1" applyBorder="1"/>
    <xf numFmtId="0" fontId="0" fillId="0" borderId="108" xfId="0" applyBorder="1"/>
    <xf numFmtId="0" fontId="0" fillId="0" borderId="118" xfId="0" applyBorder="1"/>
    <xf numFmtId="0" fontId="0" fillId="0" borderId="109" xfId="0" applyBorder="1" applyAlignment="1">
      <alignment horizontal="center" vertical="center"/>
    </xf>
    <xf numFmtId="0" fontId="0" fillId="40" borderId="127" xfId="0" applyFill="1" applyBorder="1"/>
    <xf numFmtId="0" fontId="0" fillId="0" borderId="128" xfId="0" applyBorder="1"/>
    <xf numFmtId="0" fontId="0" fillId="0" borderId="129" xfId="0" applyBorder="1"/>
    <xf numFmtId="0" fontId="176" fillId="0" borderId="129" xfId="0" applyFont="1" applyBorder="1"/>
    <xf numFmtId="0" fontId="202" fillId="0" borderId="129" xfId="0" applyFont="1" applyBorder="1"/>
    <xf numFmtId="0" fontId="0" fillId="0" borderId="131" xfId="0" applyBorder="1"/>
    <xf numFmtId="0" fontId="0" fillId="0" borderId="132" xfId="0" applyBorder="1"/>
    <xf numFmtId="0" fontId="0" fillId="0" borderId="132" xfId="0" applyBorder="1" applyAlignment="1">
      <alignment horizontal="center" vertical="center"/>
    </xf>
    <xf numFmtId="0" fontId="176" fillId="0" borderId="132" xfId="0" applyFont="1" applyBorder="1"/>
    <xf numFmtId="0" fontId="202" fillId="0" borderId="132" xfId="0" applyFont="1" applyBorder="1"/>
    <xf numFmtId="0" fontId="0" fillId="0" borderId="133" xfId="0" applyBorder="1"/>
    <xf numFmtId="0" fontId="0" fillId="0" borderId="134" xfId="0" applyBorder="1"/>
    <xf numFmtId="0" fontId="202" fillId="47" borderId="135" xfId="1" applyFont="1" applyFill="1" applyBorder="1" applyAlignment="1">
      <alignment horizontal="left"/>
    </xf>
    <xf numFmtId="0" fontId="0" fillId="47" borderId="136" xfId="1" applyFont="1" applyFill="1" applyBorder="1" applyAlignment="1">
      <alignment horizontal="left"/>
    </xf>
    <xf numFmtId="0" fontId="202" fillId="47" borderId="136" xfId="1" applyFont="1" applyFill="1" applyBorder="1" applyAlignment="1">
      <alignment horizontal="center" vertical="center"/>
    </xf>
    <xf numFmtId="0" fontId="251" fillId="47" borderId="136" xfId="1" applyFont="1" applyFill="1" applyBorder="1" applyAlignment="1">
      <alignment horizontal="center" vertical="center"/>
    </xf>
    <xf numFmtId="0" fontId="189" fillId="42" borderId="136" xfId="1" applyFont="1" applyFill="1" applyBorder="1" applyAlignment="1">
      <alignment horizontal="center"/>
    </xf>
    <xf numFmtId="2" fontId="202" fillId="0" borderId="136" xfId="1" applyNumberFormat="1" applyFont="1" applyBorder="1" applyAlignment="1">
      <alignment horizontal="center"/>
    </xf>
    <xf numFmtId="1" fontId="193" fillId="0" borderId="136" xfId="0" applyNumberFormat="1" applyFont="1" applyBorder="1" applyAlignment="1">
      <alignment horizontal="center"/>
    </xf>
    <xf numFmtId="2" fontId="202" fillId="0" borderId="136" xfId="0" applyNumberFormat="1" applyFont="1" applyBorder="1" applyAlignment="1">
      <alignment horizontal="center"/>
    </xf>
    <xf numFmtId="0" fontId="0" fillId="47" borderId="130" xfId="0" applyFill="1" applyBorder="1"/>
    <xf numFmtId="0" fontId="0" fillId="0" borderId="137" xfId="0" applyBorder="1" applyAlignment="1">
      <alignment horizontal="left"/>
    </xf>
    <xf numFmtId="0" fontId="0" fillId="0" borderId="138" xfId="0" applyBorder="1"/>
    <xf numFmtId="0" fontId="0" fillId="0" borderId="139" xfId="0" applyBorder="1"/>
    <xf numFmtId="0" fontId="0" fillId="0" borderId="140" xfId="0" applyBorder="1" applyAlignment="1">
      <alignment horizontal="left"/>
    </xf>
    <xf numFmtId="0" fontId="0" fillId="0" borderId="141" xfId="0" applyBorder="1"/>
    <xf numFmtId="0" fontId="0" fillId="0" borderId="142" xfId="0" applyBorder="1" applyAlignment="1">
      <alignment horizontal="left"/>
    </xf>
    <xf numFmtId="0" fontId="0" fillId="0" borderId="143" xfId="0" applyBorder="1"/>
    <xf numFmtId="0" fontId="0" fillId="0" borderId="144" xfId="0" applyBorder="1" applyAlignment="1">
      <alignment horizontal="left"/>
    </xf>
    <xf numFmtId="0" fontId="0" fillId="0" borderId="145" xfId="0" applyBorder="1"/>
    <xf numFmtId="0" fontId="0" fillId="0" borderId="146" xfId="0" applyBorder="1" applyAlignment="1">
      <alignment horizontal="left"/>
    </xf>
    <xf numFmtId="0" fontId="0" fillId="0" borderId="147" xfId="0" applyBorder="1"/>
    <xf numFmtId="0" fontId="0" fillId="0" borderId="147" xfId="0" applyBorder="1" applyAlignment="1">
      <alignment horizontal="center" vertical="center"/>
    </xf>
    <xf numFmtId="2" fontId="189" fillId="0" borderId="148" xfId="0" applyNumberFormat="1" applyFont="1" applyBorder="1" applyAlignment="1">
      <alignment horizontal="center"/>
    </xf>
    <xf numFmtId="2" fontId="202" fillId="0" borderId="147" xfId="1" applyNumberFormat="1" applyFont="1" applyBorder="1" applyAlignment="1">
      <alignment horizontal="center"/>
    </xf>
    <xf numFmtId="1" fontId="193" fillId="0" borderId="147" xfId="0" applyNumberFormat="1" applyFont="1" applyBorder="1" applyAlignment="1">
      <alignment horizontal="center"/>
    </xf>
    <xf numFmtId="2" fontId="202" fillId="0" borderId="147" xfId="0" applyNumberFormat="1" applyFont="1" applyBorder="1" applyAlignment="1">
      <alignment horizontal="center"/>
    </xf>
    <xf numFmtId="0" fontId="0" fillId="0" borderId="149" xfId="0" applyBorder="1"/>
    <xf numFmtId="0" fontId="251" fillId="47" borderId="32" xfId="1" applyFont="1" applyFill="1" applyBorder="1" applyAlignment="1">
      <alignment horizontal="center" vertical="center"/>
    </xf>
    <xf numFmtId="0" fontId="0" fillId="0" borderId="135" xfId="0" applyBorder="1" applyAlignment="1">
      <alignment horizontal="left"/>
    </xf>
    <xf numFmtId="0" fontId="0" fillId="0" borderId="136" xfId="0" applyBorder="1" applyAlignment="1">
      <alignment horizontal="left"/>
    </xf>
    <xf numFmtId="0" fontId="0" fillId="0" borderId="136" xfId="0" applyBorder="1"/>
    <xf numFmtId="0" fontId="0" fillId="0" borderId="136" xfId="0" applyBorder="1" applyAlignment="1">
      <alignment horizontal="center"/>
    </xf>
    <xf numFmtId="2" fontId="189" fillId="0" borderId="129" xfId="0" applyNumberFormat="1" applyFont="1" applyBorder="1" applyAlignment="1">
      <alignment horizontal="center"/>
    </xf>
    <xf numFmtId="0" fontId="0" fillId="0" borderId="150" xfId="0" applyBorder="1"/>
    <xf numFmtId="0" fontId="0" fillId="0" borderId="151" xfId="0" applyBorder="1" applyAlignment="1">
      <alignment horizontal="left"/>
    </xf>
    <xf numFmtId="0" fontId="0" fillId="0" borderId="148" xfId="0" applyBorder="1" applyAlignment="1">
      <alignment horizontal="left"/>
    </xf>
    <xf numFmtId="0" fontId="0" fillId="0" borderId="148" xfId="0" applyBorder="1"/>
    <xf numFmtId="0" fontId="0" fillId="0" borderId="148" xfId="0" applyBorder="1" applyAlignment="1">
      <alignment horizontal="center"/>
    </xf>
    <xf numFmtId="2" fontId="202" fillId="0" borderId="148" xfId="1" applyNumberFormat="1" applyFont="1" applyBorder="1" applyAlignment="1">
      <alignment horizontal="center"/>
    </xf>
    <xf numFmtId="1" fontId="193" fillId="0" borderId="148" xfId="0" applyNumberFormat="1" applyFont="1" applyBorder="1" applyAlignment="1">
      <alignment horizontal="center"/>
    </xf>
    <xf numFmtId="2" fontId="202" fillId="0" borderId="148" xfId="0" applyNumberFormat="1" applyFont="1" applyBorder="1" applyAlignment="1">
      <alignment horizontal="center"/>
    </xf>
    <xf numFmtId="0" fontId="0" fillId="0" borderId="152" xfId="0" applyBorder="1"/>
    <xf numFmtId="0" fontId="0" fillId="0" borderId="136" xfId="0" applyBorder="1" applyAlignment="1">
      <alignment horizontal="center" vertical="center"/>
    </xf>
    <xf numFmtId="2" fontId="202" fillId="0" borderId="153" xfId="0" applyNumberFormat="1" applyFont="1" applyBorder="1" applyAlignment="1">
      <alignment horizontal="center"/>
    </xf>
    <xf numFmtId="0" fontId="0" fillId="40" borderId="104" xfId="0" applyFill="1" applyBorder="1"/>
    <xf numFmtId="2" fontId="202" fillId="0" borderId="87" xfId="0" applyNumberFormat="1" applyFont="1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154" xfId="0" applyBorder="1" applyAlignment="1">
      <alignment horizontal="left" vertical="top" wrapText="1"/>
    </xf>
    <xf numFmtId="0" fontId="0" fillId="0" borderId="95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40" borderId="98" xfId="0" applyFill="1" applyBorder="1" applyAlignment="1">
      <alignment horizontal="left" vertical="top" wrapText="1"/>
    </xf>
    <xf numFmtId="0" fontId="0" fillId="40" borderId="115" xfId="0" applyFill="1" applyBorder="1" applyAlignment="1">
      <alignment horizontal="left" vertical="top" wrapText="1"/>
    </xf>
    <xf numFmtId="0" fontId="42" fillId="40" borderId="24" xfId="0" applyFont="1" applyFill="1" applyBorder="1" applyAlignment="1">
      <alignment horizontal="left" vertical="top" wrapText="1"/>
    </xf>
    <xf numFmtId="2" fontId="42" fillId="40" borderId="102" xfId="0" applyNumberFormat="1" applyFont="1" applyFill="1" applyBorder="1" applyAlignment="1">
      <alignment horizontal="left" vertical="top" wrapText="1"/>
    </xf>
    <xf numFmtId="0" fontId="42" fillId="40" borderId="102" xfId="0" applyFont="1" applyFill="1" applyBorder="1" applyAlignment="1">
      <alignment wrapText="1"/>
    </xf>
    <xf numFmtId="0" fontId="0" fillId="40" borderId="61" xfId="0" applyFill="1" applyBorder="1"/>
    <xf numFmtId="0" fontId="0" fillId="0" borderId="52" xfId="0" applyBorder="1" applyAlignment="1">
      <alignment horizontal="left"/>
    </xf>
    <xf numFmtId="0" fontId="0" fillId="0" borderId="76" xfId="0" applyBorder="1" applyAlignment="1">
      <alignment horizontal="left"/>
    </xf>
    <xf numFmtId="0" fontId="0" fillId="0" borderId="77" xfId="0" applyBorder="1" applyAlignment="1">
      <alignment horizontal="left"/>
    </xf>
    <xf numFmtId="0" fontId="0" fillId="40" borderId="102" xfId="0" applyFill="1" applyBorder="1" applyAlignment="1">
      <alignment horizontal="center" vertical="center"/>
    </xf>
    <xf numFmtId="0" fontId="42" fillId="40" borderId="123" xfId="0" applyFont="1" applyFill="1" applyBorder="1" applyAlignment="1">
      <alignment horizontal="left" vertical="top" wrapText="1"/>
    </xf>
    <xf numFmtId="0" fontId="0" fillId="0" borderId="122" xfId="0" applyBorder="1" applyAlignment="1">
      <alignment vertical="top" wrapText="1"/>
    </xf>
    <xf numFmtId="0" fontId="0" fillId="0" borderId="123" xfId="0" applyBorder="1" applyAlignment="1">
      <alignment vertical="top"/>
    </xf>
    <xf numFmtId="2" fontId="0" fillId="0" borderId="123" xfId="0" applyNumberFormat="1" applyBorder="1" applyAlignment="1">
      <alignment vertical="top"/>
    </xf>
    <xf numFmtId="0" fontId="0" fillId="0" borderId="124" xfId="0" applyBorder="1" applyAlignment="1">
      <alignment vertical="top"/>
    </xf>
    <xf numFmtId="2" fontId="0" fillId="0" borderId="56" xfId="0" applyNumberFormat="1" applyBorder="1" applyAlignment="1">
      <alignment vertical="top"/>
    </xf>
    <xf numFmtId="0" fontId="0" fillId="0" borderId="122" xfId="0" applyBorder="1"/>
    <xf numFmtId="0" fontId="202" fillId="0" borderId="123" xfId="0" applyFont="1" applyBorder="1"/>
    <xf numFmtId="2" fontId="0" fillId="0" borderId="123" xfId="0" applyNumberFormat="1" applyBorder="1" applyAlignment="1">
      <alignment horizontal="center" vertical="center"/>
    </xf>
    <xf numFmtId="2" fontId="0" fillId="0" borderId="56" xfId="0" applyNumberFormat="1" applyBorder="1" applyAlignment="1">
      <alignment horizontal="center" vertical="center"/>
    </xf>
    <xf numFmtId="0" fontId="0" fillId="40" borderId="97" xfId="0" applyFill="1" applyBorder="1" applyAlignment="1">
      <alignment horizontal="left" vertical="top" wrapText="1"/>
    </xf>
    <xf numFmtId="2" fontId="0" fillId="40" borderId="13" xfId="0" applyNumberFormat="1" applyFill="1" applyBorder="1" applyAlignment="1">
      <alignment horizontal="center"/>
    </xf>
    <xf numFmtId="4" fontId="133" fillId="40" borderId="45" xfId="0" applyNumberFormat="1" applyFont="1" applyFill="1" applyBorder="1" applyAlignment="1">
      <alignment horizontal="center" vertical="center" wrapText="1"/>
    </xf>
    <xf numFmtId="2" fontId="201" fillId="26" borderId="43" xfId="0" applyNumberFormat="1" applyFont="1" applyFill="1" applyBorder="1" applyAlignment="1">
      <alignment horizontal="center" vertical="center" wrapText="1"/>
    </xf>
    <xf numFmtId="0" fontId="0" fillId="0" borderId="122" xfId="0" applyBorder="1" applyAlignment="1">
      <alignment horizontal="center"/>
    </xf>
    <xf numFmtId="0" fontId="23" fillId="0" borderId="123" xfId="0" applyFont="1" applyBorder="1" applyAlignment="1">
      <alignment horizontal="center"/>
    </xf>
    <xf numFmtId="2" fontId="23" fillId="0" borderId="123" xfId="1" applyNumberFormat="1" applyFont="1" applyBorder="1" applyAlignment="1">
      <alignment horizontal="center"/>
    </xf>
    <xf numFmtId="2" fontId="0" fillId="0" borderId="123" xfId="0" applyNumberFormat="1" applyBorder="1" applyAlignment="1">
      <alignment horizontal="center"/>
    </xf>
    <xf numFmtId="0" fontId="0" fillId="0" borderId="124" xfId="0" applyBorder="1" applyAlignment="1">
      <alignment horizontal="center"/>
    </xf>
    <xf numFmtId="16" fontId="23" fillId="0" borderId="123" xfId="0" applyNumberFormat="1" applyFont="1" applyBorder="1" applyAlignment="1">
      <alignment horizontal="center"/>
    </xf>
    <xf numFmtId="0" fontId="0" fillId="40" borderId="122" xfId="0" applyFill="1" applyBorder="1" applyAlignment="1">
      <alignment horizontal="center"/>
    </xf>
    <xf numFmtId="0" fontId="4" fillId="0" borderId="123" xfId="1" applyBorder="1" applyAlignment="1">
      <alignment horizontal="center"/>
    </xf>
    <xf numFmtId="0" fontId="23" fillId="0" borderId="123" xfId="1" applyFont="1" applyBorder="1" applyAlignment="1">
      <alignment horizontal="center"/>
    </xf>
    <xf numFmtId="0" fontId="23" fillId="0" borderId="122" xfId="1" applyFont="1" applyBorder="1"/>
    <xf numFmtId="0" fontId="0" fillId="0" borderId="123" xfId="1" applyFont="1" applyBorder="1" applyAlignment="1">
      <alignment horizontal="center"/>
    </xf>
    <xf numFmtId="0" fontId="23" fillId="0" borderId="102" xfId="1" applyFont="1" applyBorder="1"/>
    <xf numFmtId="0" fontId="25" fillId="40" borderId="60" xfId="1" applyFont="1" applyFill="1" applyBorder="1" applyAlignment="1">
      <alignment horizontal="center"/>
    </xf>
    <xf numFmtId="0" fontId="25" fillId="40" borderId="61" xfId="1" applyFont="1" applyFill="1" applyBorder="1" applyAlignment="1">
      <alignment horizontal="center"/>
    </xf>
    <xf numFmtId="2" fontId="238" fillId="40" borderId="102" xfId="0" applyNumberFormat="1" applyFont="1" applyFill="1" applyBorder="1" applyAlignment="1">
      <alignment horizontal="center"/>
    </xf>
    <xf numFmtId="0" fontId="148" fillId="0" borderId="0" xfId="0" applyFont="1" applyAlignment="1">
      <alignment horizontal="center"/>
    </xf>
    <xf numFmtId="0" fontId="23" fillId="54" borderId="10" xfId="0" applyFont="1" applyFill="1" applyBorder="1" applyAlignment="1">
      <alignment horizontal="center"/>
    </xf>
    <xf numFmtId="0" fontId="149" fillId="40" borderId="0" xfId="1" applyFont="1" applyFill="1" applyAlignment="1">
      <alignment horizontal="center"/>
    </xf>
    <xf numFmtId="0" fontId="149" fillId="0" borderId="0" xfId="0" applyFont="1" applyAlignment="1">
      <alignment horizontal="center"/>
    </xf>
    <xf numFmtId="0" fontId="0" fillId="54" borderId="10" xfId="0" applyFill="1" applyBorder="1" applyAlignment="1">
      <alignment horizontal="center"/>
    </xf>
    <xf numFmtId="0" fontId="40" fillId="0" borderId="102" xfId="0" applyFont="1" applyBorder="1" applyAlignment="1">
      <alignment horizontal="center"/>
    </xf>
    <xf numFmtId="0" fontId="158" fillId="40" borderId="29" xfId="1" applyFont="1" applyFill="1" applyBorder="1"/>
    <xf numFmtId="0" fontId="225" fillId="0" borderId="102" xfId="0" applyFont="1" applyBorder="1"/>
    <xf numFmtId="0" fontId="38" fillId="0" borderId="102" xfId="4" applyFont="1" applyBorder="1" applyAlignment="1">
      <alignment horizontal="center"/>
    </xf>
    <xf numFmtId="0" fontId="40" fillId="0" borderId="122" xfId="0" applyFont="1" applyBorder="1" applyAlignment="1">
      <alignment horizontal="center"/>
    </xf>
    <xf numFmtId="0" fontId="40" fillId="0" borderId="123" xfId="0" applyFont="1" applyBorder="1" applyAlignment="1">
      <alignment horizontal="center"/>
    </xf>
    <xf numFmtId="0" fontId="225" fillId="0" borderId="123" xfId="0" applyFont="1" applyBorder="1"/>
    <xf numFmtId="2" fontId="204" fillId="0" borderId="123" xfId="0" applyNumberFormat="1" applyFont="1" applyBorder="1" applyAlignment="1">
      <alignment horizontal="center"/>
    </xf>
    <xf numFmtId="2" fontId="41" fillId="0" borderId="123" xfId="0" applyNumberFormat="1" applyFont="1" applyBorder="1" applyAlignment="1">
      <alignment horizontal="center" vertical="center"/>
    </xf>
    <xf numFmtId="0" fontId="40" fillId="0" borderId="124" xfId="0" applyFont="1" applyBorder="1"/>
    <xf numFmtId="0" fontId="40" fillId="0" borderId="106" xfId="0" applyFont="1" applyBorder="1"/>
    <xf numFmtId="0" fontId="0" fillId="0" borderId="54" xfId="0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86" xfId="0" applyBorder="1" applyAlignment="1">
      <alignment horizontal="center"/>
    </xf>
    <xf numFmtId="0" fontId="80" fillId="40" borderId="123" xfId="1" applyFont="1" applyFill="1" applyBorder="1" applyAlignment="1">
      <alignment horizontal="center"/>
    </xf>
    <xf numFmtId="2" fontId="40" fillId="40" borderId="123" xfId="1" applyNumberFormat="1" applyFont="1" applyFill="1" applyBorder="1" applyAlignment="1">
      <alignment horizontal="center"/>
    </xf>
    <xf numFmtId="0" fontId="80" fillId="0" borderId="123" xfId="1" applyFont="1" applyBorder="1" applyAlignment="1">
      <alignment horizontal="center"/>
    </xf>
    <xf numFmtId="2" fontId="177" fillId="0" borderId="123" xfId="1" applyNumberFormat="1" applyFont="1" applyBorder="1" applyAlignment="1">
      <alignment horizontal="center" vertical="center"/>
    </xf>
    <xf numFmtId="2" fontId="188" fillId="0" borderId="102" xfId="0" applyNumberFormat="1" applyFont="1" applyBorder="1" applyAlignment="1">
      <alignment horizontal="center"/>
    </xf>
    <xf numFmtId="0" fontId="23" fillId="40" borderId="102" xfId="0" applyFont="1" applyFill="1" applyBorder="1" applyAlignment="1">
      <alignment horizontal="center"/>
    </xf>
    <xf numFmtId="0" fontId="148" fillId="0" borderId="102" xfId="0" applyFont="1" applyBorder="1" applyAlignment="1">
      <alignment horizontal="center"/>
    </xf>
    <xf numFmtId="0" fontId="0" fillId="57" borderId="107" xfId="0" applyFill="1" applyBorder="1" applyAlignment="1">
      <alignment horizontal="center"/>
    </xf>
    <xf numFmtId="0" fontId="176" fillId="57" borderId="107" xfId="1" applyFont="1" applyFill="1" applyBorder="1" applyAlignment="1">
      <alignment horizontal="center"/>
    </xf>
    <xf numFmtId="2" fontId="2" fillId="0" borderId="102" xfId="0" applyNumberFormat="1" applyFont="1" applyBorder="1" applyAlignment="1">
      <alignment horizontal="center"/>
    </xf>
    <xf numFmtId="0" fontId="176" fillId="63" borderId="102" xfId="1" applyFont="1" applyFill="1" applyBorder="1" applyAlignment="1">
      <alignment horizontal="center"/>
    </xf>
    <xf numFmtId="2" fontId="23" fillId="40" borderId="102" xfId="0" applyNumberFormat="1" applyFont="1" applyFill="1" applyBorder="1" applyAlignment="1">
      <alignment horizontal="center" vertical="center"/>
    </xf>
    <xf numFmtId="0" fontId="202" fillId="42" borderId="122" xfId="0" applyFont="1" applyFill="1" applyBorder="1" applyAlignment="1">
      <alignment horizontal="center"/>
    </xf>
    <xf numFmtId="0" fontId="176" fillId="40" borderId="123" xfId="1" applyFont="1" applyFill="1" applyBorder="1" applyAlignment="1">
      <alignment horizontal="center"/>
    </xf>
    <xf numFmtId="2" fontId="177" fillId="40" borderId="123" xfId="178" applyNumberFormat="1" applyFont="1" applyFill="1" applyBorder="1" applyAlignment="1">
      <alignment horizontal="center"/>
    </xf>
    <xf numFmtId="3" fontId="187" fillId="40" borderId="123" xfId="1" applyNumberFormat="1" applyFont="1" applyFill="1" applyBorder="1" applyAlignment="1">
      <alignment horizontal="center"/>
    </xf>
    <xf numFmtId="2" fontId="177" fillId="40" borderId="123" xfId="1" applyNumberFormat="1" applyFont="1" applyFill="1" applyBorder="1" applyAlignment="1">
      <alignment horizontal="center" vertical="center"/>
    </xf>
    <xf numFmtId="2" fontId="41" fillId="40" borderId="123" xfId="0" applyNumberFormat="1" applyFont="1" applyFill="1" applyBorder="1" applyAlignment="1">
      <alignment horizontal="center" vertical="center"/>
    </xf>
    <xf numFmtId="2" fontId="23" fillId="40" borderId="123" xfId="0" applyNumberFormat="1" applyFont="1" applyFill="1" applyBorder="1" applyAlignment="1">
      <alignment horizontal="center" vertical="center"/>
    </xf>
    <xf numFmtId="0" fontId="23" fillId="40" borderId="124" xfId="0" applyFont="1" applyFill="1" applyBorder="1" applyAlignment="1">
      <alignment horizontal="center"/>
    </xf>
    <xf numFmtId="0" fontId="23" fillId="40" borderId="106" xfId="0" applyFont="1" applyFill="1" applyBorder="1" applyAlignment="1">
      <alignment horizontal="center"/>
    </xf>
    <xf numFmtId="2" fontId="1" fillId="0" borderId="61" xfId="0" applyNumberFormat="1" applyFont="1" applyBorder="1" applyAlignment="1">
      <alignment horizontal="center"/>
    </xf>
    <xf numFmtId="2" fontId="1" fillId="0" borderId="102" xfId="0" applyNumberFormat="1" applyFont="1" applyBorder="1" applyAlignment="1">
      <alignment horizontal="center"/>
    </xf>
    <xf numFmtId="2" fontId="1" fillId="0" borderId="24" xfId="0" applyNumberFormat="1" applyFont="1" applyBorder="1" applyAlignment="1">
      <alignment horizontal="center"/>
    </xf>
    <xf numFmtId="0" fontId="270" fillId="40" borderId="108" xfId="1" applyFont="1" applyFill="1" applyBorder="1" applyAlignment="1">
      <alignment horizontal="center"/>
    </xf>
    <xf numFmtId="0" fontId="0" fillId="0" borderId="108" xfId="0" applyBorder="1" applyAlignment="1">
      <alignment horizontal="center"/>
    </xf>
    <xf numFmtId="49" fontId="4" fillId="40" borderId="40" xfId="134" applyNumberFormat="1" applyFont="1" applyFill="1" applyBorder="1" applyAlignment="1" applyProtection="1">
      <alignment horizontal="center" vertical="center"/>
    </xf>
    <xf numFmtId="0" fontId="0" fillId="57" borderId="39" xfId="0" applyFill="1" applyBorder="1" applyAlignment="1">
      <alignment horizontal="center"/>
    </xf>
    <xf numFmtId="0" fontId="23" fillId="57" borderId="39" xfId="1" applyFont="1" applyFill="1" applyBorder="1" applyAlignment="1">
      <alignment horizontal="center"/>
    </xf>
    <xf numFmtId="0" fontId="23" fillId="57" borderId="40" xfId="1" applyFont="1" applyFill="1" applyBorder="1" applyAlignment="1">
      <alignment horizontal="center"/>
    </xf>
    <xf numFmtId="0" fontId="238" fillId="40" borderId="39" xfId="0" applyFont="1" applyFill="1" applyBorder="1" applyAlignment="1">
      <alignment horizontal="center"/>
    </xf>
    <xf numFmtId="0" fontId="238" fillId="40" borderId="107" xfId="0" applyFont="1" applyFill="1" applyBorder="1" applyAlignment="1">
      <alignment horizontal="center"/>
    </xf>
    <xf numFmtId="0" fontId="238" fillId="0" borderId="102" xfId="0" applyFont="1" applyBorder="1" applyAlignment="1">
      <alignment horizontal="center"/>
    </xf>
    <xf numFmtId="2" fontId="177" fillId="0" borderId="107" xfId="1" applyNumberFormat="1" applyFont="1" applyBorder="1" applyAlignment="1">
      <alignment horizontal="center" vertical="center"/>
    </xf>
    <xf numFmtId="0" fontId="238" fillId="40" borderId="40" xfId="0" applyFont="1" applyFill="1" applyBorder="1" applyAlignment="1">
      <alignment horizontal="center"/>
    </xf>
    <xf numFmtId="0" fontId="238" fillId="40" borderId="26" xfId="0" applyFont="1" applyFill="1" applyBorder="1" applyAlignment="1">
      <alignment horizontal="center"/>
    </xf>
    <xf numFmtId="0" fontId="238" fillId="0" borderId="24" xfId="0" applyFont="1" applyBorder="1" applyAlignment="1">
      <alignment horizontal="center"/>
    </xf>
    <xf numFmtId="2" fontId="224" fillId="0" borderId="30" xfId="0" applyNumberFormat="1" applyFont="1" applyBorder="1" applyAlignment="1">
      <alignment horizontal="center"/>
    </xf>
    <xf numFmtId="0" fontId="38" fillId="64" borderId="10" xfId="1" applyFont="1" applyFill="1" applyBorder="1" applyAlignment="1">
      <alignment horizontal="center"/>
    </xf>
    <xf numFmtId="0" fontId="178" fillId="27" borderId="110" xfId="1" applyFont="1" applyFill="1" applyBorder="1" applyAlignment="1">
      <alignment horizontal="center"/>
    </xf>
    <xf numFmtId="2" fontId="176" fillId="0" borderId="0" xfId="1" applyNumberFormat="1" applyFont="1" applyAlignment="1">
      <alignment horizontal="center"/>
    </xf>
    <xf numFmtId="0" fontId="266" fillId="24" borderId="0" xfId="1" applyFont="1" applyFill="1"/>
    <xf numFmtId="0" fontId="23" fillId="54" borderId="39" xfId="1" applyFont="1" applyFill="1" applyBorder="1" applyAlignment="1">
      <alignment horizontal="center"/>
    </xf>
    <xf numFmtId="3" fontId="264" fillId="40" borderId="102" xfId="1" applyNumberFormat="1" applyFont="1" applyFill="1" applyBorder="1" applyAlignment="1">
      <alignment horizontal="center"/>
    </xf>
    <xf numFmtId="0" fontId="189" fillId="40" borderId="0" xfId="0" applyFont="1" applyFill="1"/>
    <xf numFmtId="0" fontId="189" fillId="0" borderId="0" xfId="0" applyFont="1"/>
    <xf numFmtId="0" fontId="189" fillId="0" borderId="0" xfId="0" applyFont="1" applyAlignment="1">
      <alignment horizontal="center" vertical="center"/>
    </xf>
    <xf numFmtId="0" fontId="189" fillId="0" borderId="123" xfId="0" applyFont="1" applyBorder="1"/>
    <xf numFmtId="0" fontId="189" fillId="40" borderId="102" xfId="0" applyFont="1" applyFill="1" applyBorder="1"/>
    <xf numFmtId="0" fontId="189" fillId="40" borderId="24" xfId="0" applyFont="1" applyFill="1" applyBorder="1"/>
    <xf numFmtId="2" fontId="189" fillId="40" borderId="0" xfId="0" applyNumberFormat="1" applyFont="1" applyFill="1"/>
    <xf numFmtId="2" fontId="189" fillId="0" borderId="123" xfId="0" applyNumberFormat="1" applyFont="1" applyBorder="1"/>
    <xf numFmtId="2" fontId="189" fillId="0" borderId="102" xfId="0" applyNumberFormat="1" applyFont="1" applyBorder="1"/>
    <xf numFmtId="2" fontId="189" fillId="0" borderId="24" xfId="0" applyNumberFormat="1" applyFont="1" applyBorder="1"/>
    <xf numFmtId="2" fontId="189" fillId="0" borderId="61" xfId="0" applyNumberFormat="1" applyFont="1" applyBorder="1"/>
    <xf numFmtId="0" fontId="0" fillId="40" borderId="123" xfId="0" applyFill="1" applyBorder="1" applyAlignment="1">
      <alignment horizontal="center"/>
    </xf>
    <xf numFmtId="2" fontId="178" fillId="0" borderId="29" xfId="0" applyNumberFormat="1" applyFont="1" applyBorder="1" applyAlignment="1">
      <alignment horizontal="center"/>
    </xf>
    <xf numFmtId="0" fontId="40" fillId="40" borderId="123" xfId="0" applyFont="1" applyFill="1" applyBorder="1" applyAlignment="1">
      <alignment horizontal="center"/>
    </xf>
    <xf numFmtId="2" fontId="23" fillId="40" borderId="123" xfId="1" applyNumberFormat="1" applyFont="1" applyFill="1" applyBorder="1" applyAlignment="1">
      <alignment horizontal="center"/>
    </xf>
    <xf numFmtId="2" fontId="0" fillId="40" borderId="123" xfId="0" applyNumberFormat="1" applyFill="1" applyBorder="1"/>
    <xf numFmtId="0" fontId="0" fillId="40" borderId="124" xfId="0" applyFill="1" applyBorder="1" applyAlignment="1">
      <alignment horizontal="center"/>
    </xf>
    <xf numFmtId="0" fontId="0" fillId="40" borderId="122" xfId="0" applyFill="1" applyBorder="1" applyAlignment="1">
      <alignment horizontal="center" vertical="center"/>
    </xf>
    <xf numFmtId="0" fontId="0" fillId="40" borderId="123" xfId="0" applyFill="1" applyBorder="1" applyAlignment="1">
      <alignment horizontal="center" vertical="center"/>
    </xf>
    <xf numFmtId="0" fontId="0" fillId="40" borderId="124" xfId="0" applyFill="1" applyBorder="1" applyAlignment="1">
      <alignment horizontal="center" vertical="center"/>
    </xf>
    <xf numFmtId="0" fontId="33" fillId="40" borderId="106" xfId="0" applyFont="1" applyFill="1" applyBorder="1" applyAlignment="1">
      <alignment horizontal="center" vertical="center"/>
    </xf>
    <xf numFmtId="0" fontId="0" fillId="40" borderId="106" xfId="0" applyFill="1" applyBorder="1" applyAlignment="1">
      <alignment horizontal="center" vertical="center"/>
    </xf>
    <xf numFmtId="0" fontId="0" fillId="40" borderId="103" xfId="0" applyFill="1" applyBorder="1" applyAlignment="1">
      <alignment horizontal="center" vertical="center"/>
    </xf>
    <xf numFmtId="0" fontId="0" fillId="40" borderId="104" xfId="0" applyFill="1" applyBorder="1" applyAlignment="1">
      <alignment horizontal="center" vertical="center"/>
    </xf>
    <xf numFmtId="0" fontId="40" fillId="0" borderId="104" xfId="0" applyFont="1" applyBorder="1" applyAlignment="1">
      <alignment horizontal="center"/>
    </xf>
    <xf numFmtId="0" fontId="0" fillId="40" borderId="105" xfId="0" applyFill="1" applyBorder="1" applyAlignment="1">
      <alignment horizontal="center" vertical="center"/>
    </xf>
    <xf numFmtId="0" fontId="23" fillId="40" borderId="122" xfId="1" applyFont="1" applyFill="1" applyBorder="1" applyAlignment="1">
      <alignment horizontal="center"/>
    </xf>
    <xf numFmtId="0" fontId="4" fillId="40" borderId="123" xfId="1" applyFill="1" applyBorder="1" applyAlignment="1">
      <alignment horizontal="center"/>
    </xf>
    <xf numFmtId="0" fontId="23" fillId="40" borderId="123" xfId="1" applyFont="1" applyFill="1" applyBorder="1" applyAlignment="1">
      <alignment horizontal="left" vertical="center"/>
    </xf>
    <xf numFmtId="0" fontId="25" fillId="40" borderId="123" xfId="1" applyFont="1" applyFill="1" applyBorder="1" applyAlignment="1">
      <alignment horizontal="center" vertical="center"/>
    </xf>
    <xf numFmtId="2" fontId="23" fillId="40" borderId="83" xfId="1" applyNumberFormat="1" applyFont="1" applyFill="1" applyBorder="1" applyAlignment="1">
      <alignment horizontal="center"/>
    </xf>
    <xf numFmtId="0" fontId="0" fillId="40" borderId="124" xfId="0" applyFill="1" applyBorder="1"/>
    <xf numFmtId="2" fontId="23" fillId="40" borderId="102" xfId="1" applyNumberFormat="1" applyFont="1" applyFill="1" applyBorder="1" applyAlignment="1">
      <alignment horizontal="center"/>
    </xf>
    <xf numFmtId="2" fontId="0" fillId="40" borderId="102" xfId="0" applyNumberFormat="1" applyFill="1" applyBorder="1"/>
    <xf numFmtId="0" fontId="0" fillId="40" borderId="106" xfId="0" applyFill="1" applyBorder="1"/>
    <xf numFmtId="0" fontId="40" fillId="40" borderId="83" xfId="0" applyFont="1" applyFill="1" applyBorder="1" applyAlignment="1">
      <alignment horizontal="center"/>
    </xf>
    <xf numFmtId="0" fontId="0" fillId="57" borderId="10" xfId="0" applyFill="1" applyBorder="1" applyAlignment="1">
      <alignment horizontal="center"/>
    </xf>
    <xf numFmtId="0" fontId="45" fillId="24" borderId="10" xfId="0" applyFont="1" applyFill="1" applyBorder="1" applyAlignment="1">
      <alignment horizontal="center" vertical="center"/>
    </xf>
    <xf numFmtId="0" fontId="45" fillId="24" borderId="15" xfId="0" applyFont="1" applyFill="1" applyBorder="1" applyAlignment="1">
      <alignment horizontal="left" vertical="center" indent="1"/>
    </xf>
    <xf numFmtId="0" fontId="45" fillId="24" borderId="12" xfId="0" applyFont="1" applyFill="1" applyBorder="1" applyAlignment="1">
      <alignment horizontal="left" vertical="center" indent="1"/>
    </xf>
    <xf numFmtId="0" fontId="45" fillId="24" borderId="14" xfId="0" applyFont="1" applyFill="1" applyBorder="1" applyAlignment="1">
      <alignment horizontal="left" vertical="center" indent="1"/>
    </xf>
    <xf numFmtId="0" fontId="127" fillId="0" borderId="30" xfId="0" applyFont="1" applyBorder="1" applyAlignment="1">
      <alignment horizontal="left" vertical="center" indent="1"/>
    </xf>
    <xf numFmtId="0" fontId="40" fillId="27" borderId="10" xfId="0" applyFont="1" applyFill="1" applyBorder="1" applyAlignment="1" applyProtection="1">
      <alignment horizontal="left" vertical="center" wrapText="1"/>
      <protection locked="0"/>
    </xf>
    <xf numFmtId="0" fontId="40" fillId="27" borderId="38" xfId="0" applyFont="1" applyFill="1" applyBorder="1" applyAlignment="1" applyProtection="1">
      <alignment horizontal="left" vertical="center" wrapText="1"/>
      <protection locked="0"/>
    </xf>
    <xf numFmtId="0" fontId="93" fillId="0" borderId="30" xfId="0" applyFont="1" applyBorder="1" applyAlignment="1">
      <alignment horizontal="center" vertical="center"/>
    </xf>
    <xf numFmtId="0" fontId="40" fillId="0" borderId="68" xfId="0" applyFont="1" applyBorder="1" applyAlignment="1">
      <alignment horizontal="left" vertical="center" wrapText="1"/>
    </xf>
    <xf numFmtId="0" fontId="40" fillId="0" borderId="59" xfId="0" applyFont="1" applyBorder="1" applyAlignment="1">
      <alignment horizontal="left" vertical="center" wrapText="1"/>
    </xf>
    <xf numFmtId="0" fontId="40" fillId="0" borderId="69" xfId="0" applyFont="1" applyBorder="1" applyAlignment="1">
      <alignment horizontal="left" vertical="center" wrapText="1"/>
    </xf>
    <xf numFmtId="0" fontId="10" fillId="27" borderId="73" xfId="134" applyFill="1" applyBorder="1" applyAlignment="1" applyProtection="1">
      <alignment horizontal="center" vertical="center" wrapText="1"/>
      <protection locked="0"/>
    </xf>
    <xf numFmtId="0" fontId="10" fillId="27" borderId="58" xfId="134" applyFill="1" applyBorder="1" applyAlignment="1" applyProtection="1">
      <alignment horizontal="center" vertical="center" wrapText="1"/>
      <protection locked="0"/>
    </xf>
    <xf numFmtId="0" fontId="40" fillId="27" borderId="61" xfId="0" applyFont="1" applyFill="1" applyBorder="1" applyAlignment="1" applyProtection="1">
      <alignment horizontal="left" vertical="center" wrapText="1"/>
      <protection locked="0"/>
    </xf>
    <xf numFmtId="0" fontId="40" fillId="27" borderId="62" xfId="0" applyFont="1" applyFill="1" applyBorder="1" applyAlignment="1" applyProtection="1">
      <alignment horizontal="left" vertical="center" wrapText="1"/>
      <protection locked="0"/>
    </xf>
    <xf numFmtId="0" fontId="45" fillId="24" borderId="10" xfId="0" applyFont="1" applyFill="1" applyBorder="1" applyAlignment="1">
      <alignment horizontal="center"/>
    </xf>
    <xf numFmtId="0" fontId="108" fillId="0" borderId="0" xfId="0" applyFont="1" applyAlignment="1">
      <alignment horizontal="center" vertical="center"/>
    </xf>
    <xf numFmtId="0" fontId="76" fillId="30" borderId="33" xfId="0" applyFont="1" applyFill="1" applyBorder="1" applyAlignment="1">
      <alignment horizontal="center" vertical="center"/>
    </xf>
    <xf numFmtId="0" fontId="76" fillId="30" borderId="29" xfId="0" applyFont="1" applyFill="1" applyBorder="1" applyAlignment="1">
      <alignment horizontal="center" vertical="center"/>
    </xf>
    <xf numFmtId="0" fontId="76" fillId="30" borderId="28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27" borderId="24" xfId="0" applyFont="1" applyFill="1" applyBorder="1" applyAlignment="1" applyProtection="1">
      <alignment horizontal="left" vertical="center" wrapText="1"/>
      <protection locked="0"/>
    </xf>
    <xf numFmtId="0" fontId="40" fillId="27" borderId="41" xfId="0" applyFont="1" applyFill="1" applyBorder="1" applyAlignment="1" applyProtection="1">
      <alignment horizontal="left" vertical="center" wrapText="1"/>
      <protection locked="0"/>
    </xf>
    <xf numFmtId="10" fontId="129" fillId="24" borderId="33" xfId="0" applyNumberFormat="1" applyFont="1" applyFill="1" applyBorder="1" applyAlignment="1">
      <alignment horizontal="center" vertical="center"/>
    </xf>
    <xf numFmtId="10" fontId="129" fillId="24" borderId="28" xfId="0" applyNumberFormat="1" applyFont="1" applyFill="1" applyBorder="1" applyAlignment="1">
      <alignment horizontal="center" vertical="center"/>
    </xf>
    <xf numFmtId="10" fontId="129" fillId="24" borderId="31" xfId="0" applyNumberFormat="1" applyFont="1" applyFill="1" applyBorder="1" applyAlignment="1">
      <alignment horizontal="center" vertical="center"/>
    </xf>
    <xf numFmtId="10" fontId="129" fillId="24" borderId="35" xfId="0" applyNumberFormat="1" applyFont="1" applyFill="1" applyBorder="1" applyAlignment="1">
      <alignment horizontal="center" vertical="center"/>
    </xf>
    <xf numFmtId="0" fontId="129" fillId="0" borderId="68" xfId="0" applyFont="1" applyBorder="1" applyAlignment="1">
      <alignment horizontal="center"/>
    </xf>
    <xf numFmtId="0" fontId="129" fillId="0" borderId="58" xfId="0" applyFont="1" applyBorder="1" applyAlignment="1">
      <alignment horizontal="center"/>
    </xf>
    <xf numFmtId="0" fontId="58" fillId="0" borderId="68" xfId="0" applyFont="1" applyBorder="1" applyAlignment="1">
      <alignment horizontal="left" vertical="center"/>
    </xf>
    <xf numFmtId="0" fontId="58" fillId="0" borderId="59" xfId="0" applyFont="1" applyBorder="1" applyAlignment="1">
      <alignment horizontal="left" vertical="center"/>
    </xf>
    <xf numFmtId="0" fontId="58" fillId="0" borderId="58" xfId="0" applyFont="1" applyBorder="1" applyAlignment="1">
      <alignment horizontal="left" vertical="center"/>
    </xf>
    <xf numFmtId="0" fontId="74" fillId="37" borderId="68" xfId="134" applyFont="1" applyFill="1" applyBorder="1" applyAlignment="1" applyProtection="1">
      <alignment horizontal="left" vertical="center"/>
    </xf>
    <xf numFmtId="0" fontId="74" fillId="37" borderId="59" xfId="134" applyFont="1" applyFill="1" applyBorder="1" applyAlignment="1" applyProtection="1">
      <alignment horizontal="left" vertical="center"/>
    </xf>
    <xf numFmtId="0" fontId="74" fillId="37" borderId="58" xfId="134" applyFont="1" applyFill="1" applyBorder="1" applyAlignment="1" applyProtection="1">
      <alignment horizontal="left" vertical="center"/>
    </xf>
    <xf numFmtId="0" fontId="74" fillId="33" borderId="68" xfId="134" applyFont="1" applyFill="1" applyBorder="1" applyAlignment="1" applyProtection="1">
      <alignment horizontal="left" vertical="center"/>
    </xf>
    <xf numFmtId="0" fontId="74" fillId="33" borderId="59" xfId="134" applyFont="1" applyFill="1" applyBorder="1" applyAlignment="1" applyProtection="1">
      <alignment horizontal="left" vertical="center"/>
    </xf>
    <xf numFmtId="0" fontId="74" fillId="38" borderId="68" xfId="134" applyFont="1" applyFill="1" applyBorder="1" applyAlignment="1" applyProtection="1">
      <alignment horizontal="left" vertical="center"/>
    </xf>
    <xf numFmtId="0" fontId="74" fillId="38" borderId="59" xfId="134" applyFont="1" applyFill="1" applyBorder="1" applyAlignment="1" applyProtection="1">
      <alignment horizontal="left" vertical="center"/>
    </xf>
    <xf numFmtId="0" fontId="74" fillId="29" borderId="72" xfId="134" applyFont="1" applyFill="1" applyBorder="1" applyAlignment="1" applyProtection="1">
      <alignment horizontal="left" vertical="center"/>
    </xf>
    <xf numFmtId="0" fontId="74" fillId="29" borderId="56" xfId="134" applyFont="1" applyFill="1" applyBorder="1" applyAlignment="1" applyProtection="1">
      <alignment horizontal="left" vertical="center"/>
    </xf>
    <xf numFmtId="0" fontId="74" fillId="29" borderId="57" xfId="134" applyFont="1" applyFill="1" applyBorder="1" applyAlignment="1" applyProtection="1">
      <alignment horizontal="left" vertical="center"/>
    </xf>
    <xf numFmtId="0" fontId="74" fillId="39" borderId="68" xfId="134" applyFont="1" applyFill="1" applyBorder="1" applyAlignment="1" applyProtection="1">
      <alignment horizontal="left" vertical="center"/>
    </xf>
    <xf numFmtId="0" fontId="74" fillId="39" borderId="59" xfId="134" applyFont="1" applyFill="1" applyBorder="1" applyAlignment="1" applyProtection="1">
      <alignment horizontal="left" vertical="center"/>
    </xf>
    <xf numFmtId="0" fontId="74" fillId="51" borderId="68" xfId="134" applyFont="1" applyFill="1" applyBorder="1" applyAlignment="1" applyProtection="1">
      <alignment horizontal="left" vertical="center"/>
    </xf>
    <xf numFmtId="0" fontId="74" fillId="51" borderId="59" xfId="134" applyFont="1" applyFill="1" applyBorder="1" applyAlignment="1" applyProtection="1">
      <alignment horizontal="left" vertical="center"/>
    </xf>
    <xf numFmtId="0" fontId="74" fillId="51" borderId="58" xfId="134" applyFont="1" applyFill="1" applyBorder="1" applyAlignment="1" applyProtection="1">
      <alignment horizontal="left" vertical="center"/>
    </xf>
    <xf numFmtId="0" fontId="74" fillId="32" borderId="68" xfId="134" applyFont="1" applyFill="1" applyBorder="1" applyAlignment="1" applyProtection="1">
      <alignment horizontal="left" vertical="center"/>
    </xf>
    <xf numFmtId="0" fontId="74" fillId="32" borderId="59" xfId="134" applyFont="1" applyFill="1" applyBorder="1" applyAlignment="1" applyProtection="1">
      <alignment horizontal="left" vertical="center"/>
    </xf>
    <xf numFmtId="0" fontId="74" fillId="32" borderId="58" xfId="134" applyFont="1" applyFill="1" applyBorder="1" applyAlignment="1" applyProtection="1">
      <alignment horizontal="left" vertical="center"/>
    </xf>
    <xf numFmtId="0" fontId="74" fillId="34" borderId="68" xfId="134" applyFont="1" applyFill="1" applyBorder="1" applyAlignment="1" applyProtection="1">
      <alignment horizontal="left" vertical="center"/>
    </xf>
    <xf numFmtId="0" fontId="74" fillId="34" borderId="59" xfId="134" applyFont="1" applyFill="1" applyBorder="1" applyAlignment="1" applyProtection="1">
      <alignment horizontal="left" vertical="center"/>
    </xf>
    <xf numFmtId="0" fontId="74" fillId="34" borderId="58" xfId="134" applyFont="1" applyFill="1" applyBorder="1" applyAlignment="1" applyProtection="1">
      <alignment horizontal="left" vertical="center"/>
    </xf>
    <xf numFmtId="0" fontId="74" fillId="33" borderId="58" xfId="134" applyFont="1" applyFill="1" applyBorder="1" applyAlignment="1" applyProtection="1">
      <alignment horizontal="left" vertical="center"/>
    </xf>
    <xf numFmtId="0" fontId="74" fillId="35" borderId="68" xfId="134" applyFont="1" applyFill="1" applyBorder="1" applyAlignment="1" applyProtection="1">
      <alignment horizontal="left" vertical="center"/>
    </xf>
    <xf numFmtId="0" fontId="74" fillId="35" borderId="59" xfId="134" applyFont="1" applyFill="1" applyBorder="1" applyAlignment="1" applyProtection="1">
      <alignment horizontal="left" vertical="center"/>
    </xf>
    <xf numFmtId="0" fontId="74" fillId="35" borderId="58" xfId="134" applyFont="1" applyFill="1" applyBorder="1" applyAlignment="1" applyProtection="1">
      <alignment horizontal="left" vertical="center"/>
    </xf>
    <xf numFmtId="0" fontId="74" fillId="36" borderId="68" xfId="134" applyFont="1" applyFill="1" applyBorder="1" applyAlignment="1" applyProtection="1">
      <alignment horizontal="left" vertical="center"/>
    </xf>
    <xf numFmtId="0" fontId="74" fillId="36" borderId="59" xfId="134" applyFont="1" applyFill="1" applyBorder="1" applyAlignment="1" applyProtection="1">
      <alignment horizontal="left" vertical="center"/>
    </xf>
    <xf numFmtId="0" fontId="74" fillId="36" borderId="58" xfId="134" applyFont="1" applyFill="1" applyBorder="1" applyAlignment="1" applyProtection="1">
      <alignment horizontal="left" vertical="center"/>
    </xf>
    <xf numFmtId="0" fontId="74" fillId="27" borderId="72" xfId="134" applyFont="1" applyFill="1" applyBorder="1" applyAlignment="1" applyProtection="1">
      <alignment horizontal="left" vertical="center"/>
    </xf>
    <xf numFmtId="0" fontId="74" fillId="27" borderId="56" xfId="134" applyFont="1" applyFill="1" applyBorder="1" applyAlignment="1" applyProtection="1">
      <alignment horizontal="left" vertical="center"/>
    </xf>
    <xf numFmtId="0" fontId="74" fillId="27" borderId="57" xfId="134" applyFont="1" applyFill="1" applyBorder="1" applyAlignment="1" applyProtection="1">
      <alignment horizontal="left" vertical="center"/>
    </xf>
    <xf numFmtId="0" fontId="74" fillId="31" borderId="72" xfId="134" applyFont="1" applyFill="1" applyBorder="1" applyAlignment="1" applyProtection="1">
      <alignment horizontal="left" vertical="center"/>
    </xf>
    <xf numFmtId="0" fontId="74" fillId="31" borderId="56" xfId="134" applyFont="1" applyFill="1" applyBorder="1" applyAlignment="1" applyProtection="1">
      <alignment horizontal="left" vertical="center"/>
    </xf>
    <xf numFmtId="0" fontId="74" fillId="31" borderId="57" xfId="134" applyFont="1" applyFill="1" applyBorder="1" applyAlignment="1" applyProtection="1">
      <alignment horizontal="left" vertical="center"/>
    </xf>
    <xf numFmtId="0" fontId="74" fillId="36" borderId="72" xfId="134" applyFont="1" applyFill="1" applyBorder="1" applyAlignment="1" applyProtection="1">
      <alignment horizontal="left" vertical="center"/>
    </xf>
    <xf numFmtId="0" fontId="74" fillId="36" borderId="56" xfId="134" applyFont="1" applyFill="1" applyBorder="1" applyAlignment="1" applyProtection="1">
      <alignment horizontal="left" vertical="center"/>
    </xf>
    <xf numFmtId="0" fontId="74" fillId="36" borderId="57" xfId="134" applyFont="1" applyFill="1" applyBorder="1" applyAlignment="1" applyProtection="1">
      <alignment horizontal="left" vertical="center"/>
    </xf>
    <xf numFmtId="0" fontId="120" fillId="34" borderId="0" xfId="134" applyFont="1" applyFill="1" applyAlignment="1" applyProtection="1">
      <alignment horizontal="center" vertical="center"/>
    </xf>
    <xf numFmtId="4" fontId="50" fillId="28" borderId="36" xfId="0" applyNumberFormat="1" applyFont="1" applyFill="1" applyBorder="1" applyAlignment="1">
      <alignment horizontal="center" vertical="center" wrapText="1"/>
    </xf>
    <xf numFmtId="4" fontId="49" fillId="0" borderId="45" xfId="0" applyNumberFormat="1" applyFont="1" applyBorder="1" applyAlignment="1">
      <alignment horizontal="center" vertical="center" wrapText="1"/>
    </xf>
    <xf numFmtId="4" fontId="172" fillId="28" borderId="36" xfId="0" applyNumberFormat="1" applyFont="1" applyFill="1" applyBorder="1" applyAlignment="1">
      <alignment horizontal="center" vertical="center" wrapText="1"/>
    </xf>
    <xf numFmtId="4" fontId="72" fillId="0" borderId="45" xfId="0" applyNumberFormat="1" applyFont="1" applyBorder="1" applyAlignment="1">
      <alignment horizontal="center" vertical="center" wrapText="1"/>
    </xf>
    <xf numFmtId="4" fontId="172" fillId="28" borderId="45" xfId="0" applyNumberFormat="1" applyFont="1" applyFill="1" applyBorder="1" applyAlignment="1">
      <alignment horizontal="center" vertical="center" wrapText="1"/>
    </xf>
    <xf numFmtId="4" fontId="50" fillId="28" borderId="45" xfId="0" applyNumberFormat="1" applyFont="1" applyFill="1" applyBorder="1" applyAlignment="1">
      <alignment horizontal="center" vertical="center" wrapText="1"/>
    </xf>
    <xf numFmtId="0" fontId="85" fillId="24" borderId="36" xfId="0" applyFont="1" applyFill="1" applyBorder="1" applyAlignment="1">
      <alignment horizontal="center" vertical="center"/>
    </xf>
    <xf numFmtId="0" fontId="85" fillId="24" borderId="45" xfId="0" applyFont="1" applyFill="1" applyBorder="1" applyAlignment="1">
      <alignment horizontal="center" vertical="center"/>
    </xf>
    <xf numFmtId="0" fontId="23" fillId="40" borderId="36" xfId="1" applyFont="1" applyFill="1" applyBorder="1" applyAlignment="1">
      <alignment horizontal="center" vertical="center"/>
    </xf>
    <xf numFmtId="0" fontId="23" fillId="40" borderId="45" xfId="1" applyFont="1" applyFill="1" applyBorder="1" applyAlignment="1">
      <alignment horizontal="center" vertical="center"/>
    </xf>
    <xf numFmtId="0" fontId="37" fillId="40" borderId="36" xfId="1" applyFont="1" applyFill="1" applyBorder="1" applyAlignment="1">
      <alignment horizontal="center" vertical="center"/>
    </xf>
    <xf numFmtId="0" fontId="37" fillId="40" borderId="45" xfId="1" applyFont="1" applyFill="1" applyBorder="1" applyAlignment="1">
      <alignment horizontal="center" vertical="center"/>
    </xf>
    <xf numFmtId="0" fontId="0" fillId="43" borderId="0" xfId="0" applyFill="1" applyAlignment="1">
      <alignment horizontal="left"/>
    </xf>
    <xf numFmtId="4" fontId="50" fillId="28" borderId="46" xfId="0" applyNumberFormat="1" applyFont="1" applyFill="1" applyBorder="1" applyAlignment="1">
      <alignment horizontal="center" vertical="center" wrapText="1"/>
    </xf>
    <xf numFmtId="4" fontId="200" fillId="28" borderId="45" xfId="0" applyNumberFormat="1" applyFont="1" applyFill="1" applyBorder="1" applyAlignment="1">
      <alignment horizontal="center" vertical="center" wrapText="1"/>
    </xf>
    <xf numFmtId="4" fontId="182" fillId="0" borderId="45" xfId="0" applyNumberFormat="1" applyFont="1" applyBorder="1" applyAlignment="1">
      <alignment horizontal="center" vertical="center" wrapText="1"/>
    </xf>
    <xf numFmtId="4" fontId="200" fillId="28" borderId="36" xfId="0" applyNumberFormat="1" applyFont="1" applyFill="1" applyBorder="1" applyAlignment="1">
      <alignment horizontal="center" vertical="center" wrapText="1"/>
    </xf>
    <xf numFmtId="0" fontId="181" fillId="24" borderId="29" xfId="1" applyFont="1" applyFill="1" applyBorder="1" applyAlignment="1">
      <alignment horizontal="center"/>
    </xf>
    <xf numFmtId="0" fontId="181" fillId="24" borderId="28" xfId="1" applyFont="1" applyFill="1" applyBorder="1" applyAlignment="1">
      <alignment horizontal="center"/>
    </xf>
    <xf numFmtId="4" fontId="254" fillId="46" borderId="36" xfId="0" applyNumberFormat="1" applyFont="1" applyFill="1" applyBorder="1" applyAlignment="1">
      <alignment horizontal="center" vertical="center" wrapText="1"/>
    </xf>
    <xf numFmtId="4" fontId="253" fillId="0" borderId="42" xfId="0" applyNumberFormat="1" applyFont="1" applyBorder="1" applyAlignment="1">
      <alignment horizontal="center" vertical="center" wrapText="1"/>
    </xf>
    <xf numFmtId="4" fontId="209" fillId="46" borderId="36" xfId="0" applyNumberFormat="1" applyFont="1" applyFill="1" applyBorder="1" applyAlignment="1">
      <alignment horizontal="center" vertical="center" wrapText="1"/>
    </xf>
    <xf numFmtId="4" fontId="208" fillId="0" borderId="42" xfId="0" applyNumberFormat="1" applyFont="1" applyBorder="1" applyAlignment="1">
      <alignment horizontal="center" vertical="center" wrapText="1"/>
    </xf>
    <xf numFmtId="0" fontId="0" fillId="43" borderId="0" xfId="0" applyFill="1" applyAlignment="1">
      <alignment horizontal="left" vertical="center"/>
    </xf>
    <xf numFmtId="0" fontId="252" fillId="47" borderId="33" xfId="1" applyFont="1" applyFill="1" applyBorder="1" applyAlignment="1">
      <alignment horizontal="center" vertical="center"/>
    </xf>
    <xf numFmtId="0" fontId="252" fillId="47" borderId="29" xfId="1" applyFont="1" applyFill="1" applyBorder="1" applyAlignment="1">
      <alignment horizontal="center" vertical="center"/>
    </xf>
    <xf numFmtId="0" fontId="252" fillId="47" borderId="28" xfId="1" applyFont="1" applyFill="1" applyBorder="1" applyAlignment="1">
      <alignment horizontal="center" vertical="center"/>
    </xf>
    <xf numFmtId="0" fontId="252" fillId="47" borderId="34" xfId="1" applyFont="1" applyFill="1" applyBorder="1" applyAlignment="1">
      <alignment horizontal="center" vertical="center"/>
    </xf>
    <xf numFmtId="0" fontId="252" fillId="47" borderId="0" xfId="1" applyFont="1" applyFill="1" applyAlignment="1">
      <alignment horizontal="center" vertical="center"/>
    </xf>
    <xf numFmtId="0" fontId="252" fillId="47" borderId="32" xfId="1" applyFont="1" applyFill="1" applyBorder="1" applyAlignment="1">
      <alignment horizontal="center" vertical="center"/>
    </xf>
    <xf numFmtId="0" fontId="252" fillId="47" borderId="31" xfId="1" applyFont="1" applyFill="1" applyBorder="1" applyAlignment="1">
      <alignment horizontal="center" vertical="center"/>
    </xf>
    <xf numFmtId="0" fontId="252" fillId="47" borderId="30" xfId="1" applyFont="1" applyFill="1" applyBorder="1" applyAlignment="1">
      <alignment horizontal="center" vertical="center"/>
    </xf>
    <xf numFmtId="0" fontId="252" fillId="47" borderId="35" xfId="1" applyFont="1" applyFill="1" applyBorder="1" applyAlignment="1">
      <alignment horizontal="center" vertical="center"/>
    </xf>
    <xf numFmtId="4" fontId="253" fillId="0" borderId="45" xfId="0" applyNumberFormat="1" applyFont="1" applyBorder="1" applyAlignment="1">
      <alignment horizontal="center" vertical="center" wrapText="1"/>
    </xf>
    <xf numFmtId="4" fontId="208" fillId="0" borderId="45" xfId="0" applyNumberFormat="1" applyFont="1" applyBorder="1" applyAlignment="1">
      <alignment horizontal="center" vertical="center" wrapText="1"/>
    </xf>
    <xf numFmtId="0" fontId="255" fillId="47" borderId="34" xfId="1" applyFont="1" applyFill="1" applyBorder="1" applyAlignment="1">
      <alignment horizontal="center" vertical="center"/>
    </xf>
    <xf numFmtId="0" fontId="255" fillId="47" borderId="0" xfId="1" applyFont="1" applyFill="1" applyAlignment="1">
      <alignment horizontal="center" vertical="center"/>
    </xf>
    <xf numFmtId="0" fontId="255" fillId="47" borderId="32" xfId="1" applyFont="1" applyFill="1" applyBorder="1" applyAlignment="1">
      <alignment horizontal="center" vertical="center"/>
    </xf>
    <xf numFmtId="0" fontId="120" fillId="55" borderId="0" xfId="134" applyFont="1" applyFill="1" applyBorder="1" applyAlignment="1" applyProtection="1">
      <alignment horizontal="center" vertical="center"/>
    </xf>
    <xf numFmtId="4" fontId="254" fillId="46" borderId="45" xfId="0" applyNumberFormat="1" applyFont="1" applyFill="1" applyBorder="1" applyAlignment="1">
      <alignment horizontal="center" vertical="center" wrapText="1"/>
    </xf>
    <xf numFmtId="4" fontId="209" fillId="46" borderId="45" xfId="0" applyNumberFormat="1" applyFont="1" applyFill="1" applyBorder="1" applyAlignment="1">
      <alignment horizontal="center" vertical="center" wrapText="1"/>
    </xf>
    <xf numFmtId="4" fontId="209" fillId="46" borderId="123" xfId="0" applyNumberFormat="1" applyFont="1" applyFill="1" applyBorder="1" applyAlignment="1">
      <alignment horizontal="center" vertical="center" wrapText="1"/>
    </xf>
    <xf numFmtId="4" fontId="208" fillId="0" borderId="104" xfId="0" applyNumberFormat="1" applyFont="1" applyBorder="1" applyAlignment="1">
      <alignment horizontal="center" vertical="center" wrapText="1"/>
    </xf>
    <xf numFmtId="0" fontId="4" fillId="47" borderId="83" xfId="1" applyFill="1" applyBorder="1" applyAlignment="1">
      <alignment horizontal="center"/>
    </xf>
    <xf numFmtId="0" fontId="4" fillId="47" borderId="17" xfId="1" applyFill="1" applyBorder="1" applyAlignment="1">
      <alignment horizontal="center"/>
    </xf>
    <xf numFmtId="0" fontId="202" fillId="47" borderId="74" xfId="1" applyFont="1" applyFill="1" applyBorder="1" applyAlignment="1">
      <alignment horizontal="center"/>
    </xf>
    <xf numFmtId="0" fontId="202" fillId="47" borderId="71" xfId="1" applyFont="1" applyFill="1" applyBorder="1" applyAlignment="1">
      <alignment horizontal="center"/>
    </xf>
    <xf numFmtId="0" fontId="202" fillId="47" borderId="36" xfId="1" applyFont="1" applyFill="1" applyBorder="1" applyAlignment="1">
      <alignment horizontal="center" vertical="center"/>
    </xf>
    <xf numFmtId="0" fontId="202" fillId="47" borderId="45" xfId="1" applyFont="1" applyFill="1" applyBorder="1" applyAlignment="1">
      <alignment horizontal="center" vertical="center"/>
    </xf>
    <xf numFmtId="0" fontId="4" fillId="47" borderId="36" xfId="1" applyFill="1" applyBorder="1" applyAlignment="1">
      <alignment horizontal="center" vertical="center"/>
    </xf>
    <xf numFmtId="0" fontId="4" fillId="47" borderId="45" xfId="1" applyFill="1" applyBorder="1" applyAlignment="1">
      <alignment horizontal="center" vertical="center"/>
    </xf>
    <xf numFmtId="4" fontId="254" fillId="46" borderId="123" xfId="0" applyNumberFormat="1" applyFont="1" applyFill="1" applyBorder="1" applyAlignment="1">
      <alignment horizontal="center" vertical="center" wrapText="1"/>
    </xf>
    <xf numFmtId="4" fontId="253" fillId="0" borderId="104" xfId="0" applyNumberFormat="1" applyFont="1" applyBorder="1" applyAlignment="1">
      <alignment horizontal="center" vertical="center" wrapText="1"/>
    </xf>
    <xf numFmtId="4" fontId="200" fillId="28" borderId="61" xfId="0" applyNumberFormat="1" applyFont="1" applyFill="1" applyBorder="1" applyAlignment="1">
      <alignment horizontal="center" vertical="center" wrapText="1"/>
    </xf>
    <xf numFmtId="4" fontId="182" fillId="0" borderId="104" xfId="0" applyNumberFormat="1" applyFont="1" applyBorder="1" applyAlignment="1">
      <alignment horizontal="center" vertical="center" wrapText="1"/>
    </xf>
    <xf numFmtId="4" fontId="50" fillId="28" borderId="61" xfId="0" applyNumberFormat="1" applyFont="1" applyFill="1" applyBorder="1" applyAlignment="1">
      <alignment horizontal="center" vertical="center" wrapText="1"/>
    </xf>
    <xf numFmtId="4" fontId="49" fillId="0" borderId="104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5" xfId="0" applyBorder="1" applyAlignment="1">
      <alignment horizontal="center"/>
    </xf>
    <xf numFmtId="0" fontId="82" fillId="24" borderId="33" xfId="1" applyFont="1" applyFill="1" applyBorder="1" applyAlignment="1">
      <alignment horizontal="center" vertical="center"/>
    </xf>
    <xf numFmtId="0" fontId="82" fillId="24" borderId="29" xfId="1" applyFont="1" applyFill="1" applyBorder="1" applyAlignment="1">
      <alignment horizontal="center" vertical="center"/>
    </xf>
    <xf numFmtId="0" fontId="82" fillId="24" borderId="28" xfId="1" applyFont="1" applyFill="1" applyBorder="1" applyAlignment="1">
      <alignment horizontal="center" vertical="center"/>
    </xf>
    <xf numFmtId="4" fontId="134" fillId="28" borderId="45" xfId="0" applyNumberFormat="1" applyFont="1" applyFill="1" applyBorder="1" applyAlignment="1">
      <alignment horizontal="center" vertical="center" wrapText="1"/>
    </xf>
    <xf numFmtId="4" fontId="133" fillId="0" borderId="45" xfId="0" applyNumberFormat="1" applyFont="1" applyBorder="1" applyAlignment="1">
      <alignment horizontal="center" vertical="center" wrapText="1"/>
    </xf>
    <xf numFmtId="4" fontId="133" fillId="0" borderId="42" xfId="0" applyNumberFormat="1" applyFont="1" applyBorder="1" applyAlignment="1">
      <alignment horizontal="center" vertical="center" wrapText="1"/>
    </xf>
    <xf numFmtId="4" fontId="50" fillId="28" borderId="83" xfId="0" applyNumberFormat="1" applyFont="1" applyFill="1" applyBorder="1" applyAlignment="1">
      <alignment horizontal="center" vertical="center" wrapText="1"/>
    </xf>
    <xf numFmtId="4" fontId="49" fillId="0" borderId="17" xfId="0" applyNumberFormat="1" applyFont="1" applyBorder="1" applyAlignment="1">
      <alignment horizontal="center" vertical="center" wrapText="1"/>
    </xf>
    <xf numFmtId="4" fontId="50" fillId="28" borderId="28" xfId="0" applyNumberFormat="1" applyFont="1" applyFill="1" applyBorder="1" applyAlignment="1">
      <alignment horizontal="center" vertical="center" wrapText="1"/>
    </xf>
    <xf numFmtId="4" fontId="49" fillId="0" borderId="32" xfId="0" applyNumberFormat="1" applyFont="1" applyBorder="1" applyAlignment="1">
      <alignment horizontal="center" vertical="center" wrapText="1"/>
    </xf>
    <xf numFmtId="0" fontId="46" fillId="0" borderId="29" xfId="0" applyFont="1" applyBorder="1" applyAlignment="1">
      <alignment horizontal="center"/>
    </xf>
    <xf numFmtId="0" fontId="46" fillId="0" borderId="0" xfId="0" applyFont="1" applyAlignment="1">
      <alignment horizontal="center"/>
    </xf>
    <xf numFmtId="4" fontId="49" fillId="0" borderId="42" xfId="0" applyNumberFormat="1" applyFont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0" fillId="0" borderId="42" xfId="0" applyBorder="1" applyAlignment="1">
      <alignment horizontal="center"/>
    </xf>
    <xf numFmtId="0" fontId="66" fillId="24" borderId="33" xfId="1" applyFont="1" applyFill="1" applyBorder="1" applyAlignment="1">
      <alignment horizontal="center" vertical="top" wrapText="1"/>
    </xf>
    <xf numFmtId="0" fontId="66" fillId="24" borderId="29" xfId="1" applyFont="1" applyFill="1" applyBorder="1" applyAlignment="1">
      <alignment horizontal="center" vertical="top" wrapText="1"/>
    </xf>
    <xf numFmtId="0" fontId="66" fillId="24" borderId="28" xfId="1" applyFont="1" applyFill="1" applyBorder="1" applyAlignment="1">
      <alignment horizontal="center" vertical="top" wrapText="1"/>
    </xf>
    <xf numFmtId="0" fontId="66" fillId="24" borderId="34" xfId="1" applyFont="1" applyFill="1" applyBorder="1" applyAlignment="1">
      <alignment horizontal="center" vertical="top" wrapText="1"/>
    </xf>
    <xf numFmtId="0" fontId="66" fillId="24" borderId="0" xfId="1" applyFont="1" applyFill="1" applyAlignment="1">
      <alignment horizontal="center" vertical="top" wrapText="1"/>
    </xf>
    <xf numFmtId="0" fontId="66" fillId="24" borderId="32" xfId="1" applyFont="1" applyFill="1" applyBorder="1" applyAlignment="1">
      <alignment horizontal="center" vertical="top" wrapText="1"/>
    </xf>
    <xf numFmtId="0" fontId="66" fillId="24" borderId="31" xfId="1" applyFont="1" applyFill="1" applyBorder="1" applyAlignment="1">
      <alignment horizontal="center" vertical="top" wrapText="1"/>
    </xf>
    <xf numFmtId="0" fontId="66" fillId="24" borderId="30" xfId="1" applyFont="1" applyFill="1" applyBorder="1" applyAlignment="1">
      <alignment horizontal="center" vertical="top" wrapText="1"/>
    </xf>
    <xf numFmtId="0" fontId="66" fillId="24" borderId="35" xfId="1" applyFont="1" applyFill="1" applyBorder="1" applyAlignment="1">
      <alignment horizontal="center" vertical="top" wrapText="1"/>
    </xf>
    <xf numFmtId="0" fontId="66" fillId="24" borderId="33" xfId="1" applyFont="1" applyFill="1" applyBorder="1" applyAlignment="1">
      <alignment horizontal="center" vertical="top"/>
    </xf>
    <xf numFmtId="0" fontId="66" fillId="24" borderId="29" xfId="1" applyFont="1" applyFill="1" applyBorder="1" applyAlignment="1">
      <alignment horizontal="center" vertical="top"/>
    </xf>
    <xf numFmtId="0" fontId="66" fillId="24" borderId="28" xfId="1" applyFont="1" applyFill="1" applyBorder="1" applyAlignment="1">
      <alignment horizontal="center" vertical="top"/>
    </xf>
    <xf numFmtId="0" fontId="66" fillId="24" borderId="34" xfId="1" applyFont="1" applyFill="1" applyBorder="1" applyAlignment="1">
      <alignment horizontal="center" vertical="top"/>
    </xf>
    <xf numFmtId="0" fontId="66" fillId="24" borderId="0" xfId="1" applyFont="1" applyFill="1" applyAlignment="1">
      <alignment horizontal="center" vertical="top"/>
    </xf>
    <xf numFmtId="0" fontId="66" fillId="24" borderId="32" xfId="1" applyFont="1" applyFill="1" applyBorder="1" applyAlignment="1">
      <alignment horizontal="center" vertical="top"/>
    </xf>
    <xf numFmtId="0" fontId="66" fillId="24" borderId="31" xfId="1" applyFont="1" applyFill="1" applyBorder="1" applyAlignment="1">
      <alignment horizontal="center" vertical="top"/>
    </xf>
    <xf numFmtId="0" fontId="66" fillId="24" borderId="30" xfId="1" applyFont="1" applyFill="1" applyBorder="1" applyAlignment="1">
      <alignment horizontal="center" vertical="top"/>
    </xf>
    <xf numFmtId="0" fontId="66" fillId="24" borderId="35" xfId="1" applyFont="1" applyFill="1" applyBorder="1" applyAlignment="1">
      <alignment horizontal="center" vertical="top"/>
    </xf>
    <xf numFmtId="0" fontId="66" fillId="24" borderId="33" xfId="1" applyFont="1" applyFill="1" applyBorder="1" applyAlignment="1">
      <alignment horizontal="center" vertical="center"/>
    </xf>
    <xf numFmtId="0" fontId="66" fillId="24" borderId="29" xfId="1" applyFont="1" applyFill="1" applyBorder="1" applyAlignment="1">
      <alignment horizontal="center" vertical="center"/>
    </xf>
    <xf numFmtId="0" fontId="66" fillId="24" borderId="28" xfId="1" applyFont="1" applyFill="1" applyBorder="1" applyAlignment="1">
      <alignment horizontal="center" vertical="center"/>
    </xf>
    <xf numFmtId="0" fontId="66" fillId="24" borderId="34" xfId="1" applyFont="1" applyFill="1" applyBorder="1" applyAlignment="1">
      <alignment horizontal="center" vertical="center"/>
    </xf>
    <xf numFmtId="0" fontId="66" fillId="24" borderId="0" xfId="1" applyFont="1" applyFill="1" applyAlignment="1">
      <alignment horizontal="center" vertical="center"/>
    </xf>
    <xf numFmtId="0" fontId="66" fillId="24" borderId="32" xfId="1" applyFont="1" applyFill="1" applyBorder="1" applyAlignment="1">
      <alignment horizontal="center" vertical="center"/>
    </xf>
    <xf numFmtId="0" fontId="66" fillId="24" borderId="31" xfId="1" applyFont="1" applyFill="1" applyBorder="1" applyAlignment="1">
      <alignment horizontal="center" vertical="center"/>
    </xf>
    <xf numFmtId="0" fontId="66" fillId="24" borderId="30" xfId="1" applyFont="1" applyFill="1" applyBorder="1" applyAlignment="1">
      <alignment horizontal="center" vertical="center"/>
    </xf>
    <xf numFmtId="0" fontId="66" fillId="24" borderId="35" xfId="1" applyFont="1" applyFill="1" applyBorder="1" applyAlignment="1">
      <alignment horizontal="center" vertical="center"/>
    </xf>
    <xf numFmtId="0" fontId="46" fillId="24" borderId="29" xfId="0" applyFont="1" applyFill="1" applyBorder="1" applyAlignment="1">
      <alignment horizontal="center" vertical="center"/>
    </xf>
    <xf numFmtId="0" fontId="46" fillId="24" borderId="28" xfId="0" applyFont="1" applyFill="1" applyBorder="1" applyAlignment="1">
      <alignment horizontal="center" vertical="center"/>
    </xf>
    <xf numFmtId="0" fontId="46" fillId="24" borderId="0" xfId="0" applyFont="1" applyFill="1" applyAlignment="1">
      <alignment horizontal="center" vertical="center"/>
    </xf>
    <xf numFmtId="0" fontId="46" fillId="24" borderId="32" xfId="0" applyFont="1" applyFill="1" applyBorder="1" applyAlignment="1">
      <alignment horizontal="center" vertical="center"/>
    </xf>
    <xf numFmtId="0" fontId="46" fillId="24" borderId="30" xfId="0" applyFont="1" applyFill="1" applyBorder="1" applyAlignment="1">
      <alignment horizontal="center" vertical="center"/>
    </xf>
    <xf numFmtId="0" fontId="46" fillId="24" borderId="35" xfId="0" applyFont="1" applyFill="1" applyBorder="1" applyAlignment="1">
      <alignment horizontal="center" vertical="center"/>
    </xf>
    <xf numFmtId="2" fontId="227" fillId="0" borderId="29" xfId="1" applyNumberFormat="1" applyFont="1" applyBorder="1" applyAlignment="1">
      <alignment horizontal="center" vertical="center"/>
    </xf>
    <xf numFmtId="2" fontId="227" fillId="0" borderId="28" xfId="1" applyNumberFormat="1" applyFont="1" applyBorder="1" applyAlignment="1">
      <alignment horizontal="center" vertical="center"/>
    </xf>
    <xf numFmtId="2" fontId="227" fillId="0" borderId="0" xfId="1" applyNumberFormat="1" applyFont="1" applyAlignment="1">
      <alignment horizontal="center" vertical="center"/>
    </xf>
    <xf numFmtId="2" fontId="227" fillId="0" borderId="32" xfId="1" applyNumberFormat="1" applyFont="1" applyBorder="1" applyAlignment="1">
      <alignment horizontal="center" vertical="center"/>
    </xf>
    <xf numFmtId="2" fontId="227" fillId="0" borderId="30" xfId="1" applyNumberFormat="1" applyFont="1" applyBorder="1" applyAlignment="1">
      <alignment horizontal="center" vertical="center"/>
    </xf>
    <xf numFmtId="2" fontId="227" fillId="0" borderId="35" xfId="1" applyNumberFormat="1" applyFont="1" applyBorder="1" applyAlignment="1">
      <alignment horizontal="center" vertical="center"/>
    </xf>
    <xf numFmtId="0" fontId="0" fillId="24" borderId="33" xfId="1" applyFont="1" applyFill="1" applyBorder="1" applyAlignment="1">
      <alignment horizontal="center" vertical="center"/>
    </xf>
    <xf numFmtId="0" fontId="4" fillId="24" borderId="29" xfId="1" applyFill="1" applyBorder="1" applyAlignment="1">
      <alignment horizontal="center" vertical="center"/>
    </xf>
    <xf numFmtId="0" fontId="4" fillId="24" borderId="28" xfId="1" applyFill="1" applyBorder="1" applyAlignment="1">
      <alignment horizontal="center" vertical="center"/>
    </xf>
    <xf numFmtId="0" fontId="4" fillId="24" borderId="31" xfId="1" applyFill="1" applyBorder="1" applyAlignment="1">
      <alignment horizontal="center" vertical="center"/>
    </xf>
    <xf numFmtId="0" fontId="4" fillId="24" borderId="30" xfId="1" applyFill="1" applyBorder="1" applyAlignment="1">
      <alignment horizontal="center" vertical="center"/>
    </xf>
    <xf numFmtId="0" fontId="4" fillId="24" borderId="35" xfId="1" applyFill="1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23" fillId="0" borderId="25" xfId="1" applyFont="1" applyBorder="1" applyAlignment="1">
      <alignment horizontal="center"/>
    </xf>
    <xf numFmtId="0" fontId="23" fillId="0" borderId="101" xfId="1" applyFont="1" applyBorder="1" applyAlignment="1">
      <alignment horizontal="center"/>
    </xf>
    <xf numFmtId="0" fontId="23" fillId="0" borderId="26" xfId="1" applyFont="1" applyBorder="1" applyAlignment="1">
      <alignment horizontal="center"/>
    </xf>
    <xf numFmtId="0" fontId="64" fillId="24" borderId="29" xfId="1" applyFont="1" applyFill="1" applyBorder="1" applyAlignment="1">
      <alignment horizontal="center"/>
    </xf>
    <xf numFmtId="0" fontId="64" fillId="24" borderId="28" xfId="1" applyFont="1" applyFill="1" applyBorder="1" applyAlignment="1">
      <alignment horizontal="center"/>
    </xf>
    <xf numFmtId="0" fontId="64" fillId="24" borderId="29" xfId="1" applyFont="1" applyFill="1" applyBorder="1" applyAlignment="1">
      <alignment horizontal="center" wrapText="1"/>
    </xf>
    <xf numFmtId="0" fontId="73" fillId="43" borderId="0" xfId="0" applyFont="1" applyFill="1" applyAlignment="1">
      <alignment horizontal="left" vertical="center"/>
    </xf>
    <xf numFmtId="0" fontId="48" fillId="0" borderId="68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0" fontId="48" fillId="0" borderId="58" xfId="0" applyFont="1" applyBorder="1" applyAlignment="1">
      <alignment horizontal="center" vertical="center"/>
    </xf>
    <xf numFmtId="0" fontId="48" fillId="0" borderId="68" xfId="0" applyFont="1" applyBorder="1" applyAlignment="1">
      <alignment horizontal="center" vertical="top"/>
    </xf>
    <xf numFmtId="0" fontId="48" fillId="0" borderId="59" xfId="0" applyFont="1" applyBorder="1" applyAlignment="1">
      <alignment horizontal="center" vertical="top"/>
    </xf>
    <xf numFmtId="0" fontId="48" fillId="0" borderId="58" xfId="0" applyFont="1" applyBorder="1" applyAlignment="1">
      <alignment horizontal="center" vertical="top"/>
    </xf>
    <xf numFmtId="0" fontId="170" fillId="24" borderId="33" xfId="1" applyFont="1" applyFill="1" applyBorder="1" applyAlignment="1">
      <alignment horizontal="center" vertical="center"/>
    </xf>
    <xf numFmtId="0" fontId="170" fillId="24" borderId="29" xfId="1" applyFont="1" applyFill="1" applyBorder="1" applyAlignment="1">
      <alignment horizontal="center" vertical="center"/>
    </xf>
    <xf numFmtId="0" fontId="170" fillId="24" borderId="34" xfId="1" applyFont="1" applyFill="1" applyBorder="1" applyAlignment="1">
      <alignment horizontal="center" vertical="center"/>
    </xf>
    <xf numFmtId="0" fontId="170" fillId="24" borderId="0" xfId="1" applyFont="1" applyFill="1" applyAlignment="1">
      <alignment horizontal="center" vertical="center"/>
    </xf>
    <xf numFmtId="0" fontId="170" fillId="24" borderId="31" xfId="1" applyFont="1" applyFill="1" applyBorder="1" applyAlignment="1">
      <alignment horizontal="center" vertical="center"/>
    </xf>
    <xf numFmtId="0" fontId="170" fillId="24" borderId="30" xfId="1" applyFont="1" applyFill="1" applyBorder="1" applyAlignment="1">
      <alignment horizontal="center" vertical="center"/>
    </xf>
    <xf numFmtId="0" fontId="0" fillId="43" borderId="0" xfId="0" applyFill="1" applyAlignment="1">
      <alignment vertical="center"/>
    </xf>
    <xf numFmtId="0" fontId="85" fillId="24" borderId="42" xfId="0" applyFont="1" applyFill="1" applyBorder="1" applyAlignment="1">
      <alignment horizontal="center" vertical="center"/>
    </xf>
    <xf numFmtId="0" fontId="23" fillId="24" borderId="36" xfId="1" applyFont="1" applyFill="1" applyBorder="1" applyAlignment="1">
      <alignment horizontal="center" vertical="center"/>
    </xf>
    <xf numFmtId="0" fontId="23" fillId="24" borderId="42" xfId="1" applyFont="1" applyFill="1" applyBorder="1" applyAlignment="1">
      <alignment horizontal="center" vertical="center"/>
    </xf>
    <xf numFmtId="0" fontId="4" fillId="24" borderId="36" xfId="1" applyFill="1" applyBorder="1" applyAlignment="1">
      <alignment horizontal="center" vertical="center"/>
    </xf>
    <xf numFmtId="0" fontId="4" fillId="24" borderId="42" xfId="1" applyFill="1" applyBorder="1" applyAlignment="1">
      <alignment horizontal="center" vertical="center"/>
    </xf>
    <xf numFmtId="0" fontId="46" fillId="0" borderId="68" xfId="0" applyFont="1" applyBorder="1" applyAlignment="1">
      <alignment horizontal="center" vertical="top"/>
    </xf>
    <xf numFmtId="0" fontId="33" fillId="0" borderId="59" xfId="0" applyFont="1" applyBorder="1" applyAlignment="1">
      <alignment horizontal="center" vertical="top"/>
    </xf>
    <xf numFmtId="0" fontId="33" fillId="0" borderId="58" xfId="0" applyFont="1" applyBorder="1" applyAlignment="1">
      <alignment horizontal="center" vertical="top"/>
    </xf>
    <xf numFmtId="0" fontId="64" fillId="24" borderId="33" xfId="1" applyFont="1" applyFill="1" applyBorder="1" applyAlignment="1">
      <alignment horizontal="center" vertical="top"/>
    </xf>
    <xf numFmtId="0" fontId="64" fillId="24" borderId="29" xfId="1" applyFont="1" applyFill="1" applyBorder="1" applyAlignment="1">
      <alignment horizontal="center" vertical="top"/>
    </xf>
    <xf numFmtId="0" fontId="64" fillId="24" borderId="34" xfId="1" applyFont="1" applyFill="1" applyBorder="1" applyAlignment="1">
      <alignment horizontal="center" vertical="top"/>
    </xf>
    <xf numFmtId="0" fontId="64" fillId="24" borderId="0" xfId="1" applyFont="1" applyFill="1" applyAlignment="1">
      <alignment horizontal="center" vertical="top"/>
    </xf>
    <xf numFmtId="0" fontId="64" fillId="24" borderId="31" xfId="1" applyFont="1" applyFill="1" applyBorder="1" applyAlignment="1">
      <alignment horizontal="center" vertical="top"/>
    </xf>
    <xf numFmtId="0" fontId="64" fillId="24" borderId="30" xfId="1" applyFont="1" applyFill="1" applyBorder="1" applyAlignment="1">
      <alignment horizontal="center" vertical="top"/>
    </xf>
    <xf numFmtId="2" fontId="177" fillId="50" borderId="83" xfId="0" applyNumberFormat="1" applyFont="1" applyFill="1" applyBorder="1" applyAlignment="1">
      <alignment horizontal="center" vertical="center" wrapText="1"/>
    </xf>
    <xf numFmtId="2" fontId="177" fillId="50" borderId="92" xfId="0" applyNumberFormat="1" applyFont="1" applyFill="1" applyBorder="1" applyAlignment="1">
      <alignment horizontal="center" vertical="center" wrapText="1"/>
    </xf>
    <xf numFmtId="4" fontId="208" fillId="46" borderId="36" xfId="0" applyNumberFormat="1" applyFont="1" applyFill="1" applyBorder="1" applyAlignment="1">
      <alignment horizontal="center" vertical="center" wrapText="1"/>
    </xf>
    <xf numFmtId="4" fontId="208" fillId="46" borderId="84" xfId="0" applyNumberFormat="1" applyFont="1" applyFill="1" applyBorder="1" applyAlignment="1">
      <alignment horizontal="center" vertical="center" wrapText="1"/>
    </xf>
    <xf numFmtId="4" fontId="209" fillId="46" borderId="84" xfId="0" applyNumberFormat="1" applyFont="1" applyFill="1" applyBorder="1" applyAlignment="1">
      <alignment horizontal="center" vertical="center" wrapText="1"/>
    </xf>
  </cellXfs>
  <cellStyles count="283">
    <cellStyle name="0,0_x000d__x000a_NA_x000d__x000a_" xfId="1" xr:uid="{00000000-0005-0000-0000-000000000000}"/>
    <cellStyle name="0,0_x000d__x000a_NA_x000d__x000a_ 2" xfId="2" xr:uid="{00000000-0005-0000-0000-000001000000}"/>
    <cellStyle name="0,0_x000d__x000a_NA_x000d__x000a_ 3" xfId="3" xr:uid="{00000000-0005-0000-0000-000002000000}"/>
    <cellStyle name="0,0_x000d__x000a_NA_x000d__x000a_ 3 2" xfId="4" xr:uid="{00000000-0005-0000-0000-000003000000}"/>
    <cellStyle name="0,0_x000d__x000a_NA_x000d__x000a_ 4" xfId="5" xr:uid="{00000000-0005-0000-0000-000004000000}"/>
    <cellStyle name="0,0_x000d__x000a_NA_x000d__x000a_ 4 2" xfId="6" xr:uid="{00000000-0005-0000-0000-000005000000}"/>
    <cellStyle name="0,0_x005f_x000d__x005f_x000a_NA_x005f_x000d__x005f_x000a_" xfId="7" xr:uid="{00000000-0005-0000-0000-000006000000}"/>
    <cellStyle name="20% - Акцент1 2" xfId="8" xr:uid="{00000000-0005-0000-0000-000007000000}"/>
    <cellStyle name="20% - Акцент1 2 2" xfId="9" xr:uid="{00000000-0005-0000-0000-000008000000}"/>
    <cellStyle name="20% - Акцент1 2 2 2" xfId="10" xr:uid="{00000000-0005-0000-0000-000009000000}"/>
    <cellStyle name="20% - Акцент1 2 3" xfId="11" xr:uid="{00000000-0005-0000-0000-00000A000000}"/>
    <cellStyle name="20% - Акцент1 3" xfId="12" xr:uid="{00000000-0005-0000-0000-00000B000000}"/>
    <cellStyle name="20% - Акцент1 3 2" xfId="13" xr:uid="{00000000-0005-0000-0000-00000C000000}"/>
    <cellStyle name="20% - Акцент2 2" xfId="14" xr:uid="{00000000-0005-0000-0000-00000D000000}"/>
    <cellStyle name="20% - Акцент2 2 2" xfId="15" xr:uid="{00000000-0005-0000-0000-00000E000000}"/>
    <cellStyle name="20% - Акцент2 2 2 2" xfId="16" xr:uid="{00000000-0005-0000-0000-00000F000000}"/>
    <cellStyle name="20% - Акцент2 2 3" xfId="17" xr:uid="{00000000-0005-0000-0000-000010000000}"/>
    <cellStyle name="20% - Акцент2 3" xfId="18" xr:uid="{00000000-0005-0000-0000-000011000000}"/>
    <cellStyle name="20% - Акцент2 3 2" xfId="19" xr:uid="{00000000-0005-0000-0000-000012000000}"/>
    <cellStyle name="20% - Акцент3 2" xfId="20" xr:uid="{00000000-0005-0000-0000-000013000000}"/>
    <cellStyle name="20% - Акцент3 2 2" xfId="21" xr:uid="{00000000-0005-0000-0000-000014000000}"/>
    <cellStyle name="20% - Акцент3 2 2 2" xfId="22" xr:uid="{00000000-0005-0000-0000-000015000000}"/>
    <cellStyle name="20% - Акцент3 2 3" xfId="23" xr:uid="{00000000-0005-0000-0000-000016000000}"/>
    <cellStyle name="20% - Акцент3 3" xfId="24" xr:uid="{00000000-0005-0000-0000-000017000000}"/>
    <cellStyle name="20% - Акцент3 3 2" xfId="25" xr:uid="{00000000-0005-0000-0000-000018000000}"/>
    <cellStyle name="20% - Акцент4 2" xfId="26" xr:uid="{00000000-0005-0000-0000-000019000000}"/>
    <cellStyle name="20% - Акцент4 2 2" xfId="27" xr:uid="{00000000-0005-0000-0000-00001A000000}"/>
    <cellStyle name="20% - Акцент4 2 2 2" xfId="28" xr:uid="{00000000-0005-0000-0000-00001B000000}"/>
    <cellStyle name="20% - Акцент4 2 3" xfId="29" xr:uid="{00000000-0005-0000-0000-00001C000000}"/>
    <cellStyle name="20% - Акцент4 3" xfId="30" xr:uid="{00000000-0005-0000-0000-00001D000000}"/>
    <cellStyle name="20% - Акцент4 3 2" xfId="31" xr:uid="{00000000-0005-0000-0000-00001E000000}"/>
    <cellStyle name="20% - Акцент5 2" xfId="32" xr:uid="{00000000-0005-0000-0000-00001F000000}"/>
    <cellStyle name="20% - Акцент5 2 2" xfId="33" xr:uid="{00000000-0005-0000-0000-000020000000}"/>
    <cellStyle name="20% - Акцент5 2 2 2" xfId="34" xr:uid="{00000000-0005-0000-0000-000021000000}"/>
    <cellStyle name="20% - Акцент5 2 3" xfId="35" xr:uid="{00000000-0005-0000-0000-000022000000}"/>
    <cellStyle name="20% - Акцент5 3" xfId="36" xr:uid="{00000000-0005-0000-0000-000023000000}"/>
    <cellStyle name="20% - Акцент5 3 2" xfId="37" xr:uid="{00000000-0005-0000-0000-000024000000}"/>
    <cellStyle name="20% - Акцент6 2" xfId="38" xr:uid="{00000000-0005-0000-0000-000025000000}"/>
    <cellStyle name="20% - Акцент6 2 2" xfId="39" xr:uid="{00000000-0005-0000-0000-000026000000}"/>
    <cellStyle name="20% - Акцент6 2 2 2" xfId="40" xr:uid="{00000000-0005-0000-0000-000027000000}"/>
    <cellStyle name="20% - Акцент6 2 3" xfId="41" xr:uid="{00000000-0005-0000-0000-000028000000}"/>
    <cellStyle name="20% - Акцент6 3" xfId="42" xr:uid="{00000000-0005-0000-0000-000029000000}"/>
    <cellStyle name="20% - Акцент6 3 2" xfId="43" xr:uid="{00000000-0005-0000-0000-00002A000000}"/>
    <cellStyle name="40% - Акцент1 2" xfId="44" xr:uid="{00000000-0005-0000-0000-00002B000000}"/>
    <cellStyle name="40% - Акцент1 2 2" xfId="45" xr:uid="{00000000-0005-0000-0000-00002C000000}"/>
    <cellStyle name="40% - Акцент1 2 2 2" xfId="46" xr:uid="{00000000-0005-0000-0000-00002D000000}"/>
    <cellStyle name="40% - Акцент1 2 3" xfId="47" xr:uid="{00000000-0005-0000-0000-00002E000000}"/>
    <cellStyle name="40% - Акцент1 3" xfId="48" xr:uid="{00000000-0005-0000-0000-00002F000000}"/>
    <cellStyle name="40% - Акцент1 3 2" xfId="49" xr:uid="{00000000-0005-0000-0000-000030000000}"/>
    <cellStyle name="40% - Акцент2 2" xfId="50" xr:uid="{00000000-0005-0000-0000-000031000000}"/>
    <cellStyle name="40% - Акцент2 2 2" xfId="51" xr:uid="{00000000-0005-0000-0000-000032000000}"/>
    <cellStyle name="40% - Акцент2 2 2 2" xfId="52" xr:uid="{00000000-0005-0000-0000-000033000000}"/>
    <cellStyle name="40% - Акцент2 2 3" xfId="53" xr:uid="{00000000-0005-0000-0000-000034000000}"/>
    <cellStyle name="40% - Акцент2 3" xfId="54" xr:uid="{00000000-0005-0000-0000-000035000000}"/>
    <cellStyle name="40% - Акцент2 3 2" xfId="55" xr:uid="{00000000-0005-0000-0000-000036000000}"/>
    <cellStyle name="40% - Акцент3 2" xfId="56" xr:uid="{00000000-0005-0000-0000-000037000000}"/>
    <cellStyle name="40% - Акцент3 2 2" xfId="57" xr:uid="{00000000-0005-0000-0000-000038000000}"/>
    <cellStyle name="40% - Акцент3 2 2 2" xfId="58" xr:uid="{00000000-0005-0000-0000-000039000000}"/>
    <cellStyle name="40% - Акцент3 2 3" xfId="59" xr:uid="{00000000-0005-0000-0000-00003A000000}"/>
    <cellStyle name="40% - Акцент3 3" xfId="60" xr:uid="{00000000-0005-0000-0000-00003B000000}"/>
    <cellStyle name="40% - Акцент3 3 2" xfId="61" xr:uid="{00000000-0005-0000-0000-00003C000000}"/>
    <cellStyle name="40% - Акцент4 2" xfId="62" xr:uid="{00000000-0005-0000-0000-00003D000000}"/>
    <cellStyle name="40% - Акцент4 2 2" xfId="63" xr:uid="{00000000-0005-0000-0000-00003E000000}"/>
    <cellStyle name="40% - Акцент4 2 2 2" xfId="64" xr:uid="{00000000-0005-0000-0000-00003F000000}"/>
    <cellStyle name="40% - Акцент4 2 3" xfId="65" xr:uid="{00000000-0005-0000-0000-000040000000}"/>
    <cellStyle name="40% - Акцент4 3" xfId="66" xr:uid="{00000000-0005-0000-0000-000041000000}"/>
    <cellStyle name="40% - Акцент4 3 2" xfId="67" xr:uid="{00000000-0005-0000-0000-000042000000}"/>
    <cellStyle name="40% - Акцент5 2" xfId="68" xr:uid="{00000000-0005-0000-0000-000043000000}"/>
    <cellStyle name="40% - Акцент5 2 2" xfId="69" xr:uid="{00000000-0005-0000-0000-000044000000}"/>
    <cellStyle name="40% - Акцент5 2 2 2" xfId="70" xr:uid="{00000000-0005-0000-0000-000045000000}"/>
    <cellStyle name="40% - Акцент5 2 3" xfId="71" xr:uid="{00000000-0005-0000-0000-000046000000}"/>
    <cellStyle name="40% - Акцент5 3" xfId="72" xr:uid="{00000000-0005-0000-0000-000047000000}"/>
    <cellStyle name="40% - Акцент5 3 2" xfId="73" xr:uid="{00000000-0005-0000-0000-000048000000}"/>
    <cellStyle name="40% - Акцент6 2" xfId="74" xr:uid="{00000000-0005-0000-0000-000049000000}"/>
    <cellStyle name="40% - Акцент6 2 2" xfId="75" xr:uid="{00000000-0005-0000-0000-00004A000000}"/>
    <cellStyle name="40% - Акцент6 2 2 2" xfId="76" xr:uid="{00000000-0005-0000-0000-00004B000000}"/>
    <cellStyle name="40% - Акцент6 2 3" xfId="77" xr:uid="{00000000-0005-0000-0000-00004C000000}"/>
    <cellStyle name="40% - Акцент6 3" xfId="78" xr:uid="{00000000-0005-0000-0000-00004D000000}"/>
    <cellStyle name="40% - Акцент6 3 2" xfId="79" xr:uid="{00000000-0005-0000-0000-00004E000000}"/>
    <cellStyle name="60% - Акцент1 2" xfId="80" xr:uid="{00000000-0005-0000-0000-00004F000000}"/>
    <cellStyle name="60% - Акцент1 2 2" xfId="81" xr:uid="{00000000-0005-0000-0000-000050000000}"/>
    <cellStyle name="60% - Акцент1 3" xfId="82" xr:uid="{00000000-0005-0000-0000-000051000000}"/>
    <cellStyle name="60% - Акцент2 2" xfId="83" xr:uid="{00000000-0005-0000-0000-000052000000}"/>
    <cellStyle name="60% - Акцент2 2 2" xfId="84" xr:uid="{00000000-0005-0000-0000-000053000000}"/>
    <cellStyle name="60% - Акцент2 3" xfId="85" xr:uid="{00000000-0005-0000-0000-000054000000}"/>
    <cellStyle name="60% - Акцент3 2" xfId="86" xr:uid="{00000000-0005-0000-0000-000055000000}"/>
    <cellStyle name="60% - Акцент3 2 2" xfId="87" xr:uid="{00000000-0005-0000-0000-000056000000}"/>
    <cellStyle name="60% - Акцент3 3" xfId="88" xr:uid="{00000000-0005-0000-0000-000057000000}"/>
    <cellStyle name="60% - Акцент4 2" xfId="89" xr:uid="{00000000-0005-0000-0000-000058000000}"/>
    <cellStyle name="60% - Акцент4 2 2" xfId="90" xr:uid="{00000000-0005-0000-0000-000059000000}"/>
    <cellStyle name="60% - Акцент4 3" xfId="91" xr:uid="{00000000-0005-0000-0000-00005A000000}"/>
    <cellStyle name="60% - Акцент5 2" xfId="92" xr:uid="{00000000-0005-0000-0000-00005B000000}"/>
    <cellStyle name="60% - Акцент5 2 2" xfId="93" xr:uid="{00000000-0005-0000-0000-00005C000000}"/>
    <cellStyle name="60% - Акцент5 3" xfId="94" xr:uid="{00000000-0005-0000-0000-00005D000000}"/>
    <cellStyle name="60% - Акцент6 2" xfId="95" xr:uid="{00000000-0005-0000-0000-00005E000000}"/>
    <cellStyle name="60% - Акцент6 2 2" xfId="96" xr:uid="{00000000-0005-0000-0000-00005F000000}"/>
    <cellStyle name="60% - Акцент6 3" xfId="97" xr:uid="{00000000-0005-0000-0000-000060000000}"/>
    <cellStyle name="Акцент1" xfId="98" builtinId="29" customBuiltin="1"/>
    <cellStyle name="Акцент1 2" xfId="99" xr:uid="{00000000-0005-0000-0000-000062000000}"/>
    <cellStyle name="Акцент1 2 2" xfId="100" xr:uid="{00000000-0005-0000-0000-000063000000}"/>
    <cellStyle name="Акцент1 3" xfId="101" xr:uid="{00000000-0005-0000-0000-000064000000}"/>
    <cellStyle name="Акцент2" xfId="102" builtinId="33" customBuiltin="1"/>
    <cellStyle name="Акцент2 2" xfId="103" xr:uid="{00000000-0005-0000-0000-000066000000}"/>
    <cellStyle name="Акцент2 2 2" xfId="104" xr:uid="{00000000-0005-0000-0000-000067000000}"/>
    <cellStyle name="Акцент2 3" xfId="105" xr:uid="{00000000-0005-0000-0000-000068000000}"/>
    <cellStyle name="Акцент3" xfId="106" builtinId="37" customBuiltin="1"/>
    <cellStyle name="Акцент3 2" xfId="107" xr:uid="{00000000-0005-0000-0000-00006A000000}"/>
    <cellStyle name="Акцент3 2 2" xfId="108" xr:uid="{00000000-0005-0000-0000-00006B000000}"/>
    <cellStyle name="Акцент3 3" xfId="109" xr:uid="{00000000-0005-0000-0000-00006C000000}"/>
    <cellStyle name="Акцент4" xfId="110" builtinId="41" customBuiltin="1"/>
    <cellStyle name="Акцент4 2" xfId="111" xr:uid="{00000000-0005-0000-0000-00006E000000}"/>
    <cellStyle name="Акцент4 2 2" xfId="112" xr:uid="{00000000-0005-0000-0000-00006F000000}"/>
    <cellStyle name="Акцент4 3" xfId="113" xr:uid="{00000000-0005-0000-0000-000070000000}"/>
    <cellStyle name="Акцент5" xfId="114" builtinId="45" customBuiltin="1"/>
    <cellStyle name="Акцент5 2" xfId="115" xr:uid="{00000000-0005-0000-0000-000072000000}"/>
    <cellStyle name="Акцент5 2 2" xfId="116" xr:uid="{00000000-0005-0000-0000-000073000000}"/>
    <cellStyle name="Акцент5 3" xfId="117" xr:uid="{00000000-0005-0000-0000-000074000000}"/>
    <cellStyle name="Акцент6" xfId="118" builtinId="49" customBuiltin="1"/>
    <cellStyle name="Акцент6 2" xfId="119" xr:uid="{00000000-0005-0000-0000-000076000000}"/>
    <cellStyle name="Акцент6 2 2" xfId="120" xr:uid="{00000000-0005-0000-0000-000077000000}"/>
    <cellStyle name="Акцент6 3" xfId="121" xr:uid="{00000000-0005-0000-0000-000078000000}"/>
    <cellStyle name="Ввод " xfId="122" builtinId="20" customBuiltin="1"/>
    <cellStyle name="Ввод  2" xfId="123" xr:uid="{00000000-0005-0000-0000-00007A000000}"/>
    <cellStyle name="Ввод  2 2" xfId="124" xr:uid="{00000000-0005-0000-0000-00007B000000}"/>
    <cellStyle name="Ввод  3" xfId="125" xr:uid="{00000000-0005-0000-0000-00007C000000}"/>
    <cellStyle name="Вывод" xfId="126" builtinId="21" customBuiltin="1"/>
    <cellStyle name="Вывод 2" xfId="127" xr:uid="{00000000-0005-0000-0000-00007E000000}"/>
    <cellStyle name="Вывод 2 2" xfId="128" xr:uid="{00000000-0005-0000-0000-00007F000000}"/>
    <cellStyle name="Вывод 3" xfId="129" xr:uid="{00000000-0005-0000-0000-000080000000}"/>
    <cellStyle name="Вычисление" xfId="130" builtinId="22" customBuiltin="1"/>
    <cellStyle name="Вычисление 2" xfId="131" xr:uid="{00000000-0005-0000-0000-000082000000}"/>
    <cellStyle name="Вычисление 2 2" xfId="132" xr:uid="{00000000-0005-0000-0000-000083000000}"/>
    <cellStyle name="Вычисление 3" xfId="133" xr:uid="{00000000-0005-0000-0000-000084000000}"/>
    <cellStyle name="Гиперссылка" xfId="134" builtinId="8"/>
    <cellStyle name="Денежный" xfId="282" builtinId="4"/>
    <cellStyle name="Денежный 2" xfId="135" xr:uid="{00000000-0005-0000-0000-000087000000}"/>
    <cellStyle name="Денежный 2 2" xfId="136" xr:uid="{00000000-0005-0000-0000-000088000000}"/>
    <cellStyle name="Денежный 3" xfId="137" xr:uid="{00000000-0005-0000-0000-000089000000}"/>
    <cellStyle name="Денежный 3 2" xfId="138" xr:uid="{00000000-0005-0000-0000-00008A000000}"/>
    <cellStyle name="Заголовок 1" xfId="139" builtinId="16" customBuiltin="1"/>
    <cellStyle name="Заголовок 1 2" xfId="140" xr:uid="{00000000-0005-0000-0000-00008C000000}"/>
    <cellStyle name="Заголовок 1 2 2" xfId="141" xr:uid="{00000000-0005-0000-0000-00008D000000}"/>
    <cellStyle name="Заголовок 1 3" xfId="142" xr:uid="{00000000-0005-0000-0000-00008E000000}"/>
    <cellStyle name="Заголовок 2" xfId="143" builtinId="17" customBuiltin="1"/>
    <cellStyle name="Заголовок 2 2" xfId="144" xr:uid="{00000000-0005-0000-0000-000090000000}"/>
    <cellStyle name="Заголовок 2 2 2" xfId="145" xr:uid="{00000000-0005-0000-0000-000091000000}"/>
    <cellStyle name="Заголовок 2 3" xfId="146" xr:uid="{00000000-0005-0000-0000-000092000000}"/>
    <cellStyle name="Заголовок 3" xfId="147" builtinId="18" customBuiltin="1"/>
    <cellStyle name="Заголовок 3 2" xfId="148" xr:uid="{00000000-0005-0000-0000-000094000000}"/>
    <cellStyle name="Заголовок 3 2 2" xfId="149" xr:uid="{00000000-0005-0000-0000-000095000000}"/>
    <cellStyle name="Заголовок 3 3" xfId="150" xr:uid="{00000000-0005-0000-0000-000096000000}"/>
    <cellStyle name="Заголовок 4" xfId="151" builtinId="19" customBuiltin="1"/>
    <cellStyle name="Заголовок 4 2" xfId="152" xr:uid="{00000000-0005-0000-0000-000098000000}"/>
    <cellStyle name="Заголовок 4 2 2" xfId="153" xr:uid="{00000000-0005-0000-0000-000099000000}"/>
    <cellStyle name="Заголовок 4 3" xfId="154" xr:uid="{00000000-0005-0000-0000-00009A000000}"/>
    <cellStyle name="Итог" xfId="155" builtinId="25" customBuiltin="1"/>
    <cellStyle name="Итог 2" xfId="156" xr:uid="{00000000-0005-0000-0000-00009C000000}"/>
    <cellStyle name="Итог 2 2" xfId="157" xr:uid="{00000000-0005-0000-0000-00009D000000}"/>
    <cellStyle name="Итог 3" xfId="158" xr:uid="{00000000-0005-0000-0000-00009E000000}"/>
    <cellStyle name="Контрольная ячейка" xfId="159" builtinId="23" customBuiltin="1"/>
    <cellStyle name="Контрольная ячейка 2" xfId="160" xr:uid="{00000000-0005-0000-0000-0000A0000000}"/>
    <cellStyle name="Контрольная ячейка 2 2" xfId="161" xr:uid="{00000000-0005-0000-0000-0000A1000000}"/>
    <cellStyle name="Контрольная ячейка 3" xfId="162" xr:uid="{00000000-0005-0000-0000-0000A2000000}"/>
    <cellStyle name="Название" xfId="163" builtinId="15" customBuiltin="1"/>
    <cellStyle name="Название 2" xfId="164" xr:uid="{00000000-0005-0000-0000-0000A4000000}"/>
    <cellStyle name="Название 2 2" xfId="165" xr:uid="{00000000-0005-0000-0000-0000A5000000}"/>
    <cellStyle name="Название 3" xfId="166" xr:uid="{00000000-0005-0000-0000-0000A6000000}"/>
    <cellStyle name="Нейтральный" xfId="167" builtinId="28" customBuiltin="1"/>
    <cellStyle name="Нейтральный 2" xfId="168" xr:uid="{00000000-0005-0000-0000-0000A8000000}"/>
    <cellStyle name="Нейтральный 2 2" xfId="169" xr:uid="{00000000-0005-0000-0000-0000A9000000}"/>
    <cellStyle name="Нейтральный 3" xfId="170" xr:uid="{00000000-0005-0000-0000-0000AA000000}"/>
    <cellStyle name="Обычный" xfId="0" builtinId="0"/>
    <cellStyle name="Обычный 10" xfId="171" xr:uid="{00000000-0005-0000-0000-0000AC000000}"/>
    <cellStyle name="Обычный 11" xfId="172" xr:uid="{00000000-0005-0000-0000-0000AD000000}"/>
    <cellStyle name="Обычный 12" xfId="173" xr:uid="{00000000-0005-0000-0000-0000AE000000}"/>
    <cellStyle name="Обычный 13" xfId="174" xr:uid="{00000000-0005-0000-0000-0000AF000000}"/>
    <cellStyle name="Обычный 14" xfId="175" xr:uid="{00000000-0005-0000-0000-0000B0000000}"/>
    <cellStyle name="Обычный 2" xfId="176" xr:uid="{00000000-0005-0000-0000-0000B1000000}"/>
    <cellStyle name="Обычный 2 10" xfId="177" xr:uid="{00000000-0005-0000-0000-0000B2000000}"/>
    <cellStyle name="Обычный 2 10 2" xfId="178" xr:uid="{00000000-0005-0000-0000-0000B3000000}"/>
    <cellStyle name="Обычный 2 11" xfId="179" xr:uid="{00000000-0005-0000-0000-0000B4000000}"/>
    <cellStyle name="Обычный 2 11 2" xfId="180" xr:uid="{00000000-0005-0000-0000-0000B5000000}"/>
    <cellStyle name="Обычный 2 2" xfId="181" xr:uid="{00000000-0005-0000-0000-0000B6000000}"/>
    <cellStyle name="Обычный 2 3" xfId="182" xr:uid="{00000000-0005-0000-0000-0000B7000000}"/>
    <cellStyle name="Обычный 2 4" xfId="183" xr:uid="{00000000-0005-0000-0000-0000B8000000}"/>
    <cellStyle name="Обычный 2 4 2" xfId="184" xr:uid="{00000000-0005-0000-0000-0000B9000000}"/>
    <cellStyle name="Обычный 2 4 2 2" xfId="185" xr:uid="{00000000-0005-0000-0000-0000BA000000}"/>
    <cellStyle name="Обычный 2 4 3" xfId="186" xr:uid="{00000000-0005-0000-0000-0000BB000000}"/>
    <cellStyle name="Обычный 2 5" xfId="187" xr:uid="{00000000-0005-0000-0000-0000BC000000}"/>
    <cellStyle name="Обычный 2 5 2" xfId="188" xr:uid="{00000000-0005-0000-0000-0000BD000000}"/>
    <cellStyle name="Обычный 2 6" xfId="189" xr:uid="{00000000-0005-0000-0000-0000BE000000}"/>
    <cellStyle name="Обычный 2 7" xfId="190" xr:uid="{00000000-0005-0000-0000-0000BF000000}"/>
    <cellStyle name="Обычный 2 8" xfId="191" xr:uid="{00000000-0005-0000-0000-0000C0000000}"/>
    <cellStyle name="Обычный 2 9" xfId="192" xr:uid="{00000000-0005-0000-0000-0000C1000000}"/>
    <cellStyle name="Обычный 2 9 2" xfId="193" xr:uid="{00000000-0005-0000-0000-0000C2000000}"/>
    <cellStyle name="Обычный 3" xfId="194" xr:uid="{00000000-0005-0000-0000-0000C3000000}"/>
    <cellStyle name="Обычный 3 2" xfId="195" xr:uid="{00000000-0005-0000-0000-0000C4000000}"/>
    <cellStyle name="Обычный 3 3" xfId="196" xr:uid="{00000000-0005-0000-0000-0000C5000000}"/>
    <cellStyle name="Обычный 3 4" xfId="197" xr:uid="{00000000-0005-0000-0000-0000C6000000}"/>
    <cellStyle name="Обычный 4" xfId="198" xr:uid="{00000000-0005-0000-0000-0000C7000000}"/>
    <cellStyle name="Обычный 4 2" xfId="199" xr:uid="{00000000-0005-0000-0000-0000C8000000}"/>
    <cellStyle name="Обычный 5" xfId="200" xr:uid="{00000000-0005-0000-0000-0000C9000000}"/>
    <cellStyle name="Обычный 6" xfId="201" xr:uid="{00000000-0005-0000-0000-0000CA000000}"/>
    <cellStyle name="Обычный 6 2" xfId="202" xr:uid="{00000000-0005-0000-0000-0000CB000000}"/>
    <cellStyle name="Обычный 7" xfId="203" xr:uid="{00000000-0005-0000-0000-0000CC000000}"/>
    <cellStyle name="Обычный 8" xfId="204" xr:uid="{00000000-0005-0000-0000-0000CD000000}"/>
    <cellStyle name="Обычный 8 2" xfId="205" xr:uid="{00000000-0005-0000-0000-0000CE000000}"/>
    <cellStyle name="Обычный 8 2 2" xfId="206" xr:uid="{00000000-0005-0000-0000-0000CF000000}"/>
    <cellStyle name="Обычный 8 2 2 2" xfId="207" xr:uid="{00000000-0005-0000-0000-0000D0000000}"/>
    <cellStyle name="Обычный 8 2 3" xfId="208" xr:uid="{00000000-0005-0000-0000-0000D1000000}"/>
    <cellStyle name="Обычный 8 3" xfId="209" xr:uid="{00000000-0005-0000-0000-0000D2000000}"/>
    <cellStyle name="Обычный 8 3 2" xfId="210" xr:uid="{00000000-0005-0000-0000-0000D3000000}"/>
    <cellStyle name="Обычный 8 4" xfId="211" xr:uid="{00000000-0005-0000-0000-0000D4000000}"/>
    <cellStyle name="Обычный 9" xfId="212" xr:uid="{00000000-0005-0000-0000-0000D5000000}"/>
    <cellStyle name="Обычный_Прайс-лист ТУЛФОР" xfId="213" xr:uid="{00000000-0005-0000-0000-0000D6000000}"/>
    <cellStyle name="Плохой" xfId="214" builtinId="27" customBuiltin="1"/>
    <cellStyle name="Плохой 2" xfId="215" xr:uid="{00000000-0005-0000-0000-0000D8000000}"/>
    <cellStyle name="Плохой 2 2" xfId="216" xr:uid="{00000000-0005-0000-0000-0000D9000000}"/>
    <cellStyle name="Плохой 3" xfId="217" xr:uid="{00000000-0005-0000-0000-0000DA000000}"/>
    <cellStyle name="Пояснение" xfId="218" builtinId="53" customBuiltin="1"/>
    <cellStyle name="Пояснение 2" xfId="219" xr:uid="{00000000-0005-0000-0000-0000DC000000}"/>
    <cellStyle name="Пояснение 2 2" xfId="220" xr:uid="{00000000-0005-0000-0000-0000DD000000}"/>
    <cellStyle name="Пояснение 3" xfId="221" xr:uid="{00000000-0005-0000-0000-0000DE000000}"/>
    <cellStyle name="Примечание" xfId="222" builtinId="10" customBuiltin="1"/>
    <cellStyle name="Примечание 2" xfId="223" xr:uid="{00000000-0005-0000-0000-0000E0000000}"/>
    <cellStyle name="Примечание 2 2" xfId="224" xr:uid="{00000000-0005-0000-0000-0000E1000000}"/>
    <cellStyle name="Примечание 2 2 2" xfId="225" xr:uid="{00000000-0005-0000-0000-0000E2000000}"/>
    <cellStyle name="Примечание 2 3" xfId="226" xr:uid="{00000000-0005-0000-0000-0000E3000000}"/>
    <cellStyle name="Примечание 3" xfId="227" xr:uid="{00000000-0005-0000-0000-0000E4000000}"/>
    <cellStyle name="Примечание 4" xfId="228" xr:uid="{00000000-0005-0000-0000-0000E5000000}"/>
    <cellStyle name="Примечание 4 2" xfId="229" xr:uid="{00000000-0005-0000-0000-0000E6000000}"/>
    <cellStyle name="Процентный 2" xfId="230" xr:uid="{00000000-0005-0000-0000-0000E7000000}"/>
    <cellStyle name="Процентный 3" xfId="231" xr:uid="{00000000-0005-0000-0000-0000E8000000}"/>
    <cellStyle name="Процентный 3 2" xfId="232" xr:uid="{00000000-0005-0000-0000-0000E9000000}"/>
    <cellStyle name="Процентный 4" xfId="233" xr:uid="{00000000-0005-0000-0000-0000EA000000}"/>
    <cellStyle name="Процентный 4 2" xfId="234" xr:uid="{00000000-0005-0000-0000-0000EB000000}"/>
    <cellStyle name="Процентный 5" xfId="235" xr:uid="{00000000-0005-0000-0000-0000EC000000}"/>
    <cellStyle name="Процентный 5 2" xfId="236" xr:uid="{00000000-0005-0000-0000-0000ED000000}"/>
    <cellStyle name="Связанная ячейка" xfId="237" builtinId="24" customBuiltin="1"/>
    <cellStyle name="Связанная ячейка 2" xfId="238" xr:uid="{00000000-0005-0000-0000-0000EF000000}"/>
    <cellStyle name="Связанная ячейка 2 2" xfId="239" xr:uid="{00000000-0005-0000-0000-0000F0000000}"/>
    <cellStyle name="Связанная ячейка 3" xfId="240" xr:uid="{00000000-0005-0000-0000-0000F1000000}"/>
    <cellStyle name="Стиль 1" xfId="241" xr:uid="{00000000-0005-0000-0000-0000F2000000}"/>
    <cellStyle name="Текст предупреждения" xfId="242" builtinId="11" customBuiltin="1"/>
    <cellStyle name="Текст предупреждения 2" xfId="243" xr:uid="{00000000-0005-0000-0000-0000F4000000}"/>
    <cellStyle name="Текст предупреждения 2 2" xfId="244" xr:uid="{00000000-0005-0000-0000-0000F5000000}"/>
    <cellStyle name="Текст предупреждения 3" xfId="245" xr:uid="{00000000-0005-0000-0000-0000F6000000}"/>
    <cellStyle name="Финансовый" xfId="246" builtinId="3"/>
    <cellStyle name="Финансовый 2" xfId="247" xr:uid="{00000000-0005-0000-0000-0000F8000000}"/>
    <cellStyle name="Финансовый 2 2" xfId="248" xr:uid="{00000000-0005-0000-0000-0000F9000000}"/>
    <cellStyle name="Финансовый 2 2 2" xfId="249" xr:uid="{00000000-0005-0000-0000-0000FA000000}"/>
    <cellStyle name="Финансовый 2 3" xfId="250" xr:uid="{00000000-0005-0000-0000-0000FB000000}"/>
    <cellStyle name="Финансовый 2 3 2" xfId="251" xr:uid="{00000000-0005-0000-0000-0000FC000000}"/>
    <cellStyle name="Финансовый 2 4" xfId="252" xr:uid="{00000000-0005-0000-0000-0000FD000000}"/>
    <cellStyle name="Финансовый 2 4 2" xfId="253" xr:uid="{00000000-0005-0000-0000-0000FE000000}"/>
    <cellStyle name="Финансовый 2 4 3" xfId="254" xr:uid="{00000000-0005-0000-0000-0000FF000000}"/>
    <cellStyle name="Финансовый 2 5" xfId="255" xr:uid="{00000000-0005-0000-0000-000000010000}"/>
    <cellStyle name="Финансовый 2 5 2" xfId="256" xr:uid="{00000000-0005-0000-0000-000001010000}"/>
    <cellStyle name="Финансовый 2 6" xfId="257" xr:uid="{00000000-0005-0000-0000-000002010000}"/>
    <cellStyle name="Финансовый 2 6 2" xfId="258" xr:uid="{00000000-0005-0000-0000-000003010000}"/>
    <cellStyle name="Финансовый 2 7" xfId="259" xr:uid="{00000000-0005-0000-0000-000004010000}"/>
    <cellStyle name="Финансовый 3" xfId="260" xr:uid="{00000000-0005-0000-0000-000005010000}"/>
    <cellStyle name="Финансовый 3 2" xfId="261" xr:uid="{00000000-0005-0000-0000-000006010000}"/>
    <cellStyle name="Финансовый 3 2 2" xfId="262" xr:uid="{00000000-0005-0000-0000-000007010000}"/>
    <cellStyle name="Финансовый 3 3" xfId="263" xr:uid="{00000000-0005-0000-0000-000008010000}"/>
    <cellStyle name="Финансовый 4" xfId="264" xr:uid="{00000000-0005-0000-0000-000009010000}"/>
    <cellStyle name="Финансовый 4 2" xfId="265" xr:uid="{00000000-0005-0000-0000-00000A010000}"/>
    <cellStyle name="Финансовый 5" xfId="266" xr:uid="{00000000-0005-0000-0000-00000B010000}"/>
    <cellStyle name="Финансовый 5 2" xfId="267" xr:uid="{00000000-0005-0000-0000-00000C010000}"/>
    <cellStyle name="Финансовый 6" xfId="268" xr:uid="{00000000-0005-0000-0000-00000D010000}"/>
    <cellStyle name="Финансовый 6 2" xfId="269" xr:uid="{00000000-0005-0000-0000-00000E010000}"/>
    <cellStyle name="Финансовый 7" xfId="270" xr:uid="{00000000-0005-0000-0000-00000F010000}"/>
    <cellStyle name="Финансовый 7 2" xfId="271" xr:uid="{00000000-0005-0000-0000-000010010000}"/>
    <cellStyle name="Финансовый 8" xfId="272" xr:uid="{00000000-0005-0000-0000-000011010000}"/>
    <cellStyle name="Финансовый 8 2" xfId="273" xr:uid="{00000000-0005-0000-0000-000012010000}"/>
    <cellStyle name="Финансовый 9" xfId="274" xr:uid="{00000000-0005-0000-0000-000013010000}"/>
    <cellStyle name="Хороший" xfId="275" builtinId="26" customBuiltin="1"/>
    <cellStyle name="Хороший 2" xfId="276" xr:uid="{00000000-0005-0000-0000-000015010000}"/>
    <cellStyle name="Хороший 2 2" xfId="277" xr:uid="{00000000-0005-0000-0000-000016010000}"/>
    <cellStyle name="Хороший 3" xfId="278" xr:uid="{00000000-0005-0000-0000-000017010000}"/>
    <cellStyle name="常规_25S2005F" xfId="279" xr:uid="{00000000-0005-0000-0000-000018010000}"/>
    <cellStyle name="常规_Sheet1" xfId="280" xr:uid="{00000000-0005-0000-0000-000019010000}"/>
    <cellStyle name="樣式 1" xfId="281" xr:uid="{00000000-0005-0000-0000-00001A01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99FF"/>
      <color rgb="FFFFD85B"/>
      <color rgb="FFDDDDDD"/>
      <color rgb="FFC0C0C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8.jpeg"/><Relationship Id="rId18" Type="http://schemas.openxmlformats.org/officeDocument/2006/relationships/image" Target="../media/image223.jpeg"/><Relationship Id="rId26" Type="http://schemas.openxmlformats.org/officeDocument/2006/relationships/image" Target="../media/image228.jpeg"/><Relationship Id="rId3" Type="http://schemas.openxmlformats.org/officeDocument/2006/relationships/image" Target="../media/image175.jpeg"/><Relationship Id="rId21" Type="http://schemas.openxmlformats.org/officeDocument/2006/relationships/image" Target="../media/image225.jpeg"/><Relationship Id="rId7" Type="http://schemas.openxmlformats.org/officeDocument/2006/relationships/image" Target="../media/image213.png"/><Relationship Id="rId12" Type="http://schemas.openxmlformats.org/officeDocument/2006/relationships/image" Target="../media/image178.jpeg"/><Relationship Id="rId17" Type="http://schemas.openxmlformats.org/officeDocument/2006/relationships/image" Target="../media/image222.jpeg"/><Relationship Id="rId25" Type="http://schemas.openxmlformats.org/officeDocument/2006/relationships/image" Target="../media/image227.png"/><Relationship Id="rId33" Type="http://schemas.openxmlformats.org/officeDocument/2006/relationships/image" Target="../media/image235.png"/><Relationship Id="rId2" Type="http://schemas.openxmlformats.org/officeDocument/2006/relationships/image" Target="../media/image210.jpeg"/><Relationship Id="rId16" Type="http://schemas.openxmlformats.org/officeDocument/2006/relationships/image" Target="../media/image221.jpeg"/><Relationship Id="rId20" Type="http://schemas.openxmlformats.org/officeDocument/2006/relationships/image" Target="../media/image224.jpeg"/><Relationship Id="rId29" Type="http://schemas.openxmlformats.org/officeDocument/2006/relationships/image" Target="../media/image231.jpeg"/><Relationship Id="rId1" Type="http://schemas.openxmlformats.org/officeDocument/2006/relationships/image" Target="../media/image209.jpeg"/><Relationship Id="rId6" Type="http://schemas.openxmlformats.org/officeDocument/2006/relationships/image" Target="../media/image180.jpeg"/><Relationship Id="rId11" Type="http://schemas.openxmlformats.org/officeDocument/2006/relationships/image" Target="../media/image217.png"/><Relationship Id="rId24" Type="http://schemas.openxmlformats.org/officeDocument/2006/relationships/image" Target="../media/image177.png"/><Relationship Id="rId32" Type="http://schemas.openxmlformats.org/officeDocument/2006/relationships/image" Target="../media/image234.png"/><Relationship Id="rId5" Type="http://schemas.openxmlformats.org/officeDocument/2006/relationships/image" Target="../media/image212.png"/><Relationship Id="rId15" Type="http://schemas.openxmlformats.org/officeDocument/2006/relationships/image" Target="../media/image220.jpeg"/><Relationship Id="rId23" Type="http://schemas.openxmlformats.org/officeDocument/2006/relationships/image" Target="../media/image226.jpeg"/><Relationship Id="rId28" Type="http://schemas.openxmlformats.org/officeDocument/2006/relationships/image" Target="../media/image230.png"/><Relationship Id="rId10" Type="http://schemas.openxmlformats.org/officeDocument/2006/relationships/image" Target="../media/image216.jpeg"/><Relationship Id="rId19" Type="http://schemas.openxmlformats.org/officeDocument/2006/relationships/image" Target="../media/image179.jpeg"/><Relationship Id="rId31" Type="http://schemas.openxmlformats.org/officeDocument/2006/relationships/image" Target="../media/image233.png"/><Relationship Id="rId4" Type="http://schemas.openxmlformats.org/officeDocument/2006/relationships/image" Target="../media/image211.jpeg"/><Relationship Id="rId9" Type="http://schemas.openxmlformats.org/officeDocument/2006/relationships/image" Target="../media/image215.jpeg"/><Relationship Id="rId14" Type="http://schemas.openxmlformats.org/officeDocument/2006/relationships/image" Target="../media/image219.jpeg"/><Relationship Id="rId22" Type="http://schemas.openxmlformats.org/officeDocument/2006/relationships/image" Target="../media/image176.jpeg"/><Relationship Id="rId27" Type="http://schemas.openxmlformats.org/officeDocument/2006/relationships/image" Target="../media/image229.png"/><Relationship Id="rId30" Type="http://schemas.openxmlformats.org/officeDocument/2006/relationships/image" Target="../media/image232.png"/><Relationship Id="rId8" Type="http://schemas.openxmlformats.org/officeDocument/2006/relationships/image" Target="../media/image214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8.jpeg"/><Relationship Id="rId18" Type="http://schemas.openxmlformats.org/officeDocument/2006/relationships/image" Target="../media/image253.jpeg"/><Relationship Id="rId26" Type="http://schemas.openxmlformats.org/officeDocument/2006/relationships/image" Target="../media/image261.png"/><Relationship Id="rId39" Type="http://schemas.openxmlformats.org/officeDocument/2006/relationships/image" Target="../media/image274.jpg"/><Relationship Id="rId21" Type="http://schemas.openxmlformats.org/officeDocument/2006/relationships/image" Target="../media/image256.jpeg"/><Relationship Id="rId34" Type="http://schemas.openxmlformats.org/officeDocument/2006/relationships/image" Target="../media/image269.png"/><Relationship Id="rId42" Type="http://schemas.openxmlformats.org/officeDocument/2006/relationships/image" Target="../media/image277.jpeg"/><Relationship Id="rId7" Type="http://schemas.openxmlformats.org/officeDocument/2006/relationships/image" Target="../media/image242.png"/><Relationship Id="rId2" Type="http://schemas.openxmlformats.org/officeDocument/2006/relationships/image" Target="../media/image237.jpeg"/><Relationship Id="rId16" Type="http://schemas.openxmlformats.org/officeDocument/2006/relationships/image" Target="../media/image251.jpeg"/><Relationship Id="rId20" Type="http://schemas.openxmlformats.org/officeDocument/2006/relationships/image" Target="../media/image255.jpeg"/><Relationship Id="rId29" Type="http://schemas.openxmlformats.org/officeDocument/2006/relationships/image" Target="../media/image264.png"/><Relationship Id="rId41" Type="http://schemas.openxmlformats.org/officeDocument/2006/relationships/image" Target="../media/image276.jpeg"/><Relationship Id="rId1" Type="http://schemas.openxmlformats.org/officeDocument/2006/relationships/image" Target="../media/image236.png"/><Relationship Id="rId6" Type="http://schemas.openxmlformats.org/officeDocument/2006/relationships/image" Target="../media/image241.png"/><Relationship Id="rId11" Type="http://schemas.openxmlformats.org/officeDocument/2006/relationships/image" Target="../media/image246.png"/><Relationship Id="rId24" Type="http://schemas.openxmlformats.org/officeDocument/2006/relationships/image" Target="../media/image259.jpeg"/><Relationship Id="rId32" Type="http://schemas.openxmlformats.org/officeDocument/2006/relationships/image" Target="../media/image267.jpeg"/><Relationship Id="rId37" Type="http://schemas.openxmlformats.org/officeDocument/2006/relationships/image" Target="../media/image272.png"/><Relationship Id="rId40" Type="http://schemas.openxmlformats.org/officeDocument/2006/relationships/image" Target="../media/image275.jpeg"/><Relationship Id="rId5" Type="http://schemas.openxmlformats.org/officeDocument/2006/relationships/image" Target="../media/image240.png"/><Relationship Id="rId15" Type="http://schemas.openxmlformats.org/officeDocument/2006/relationships/image" Target="../media/image250.png"/><Relationship Id="rId23" Type="http://schemas.openxmlformats.org/officeDocument/2006/relationships/image" Target="../media/image258.jpeg"/><Relationship Id="rId28" Type="http://schemas.openxmlformats.org/officeDocument/2006/relationships/image" Target="../media/image263.png"/><Relationship Id="rId36" Type="http://schemas.openxmlformats.org/officeDocument/2006/relationships/image" Target="../media/image271.jpeg"/><Relationship Id="rId10" Type="http://schemas.openxmlformats.org/officeDocument/2006/relationships/image" Target="../media/image245.png"/><Relationship Id="rId19" Type="http://schemas.openxmlformats.org/officeDocument/2006/relationships/image" Target="../media/image254.jpeg"/><Relationship Id="rId31" Type="http://schemas.openxmlformats.org/officeDocument/2006/relationships/image" Target="../media/image266.png"/><Relationship Id="rId4" Type="http://schemas.openxmlformats.org/officeDocument/2006/relationships/image" Target="../media/image239.png"/><Relationship Id="rId9" Type="http://schemas.openxmlformats.org/officeDocument/2006/relationships/image" Target="../media/image244.jpeg"/><Relationship Id="rId14" Type="http://schemas.openxmlformats.org/officeDocument/2006/relationships/image" Target="../media/image249.jpeg"/><Relationship Id="rId22" Type="http://schemas.openxmlformats.org/officeDocument/2006/relationships/image" Target="../media/image257.jpeg"/><Relationship Id="rId27" Type="http://schemas.openxmlformats.org/officeDocument/2006/relationships/image" Target="../media/image262.png"/><Relationship Id="rId30" Type="http://schemas.openxmlformats.org/officeDocument/2006/relationships/image" Target="../media/image265.png"/><Relationship Id="rId35" Type="http://schemas.openxmlformats.org/officeDocument/2006/relationships/image" Target="../media/image270.png"/><Relationship Id="rId8" Type="http://schemas.openxmlformats.org/officeDocument/2006/relationships/image" Target="../media/image243.png"/><Relationship Id="rId3" Type="http://schemas.openxmlformats.org/officeDocument/2006/relationships/image" Target="../media/image238.jpeg"/><Relationship Id="rId12" Type="http://schemas.openxmlformats.org/officeDocument/2006/relationships/image" Target="../media/image247.png"/><Relationship Id="rId17" Type="http://schemas.openxmlformats.org/officeDocument/2006/relationships/image" Target="../media/image252.jpeg"/><Relationship Id="rId25" Type="http://schemas.openxmlformats.org/officeDocument/2006/relationships/image" Target="../media/image260.jpeg"/><Relationship Id="rId33" Type="http://schemas.openxmlformats.org/officeDocument/2006/relationships/image" Target="../media/image268.jpeg"/><Relationship Id="rId38" Type="http://schemas.openxmlformats.org/officeDocument/2006/relationships/image" Target="../media/image27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5.jpeg"/><Relationship Id="rId3" Type="http://schemas.openxmlformats.org/officeDocument/2006/relationships/image" Target="../media/image280.jpeg"/><Relationship Id="rId7" Type="http://schemas.openxmlformats.org/officeDocument/2006/relationships/image" Target="../media/image284.jpeg"/><Relationship Id="rId2" Type="http://schemas.openxmlformats.org/officeDocument/2006/relationships/image" Target="../media/image279.png"/><Relationship Id="rId1" Type="http://schemas.openxmlformats.org/officeDocument/2006/relationships/image" Target="../media/image278.png"/><Relationship Id="rId6" Type="http://schemas.openxmlformats.org/officeDocument/2006/relationships/image" Target="../media/image283.jpeg"/><Relationship Id="rId5" Type="http://schemas.openxmlformats.org/officeDocument/2006/relationships/image" Target="../media/image282.jpeg"/><Relationship Id="rId10" Type="http://schemas.openxmlformats.org/officeDocument/2006/relationships/image" Target="../media/image287.png"/><Relationship Id="rId4" Type="http://schemas.openxmlformats.org/officeDocument/2006/relationships/image" Target="../media/image281.jpeg"/><Relationship Id="rId9" Type="http://schemas.openxmlformats.org/officeDocument/2006/relationships/image" Target="../media/image286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00.png"/><Relationship Id="rId18" Type="http://schemas.openxmlformats.org/officeDocument/2006/relationships/image" Target="../media/image305.png"/><Relationship Id="rId26" Type="http://schemas.openxmlformats.org/officeDocument/2006/relationships/image" Target="../media/image313.png"/><Relationship Id="rId3" Type="http://schemas.openxmlformats.org/officeDocument/2006/relationships/image" Target="../media/image290.png"/><Relationship Id="rId21" Type="http://schemas.openxmlformats.org/officeDocument/2006/relationships/image" Target="../media/image308.png"/><Relationship Id="rId7" Type="http://schemas.openxmlformats.org/officeDocument/2006/relationships/image" Target="../media/image294.png"/><Relationship Id="rId12" Type="http://schemas.openxmlformats.org/officeDocument/2006/relationships/image" Target="../media/image299.png"/><Relationship Id="rId17" Type="http://schemas.openxmlformats.org/officeDocument/2006/relationships/image" Target="../media/image304.png"/><Relationship Id="rId25" Type="http://schemas.openxmlformats.org/officeDocument/2006/relationships/image" Target="../media/image312.png"/><Relationship Id="rId33" Type="http://schemas.openxmlformats.org/officeDocument/2006/relationships/image" Target="../media/image320.png"/><Relationship Id="rId2" Type="http://schemas.openxmlformats.org/officeDocument/2006/relationships/image" Target="../media/image289.png"/><Relationship Id="rId16" Type="http://schemas.openxmlformats.org/officeDocument/2006/relationships/image" Target="../media/image303.png"/><Relationship Id="rId20" Type="http://schemas.openxmlformats.org/officeDocument/2006/relationships/image" Target="../media/image307.png"/><Relationship Id="rId29" Type="http://schemas.openxmlformats.org/officeDocument/2006/relationships/image" Target="../media/image316.png"/><Relationship Id="rId1" Type="http://schemas.openxmlformats.org/officeDocument/2006/relationships/image" Target="../media/image288.png"/><Relationship Id="rId6" Type="http://schemas.openxmlformats.org/officeDocument/2006/relationships/image" Target="../media/image293.png"/><Relationship Id="rId11" Type="http://schemas.openxmlformats.org/officeDocument/2006/relationships/image" Target="../media/image298.png"/><Relationship Id="rId24" Type="http://schemas.openxmlformats.org/officeDocument/2006/relationships/image" Target="../media/image311.png"/><Relationship Id="rId32" Type="http://schemas.openxmlformats.org/officeDocument/2006/relationships/image" Target="../media/image319.png"/><Relationship Id="rId5" Type="http://schemas.openxmlformats.org/officeDocument/2006/relationships/image" Target="../media/image292.png"/><Relationship Id="rId15" Type="http://schemas.openxmlformats.org/officeDocument/2006/relationships/image" Target="../media/image302.png"/><Relationship Id="rId23" Type="http://schemas.openxmlformats.org/officeDocument/2006/relationships/image" Target="../media/image310.png"/><Relationship Id="rId28" Type="http://schemas.openxmlformats.org/officeDocument/2006/relationships/image" Target="../media/image315.png"/><Relationship Id="rId10" Type="http://schemas.openxmlformats.org/officeDocument/2006/relationships/image" Target="../media/image297.png"/><Relationship Id="rId19" Type="http://schemas.openxmlformats.org/officeDocument/2006/relationships/image" Target="../media/image306.png"/><Relationship Id="rId31" Type="http://schemas.openxmlformats.org/officeDocument/2006/relationships/image" Target="../media/image318.png"/><Relationship Id="rId4" Type="http://schemas.openxmlformats.org/officeDocument/2006/relationships/image" Target="../media/image291.png"/><Relationship Id="rId9" Type="http://schemas.openxmlformats.org/officeDocument/2006/relationships/image" Target="../media/image296.png"/><Relationship Id="rId14" Type="http://schemas.openxmlformats.org/officeDocument/2006/relationships/image" Target="../media/image301.png"/><Relationship Id="rId22" Type="http://schemas.openxmlformats.org/officeDocument/2006/relationships/image" Target="../media/image309.png"/><Relationship Id="rId27" Type="http://schemas.openxmlformats.org/officeDocument/2006/relationships/image" Target="../media/image314.png"/><Relationship Id="rId30" Type="http://schemas.openxmlformats.org/officeDocument/2006/relationships/image" Target="../media/image317.png"/><Relationship Id="rId8" Type="http://schemas.openxmlformats.org/officeDocument/2006/relationships/image" Target="../media/image29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8.jpeg"/><Relationship Id="rId13" Type="http://schemas.openxmlformats.org/officeDocument/2006/relationships/image" Target="../media/image333.png"/><Relationship Id="rId18" Type="http://schemas.openxmlformats.org/officeDocument/2006/relationships/image" Target="../media/image338.png"/><Relationship Id="rId3" Type="http://schemas.openxmlformats.org/officeDocument/2006/relationships/image" Target="../media/image323.jpeg"/><Relationship Id="rId21" Type="http://schemas.openxmlformats.org/officeDocument/2006/relationships/image" Target="../media/image341.png"/><Relationship Id="rId7" Type="http://schemas.openxmlformats.org/officeDocument/2006/relationships/image" Target="../media/image327.jpeg"/><Relationship Id="rId12" Type="http://schemas.openxmlformats.org/officeDocument/2006/relationships/image" Target="../media/image332.png"/><Relationship Id="rId17" Type="http://schemas.openxmlformats.org/officeDocument/2006/relationships/image" Target="../media/image337.png"/><Relationship Id="rId2" Type="http://schemas.openxmlformats.org/officeDocument/2006/relationships/image" Target="../media/image322.png"/><Relationship Id="rId16" Type="http://schemas.openxmlformats.org/officeDocument/2006/relationships/image" Target="../media/image336.png"/><Relationship Id="rId20" Type="http://schemas.openxmlformats.org/officeDocument/2006/relationships/image" Target="../media/image340.jpeg"/><Relationship Id="rId1" Type="http://schemas.openxmlformats.org/officeDocument/2006/relationships/image" Target="../media/image321.png"/><Relationship Id="rId6" Type="http://schemas.openxmlformats.org/officeDocument/2006/relationships/image" Target="../media/image326.png"/><Relationship Id="rId11" Type="http://schemas.openxmlformats.org/officeDocument/2006/relationships/image" Target="../media/image331.png"/><Relationship Id="rId5" Type="http://schemas.openxmlformats.org/officeDocument/2006/relationships/image" Target="../media/image325.png"/><Relationship Id="rId15" Type="http://schemas.openxmlformats.org/officeDocument/2006/relationships/image" Target="../media/image335.png"/><Relationship Id="rId10" Type="http://schemas.openxmlformats.org/officeDocument/2006/relationships/image" Target="../media/image330.jpeg"/><Relationship Id="rId19" Type="http://schemas.openxmlformats.org/officeDocument/2006/relationships/image" Target="../media/image339.png"/><Relationship Id="rId4" Type="http://schemas.openxmlformats.org/officeDocument/2006/relationships/image" Target="../media/image324.jpeg"/><Relationship Id="rId9" Type="http://schemas.openxmlformats.org/officeDocument/2006/relationships/image" Target="../media/image329.jpeg"/><Relationship Id="rId14" Type="http://schemas.openxmlformats.org/officeDocument/2006/relationships/image" Target="../media/image334.png"/><Relationship Id="rId22" Type="http://schemas.openxmlformats.org/officeDocument/2006/relationships/image" Target="../media/image34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0.jpeg"/><Relationship Id="rId13" Type="http://schemas.openxmlformats.org/officeDocument/2006/relationships/image" Target="../media/image355.png"/><Relationship Id="rId3" Type="http://schemas.openxmlformats.org/officeDocument/2006/relationships/image" Target="../media/image345.png"/><Relationship Id="rId7" Type="http://schemas.openxmlformats.org/officeDocument/2006/relationships/image" Target="../media/image349.png"/><Relationship Id="rId12" Type="http://schemas.openxmlformats.org/officeDocument/2006/relationships/image" Target="../media/image354.jpeg"/><Relationship Id="rId2" Type="http://schemas.openxmlformats.org/officeDocument/2006/relationships/image" Target="../media/image344.png"/><Relationship Id="rId1" Type="http://schemas.openxmlformats.org/officeDocument/2006/relationships/image" Target="../media/image343.png"/><Relationship Id="rId6" Type="http://schemas.openxmlformats.org/officeDocument/2006/relationships/image" Target="../media/image348.png"/><Relationship Id="rId11" Type="http://schemas.openxmlformats.org/officeDocument/2006/relationships/image" Target="../media/image353.png"/><Relationship Id="rId5" Type="http://schemas.openxmlformats.org/officeDocument/2006/relationships/image" Target="../media/image347.jpeg"/><Relationship Id="rId15" Type="http://schemas.openxmlformats.org/officeDocument/2006/relationships/image" Target="../media/image357.jpeg"/><Relationship Id="rId10" Type="http://schemas.openxmlformats.org/officeDocument/2006/relationships/image" Target="../media/image352.png"/><Relationship Id="rId4" Type="http://schemas.openxmlformats.org/officeDocument/2006/relationships/image" Target="../media/image346.png"/><Relationship Id="rId9" Type="http://schemas.openxmlformats.org/officeDocument/2006/relationships/image" Target="../media/image351.png"/><Relationship Id="rId14" Type="http://schemas.openxmlformats.org/officeDocument/2006/relationships/image" Target="../media/image356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5.png"/><Relationship Id="rId13" Type="http://schemas.openxmlformats.org/officeDocument/2006/relationships/image" Target="../media/image370.png"/><Relationship Id="rId18" Type="http://schemas.openxmlformats.org/officeDocument/2006/relationships/image" Target="../media/image375.jpeg"/><Relationship Id="rId3" Type="http://schemas.openxmlformats.org/officeDocument/2006/relationships/image" Target="../media/image360.png"/><Relationship Id="rId21" Type="http://schemas.openxmlformats.org/officeDocument/2006/relationships/image" Target="../media/image378.jpg"/><Relationship Id="rId7" Type="http://schemas.openxmlformats.org/officeDocument/2006/relationships/image" Target="../media/image364.png"/><Relationship Id="rId12" Type="http://schemas.openxmlformats.org/officeDocument/2006/relationships/image" Target="../media/image369.jpeg"/><Relationship Id="rId17" Type="http://schemas.openxmlformats.org/officeDocument/2006/relationships/image" Target="../media/image374.png"/><Relationship Id="rId2" Type="http://schemas.openxmlformats.org/officeDocument/2006/relationships/image" Target="../media/image359.jpeg"/><Relationship Id="rId16" Type="http://schemas.openxmlformats.org/officeDocument/2006/relationships/image" Target="../media/image373.jpeg"/><Relationship Id="rId20" Type="http://schemas.openxmlformats.org/officeDocument/2006/relationships/image" Target="../media/image377.jpeg"/><Relationship Id="rId1" Type="http://schemas.openxmlformats.org/officeDocument/2006/relationships/image" Target="../media/image358.png"/><Relationship Id="rId6" Type="http://schemas.openxmlformats.org/officeDocument/2006/relationships/image" Target="../media/image363.png"/><Relationship Id="rId11" Type="http://schemas.openxmlformats.org/officeDocument/2006/relationships/image" Target="../media/image368.jpeg"/><Relationship Id="rId5" Type="http://schemas.openxmlformats.org/officeDocument/2006/relationships/image" Target="../media/image362.png"/><Relationship Id="rId15" Type="http://schemas.openxmlformats.org/officeDocument/2006/relationships/image" Target="../media/image372.jpeg"/><Relationship Id="rId10" Type="http://schemas.openxmlformats.org/officeDocument/2006/relationships/image" Target="../media/image367.jpeg"/><Relationship Id="rId19" Type="http://schemas.openxmlformats.org/officeDocument/2006/relationships/image" Target="../media/image376.jpeg"/><Relationship Id="rId4" Type="http://schemas.openxmlformats.org/officeDocument/2006/relationships/image" Target="../media/image361.png"/><Relationship Id="rId9" Type="http://schemas.openxmlformats.org/officeDocument/2006/relationships/image" Target="../media/image366.jpeg"/><Relationship Id="rId14" Type="http://schemas.openxmlformats.org/officeDocument/2006/relationships/image" Target="../media/image37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81.png"/><Relationship Id="rId7" Type="http://schemas.openxmlformats.org/officeDocument/2006/relationships/image" Target="../media/image35.jpeg"/><Relationship Id="rId2" Type="http://schemas.openxmlformats.org/officeDocument/2006/relationships/image" Target="../media/image380.jpeg"/><Relationship Id="rId1" Type="http://schemas.openxmlformats.org/officeDocument/2006/relationships/image" Target="../media/image379.png"/><Relationship Id="rId6" Type="http://schemas.openxmlformats.org/officeDocument/2006/relationships/image" Target="../media/image384.png"/><Relationship Id="rId5" Type="http://schemas.openxmlformats.org/officeDocument/2006/relationships/image" Target="../media/image383.png"/><Relationship Id="rId10" Type="http://schemas.openxmlformats.org/officeDocument/2006/relationships/image" Target="../media/image386.png"/><Relationship Id="rId4" Type="http://schemas.openxmlformats.org/officeDocument/2006/relationships/image" Target="../media/image382.png"/><Relationship Id="rId9" Type="http://schemas.openxmlformats.org/officeDocument/2006/relationships/image" Target="../media/image38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9.png"/><Relationship Id="rId2" Type="http://schemas.openxmlformats.org/officeDocument/2006/relationships/image" Target="../media/image388.png"/><Relationship Id="rId1" Type="http://schemas.openxmlformats.org/officeDocument/2006/relationships/image" Target="../media/image387.jpeg"/><Relationship Id="rId4" Type="http://schemas.openxmlformats.org/officeDocument/2006/relationships/image" Target="../media/image39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jpe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42" Type="http://schemas.openxmlformats.org/officeDocument/2006/relationships/image" Target="../media/image44.jpeg"/><Relationship Id="rId47" Type="http://schemas.openxmlformats.org/officeDocument/2006/relationships/image" Target="../media/image49.jpe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jpeg"/><Relationship Id="rId2" Type="http://schemas.openxmlformats.org/officeDocument/2006/relationships/image" Target="../media/image4.png"/><Relationship Id="rId16" Type="http://schemas.openxmlformats.org/officeDocument/2006/relationships/image" Target="../media/image18.jpeg"/><Relationship Id="rId29" Type="http://schemas.openxmlformats.org/officeDocument/2006/relationships/image" Target="../media/image31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jpe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jpeg"/><Relationship Id="rId61" Type="http://schemas.openxmlformats.org/officeDocument/2006/relationships/image" Target="../media/image63.png"/><Relationship Id="rId19" Type="http://schemas.openxmlformats.org/officeDocument/2006/relationships/image" Target="../media/image21.pn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jpe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jpeg"/><Relationship Id="rId51" Type="http://schemas.openxmlformats.org/officeDocument/2006/relationships/image" Target="../media/image53.pn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png"/><Relationship Id="rId46" Type="http://schemas.openxmlformats.org/officeDocument/2006/relationships/image" Target="../media/image48.jpeg"/><Relationship Id="rId59" Type="http://schemas.openxmlformats.org/officeDocument/2006/relationships/image" Target="../media/image61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13" Type="http://schemas.openxmlformats.org/officeDocument/2006/relationships/image" Target="../media/image76.png"/><Relationship Id="rId18" Type="http://schemas.openxmlformats.org/officeDocument/2006/relationships/image" Target="../media/image81.jpeg"/><Relationship Id="rId26" Type="http://schemas.openxmlformats.org/officeDocument/2006/relationships/image" Target="../media/image89.png"/><Relationship Id="rId3" Type="http://schemas.openxmlformats.org/officeDocument/2006/relationships/image" Target="../media/image66.png"/><Relationship Id="rId21" Type="http://schemas.openxmlformats.org/officeDocument/2006/relationships/image" Target="../media/image84.png"/><Relationship Id="rId7" Type="http://schemas.openxmlformats.org/officeDocument/2006/relationships/image" Target="../media/image70.png"/><Relationship Id="rId12" Type="http://schemas.openxmlformats.org/officeDocument/2006/relationships/image" Target="../media/image75.png"/><Relationship Id="rId17" Type="http://schemas.openxmlformats.org/officeDocument/2006/relationships/image" Target="../media/image80.jpeg"/><Relationship Id="rId25" Type="http://schemas.openxmlformats.org/officeDocument/2006/relationships/image" Target="../media/image88.png"/><Relationship Id="rId2" Type="http://schemas.openxmlformats.org/officeDocument/2006/relationships/image" Target="../media/image65.png"/><Relationship Id="rId16" Type="http://schemas.openxmlformats.org/officeDocument/2006/relationships/image" Target="../media/image79.png"/><Relationship Id="rId20" Type="http://schemas.openxmlformats.org/officeDocument/2006/relationships/image" Target="../media/image83.png"/><Relationship Id="rId1" Type="http://schemas.openxmlformats.org/officeDocument/2006/relationships/image" Target="../media/image64.jpeg"/><Relationship Id="rId6" Type="http://schemas.openxmlformats.org/officeDocument/2006/relationships/image" Target="../media/image69.png"/><Relationship Id="rId11" Type="http://schemas.openxmlformats.org/officeDocument/2006/relationships/image" Target="../media/image74.png"/><Relationship Id="rId24" Type="http://schemas.openxmlformats.org/officeDocument/2006/relationships/image" Target="../media/image87.jpeg"/><Relationship Id="rId5" Type="http://schemas.openxmlformats.org/officeDocument/2006/relationships/image" Target="../media/image68.png"/><Relationship Id="rId15" Type="http://schemas.openxmlformats.org/officeDocument/2006/relationships/image" Target="../media/image78.png"/><Relationship Id="rId23" Type="http://schemas.openxmlformats.org/officeDocument/2006/relationships/image" Target="../media/image86.png"/><Relationship Id="rId10" Type="http://schemas.openxmlformats.org/officeDocument/2006/relationships/image" Target="../media/image73.png"/><Relationship Id="rId19" Type="http://schemas.openxmlformats.org/officeDocument/2006/relationships/image" Target="../media/image82.jpeg"/><Relationship Id="rId4" Type="http://schemas.openxmlformats.org/officeDocument/2006/relationships/image" Target="../media/image67.png"/><Relationship Id="rId9" Type="http://schemas.openxmlformats.org/officeDocument/2006/relationships/image" Target="../media/image72.png"/><Relationship Id="rId14" Type="http://schemas.openxmlformats.org/officeDocument/2006/relationships/image" Target="../media/image77.png"/><Relationship Id="rId22" Type="http://schemas.openxmlformats.org/officeDocument/2006/relationships/image" Target="../media/image8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png"/><Relationship Id="rId13" Type="http://schemas.openxmlformats.org/officeDocument/2006/relationships/image" Target="../media/image101.jpeg"/><Relationship Id="rId18" Type="http://schemas.openxmlformats.org/officeDocument/2006/relationships/image" Target="../media/image106.png"/><Relationship Id="rId3" Type="http://schemas.openxmlformats.org/officeDocument/2006/relationships/image" Target="../media/image92.png"/><Relationship Id="rId7" Type="http://schemas.openxmlformats.org/officeDocument/2006/relationships/image" Target="../media/image96.png"/><Relationship Id="rId12" Type="http://schemas.openxmlformats.org/officeDocument/2006/relationships/image" Target="../media/image44.jpeg"/><Relationship Id="rId17" Type="http://schemas.openxmlformats.org/officeDocument/2006/relationships/image" Target="../media/image105.png"/><Relationship Id="rId2" Type="http://schemas.openxmlformats.org/officeDocument/2006/relationships/image" Target="../media/image91.png"/><Relationship Id="rId16" Type="http://schemas.openxmlformats.org/officeDocument/2006/relationships/image" Target="../media/image104.png"/><Relationship Id="rId1" Type="http://schemas.openxmlformats.org/officeDocument/2006/relationships/image" Target="../media/image90.png"/><Relationship Id="rId6" Type="http://schemas.openxmlformats.org/officeDocument/2006/relationships/image" Target="../media/image95.png"/><Relationship Id="rId11" Type="http://schemas.openxmlformats.org/officeDocument/2006/relationships/image" Target="../media/image100.png"/><Relationship Id="rId5" Type="http://schemas.openxmlformats.org/officeDocument/2006/relationships/image" Target="../media/image94.jpeg"/><Relationship Id="rId15" Type="http://schemas.openxmlformats.org/officeDocument/2006/relationships/image" Target="../media/image103.png"/><Relationship Id="rId10" Type="http://schemas.openxmlformats.org/officeDocument/2006/relationships/image" Target="../media/image99.png"/><Relationship Id="rId4" Type="http://schemas.openxmlformats.org/officeDocument/2006/relationships/image" Target="../media/image93.png"/><Relationship Id="rId9" Type="http://schemas.openxmlformats.org/officeDocument/2006/relationships/image" Target="../media/image98.jpeg"/><Relationship Id="rId14" Type="http://schemas.openxmlformats.org/officeDocument/2006/relationships/image" Target="../media/image10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3" Type="http://schemas.openxmlformats.org/officeDocument/2006/relationships/image" Target="../media/image109.png"/><Relationship Id="rId7" Type="http://schemas.openxmlformats.org/officeDocument/2006/relationships/image" Target="../media/image113.jpeg"/><Relationship Id="rId12" Type="http://schemas.openxmlformats.org/officeDocument/2006/relationships/image" Target="../media/image118.jpeg"/><Relationship Id="rId17" Type="http://schemas.openxmlformats.org/officeDocument/2006/relationships/image" Target="../media/image123.png"/><Relationship Id="rId2" Type="http://schemas.openxmlformats.org/officeDocument/2006/relationships/image" Target="../media/image108.png"/><Relationship Id="rId16" Type="http://schemas.openxmlformats.org/officeDocument/2006/relationships/image" Target="../media/image122.jpeg"/><Relationship Id="rId20" Type="http://schemas.openxmlformats.org/officeDocument/2006/relationships/image" Target="../media/image126.png"/><Relationship Id="rId1" Type="http://schemas.openxmlformats.org/officeDocument/2006/relationships/image" Target="../media/image107.jpeg"/><Relationship Id="rId6" Type="http://schemas.openxmlformats.org/officeDocument/2006/relationships/image" Target="../media/image112.jpeg"/><Relationship Id="rId11" Type="http://schemas.openxmlformats.org/officeDocument/2006/relationships/image" Target="../media/image117.jpeg"/><Relationship Id="rId5" Type="http://schemas.openxmlformats.org/officeDocument/2006/relationships/image" Target="../media/image111.png"/><Relationship Id="rId15" Type="http://schemas.openxmlformats.org/officeDocument/2006/relationships/image" Target="../media/image121.jpeg"/><Relationship Id="rId10" Type="http://schemas.openxmlformats.org/officeDocument/2006/relationships/image" Target="../media/image116.jpe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jpeg"/><Relationship Id="rId14" Type="http://schemas.openxmlformats.org/officeDocument/2006/relationships/image" Target="../media/image12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13" Type="http://schemas.openxmlformats.org/officeDocument/2006/relationships/image" Target="../media/image139.jpeg"/><Relationship Id="rId18" Type="http://schemas.openxmlformats.org/officeDocument/2006/relationships/image" Target="../media/image144.jpeg"/><Relationship Id="rId26" Type="http://schemas.openxmlformats.org/officeDocument/2006/relationships/image" Target="../media/image152.png"/><Relationship Id="rId3" Type="http://schemas.openxmlformats.org/officeDocument/2006/relationships/image" Target="../media/image129.png"/><Relationship Id="rId21" Type="http://schemas.openxmlformats.org/officeDocument/2006/relationships/image" Target="../media/image147.jpeg"/><Relationship Id="rId7" Type="http://schemas.openxmlformats.org/officeDocument/2006/relationships/image" Target="../media/image133.png"/><Relationship Id="rId12" Type="http://schemas.openxmlformats.org/officeDocument/2006/relationships/image" Target="../media/image138.jpeg"/><Relationship Id="rId17" Type="http://schemas.openxmlformats.org/officeDocument/2006/relationships/image" Target="../media/image143.jpeg"/><Relationship Id="rId25" Type="http://schemas.openxmlformats.org/officeDocument/2006/relationships/image" Target="../media/image151.png"/><Relationship Id="rId2" Type="http://schemas.openxmlformats.org/officeDocument/2006/relationships/image" Target="../media/image128.png"/><Relationship Id="rId16" Type="http://schemas.openxmlformats.org/officeDocument/2006/relationships/image" Target="../media/image142.png"/><Relationship Id="rId20" Type="http://schemas.openxmlformats.org/officeDocument/2006/relationships/image" Target="../media/image146.jpeg"/><Relationship Id="rId29" Type="http://schemas.openxmlformats.org/officeDocument/2006/relationships/image" Target="../media/image155.png"/><Relationship Id="rId1" Type="http://schemas.openxmlformats.org/officeDocument/2006/relationships/image" Target="../media/image127.png"/><Relationship Id="rId6" Type="http://schemas.openxmlformats.org/officeDocument/2006/relationships/image" Target="../media/image132.jpeg"/><Relationship Id="rId11" Type="http://schemas.openxmlformats.org/officeDocument/2006/relationships/image" Target="../media/image137.jpeg"/><Relationship Id="rId24" Type="http://schemas.openxmlformats.org/officeDocument/2006/relationships/image" Target="../media/image150.jpeg"/><Relationship Id="rId32" Type="http://schemas.openxmlformats.org/officeDocument/2006/relationships/image" Target="../media/image158.png"/><Relationship Id="rId5" Type="http://schemas.openxmlformats.org/officeDocument/2006/relationships/image" Target="../media/image131.jpeg"/><Relationship Id="rId15" Type="http://schemas.openxmlformats.org/officeDocument/2006/relationships/image" Target="../media/image141.png"/><Relationship Id="rId23" Type="http://schemas.openxmlformats.org/officeDocument/2006/relationships/image" Target="../media/image149.jpeg"/><Relationship Id="rId28" Type="http://schemas.openxmlformats.org/officeDocument/2006/relationships/image" Target="../media/image154.png"/><Relationship Id="rId10" Type="http://schemas.openxmlformats.org/officeDocument/2006/relationships/image" Target="../media/image136.jpeg"/><Relationship Id="rId19" Type="http://schemas.openxmlformats.org/officeDocument/2006/relationships/image" Target="../media/image145.jpeg"/><Relationship Id="rId31" Type="http://schemas.openxmlformats.org/officeDocument/2006/relationships/image" Target="../media/image157.png"/><Relationship Id="rId4" Type="http://schemas.openxmlformats.org/officeDocument/2006/relationships/image" Target="../media/image130.jpeg"/><Relationship Id="rId9" Type="http://schemas.openxmlformats.org/officeDocument/2006/relationships/image" Target="../media/image135.png"/><Relationship Id="rId14" Type="http://schemas.openxmlformats.org/officeDocument/2006/relationships/image" Target="../media/image140.jpeg"/><Relationship Id="rId22" Type="http://schemas.openxmlformats.org/officeDocument/2006/relationships/image" Target="../media/image148.jpeg"/><Relationship Id="rId27" Type="http://schemas.openxmlformats.org/officeDocument/2006/relationships/image" Target="../media/image153.png"/><Relationship Id="rId30" Type="http://schemas.openxmlformats.org/officeDocument/2006/relationships/image" Target="../media/image15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70.png"/><Relationship Id="rId18" Type="http://schemas.openxmlformats.org/officeDocument/2006/relationships/image" Target="../media/image175.jpeg"/><Relationship Id="rId26" Type="http://schemas.openxmlformats.org/officeDocument/2006/relationships/image" Target="../media/image183.png"/><Relationship Id="rId3" Type="http://schemas.openxmlformats.org/officeDocument/2006/relationships/image" Target="../media/image160.jpeg"/><Relationship Id="rId21" Type="http://schemas.openxmlformats.org/officeDocument/2006/relationships/image" Target="../media/image178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png"/><Relationship Id="rId25" Type="http://schemas.openxmlformats.org/officeDocument/2006/relationships/image" Target="../media/image182.png"/><Relationship Id="rId2" Type="http://schemas.openxmlformats.org/officeDocument/2006/relationships/image" Target="../media/image159.jpeg"/><Relationship Id="rId16" Type="http://schemas.openxmlformats.org/officeDocument/2006/relationships/image" Target="../media/image173.png"/><Relationship Id="rId20" Type="http://schemas.openxmlformats.org/officeDocument/2006/relationships/image" Target="../media/image177.png"/><Relationship Id="rId29" Type="http://schemas.openxmlformats.org/officeDocument/2006/relationships/image" Target="../media/image186.png"/><Relationship Id="rId1" Type="http://schemas.openxmlformats.org/officeDocument/2006/relationships/image" Target="../media/image149.jpe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24" Type="http://schemas.openxmlformats.org/officeDocument/2006/relationships/image" Target="../media/image181.jpeg"/><Relationship Id="rId5" Type="http://schemas.openxmlformats.org/officeDocument/2006/relationships/image" Target="../media/image162.png"/><Relationship Id="rId15" Type="http://schemas.openxmlformats.org/officeDocument/2006/relationships/image" Target="../media/image172.png"/><Relationship Id="rId23" Type="http://schemas.openxmlformats.org/officeDocument/2006/relationships/image" Target="../media/image180.jpeg"/><Relationship Id="rId28" Type="http://schemas.openxmlformats.org/officeDocument/2006/relationships/image" Target="../media/image185.png"/><Relationship Id="rId10" Type="http://schemas.openxmlformats.org/officeDocument/2006/relationships/image" Target="../media/image167.png"/><Relationship Id="rId19" Type="http://schemas.openxmlformats.org/officeDocument/2006/relationships/image" Target="../media/image176.jpe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Relationship Id="rId22" Type="http://schemas.openxmlformats.org/officeDocument/2006/relationships/image" Target="../media/image179.jpeg"/><Relationship Id="rId27" Type="http://schemas.openxmlformats.org/officeDocument/2006/relationships/image" Target="../media/image184.png"/><Relationship Id="rId30" Type="http://schemas.openxmlformats.org/officeDocument/2006/relationships/image" Target="../media/image1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eg"/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3" Type="http://schemas.openxmlformats.org/officeDocument/2006/relationships/image" Target="../media/image190.jpeg"/><Relationship Id="rId21" Type="http://schemas.openxmlformats.org/officeDocument/2006/relationships/image" Target="../media/image208.jpeg"/><Relationship Id="rId7" Type="http://schemas.openxmlformats.org/officeDocument/2006/relationships/image" Target="../media/image194.jpeg"/><Relationship Id="rId12" Type="http://schemas.openxmlformats.org/officeDocument/2006/relationships/image" Target="../media/image199.png"/><Relationship Id="rId17" Type="http://schemas.openxmlformats.org/officeDocument/2006/relationships/image" Target="../media/image204.png"/><Relationship Id="rId2" Type="http://schemas.openxmlformats.org/officeDocument/2006/relationships/image" Target="../media/image189.png"/><Relationship Id="rId16" Type="http://schemas.openxmlformats.org/officeDocument/2006/relationships/image" Target="../media/image203.png"/><Relationship Id="rId20" Type="http://schemas.openxmlformats.org/officeDocument/2006/relationships/image" Target="../media/image207.jpeg"/><Relationship Id="rId1" Type="http://schemas.openxmlformats.org/officeDocument/2006/relationships/image" Target="../media/image188.jpeg"/><Relationship Id="rId6" Type="http://schemas.openxmlformats.org/officeDocument/2006/relationships/image" Target="../media/image193.jpeg"/><Relationship Id="rId11" Type="http://schemas.openxmlformats.org/officeDocument/2006/relationships/image" Target="../media/image198.png"/><Relationship Id="rId5" Type="http://schemas.openxmlformats.org/officeDocument/2006/relationships/image" Target="../media/image192.jpeg"/><Relationship Id="rId15" Type="http://schemas.openxmlformats.org/officeDocument/2006/relationships/image" Target="../media/image202.jpeg"/><Relationship Id="rId10" Type="http://schemas.openxmlformats.org/officeDocument/2006/relationships/image" Target="../media/image197.jpeg"/><Relationship Id="rId19" Type="http://schemas.openxmlformats.org/officeDocument/2006/relationships/image" Target="../media/image206.jpeg"/><Relationship Id="rId4" Type="http://schemas.openxmlformats.org/officeDocument/2006/relationships/image" Target="../media/image191.png"/><Relationship Id="rId9" Type="http://schemas.openxmlformats.org/officeDocument/2006/relationships/image" Target="../media/image196.jpeg"/><Relationship Id="rId14" Type="http://schemas.openxmlformats.org/officeDocument/2006/relationships/image" Target="../media/image2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25</xdr:row>
      <xdr:rowOff>50800</xdr:rowOff>
    </xdr:from>
    <xdr:to>
      <xdr:col>0</xdr:col>
      <xdr:colOff>3727450</xdr:colOff>
      <xdr:row>25</xdr:row>
      <xdr:rowOff>2159000</xdr:rowOff>
    </xdr:to>
    <xdr:pic>
      <xdr:nvPicPr>
        <xdr:cNvPr id="1025" name="Рисунок 1" descr="http://www.planetaexcel.ru/images/tips_pics/sendmail4.gif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572000"/>
          <a:ext cx="3683000" cy="210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204</xdr:row>
      <xdr:rowOff>38100</xdr:rowOff>
    </xdr:from>
    <xdr:to>
      <xdr:col>5</xdr:col>
      <xdr:colOff>523875</xdr:colOff>
      <xdr:row>207</xdr:row>
      <xdr:rowOff>0</xdr:rowOff>
    </xdr:to>
    <xdr:pic>
      <xdr:nvPicPr>
        <xdr:cNvPr id="4161537" name="Picture 28755">
          <a:extLst>
            <a:ext uri="{FF2B5EF4-FFF2-40B4-BE49-F238E27FC236}">
              <a16:creationId xmlns:a16="http://schemas.microsoft.com/office/drawing/2014/main" id="{00000000-0008-0000-0C00-00000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59893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227</xdr:row>
      <xdr:rowOff>38100</xdr:rowOff>
    </xdr:from>
    <xdr:to>
      <xdr:col>5</xdr:col>
      <xdr:colOff>523875</xdr:colOff>
      <xdr:row>230</xdr:row>
      <xdr:rowOff>123825</xdr:rowOff>
    </xdr:to>
    <xdr:pic>
      <xdr:nvPicPr>
        <xdr:cNvPr id="4161538" name="Picture 28755">
          <a:extLst>
            <a:ext uri="{FF2B5EF4-FFF2-40B4-BE49-F238E27FC236}">
              <a16:creationId xmlns:a16="http://schemas.microsoft.com/office/drawing/2014/main" id="{00000000-0008-0000-0C00-00000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0574000"/>
          <a:ext cx="5842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323</xdr:row>
      <xdr:rowOff>88900</xdr:rowOff>
    </xdr:from>
    <xdr:to>
      <xdr:col>7</xdr:col>
      <xdr:colOff>317500</xdr:colOff>
      <xdr:row>323</xdr:row>
      <xdr:rowOff>590550</xdr:rowOff>
    </xdr:to>
    <xdr:pic>
      <xdr:nvPicPr>
        <xdr:cNvPr id="4161539" name="Picture 125" descr="3-8">
          <a:extLst>
            <a:ext uri="{FF2B5EF4-FFF2-40B4-BE49-F238E27FC236}">
              <a16:creationId xmlns:a16="http://schemas.microsoft.com/office/drawing/2014/main" id="{00000000-0008-0000-0C00-00000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31756350"/>
          <a:ext cx="24574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341</xdr:row>
      <xdr:rowOff>107950</xdr:rowOff>
    </xdr:from>
    <xdr:to>
      <xdr:col>7</xdr:col>
      <xdr:colOff>317500</xdr:colOff>
      <xdr:row>344</xdr:row>
      <xdr:rowOff>123825</xdr:rowOff>
    </xdr:to>
    <xdr:pic>
      <xdr:nvPicPr>
        <xdr:cNvPr id="4161540" name="Picture 125" descr="3-8">
          <a:extLst>
            <a:ext uri="{FF2B5EF4-FFF2-40B4-BE49-F238E27FC236}">
              <a16:creationId xmlns:a16="http://schemas.microsoft.com/office/drawing/2014/main" id="{00000000-0008-0000-0C00-00000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5572700"/>
          <a:ext cx="2470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717550</xdr:colOff>
      <xdr:row>718</xdr:row>
      <xdr:rowOff>0</xdr:rowOff>
    </xdr:from>
    <xdr:to>
      <xdr:col>7</xdr:col>
      <xdr:colOff>806450</xdr:colOff>
      <xdr:row>719</xdr:row>
      <xdr:rowOff>101600</xdr:rowOff>
    </xdr:to>
    <xdr:pic>
      <xdr:nvPicPr>
        <xdr:cNvPr id="4161541" name="Picture 132" descr="picedqITN">
          <a:extLst>
            <a:ext uri="{FF2B5EF4-FFF2-40B4-BE49-F238E27FC236}">
              <a16:creationId xmlns:a16="http://schemas.microsoft.com/office/drawing/2014/main" id="{00000000-0008-0000-0C00-00000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050" y="81184750"/>
          <a:ext cx="34353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749</xdr:row>
      <xdr:rowOff>127000</xdr:rowOff>
    </xdr:from>
    <xdr:to>
      <xdr:col>8</xdr:col>
      <xdr:colOff>473075</xdr:colOff>
      <xdr:row>752</xdr:row>
      <xdr:rowOff>41275</xdr:rowOff>
    </xdr:to>
    <xdr:pic>
      <xdr:nvPicPr>
        <xdr:cNvPr id="4161542" name="Picture 133" descr="picjoOwI3">
          <a:extLst>
            <a:ext uri="{FF2B5EF4-FFF2-40B4-BE49-F238E27FC236}">
              <a16:creationId xmlns:a16="http://schemas.microsoft.com/office/drawing/2014/main" id="{00000000-0008-0000-0C00-00000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5464650"/>
          <a:ext cx="4184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821</xdr:row>
      <xdr:rowOff>57150</xdr:rowOff>
    </xdr:from>
    <xdr:to>
      <xdr:col>5</xdr:col>
      <xdr:colOff>812800</xdr:colOff>
      <xdr:row>824</xdr:row>
      <xdr:rowOff>136525</xdr:rowOff>
    </xdr:to>
    <xdr:pic>
      <xdr:nvPicPr>
        <xdr:cNvPr id="4161543" name="Picture 137" descr="picrjtOfY">
          <a:extLst>
            <a:ext uri="{FF2B5EF4-FFF2-40B4-BE49-F238E27FC236}">
              <a16:creationId xmlns:a16="http://schemas.microsoft.com/office/drawing/2014/main" id="{00000000-0008-0000-0C00-00000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0101400"/>
          <a:ext cx="844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913</xdr:row>
      <xdr:rowOff>38100</xdr:rowOff>
    </xdr:from>
    <xdr:to>
      <xdr:col>5</xdr:col>
      <xdr:colOff>574675</xdr:colOff>
      <xdr:row>916</xdr:row>
      <xdr:rowOff>177800</xdr:rowOff>
    </xdr:to>
    <xdr:pic>
      <xdr:nvPicPr>
        <xdr:cNvPr id="4161544" name="Picture 139" descr="pic2hNnqc">
          <a:extLst>
            <a:ext uri="{FF2B5EF4-FFF2-40B4-BE49-F238E27FC236}">
              <a16:creationId xmlns:a16="http://schemas.microsoft.com/office/drawing/2014/main" id="{00000000-0008-0000-0C00-00000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239500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412750</xdr:colOff>
      <xdr:row>964</xdr:row>
      <xdr:rowOff>57150</xdr:rowOff>
    </xdr:from>
    <xdr:to>
      <xdr:col>6</xdr:col>
      <xdr:colOff>133350</xdr:colOff>
      <xdr:row>967</xdr:row>
      <xdr:rowOff>76200</xdr:rowOff>
    </xdr:to>
    <xdr:pic>
      <xdr:nvPicPr>
        <xdr:cNvPr id="4161545" name="Picture 140" descr="picnArys9">
          <a:extLst>
            <a:ext uri="{FF2B5EF4-FFF2-40B4-BE49-F238E27FC236}">
              <a16:creationId xmlns:a16="http://schemas.microsoft.com/office/drawing/2014/main" id="{00000000-0008-0000-0C00-00000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19443500"/>
          <a:ext cx="13017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533400</xdr:colOff>
      <xdr:row>1022</xdr:row>
      <xdr:rowOff>38100</xdr:rowOff>
    </xdr:from>
    <xdr:to>
      <xdr:col>5</xdr:col>
      <xdr:colOff>736600</xdr:colOff>
      <xdr:row>1025</xdr:row>
      <xdr:rowOff>133350</xdr:rowOff>
    </xdr:to>
    <xdr:pic>
      <xdr:nvPicPr>
        <xdr:cNvPr id="4161546" name="Picture 141" descr="piccpkZrh">
          <a:extLst>
            <a:ext uri="{FF2B5EF4-FFF2-40B4-BE49-F238E27FC236}">
              <a16:creationId xmlns:a16="http://schemas.microsoft.com/office/drawing/2014/main" id="{00000000-0008-0000-0C00-00000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26580900"/>
          <a:ext cx="9144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1061</xdr:row>
      <xdr:rowOff>88900</xdr:rowOff>
    </xdr:from>
    <xdr:to>
      <xdr:col>6</xdr:col>
      <xdr:colOff>66675</xdr:colOff>
      <xdr:row>1063</xdr:row>
      <xdr:rowOff>358775</xdr:rowOff>
    </xdr:to>
    <xdr:pic>
      <xdr:nvPicPr>
        <xdr:cNvPr id="4161547" name="Picture 28756">
          <a:extLst>
            <a:ext uri="{FF2B5EF4-FFF2-40B4-BE49-F238E27FC236}">
              <a16:creationId xmlns:a16="http://schemas.microsoft.com/office/drawing/2014/main" id="{00000000-0008-0000-0C00-00000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2971800" y="226364800"/>
          <a:ext cx="11239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504825</xdr:colOff>
      <xdr:row>1094</xdr:row>
      <xdr:rowOff>88900</xdr:rowOff>
    </xdr:from>
    <xdr:to>
      <xdr:col>5</xdr:col>
      <xdr:colOff>755650</xdr:colOff>
      <xdr:row>1097</xdr:row>
      <xdr:rowOff>165100</xdr:rowOff>
    </xdr:to>
    <xdr:pic>
      <xdr:nvPicPr>
        <xdr:cNvPr id="4161548" name="Picture 142" descr="picP7ef7B">
          <a:extLst>
            <a:ext uri="{FF2B5EF4-FFF2-40B4-BE49-F238E27FC236}">
              <a16:creationId xmlns:a16="http://schemas.microsoft.com/office/drawing/2014/main" id="{00000000-0008-0000-0C00-00000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24145475"/>
          <a:ext cx="9271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1138</xdr:row>
      <xdr:rowOff>69850</xdr:rowOff>
    </xdr:from>
    <xdr:to>
      <xdr:col>6</xdr:col>
      <xdr:colOff>95250</xdr:colOff>
      <xdr:row>1141</xdr:row>
      <xdr:rowOff>139700</xdr:rowOff>
    </xdr:to>
    <xdr:pic>
      <xdr:nvPicPr>
        <xdr:cNvPr id="4161549" name="Picture 39439">
          <a:extLst>
            <a:ext uri="{FF2B5EF4-FFF2-40B4-BE49-F238E27FC236}">
              <a16:creationId xmlns:a16="http://schemas.microsoft.com/office/drawing/2014/main" id="{00000000-0008-0000-0C00-00000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306550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88900</xdr:colOff>
      <xdr:row>834</xdr:row>
      <xdr:rowOff>107950</xdr:rowOff>
    </xdr:from>
    <xdr:to>
      <xdr:col>5</xdr:col>
      <xdr:colOff>812800</xdr:colOff>
      <xdr:row>837</xdr:row>
      <xdr:rowOff>184150</xdr:rowOff>
    </xdr:to>
    <xdr:pic>
      <xdr:nvPicPr>
        <xdr:cNvPr id="4161550" name="Picture 137" descr="picrjtOfY">
          <a:extLst>
            <a:ext uri="{FF2B5EF4-FFF2-40B4-BE49-F238E27FC236}">
              <a16:creationId xmlns:a16="http://schemas.microsoft.com/office/drawing/2014/main" id="{00000000-0008-0000-0C00-00000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03022400"/>
          <a:ext cx="844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931</xdr:row>
      <xdr:rowOff>88900</xdr:rowOff>
    </xdr:from>
    <xdr:to>
      <xdr:col>5</xdr:col>
      <xdr:colOff>574675</xdr:colOff>
      <xdr:row>934</xdr:row>
      <xdr:rowOff>152400</xdr:rowOff>
    </xdr:to>
    <xdr:pic>
      <xdr:nvPicPr>
        <xdr:cNvPr id="4161551" name="Picture 139" descr="pic2hNnqc">
          <a:extLst>
            <a:ext uri="{FF2B5EF4-FFF2-40B4-BE49-F238E27FC236}">
              <a16:creationId xmlns:a16="http://schemas.microsoft.com/office/drawing/2014/main" id="{00000000-0008-0000-0C00-00000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15843050"/>
          <a:ext cx="6350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1164</xdr:row>
      <xdr:rowOff>95250</xdr:rowOff>
    </xdr:from>
    <xdr:to>
      <xdr:col>6</xdr:col>
      <xdr:colOff>88900</xdr:colOff>
      <xdr:row>1167</xdr:row>
      <xdr:rowOff>171450</xdr:rowOff>
    </xdr:to>
    <xdr:pic>
      <xdr:nvPicPr>
        <xdr:cNvPr id="4161552" name="Picture 39439">
          <a:extLst>
            <a:ext uri="{FF2B5EF4-FFF2-40B4-BE49-F238E27FC236}">
              <a16:creationId xmlns:a16="http://schemas.microsoft.com/office/drawing/2014/main" id="{00000000-0008-0000-0C00-00001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73390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12700</xdr:rowOff>
    </xdr:from>
    <xdr:to>
      <xdr:col>5</xdr:col>
      <xdr:colOff>762000</xdr:colOff>
      <xdr:row>7</xdr:row>
      <xdr:rowOff>139700</xdr:rowOff>
    </xdr:to>
    <xdr:pic>
      <xdr:nvPicPr>
        <xdr:cNvPr id="4161553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id="{00000000-0008-0000-0C00-00001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11684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31</xdr:row>
      <xdr:rowOff>19050</xdr:rowOff>
    </xdr:from>
    <xdr:to>
      <xdr:col>5</xdr:col>
      <xdr:colOff>762000</xdr:colOff>
      <xdr:row>33</xdr:row>
      <xdr:rowOff>311150</xdr:rowOff>
    </xdr:to>
    <xdr:pic>
      <xdr:nvPicPr>
        <xdr:cNvPr id="4161554" name="Рисунок 43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id="{00000000-0008-0000-0C00-00001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352800" y="6070600"/>
          <a:ext cx="7937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641350</xdr:colOff>
      <xdr:row>162</xdr:row>
      <xdr:rowOff>31750</xdr:rowOff>
    </xdr:from>
    <xdr:to>
      <xdr:col>6</xdr:col>
      <xdr:colOff>476250</xdr:colOff>
      <xdr:row>165</xdr:row>
      <xdr:rowOff>104775</xdr:rowOff>
    </xdr:to>
    <xdr:pic>
      <xdr:nvPicPr>
        <xdr:cNvPr id="4161555" name="Рисунок 44" descr="http://im4-tub-ru.yandex.net/i?id=158492655-25-72&amp;n=21">
          <a:extLst>
            <a:ext uri="{FF2B5EF4-FFF2-40B4-BE49-F238E27FC236}">
              <a16:creationId xmlns:a16="http://schemas.microsoft.com/office/drawing/2014/main" id="{00000000-0008-0000-0C00-00001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82950" y="9861550"/>
          <a:ext cx="14160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176</xdr:row>
      <xdr:rowOff>76200</xdr:rowOff>
    </xdr:from>
    <xdr:to>
      <xdr:col>6</xdr:col>
      <xdr:colOff>444500</xdr:colOff>
      <xdr:row>179</xdr:row>
      <xdr:rowOff>149225</xdr:rowOff>
    </xdr:to>
    <xdr:pic>
      <xdr:nvPicPr>
        <xdr:cNvPr id="4161556" name="Рисунок 45" descr="http://im4-tub-ru.yandex.net/i?id=158492655-25-72&amp;n=21">
          <a:extLst>
            <a:ext uri="{FF2B5EF4-FFF2-40B4-BE49-F238E27FC236}">
              <a16:creationId xmlns:a16="http://schemas.microsoft.com/office/drawing/2014/main" id="{00000000-0008-0000-0C00-00001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263900" y="12979400"/>
          <a:ext cx="14033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274</xdr:row>
      <xdr:rowOff>19050</xdr:rowOff>
    </xdr:from>
    <xdr:to>
      <xdr:col>7</xdr:col>
      <xdr:colOff>222250</xdr:colOff>
      <xdr:row>274</xdr:row>
      <xdr:rowOff>422275</xdr:rowOff>
    </xdr:to>
    <xdr:pic>
      <xdr:nvPicPr>
        <xdr:cNvPr id="4161557" name="Рисунок 46" descr="http://im6-tub-ru.yandex.net/i?id=149455795-47-72&amp;n=21">
          <a:extLst>
            <a:ext uri="{FF2B5EF4-FFF2-40B4-BE49-F238E27FC236}">
              <a16:creationId xmlns:a16="http://schemas.microsoft.com/office/drawing/2014/main" id="{00000000-0008-0000-0C00-00001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5057100"/>
          <a:ext cx="2374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293</xdr:row>
      <xdr:rowOff>31750</xdr:rowOff>
    </xdr:from>
    <xdr:to>
      <xdr:col>7</xdr:col>
      <xdr:colOff>222250</xdr:colOff>
      <xdr:row>295</xdr:row>
      <xdr:rowOff>98425</xdr:rowOff>
    </xdr:to>
    <xdr:pic>
      <xdr:nvPicPr>
        <xdr:cNvPr id="4161558" name="Рисунок 48" descr="http://im6-tub-ru.yandex.net/i?id=149455795-47-72&amp;n=21">
          <a:extLst>
            <a:ext uri="{FF2B5EF4-FFF2-40B4-BE49-F238E27FC236}">
              <a16:creationId xmlns:a16="http://schemas.microsoft.com/office/drawing/2014/main" id="{00000000-0008-0000-0C00-00001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990850" y="29019500"/>
          <a:ext cx="23749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158750</xdr:colOff>
      <xdr:row>455</xdr:row>
      <xdr:rowOff>12700</xdr:rowOff>
    </xdr:from>
    <xdr:to>
      <xdr:col>5</xdr:col>
      <xdr:colOff>831850</xdr:colOff>
      <xdr:row>458</xdr:row>
      <xdr:rowOff>168275</xdr:rowOff>
    </xdr:to>
    <xdr:pic>
      <xdr:nvPicPr>
        <xdr:cNvPr id="4161559" name="Рисунок 49" descr="http://im0-tub-ru.yandex.net/i?id=84877651-14-72&amp;n=21">
          <a:extLst>
            <a:ext uri="{FF2B5EF4-FFF2-40B4-BE49-F238E27FC236}">
              <a16:creationId xmlns:a16="http://schemas.microsoft.com/office/drawing/2014/main" id="{00000000-0008-0000-0C00-00001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7745650"/>
          <a:ext cx="8636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487</xdr:row>
      <xdr:rowOff>19050</xdr:rowOff>
    </xdr:from>
    <xdr:to>
      <xdr:col>6</xdr:col>
      <xdr:colOff>184150</xdr:colOff>
      <xdr:row>487</xdr:row>
      <xdr:rowOff>625475</xdr:rowOff>
    </xdr:to>
    <xdr:pic>
      <xdr:nvPicPr>
        <xdr:cNvPr id="4161560" name="Рисунок 50" descr="http://www.magbober.ru/images/product_images/popup_images/99744.jpg">
          <a:extLst>
            <a:ext uri="{FF2B5EF4-FFF2-40B4-BE49-F238E27FC236}">
              <a16:creationId xmlns:a16="http://schemas.microsoft.com/office/drawing/2014/main" id="{00000000-0008-0000-0C00-00001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067935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506</xdr:row>
      <xdr:rowOff>69850</xdr:rowOff>
    </xdr:from>
    <xdr:to>
      <xdr:col>6</xdr:col>
      <xdr:colOff>184150</xdr:colOff>
      <xdr:row>507</xdr:row>
      <xdr:rowOff>514350</xdr:rowOff>
    </xdr:to>
    <xdr:pic>
      <xdr:nvPicPr>
        <xdr:cNvPr id="4161561" name="Рисунок 51" descr="http://www.magbober.ru/images/product_images/popup_images/99744.jpg">
          <a:extLst>
            <a:ext uri="{FF2B5EF4-FFF2-40B4-BE49-F238E27FC236}">
              <a16:creationId xmlns:a16="http://schemas.microsoft.com/office/drawing/2014/main" id="{00000000-0008-0000-0C00-00001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352800" y="54317900"/>
          <a:ext cx="10541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544</xdr:row>
      <xdr:rowOff>57150</xdr:rowOff>
    </xdr:from>
    <xdr:to>
      <xdr:col>6</xdr:col>
      <xdr:colOff>203200</xdr:colOff>
      <xdr:row>545</xdr:row>
      <xdr:rowOff>463550</xdr:rowOff>
    </xdr:to>
    <xdr:pic>
      <xdr:nvPicPr>
        <xdr:cNvPr id="4161562" name="Рисунок 52" descr="http://www.ferum.org/sites/ferum.org/files/images/krepeg/productions/img94-1.jpg">
          <a:extLst>
            <a:ext uri="{FF2B5EF4-FFF2-40B4-BE49-F238E27FC236}">
              <a16:creationId xmlns:a16="http://schemas.microsoft.com/office/drawing/2014/main" id="{00000000-0008-0000-0C00-00001A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289300" y="58096150"/>
          <a:ext cx="11366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563</xdr:row>
      <xdr:rowOff>95250</xdr:rowOff>
    </xdr:from>
    <xdr:to>
      <xdr:col>6</xdr:col>
      <xdr:colOff>247650</xdr:colOff>
      <xdr:row>563</xdr:row>
      <xdr:rowOff>663575</xdr:rowOff>
    </xdr:to>
    <xdr:pic>
      <xdr:nvPicPr>
        <xdr:cNvPr id="4161563" name="Рисунок 53" descr="http://www.ferum.org/sites/ferum.org/files/images/krepeg/productions/img94-1.jpg">
          <a:extLst>
            <a:ext uri="{FF2B5EF4-FFF2-40B4-BE49-F238E27FC236}">
              <a16:creationId xmlns:a16="http://schemas.microsoft.com/office/drawing/2014/main" id="{00000000-0008-0000-0C00-00001B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321050" y="61868050"/>
          <a:ext cx="11493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598</xdr:row>
      <xdr:rowOff>215900</xdr:rowOff>
    </xdr:from>
    <xdr:to>
      <xdr:col>6</xdr:col>
      <xdr:colOff>412750</xdr:colOff>
      <xdr:row>602</xdr:row>
      <xdr:rowOff>133350</xdr:rowOff>
    </xdr:to>
    <xdr:pic>
      <xdr:nvPicPr>
        <xdr:cNvPr id="4161564" name="Рисунок 56" descr="http://im1-tub-ru.yandex.net/i?id=167093524-60-72&amp;n=21">
          <a:extLst>
            <a:ext uri="{FF2B5EF4-FFF2-40B4-BE49-F238E27FC236}">
              <a16:creationId xmlns:a16="http://schemas.microsoft.com/office/drawing/2014/main" id="{00000000-0008-0000-0C00-00001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314700" y="65405000"/>
          <a:ext cx="13208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620</xdr:row>
      <xdr:rowOff>50800</xdr:rowOff>
    </xdr:from>
    <xdr:to>
      <xdr:col>6</xdr:col>
      <xdr:colOff>387350</xdr:colOff>
      <xdr:row>623</xdr:row>
      <xdr:rowOff>190500</xdr:rowOff>
    </xdr:to>
    <xdr:pic>
      <xdr:nvPicPr>
        <xdr:cNvPr id="4161565" name="Рисунок 57" descr="http://im1-tub-ru.yandex.net/i?id=167093524-60-72&amp;n=21">
          <a:extLst>
            <a:ext uri="{FF2B5EF4-FFF2-40B4-BE49-F238E27FC236}">
              <a16:creationId xmlns:a16="http://schemas.microsoft.com/office/drawing/2014/main" id="{00000000-0008-0000-0C00-00001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289300" y="69678550"/>
          <a:ext cx="13208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730250</xdr:colOff>
      <xdr:row>660</xdr:row>
      <xdr:rowOff>0</xdr:rowOff>
    </xdr:from>
    <xdr:to>
      <xdr:col>6</xdr:col>
      <xdr:colOff>425450</xdr:colOff>
      <xdr:row>660</xdr:row>
      <xdr:rowOff>612775</xdr:rowOff>
    </xdr:to>
    <xdr:pic>
      <xdr:nvPicPr>
        <xdr:cNvPr id="4161566" name="Рисунок 58" descr="http://www.alfask.ru/UserFiles/Image/takelazh/karabin_pozharnyj_fiksatorom_500.jpg">
          <a:extLst>
            <a:ext uri="{FF2B5EF4-FFF2-40B4-BE49-F238E27FC236}">
              <a16:creationId xmlns:a16="http://schemas.microsoft.com/office/drawing/2014/main" id="{00000000-0008-0000-0C00-00001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73564750"/>
          <a:ext cx="12954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679</xdr:row>
      <xdr:rowOff>76200</xdr:rowOff>
    </xdr:from>
    <xdr:to>
      <xdr:col>6</xdr:col>
      <xdr:colOff>374650</xdr:colOff>
      <xdr:row>680</xdr:row>
      <xdr:rowOff>520700</xdr:rowOff>
    </xdr:to>
    <xdr:pic>
      <xdr:nvPicPr>
        <xdr:cNvPr id="4161567" name="Рисунок 59" descr="http://www.alfask.ru/UserFiles/Image/takelazh/karabin_pozharnyj_fiksatorom_500.jpg">
          <a:extLst>
            <a:ext uri="{FF2B5EF4-FFF2-40B4-BE49-F238E27FC236}">
              <a16:creationId xmlns:a16="http://schemas.microsoft.com/office/drawing/2014/main" id="{00000000-0008-0000-0C00-00001F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0" y="77393800"/>
          <a:ext cx="12954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435</xdr:row>
      <xdr:rowOff>215900</xdr:rowOff>
    </xdr:from>
    <xdr:to>
      <xdr:col>5</xdr:col>
      <xdr:colOff>812800</xdr:colOff>
      <xdr:row>439</xdr:row>
      <xdr:rowOff>130175</xdr:rowOff>
    </xdr:to>
    <xdr:pic>
      <xdr:nvPicPr>
        <xdr:cNvPr id="4161568" name="Рисунок 49" descr="http://im0-tub-ru.yandex.net/i?id=84877651-14-72&amp;n=21">
          <a:extLst>
            <a:ext uri="{FF2B5EF4-FFF2-40B4-BE49-F238E27FC236}">
              <a16:creationId xmlns:a16="http://schemas.microsoft.com/office/drawing/2014/main" id="{00000000-0008-0000-0C00-000020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3751500"/>
          <a:ext cx="8445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771</xdr:row>
      <xdr:rowOff>19050</xdr:rowOff>
    </xdr:from>
    <xdr:to>
      <xdr:col>7</xdr:col>
      <xdr:colOff>222250</xdr:colOff>
      <xdr:row>773</xdr:row>
      <xdr:rowOff>276225</xdr:rowOff>
    </xdr:to>
    <xdr:pic>
      <xdr:nvPicPr>
        <xdr:cNvPr id="4161569" name="Рисунок 39" descr="http://www.interfix.ru/data/catalog/cep_stalnaya_korotkozvennaya_J_big.jpg">
          <a:extLst>
            <a:ext uri="{FF2B5EF4-FFF2-40B4-BE49-F238E27FC236}">
              <a16:creationId xmlns:a16="http://schemas.microsoft.com/office/drawing/2014/main" id="{00000000-0008-0000-0C00-000021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673350" y="89674700"/>
          <a:ext cx="269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770</xdr:row>
      <xdr:rowOff>57150</xdr:rowOff>
    </xdr:from>
    <xdr:to>
      <xdr:col>1</xdr:col>
      <xdr:colOff>400050</xdr:colOff>
      <xdr:row>773</xdr:row>
      <xdr:rowOff>254000</xdr:rowOff>
    </xdr:to>
    <xdr:pic>
      <xdr:nvPicPr>
        <xdr:cNvPr id="4161570" name="Рисунок 40" descr="http://im4-tub-ru.yandex.net/i?id=85645104-63-72&amp;n=21">
          <a:extLst>
            <a:ext uri="{FF2B5EF4-FFF2-40B4-BE49-F238E27FC236}">
              <a16:creationId xmlns:a16="http://schemas.microsoft.com/office/drawing/2014/main" id="{00000000-0008-0000-0C00-000022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9484200"/>
          <a:ext cx="10477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149225</xdr:colOff>
      <xdr:row>790</xdr:row>
      <xdr:rowOff>82550</xdr:rowOff>
    </xdr:from>
    <xdr:to>
      <xdr:col>8</xdr:col>
      <xdr:colOff>212725</xdr:colOff>
      <xdr:row>793</xdr:row>
      <xdr:rowOff>190500</xdr:rowOff>
    </xdr:to>
    <xdr:pic>
      <xdr:nvPicPr>
        <xdr:cNvPr id="4161571" name="Рисунок 41" descr="http://www.marshmetiz.ru/folders/2/2_10/image001.gif">
          <a:extLst>
            <a:ext uri="{FF2B5EF4-FFF2-40B4-BE49-F238E27FC236}">
              <a16:creationId xmlns:a16="http://schemas.microsoft.com/office/drawing/2014/main" id="{00000000-0008-0000-0C00-000023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825" y="151463375"/>
          <a:ext cx="333057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789</xdr:row>
      <xdr:rowOff>76200</xdr:rowOff>
    </xdr:from>
    <xdr:to>
      <xdr:col>1</xdr:col>
      <xdr:colOff>311150</xdr:colOff>
      <xdr:row>793</xdr:row>
      <xdr:rowOff>120650</xdr:rowOff>
    </xdr:to>
    <xdr:pic>
      <xdr:nvPicPr>
        <xdr:cNvPr id="4161572" name="Рисунок 42" descr="http://im4-tub-ru.yandex.net/i?id=85645104-63-72&amp;n=21">
          <a:extLst>
            <a:ext uri="{FF2B5EF4-FFF2-40B4-BE49-F238E27FC236}">
              <a16:creationId xmlns:a16="http://schemas.microsoft.com/office/drawing/2014/main" id="{00000000-0008-0000-0C00-000024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3364050"/>
          <a:ext cx="1054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809</xdr:row>
      <xdr:rowOff>12700</xdr:rowOff>
    </xdr:from>
    <xdr:to>
      <xdr:col>8</xdr:col>
      <xdr:colOff>273050</xdr:colOff>
      <xdr:row>811</xdr:row>
      <xdr:rowOff>139700</xdr:rowOff>
    </xdr:to>
    <xdr:pic>
      <xdr:nvPicPr>
        <xdr:cNvPr id="4161573" name="Рисунок 43" descr="http://www.krepmarket.ru/upload/iblock/ed8/krep_006.gif">
          <a:extLst>
            <a:ext uri="{FF2B5EF4-FFF2-40B4-BE49-F238E27FC236}">
              <a16:creationId xmlns:a16="http://schemas.microsoft.com/office/drawing/2014/main" id="{00000000-0008-0000-0C00-000025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0" r="64" b="39885"/>
        <a:stretch>
          <a:fillRect/>
        </a:stretch>
      </xdr:blipFill>
      <xdr:spPr bwMode="auto">
        <a:xfrm>
          <a:off x="1441450" y="97561400"/>
          <a:ext cx="4876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808</xdr:row>
      <xdr:rowOff>44450</xdr:rowOff>
    </xdr:from>
    <xdr:to>
      <xdr:col>1</xdr:col>
      <xdr:colOff>107950</xdr:colOff>
      <xdr:row>811</xdr:row>
      <xdr:rowOff>114300</xdr:rowOff>
    </xdr:to>
    <xdr:pic>
      <xdr:nvPicPr>
        <xdr:cNvPr id="4161574" name="Рисунок 44" descr="http://im4-tub-ru.yandex.net/i?id=85645104-63-72&amp;n=21">
          <a:extLst>
            <a:ext uri="{FF2B5EF4-FFF2-40B4-BE49-F238E27FC236}">
              <a16:creationId xmlns:a16="http://schemas.microsoft.com/office/drawing/2014/main" id="{00000000-0008-0000-0C00-000026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97364550"/>
          <a:ext cx="857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50800</xdr:colOff>
      <xdr:row>862</xdr:row>
      <xdr:rowOff>12700</xdr:rowOff>
    </xdr:from>
    <xdr:to>
      <xdr:col>5</xdr:col>
      <xdr:colOff>793750</xdr:colOff>
      <xdr:row>864</xdr:row>
      <xdr:rowOff>0</xdr:rowOff>
    </xdr:to>
    <xdr:pic>
      <xdr:nvPicPr>
        <xdr:cNvPr id="4161575" name="Рисунок 45" descr="http://www.fisher.spb.ru/forums/file.php?a=preview&amp;fid=61889">
          <a:extLst>
            <a:ext uri="{FF2B5EF4-FFF2-40B4-BE49-F238E27FC236}">
              <a16:creationId xmlns:a16="http://schemas.microsoft.com/office/drawing/2014/main" id="{00000000-0008-0000-0C00-000027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588625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880</xdr:row>
      <xdr:rowOff>76200</xdr:rowOff>
    </xdr:from>
    <xdr:to>
      <xdr:col>5</xdr:col>
      <xdr:colOff>793750</xdr:colOff>
      <xdr:row>881</xdr:row>
      <xdr:rowOff>454025</xdr:rowOff>
    </xdr:to>
    <xdr:pic>
      <xdr:nvPicPr>
        <xdr:cNvPr id="4161576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id="{00000000-0008-0000-0C00-000028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352800" y="109372400"/>
          <a:ext cx="8255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723900</xdr:colOff>
      <xdr:row>1070</xdr:row>
      <xdr:rowOff>184150</xdr:rowOff>
    </xdr:from>
    <xdr:to>
      <xdr:col>6</xdr:col>
      <xdr:colOff>285750</xdr:colOff>
      <xdr:row>1072</xdr:row>
      <xdr:rowOff>419100</xdr:rowOff>
    </xdr:to>
    <xdr:pic>
      <xdr:nvPicPr>
        <xdr:cNvPr id="4161577" name="Picture 28756">
          <a:extLst>
            <a:ext uri="{FF2B5EF4-FFF2-40B4-BE49-F238E27FC236}">
              <a16:creationId xmlns:a16="http://schemas.microsoft.com/office/drawing/2014/main" id="{00000000-0008-0000-0C00-000029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352800" y="134835900"/>
          <a:ext cx="11557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1109</xdr:row>
      <xdr:rowOff>50800</xdr:rowOff>
    </xdr:from>
    <xdr:to>
      <xdr:col>6</xdr:col>
      <xdr:colOff>88900</xdr:colOff>
      <xdr:row>1109</xdr:row>
      <xdr:rowOff>606425</xdr:rowOff>
    </xdr:to>
    <xdr:pic>
      <xdr:nvPicPr>
        <xdr:cNvPr id="4161580" name="Picture 142" descr="picP7ef7B">
          <a:extLst>
            <a:ext uri="{FF2B5EF4-FFF2-40B4-BE49-F238E27FC236}">
              <a16:creationId xmlns:a16="http://schemas.microsoft.com/office/drawing/2014/main" id="{00000000-0008-0000-0C00-00002C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140246100"/>
          <a:ext cx="9588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1151</xdr:row>
      <xdr:rowOff>69850</xdr:rowOff>
    </xdr:from>
    <xdr:to>
      <xdr:col>6</xdr:col>
      <xdr:colOff>95250</xdr:colOff>
      <xdr:row>1154</xdr:row>
      <xdr:rowOff>139700</xdr:rowOff>
    </xdr:to>
    <xdr:pic>
      <xdr:nvPicPr>
        <xdr:cNvPr id="4161581" name="Picture 39439">
          <a:extLst>
            <a:ext uri="{FF2B5EF4-FFF2-40B4-BE49-F238E27FC236}">
              <a16:creationId xmlns:a16="http://schemas.microsoft.com/office/drawing/2014/main" id="{00000000-0008-0000-0C00-00002D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5065750"/>
          <a:ext cx="9652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1177</xdr:row>
      <xdr:rowOff>95250</xdr:rowOff>
    </xdr:from>
    <xdr:to>
      <xdr:col>6</xdr:col>
      <xdr:colOff>88900</xdr:colOff>
      <xdr:row>1180</xdr:row>
      <xdr:rowOff>171450</xdr:rowOff>
    </xdr:to>
    <xdr:pic>
      <xdr:nvPicPr>
        <xdr:cNvPr id="4161582" name="Picture 39439">
          <a:extLst>
            <a:ext uri="{FF2B5EF4-FFF2-40B4-BE49-F238E27FC236}">
              <a16:creationId xmlns:a16="http://schemas.microsoft.com/office/drawing/2014/main" id="{00000000-0008-0000-0C00-00002E8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3" t="19530" r="-2" b="19092"/>
        <a:stretch>
          <a:fillRect/>
        </a:stretch>
      </xdr:blipFill>
      <xdr:spPr bwMode="auto">
        <a:xfrm>
          <a:off x="3352800" y="149955250"/>
          <a:ext cx="95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41275</xdr:colOff>
      <xdr:row>370</xdr:row>
      <xdr:rowOff>25187</xdr:rowOff>
    </xdr:from>
    <xdr:to>
      <xdr:col>6</xdr:col>
      <xdr:colOff>431800</xdr:colOff>
      <xdr:row>372</xdr:row>
      <xdr:rowOff>38100</xdr:rowOff>
    </xdr:to>
    <xdr:pic>
      <xdr:nvPicPr>
        <xdr:cNvPr id="4161583" name="Рисунок 2">
          <a:extLst>
            <a:ext uri="{FF2B5EF4-FFF2-40B4-BE49-F238E27FC236}">
              <a16:creationId xmlns:a16="http://schemas.microsoft.com/office/drawing/2014/main" id="{00000000-0008-0000-0C00-00002F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61404287"/>
          <a:ext cx="1292225" cy="974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387</xdr:row>
      <xdr:rowOff>22225</xdr:rowOff>
    </xdr:from>
    <xdr:to>
      <xdr:col>2</xdr:col>
      <xdr:colOff>415461</xdr:colOff>
      <xdr:row>391</xdr:row>
      <xdr:rowOff>27850</xdr:rowOff>
    </xdr:to>
    <xdr:pic>
      <xdr:nvPicPr>
        <xdr:cNvPr id="4161584" name="Рисунок 3">
          <a:extLst>
            <a:ext uri="{FF2B5EF4-FFF2-40B4-BE49-F238E27FC236}">
              <a16:creationId xmlns:a16="http://schemas.microsoft.com/office/drawing/2014/main" id="{00000000-0008-0000-0C00-00003080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8287900"/>
          <a:ext cx="967911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152400</xdr:colOff>
      <xdr:row>49</xdr:row>
      <xdr:rowOff>12700</xdr:rowOff>
    </xdr:from>
    <xdr:ext cx="765175" cy="612775"/>
    <xdr:pic>
      <xdr:nvPicPr>
        <xdr:cNvPr id="50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3190875" y="1184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641350</xdr:colOff>
      <xdr:row>190</xdr:row>
      <xdr:rowOff>31750</xdr:rowOff>
    </xdr:from>
    <xdr:ext cx="1352550" cy="558800"/>
    <xdr:pic>
      <xdr:nvPicPr>
        <xdr:cNvPr id="51" name="Рисунок 44" descr="http://im4-tub-ru.yandex.net/i?id=158492655-25-72&amp;n=21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1" t="25130" r="8659" b="29515"/>
        <a:stretch>
          <a:fillRect/>
        </a:stretch>
      </xdr:blipFill>
      <xdr:spPr bwMode="auto">
        <a:xfrm>
          <a:off x="3155950" y="15271750"/>
          <a:ext cx="13525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250</xdr:row>
      <xdr:rowOff>38100</xdr:rowOff>
    </xdr:from>
    <xdr:ext cx="584200" cy="571500"/>
    <xdr:pic>
      <xdr:nvPicPr>
        <xdr:cNvPr id="52" name="Picture 28755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0275" y="25146000"/>
          <a:ext cx="584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305</xdr:row>
      <xdr:rowOff>19050</xdr:rowOff>
    </xdr:from>
    <xdr:ext cx="2270125" cy="403225"/>
    <xdr:pic>
      <xdr:nvPicPr>
        <xdr:cNvPr id="53" name="Рисунок 46" descr="http://im6-tub-ru.yandex.net/i?id=149455795-47-72&amp;n=21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52931" r="740" b="24394"/>
        <a:stretch>
          <a:fillRect/>
        </a:stretch>
      </xdr:blipFill>
      <xdr:spPr bwMode="auto">
        <a:xfrm>
          <a:off x="2863850" y="39681150"/>
          <a:ext cx="2270125" cy="40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352</xdr:row>
      <xdr:rowOff>479425</xdr:rowOff>
    </xdr:from>
    <xdr:ext cx="2352675" cy="501650"/>
    <xdr:pic>
      <xdr:nvPicPr>
        <xdr:cNvPr id="54" name="Picture 125" descr="3-8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9248675"/>
          <a:ext cx="235267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41275</xdr:colOff>
      <xdr:row>398</xdr:row>
      <xdr:rowOff>539537</xdr:rowOff>
    </xdr:from>
    <xdr:ext cx="954319" cy="720000"/>
    <xdr:pic>
      <xdr:nvPicPr>
        <xdr:cNvPr id="55" name="Рисунок 2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70243487"/>
          <a:ext cx="95431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120650</xdr:colOff>
      <xdr:row>467</xdr:row>
      <xdr:rowOff>215900</xdr:rowOff>
    </xdr:from>
    <xdr:ext cx="815975" cy="647700"/>
    <xdr:pic>
      <xdr:nvPicPr>
        <xdr:cNvPr id="56" name="Рисунок 49" descr="http://im0-tub-ru.yandex.net/i?id=84877651-14-72&amp;n=21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1525" y="72482075"/>
          <a:ext cx="8159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525</xdr:row>
      <xdr:rowOff>19050</xdr:rowOff>
    </xdr:from>
    <xdr:ext cx="1025525" cy="606425"/>
    <xdr:pic>
      <xdr:nvPicPr>
        <xdr:cNvPr id="57" name="Рисунок 50" descr="http://www.magbober.ru/images/product_images/popup_images/99744.jp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1" b="20558"/>
        <a:stretch>
          <a:fillRect/>
        </a:stretch>
      </xdr:blipFill>
      <xdr:spPr bwMode="auto">
        <a:xfrm>
          <a:off x="3190875" y="84401025"/>
          <a:ext cx="10255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581</xdr:row>
      <xdr:rowOff>57150</xdr:rowOff>
    </xdr:from>
    <xdr:ext cx="1073150" cy="568325"/>
    <xdr:pic>
      <xdr:nvPicPr>
        <xdr:cNvPr id="58" name="Рисунок 52" descr="http://www.ferum.org/sites/ferum.org/files/images/krepeg/productions/img94-1.jp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1" t="5611" r="5174" b="3899"/>
        <a:stretch>
          <a:fillRect/>
        </a:stretch>
      </xdr:blipFill>
      <xdr:spPr bwMode="auto">
        <a:xfrm>
          <a:off x="3162300" y="96431100"/>
          <a:ext cx="1073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673100</xdr:colOff>
      <xdr:row>637</xdr:row>
      <xdr:rowOff>215900</xdr:rowOff>
    </xdr:from>
    <xdr:ext cx="1257300" cy="631825"/>
    <xdr:pic>
      <xdr:nvPicPr>
        <xdr:cNvPr id="59" name="Рисунок 56" descr="http://im1-tub-ru.yandex.net/i?id=167093524-60-72&amp;n=21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3187700" y="108077000"/>
          <a:ext cx="1257300" cy="63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730250</xdr:colOff>
      <xdr:row>696</xdr:row>
      <xdr:rowOff>0</xdr:rowOff>
    </xdr:from>
    <xdr:ext cx="1270000" cy="612775"/>
    <xdr:pic>
      <xdr:nvPicPr>
        <xdr:cNvPr id="60" name="Рисунок 58" descr="http://www.alfask.ru/UserFiles/Image/takelazh/karabin_pozharnyj_fiksatorom_500.jp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21615200"/>
          <a:ext cx="127000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847</xdr:row>
      <xdr:rowOff>57150</xdr:rowOff>
    </xdr:from>
    <xdr:ext cx="815975" cy="565150"/>
    <xdr:pic>
      <xdr:nvPicPr>
        <xdr:cNvPr id="61" name="Picture 137" descr="picrjtOfY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825" y="153114375"/>
          <a:ext cx="81597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50800</xdr:colOff>
      <xdr:row>895</xdr:row>
      <xdr:rowOff>12700</xdr:rowOff>
    </xdr:from>
    <xdr:ext cx="796925" cy="577850"/>
    <xdr:pic>
      <xdr:nvPicPr>
        <xdr:cNvPr id="62" name="Рисунок 45" descr="http://www.fisher.spb.ru/forums/file.php?a=preview&amp;fid=61889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3241675" y="162718750"/>
          <a:ext cx="79692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209550</xdr:colOff>
      <xdr:row>946</xdr:row>
      <xdr:rowOff>38100</xdr:rowOff>
    </xdr:from>
    <xdr:ext cx="635000" cy="549275"/>
    <xdr:pic>
      <xdr:nvPicPr>
        <xdr:cNvPr id="63" name="Picture 139" descr="pic2hNnqc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173726475"/>
          <a:ext cx="6350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412750</xdr:colOff>
      <xdr:row>979</xdr:row>
      <xdr:rowOff>57150</xdr:rowOff>
    </xdr:from>
    <xdr:ext cx="1238250" cy="533400"/>
    <xdr:pic>
      <xdr:nvPicPr>
        <xdr:cNvPr id="64" name="Picture 140" descr="picnArys9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84985025"/>
          <a:ext cx="1238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533400</xdr:colOff>
      <xdr:row>1036</xdr:row>
      <xdr:rowOff>38100</xdr:rowOff>
    </xdr:from>
    <xdr:ext cx="850900" cy="571500"/>
    <xdr:pic>
      <xdr:nvPicPr>
        <xdr:cNvPr id="65" name="Picture 141" descr="piccpkZrh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95719700"/>
          <a:ext cx="850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69850</xdr:colOff>
      <xdr:row>1082</xdr:row>
      <xdr:rowOff>31750</xdr:rowOff>
    </xdr:from>
    <xdr:ext cx="1127125" cy="593725"/>
    <xdr:pic>
      <xdr:nvPicPr>
        <xdr:cNvPr id="66" name="Picture 28756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7" t="7642" r="2951" b="7924"/>
        <a:stretch>
          <a:fillRect/>
        </a:stretch>
      </xdr:blipFill>
      <xdr:spPr bwMode="auto">
        <a:xfrm>
          <a:off x="3260725" y="205152625"/>
          <a:ext cx="11271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1123</xdr:row>
      <xdr:rowOff>50800</xdr:rowOff>
    </xdr:from>
    <xdr:ext cx="930275" cy="561975"/>
    <xdr:pic>
      <xdr:nvPicPr>
        <xdr:cNvPr id="67" name="Picture 142" descr="picP7ef7B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212772625"/>
          <a:ext cx="930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552450</xdr:colOff>
      <xdr:row>994</xdr:row>
      <xdr:rowOff>57150</xdr:rowOff>
    </xdr:from>
    <xdr:to>
      <xdr:col>6</xdr:col>
      <xdr:colOff>333374</xdr:colOff>
      <xdr:row>998</xdr:row>
      <xdr:rowOff>1</xdr:rowOff>
    </xdr:to>
    <xdr:pic>
      <xdr:nvPicPr>
        <xdr:cNvPr id="73" name="Рисунок 72" descr="Picture background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03" b="17204"/>
        <a:stretch/>
      </xdr:blipFill>
      <xdr:spPr bwMode="auto">
        <a:xfrm>
          <a:off x="3067050" y="205425675"/>
          <a:ext cx="1295399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1008</xdr:row>
      <xdr:rowOff>38100</xdr:rowOff>
    </xdr:from>
    <xdr:to>
      <xdr:col>6</xdr:col>
      <xdr:colOff>279386</xdr:colOff>
      <xdr:row>1011</xdr:row>
      <xdr:rowOff>168074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09900" y="214655400"/>
          <a:ext cx="1298561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416</xdr:row>
      <xdr:rowOff>9525</xdr:rowOff>
    </xdr:from>
    <xdr:to>
      <xdr:col>6</xdr:col>
      <xdr:colOff>117200</xdr:colOff>
      <xdr:row>418</xdr:row>
      <xdr:rowOff>369675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181350" y="75266550"/>
          <a:ext cx="964925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57151</xdr:colOff>
      <xdr:row>76</xdr:row>
      <xdr:rowOff>38100</xdr:rowOff>
    </xdr:from>
    <xdr:to>
      <xdr:col>6</xdr:col>
      <xdr:colOff>168137</xdr:colOff>
      <xdr:row>79</xdr:row>
      <xdr:rowOff>104100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48026" y="14792325"/>
          <a:ext cx="1006337" cy="828000"/>
        </a:xfrm>
        <a:prstGeom prst="rect">
          <a:avLst/>
        </a:prstGeom>
      </xdr:spPr>
    </xdr:pic>
    <xdr:clientData/>
  </xdr:twoCellAnchor>
  <xdr:oneCellAnchor>
    <xdr:from>
      <xdr:col>2</xdr:col>
      <xdr:colOff>717550</xdr:colOff>
      <xdr:row>738</xdr:row>
      <xdr:rowOff>0</xdr:rowOff>
    </xdr:from>
    <xdr:ext cx="3260725" cy="263525"/>
    <xdr:pic>
      <xdr:nvPicPr>
        <xdr:cNvPr id="75" name="Picture 132" descr="picedqITN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40465175"/>
          <a:ext cx="326072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0</xdr:colOff>
      <xdr:row>120</xdr:row>
      <xdr:rowOff>0</xdr:rowOff>
    </xdr:from>
    <xdr:to>
      <xdr:col>5</xdr:col>
      <xdr:colOff>684000</xdr:colOff>
      <xdr:row>123</xdr:row>
      <xdr:rowOff>198225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186785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91</xdr:row>
      <xdr:rowOff>219075</xdr:rowOff>
    </xdr:from>
    <xdr:to>
      <xdr:col>5</xdr:col>
      <xdr:colOff>831321</xdr:colOff>
      <xdr:row>95</xdr:row>
      <xdr:rowOff>188700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86125" y="186690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5</xdr:col>
      <xdr:colOff>831321</xdr:colOff>
      <xdr:row>107</xdr:row>
      <xdr:rowOff>198225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90875" y="21145500"/>
          <a:ext cx="831321" cy="68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</xdr:row>
      <xdr:rowOff>0</xdr:rowOff>
    </xdr:from>
    <xdr:to>
      <xdr:col>5</xdr:col>
      <xdr:colOff>684000</xdr:colOff>
      <xdr:row>137</xdr:row>
      <xdr:rowOff>198225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90875" y="2717482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147</xdr:row>
      <xdr:rowOff>209550</xdr:rowOff>
    </xdr:from>
    <xdr:to>
      <xdr:col>5</xdr:col>
      <xdr:colOff>674475</xdr:colOff>
      <xdr:row>151</xdr:row>
      <xdr:rowOff>179175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181350" y="29965650"/>
          <a:ext cx="684000" cy="684000"/>
        </a:xfrm>
        <a:prstGeom prst="rect">
          <a:avLst/>
        </a:prstGeom>
      </xdr:spPr>
    </xdr:pic>
    <xdr:clientData/>
  </xdr:twoCellAnchor>
  <xdr:oneCellAnchor>
    <xdr:from>
      <xdr:col>3</xdr:col>
      <xdr:colOff>533400</xdr:colOff>
      <xdr:row>1050</xdr:row>
      <xdr:rowOff>38100</xdr:rowOff>
    </xdr:from>
    <xdr:ext cx="879475" cy="571500"/>
    <xdr:pic>
      <xdr:nvPicPr>
        <xdr:cNvPr id="76" name="Picture 141" descr="piccpkZrh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218189175"/>
          <a:ext cx="879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4162561" name="Picture 56">
          <a:extLst>
            <a:ext uri="{FF2B5EF4-FFF2-40B4-BE49-F238E27FC236}">
              <a16:creationId xmlns:a16="http://schemas.microsoft.com/office/drawing/2014/main" id="{00000000-0008-0000-0D00-00000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3295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4162562" name="Picture 195" descr="271">
          <a:extLst>
            <a:ext uri="{FF2B5EF4-FFF2-40B4-BE49-F238E27FC236}">
              <a16:creationId xmlns:a16="http://schemas.microsoft.com/office/drawing/2014/main" id="{00000000-0008-0000-0D00-00000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3295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536</xdr:row>
      <xdr:rowOff>215900</xdr:rowOff>
    </xdr:from>
    <xdr:to>
      <xdr:col>5</xdr:col>
      <xdr:colOff>292100</xdr:colOff>
      <xdr:row>540</xdr:row>
      <xdr:rowOff>101600</xdr:rowOff>
    </xdr:to>
    <xdr:pic>
      <xdr:nvPicPr>
        <xdr:cNvPr id="4162563" name="Picture 53" descr="стульчик">
          <a:extLst>
            <a:ext uri="{FF2B5EF4-FFF2-40B4-BE49-F238E27FC236}">
              <a16:creationId xmlns:a16="http://schemas.microsoft.com/office/drawing/2014/main" id="{00000000-0008-0000-0D00-00000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48507450"/>
          <a:ext cx="6286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4162564" name="Изображения 11">
          <a:extLst>
            <a:ext uri="{FF2B5EF4-FFF2-40B4-BE49-F238E27FC236}">
              <a16:creationId xmlns:a16="http://schemas.microsoft.com/office/drawing/2014/main" id="{00000000-0008-0000-0D00-00000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15665250"/>
          <a:ext cx="127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4162565" name="Изображения 26">
          <a:extLst>
            <a:ext uri="{FF2B5EF4-FFF2-40B4-BE49-F238E27FC236}">
              <a16:creationId xmlns:a16="http://schemas.microsoft.com/office/drawing/2014/main" id="{00000000-0008-0000-0D00-00000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3900" y="118986300"/>
          <a:ext cx="162560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4162566" name="Изображения 12">
          <a:extLst>
            <a:ext uri="{FF2B5EF4-FFF2-40B4-BE49-F238E27FC236}">
              <a16:creationId xmlns:a16="http://schemas.microsoft.com/office/drawing/2014/main" id="{00000000-0008-0000-0D00-00000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350" y="122535950"/>
          <a:ext cx="164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512</xdr:row>
      <xdr:rowOff>31750</xdr:rowOff>
    </xdr:from>
    <xdr:to>
      <xdr:col>5</xdr:col>
      <xdr:colOff>12700</xdr:colOff>
      <xdr:row>515</xdr:row>
      <xdr:rowOff>114300</xdr:rowOff>
    </xdr:to>
    <xdr:pic>
      <xdr:nvPicPr>
        <xdr:cNvPr id="4162567" name="Изображения 4">
          <a:extLst>
            <a:ext uri="{FF2B5EF4-FFF2-40B4-BE49-F238E27FC236}">
              <a16:creationId xmlns:a16="http://schemas.microsoft.com/office/drawing/2014/main" id="{00000000-0008-0000-0D00-000007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150" y="143802100"/>
          <a:ext cx="18923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524</xdr:row>
      <xdr:rowOff>69850</xdr:rowOff>
    </xdr:from>
    <xdr:to>
      <xdr:col>4</xdr:col>
      <xdr:colOff>692150</xdr:colOff>
      <xdr:row>527</xdr:row>
      <xdr:rowOff>88900</xdr:rowOff>
    </xdr:to>
    <xdr:pic>
      <xdr:nvPicPr>
        <xdr:cNvPr id="4162568" name="Изображения 5">
          <a:extLst>
            <a:ext uri="{FF2B5EF4-FFF2-40B4-BE49-F238E27FC236}">
              <a16:creationId xmlns:a16="http://schemas.microsoft.com/office/drawing/2014/main" id="{00000000-0008-0000-0D00-00000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46164300"/>
          <a:ext cx="1568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593</xdr:row>
      <xdr:rowOff>38100</xdr:rowOff>
    </xdr:from>
    <xdr:to>
      <xdr:col>5</xdr:col>
      <xdr:colOff>57150</xdr:colOff>
      <xdr:row>596</xdr:row>
      <xdr:rowOff>127000</xdr:rowOff>
    </xdr:to>
    <xdr:pic>
      <xdr:nvPicPr>
        <xdr:cNvPr id="4162569" name="3">
          <a:extLst>
            <a:ext uri="{FF2B5EF4-FFF2-40B4-BE49-F238E27FC236}">
              <a16:creationId xmlns:a16="http://schemas.microsoft.com/office/drawing/2014/main" id="{00000000-0008-0000-0D00-00000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384550" y="15927070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4162572" name="Picture 395">
          <a:extLst>
            <a:ext uri="{FF2B5EF4-FFF2-40B4-BE49-F238E27FC236}">
              <a16:creationId xmlns:a16="http://schemas.microsoft.com/office/drawing/2014/main" id="{00000000-0008-0000-0D00-00000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>
          <a:off x="2343150" y="136855200"/>
          <a:ext cx="34417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458</xdr:row>
      <xdr:rowOff>0</xdr:rowOff>
    </xdr:from>
    <xdr:to>
      <xdr:col>5</xdr:col>
      <xdr:colOff>787400</xdr:colOff>
      <xdr:row>460</xdr:row>
      <xdr:rowOff>133350</xdr:rowOff>
    </xdr:to>
    <xdr:pic>
      <xdr:nvPicPr>
        <xdr:cNvPr id="4162573" name="Picture 395">
          <a:extLst>
            <a:ext uri="{FF2B5EF4-FFF2-40B4-BE49-F238E27FC236}">
              <a16:creationId xmlns:a16="http://schemas.microsoft.com/office/drawing/2014/main" id="{00000000-0008-0000-0D00-00000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>
          <a:off x="2616200" y="140119100"/>
          <a:ext cx="32829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4162574" name="Изображения 10">
          <a:extLst>
            <a:ext uri="{FF2B5EF4-FFF2-40B4-BE49-F238E27FC236}">
              <a16:creationId xmlns:a16="http://schemas.microsoft.com/office/drawing/2014/main" id="{00000000-0008-0000-0D00-00000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111163100"/>
          <a:ext cx="17843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4162575" name="Изображения 11">
          <a:extLst>
            <a:ext uri="{FF2B5EF4-FFF2-40B4-BE49-F238E27FC236}">
              <a16:creationId xmlns:a16="http://schemas.microsoft.com/office/drawing/2014/main" id="{00000000-0008-0000-0D00-00000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0" y="115646200"/>
          <a:ext cx="1638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647700</xdr:colOff>
      <xdr:row>604</xdr:row>
      <xdr:rowOff>57150</xdr:rowOff>
    </xdr:from>
    <xdr:to>
      <xdr:col>5</xdr:col>
      <xdr:colOff>222250</xdr:colOff>
      <xdr:row>608</xdr:row>
      <xdr:rowOff>127000</xdr:rowOff>
    </xdr:to>
    <xdr:pic>
      <xdr:nvPicPr>
        <xdr:cNvPr id="4162577" name="2">
          <a:extLst>
            <a:ext uri="{FF2B5EF4-FFF2-40B4-BE49-F238E27FC236}">
              <a16:creationId xmlns:a16="http://schemas.microsoft.com/office/drawing/2014/main" id="{00000000-0008-0000-0D00-000011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161385250"/>
          <a:ext cx="14922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254000</xdr:colOff>
      <xdr:row>550</xdr:row>
      <xdr:rowOff>21167</xdr:rowOff>
    </xdr:from>
    <xdr:to>
      <xdr:col>7</xdr:col>
      <xdr:colOff>158749</xdr:colOff>
      <xdr:row>554</xdr:row>
      <xdr:rowOff>129117</xdr:rowOff>
    </xdr:to>
    <xdr:pic>
      <xdr:nvPicPr>
        <xdr:cNvPr id="4162578" name="Picture 1726" descr="http://okbuvmateriali.lv/image/cache/data/distanceri/ultrafix-500x500.jpg">
          <a:extLst>
            <a:ext uri="{FF2B5EF4-FFF2-40B4-BE49-F238E27FC236}">
              <a16:creationId xmlns:a16="http://schemas.microsoft.com/office/drawing/2014/main" id="{00000000-0008-0000-0D00-00001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5833" y="104372834"/>
          <a:ext cx="846666" cy="817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564</xdr:row>
      <xdr:rowOff>31750</xdr:rowOff>
    </xdr:from>
    <xdr:to>
      <xdr:col>6</xdr:col>
      <xdr:colOff>417831</xdr:colOff>
      <xdr:row>568</xdr:row>
      <xdr:rowOff>139700</xdr:rowOff>
    </xdr:to>
    <xdr:pic>
      <xdr:nvPicPr>
        <xdr:cNvPr id="4162579" name="Picture 1870">
          <a:extLst>
            <a:ext uri="{FF2B5EF4-FFF2-40B4-BE49-F238E27FC236}">
              <a16:creationId xmlns:a16="http://schemas.microsoft.com/office/drawing/2014/main" id="{00000000-0008-0000-0D00-000013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5300" y="153555700"/>
          <a:ext cx="8763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574</xdr:row>
      <xdr:rowOff>215900</xdr:rowOff>
    </xdr:from>
    <xdr:to>
      <xdr:col>5</xdr:col>
      <xdr:colOff>107950</xdr:colOff>
      <xdr:row>578</xdr:row>
      <xdr:rowOff>152400</xdr:rowOff>
    </xdr:to>
    <xdr:pic>
      <xdr:nvPicPr>
        <xdr:cNvPr id="4162580" name="Picture 1796" descr="http://imaxtools.ru/d/329270/d/image_40.jpg">
          <a:extLst>
            <a:ext uri="{FF2B5EF4-FFF2-40B4-BE49-F238E27FC236}">
              <a16:creationId xmlns:a16="http://schemas.microsoft.com/office/drawing/2014/main" id="{00000000-0008-0000-0D00-00001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50" y="155676600"/>
          <a:ext cx="8128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584</xdr:row>
      <xdr:rowOff>57150</xdr:rowOff>
    </xdr:from>
    <xdr:to>
      <xdr:col>3</xdr:col>
      <xdr:colOff>755650</xdr:colOff>
      <xdr:row>587</xdr:row>
      <xdr:rowOff>114300</xdr:rowOff>
    </xdr:to>
    <xdr:pic>
      <xdr:nvPicPr>
        <xdr:cNvPr id="4162581" name="Picture 1797" descr="http://www.baltplast.ru/d/110833/d/368094603_6.jpg">
          <a:extLst>
            <a:ext uri="{FF2B5EF4-FFF2-40B4-BE49-F238E27FC236}">
              <a16:creationId xmlns:a16="http://schemas.microsoft.com/office/drawing/2014/main" id="{00000000-0008-0000-0D00-00001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4550" y="157518100"/>
          <a:ext cx="5651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235</xdr:row>
      <xdr:rowOff>29036</xdr:rowOff>
    </xdr:from>
    <xdr:to>
      <xdr:col>0</xdr:col>
      <xdr:colOff>1186603</xdr:colOff>
      <xdr:row>240</xdr:row>
      <xdr:rowOff>105410</xdr:rowOff>
    </xdr:to>
    <xdr:pic>
      <xdr:nvPicPr>
        <xdr:cNvPr id="4162582" name="Picture 842" descr="http://www.novplast.com/media/ksenmart/images/products/w640xh640/middle-center-0-0-1373369153.2773.rondol1.jpg">
          <a:extLst>
            <a:ext uri="{FF2B5EF4-FFF2-40B4-BE49-F238E27FC236}">
              <a16:creationId xmlns:a16="http://schemas.microsoft.com/office/drawing/2014/main" id="{00000000-0008-0000-0D00-00001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44948936"/>
          <a:ext cx="1059180" cy="1028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0</xdr:col>
      <xdr:colOff>1045633</xdr:colOff>
      <xdr:row>120</xdr:row>
      <xdr:rowOff>60325</xdr:rowOff>
    </xdr:to>
    <xdr:pic>
      <xdr:nvPicPr>
        <xdr:cNvPr id="4162584" name="Picture 844" descr="http://www.novplast.com/media/ksenmart/images/products/w160xh160/middle-center-0-0-1373367530.1795.izo_black_met.jpg">
          <a:extLst>
            <a:ext uri="{FF2B5EF4-FFF2-40B4-BE49-F238E27FC236}">
              <a16:creationId xmlns:a16="http://schemas.microsoft.com/office/drawing/2014/main" id="{00000000-0008-0000-0D00-000018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387725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95250</xdr:colOff>
      <xdr:row>8</xdr:row>
      <xdr:rowOff>57150</xdr:rowOff>
    </xdr:to>
    <xdr:pic>
      <xdr:nvPicPr>
        <xdr:cNvPr id="4162585" name="Picture 845" descr="http://www.novplast.com/media/ksenmart/images/products/w160xh160/middle-center-0-0-1373369822.6797.sml1.jpg">
          <a:extLst>
            <a:ext uri="{FF2B5EF4-FFF2-40B4-BE49-F238E27FC236}">
              <a16:creationId xmlns:a16="http://schemas.microsoft.com/office/drawing/2014/main" id="{00000000-0008-0000-0D00-000019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47750"/>
          <a:ext cx="97790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50</xdr:row>
      <xdr:rowOff>190500</xdr:rowOff>
    </xdr:from>
    <xdr:to>
      <xdr:col>0</xdr:col>
      <xdr:colOff>977900</xdr:colOff>
      <xdr:row>55</xdr:row>
      <xdr:rowOff>88900</xdr:rowOff>
    </xdr:to>
    <xdr:pic>
      <xdr:nvPicPr>
        <xdr:cNvPr id="4162586" name="Picture 846" descr="http://www.novplast.com/media/ksenmart/images/products/w160xh160/middle-center-0-0-1373369944.1865.smk.jpg">
          <a:extLst>
            <a:ext uri="{FF2B5EF4-FFF2-40B4-BE49-F238E27FC236}">
              <a16:creationId xmlns:a16="http://schemas.microsoft.com/office/drawing/2014/main" id="{00000000-0008-0000-0D00-00001A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2573000"/>
          <a:ext cx="8763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0</xdr:col>
      <xdr:colOff>1109133</xdr:colOff>
      <xdr:row>155</xdr:row>
      <xdr:rowOff>355600</xdr:rowOff>
    </xdr:to>
    <xdr:pic>
      <xdr:nvPicPr>
        <xdr:cNvPr id="4162587" name="Picture 847" descr="http://www.novplast.com/media/ksenmart/images/products/w160xh160/middle-center-0-0-1373367795.9917.izo_black_con.jpg">
          <a:extLst>
            <a:ext uri="{FF2B5EF4-FFF2-40B4-BE49-F238E27FC236}">
              <a16:creationId xmlns:a16="http://schemas.microsoft.com/office/drawing/2014/main" id="{00000000-0008-0000-0D00-00001B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44221400"/>
          <a:ext cx="8699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4162588" name="Picture 848" descr="http://www.novplast.com/media/ksenmart/images/products/w160xh160/middle-center-0-0-1373369360.0943.gips_2.jpg">
          <a:extLst>
            <a:ext uri="{FF2B5EF4-FFF2-40B4-BE49-F238E27FC236}">
              <a16:creationId xmlns:a16="http://schemas.microsoft.com/office/drawing/2014/main" id="{00000000-0008-0000-0D00-00001C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104648000"/>
          <a:ext cx="9080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4162589" name="Picture 849" descr="http://www.novplast.com/media/ksenmart/images/products/w160xh160/middle-center-0-0-1373369347.4409.gips_1.jpg">
          <a:extLst>
            <a:ext uri="{FF2B5EF4-FFF2-40B4-BE49-F238E27FC236}">
              <a16:creationId xmlns:a16="http://schemas.microsoft.com/office/drawing/2014/main" id="{00000000-0008-0000-0D00-00001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06953050"/>
          <a:ext cx="6794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4162590" name="Picture 850" descr="http://www.novplast.com/media/ksenmart/images/products/w160xh160/middle-center-0-0-1373369495.5936.gips_3.jpg">
          <a:extLst>
            <a:ext uri="{FF2B5EF4-FFF2-40B4-BE49-F238E27FC236}">
              <a16:creationId xmlns:a16="http://schemas.microsoft.com/office/drawing/2014/main" id="{00000000-0008-0000-0D00-00001E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2550" y="109054900"/>
          <a:ext cx="65405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0</xdr:col>
      <xdr:colOff>1026583</xdr:colOff>
      <xdr:row>32</xdr:row>
      <xdr:rowOff>139700</xdr:rowOff>
    </xdr:to>
    <xdr:pic>
      <xdr:nvPicPr>
        <xdr:cNvPr id="4162592" name="Рисунок 34" descr="Дюбель-гвоздь SML">
          <a:extLst>
            <a:ext uri="{FF2B5EF4-FFF2-40B4-BE49-F238E27FC236}">
              <a16:creationId xmlns:a16="http://schemas.microsoft.com/office/drawing/2014/main" id="{00000000-0008-0000-0D00-000020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619750"/>
          <a:ext cx="977900" cy="137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4162594" name="Рисунок 39" descr="Дюбель-гвоздь SM-G">
          <a:extLst>
            <a:ext uri="{FF2B5EF4-FFF2-40B4-BE49-F238E27FC236}">
              <a16:creationId xmlns:a16="http://schemas.microsoft.com/office/drawing/2014/main" id="{00000000-0008-0000-0D00-000022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7701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4162596" name="Picture 56">
          <a:extLst>
            <a:ext uri="{FF2B5EF4-FFF2-40B4-BE49-F238E27FC236}">
              <a16:creationId xmlns:a16="http://schemas.microsoft.com/office/drawing/2014/main" id="{00000000-0008-0000-0D00-000024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001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4162597" name="Picture 195" descr="271">
          <a:extLst>
            <a:ext uri="{FF2B5EF4-FFF2-40B4-BE49-F238E27FC236}">
              <a16:creationId xmlns:a16="http://schemas.microsoft.com/office/drawing/2014/main" id="{00000000-0008-0000-0D00-000025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001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0</xdr:col>
      <xdr:colOff>1039283</xdr:colOff>
      <xdr:row>101</xdr:row>
      <xdr:rowOff>155575</xdr:rowOff>
    </xdr:to>
    <xdr:pic>
      <xdr:nvPicPr>
        <xdr:cNvPr id="4162598" name="Рисунок 42" descr="Дюбель с пластмассовым гвоздем IZO">
          <a:extLst>
            <a:ext uri="{FF2B5EF4-FFF2-40B4-BE49-F238E27FC236}">
              <a16:creationId xmlns:a16="http://schemas.microsoft.com/office/drawing/2014/main" id="{00000000-0008-0000-0D00-00002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0400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4162605" name="Рисунок 51" descr="Дюбель со стальный горячеоцинкованным гвоздем IZM">
          <a:extLst>
            <a:ext uri="{FF2B5EF4-FFF2-40B4-BE49-F238E27FC236}">
              <a16:creationId xmlns:a16="http://schemas.microsoft.com/office/drawing/2014/main" id="{00000000-0008-0000-0D00-00002D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06250"/>
          <a:ext cx="8763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4162607" name="Рисунок 56" descr="Дюбель с ударопрочной головкой из полиамида IZL-T">
          <a:extLst>
            <a:ext uri="{FF2B5EF4-FFF2-40B4-BE49-F238E27FC236}">
              <a16:creationId xmlns:a16="http://schemas.microsoft.com/office/drawing/2014/main" id="{00000000-0008-0000-0D00-00002F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7269400"/>
          <a:ext cx="90805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4162614" name="Рисунок 73" descr="Дюбель со стеклопластиковым гвоздем IZS">
          <a:extLst>
            <a:ext uri="{FF2B5EF4-FFF2-40B4-BE49-F238E27FC236}">
              <a16:creationId xmlns:a16="http://schemas.microsoft.com/office/drawing/2014/main" id="{00000000-0008-0000-0D00-0000368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142900"/>
          <a:ext cx="939800" cy="107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876300</xdr:colOff>
      <xdr:row>337</xdr:row>
      <xdr:rowOff>362250</xdr:rowOff>
    </xdr:to>
    <xdr:pic>
      <xdr:nvPicPr>
        <xdr:cNvPr id="72" name="Picture 86" descr="C:\Users\VA0C9~1.MYA\AppData\Local\Temp\IMG8E27.tmp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26777750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246</xdr:row>
      <xdr:rowOff>38100</xdr:rowOff>
    </xdr:from>
    <xdr:to>
      <xdr:col>0</xdr:col>
      <xdr:colOff>1188508</xdr:colOff>
      <xdr:row>251</xdr:row>
      <xdr:rowOff>66675</xdr:rowOff>
    </xdr:to>
    <xdr:pic>
      <xdr:nvPicPr>
        <xdr:cNvPr id="74" name="Picture 84" descr="C:\Users\VA0C9~1.MYA\AppData\Local\Temp\IMG8C8F.tmp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536500"/>
          <a:ext cx="1028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5</xdr:col>
      <xdr:colOff>547184</xdr:colOff>
      <xdr:row>404</xdr:row>
      <xdr:rowOff>76199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665874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5</xdr:col>
      <xdr:colOff>352425</xdr:colOff>
      <xdr:row>420</xdr:row>
      <xdr:rowOff>86371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9794073"/>
          <a:ext cx="1523999" cy="3702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107950</xdr:colOff>
      <xdr:row>91</xdr:row>
      <xdr:rowOff>0</xdr:rowOff>
    </xdr:to>
    <xdr:pic>
      <xdr:nvPicPr>
        <xdr:cNvPr id="64" name="Picture 56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2374225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31750</xdr:colOff>
      <xdr:row>91</xdr:row>
      <xdr:rowOff>0</xdr:rowOff>
    </xdr:to>
    <xdr:pic>
      <xdr:nvPicPr>
        <xdr:cNvPr id="65" name="Picture 195" descr="271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74225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520700</xdr:colOff>
      <xdr:row>536</xdr:row>
      <xdr:rowOff>215900</xdr:rowOff>
    </xdr:from>
    <xdr:to>
      <xdr:col>5</xdr:col>
      <xdr:colOff>292100</xdr:colOff>
      <xdr:row>540</xdr:row>
      <xdr:rowOff>101600</xdr:rowOff>
    </xdr:to>
    <xdr:pic>
      <xdr:nvPicPr>
        <xdr:cNvPr id="66" name="Picture 53" descr="стульчик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123918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317</xdr:row>
      <xdr:rowOff>107950</xdr:rowOff>
    </xdr:from>
    <xdr:to>
      <xdr:col>4</xdr:col>
      <xdr:colOff>12700</xdr:colOff>
      <xdr:row>320</xdr:row>
      <xdr:rowOff>101600</xdr:rowOff>
    </xdr:to>
    <xdr:pic>
      <xdr:nvPicPr>
        <xdr:cNvPr id="67" name="Изображения 11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6582925"/>
          <a:ext cx="12700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69850</xdr:colOff>
      <xdr:row>363</xdr:row>
      <xdr:rowOff>0</xdr:rowOff>
    </xdr:from>
    <xdr:to>
      <xdr:col>4</xdr:col>
      <xdr:colOff>838200</xdr:colOff>
      <xdr:row>365</xdr:row>
      <xdr:rowOff>133350</xdr:rowOff>
    </xdr:to>
    <xdr:pic>
      <xdr:nvPicPr>
        <xdr:cNvPr id="68" name="Изображения 26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107267" y="68315417"/>
          <a:ext cx="1593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749300</xdr:colOff>
      <xdr:row>382</xdr:row>
      <xdr:rowOff>127000</xdr:rowOff>
    </xdr:from>
    <xdr:to>
      <xdr:col>4</xdr:col>
      <xdr:colOff>647700</xdr:colOff>
      <xdr:row>385</xdr:row>
      <xdr:rowOff>88900</xdr:rowOff>
    </xdr:to>
    <xdr:pic>
      <xdr:nvPicPr>
        <xdr:cNvPr id="69" name="Изображения 12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50633" y="71818500"/>
          <a:ext cx="1559984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512</xdr:row>
      <xdr:rowOff>31750</xdr:rowOff>
    </xdr:from>
    <xdr:to>
      <xdr:col>5</xdr:col>
      <xdr:colOff>12700</xdr:colOff>
      <xdr:row>515</xdr:row>
      <xdr:rowOff>114300</xdr:rowOff>
    </xdr:to>
    <xdr:pic>
      <xdr:nvPicPr>
        <xdr:cNvPr id="70" name="Изображения 4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75517" y="96266000"/>
          <a:ext cx="180551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524</xdr:row>
      <xdr:rowOff>69850</xdr:rowOff>
    </xdr:from>
    <xdr:to>
      <xdr:col>4</xdr:col>
      <xdr:colOff>692150</xdr:colOff>
      <xdr:row>527</xdr:row>
      <xdr:rowOff>88900</xdr:rowOff>
    </xdr:to>
    <xdr:pic>
      <xdr:nvPicPr>
        <xdr:cNvPr id="71" name="Изображения 5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98643017"/>
          <a:ext cx="151235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593</xdr:row>
      <xdr:rowOff>38100</xdr:rowOff>
    </xdr:from>
    <xdr:to>
      <xdr:col>5</xdr:col>
      <xdr:colOff>57150</xdr:colOff>
      <xdr:row>596</xdr:row>
      <xdr:rowOff>127000</xdr:rowOff>
    </xdr:to>
    <xdr:pic>
      <xdr:nvPicPr>
        <xdr:cNvPr id="73" name="3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93" r="1404" b="7895"/>
        <a:stretch>
          <a:fillRect/>
        </a:stretch>
      </xdr:blipFill>
      <xdr:spPr bwMode="auto">
        <a:xfrm>
          <a:off x="3238500" y="123891675"/>
          <a:ext cx="16954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443</xdr:row>
      <xdr:rowOff>57150</xdr:rowOff>
    </xdr:from>
    <xdr:to>
      <xdr:col>5</xdr:col>
      <xdr:colOff>673100</xdr:colOff>
      <xdr:row>446</xdr:row>
      <xdr:rowOff>101600</xdr:rowOff>
    </xdr:to>
    <xdr:pic>
      <xdr:nvPicPr>
        <xdr:cNvPr id="77" name="Picture 395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" t="-5641" r="25156" b="44243"/>
        <a:stretch>
          <a:fillRect/>
        </a:stretch>
      </xdr:blipFill>
      <xdr:spPr bwMode="auto">
        <a:xfrm flipH="1">
          <a:off x="2239433" y="82977567"/>
          <a:ext cx="33020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458</xdr:row>
      <xdr:rowOff>0</xdr:rowOff>
    </xdr:from>
    <xdr:to>
      <xdr:col>5</xdr:col>
      <xdr:colOff>787400</xdr:colOff>
      <xdr:row>460</xdr:row>
      <xdr:rowOff>133350</xdr:rowOff>
    </xdr:to>
    <xdr:pic>
      <xdr:nvPicPr>
        <xdr:cNvPr id="78" name="Picture 395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4" t="52879" r="21454" b="-8800"/>
        <a:stretch>
          <a:fillRect/>
        </a:stretch>
      </xdr:blipFill>
      <xdr:spPr bwMode="auto">
        <a:xfrm flipH="1">
          <a:off x="2512483" y="86222417"/>
          <a:ext cx="3143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641350</xdr:colOff>
      <xdr:row>292</xdr:row>
      <xdr:rowOff>19050</xdr:rowOff>
    </xdr:from>
    <xdr:to>
      <xdr:col>4</xdr:col>
      <xdr:colOff>679450</xdr:colOff>
      <xdr:row>294</xdr:row>
      <xdr:rowOff>133350</xdr:rowOff>
    </xdr:to>
    <xdr:pic>
      <xdr:nvPicPr>
        <xdr:cNvPr id="79" name="Изображения 10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42683" y="55761467"/>
          <a:ext cx="1699684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5291</xdr:colOff>
      <xdr:row>317</xdr:row>
      <xdr:rowOff>88900</xdr:rowOff>
    </xdr:from>
    <xdr:to>
      <xdr:col>4</xdr:col>
      <xdr:colOff>762000</xdr:colOff>
      <xdr:row>320</xdr:row>
      <xdr:rowOff>88900</xdr:rowOff>
    </xdr:to>
    <xdr:pic>
      <xdr:nvPicPr>
        <xdr:cNvPr id="80" name="Изображения 11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042708" y="60159900"/>
          <a:ext cx="1582209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338666</xdr:colOff>
      <xdr:row>604</xdr:row>
      <xdr:rowOff>57150</xdr:rowOff>
    </xdr:from>
    <xdr:to>
      <xdr:col>5</xdr:col>
      <xdr:colOff>222250</xdr:colOff>
      <xdr:row>608</xdr:row>
      <xdr:rowOff>127000</xdr:rowOff>
    </xdr:to>
    <xdr:pic>
      <xdr:nvPicPr>
        <xdr:cNvPr id="81" name="2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583" y="115013317"/>
          <a:ext cx="709084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211667</xdr:colOff>
      <xdr:row>550</xdr:row>
      <xdr:rowOff>21167</xdr:rowOff>
    </xdr:from>
    <xdr:to>
      <xdr:col>0</xdr:col>
      <xdr:colOff>1058333</xdr:colOff>
      <xdr:row>554</xdr:row>
      <xdr:rowOff>129117</xdr:rowOff>
    </xdr:to>
    <xdr:pic>
      <xdr:nvPicPr>
        <xdr:cNvPr id="82" name="Picture 1726" descr="http://okbuvmateriali.lv/image/cache/data/distanceri/ultrafix-500x500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4372834"/>
          <a:ext cx="846666" cy="817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463550</xdr:colOff>
      <xdr:row>564</xdr:row>
      <xdr:rowOff>31750</xdr:rowOff>
    </xdr:from>
    <xdr:to>
      <xdr:col>6</xdr:col>
      <xdr:colOff>417831</xdr:colOff>
      <xdr:row>568</xdr:row>
      <xdr:rowOff>139700</xdr:rowOff>
    </xdr:to>
    <xdr:pic>
      <xdr:nvPicPr>
        <xdr:cNvPr id="83" name="Picture 1870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350" y="117694075"/>
          <a:ext cx="82867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574</xdr:row>
      <xdr:rowOff>215900</xdr:rowOff>
    </xdr:from>
    <xdr:to>
      <xdr:col>5</xdr:col>
      <xdr:colOff>107950</xdr:colOff>
      <xdr:row>578</xdr:row>
      <xdr:rowOff>152400</xdr:rowOff>
    </xdr:to>
    <xdr:pic>
      <xdr:nvPicPr>
        <xdr:cNvPr id="84" name="Picture 1796" descr="http://imaxtools.ru/d/329270/d/image_40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9973725"/>
          <a:ext cx="774700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584</xdr:row>
      <xdr:rowOff>57150</xdr:rowOff>
    </xdr:from>
    <xdr:to>
      <xdr:col>3</xdr:col>
      <xdr:colOff>755650</xdr:colOff>
      <xdr:row>587</xdr:row>
      <xdr:rowOff>114300</xdr:rowOff>
    </xdr:to>
    <xdr:pic>
      <xdr:nvPicPr>
        <xdr:cNvPr id="85" name="Picture 1797" descr="http://www.baltplast.ru/d/110833/d/368094603_6.jp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21977150"/>
          <a:ext cx="565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298450</xdr:colOff>
      <xdr:row>76</xdr:row>
      <xdr:rowOff>66675</xdr:rowOff>
    </xdr:from>
    <xdr:to>
      <xdr:col>1</xdr:col>
      <xdr:colOff>19050</xdr:colOff>
      <xdr:row>81</xdr:row>
      <xdr:rowOff>15875</xdr:rowOff>
    </xdr:to>
    <xdr:pic>
      <xdr:nvPicPr>
        <xdr:cNvPr id="87" name="Picture 843" descr="http://www.novplast.com/media/ksenmart/images/products/w160xh160/middle-center-0-0-1373367377.6297.izo_black_black.jp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5240000"/>
          <a:ext cx="939800" cy="89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133350</xdr:rowOff>
    </xdr:from>
    <xdr:to>
      <xdr:col>0</xdr:col>
      <xdr:colOff>1045633</xdr:colOff>
      <xdr:row>120</xdr:row>
      <xdr:rowOff>60325</xdr:rowOff>
    </xdr:to>
    <xdr:pic>
      <xdr:nvPicPr>
        <xdr:cNvPr id="88" name="Picture 844" descr="http://www.novplast.com/media/ksenmart/images/products/w160xh160/middle-center-0-0-1373367530.1795.izo_black_met.jp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7041475"/>
          <a:ext cx="857250" cy="86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387350</xdr:colOff>
      <xdr:row>3</xdr:row>
      <xdr:rowOff>114300</xdr:rowOff>
    </xdr:from>
    <xdr:to>
      <xdr:col>1</xdr:col>
      <xdr:colOff>95250</xdr:colOff>
      <xdr:row>8</xdr:row>
      <xdr:rowOff>57150</xdr:rowOff>
    </xdr:to>
    <xdr:pic>
      <xdr:nvPicPr>
        <xdr:cNvPr id="89" name="Picture 845" descr="http://www.novplast.com/media/ksenmart/images/products/w160xh160/middle-center-0-0-1373369822.6797.sml1.jp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057275"/>
          <a:ext cx="9271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292100</xdr:colOff>
      <xdr:row>152</xdr:row>
      <xdr:rowOff>146050</xdr:rowOff>
    </xdr:from>
    <xdr:to>
      <xdr:col>0</xdr:col>
      <xdr:colOff>1109133</xdr:colOff>
      <xdr:row>155</xdr:row>
      <xdr:rowOff>355600</xdr:rowOff>
    </xdr:to>
    <xdr:pic>
      <xdr:nvPicPr>
        <xdr:cNvPr id="91" name="Picture 847" descr="http://www.novplast.com/media/ksenmart/images/products/w160xh160/middle-center-0-0-1373367795.9917.izo_black_con.jp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34131250"/>
          <a:ext cx="819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258</xdr:row>
      <xdr:rowOff>0</xdr:rowOff>
    </xdr:from>
    <xdr:to>
      <xdr:col>2</xdr:col>
      <xdr:colOff>730250</xdr:colOff>
      <xdr:row>262</xdr:row>
      <xdr:rowOff>152401</xdr:rowOff>
    </xdr:to>
    <xdr:pic>
      <xdr:nvPicPr>
        <xdr:cNvPr id="92" name="Picture 848" descr="http://www.novplast.com/media/ksenmart/images/products/w160xh160/middle-center-0-0-1373369360.0943.gips_2.jp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074333" y="49180750"/>
          <a:ext cx="857250" cy="86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269</xdr:row>
      <xdr:rowOff>215900</xdr:rowOff>
    </xdr:from>
    <xdr:to>
      <xdr:col>2</xdr:col>
      <xdr:colOff>800100</xdr:colOff>
      <xdr:row>273</xdr:row>
      <xdr:rowOff>152399</xdr:rowOff>
    </xdr:to>
    <xdr:pic>
      <xdr:nvPicPr>
        <xdr:cNvPr id="93" name="Picture 849" descr="http://www.novplast.com/media/ksenmart/images/products/w160xh160/middle-center-0-0-1373369347.4409.gips_1.jp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321983" y="51502733"/>
          <a:ext cx="679450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281</xdr:row>
      <xdr:rowOff>0</xdr:rowOff>
    </xdr:from>
    <xdr:to>
      <xdr:col>3</xdr:col>
      <xdr:colOff>82550</xdr:colOff>
      <xdr:row>284</xdr:row>
      <xdr:rowOff>127000</xdr:rowOff>
    </xdr:to>
    <xdr:pic>
      <xdr:nvPicPr>
        <xdr:cNvPr id="94" name="Picture 850" descr="http://www.novplast.com/media/ksenmart/images/products/w160xh160/middle-center-0-0-1373369495.5936.gips_3.jp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775" y="59693175"/>
          <a:ext cx="6127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27</xdr:row>
      <xdr:rowOff>6350</xdr:rowOff>
    </xdr:from>
    <xdr:to>
      <xdr:col>0</xdr:col>
      <xdr:colOff>1145117</xdr:colOff>
      <xdr:row>32</xdr:row>
      <xdr:rowOff>139700</xdr:rowOff>
    </xdr:to>
    <xdr:pic>
      <xdr:nvPicPr>
        <xdr:cNvPr id="95" name="Рисунок 34" descr="Дюбель-гвоздь SML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5458883"/>
          <a:ext cx="1075267" cy="140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63</xdr:row>
      <xdr:rowOff>12700</xdr:rowOff>
    </xdr:from>
    <xdr:to>
      <xdr:col>0</xdr:col>
      <xdr:colOff>1022350</xdr:colOff>
      <xdr:row>68</xdr:row>
      <xdr:rowOff>139700</xdr:rowOff>
    </xdr:to>
    <xdr:pic>
      <xdr:nvPicPr>
        <xdr:cNvPr id="97" name="Рисунок 39" descr="Дюбель-гвоздь SM-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497647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107950</xdr:colOff>
      <xdr:row>111</xdr:row>
      <xdr:rowOff>0</xdr:rowOff>
    </xdr:to>
    <xdr:pic>
      <xdr:nvPicPr>
        <xdr:cNvPr id="99" name="Picture 56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41"/>
        <a:stretch>
          <a:fillRect/>
        </a:stretch>
      </xdr:blipFill>
      <xdr:spPr bwMode="auto">
        <a:xfrm>
          <a:off x="0" y="26212800"/>
          <a:ext cx="107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31750</xdr:colOff>
      <xdr:row>111</xdr:row>
      <xdr:rowOff>0</xdr:rowOff>
    </xdr:to>
    <xdr:pic>
      <xdr:nvPicPr>
        <xdr:cNvPr id="100" name="Picture 195" descr="271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31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96</xdr:row>
      <xdr:rowOff>22225</xdr:rowOff>
    </xdr:from>
    <xdr:to>
      <xdr:col>0</xdr:col>
      <xdr:colOff>1039283</xdr:colOff>
      <xdr:row>101</xdr:row>
      <xdr:rowOff>155575</xdr:rowOff>
    </xdr:to>
    <xdr:pic>
      <xdr:nvPicPr>
        <xdr:cNvPr id="101" name="Рисунок 42" descr="Дюбель с пластмассовым гвоздем IZO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3529925"/>
          <a:ext cx="939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134</xdr:row>
      <xdr:rowOff>31750</xdr:rowOff>
    </xdr:from>
    <xdr:to>
      <xdr:col>0</xdr:col>
      <xdr:colOff>977900</xdr:colOff>
      <xdr:row>139</xdr:row>
      <xdr:rowOff>95250</xdr:rowOff>
    </xdr:to>
    <xdr:pic>
      <xdr:nvPicPr>
        <xdr:cNvPr id="108" name="Рисунок 51" descr="Дюбель со стальный горячеоцинкованным гвоздем IZM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0559375"/>
          <a:ext cx="876300" cy="100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169</xdr:row>
      <xdr:rowOff>38100</xdr:rowOff>
    </xdr:from>
    <xdr:to>
      <xdr:col>0</xdr:col>
      <xdr:colOff>958850</xdr:colOff>
      <xdr:row>174</xdr:row>
      <xdr:rowOff>161925</xdr:rowOff>
    </xdr:to>
    <xdr:pic>
      <xdr:nvPicPr>
        <xdr:cNvPr id="110" name="Рисунок 56" descr="Дюбель с ударопрочной головкой из полиамида IZL-T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37576125"/>
          <a:ext cx="908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196</xdr:row>
      <xdr:rowOff>12700</xdr:rowOff>
    </xdr:from>
    <xdr:to>
      <xdr:col>0</xdr:col>
      <xdr:colOff>977900</xdr:colOff>
      <xdr:row>201</xdr:row>
      <xdr:rowOff>139699</xdr:rowOff>
    </xdr:to>
    <xdr:pic>
      <xdr:nvPicPr>
        <xdr:cNvPr id="115" name="Рисунок 73" descr="Дюбель со стеклопластиковым гвоздем IZS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817925"/>
          <a:ext cx="93980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335</xdr:row>
      <xdr:rowOff>38100</xdr:rowOff>
    </xdr:from>
    <xdr:to>
      <xdr:col>5</xdr:col>
      <xdr:colOff>876300</xdr:colOff>
      <xdr:row>337</xdr:row>
      <xdr:rowOff>362250</xdr:rowOff>
    </xdr:to>
    <xdr:pic>
      <xdr:nvPicPr>
        <xdr:cNvPr id="121" name="Picture 86" descr="C:\Users\VA0C9~1.MYA\AppData\Local\Temp\IMG8E27.tmp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69903975"/>
          <a:ext cx="190500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161924</xdr:colOff>
      <xdr:row>246</xdr:row>
      <xdr:rowOff>38100</xdr:rowOff>
    </xdr:from>
    <xdr:to>
      <xdr:col>1</xdr:col>
      <xdr:colOff>144779</xdr:colOff>
      <xdr:row>251</xdr:row>
      <xdr:rowOff>66675</xdr:rowOff>
    </xdr:to>
    <xdr:pic>
      <xdr:nvPicPr>
        <xdr:cNvPr id="122" name="Picture 84" descr="C:\Users\VA0C9~1.MYA\AppData\Local\Temp\IMG8C8F.tmp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48333660"/>
          <a:ext cx="1232535" cy="97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581024</xdr:colOff>
      <xdr:row>401</xdr:row>
      <xdr:rowOff>200320</xdr:rowOff>
    </xdr:from>
    <xdr:to>
      <xdr:col>5</xdr:col>
      <xdr:colOff>547184</xdr:colOff>
      <xdr:row>404</xdr:row>
      <xdr:rowOff>76199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11586" t="38172" r="11706" b="38325"/>
        <a:stretch/>
      </xdr:blipFill>
      <xdr:spPr>
        <a:xfrm flipV="1">
          <a:off x="2781299" y="85268095"/>
          <a:ext cx="1633035" cy="399754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418</xdr:row>
      <xdr:rowOff>39998</xdr:rowOff>
    </xdr:from>
    <xdr:to>
      <xdr:col>5</xdr:col>
      <xdr:colOff>352425</xdr:colOff>
      <xdr:row>420</xdr:row>
      <xdr:rowOff>86371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l="13252" t="37171" r="11614" b="38492"/>
        <a:stretch/>
      </xdr:blipFill>
      <xdr:spPr>
        <a:xfrm flipV="1">
          <a:off x="2695576" y="88422473"/>
          <a:ext cx="1523999" cy="37022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213</xdr:row>
      <xdr:rowOff>76202</xdr:rowOff>
    </xdr:from>
    <xdr:to>
      <xdr:col>0</xdr:col>
      <xdr:colOff>1055158</xdr:colOff>
      <xdr:row>217</xdr:row>
      <xdr:rowOff>157946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l="20192" r="20179" b="10072"/>
        <a:stretch/>
      </xdr:blipFill>
      <xdr:spPr>
        <a:xfrm>
          <a:off x="295275" y="40833677"/>
          <a:ext cx="762000" cy="86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160020</xdr:rowOff>
    </xdr:from>
    <xdr:to>
      <xdr:col>1</xdr:col>
      <xdr:colOff>198120</xdr:colOff>
      <xdr:row>229</xdr:row>
      <xdr:rowOff>101830</xdr:rowOff>
    </xdr:to>
    <xdr:pic>
      <xdr:nvPicPr>
        <xdr:cNvPr id="103" name="Рисунок 102" descr="Рондоль шайба для теплоизоляции КРЕП-КОМП 5x50 100 шт. 16-0390 - выгодная  цена, отзывы, характеристики, фото - купить в Москве и РФ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96" b="18660"/>
        <a:stretch/>
      </xdr:blipFill>
      <xdr:spPr bwMode="auto">
        <a:xfrm>
          <a:off x="0" y="42877740"/>
          <a:ext cx="1447800" cy="886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994833</xdr:colOff>
      <xdr:row>475</xdr:row>
      <xdr:rowOff>63500</xdr:rowOff>
    </xdr:from>
    <xdr:to>
      <xdr:col>6</xdr:col>
      <xdr:colOff>766233</xdr:colOff>
      <xdr:row>478</xdr:row>
      <xdr:rowOff>84666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16" y="89503250"/>
          <a:ext cx="3486150" cy="5820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1058330</xdr:colOff>
      <xdr:row>499</xdr:row>
      <xdr:rowOff>1</xdr:rowOff>
    </xdr:from>
    <xdr:to>
      <xdr:col>7</xdr:col>
      <xdr:colOff>719664</xdr:colOff>
      <xdr:row>502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84913" y="93673084"/>
          <a:ext cx="4318001" cy="656166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432</xdr:row>
      <xdr:rowOff>243416</xdr:rowOff>
    </xdr:from>
    <xdr:to>
      <xdr:col>5</xdr:col>
      <xdr:colOff>433916</xdr:colOff>
      <xdr:row>435</xdr:row>
      <xdr:rowOff>624417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083" y="80877833"/>
          <a:ext cx="1682750" cy="973667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614</xdr:row>
      <xdr:rowOff>142001</xdr:rowOff>
    </xdr:from>
    <xdr:to>
      <xdr:col>5</xdr:col>
      <xdr:colOff>677332</xdr:colOff>
      <xdr:row>618</xdr:row>
      <xdr:rowOff>63500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6" y="117077251"/>
          <a:ext cx="2137833" cy="7575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127001</xdr:rowOff>
    </xdr:to>
    <xdr:pic>
      <xdr:nvPicPr>
        <xdr:cNvPr id="4163585" name="Picture 1">
          <a:extLst>
            <a:ext uri="{FF2B5EF4-FFF2-40B4-BE49-F238E27FC236}">
              <a16:creationId xmlns:a16="http://schemas.microsoft.com/office/drawing/2014/main" id="{00000000-0008-0000-0E00-000001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7213600"/>
          <a:ext cx="17653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4163586" name="Picture 3">
          <a:extLst>
            <a:ext uri="{FF2B5EF4-FFF2-40B4-BE49-F238E27FC236}">
              <a16:creationId xmlns:a16="http://schemas.microsoft.com/office/drawing/2014/main" id="{00000000-0008-0000-0E00-000002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800"/>
          <a:ext cx="111760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4163587" name="Picture 3">
          <a:extLst>
            <a:ext uri="{FF2B5EF4-FFF2-40B4-BE49-F238E27FC236}">
              <a16:creationId xmlns:a16="http://schemas.microsoft.com/office/drawing/2014/main" id="{00000000-0008-0000-0E00-000003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3284200"/>
          <a:ext cx="1123950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4163588" name="Picture 322" descr="строительные-чёрные">
          <a:extLst>
            <a:ext uri="{FF2B5EF4-FFF2-40B4-BE49-F238E27FC236}">
              <a16:creationId xmlns:a16="http://schemas.microsoft.com/office/drawing/2014/main" id="{00000000-0008-0000-0E00-000004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200" y="20046950"/>
          <a:ext cx="124460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219</xdr:row>
      <xdr:rowOff>19050</xdr:rowOff>
    </xdr:from>
    <xdr:to>
      <xdr:col>5</xdr:col>
      <xdr:colOff>292100</xdr:colOff>
      <xdr:row>223</xdr:row>
      <xdr:rowOff>114299</xdr:rowOff>
    </xdr:to>
    <xdr:pic>
      <xdr:nvPicPr>
        <xdr:cNvPr id="4163589" name="Picture 323" descr="строительные-оцинкованные">
          <a:extLst>
            <a:ext uri="{FF2B5EF4-FFF2-40B4-BE49-F238E27FC236}">
              <a16:creationId xmlns:a16="http://schemas.microsoft.com/office/drawing/2014/main" id="{00000000-0008-0000-0E00-000005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3825200"/>
          <a:ext cx="11176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238</xdr:row>
      <xdr:rowOff>38100</xdr:rowOff>
    </xdr:from>
    <xdr:to>
      <xdr:col>5</xdr:col>
      <xdr:colOff>361950</xdr:colOff>
      <xdr:row>242</xdr:row>
      <xdr:rowOff>114302</xdr:rowOff>
    </xdr:to>
    <xdr:pic>
      <xdr:nvPicPr>
        <xdr:cNvPr id="4163590" name="Picture 324" descr="Гофрированные-толевые-оцинкованные">
          <a:extLst>
            <a:ext uri="{FF2B5EF4-FFF2-40B4-BE49-F238E27FC236}">
              <a16:creationId xmlns:a16="http://schemas.microsoft.com/office/drawing/2014/main" id="{00000000-0008-0000-0E00-000006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150" y="27120850"/>
          <a:ext cx="1117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250</xdr:row>
      <xdr:rowOff>19050</xdr:rowOff>
    </xdr:from>
    <xdr:to>
      <xdr:col>3</xdr:col>
      <xdr:colOff>311150</xdr:colOff>
      <xdr:row>254</xdr:row>
      <xdr:rowOff>139699</xdr:rowOff>
    </xdr:to>
    <xdr:pic>
      <xdr:nvPicPr>
        <xdr:cNvPr id="4163592" name="Picture 326" descr="Финишные-оцинкованные-гвозди">
          <a:extLst>
            <a:ext uri="{FF2B5EF4-FFF2-40B4-BE49-F238E27FC236}">
              <a16:creationId xmlns:a16="http://schemas.microsoft.com/office/drawing/2014/main" id="{00000000-0008-0000-0E00-000008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31940500"/>
          <a:ext cx="114935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282</xdr:row>
      <xdr:rowOff>12700</xdr:rowOff>
    </xdr:from>
    <xdr:to>
      <xdr:col>3</xdr:col>
      <xdr:colOff>127000</xdr:colOff>
      <xdr:row>286</xdr:row>
      <xdr:rowOff>114300</xdr:rowOff>
    </xdr:to>
    <xdr:pic>
      <xdr:nvPicPr>
        <xdr:cNvPr id="4163593" name="Picture 327" descr="Гвозди-с-большой-головой-оцинкованные">
          <a:extLst>
            <a:ext uri="{FF2B5EF4-FFF2-40B4-BE49-F238E27FC236}">
              <a16:creationId xmlns:a16="http://schemas.microsoft.com/office/drawing/2014/main" id="{00000000-0008-0000-0E00-000009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00" y="37795200"/>
          <a:ext cx="13716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302</xdr:row>
      <xdr:rowOff>12700</xdr:rowOff>
    </xdr:from>
    <xdr:to>
      <xdr:col>3</xdr:col>
      <xdr:colOff>88900</xdr:colOff>
      <xdr:row>306</xdr:row>
      <xdr:rowOff>127000</xdr:rowOff>
    </xdr:to>
    <xdr:pic>
      <xdr:nvPicPr>
        <xdr:cNvPr id="4163594" name="Picture 328" descr="Ершенные-оцинкованные-гвозди">
          <a:extLst>
            <a:ext uri="{FF2B5EF4-FFF2-40B4-BE49-F238E27FC236}">
              <a16:creationId xmlns:a16="http://schemas.microsoft.com/office/drawing/2014/main" id="{00000000-0008-0000-0E00-00000A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1109900"/>
          <a:ext cx="1117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268</xdr:row>
      <xdr:rowOff>44450</xdr:rowOff>
    </xdr:from>
    <xdr:to>
      <xdr:col>3</xdr:col>
      <xdr:colOff>387350</xdr:colOff>
      <xdr:row>272</xdr:row>
      <xdr:rowOff>95250</xdr:rowOff>
    </xdr:to>
    <xdr:pic>
      <xdr:nvPicPr>
        <xdr:cNvPr id="4163595" name="Picture 329" descr="vint_chern">
          <a:extLst>
            <a:ext uri="{FF2B5EF4-FFF2-40B4-BE49-F238E27FC236}">
              <a16:creationId xmlns:a16="http://schemas.microsoft.com/office/drawing/2014/main" id="{00000000-0008-0000-0E00-00000B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5045650"/>
          <a:ext cx="12827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330</xdr:row>
      <xdr:rowOff>19050</xdr:rowOff>
    </xdr:from>
    <xdr:to>
      <xdr:col>6</xdr:col>
      <xdr:colOff>91016</xdr:colOff>
      <xdr:row>334</xdr:row>
      <xdr:rowOff>69850</xdr:rowOff>
    </xdr:to>
    <xdr:pic>
      <xdr:nvPicPr>
        <xdr:cNvPr id="4163596" name="Picture 1068">
          <a:extLst>
            <a:ext uri="{FF2B5EF4-FFF2-40B4-BE49-F238E27FC236}">
              <a16:creationId xmlns:a16="http://schemas.microsoft.com/office/drawing/2014/main" id="{00000000-0008-0000-0E00-00000C8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45593000"/>
          <a:ext cx="1352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867" y="1079500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7" y="14132983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16" name="Picture 3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7917" y="27144133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107950</xdr:colOff>
      <xdr:row>68</xdr:row>
      <xdr:rowOff>152400</xdr:rowOff>
    </xdr:from>
    <xdr:to>
      <xdr:col>6</xdr:col>
      <xdr:colOff>579966</xdr:colOff>
      <xdr:row>72</xdr:row>
      <xdr:rowOff>127001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4135100"/>
          <a:ext cx="170815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457200</xdr:colOff>
      <xdr:row>4</xdr:row>
      <xdr:rowOff>31750</xdr:rowOff>
    </xdr:from>
    <xdr:to>
      <xdr:col>6</xdr:col>
      <xdr:colOff>281516</xdr:colOff>
      <xdr:row>8</xdr:row>
      <xdr:rowOff>101600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9500"/>
          <a:ext cx="106045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131</xdr:row>
      <xdr:rowOff>209550</xdr:rowOff>
    </xdr:from>
    <xdr:to>
      <xdr:col>6</xdr:col>
      <xdr:colOff>169333</xdr:colOff>
      <xdr:row>135</xdr:row>
      <xdr:rowOff>215901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27146250"/>
          <a:ext cx="10668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196</xdr:row>
      <xdr:rowOff>38100</xdr:rowOff>
    </xdr:from>
    <xdr:to>
      <xdr:col>5</xdr:col>
      <xdr:colOff>508000</xdr:colOff>
      <xdr:row>199</xdr:row>
      <xdr:rowOff>285750</xdr:rowOff>
    </xdr:to>
    <xdr:pic>
      <xdr:nvPicPr>
        <xdr:cNvPr id="20" name="Picture 322" descr="строительные-чёрные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775" y="40900350"/>
          <a:ext cx="1190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438150</xdr:colOff>
      <xdr:row>219</xdr:row>
      <xdr:rowOff>19050</xdr:rowOff>
    </xdr:from>
    <xdr:to>
      <xdr:col>5</xdr:col>
      <xdr:colOff>292100</xdr:colOff>
      <xdr:row>223</xdr:row>
      <xdr:rowOff>114299</xdr:rowOff>
    </xdr:to>
    <xdr:pic>
      <xdr:nvPicPr>
        <xdr:cNvPr id="21" name="Picture 323" descr="строительные-оцинкованные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45434250"/>
          <a:ext cx="1063625" cy="8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238</xdr:row>
      <xdr:rowOff>38100</xdr:rowOff>
    </xdr:from>
    <xdr:to>
      <xdr:col>5</xdr:col>
      <xdr:colOff>361950</xdr:colOff>
      <xdr:row>242</xdr:row>
      <xdr:rowOff>114302</xdr:rowOff>
    </xdr:to>
    <xdr:pic>
      <xdr:nvPicPr>
        <xdr:cNvPr id="22" name="Picture 324" descr="Гофрированные-толевые-оцинкованные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725" y="49196625"/>
          <a:ext cx="1063625" cy="790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250</xdr:row>
      <xdr:rowOff>19050</xdr:rowOff>
    </xdr:from>
    <xdr:to>
      <xdr:col>3</xdr:col>
      <xdr:colOff>311150</xdr:colOff>
      <xdr:row>254</xdr:row>
      <xdr:rowOff>139699</xdr:rowOff>
    </xdr:to>
    <xdr:pic>
      <xdr:nvPicPr>
        <xdr:cNvPr id="24" name="Picture 326" descr="Финишные-оцинкованные-гвозди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53873400"/>
          <a:ext cx="1073150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469900</xdr:colOff>
      <xdr:row>282</xdr:row>
      <xdr:rowOff>12700</xdr:rowOff>
    </xdr:from>
    <xdr:to>
      <xdr:col>3</xdr:col>
      <xdr:colOff>127000</xdr:colOff>
      <xdr:row>286</xdr:row>
      <xdr:rowOff>114300</xdr:rowOff>
    </xdr:to>
    <xdr:pic>
      <xdr:nvPicPr>
        <xdr:cNvPr id="25" name="Picture 327" descr="Гвозди-с-большой-головой-оцинкованные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59924950"/>
          <a:ext cx="1295400" cy="815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302</xdr:row>
      <xdr:rowOff>12700</xdr:rowOff>
    </xdr:from>
    <xdr:to>
      <xdr:col>3</xdr:col>
      <xdr:colOff>88900</xdr:colOff>
      <xdr:row>306</xdr:row>
      <xdr:rowOff>127000</xdr:rowOff>
    </xdr:to>
    <xdr:pic>
      <xdr:nvPicPr>
        <xdr:cNvPr id="26" name="Picture 328" descr="Ершенные-оцинкованные-гвозди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63754000"/>
          <a:ext cx="1041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268</xdr:row>
      <xdr:rowOff>44450</xdr:rowOff>
    </xdr:from>
    <xdr:to>
      <xdr:col>3</xdr:col>
      <xdr:colOff>387350</xdr:colOff>
      <xdr:row>272</xdr:row>
      <xdr:rowOff>95250</xdr:rowOff>
    </xdr:to>
    <xdr:pic>
      <xdr:nvPicPr>
        <xdr:cNvPr id="27" name="Picture 329" descr="vint_chern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7165875"/>
          <a:ext cx="1206500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330</xdr:row>
      <xdr:rowOff>19050</xdr:rowOff>
    </xdr:from>
    <xdr:to>
      <xdr:col>6</xdr:col>
      <xdr:colOff>91016</xdr:colOff>
      <xdr:row>334</xdr:row>
      <xdr:rowOff>69850</xdr:rowOff>
    </xdr:to>
    <xdr:pic>
      <xdr:nvPicPr>
        <xdr:cNvPr id="28" name="Picture 106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68599050"/>
          <a:ext cx="12954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457200</xdr:colOff>
      <xdr:row>36</xdr:row>
      <xdr:rowOff>31750</xdr:rowOff>
    </xdr:from>
    <xdr:ext cx="1060450" cy="778933"/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6975"/>
          <a:ext cx="1060450" cy="77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107950</xdr:colOff>
      <xdr:row>100</xdr:row>
      <xdr:rowOff>152400</xdr:rowOff>
    </xdr:from>
    <xdr:ext cx="1708150" cy="683684"/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20726400"/>
          <a:ext cx="1708150" cy="68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349250</xdr:colOff>
      <xdr:row>163</xdr:row>
      <xdr:rowOff>209550</xdr:rowOff>
    </xdr:from>
    <xdr:ext cx="1066800" cy="789517"/>
    <xdr:pic>
      <xdr:nvPicPr>
        <xdr:cNvPr id="31" name="Picture 3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33994725"/>
          <a:ext cx="1066800" cy="7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116416</xdr:rowOff>
    </xdr:from>
    <xdr:to>
      <xdr:col>1</xdr:col>
      <xdr:colOff>63500</xdr:colOff>
      <xdr:row>8</xdr:row>
      <xdr:rowOff>266662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75833"/>
          <a:ext cx="1502833" cy="626496"/>
        </a:xfrm>
        <a:prstGeom prst="rect">
          <a:avLst/>
        </a:prstGeom>
      </xdr:spPr>
    </xdr:pic>
    <xdr:clientData/>
  </xdr:twoCellAnchor>
  <xdr:twoCellAnchor editAs="oneCell">
    <xdr:from>
      <xdr:col>2</xdr:col>
      <xdr:colOff>497416</xdr:colOff>
      <xdr:row>6</xdr:row>
      <xdr:rowOff>127000</xdr:rowOff>
    </xdr:from>
    <xdr:to>
      <xdr:col>6</xdr:col>
      <xdr:colOff>577314</xdr:colOff>
      <xdr:row>8</xdr:row>
      <xdr:rowOff>333801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4583" y="1545167"/>
          <a:ext cx="2609314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687916</xdr:colOff>
      <xdr:row>26</xdr:row>
      <xdr:rowOff>63500</xdr:rowOff>
    </xdr:from>
    <xdr:to>
      <xdr:col>6</xdr:col>
      <xdr:colOff>249609</xdr:colOff>
      <xdr:row>28</xdr:row>
      <xdr:rowOff>233723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95083" y="5058833"/>
          <a:ext cx="2091109" cy="48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</xdr:row>
      <xdr:rowOff>95250</xdr:rowOff>
    </xdr:from>
    <xdr:to>
      <xdr:col>1</xdr:col>
      <xdr:colOff>251940</xdr:colOff>
      <xdr:row>28</xdr:row>
      <xdr:rowOff>274068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500" y="5249333"/>
          <a:ext cx="1627773" cy="655068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40</xdr:row>
      <xdr:rowOff>42333</xdr:rowOff>
    </xdr:from>
    <xdr:to>
      <xdr:col>4</xdr:col>
      <xdr:colOff>820460</xdr:colOff>
      <xdr:row>42</xdr:row>
      <xdr:rowOff>182072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59666" y="7789333"/>
          <a:ext cx="1444877" cy="45724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39</xdr:row>
      <xdr:rowOff>10583</xdr:rowOff>
    </xdr:from>
    <xdr:to>
      <xdr:col>1</xdr:col>
      <xdr:colOff>160492</xdr:colOff>
      <xdr:row>42</xdr:row>
      <xdr:rowOff>242316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500" y="7916333"/>
          <a:ext cx="1536325" cy="707983"/>
        </a:xfrm>
        <a:prstGeom prst="rect">
          <a:avLst/>
        </a:prstGeom>
      </xdr:spPr>
    </xdr:pic>
    <xdr:clientData/>
  </xdr:twoCellAnchor>
  <xdr:twoCellAnchor editAs="oneCell">
    <xdr:from>
      <xdr:col>3</xdr:col>
      <xdr:colOff>232833</xdr:colOff>
      <xdr:row>50</xdr:row>
      <xdr:rowOff>10583</xdr:rowOff>
    </xdr:from>
    <xdr:to>
      <xdr:col>4</xdr:col>
      <xdr:colOff>684968</xdr:colOff>
      <xdr:row>52</xdr:row>
      <xdr:rowOff>296640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29000" y="10149416"/>
          <a:ext cx="1140051" cy="6035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48</xdr:row>
      <xdr:rowOff>105833</xdr:rowOff>
    </xdr:from>
    <xdr:to>
      <xdr:col>1</xdr:col>
      <xdr:colOff>122887</xdr:colOff>
      <xdr:row>52</xdr:row>
      <xdr:rowOff>287769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501" y="10075333"/>
          <a:ext cx="1371719" cy="816936"/>
        </a:xfrm>
        <a:prstGeom prst="rect">
          <a:avLst/>
        </a:prstGeom>
      </xdr:spPr>
    </xdr:pic>
    <xdr:clientData/>
  </xdr:twoCellAnchor>
  <xdr:twoCellAnchor editAs="oneCell">
    <xdr:from>
      <xdr:col>2</xdr:col>
      <xdr:colOff>867833</xdr:colOff>
      <xdr:row>72</xdr:row>
      <xdr:rowOff>63500</xdr:rowOff>
    </xdr:from>
    <xdr:to>
      <xdr:col>6</xdr:col>
      <xdr:colOff>380754</xdr:colOff>
      <xdr:row>73</xdr:row>
      <xdr:rowOff>148610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75000" y="14382750"/>
          <a:ext cx="2042337" cy="2438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243417</xdr:colOff>
      <xdr:row>70</xdr:row>
      <xdr:rowOff>10583</xdr:rowOff>
    </xdr:from>
    <xdr:to>
      <xdr:col>1</xdr:col>
      <xdr:colOff>456243</xdr:colOff>
      <xdr:row>73</xdr:row>
      <xdr:rowOff>247627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417" y="14012333"/>
          <a:ext cx="1652159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80</xdr:row>
      <xdr:rowOff>95250</xdr:rowOff>
    </xdr:from>
    <xdr:to>
      <xdr:col>1</xdr:col>
      <xdr:colOff>80449</xdr:colOff>
      <xdr:row>84</xdr:row>
      <xdr:rowOff>210122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9249" y="16520583"/>
          <a:ext cx="1170533" cy="749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105832</xdr:colOff>
      <xdr:row>91</xdr:row>
      <xdr:rowOff>74083</xdr:rowOff>
    </xdr:from>
    <xdr:to>
      <xdr:col>3</xdr:col>
      <xdr:colOff>314207</xdr:colOff>
      <xdr:row>96</xdr:row>
      <xdr:rowOff>365515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12999" y="18584333"/>
          <a:ext cx="1097375" cy="10851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107</xdr:row>
      <xdr:rowOff>137583</xdr:rowOff>
    </xdr:from>
    <xdr:to>
      <xdr:col>3</xdr:col>
      <xdr:colOff>78155</xdr:colOff>
      <xdr:row>112</xdr:row>
      <xdr:rowOff>309379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1333" y="22341416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124</xdr:row>
      <xdr:rowOff>63501</xdr:rowOff>
    </xdr:from>
    <xdr:to>
      <xdr:col>2</xdr:col>
      <xdr:colOff>787238</xdr:colOff>
      <xdr:row>129</xdr:row>
      <xdr:rowOff>161213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21416" y="26680584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677334</xdr:colOff>
      <xdr:row>142</xdr:row>
      <xdr:rowOff>127000</xdr:rowOff>
    </xdr:from>
    <xdr:to>
      <xdr:col>2</xdr:col>
      <xdr:colOff>687400</xdr:colOff>
      <xdr:row>147</xdr:row>
      <xdr:rowOff>298796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6667" y="30871583"/>
          <a:ext cx="877900" cy="1060796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</xdr:colOff>
      <xdr:row>230</xdr:row>
      <xdr:rowOff>127001</xdr:rowOff>
    </xdr:from>
    <xdr:to>
      <xdr:col>2</xdr:col>
      <xdr:colOff>595507</xdr:colOff>
      <xdr:row>235</xdr:row>
      <xdr:rowOff>215740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60083" y="53879751"/>
          <a:ext cx="542591" cy="1072989"/>
        </a:xfrm>
        <a:prstGeom prst="rect">
          <a:avLst/>
        </a:prstGeom>
      </xdr:spPr>
    </xdr:pic>
    <xdr:clientData/>
  </xdr:twoCellAnchor>
  <xdr:twoCellAnchor editAs="oneCell">
    <xdr:from>
      <xdr:col>1</xdr:col>
      <xdr:colOff>541866</xdr:colOff>
      <xdr:row>287</xdr:row>
      <xdr:rowOff>65250</xdr:rowOff>
    </xdr:from>
    <xdr:to>
      <xdr:col>2</xdr:col>
      <xdr:colOff>731711</xdr:colOff>
      <xdr:row>291</xdr:row>
      <xdr:rowOff>236057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23533" y="61067583"/>
          <a:ext cx="1078845" cy="924339"/>
        </a:xfrm>
        <a:prstGeom prst="rect">
          <a:avLst/>
        </a:prstGeom>
      </xdr:spPr>
    </xdr:pic>
    <xdr:clientData/>
  </xdr:twoCellAnchor>
  <xdr:twoCellAnchor editAs="oneCell">
    <xdr:from>
      <xdr:col>1</xdr:col>
      <xdr:colOff>359834</xdr:colOff>
      <xdr:row>317</xdr:row>
      <xdr:rowOff>127000</xdr:rowOff>
    </xdr:from>
    <xdr:to>
      <xdr:col>2</xdr:col>
      <xdr:colOff>699113</xdr:colOff>
      <xdr:row>322</xdr:row>
      <xdr:rowOff>127168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99167" y="62833250"/>
          <a:ext cx="1207113" cy="9632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645584</xdr:colOff>
      <xdr:row>332</xdr:row>
      <xdr:rowOff>74083</xdr:rowOff>
    </xdr:from>
    <xdr:to>
      <xdr:col>2</xdr:col>
      <xdr:colOff>850739</xdr:colOff>
      <xdr:row>337</xdr:row>
      <xdr:rowOff>171795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84917" y="66040000"/>
          <a:ext cx="1072989" cy="1060796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1269999</xdr:colOff>
      <xdr:row>345</xdr:row>
      <xdr:rowOff>211667</xdr:rowOff>
    </xdr:from>
    <xdr:to>
      <xdr:col>3</xdr:col>
      <xdr:colOff>317354</xdr:colOff>
      <xdr:row>347</xdr:row>
      <xdr:rowOff>185394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69999" y="68929250"/>
          <a:ext cx="224352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478</xdr:row>
      <xdr:rowOff>243416</xdr:rowOff>
    </xdr:from>
    <xdr:to>
      <xdr:col>3</xdr:col>
      <xdr:colOff>90348</xdr:colOff>
      <xdr:row>483</xdr:row>
      <xdr:rowOff>247489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01333" y="95641583"/>
          <a:ext cx="1085182" cy="107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502</xdr:row>
      <xdr:rowOff>190500</xdr:rowOff>
    </xdr:from>
    <xdr:to>
      <xdr:col>2</xdr:col>
      <xdr:colOff>876873</xdr:colOff>
      <xdr:row>507</xdr:row>
      <xdr:rowOff>144190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4167" y="100679250"/>
          <a:ext cx="749873" cy="1012024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517</xdr:row>
      <xdr:rowOff>21167</xdr:rowOff>
    </xdr:from>
    <xdr:to>
      <xdr:col>2</xdr:col>
      <xdr:colOff>370584</xdr:colOff>
      <xdr:row>519</xdr:row>
      <xdr:rowOff>223091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703917" y="92117334"/>
          <a:ext cx="973834" cy="911007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317499</xdr:colOff>
      <xdr:row>526</xdr:row>
      <xdr:rowOff>84667</xdr:rowOff>
    </xdr:from>
    <xdr:to>
      <xdr:col>3</xdr:col>
      <xdr:colOff>190565</xdr:colOff>
      <xdr:row>531</xdr:row>
      <xdr:rowOff>164089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24666" y="106224917"/>
          <a:ext cx="762066" cy="10425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542</xdr:row>
      <xdr:rowOff>105834</xdr:rowOff>
    </xdr:from>
    <xdr:to>
      <xdr:col>1</xdr:col>
      <xdr:colOff>5580</xdr:colOff>
      <xdr:row>547</xdr:row>
      <xdr:rowOff>241051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60916" y="110638167"/>
          <a:ext cx="883997" cy="1024217"/>
        </a:xfrm>
        <a:prstGeom prst="rect">
          <a:avLst/>
        </a:prstGeom>
      </xdr:spPr>
    </xdr:pic>
    <xdr:clientData/>
  </xdr:twoCellAnchor>
  <xdr:twoCellAnchor editAs="oneCell">
    <xdr:from>
      <xdr:col>1</xdr:col>
      <xdr:colOff>465667</xdr:colOff>
      <xdr:row>575</xdr:row>
      <xdr:rowOff>105834</xdr:rowOff>
    </xdr:from>
    <xdr:to>
      <xdr:col>2</xdr:col>
      <xdr:colOff>622050</xdr:colOff>
      <xdr:row>580</xdr:row>
      <xdr:rowOff>93809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05000" y="113432167"/>
          <a:ext cx="1024217" cy="951058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486833</xdr:colOff>
      <xdr:row>598</xdr:row>
      <xdr:rowOff>105833</xdr:rowOff>
    </xdr:from>
    <xdr:to>
      <xdr:col>1</xdr:col>
      <xdr:colOff>144875</xdr:colOff>
      <xdr:row>603</xdr:row>
      <xdr:rowOff>100830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86833" y="116533083"/>
          <a:ext cx="1097375" cy="883997"/>
        </a:xfrm>
        <a:prstGeom prst="rect">
          <a:avLst/>
        </a:prstGeom>
      </xdr:spPr>
    </xdr:pic>
    <xdr:clientData/>
  </xdr:twoCellAnchor>
  <xdr:twoCellAnchor editAs="oneCell">
    <xdr:from>
      <xdr:col>0</xdr:col>
      <xdr:colOff>391583</xdr:colOff>
      <xdr:row>610</xdr:row>
      <xdr:rowOff>95250</xdr:rowOff>
    </xdr:from>
    <xdr:to>
      <xdr:col>1</xdr:col>
      <xdr:colOff>134977</xdr:colOff>
      <xdr:row>613</xdr:row>
      <xdr:rowOff>157789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1583" y="118840250"/>
          <a:ext cx="1182727" cy="63403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592667</xdr:colOff>
      <xdr:row>622</xdr:row>
      <xdr:rowOff>116416</xdr:rowOff>
    </xdr:from>
    <xdr:to>
      <xdr:col>0</xdr:col>
      <xdr:colOff>1373023</xdr:colOff>
      <xdr:row>627</xdr:row>
      <xdr:rowOff>19279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92667" y="121486083"/>
          <a:ext cx="780356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642</xdr:row>
      <xdr:rowOff>21167</xdr:rowOff>
    </xdr:from>
    <xdr:to>
      <xdr:col>0</xdr:col>
      <xdr:colOff>1193106</xdr:colOff>
      <xdr:row>645</xdr:row>
      <xdr:rowOff>180566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2750" y="124872750"/>
          <a:ext cx="780356" cy="6462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659</xdr:row>
      <xdr:rowOff>148167</xdr:rowOff>
    </xdr:from>
    <xdr:to>
      <xdr:col>0</xdr:col>
      <xdr:colOff>1246364</xdr:colOff>
      <xdr:row>664</xdr:row>
      <xdr:rowOff>65519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23333" y="128047750"/>
          <a:ext cx="823031" cy="8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455083</xdr:colOff>
      <xdr:row>674</xdr:row>
      <xdr:rowOff>137583</xdr:rowOff>
    </xdr:from>
    <xdr:to>
      <xdr:col>1</xdr:col>
      <xdr:colOff>588654</xdr:colOff>
      <xdr:row>677</xdr:row>
      <xdr:rowOff>167446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55083" y="130915833"/>
          <a:ext cx="157290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559</xdr:row>
      <xdr:rowOff>50801</xdr:rowOff>
    </xdr:from>
    <xdr:to>
      <xdr:col>0</xdr:col>
      <xdr:colOff>1278467</xdr:colOff>
      <xdr:row>564</xdr:row>
      <xdr:rowOff>287866</xdr:rowOff>
    </xdr:to>
    <xdr:pic>
      <xdr:nvPicPr>
        <xdr:cNvPr id="4155394" name="Picture 2">
          <a:extLst>
            <a:ext uri="{FF2B5EF4-FFF2-40B4-BE49-F238E27FC236}">
              <a16:creationId xmlns:a16="http://schemas.microsoft.com/office/drawing/2014/main" id="{00000000-0008-0000-0F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5664" t="16415" r="20796" b="5027"/>
        <a:stretch>
          <a:fillRect/>
        </a:stretch>
      </xdr:blipFill>
      <xdr:spPr bwMode="auto">
        <a:xfrm>
          <a:off x="254001" y="115595401"/>
          <a:ext cx="1024466" cy="1134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169334</xdr:colOff>
      <xdr:row>463</xdr:row>
      <xdr:rowOff>10585</xdr:rowOff>
    </xdr:from>
    <xdr:to>
      <xdr:col>2</xdr:col>
      <xdr:colOff>518583</xdr:colOff>
      <xdr:row>468</xdr:row>
      <xdr:rowOff>222733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80750835"/>
          <a:ext cx="1217083" cy="11858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60</xdr:row>
      <xdr:rowOff>165100</xdr:rowOff>
    </xdr:from>
    <xdr:to>
      <xdr:col>3</xdr:col>
      <xdr:colOff>130175</xdr:colOff>
      <xdr:row>63</xdr:row>
      <xdr:rowOff>57150</xdr:rowOff>
    </xdr:to>
    <xdr:pic>
      <xdr:nvPicPr>
        <xdr:cNvPr id="4164614" name="Изображения 36">
          <a:extLst>
            <a:ext uri="{FF2B5EF4-FFF2-40B4-BE49-F238E27FC236}">
              <a16:creationId xmlns:a16="http://schemas.microsoft.com/office/drawing/2014/main" id="{00000000-0008-0000-1000-000006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2661900"/>
          <a:ext cx="1863725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92075</xdr:colOff>
      <xdr:row>72</xdr:row>
      <xdr:rowOff>95250</xdr:rowOff>
    </xdr:from>
    <xdr:to>
      <xdr:col>2</xdr:col>
      <xdr:colOff>746125</xdr:colOff>
      <xdr:row>74</xdr:row>
      <xdr:rowOff>149225</xdr:rowOff>
    </xdr:to>
    <xdr:pic>
      <xdr:nvPicPr>
        <xdr:cNvPr id="4164615" name="Изображения 36">
          <a:extLst>
            <a:ext uri="{FF2B5EF4-FFF2-40B4-BE49-F238E27FC236}">
              <a16:creationId xmlns:a16="http://schemas.microsoft.com/office/drawing/2014/main" id="{00000000-0008-0000-1000-000007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4963775"/>
          <a:ext cx="1873250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259</xdr:row>
      <xdr:rowOff>38100</xdr:rowOff>
    </xdr:from>
    <xdr:to>
      <xdr:col>4</xdr:col>
      <xdr:colOff>850900</xdr:colOff>
      <xdr:row>262</xdr:row>
      <xdr:rowOff>133350</xdr:rowOff>
    </xdr:to>
    <xdr:pic>
      <xdr:nvPicPr>
        <xdr:cNvPr id="4164629" name="Изображения 19">
          <a:extLst>
            <a:ext uri="{FF2B5EF4-FFF2-40B4-BE49-F238E27FC236}">
              <a16:creationId xmlns:a16="http://schemas.microsoft.com/office/drawing/2014/main" id="{00000000-0008-0000-1000-0000158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700" y="48621950"/>
          <a:ext cx="641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4</xdr:row>
      <xdr:rowOff>146050</xdr:rowOff>
    </xdr:from>
    <xdr:to>
      <xdr:col>3</xdr:col>
      <xdr:colOff>400050</xdr:colOff>
      <xdr:row>8</xdr:row>
      <xdr:rowOff>3175</xdr:rowOff>
    </xdr:to>
    <xdr:pic>
      <xdr:nvPicPr>
        <xdr:cNvPr id="29" name="Picture 7936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28850" y="1365250"/>
          <a:ext cx="10668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307975</xdr:colOff>
      <xdr:row>15</xdr:row>
      <xdr:rowOff>57150</xdr:rowOff>
    </xdr:from>
    <xdr:to>
      <xdr:col>3</xdr:col>
      <xdr:colOff>460375</xdr:colOff>
      <xdr:row>18</xdr:row>
      <xdr:rowOff>76200</xdr:rowOff>
    </xdr:to>
    <xdr:pic>
      <xdr:nvPicPr>
        <xdr:cNvPr id="30" name="Picture 7936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93950" y="3562350"/>
          <a:ext cx="962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187325</xdr:colOff>
      <xdr:row>26</xdr:row>
      <xdr:rowOff>142875</xdr:rowOff>
    </xdr:from>
    <xdr:to>
      <xdr:col>3</xdr:col>
      <xdr:colOff>473075</xdr:colOff>
      <xdr:row>30</xdr:row>
      <xdr:rowOff>0</xdr:rowOff>
    </xdr:to>
    <xdr:pic>
      <xdr:nvPicPr>
        <xdr:cNvPr id="31" name="Picture 7936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1365" r="2" b="47723"/>
        <a:stretch>
          <a:fillRect/>
        </a:stretch>
      </xdr:blipFill>
      <xdr:spPr bwMode="auto">
        <a:xfrm>
          <a:off x="2273300" y="5886450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231775</xdr:rowOff>
    </xdr:from>
    <xdr:to>
      <xdr:col>3</xdr:col>
      <xdr:colOff>485775</xdr:colOff>
      <xdr:row>42</xdr:row>
      <xdr:rowOff>88900</xdr:rowOff>
    </xdr:to>
    <xdr:pic>
      <xdr:nvPicPr>
        <xdr:cNvPr id="32" name="Picture 7936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74" b="2271"/>
        <a:stretch>
          <a:fillRect/>
        </a:stretch>
      </xdr:blipFill>
      <xdr:spPr bwMode="auto">
        <a:xfrm>
          <a:off x="2371725" y="8366125"/>
          <a:ext cx="1009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231775</xdr:colOff>
      <xdr:row>49</xdr:row>
      <xdr:rowOff>228600</xdr:rowOff>
    </xdr:from>
    <xdr:to>
      <xdr:col>3</xdr:col>
      <xdr:colOff>257175</xdr:colOff>
      <xdr:row>53</xdr:row>
      <xdr:rowOff>85725</xdr:rowOff>
    </xdr:to>
    <xdr:pic>
      <xdr:nvPicPr>
        <xdr:cNvPr id="33" name="Picture 7937" descr="17 copy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" t="8821" r="269" b="8821"/>
        <a:stretch>
          <a:fillRect/>
        </a:stretch>
      </xdr:blipFill>
      <xdr:spPr bwMode="auto">
        <a:xfrm>
          <a:off x="2317750" y="10506075"/>
          <a:ext cx="835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682625</xdr:colOff>
      <xdr:row>84</xdr:row>
      <xdr:rowOff>155575</xdr:rowOff>
    </xdr:from>
    <xdr:to>
      <xdr:col>2</xdr:col>
      <xdr:colOff>774700</xdr:colOff>
      <xdr:row>87</xdr:row>
      <xdr:rowOff>136525</xdr:rowOff>
    </xdr:to>
    <xdr:pic>
      <xdr:nvPicPr>
        <xdr:cNvPr id="37" name="Picture 14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175" b="464"/>
        <a:stretch>
          <a:fillRect/>
        </a:stretch>
      </xdr:blipFill>
      <xdr:spPr bwMode="auto">
        <a:xfrm>
          <a:off x="682625" y="17405350"/>
          <a:ext cx="2178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107</xdr:row>
      <xdr:rowOff>184150</xdr:rowOff>
    </xdr:from>
    <xdr:to>
      <xdr:col>3</xdr:col>
      <xdr:colOff>301625</xdr:colOff>
      <xdr:row>111</xdr:row>
      <xdr:rowOff>28575</xdr:rowOff>
    </xdr:to>
    <xdr:pic>
      <xdr:nvPicPr>
        <xdr:cNvPr id="38" name="Изображения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839" r="6921"/>
        <a:stretch>
          <a:fillRect/>
        </a:stretch>
      </xdr:blipFill>
      <xdr:spPr bwMode="auto">
        <a:xfrm>
          <a:off x="2219325" y="219583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128</xdr:row>
      <xdr:rowOff>66675</xdr:rowOff>
    </xdr:from>
    <xdr:to>
      <xdr:col>3</xdr:col>
      <xdr:colOff>406400</xdr:colOff>
      <xdr:row>130</xdr:row>
      <xdr:rowOff>111125</xdr:rowOff>
    </xdr:to>
    <xdr:pic>
      <xdr:nvPicPr>
        <xdr:cNvPr id="39" name="Изображения 37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48865"/>
        <a:stretch>
          <a:fillRect/>
        </a:stretch>
      </xdr:blipFill>
      <xdr:spPr bwMode="auto">
        <a:xfrm>
          <a:off x="2311400" y="24793575"/>
          <a:ext cx="990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1054100</xdr:colOff>
      <xdr:row>176</xdr:row>
      <xdr:rowOff>152400</xdr:rowOff>
    </xdr:from>
    <xdr:to>
      <xdr:col>2</xdr:col>
      <xdr:colOff>692150</xdr:colOff>
      <xdr:row>180</xdr:row>
      <xdr:rowOff>9525</xdr:rowOff>
    </xdr:to>
    <xdr:pic>
      <xdr:nvPicPr>
        <xdr:cNvPr id="40" name="Рисунок 24" descr="http://im4-tub-ru.yandex.net/i?id=134927765-53-72&amp;n=21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71" b="22644"/>
        <a:stretch>
          <a:fillRect/>
        </a:stretch>
      </xdr:blipFill>
      <xdr:spPr bwMode="auto">
        <a:xfrm>
          <a:off x="1920875" y="33099375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977900</xdr:colOff>
      <xdr:row>162</xdr:row>
      <xdr:rowOff>171450</xdr:rowOff>
    </xdr:from>
    <xdr:to>
      <xdr:col>3</xdr:col>
      <xdr:colOff>288925</xdr:colOff>
      <xdr:row>166</xdr:row>
      <xdr:rowOff>28575</xdr:rowOff>
    </xdr:to>
    <xdr:pic>
      <xdr:nvPicPr>
        <xdr:cNvPr id="41" name="Рисунок 25" descr="http://im0-tub-ru.yandex.net/i?id=39302588-09-72&amp;n=21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363" b="21140"/>
        <a:stretch>
          <a:fillRect/>
        </a:stretch>
      </xdr:blipFill>
      <xdr:spPr bwMode="auto">
        <a:xfrm>
          <a:off x="1844675" y="30384750"/>
          <a:ext cx="1339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</xdr:colOff>
      <xdr:row>148</xdr:row>
      <xdr:rowOff>203200</xdr:rowOff>
    </xdr:from>
    <xdr:to>
      <xdr:col>3</xdr:col>
      <xdr:colOff>31750</xdr:colOff>
      <xdr:row>152</xdr:row>
      <xdr:rowOff>47625</xdr:rowOff>
    </xdr:to>
    <xdr:pic>
      <xdr:nvPicPr>
        <xdr:cNvPr id="42" name="Рисунок 26" descr="http://im6-tub-ru.yandex.net/i?id=140101055-66-72&amp;n=2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61" b="10637"/>
        <a:stretch>
          <a:fillRect/>
        </a:stretch>
      </xdr:blipFill>
      <xdr:spPr bwMode="auto">
        <a:xfrm>
          <a:off x="2108200" y="27673300"/>
          <a:ext cx="8191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1127125</xdr:colOff>
      <xdr:row>191</xdr:row>
      <xdr:rowOff>123825</xdr:rowOff>
    </xdr:from>
    <xdr:to>
      <xdr:col>2</xdr:col>
      <xdr:colOff>587375</xdr:colOff>
      <xdr:row>194</xdr:row>
      <xdr:rowOff>155575</xdr:rowOff>
    </xdr:to>
    <xdr:pic>
      <xdr:nvPicPr>
        <xdr:cNvPr id="43" name="Рисунок 27" descr="http://im6-tub-ru.yandex.net/i?id=627030208-45-72&amp;n=21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74" r="14104" b="2"/>
        <a:stretch>
          <a:fillRect/>
        </a:stretch>
      </xdr:blipFill>
      <xdr:spPr bwMode="auto">
        <a:xfrm>
          <a:off x="1993900" y="35794950"/>
          <a:ext cx="67945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1063625</xdr:colOff>
      <xdr:row>207</xdr:row>
      <xdr:rowOff>0</xdr:rowOff>
    </xdr:from>
    <xdr:to>
      <xdr:col>3</xdr:col>
      <xdr:colOff>12700</xdr:colOff>
      <xdr:row>210</xdr:row>
      <xdr:rowOff>82550</xdr:rowOff>
    </xdr:to>
    <xdr:pic>
      <xdr:nvPicPr>
        <xdr:cNvPr id="44" name="Изображения 20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38671500"/>
          <a:ext cx="9779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184150</xdr:colOff>
      <xdr:row>218</xdr:row>
      <xdr:rowOff>76200</xdr:rowOff>
    </xdr:from>
    <xdr:to>
      <xdr:col>3</xdr:col>
      <xdr:colOff>358775</xdr:colOff>
      <xdr:row>221</xdr:row>
      <xdr:rowOff>88900</xdr:rowOff>
    </xdr:to>
    <xdr:pic>
      <xdr:nvPicPr>
        <xdr:cNvPr id="45" name="Изображения 21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41043225"/>
          <a:ext cx="984250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1095375</xdr:colOff>
      <xdr:row>230</xdr:row>
      <xdr:rowOff>31750</xdr:rowOff>
    </xdr:from>
    <xdr:to>
      <xdr:col>2</xdr:col>
      <xdr:colOff>511175</xdr:colOff>
      <xdr:row>233</xdr:row>
      <xdr:rowOff>114300</xdr:rowOff>
    </xdr:to>
    <xdr:pic>
      <xdr:nvPicPr>
        <xdr:cNvPr id="46" name="Изображения 16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3541950"/>
          <a:ext cx="6350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238</xdr:row>
      <xdr:rowOff>161925</xdr:rowOff>
    </xdr:from>
    <xdr:to>
      <xdr:col>2</xdr:col>
      <xdr:colOff>406400</xdr:colOff>
      <xdr:row>241</xdr:row>
      <xdr:rowOff>149225</xdr:rowOff>
    </xdr:to>
    <xdr:pic>
      <xdr:nvPicPr>
        <xdr:cNvPr id="47" name="Изображения 17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45291375"/>
          <a:ext cx="67310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711200</xdr:colOff>
      <xdr:row>248</xdr:row>
      <xdr:rowOff>127000</xdr:rowOff>
    </xdr:from>
    <xdr:to>
      <xdr:col>2</xdr:col>
      <xdr:colOff>292100</xdr:colOff>
      <xdr:row>251</xdr:row>
      <xdr:rowOff>133350</xdr:rowOff>
    </xdr:to>
    <xdr:pic>
      <xdr:nvPicPr>
        <xdr:cNvPr id="48" name="Изображения 18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975" y="47285275"/>
          <a:ext cx="8001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268</xdr:row>
      <xdr:rowOff>114300</xdr:rowOff>
    </xdr:from>
    <xdr:to>
      <xdr:col>2</xdr:col>
      <xdr:colOff>520700</xdr:colOff>
      <xdr:row>271</xdr:row>
      <xdr:rowOff>95250</xdr:rowOff>
    </xdr:to>
    <xdr:pic>
      <xdr:nvPicPr>
        <xdr:cNvPr id="50" name="Изображения 4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320700"/>
          <a:ext cx="1511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425450</xdr:colOff>
      <xdr:row>279</xdr:row>
      <xdr:rowOff>57150</xdr:rowOff>
    </xdr:from>
    <xdr:to>
      <xdr:col>2</xdr:col>
      <xdr:colOff>676275</xdr:colOff>
      <xdr:row>281</xdr:row>
      <xdr:rowOff>95250</xdr:rowOff>
    </xdr:to>
    <xdr:pic>
      <xdr:nvPicPr>
        <xdr:cNvPr id="51" name="Изображения 15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53520975"/>
          <a:ext cx="2336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958850</xdr:colOff>
      <xdr:row>290</xdr:row>
      <xdr:rowOff>95250</xdr:rowOff>
    </xdr:from>
    <xdr:to>
      <xdr:col>2</xdr:col>
      <xdr:colOff>450850</xdr:colOff>
      <xdr:row>293</xdr:row>
      <xdr:rowOff>95250</xdr:rowOff>
    </xdr:to>
    <xdr:pic>
      <xdr:nvPicPr>
        <xdr:cNvPr id="52" name="Изображения 4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625" y="55654575"/>
          <a:ext cx="711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1127125</xdr:colOff>
      <xdr:row>307</xdr:row>
      <xdr:rowOff>19050</xdr:rowOff>
    </xdr:from>
    <xdr:to>
      <xdr:col>2</xdr:col>
      <xdr:colOff>641350</xdr:colOff>
      <xdr:row>310</xdr:row>
      <xdr:rowOff>133350</xdr:rowOff>
    </xdr:to>
    <xdr:pic>
      <xdr:nvPicPr>
        <xdr:cNvPr id="53" name="Изображения 25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58807350"/>
          <a:ext cx="733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146050</xdr:colOff>
      <xdr:row>322</xdr:row>
      <xdr:rowOff>22225</xdr:rowOff>
    </xdr:from>
    <xdr:to>
      <xdr:col>3</xdr:col>
      <xdr:colOff>663575</xdr:colOff>
      <xdr:row>325</xdr:row>
      <xdr:rowOff>22225</xdr:rowOff>
    </xdr:to>
    <xdr:pic>
      <xdr:nvPicPr>
        <xdr:cNvPr id="54" name="Изображения 44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" y="61648975"/>
          <a:ext cx="2546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333</xdr:row>
      <xdr:rowOff>31750</xdr:rowOff>
    </xdr:from>
    <xdr:to>
      <xdr:col>3</xdr:col>
      <xdr:colOff>149225</xdr:colOff>
      <xdr:row>336</xdr:row>
      <xdr:rowOff>127000</xdr:rowOff>
    </xdr:to>
    <xdr:pic>
      <xdr:nvPicPr>
        <xdr:cNvPr id="55" name="Picture 49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638397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137159</xdr:colOff>
      <xdr:row>97</xdr:row>
      <xdr:rowOff>30981</xdr:rowOff>
    </xdr:from>
    <xdr:to>
      <xdr:col>1</xdr:col>
      <xdr:colOff>792480</xdr:colOff>
      <xdr:row>101</xdr:row>
      <xdr:rowOff>144780</xdr:rowOff>
    </xdr:to>
    <xdr:pic>
      <xdr:nvPicPr>
        <xdr:cNvPr id="4156417" name="Picture 1" descr="Picture background">
          <a:extLst>
            <a:ext uri="{FF2B5EF4-FFF2-40B4-BE49-F238E27FC236}">
              <a16:creationId xmlns:a16="http://schemas.microsoft.com/office/drawing/2014/main" id="{00000000-0008-0000-10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29000" t="27200" r="28600" b="18600"/>
        <a:stretch>
          <a:fillRect/>
        </a:stretch>
      </xdr:blipFill>
      <xdr:spPr bwMode="auto">
        <a:xfrm>
          <a:off x="1028699" y="19690581"/>
          <a:ext cx="655321" cy="83769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4165633" name="Изображения 34">
          <a:extLst>
            <a:ext uri="{FF2B5EF4-FFF2-40B4-BE49-F238E27FC236}">
              <a16:creationId xmlns:a16="http://schemas.microsoft.com/office/drawing/2014/main" id="{00000000-0008-0000-1100-000001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097756"/>
          <a:ext cx="1327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448468</xdr:colOff>
      <xdr:row>29</xdr:row>
      <xdr:rowOff>49213</xdr:rowOff>
    </xdr:from>
    <xdr:to>
      <xdr:col>1</xdr:col>
      <xdr:colOff>687636</xdr:colOff>
      <xdr:row>33</xdr:row>
      <xdr:rowOff>67734</xdr:rowOff>
    </xdr:to>
    <xdr:pic>
      <xdr:nvPicPr>
        <xdr:cNvPr id="4165634" name="Изображения 32">
          <a:extLst>
            <a:ext uri="{FF2B5EF4-FFF2-40B4-BE49-F238E27FC236}">
              <a16:creationId xmlns:a16="http://schemas.microsoft.com/office/drawing/2014/main" id="{00000000-0008-0000-1100-000002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56" r="740" b="2014"/>
        <a:stretch>
          <a:fillRect/>
        </a:stretch>
      </xdr:blipFill>
      <xdr:spPr bwMode="auto">
        <a:xfrm>
          <a:off x="448468" y="6009746"/>
          <a:ext cx="1229768" cy="755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148</xdr:row>
      <xdr:rowOff>196850</xdr:rowOff>
    </xdr:from>
    <xdr:to>
      <xdr:col>1</xdr:col>
      <xdr:colOff>400050</xdr:colOff>
      <xdr:row>151</xdr:row>
      <xdr:rowOff>152400</xdr:rowOff>
    </xdr:to>
    <xdr:pic>
      <xdr:nvPicPr>
        <xdr:cNvPr id="4165638" name="Изображения 30">
          <a:extLst>
            <a:ext uri="{FF2B5EF4-FFF2-40B4-BE49-F238E27FC236}">
              <a16:creationId xmlns:a16="http://schemas.microsoft.com/office/drawing/2014/main" id="{00000000-0008-0000-1100-000006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637750"/>
          <a:ext cx="10096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401638</xdr:colOff>
      <xdr:row>204</xdr:row>
      <xdr:rowOff>207963</xdr:rowOff>
    </xdr:from>
    <xdr:to>
      <xdr:col>2</xdr:col>
      <xdr:colOff>10319</xdr:colOff>
      <xdr:row>207</xdr:row>
      <xdr:rowOff>157163</xdr:rowOff>
    </xdr:to>
    <xdr:pic>
      <xdr:nvPicPr>
        <xdr:cNvPr id="4165640" name="Изображения 29">
          <a:extLst>
            <a:ext uri="{FF2B5EF4-FFF2-40B4-BE49-F238E27FC236}">
              <a16:creationId xmlns:a16="http://schemas.microsoft.com/office/drawing/2014/main" id="{00000000-0008-0000-1100-000008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4138" y="34152682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604043</xdr:colOff>
      <xdr:row>235</xdr:row>
      <xdr:rowOff>86519</xdr:rowOff>
    </xdr:from>
    <xdr:to>
      <xdr:col>2</xdr:col>
      <xdr:colOff>193675</xdr:colOff>
      <xdr:row>238</xdr:row>
      <xdr:rowOff>86519</xdr:rowOff>
    </xdr:to>
    <xdr:pic>
      <xdr:nvPicPr>
        <xdr:cNvPr id="4165641" name="Изображения 29">
          <a:extLst>
            <a:ext uri="{FF2B5EF4-FFF2-40B4-BE49-F238E27FC236}">
              <a16:creationId xmlns:a16="http://schemas.microsoft.com/office/drawing/2014/main" id="{00000000-0008-0000-1100-000009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543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634514</xdr:colOff>
      <xdr:row>265</xdr:row>
      <xdr:rowOff>23812</xdr:rowOff>
    </xdr:from>
    <xdr:to>
      <xdr:col>2</xdr:col>
      <xdr:colOff>263929</xdr:colOff>
      <xdr:row>268</xdr:row>
      <xdr:rowOff>47623</xdr:rowOff>
    </xdr:to>
    <xdr:pic>
      <xdr:nvPicPr>
        <xdr:cNvPr id="4165642" name="Изображения 29">
          <a:extLst>
            <a:ext uri="{FF2B5EF4-FFF2-40B4-BE49-F238E27FC236}">
              <a16:creationId xmlns:a16="http://schemas.microsoft.com/office/drawing/2014/main" id="{00000000-0008-0000-1100-00000A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014" y="45791437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217771</xdr:colOff>
      <xdr:row>355</xdr:row>
      <xdr:rowOff>169069</xdr:rowOff>
    </xdr:from>
    <xdr:to>
      <xdr:col>1</xdr:col>
      <xdr:colOff>898524</xdr:colOff>
      <xdr:row>358</xdr:row>
      <xdr:rowOff>59531</xdr:rowOff>
    </xdr:to>
    <xdr:pic>
      <xdr:nvPicPr>
        <xdr:cNvPr id="4165643" name="Изображения 23">
          <a:extLst>
            <a:ext uri="{FF2B5EF4-FFF2-40B4-BE49-F238E27FC236}">
              <a16:creationId xmlns:a16="http://schemas.microsoft.com/office/drawing/2014/main" id="{00000000-0008-0000-1100-00000B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71" y="63224569"/>
          <a:ext cx="680753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522288</xdr:colOff>
      <xdr:row>371</xdr:row>
      <xdr:rowOff>102393</xdr:rowOff>
    </xdr:from>
    <xdr:to>
      <xdr:col>1</xdr:col>
      <xdr:colOff>1107281</xdr:colOff>
      <xdr:row>374</xdr:row>
      <xdr:rowOff>145256</xdr:rowOff>
    </xdr:to>
    <xdr:pic>
      <xdr:nvPicPr>
        <xdr:cNvPr id="4165644" name="Изображения 33">
          <a:extLst>
            <a:ext uri="{FF2B5EF4-FFF2-40B4-BE49-F238E27FC236}">
              <a16:creationId xmlns:a16="http://schemas.microsoft.com/office/drawing/2014/main" id="{00000000-0008-0000-1100-00000C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788" y="67206018"/>
          <a:ext cx="584993" cy="614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709084</xdr:colOff>
      <xdr:row>388</xdr:row>
      <xdr:rowOff>16933</xdr:rowOff>
    </xdr:from>
    <xdr:to>
      <xdr:col>5</xdr:col>
      <xdr:colOff>268817</xdr:colOff>
      <xdr:row>391</xdr:row>
      <xdr:rowOff>194469</xdr:rowOff>
    </xdr:to>
    <xdr:pic>
      <xdr:nvPicPr>
        <xdr:cNvPr id="4165645" name="Picture 125">
          <a:extLst>
            <a:ext uri="{FF2B5EF4-FFF2-40B4-BE49-F238E27FC236}">
              <a16:creationId xmlns:a16="http://schemas.microsoft.com/office/drawing/2014/main" id="{00000000-0008-0000-1100-00000D9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3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334" y="72809100"/>
          <a:ext cx="1443566" cy="6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836083</xdr:colOff>
      <xdr:row>406</xdr:row>
      <xdr:rowOff>113772</xdr:rowOff>
    </xdr:from>
    <xdr:to>
      <xdr:col>7</xdr:col>
      <xdr:colOff>625740</xdr:colOff>
      <xdr:row>410</xdr:row>
      <xdr:rowOff>29715</xdr:rowOff>
    </xdr:to>
    <xdr:pic>
      <xdr:nvPicPr>
        <xdr:cNvPr id="22" name="Picture 844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7833" y="75964522"/>
          <a:ext cx="752740" cy="6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534194</xdr:colOff>
      <xdr:row>3</xdr:row>
      <xdr:rowOff>157162</xdr:rowOff>
    </xdr:from>
    <xdr:to>
      <xdr:col>1</xdr:col>
      <xdr:colOff>908844</xdr:colOff>
      <xdr:row>6</xdr:row>
      <xdr:rowOff>119062</xdr:rowOff>
    </xdr:to>
    <xdr:pic>
      <xdr:nvPicPr>
        <xdr:cNvPr id="16" name="Изображения 34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65" t="19916" r="7697" b="7401"/>
        <a:stretch>
          <a:fillRect/>
        </a:stretch>
      </xdr:blipFill>
      <xdr:spPr bwMode="auto">
        <a:xfrm>
          <a:off x="534194" y="1100137"/>
          <a:ext cx="1327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652464</xdr:colOff>
      <xdr:row>58</xdr:row>
      <xdr:rowOff>227806</xdr:rowOff>
    </xdr:from>
    <xdr:to>
      <xdr:col>1</xdr:col>
      <xdr:colOff>441326</xdr:colOff>
      <xdr:row>62</xdr:row>
      <xdr:rowOff>53181</xdr:rowOff>
    </xdr:to>
    <xdr:pic>
      <xdr:nvPicPr>
        <xdr:cNvPr id="19" name="Изображения 39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4" y="11526837"/>
          <a:ext cx="741362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387350</xdr:colOff>
      <xdr:row>148</xdr:row>
      <xdr:rowOff>196850</xdr:rowOff>
    </xdr:from>
    <xdr:to>
      <xdr:col>1</xdr:col>
      <xdr:colOff>400050</xdr:colOff>
      <xdr:row>151</xdr:row>
      <xdr:rowOff>152400</xdr:rowOff>
    </xdr:to>
    <xdr:pic>
      <xdr:nvPicPr>
        <xdr:cNvPr id="21" name="Изображения 3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399625"/>
          <a:ext cx="965200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437357</xdr:colOff>
      <xdr:row>205</xdr:row>
      <xdr:rowOff>5556</xdr:rowOff>
    </xdr:from>
    <xdr:to>
      <xdr:col>2</xdr:col>
      <xdr:colOff>46038</xdr:colOff>
      <xdr:row>208</xdr:row>
      <xdr:rowOff>26193</xdr:rowOff>
    </xdr:to>
    <xdr:pic>
      <xdr:nvPicPr>
        <xdr:cNvPr id="24" name="Изображения 29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9857" y="34188400"/>
          <a:ext cx="894556" cy="59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651669</xdr:colOff>
      <xdr:row>235</xdr:row>
      <xdr:rowOff>86519</xdr:rowOff>
    </xdr:from>
    <xdr:to>
      <xdr:col>2</xdr:col>
      <xdr:colOff>241301</xdr:colOff>
      <xdr:row>238</xdr:row>
      <xdr:rowOff>86519</xdr:rowOff>
    </xdr:to>
    <xdr:pic>
      <xdr:nvPicPr>
        <xdr:cNvPr id="25" name="Изображения 29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169" y="40055800"/>
          <a:ext cx="87550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694045</xdr:colOff>
      <xdr:row>265</xdr:row>
      <xdr:rowOff>35719</xdr:rowOff>
    </xdr:from>
    <xdr:to>
      <xdr:col>2</xdr:col>
      <xdr:colOff>323460</xdr:colOff>
      <xdr:row>268</xdr:row>
      <xdr:rowOff>59530</xdr:rowOff>
    </xdr:to>
    <xdr:pic>
      <xdr:nvPicPr>
        <xdr:cNvPr id="26" name="Изображения 2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545" y="45803344"/>
          <a:ext cx="915290" cy="595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229677</xdr:colOff>
      <xdr:row>355</xdr:row>
      <xdr:rowOff>157162</xdr:rowOff>
    </xdr:from>
    <xdr:to>
      <xdr:col>1</xdr:col>
      <xdr:colOff>1204768</xdr:colOff>
      <xdr:row>359</xdr:row>
      <xdr:rowOff>76200</xdr:rowOff>
    </xdr:to>
    <xdr:pic>
      <xdr:nvPicPr>
        <xdr:cNvPr id="27" name="Изображения 23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277" y="63750295"/>
          <a:ext cx="975091" cy="65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371</xdr:row>
      <xdr:rowOff>114300</xdr:rowOff>
    </xdr:from>
    <xdr:to>
      <xdr:col>1</xdr:col>
      <xdr:colOff>1236134</xdr:colOff>
      <xdr:row>375</xdr:row>
      <xdr:rowOff>134635</xdr:rowOff>
    </xdr:to>
    <xdr:pic>
      <xdr:nvPicPr>
        <xdr:cNvPr id="28" name="Изображения 3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400" y="66797767"/>
          <a:ext cx="1185334" cy="75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406</xdr:row>
      <xdr:rowOff>156104</xdr:rowOff>
    </xdr:from>
    <xdr:to>
      <xdr:col>1</xdr:col>
      <xdr:colOff>264584</xdr:colOff>
      <xdr:row>410</xdr:row>
      <xdr:rowOff>72047</xdr:rowOff>
    </xdr:to>
    <xdr:pic>
      <xdr:nvPicPr>
        <xdr:cNvPr id="30" name="Picture 844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7700187"/>
          <a:ext cx="751417" cy="63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295</xdr:row>
      <xdr:rowOff>11906</xdr:rowOff>
    </xdr:from>
    <xdr:to>
      <xdr:col>1</xdr:col>
      <xdr:colOff>819229</xdr:colOff>
      <xdr:row>298</xdr:row>
      <xdr:rowOff>31769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0" y="51565969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325</xdr:row>
      <xdr:rowOff>0</xdr:rowOff>
    </xdr:from>
    <xdr:to>
      <xdr:col>1</xdr:col>
      <xdr:colOff>950197</xdr:colOff>
      <xdr:row>328</xdr:row>
      <xdr:rowOff>19864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8218" y="57340500"/>
          <a:ext cx="914479" cy="591363"/>
        </a:xfrm>
        <a:prstGeom prst="rect">
          <a:avLst/>
        </a:prstGeom>
      </xdr:spPr>
    </xdr:pic>
    <xdr:clientData/>
  </xdr:twoCellAnchor>
  <xdr:twoCellAnchor editAs="oneCell">
    <xdr:from>
      <xdr:col>0</xdr:col>
      <xdr:colOff>450588</xdr:colOff>
      <xdr:row>175</xdr:row>
      <xdr:rowOff>59267</xdr:rowOff>
    </xdr:from>
    <xdr:to>
      <xdr:col>1</xdr:col>
      <xdr:colOff>1075267</xdr:colOff>
      <xdr:row>180</xdr:row>
      <xdr:rowOff>131996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5754" b="19989"/>
        <a:stretch/>
      </xdr:blipFill>
      <xdr:spPr>
        <a:xfrm>
          <a:off x="450588" y="28541134"/>
          <a:ext cx="1615279" cy="10379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418</xdr:row>
      <xdr:rowOff>50800</xdr:rowOff>
    </xdr:from>
    <xdr:to>
      <xdr:col>1</xdr:col>
      <xdr:colOff>842463</xdr:colOff>
      <xdr:row>418</xdr:row>
      <xdr:rowOff>645583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50" b="21067"/>
        <a:stretch/>
      </xdr:blipFill>
      <xdr:spPr bwMode="auto">
        <a:xfrm>
          <a:off x="127000" y="78208717"/>
          <a:ext cx="1678546" cy="594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</xdr:colOff>
      <xdr:row>431</xdr:row>
      <xdr:rowOff>46568</xdr:rowOff>
    </xdr:from>
    <xdr:to>
      <xdr:col>1</xdr:col>
      <xdr:colOff>814916</xdr:colOff>
      <xdr:row>431</xdr:row>
      <xdr:rowOff>749301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434" t="29633" r="15693" b="30696"/>
        <a:stretch/>
      </xdr:blipFill>
      <xdr:spPr>
        <a:xfrm>
          <a:off x="2116" y="81231318"/>
          <a:ext cx="1775883" cy="702733"/>
        </a:xfrm>
        <a:prstGeom prst="rect">
          <a:avLst/>
        </a:prstGeom>
      </xdr:spPr>
    </xdr:pic>
    <xdr:clientData/>
  </xdr:twoCellAnchor>
  <xdr:twoCellAnchor>
    <xdr:from>
      <xdr:col>1</xdr:col>
      <xdr:colOff>3175</xdr:colOff>
      <xdr:row>119</xdr:row>
      <xdr:rowOff>45244</xdr:rowOff>
    </xdr:from>
    <xdr:to>
      <xdr:col>1</xdr:col>
      <xdr:colOff>574675</xdr:colOff>
      <xdr:row>121</xdr:row>
      <xdr:rowOff>162719</xdr:rowOff>
    </xdr:to>
    <xdr:pic>
      <xdr:nvPicPr>
        <xdr:cNvPr id="29" name="Изображения 40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</xdr:colOff>
      <xdr:row>119</xdr:row>
      <xdr:rowOff>45244</xdr:rowOff>
    </xdr:from>
    <xdr:to>
      <xdr:col>1</xdr:col>
      <xdr:colOff>574675</xdr:colOff>
      <xdr:row>121</xdr:row>
      <xdr:rowOff>162719</xdr:rowOff>
    </xdr:to>
    <xdr:pic>
      <xdr:nvPicPr>
        <xdr:cNvPr id="32" name="Изображения 40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58" y="16798661"/>
          <a:ext cx="571500" cy="519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370417</xdr:colOff>
      <xdr:row>88</xdr:row>
      <xdr:rowOff>42336</xdr:rowOff>
    </xdr:from>
    <xdr:to>
      <xdr:col>1</xdr:col>
      <xdr:colOff>751418</xdr:colOff>
      <xdr:row>93</xdr:row>
      <xdr:rowOff>148170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8000" y="16414753"/>
          <a:ext cx="1068917" cy="13440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327660</xdr:colOff>
      <xdr:row>84</xdr:row>
      <xdr:rowOff>304803</xdr:rowOff>
    </xdr:from>
    <xdr:to>
      <xdr:col>4</xdr:col>
      <xdr:colOff>396240</xdr:colOff>
      <xdr:row>84</xdr:row>
      <xdr:rowOff>641542</xdr:rowOff>
    </xdr:to>
    <xdr:pic>
      <xdr:nvPicPr>
        <xdr:cNvPr id="4156424" name="Picture 8">
          <a:extLst>
            <a:ext uri="{FF2B5EF4-FFF2-40B4-BE49-F238E27FC236}">
              <a16:creationId xmlns:a16="http://schemas.microsoft.com/office/drawing/2014/main" id="{00000000-0008-0000-12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78548"/>
        <a:stretch>
          <a:fillRect/>
        </a:stretch>
      </xdr:blipFill>
      <xdr:spPr bwMode="auto">
        <a:xfrm rot="5400000">
          <a:off x="3199670" y="22266373"/>
          <a:ext cx="336739" cy="1569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</xdr:colOff>
      <xdr:row>53</xdr:row>
      <xdr:rowOff>37826</xdr:rowOff>
    </xdr:from>
    <xdr:to>
      <xdr:col>0</xdr:col>
      <xdr:colOff>579120</xdr:colOff>
      <xdr:row>56</xdr:row>
      <xdr:rowOff>205766</xdr:rowOff>
    </xdr:to>
    <xdr:pic>
      <xdr:nvPicPr>
        <xdr:cNvPr id="4156417" name="Picture 1" descr="Picture background">
          <a:extLst>
            <a:ext uri="{FF2B5EF4-FFF2-40B4-BE49-F238E27FC236}">
              <a16:creationId xmlns:a16="http://schemas.microsoft.com/office/drawing/2014/main" id="{00000000-0008-0000-12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769" r="38995"/>
        <a:stretch>
          <a:fillRect/>
        </a:stretch>
      </xdr:blipFill>
      <xdr:spPr bwMode="auto">
        <a:xfrm>
          <a:off x="15240" y="13601426"/>
          <a:ext cx="563880" cy="11661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676909</xdr:colOff>
      <xdr:row>96</xdr:row>
      <xdr:rowOff>60156</xdr:rowOff>
    </xdr:from>
    <xdr:to>
      <xdr:col>2</xdr:col>
      <xdr:colOff>502920</xdr:colOff>
      <xdr:row>98</xdr:row>
      <xdr:rowOff>198119</xdr:rowOff>
    </xdr:to>
    <xdr:pic>
      <xdr:nvPicPr>
        <xdr:cNvPr id="4166663" name="Рисунок 8">
          <a:extLst>
            <a:ext uri="{FF2B5EF4-FFF2-40B4-BE49-F238E27FC236}">
              <a16:creationId xmlns:a16="http://schemas.microsoft.com/office/drawing/2014/main" id="{00000000-0008-0000-1200-000007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39" b="8752"/>
        <a:stretch>
          <a:fillRect/>
        </a:stretch>
      </xdr:blipFill>
      <xdr:spPr bwMode="auto">
        <a:xfrm>
          <a:off x="1659889" y="25198536"/>
          <a:ext cx="1494791" cy="686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127</xdr:row>
      <xdr:rowOff>38100</xdr:rowOff>
    </xdr:from>
    <xdr:to>
      <xdr:col>1</xdr:col>
      <xdr:colOff>159908</xdr:colOff>
      <xdr:row>130</xdr:row>
      <xdr:rowOff>129540</xdr:rowOff>
    </xdr:to>
    <xdr:pic>
      <xdr:nvPicPr>
        <xdr:cNvPr id="4166666" name="Рисунок 2">
          <a:extLst>
            <a:ext uri="{FF2B5EF4-FFF2-40B4-BE49-F238E27FC236}">
              <a16:creationId xmlns:a16="http://schemas.microsoft.com/office/drawing/2014/main" id="{00000000-0008-0000-1200-00000A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24"/>
        <a:stretch>
          <a:fillRect/>
        </a:stretch>
      </xdr:blipFill>
      <xdr:spPr bwMode="auto">
        <a:xfrm>
          <a:off x="320040" y="31973520"/>
          <a:ext cx="822848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137</xdr:row>
      <xdr:rowOff>95250</xdr:rowOff>
    </xdr:from>
    <xdr:to>
      <xdr:col>1</xdr:col>
      <xdr:colOff>650240</xdr:colOff>
      <xdr:row>139</xdr:row>
      <xdr:rowOff>1270</xdr:rowOff>
    </xdr:to>
    <xdr:pic>
      <xdr:nvPicPr>
        <xdr:cNvPr id="4166667" name="Picture 7926" descr="Сетчатая гильза">
          <a:extLst>
            <a:ext uri="{FF2B5EF4-FFF2-40B4-BE49-F238E27FC236}">
              <a16:creationId xmlns:a16="http://schemas.microsoft.com/office/drawing/2014/main" id="{00000000-0008-0000-1200-00000B9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2040850"/>
          <a:ext cx="15240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204</xdr:row>
      <xdr:rowOff>19050</xdr:rowOff>
    </xdr:from>
    <xdr:to>
      <xdr:col>0</xdr:col>
      <xdr:colOff>536575</xdr:colOff>
      <xdr:row>207</xdr:row>
      <xdr:rowOff>295275</xdr:rowOff>
    </xdr:to>
    <xdr:pic>
      <xdr:nvPicPr>
        <xdr:cNvPr id="4166673" name="Рисунок 1">
          <a:extLst>
            <a:ext uri="{FF2B5EF4-FFF2-40B4-BE49-F238E27FC236}">
              <a16:creationId xmlns:a16="http://schemas.microsoft.com/office/drawing/2014/main" id="{00000000-0008-0000-1200-0000119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9472850"/>
          <a:ext cx="508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62</xdr:row>
      <xdr:rowOff>66675</xdr:rowOff>
    </xdr:from>
    <xdr:to>
      <xdr:col>0</xdr:col>
      <xdr:colOff>645795</xdr:colOff>
      <xdr:row>65</xdr:row>
      <xdr:rowOff>91938</xdr:rowOff>
    </xdr:to>
    <xdr:pic>
      <xdr:nvPicPr>
        <xdr:cNvPr id="21" name="Рисунок 5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7" t="5159" r="17414" b="4365"/>
        <a:stretch>
          <a:fillRect/>
        </a:stretch>
      </xdr:blipFill>
      <xdr:spPr bwMode="auto">
        <a:xfrm>
          <a:off x="66674" y="16592550"/>
          <a:ext cx="579121" cy="96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120650</xdr:colOff>
      <xdr:row>137</xdr:row>
      <xdr:rowOff>95250</xdr:rowOff>
    </xdr:from>
    <xdr:to>
      <xdr:col>1</xdr:col>
      <xdr:colOff>650240</xdr:colOff>
      <xdr:row>139</xdr:row>
      <xdr:rowOff>1270</xdr:rowOff>
    </xdr:to>
    <xdr:pic>
      <xdr:nvPicPr>
        <xdr:cNvPr id="28" name="Picture 7926" descr="Сетчатая гильза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23031450"/>
          <a:ext cx="1485900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173</xdr:row>
      <xdr:rowOff>121920</xdr:rowOff>
    </xdr:from>
    <xdr:to>
      <xdr:col>1</xdr:col>
      <xdr:colOff>155386</xdr:colOff>
      <xdr:row>176</xdr:row>
      <xdr:rowOff>68580</xdr:rowOff>
    </xdr:to>
    <xdr:pic>
      <xdr:nvPicPr>
        <xdr:cNvPr id="31" name="Рисунок 1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27003" r="12817" b="24727"/>
        <a:stretch>
          <a:fillRect/>
        </a:stretch>
      </xdr:blipFill>
      <xdr:spPr bwMode="auto">
        <a:xfrm>
          <a:off x="129540" y="38862000"/>
          <a:ext cx="1008826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3</xdr:row>
      <xdr:rowOff>28575</xdr:rowOff>
    </xdr:from>
    <xdr:ext cx="815340" cy="815340"/>
    <xdr:pic>
      <xdr:nvPicPr>
        <xdr:cNvPr id="37" name="Рисунок 1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56335"/>
          <a:ext cx="81534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11</xdr:row>
      <xdr:rowOff>57149</xdr:rowOff>
    </xdr:from>
    <xdr:ext cx="939165" cy="773431"/>
    <xdr:pic>
      <xdr:nvPicPr>
        <xdr:cNvPr id="38" name="Рисунок 1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219449"/>
          <a:ext cx="939165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71437</xdr:colOff>
      <xdr:row>19</xdr:row>
      <xdr:rowOff>57149</xdr:rowOff>
    </xdr:from>
    <xdr:ext cx="773431" cy="773431"/>
    <xdr:pic>
      <xdr:nvPicPr>
        <xdr:cNvPr id="39" name="Рисунок 1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437" y="5253989"/>
          <a:ext cx="773431" cy="77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236219</xdr:colOff>
      <xdr:row>27</xdr:row>
      <xdr:rowOff>30480</xdr:rowOff>
    </xdr:from>
    <xdr:ext cx="585409" cy="838199"/>
    <xdr:pic>
      <xdr:nvPicPr>
        <xdr:cNvPr id="36" name="Рисунок 1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57" r="22262"/>
        <a:stretch>
          <a:fillRect/>
        </a:stretch>
      </xdr:blipFill>
      <xdr:spPr bwMode="auto">
        <a:xfrm>
          <a:off x="236219" y="7261860"/>
          <a:ext cx="585409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158115</xdr:colOff>
      <xdr:row>215</xdr:row>
      <xdr:rowOff>13336</xdr:rowOff>
    </xdr:from>
    <xdr:ext cx="467540" cy="843914"/>
    <xdr:pic>
      <xdr:nvPicPr>
        <xdr:cNvPr id="35" name="Рисунок 1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" y="51886486"/>
          <a:ext cx="467540" cy="84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662940</xdr:colOff>
      <xdr:row>96</xdr:row>
      <xdr:rowOff>74350</xdr:rowOff>
    </xdr:from>
    <xdr:to>
      <xdr:col>5</xdr:col>
      <xdr:colOff>257175</xdr:colOff>
      <xdr:row>98</xdr:row>
      <xdr:rowOff>114300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7332" t="36778" r="14092" b="20722"/>
        <a:stretch>
          <a:fillRect/>
        </a:stretch>
      </xdr:blipFill>
      <xdr:spPr>
        <a:xfrm>
          <a:off x="3695700" y="25212730"/>
          <a:ext cx="1188720" cy="58859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44</xdr:row>
      <xdr:rowOff>53340</xdr:rowOff>
    </xdr:from>
    <xdr:to>
      <xdr:col>0</xdr:col>
      <xdr:colOff>640080</xdr:colOff>
      <xdr:row>47</xdr:row>
      <xdr:rowOff>121920</xdr:rowOff>
    </xdr:to>
    <xdr:pic>
      <xdr:nvPicPr>
        <xdr:cNvPr id="4156418" name="Picture 2" descr="Picture background">
          <a:extLst>
            <a:ext uri="{FF2B5EF4-FFF2-40B4-BE49-F238E27FC236}">
              <a16:creationId xmlns:a16="http://schemas.microsoft.com/office/drawing/2014/main" id="{00000000-0008-0000-12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7481" r="27481"/>
        <a:stretch>
          <a:fillRect/>
        </a:stretch>
      </xdr:blipFill>
      <xdr:spPr bwMode="auto">
        <a:xfrm>
          <a:off x="190500" y="11498580"/>
          <a:ext cx="449580" cy="9982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72</xdr:row>
      <xdr:rowOff>15240</xdr:rowOff>
    </xdr:from>
    <xdr:to>
      <xdr:col>0</xdr:col>
      <xdr:colOff>464820</xdr:colOff>
      <xdr:row>75</xdr:row>
      <xdr:rowOff>176496</xdr:rowOff>
    </xdr:to>
    <xdr:pic>
      <xdr:nvPicPr>
        <xdr:cNvPr id="4156420" name="Picture 4" descr="Picture background">
          <a:extLst>
            <a:ext uri="{FF2B5EF4-FFF2-40B4-BE49-F238E27FC236}">
              <a16:creationId xmlns:a16="http://schemas.microsoft.com/office/drawing/2014/main" id="{00000000-0008-0000-12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9362" r="32524" b="5132"/>
        <a:stretch>
          <a:fillRect/>
        </a:stretch>
      </xdr:blipFill>
      <xdr:spPr bwMode="auto">
        <a:xfrm flipH="1">
          <a:off x="167640" y="20269200"/>
          <a:ext cx="297180" cy="9156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35</xdr:row>
      <xdr:rowOff>38100</xdr:rowOff>
    </xdr:from>
    <xdr:to>
      <xdr:col>0</xdr:col>
      <xdr:colOff>480060</xdr:colOff>
      <xdr:row>38</xdr:row>
      <xdr:rowOff>144780</xdr:rowOff>
    </xdr:to>
    <xdr:pic>
      <xdr:nvPicPr>
        <xdr:cNvPr id="4156421" name="Picture 5">
          <a:extLst>
            <a:ext uri="{FF2B5EF4-FFF2-40B4-BE49-F238E27FC236}">
              <a16:creationId xmlns:a16="http://schemas.microsoft.com/office/drawing/2014/main" id="{00000000-0008-0000-1200-00000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7816" t="7000" r="39414" b="7500"/>
        <a:stretch>
          <a:fillRect/>
        </a:stretch>
      </xdr:blipFill>
      <xdr:spPr bwMode="auto">
        <a:xfrm>
          <a:off x="205740" y="9304020"/>
          <a:ext cx="27432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138940</xdr:colOff>
      <xdr:row>62</xdr:row>
      <xdr:rowOff>43815</xdr:rowOff>
    </xdr:from>
    <xdr:to>
      <xdr:col>0</xdr:col>
      <xdr:colOff>649663</xdr:colOff>
      <xdr:row>65</xdr:row>
      <xdr:rowOff>196215</xdr:rowOff>
    </xdr:to>
    <xdr:pic>
      <xdr:nvPicPr>
        <xdr:cNvPr id="4156422" name="Picture 6" descr="Picture background">
          <a:extLst>
            <a:ext uri="{FF2B5EF4-FFF2-40B4-BE49-F238E27FC236}">
              <a16:creationId xmlns:a16="http://schemas.microsoft.com/office/drawing/2014/main" id="{00000000-0008-0000-1200-00000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H="1">
          <a:off x="138940" y="16569690"/>
          <a:ext cx="510723" cy="1095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632460</xdr:colOff>
      <xdr:row>115</xdr:row>
      <xdr:rowOff>243840</xdr:rowOff>
    </xdr:from>
    <xdr:to>
      <xdr:col>4</xdr:col>
      <xdr:colOff>411479</xdr:colOff>
      <xdr:row>118</xdr:row>
      <xdr:rowOff>138282</xdr:rowOff>
    </xdr:to>
    <xdr:pic>
      <xdr:nvPicPr>
        <xdr:cNvPr id="4156423" name="Picture 7" descr="Picture background">
          <a:extLst>
            <a:ext uri="{FF2B5EF4-FFF2-40B4-BE49-F238E27FC236}">
              <a16:creationId xmlns:a16="http://schemas.microsoft.com/office/drawing/2014/main" id="{00000000-0008-0000-12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b="10274"/>
        <a:stretch>
          <a:fillRect/>
        </a:stretch>
      </xdr:blipFill>
      <xdr:spPr bwMode="auto">
        <a:xfrm>
          <a:off x="2887980" y="29260800"/>
          <a:ext cx="1280159" cy="610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274319</xdr:colOff>
      <xdr:row>186</xdr:row>
      <xdr:rowOff>52550</xdr:rowOff>
    </xdr:from>
    <xdr:to>
      <xdr:col>0</xdr:col>
      <xdr:colOff>601980</xdr:colOff>
      <xdr:row>189</xdr:row>
      <xdr:rowOff>274978</xdr:rowOff>
    </xdr:to>
    <xdr:pic>
      <xdr:nvPicPr>
        <xdr:cNvPr id="4156425" name="Picture 9">
          <a:extLst>
            <a:ext uri="{FF2B5EF4-FFF2-40B4-BE49-F238E27FC236}">
              <a16:creationId xmlns:a16="http://schemas.microsoft.com/office/drawing/2014/main" id="{00000000-0008-0000-12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74319" y="4143677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182880</xdr:colOff>
      <xdr:row>195</xdr:row>
      <xdr:rowOff>38100</xdr:rowOff>
    </xdr:from>
    <xdr:to>
      <xdr:col>0</xdr:col>
      <xdr:colOff>510541</xdr:colOff>
      <xdr:row>198</xdr:row>
      <xdr:rowOff>146228</xdr:rowOff>
    </xdr:to>
    <xdr:pic>
      <xdr:nvPicPr>
        <xdr:cNvPr id="47" name="Picture 9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2880" y="43609260"/>
          <a:ext cx="327661" cy="10225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323850</xdr:colOff>
      <xdr:row>160</xdr:row>
      <xdr:rowOff>47625</xdr:rowOff>
    </xdr:from>
    <xdr:to>
      <xdr:col>5</xdr:col>
      <xdr:colOff>571499</xdr:colOff>
      <xdr:row>162</xdr:row>
      <xdr:rowOff>352425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39462075"/>
          <a:ext cx="4190999" cy="6286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120650</xdr:colOff>
      <xdr:row>84</xdr:row>
      <xdr:rowOff>25400</xdr:rowOff>
    </xdr:from>
    <xdr:to>
      <xdr:col>7</xdr:col>
      <xdr:colOff>73025</xdr:colOff>
      <xdr:row>85</xdr:row>
      <xdr:rowOff>177800</xdr:rowOff>
    </xdr:to>
    <xdr:pic>
      <xdr:nvPicPr>
        <xdr:cNvPr id="4167681" name="Picture 37799">
          <a:extLst>
            <a:ext uri="{FF2B5EF4-FFF2-40B4-BE49-F238E27FC236}">
              <a16:creationId xmlns:a16="http://schemas.microsoft.com/office/drawing/2014/main" id="{00000000-0008-0000-1300-000001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566900"/>
          <a:ext cx="2317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869950</xdr:colOff>
      <xdr:row>95</xdr:row>
      <xdr:rowOff>82550</xdr:rowOff>
    </xdr:from>
    <xdr:to>
      <xdr:col>8</xdr:col>
      <xdr:colOff>190500</xdr:colOff>
      <xdr:row>98</xdr:row>
      <xdr:rowOff>76200</xdr:rowOff>
    </xdr:to>
    <xdr:pic>
      <xdr:nvPicPr>
        <xdr:cNvPr id="4167683" name="Рисунок 17" descr="http://im4-tub-ru.yandex.net/i?id=21178963-16-72&amp;n=21">
          <a:extLst>
            <a:ext uri="{FF2B5EF4-FFF2-40B4-BE49-F238E27FC236}">
              <a16:creationId xmlns:a16="http://schemas.microsoft.com/office/drawing/2014/main" id="{00000000-0008-0000-1300-00000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17" t="7394" r="1128" b="11975"/>
        <a:stretch>
          <a:fillRect/>
        </a:stretch>
      </xdr:blipFill>
      <xdr:spPr bwMode="auto">
        <a:xfrm>
          <a:off x="5302250" y="20688300"/>
          <a:ext cx="1225550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-76200</xdr:colOff>
      <xdr:row>96</xdr:row>
      <xdr:rowOff>317500</xdr:rowOff>
    </xdr:from>
    <xdr:to>
      <xdr:col>7</xdr:col>
      <xdr:colOff>400050</xdr:colOff>
      <xdr:row>97</xdr:row>
      <xdr:rowOff>50800</xdr:rowOff>
    </xdr:to>
    <xdr:pic>
      <xdr:nvPicPr>
        <xdr:cNvPr id="4167685" name="Picture 1279">
          <a:extLst>
            <a:ext uri="{FF2B5EF4-FFF2-40B4-BE49-F238E27FC236}">
              <a16:creationId xmlns:a16="http://schemas.microsoft.com/office/drawing/2014/main" id="{00000000-0008-0000-1300-000005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0" t="-2" r="900" b="55594"/>
        <a:stretch>
          <a:fillRect/>
        </a:stretch>
      </xdr:blipFill>
      <xdr:spPr bwMode="auto">
        <a:xfrm>
          <a:off x="3797300" y="21304250"/>
          <a:ext cx="1981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119</xdr:row>
      <xdr:rowOff>279400</xdr:rowOff>
    </xdr:from>
    <xdr:to>
      <xdr:col>5</xdr:col>
      <xdr:colOff>165100</xdr:colOff>
      <xdr:row>120</xdr:row>
      <xdr:rowOff>76200</xdr:rowOff>
    </xdr:to>
    <xdr:pic>
      <xdr:nvPicPr>
        <xdr:cNvPr id="4167686" name="Picture 68" descr="pic112">
          <a:extLst>
            <a:ext uri="{FF2B5EF4-FFF2-40B4-BE49-F238E27FC236}">
              <a16:creationId xmlns:a16="http://schemas.microsoft.com/office/drawing/2014/main" id="{00000000-0008-0000-1300-000006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95" r="-1788"/>
        <a:stretch>
          <a:fillRect/>
        </a:stretch>
      </xdr:blipFill>
      <xdr:spPr bwMode="auto">
        <a:xfrm>
          <a:off x="2590800" y="25908000"/>
          <a:ext cx="144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368300</xdr:colOff>
      <xdr:row>119</xdr:row>
      <xdr:rowOff>355600</xdr:rowOff>
    </xdr:from>
    <xdr:to>
      <xdr:col>7</xdr:col>
      <xdr:colOff>660400</xdr:colOff>
      <xdr:row>120</xdr:row>
      <xdr:rowOff>114300</xdr:rowOff>
    </xdr:to>
    <xdr:pic>
      <xdr:nvPicPr>
        <xdr:cNvPr id="4167687" name="Picture 1279">
          <a:extLst>
            <a:ext uri="{FF2B5EF4-FFF2-40B4-BE49-F238E27FC236}">
              <a16:creationId xmlns:a16="http://schemas.microsoft.com/office/drawing/2014/main" id="{00000000-0008-0000-1300-000007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353" r="2928" b="3555"/>
        <a:stretch>
          <a:fillRect/>
        </a:stretch>
      </xdr:blipFill>
      <xdr:spPr bwMode="auto">
        <a:xfrm>
          <a:off x="3886200" y="25984200"/>
          <a:ext cx="220345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869950</xdr:colOff>
      <xdr:row>20</xdr:row>
      <xdr:rowOff>95250</xdr:rowOff>
    </xdr:from>
    <xdr:to>
      <xdr:col>7</xdr:col>
      <xdr:colOff>209550</xdr:colOff>
      <xdr:row>21</xdr:row>
      <xdr:rowOff>342900</xdr:rowOff>
    </xdr:to>
    <xdr:pic>
      <xdr:nvPicPr>
        <xdr:cNvPr id="4167689" name="Picture 395">
          <a:extLst>
            <a:ext uri="{FF2B5EF4-FFF2-40B4-BE49-F238E27FC236}">
              <a16:creationId xmlns:a16="http://schemas.microsoft.com/office/drawing/2014/main" id="{00000000-0008-0000-1300-000009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33700" y="5086350"/>
          <a:ext cx="26860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850900</xdr:colOff>
      <xdr:row>30</xdr:row>
      <xdr:rowOff>222250</xdr:rowOff>
    </xdr:from>
    <xdr:to>
      <xdr:col>7</xdr:col>
      <xdr:colOff>520700</xdr:colOff>
      <xdr:row>33</xdr:row>
      <xdr:rowOff>19050</xdr:rowOff>
    </xdr:to>
    <xdr:pic>
      <xdr:nvPicPr>
        <xdr:cNvPr id="4167690" name="Picture 395">
          <a:extLst>
            <a:ext uri="{FF2B5EF4-FFF2-40B4-BE49-F238E27FC236}">
              <a16:creationId xmlns:a16="http://schemas.microsoft.com/office/drawing/2014/main" id="{00000000-0008-0000-1300-00000A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914650" y="7867650"/>
          <a:ext cx="301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</xdr:row>
      <xdr:rowOff>101600</xdr:rowOff>
    </xdr:from>
    <xdr:to>
      <xdr:col>2</xdr:col>
      <xdr:colOff>222250</xdr:colOff>
      <xdr:row>6</xdr:row>
      <xdr:rowOff>355600</xdr:rowOff>
    </xdr:to>
    <xdr:pic>
      <xdr:nvPicPr>
        <xdr:cNvPr id="4167691" name="Рисунок 36">
          <a:extLst>
            <a:ext uri="{FF2B5EF4-FFF2-40B4-BE49-F238E27FC236}">
              <a16:creationId xmlns:a16="http://schemas.microsoft.com/office/drawing/2014/main" id="{00000000-0008-0000-1300-00000B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222250" y="14605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21</xdr:row>
      <xdr:rowOff>133350</xdr:rowOff>
    </xdr:to>
    <xdr:pic>
      <xdr:nvPicPr>
        <xdr:cNvPr id="4167692" name="Рисунок 36">
          <a:extLst>
            <a:ext uri="{FF2B5EF4-FFF2-40B4-BE49-F238E27FC236}">
              <a16:creationId xmlns:a16="http://schemas.microsoft.com/office/drawing/2014/main" id="{00000000-0008-0000-1300-00000C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6609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29</xdr:row>
      <xdr:rowOff>323850</xdr:rowOff>
    </xdr:from>
    <xdr:to>
      <xdr:col>2</xdr:col>
      <xdr:colOff>69850</xdr:colOff>
      <xdr:row>32</xdr:row>
      <xdr:rowOff>95250</xdr:rowOff>
    </xdr:to>
    <xdr:pic>
      <xdr:nvPicPr>
        <xdr:cNvPr id="4167693" name="Рисунок 36">
          <a:extLst>
            <a:ext uri="{FF2B5EF4-FFF2-40B4-BE49-F238E27FC236}">
              <a16:creationId xmlns:a16="http://schemas.microsoft.com/office/drawing/2014/main" id="{00000000-0008-0000-1300-00000D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5882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70</xdr:row>
      <xdr:rowOff>0</xdr:rowOff>
    </xdr:from>
    <xdr:to>
      <xdr:col>2</xdr:col>
      <xdr:colOff>57150</xdr:colOff>
      <xdr:row>71</xdr:row>
      <xdr:rowOff>254000</xdr:rowOff>
    </xdr:to>
    <xdr:pic>
      <xdr:nvPicPr>
        <xdr:cNvPr id="4167694" name="Рисунок 36">
          <a:extLst>
            <a:ext uri="{FF2B5EF4-FFF2-40B4-BE49-F238E27FC236}">
              <a16:creationId xmlns:a16="http://schemas.microsoft.com/office/drawing/2014/main" id="{00000000-0008-0000-1300-00000E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10680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83</xdr:row>
      <xdr:rowOff>120650</xdr:rowOff>
    </xdr:from>
    <xdr:to>
      <xdr:col>2</xdr:col>
      <xdr:colOff>57150</xdr:colOff>
      <xdr:row>84</xdr:row>
      <xdr:rowOff>374650</xdr:rowOff>
    </xdr:to>
    <xdr:pic>
      <xdr:nvPicPr>
        <xdr:cNvPr id="4167695" name="Рисунок 36">
          <a:extLst>
            <a:ext uri="{FF2B5EF4-FFF2-40B4-BE49-F238E27FC236}">
              <a16:creationId xmlns:a16="http://schemas.microsoft.com/office/drawing/2014/main" id="{00000000-0008-0000-1300-00000F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7150" y="1428115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82550</xdr:colOff>
      <xdr:row>95</xdr:row>
      <xdr:rowOff>95250</xdr:rowOff>
    </xdr:from>
    <xdr:to>
      <xdr:col>2</xdr:col>
      <xdr:colOff>82550</xdr:colOff>
      <xdr:row>96</xdr:row>
      <xdr:rowOff>342900</xdr:rowOff>
    </xdr:to>
    <xdr:pic>
      <xdr:nvPicPr>
        <xdr:cNvPr id="4167697" name="Рисунок 36">
          <a:extLst>
            <a:ext uri="{FF2B5EF4-FFF2-40B4-BE49-F238E27FC236}">
              <a16:creationId xmlns:a16="http://schemas.microsoft.com/office/drawing/2014/main" id="{00000000-0008-0000-1300-000011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82550" y="20701000"/>
          <a:ext cx="20637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118</xdr:row>
      <xdr:rowOff>101600</xdr:rowOff>
    </xdr:from>
    <xdr:to>
      <xdr:col>2</xdr:col>
      <xdr:colOff>38100</xdr:colOff>
      <xdr:row>119</xdr:row>
      <xdr:rowOff>355600</xdr:rowOff>
    </xdr:to>
    <xdr:pic>
      <xdr:nvPicPr>
        <xdr:cNvPr id="4167698" name="Рисунок 36">
          <a:extLst>
            <a:ext uri="{FF2B5EF4-FFF2-40B4-BE49-F238E27FC236}">
              <a16:creationId xmlns:a16="http://schemas.microsoft.com/office/drawing/2014/main" id="{00000000-0008-0000-1300-0000129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38100" y="25349200"/>
          <a:ext cx="20637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196850</xdr:rowOff>
    </xdr:from>
    <xdr:to>
      <xdr:col>8</xdr:col>
      <xdr:colOff>419100</xdr:colOff>
      <xdr:row>8</xdr:row>
      <xdr:rowOff>127000</xdr:rowOff>
    </xdr:to>
    <xdr:pic>
      <xdr:nvPicPr>
        <xdr:cNvPr id="4167699" name="Picture 1" descr="obtravka">
          <a:extLst>
            <a:ext uri="{FF2B5EF4-FFF2-40B4-BE49-F238E27FC236}">
              <a16:creationId xmlns:a16="http://schemas.microsoft.com/office/drawing/2014/main" id="{00000000-0008-0000-1300-0000139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650" y="1555750"/>
          <a:ext cx="36766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352429</xdr:colOff>
      <xdr:row>69</xdr:row>
      <xdr:rowOff>133350</xdr:rowOff>
    </xdr:from>
    <xdr:to>
      <xdr:col>7</xdr:col>
      <xdr:colOff>672788</xdr:colOff>
      <xdr:row>73</xdr:row>
      <xdr:rowOff>131850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591054" y="11229975"/>
          <a:ext cx="1777684" cy="1332000"/>
        </a:xfrm>
        <a:prstGeom prst="rect">
          <a:avLst/>
        </a:prstGeom>
      </xdr:spPr>
    </xdr:pic>
    <xdr:clientData/>
  </xdr:twoCellAnchor>
  <xdr:twoCellAnchor>
    <xdr:from>
      <xdr:col>2</xdr:col>
      <xdr:colOff>863600</xdr:colOff>
      <xdr:row>46</xdr:row>
      <xdr:rowOff>38100</xdr:rowOff>
    </xdr:from>
    <xdr:to>
      <xdr:col>7</xdr:col>
      <xdr:colOff>203200</xdr:colOff>
      <xdr:row>47</xdr:row>
      <xdr:rowOff>114300</xdr:rowOff>
    </xdr:to>
    <xdr:pic>
      <xdr:nvPicPr>
        <xdr:cNvPr id="7" name="Picture 395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8" t="44482" r="-618" b="-2377"/>
        <a:stretch>
          <a:fillRect/>
        </a:stretch>
      </xdr:blipFill>
      <xdr:spPr bwMode="auto">
        <a:xfrm>
          <a:off x="2927350" y="11645900"/>
          <a:ext cx="26733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819150</xdr:colOff>
      <xdr:row>56</xdr:row>
      <xdr:rowOff>127000</xdr:rowOff>
    </xdr:from>
    <xdr:to>
      <xdr:col>7</xdr:col>
      <xdr:colOff>488950</xdr:colOff>
      <xdr:row>58</xdr:row>
      <xdr:rowOff>158750</xdr:rowOff>
    </xdr:to>
    <xdr:pic>
      <xdr:nvPicPr>
        <xdr:cNvPr id="8" name="Picture 395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" t="-9807" r="594" b="53886"/>
        <a:stretch>
          <a:fillRect/>
        </a:stretch>
      </xdr:blipFill>
      <xdr:spPr bwMode="auto">
        <a:xfrm>
          <a:off x="2882900" y="14541500"/>
          <a:ext cx="300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44</xdr:row>
      <xdr:rowOff>0</xdr:rowOff>
    </xdr:from>
    <xdr:ext cx="2063750" cy="641350"/>
    <xdr:pic>
      <xdr:nvPicPr>
        <xdr:cNvPr id="9" name="Рисунок 36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0" y="474345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69850</xdr:colOff>
      <xdr:row>54</xdr:row>
      <xdr:rowOff>323850</xdr:rowOff>
    </xdr:from>
    <xdr:ext cx="2063750" cy="641350"/>
    <xdr:pic>
      <xdr:nvPicPr>
        <xdr:cNvPr id="10" name="Рисунок 36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9850" y="7734300"/>
          <a:ext cx="20637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170</xdr:row>
      <xdr:rowOff>174625</xdr:rowOff>
    </xdr:from>
    <xdr:to>
      <xdr:col>0</xdr:col>
      <xdr:colOff>603250</xdr:colOff>
      <xdr:row>179</xdr:row>
      <xdr:rowOff>50800</xdr:rowOff>
    </xdr:to>
    <xdr:pic>
      <xdr:nvPicPr>
        <xdr:cNvPr id="4168705" name="Picture 235">
          <a:extLst>
            <a:ext uri="{FF2B5EF4-FFF2-40B4-BE49-F238E27FC236}">
              <a16:creationId xmlns:a16="http://schemas.microsoft.com/office/drawing/2014/main" id="{00000000-0008-0000-1400-000001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5769550"/>
          <a:ext cx="31750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577850</xdr:colOff>
      <xdr:row>192</xdr:row>
      <xdr:rowOff>114300</xdr:rowOff>
    </xdr:from>
    <xdr:to>
      <xdr:col>0</xdr:col>
      <xdr:colOff>958850</xdr:colOff>
      <xdr:row>206</xdr:row>
      <xdr:rowOff>19050</xdr:rowOff>
    </xdr:to>
    <xdr:pic>
      <xdr:nvPicPr>
        <xdr:cNvPr id="4168711" name="Picture 338">
          <a:extLst>
            <a:ext uri="{FF2B5EF4-FFF2-40B4-BE49-F238E27FC236}">
              <a16:creationId xmlns:a16="http://schemas.microsoft.com/office/drawing/2014/main" id="{00000000-0008-0000-1400-000007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49371250"/>
          <a:ext cx="38100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558800</xdr:colOff>
      <xdr:row>220</xdr:row>
      <xdr:rowOff>19050</xdr:rowOff>
    </xdr:from>
    <xdr:to>
      <xdr:col>0</xdr:col>
      <xdr:colOff>1028700</xdr:colOff>
      <xdr:row>223</xdr:row>
      <xdr:rowOff>120650</xdr:rowOff>
    </xdr:to>
    <xdr:pic>
      <xdr:nvPicPr>
        <xdr:cNvPr id="4168713" name="Picture 340">
          <a:extLst>
            <a:ext uri="{FF2B5EF4-FFF2-40B4-BE49-F238E27FC236}">
              <a16:creationId xmlns:a16="http://schemas.microsoft.com/office/drawing/2014/main" id="{00000000-0008-0000-1400-0000099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56197500"/>
          <a:ext cx="469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101600</xdr:colOff>
      <xdr:row>8</xdr:row>
      <xdr:rowOff>247650</xdr:rowOff>
    </xdr:from>
    <xdr:to>
      <xdr:col>0</xdr:col>
      <xdr:colOff>1009650</xdr:colOff>
      <xdr:row>16</xdr:row>
      <xdr:rowOff>19050</xdr:rowOff>
    </xdr:to>
    <xdr:pic>
      <xdr:nvPicPr>
        <xdr:cNvPr id="4168714" name="Рисунок 14">
          <a:extLst>
            <a:ext uri="{FF2B5EF4-FFF2-40B4-BE49-F238E27FC236}">
              <a16:creationId xmlns:a16="http://schemas.microsoft.com/office/drawing/2014/main" id="{00000000-0008-0000-1400-00000A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235200"/>
          <a:ext cx="908050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127000</xdr:colOff>
      <xdr:row>82</xdr:row>
      <xdr:rowOff>76200</xdr:rowOff>
    </xdr:from>
    <xdr:to>
      <xdr:col>0</xdr:col>
      <xdr:colOff>1035050</xdr:colOff>
      <xdr:row>88</xdr:row>
      <xdr:rowOff>85725</xdr:rowOff>
    </xdr:to>
    <xdr:pic>
      <xdr:nvPicPr>
        <xdr:cNvPr id="4168715" name="Рисунок 15">
          <a:extLst>
            <a:ext uri="{FF2B5EF4-FFF2-40B4-BE49-F238E27FC236}">
              <a16:creationId xmlns:a16="http://schemas.microsoft.com/office/drawing/2014/main" id="{00000000-0008-0000-1400-00000B9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06600"/>
          <a:ext cx="9080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85725</xdr:rowOff>
    </xdr:from>
    <xdr:to>
      <xdr:col>3</xdr:col>
      <xdr:colOff>550178</xdr:colOff>
      <xdr:row>4</xdr:row>
      <xdr:rowOff>4500</xdr:rowOff>
    </xdr:to>
    <xdr:pic>
      <xdr:nvPicPr>
        <xdr:cNvPr id="9" name="Рисунок 8" descr="https://attachment.outlook.live.net/owa/MSA%3Akrep-komp%40hotmail.com/service.svc/s/GetAttachmentThumbnail?id=AQMkADAwATY0MDABLWIwMAA0LTg0ZWMtMDACLTAwCgBGAAADRnLIZMNPiUmnpQDpZ73OfQcAuERzj%2Bg%2FIUOHQfRYox753AAAAgEMAAAAuERzj%2Bg%2FIUOHQfRYox753AAD9eFBjAAAAAESABAA0wy7LcD1DEqOWtXas9J2GA%3D%3D&amp;thumbnailType=2&amp;isc=1&amp;token=eyJhbGciOiJSUzI1NiIsImtpZCI6IjMwODE3OUNFNUY0QjUyRTc4QjJEQjg5NjZCQUY0RUNDMzcyN0FFRUUiLCJ0eXAiOiJKV1QiLCJ4NXQiOiJNSUY1emw5TFV1ZUxMYmlXYTY5T3pEY25ydTQifQ.eyJvcmlnaW4iOiJodHRwczovL291dGxvb2subGl2ZS5jb20iLCJ1YyI6Ijc0ODI2MmIxNjQ2OTRkMjc5YzhjYzEyMmM3ZmYwZjI2IiwidmVyIjoiRXhjaGFuZ2UuQ2FsbGJhY2suVjEiLCJhcHBjdHhzZW5kZXIiOiJPd2FEb3dubG9hZEA4NGRmOWU3Zi1lOWY2LTQwYWYtYjQzNS1hYWFhYWFhYWFhYWEiLCJpc3NyaW5nIjoiV1ciLCJhcHBjdHgiOiJ7XCJtc2V4Y2hwcm90XCI6XCJvd2FcIixcInB1aWRcIjpcIjE3NTkyMjE1NTc1Mjc3ODhcIixcInNjb3BlXCI6XCJPd2FEb3dubG9hZFwiLFwib2lkXCI6XCIwMDA2NDAwMC1iMDA0LTg0ZWMtMDAwMC0wMDAwMDAwMDAwMDBcIixcInByaW1hcnlzaWRcIjpcIlMtMS0yODI3LTQwOTYwMC0yOTUzMDg2MTg4XCJ9IiwibmJmIjoxNjEzMTM5MDQ3LCJleHAiOjE2MTMxMzk2NDcsImlzcyI6IjAwMDAwMDAyLTAwMDAtMGZmMS1jZTAwLTAwMDAwMDAwMDAwMEA4NGRmOWU3Zi1lOWY2LTQwYWYtYjQzNS1hYWFhYWFhYWFhYWEiLCJhdWQiOiIwMDAwMDAwMi0wMDAwLTBmZjEtY2UwMC0wMDAwMDAwMDAwMDAvYXR0YWNobWVudC5vdXRsb29rLmxpdmUubmV0QDg0ZGY5ZTdmLWU5ZjYtNDBhZi1iNDM1LWFhYWFhYWFhYWFhYSIsImhhcHAiOiJvd2EifQ.WFS2uR-FWnsHN8hT5ctuaqVPQOwe5xLm8mCk-ToXreydL5YHp6lB0dtFsywD4yZAsh8_SqROKVRSszHRHbwxEhkCRqydQXkE9owe6JH_0Xoqg4d2gcycjWp-_OoPCweofnOFr_gWboYby_WclLlZo5uM3GWxhIO9ZbnU_KUFG2cHlTgIfSoIguLTJFuCC-ulR-grBK8GluYNMKWTejfqj6tLHtnJctTD9uYcyPL2wOI5sBcEr8-aLBeyYmGoSZpz6CHo_eFzSzpt7kF24fEQ2ob0_JOQFxEajrlJvKJnVSvPhOAYO7bv1xGMZ1r7Gu-O8cIAMMWc3ql9h5hS7lHyUw&amp;X-OWA-CANARY=CGbs1_73AkWPsIZN1RCHW7APlkBgz9gYf7_JRU6lMcoAVPmZBL5TXaDj3rwyrLFmXxLqJtJSyX4.&amp;owa=outlook.live.com&amp;scriptVer=20210201003.13&amp;animation=tru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7650"/>
          <a:ext cx="210275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12</xdr:row>
          <xdr:rowOff>152400</xdr:rowOff>
        </xdr:from>
        <xdr:to>
          <xdr:col>16</xdr:col>
          <xdr:colOff>69850</xdr:colOff>
          <xdr:row>14</xdr:row>
          <xdr:rowOff>133350</xdr:rowOff>
        </xdr:to>
        <xdr:sp macro="" textlink="">
          <xdr:nvSpPr>
            <xdr:cNvPr id="4153348" name="Button 4" hidden="1">
              <a:extLst>
                <a:ext uri="{63B3BB69-23CF-44E3-9099-C40C66FF867C}">
                  <a14:compatExt spid="_x0000_s4153348"/>
                </a:ext>
                <a:ext uri="{FF2B5EF4-FFF2-40B4-BE49-F238E27FC236}">
                  <a16:creationId xmlns:a16="http://schemas.microsoft.com/office/drawing/2014/main" id="{00000000-0008-0000-0300-000004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Сохранить заказ в отдельный файл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15</xdr:row>
          <xdr:rowOff>57150</xdr:rowOff>
        </xdr:from>
        <xdr:to>
          <xdr:col>16</xdr:col>
          <xdr:colOff>69850</xdr:colOff>
          <xdr:row>17</xdr:row>
          <xdr:rowOff>107950</xdr:rowOff>
        </xdr:to>
        <xdr:sp macro="" textlink="">
          <xdr:nvSpPr>
            <xdr:cNvPr id="4153349" name="Button 5" hidden="1">
              <a:extLst>
                <a:ext uri="{63B3BB69-23CF-44E3-9099-C40C66FF867C}">
                  <a14:compatExt spid="_x0000_s4153349"/>
                </a:ext>
                <a:ext uri="{FF2B5EF4-FFF2-40B4-BE49-F238E27FC236}">
                  <a16:creationId xmlns:a16="http://schemas.microsoft.com/office/drawing/2014/main" id="{00000000-0008-0000-0300-000005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Отправить заказ на e-mail                  (работает если установлен OutLook)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241300</xdr:colOff>
          <xdr:row>22</xdr:row>
          <xdr:rowOff>88900</xdr:rowOff>
        </xdr:from>
        <xdr:to>
          <xdr:col>16</xdr:col>
          <xdr:colOff>57150</xdr:colOff>
          <xdr:row>24</xdr:row>
          <xdr:rowOff>0</xdr:rowOff>
        </xdr:to>
        <xdr:sp macro="" textlink="">
          <xdr:nvSpPr>
            <xdr:cNvPr id="4153350" name="Button 6" hidden="1">
              <a:extLst>
                <a:ext uri="{63B3BB69-23CF-44E3-9099-C40C66FF867C}">
                  <a14:compatExt spid="_x0000_s4153350"/>
                </a:ext>
                <a:ext uri="{FF2B5EF4-FFF2-40B4-BE49-F238E27FC236}">
                  <a16:creationId xmlns:a16="http://schemas.microsoft.com/office/drawing/2014/main" id="{00000000-0008-0000-0300-000006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Очистить поля "Корзина" по всему            прайс-листу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18</xdr:row>
          <xdr:rowOff>50800</xdr:rowOff>
        </xdr:from>
        <xdr:to>
          <xdr:col>16</xdr:col>
          <xdr:colOff>69850</xdr:colOff>
          <xdr:row>22</xdr:row>
          <xdr:rowOff>0</xdr:rowOff>
        </xdr:to>
        <xdr:sp macro="" textlink="">
          <xdr:nvSpPr>
            <xdr:cNvPr id="4153351" name="Button 7" hidden="1">
              <a:extLst>
                <a:ext uri="{63B3BB69-23CF-44E3-9099-C40C66FF867C}">
                  <a14:compatExt spid="_x0000_s4153351"/>
                </a:ext>
                <a:ext uri="{FF2B5EF4-FFF2-40B4-BE49-F238E27FC236}">
                  <a16:creationId xmlns:a16="http://schemas.microsoft.com/office/drawing/2014/main" id="{00000000-0008-0000-0300-000007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Печать на принтер всего прайс-листа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 учетом установленных </a:t>
              </a:r>
            </a:p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скидок                                                    (отрицательная скидка = наценка)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12700</xdr:colOff>
          <xdr:row>10</xdr:row>
          <xdr:rowOff>127000</xdr:rowOff>
        </xdr:from>
        <xdr:to>
          <xdr:col>16</xdr:col>
          <xdr:colOff>69850</xdr:colOff>
          <xdr:row>12</xdr:row>
          <xdr:rowOff>88900</xdr:rowOff>
        </xdr:to>
        <xdr:sp macro="" textlink="">
          <xdr:nvSpPr>
            <xdr:cNvPr id="4153352" name="Button 8" hidden="1">
              <a:extLst>
                <a:ext uri="{63B3BB69-23CF-44E3-9099-C40C66FF867C}">
                  <a14:compatExt spid="_x0000_s4153352"/>
                </a:ext>
                <a:ext uri="{FF2B5EF4-FFF2-40B4-BE49-F238E27FC236}">
                  <a16:creationId xmlns:a16="http://schemas.microsoft.com/office/drawing/2014/main" id="{00000000-0008-0000-0300-000008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36576" rIns="45720" bIns="36576" anchor="ctr" upright="1"/>
            <a:lstStyle/>
            <a:p>
              <a:pPr algn="ctr" rtl="0">
                <a:defRPr sz="1000"/>
              </a:pPr>
              <a:r>
                <a:rPr lang="ru-RU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Сделать сводный заказ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0</xdr:colOff>
          <xdr:row>24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4153361" name="Button 17" hidden="1">
              <a:extLst>
                <a:ext uri="{63B3BB69-23CF-44E3-9099-C40C66FF867C}">
                  <a14:compatExt spid="_x0000_s4153361"/>
                </a:ext>
                <a:ext uri="{FF2B5EF4-FFF2-40B4-BE49-F238E27FC236}">
                  <a16:creationId xmlns:a16="http://schemas.microsoft.com/office/drawing/2014/main" id="{00000000-0008-0000-0300-000011603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ru-RU" sz="11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Обновить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679450</xdr:colOff>
      <xdr:row>2287</xdr:row>
      <xdr:rowOff>25400</xdr:rowOff>
    </xdr:from>
    <xdr:to>
      <xdr:col>5</xdr:col>
      <xdr:colOff>1209675</xdr:colOff>
      <xdr:row>2290</xdr:row>
      <xdr:rowOff>114300</xdr:rowOff>
    </xdr:to>
    <xdr:pic>
      <xdr:nvPicPr>
        <xdr:cNvPr id="4154369" name="Picture 26209">
          <a:extLst>
            <a:ext uri="{FF2B5EF4-FFF2-40B4-BE49-F238E27FC236}">
              <a16:creationId xmlns:a16="http://schemas.microsoft.com/office/drawing/2014/main" id="{00000000-0008-0000-0500-00000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0" y="259048250"/>
          <a:ext cx="2330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2728</xdr:row>
      <xdr:rowOff>123825</xdr:rowOff>
    </xdr:from>
    <xdr:to>
      <xdr:col>5</xdr:col>
      <xdr:colOff>517525</xdr:colOff>
      <xdr:row>2731</xdr:row>
      <xdr:rowOff>180975</xdr:rowOff>
    </xdr:to>
    <xdr:pic>
      <xdr:nvPicPr>
        <xdr:cNvPr id="4154370" name="Picture 35813">
          <a:extLst>
            <a:ext uri="{FF2B5EF4-FFF2-40B4-BE49-F238E27FC236}">
              <a16:creationId xmlns:a16="http://schemas.microsoft.com/office/drawing/2014/main" id="{00000000-0008-0000-0500-00000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952750" y="409336875"/>
          <a:ext cx="1022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88900</xdr:colOff>
      <xdr:row>2370</xdr:row>
      <xdr:rowOff>25400</xdr:rowOff>
    </xdr:from>
    <xdr:to>
      <xdr:col>5</xdr:col>
      <xdr:colOff>841375</xdr:colOff>
      <xdr:row>2372</xdr:row>
      <xdr:rowOff>158750</xdr:rowOff>
    </xdr:to>
    <xdr:pic>
      <xdr:nvPicPr>
        <xdr:cNvPr id="4154371" name="Picture 26209">
          <a:extLst>
            <a:ext uri="{FF2B5EF4-FFF2-40B4-BE49-F238E27FC236}">
              <a16:creationId xmlns:a16="http://schemas.microsoft.com/office/drawing/2014/main" id="{00000000-0008-0000-0500-00000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2075" y="413124650"/>
          <a:ext cx="1676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852</xdr:row>
      <xdr:rowOff>25400</xdr:rowOff>
    </xdr:from>
    <xdr:to>
      <xdr:col>5</xdr:col>
      <xdr:colOff>720725</xdr:colOff>
      <xdr:row>853</xdr:row>
      <xdr:rowOff>425450</xdr:rowOff>
    </xdr:to>
    <xdr:pic>
      <xdr:nvPicPr>
        <xdr:cNvPr id="4154372" name="Рисунок 94" descr="http://im6-tub-ru.yandex.net/i?id=326355525-24-72&amp;n=21">
          <a:extLst>
            <a:ext uri="{FF2B5EF4-FFF2-40B4-BE49-F238E27FC236}">
              <a16:creationId xmlns:a16="http://schemas.microsoft.com/office/drawing/2014/main" id="{00000000-0008-0000-0500-00000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05733850"/>
          <a:ext cx="1555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863</xdr:row>
      <xdr:rowOff>50800</xdr:rowOff>
    </xdr:from>
    <xdr:to>
      <xdr:col>5</xdr:col>
      <xdr:colOff>771525</xdr:colOff>
      <xdr:row>866</xdr:row>
      <xdr:rowOff>133350</xdr:rowOff>
    </xdr:to>
    <xdr:pic>
      <xdr:nvPicPr>
        <xdr:cNvPr id="4154373" name="Рисунок 95" descr="http://im6-tub-ru.yandex.net/i?id=326355525-24-72&amp;n=21">
          <a:extLst>
            <a:ext uri="{FF2B5EF4-FFF2-40B4-BE49-F238E27FC236}">
              <a16:creationId xmlns:a16="http://schemas.microsoft.com/office/drawing/2014/main" id="{00000000-0008-0000-0500-00000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108623100"/>
          <a:ext cx="1568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919</xdr:row>
      <xdr:rowOff>31750</xdr:rowOff>
    </xdr:from>
    <xdr:to>
      <xdr:col>5</xdr:col>
      <xdr:colOff>974725</xdr:colOff>
      <xdr:row>921</xdr:row>
      <xdr:rowOff>60325</xdr:rowOff>
    </xdr:to>
    <xdr:pic>
      <xdr:nvPicPr>
        <xdr:cNvPr id="4154374" name="Рисунок 96" descr="http://im3-tub-ru.yandex.net/i?id=316602747-60-72&amp;n=21">
          <a:extLst>
            <a:ext uri="{FF2B5EF4-FFF2-40B4-BE49-F238E27FC236}">
              <a16:creationId xmlns:a16="http://schemas.microsoft.com/office/drawing/2014/main" id="{00000000-0008-0000-0500-00000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38450" y="116738400"/>
          <a:ext cx="17970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930</xdr:row>
      <xdr:rowOff>50800</xdr:rowOff>
    </xdr:from>
    <xdr:to>
      <xdr:col>5</xdr:col>
      <xdr:colOff>1044575</xdr:colOff>
      <xdr:row>932</xdr:row>
      <xdr:rowOff>269875</xdr:rowOff>
    </xdr:to>
    <xdr:pic>
      <xdr:nvPicPr>
        <xdr:cNvPr id="4154375" name="Рисунок 97" descr="http://im3-tub-ru.yandex.net/i?id=316602747-60-72&amp;n=21">
          <a:extLst>
            <a:ext uri="{FF2B5EF4-FFF2-40B4-BE49-F238E27FC236}">
              <a16:creationId xmlns:a16="http://schemas.microsoft.com/office/drawing/2014/main" id="{00000000-0008-0000-0500-00000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921000" y="119532400"/>
          <a:ext cx="1784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1458</xdr:row>
      <xdr:rowOff>133350</xdr:rowOff>
    </xdr:from>
    <xdr:to>
      <xdr:col>2</xdr:col>
      <xdr:colOff>167025</xdr:colOff>
      <xdr:row>1460</xdr:row>
      <xdr:rowOff>258450</xdr:rowOff>
    </xdr:to>
    <xdr:pic>
      <xdr:nvPicPr>
        <xdr:cNvPr id="4154376" name="Рисунок 100" descr="http://im7-tub-ru.yandex.net/i?id=89223826-12-72&amp;n=21">
          <a:extLst>
            <a:ext uri="{FF2B5EF4-FFF2-40B4-BE49-F238E27FC236}">
              <a16:creationId xmlns:a16="http://schemas.microsoft.com/office/drawing/2014/main" id="{00000000-0008-0000-0500-00000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179403375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565150</xdr:colOff>
      <xdr:row>1474</xdr:row>
      <xdr:rowOff>12700</xdr:rowOff>
    </xdr:from>
    <xdr:to>
      <xdr:col>2</xdr:col>
      <xdr:colOff>207175</xdr:colOff>
      <xdr:row>1476</xdr:row>
      <xdr:rowOff>101800</xdr:rowOff>
    </xdr:to>
    <xdr:pic>
      <xdr:nvPicPr>
        <xdr:cNvPr id="4154377" name="Рисунок 101" descr="http://im7-tub-ru.yandex.net/i?id=89223826-12-72&amp;n=21">
          <a:extLst>
            <a:ext uri="{FF2B5EF4-FFF2-40B4-BE49-F238E27FC236}">
              <a16:creationId xmlns:a16="http://schemas.microsoft.com/office/drawing/2014/main" id="{00000000-0008-0000-0500-00000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565150" y="182692675"/>
          <a:ext cx="14232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492124</xdr:colOff>
      <xdr:row>1506</xdr:row>
      <xdr:rowOff>123825</xdr:rowOff>
    </xdr:from>
    <xdr:to>
      <xdr:col>2</xdr:col>
      <xdr:colOff>638174</xdr:colOff>
      <xdr:row>1508</xdr:row>
      <xdr:rowOff>368300</xdr:rowOff>
    </xdr:to>
    <xdr:pic>
      <xdr:nvPicPr>
        <xdr:cNvPr id="4154378" name="Рисунок 102" descr="http://im6-tub-ru.yandex.net/i?id=115698319-57-72&amp;n=21">
          <a:extLst>
            <a:ext uri="{FF2B5EF4-FFF2-40B4-BE49-F238E27FC236}">
              <a16:creationId xmlns:a16="http://schemas.microsoft.com/office/drawing/2014/main" id="{00000000-0008-0000-0500-00000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92124" y="195319650"/>
          <a:ext cx="19272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577851</xdr:colOff>
      <xdr:row>2251</xdr:row>
      <xdr:rowOff>57150</xdr:rowOff>
    </xdr:from>
    <xdr:to>
      <xdr:col>5</xdr:col>
      <xdr:colOff>950676</xdr:colOff>
      <xdr:row>2254</xdr:row>
      <xdr:rowOff>73275</xdr:rowOff>
    </xdr:to>
    <xdr:pic>
      <xdr:nvPicPr>
        <xdr:cNvPr id="4154379" name="Рисунок 104" descr="http://im8-tub-ru.yandex.net/i?id=342390579-23-72&amp;n=21">
          <a:extLst>
            <a:ext uri="{FF2B5EF4-FFF2-40B4-BE49-F238E27FC236}">
              <a16:creationId xmlns:a16="http://schemas.microsoft.com/office/drawing/2014/main" id="{00000000-0008-0000-0500-00000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59026" y="260299200"/>
          <a:ext cx="208097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527050</xdr:colOff>
      <xdr:row>2263</xdr:row>
      <xdr:rowOff>6350</xdr:rowOff>
    </xdr:from>
    <xdr:to>
      <xdr:col>5</xdr:col>
      <xdr:colOff>1094100</xdr:colOff>
      <xdr:row>2265</xdr:row>
      <xdr:rowOff>148400</xdr:rowOff>
    </xdr:to>
    <xdr:pic>
      <xdr:nvPicPr>
        <xdr:cNvPr id="4154380" name="Рисунок 106" descr="http://im8-tub-ru.yandex.net/i?id=342390579-23-72&amp;n=21">
          <a:extLst>
            <a:ext uri="{FF2B5EF4-FFF2-40B4-BE49-F238E27FC236}">
              <a16:creationId xmlns:a16="http://schemas.microsoft.com/office/drawing/2014/main" id="{00000000-0008-0000-0500-00000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2624772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2065</xdr:row>
      <xdr:rowOff>76200</xdr:rowOff>
    </xdr:from>
    <xdr:to>
      <xdr:col>5</xdr:col>
      <xdr:colOff>1000125</xdr:colOff>
      <xdr:row>2068</xdr:row>
      <xdr:rowOff>60325</xdr:rowOff>
    </xdr:to>
    <xdr:pic>
      <xdr:nvPicPr>
        <xdr:cNvPr id="4154381" name="Рисунок 68" descr="http://im7-tub-ru.yandex.net/i?id=94406056-68-72&amp;n=21">
          <a:extLst>
            <a:ext uri="{FF2B5EF4-FFF2-40B4-BE49-F238E27FC236}">
              <a16:creationId xmlns:a16="http://schemas.microsoft.com/office/drawing/2014/main" id="{00000000-0008-0000-0500-00000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546350" y="235013500"/>
          <a:ext cx="2114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425456</xdr:colOff>
      <xdr:row>2141</xdr:row>
      <xdr:rowOff>22225</xdr:rowOff>
    </xdr:from>
    <xdr:to>
      <xdr:col>5</xdr:col>
      <xdr:colOff>1228725</xdr:colOff>
      <xdr:row>2144</xdr:row>
      <xdr:rowOff>11875</xdr:rowOff>
    </xdr:to>
    <xdr:pic>
      <xdr:nvPicPr>
        <xdr:cNvPr id="4154382" name="Рисунок 69" descr="http://im7-tub-ru.yandex.net/i?id=94406056-68-72&amp;n=21">
          <a:extLst>
            <a:ext uri="{FF2B5EF4-FFF2-40B4-BE49-F238E27FC236}">
              <a16:creationId xmlns:a16="http://schemas.microsoft.com/office/drawing/2014/main" id="{00000000-0008-0000-0500-00000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06631" y="248920000"/>
          <a:ext cx="2470144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128</xdr:row>
      <xdr:rowOff>63500</xdr:rowOff>
    </xdr:from>
    <xdr:to>
      <xdr:col>5</xdr:col>
      <xdr:colOff>1025525</xdr:colOff>
      <xdr:row>131</xdr:row>
      <xdr:rowOff>66675</xdr:rowOff>
    </xdr:to>
    <xdr:pic>
      <xdr:nvPicPr>
        <xdr:cNvPr id="4154383" name="Рисунок 67" descr="http://im7-tub-ru.yandex.net/i?id=98932089-50-72&amp;n=21">
          <a:extLst>
            <a:ext uri="{FF2B5EF4-FFF2-40B4-BE49-F238E27FC236}">
              <a16:creationId xmlns:a16="http://schemas.microsoft.com/office/drawing/2014/main" id="{00000000-0008-0000-0500-00000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927350" y="1251585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158750</xdr:colOff>
      <xdr:row>158</xdr:row>
      <xdr:rowOff>127000</xdr:rowOff>
    </xdr:from>
    <xdr:to>
      <xdr:col>5</xdr:col>
      <xdr:colOff>904875</xdr:colOff>
      <xdr:row>161</xdr:row>
      <xdr:rowOff>120650</xdr:rowOff>
    </xdr:to>
    <xdr:pic>
      <xdr:nvPicPr>
        <xdr:cNvPr id="4154384" name="Рисунок 68" descr="http://im7-tub-ru.yandex.net/i?id=98932089-50-72&amp;n=21">
          <a:extLst>
            <a:ext uri="{FF2B5EF4-FFF2-40B4-BE49-F238E27FC236}">
              <a16:creationId xmlns:a16="http://schemas.microsoft.com/office/drawing/2014/main" id="{00000000-0008-0000-0500-00001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806700" y="17945100"/>
          <a:ext cx="1758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565150</xdr:colOff>
      <xdr:row>352</xdr:row>
      <xdr:rowOff>228600</xdr:rowOff>
    </xdr:from>
    <xdr:to>
      <xdr:col>5</xdr:col>
      <xdr:colOff>955675</xdr:colOff>
      <xdr:row>354</xdr:row>
      <xdr:rowOff>114300</xdr:rowOff>
    </xdr:to>
    <xdr:pic>
      <xdr:nvPicPr>
        <xdr:cNvPr id="4154385" name="Рисунок 77" descr="http://im1-tub-ru.yandex.net/i?id=111413797-15-72&amp;n=21">
          <a:extLst>
            <a:ext uri="{FF2B5EF4-FFF2-40B4-BE49-F238E27FC236}">
              <a16:creationId xmlns:a16="http://schemas.microsoft.com/office/drawing/2014/main" id="{00000000-0008-0000-0500-00001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25700" y="29337000"/>
          <a:ext cx="21907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558800</xdr:colOff>
      <xdr:row>373</xdr:row>
      <xdr:rowOff>38100</xdr:rowOff>
    </xdr:from>
    <xdr:to>
      <xdr:col>5</xdr:col>
      <xdr:colOff>930275</xdr:colOff>
      <xdr:row>376</xdr:row>
      <xdr:rowOff>133350</xdr:rowOff>
    </xdr:to>
    <xdr:pic>
      <xdr:nvPicPr>
        <xdr:cNvPr id="4154386" name="Рисунок 78" descr="http://im1-tub-ru.yandex.net/i?id=111413797-15-72&amp;n=21">
          <a:extLst>
            <a:ext uri="{FF2B5EF4-FFF2-40B4-BE49-F238E27FC236}">
              <a16:creationId xmlns:a16="http://schemas.microsoft.com/office/drawing/2014/main" id="{00000000-0008-0000-0500-00001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419350" y="33921700"/>
          <a:ext cx="2171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453</xdr:row>
      <xdr:rowOff>31750</xdr:rowOff>
    </xdr:from>
    <xdr:to>
      <xdr:col>5</xdr:col>
      <xdr:colOff>841375</xdr:colOff>
      <xdr:row>454</xdr:row>
      <xdr:rowOff>19050</xdr:rowOff>
    </xdr:to>
    <xdr:pic>
      <xdr:nvPicPr>
        <xdr:cNvPr id="4154387" name="Рисунок 79" descr="http://im0-tub-ru.yandex.net/i?id=129177604-27-72&amp;n=21">
          <a:extLst>
            <a:ext uri="{FF2B5EF4-FFF2-40B4-BE49-F238E27FC236}">
              <a16:creationId xmlns:a16="http://schemas.microsoft.com/office/drawing/2014/main" id="{00000000-0008-0000-0500-00001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16200" y="38207950"/>
          <a:ext cx="18605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473</xdr:row>
      <xdr:rowOff>3175</xdr:rowOff>
    </xdr:from>
    <xdr:to>
      <xdr:col>5</xdr:col>
      <xdr:colOff>965200</xdr:colOff>
      <xdr:row>475</xdr:row>
      <xdr:rowOff>168275</xdr:rowOff>
    </xdr:to>
    <xdr:pic>
      <xdr:nvPicPr>
        <xdr:cNvPr id="4154388" name="Рисунок 81" descr="http://im0-tub-ru.yandex.net/i?id=129177604-27-72&amp;n=21">
          <a:extLst>
            <a:ext uri="{FF2B5EF4-FFF2-40B4-BE49-F238E27FC236}">
              <a16:creationId xmlns:a16="http://schemas.microsoft.com/office/drawing/2014/main" id="{00000000-0008-0000-0500-00001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657475" y="76822300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886</xdr:row>
      <xdr:rowOff>76200</xdr:rowOff>
    </xdr:from>
    <xdr:to>
      <xdr:col>5</xdr:col>
      <xdr:colOff>885825</xdr:colOff>
      <xdr:row>888</xdr:row>
      <xdr:rowOff>257175</xdr:rowOff>
    </xdr:to>
    <xdr:pic>
      <xdr:nvPicPr>
        <xdr:cNvPr id="4154389" name="Рисунок 87" descr="http://im1-tub-ru.yandex.net/i?id=158287316-42-72&amp;n=21">
          <a:extLst>
            <a:ext uri="{FF2B5EF4-FFF2-40B4-BE49-F238E27FC236}">
              <a16:creationId xmlns:a16="http://schemas.microsoft.com/office/drawing/2014/main" id="{00000000-0008-0000-0500-00001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71800" y="111588550"/>
          <a:ext cx="1549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279400</xdr:colOff>
      <xdr:row>897</xdr:row>
      <xdr:rowOff>114300</xdr:rowOff>
    </xdr:from>
    <xdr:to>
      <xdr:col>5</xdr:col>
      <xdr:colOff>847725</xdr:colOff>
      <xdr:row>900</xdr:row>
      <xdr:rowOff>104775</xdr:rowOff>
    </xdr:to>
    <xdr:pic>
      <xdr:nvPicPr>
        <xdr:cNvPr id="4154390" name="Рисунок 88" descr="http://im1-tub-ru.yandex.net/i?id=158287316-42-72&amp;n=21">
          <a:extLst>
            <a:ext uri="{FF2B5EF4-FFF2-40B4-BE49-F238E27FC236}">
              <a16:creationId xmlns:a16="http://schemas.microsoft.com/office/drawing/2014/main" id="{00000000-0008-0000-0500-00001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927350" y="114039650"/>
          <a:ext cx="155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34</xdr:row>
      <xdr:rowOff>0</xdr:rowOff>
    </xdr:from>
    <xdr:to>
      <xdr:col>5</xdr:col>
      <xdr:colOff>1254125</xdr:colOff>
      <xdr:row>37</xdr:row>
      <xdr:rowOff>177800</xdr:rowOff>
    </xdr:to>
    <xdr:pic>
      <xdr:nvPicPr>
        <xdr:cNvPr id="4154391" name="Рисунок 8" descr="http://im0-tub-ru.yandex.net/i?id=94266928-61-72&amp;n=21">
          <a:extLst>
            <a:ext uri="{FF2B5EF4-FFF2-40B4-BE49-F238E27FC236}">
              <a16:creationId xmlns:a16="http://schemas.microsoft.com/office/drawing/2014/main" id="{00000000-0008-0000-0500-00001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876550" y="7080250"/>
          <a:ext cx="2038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</xdr:row>
      <xdr:rowOff>31750</xdr:rowOff>
    </xdr:from>
    <xdr:to>
      <xdr:col>5</xdr:col>
      <xdr:colOff>1323975</xdr:colOff>
      <xdr:row>8</xdr:row>
      <xdr:rowOff>152400</xdr:rowOff>
    </xdr:to>
    <xdr:pic>
      <xdr:nvPicPr>
        <xdr:cNvPr id="4154392" name="Рисунок 8" descr="http://im0-tub-ru.yandex.net/i?id=94266928-61-72&amp;n=21">
          <a:extLst>
            <a:ext uri="{FF2B5EF4-FFF2-40B4-BE49-F238E27FC236}">
              <a16:creationId xmlns:a16="http://schemas.microsoft.com/office/drawing/2014/main" id="{00000000-0008-0000-0500-00001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40050" y="1422400"/>
          <a:ext cx="20447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1807</xdr:row>
      <xdr:rowOff>76200</xdr:rowOff>
    </xdr:from>
    <xdr:to>
      <xdr:col>5</xdr:col>
      <xdr:colOff>377825</xdr:colOff>
      <xdr:row>1810</xdr:row>
      <xdr:rowOff>28575</xdr:rowOff>
    </xdr:to>
    <xdr:pic>
      <xdr:nvPicPr>
        <xdr:cNvPr id="4154393" name="Рисунок 66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1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79650" y="203003150"/>
          <a:ext cx="1733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1893</xdr:row>
      <xdr:rowOff>50800</xdr:rowOff>
    </xdr:from>
    <xdr:to>
      <xdr:col>7</xdr:col>
      <xdr:colOff>114867</xdr:colOff>
      <xdr:row>1896</xdr:row>
      <xdr:rowOff>121975</xdr:rowOff>
    </xdr:to>
    <xdr:pic>
      <xdr:nvPicPr>
        <xdr:cNvPr id="4154394" name="Рисунок 67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1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4010025" y="221459425"/>
          <a:ext cx="2096067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1635</xdr:row>
      <xdr:rowOff>12700</xdr:rowOff>
    </xdr:from>
    <xdr:to>
      <xdr:col>5</xdr:col>
      <xdr:colOff>739775</xdr:colOff>
      <xdr:row>1638</xdr:row>
      <xdr:rowOff>9525</xdr:rowOff>
    </xdr:to>
    <xdr:pic>
      <xdr:nvPicPr>
        <xdr:cNvPr id="4154395" name="Рисунок 68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1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260600" y="186747150"/>
          <a:ext cx="21145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1549</xdr:row>
      <xdr:rowOff>50800</xdr:rowOff>
    </xdr:from>
    <xdr:to>
      <xdr:col>6</xdr:col>
      <xdr:colOff>161925</xdr:colOff>
      <xdr:row>1551</xdr:row>
      <xdr:rowOff>104775</xdr:rowOff>
    </xdr:to>
    <xdr:pic>
      <xdr:nvPicPr>
        <xdr:cNvPr id="4154396" name="Рисунок 69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1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381250" y="170605450"/>
          <a:ext cx="285115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</xdr:colOff>
      <xdr:row>2764</xdr:row>
      <xdr:rowOff>79375</xdr:rowOff>
    </xdr:from>
    <xdr:to>
      <xdr:col>5</xdr:col>
      <xdr:colOff>565150</xdr:colOff>
      <xdr:row>2767</xdr:row>
      <xdr:rowOff>165100</xdr:rowOff>
    </xdr:to>
    <xdr:pic>
      <xdr:nvPicPr>
        <xdr:cNvPr id="4154397" name="Рисунок 71" descr="http://im5-tub-ru.yandex.net/i?id=289203372-12-72&amp;n=21">
          <a:extLst>
            <a:ext uri="{FF2B5EF4-FFF2-40B4-BE49-F238E27FC236}">
              <a16:creationId xmlns:a16="http://schemas.microsoft.com/office/drawing/2014/main" id="{00000000-0008-0000-0500-00001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49525" y="416655250"/>
          <a:ext cx="1473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260350</xdr:colOff>
      <xdr:row>2556</xdr:row>
      <xdr:rowOff>6350</xdr:rowOff>
    </xdr:from>
    <xdr:to>
      <xdr:col>5</xdr:col>
      <xdr:colOff>1107617</xdr:colOff>
      <xdr:row>2559</xdr:row>
      <xdr:rowOff>120950</xdr:rowOff>
    </xdr:to>
    <xdr:pic>
      <xdr:nvPicPr>
        <xdr:cNvPr id="4154398" name="Рисунок 72" descr="http://im4-tub-ru.yandex.net/i?id=18540486-08-72&amp;n=21">
          <a:extLst>
            <a:ext uri="{FF2B5EF4-FFF2-40B4-BE49-F238E27FC236}">
              <a16:creationId xmlns:a16="http://schemas.microsoft.com/office/drawing/2014/main" id="{00000000-0008-0000-0500-00001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525" y="446309750"/>
          <a:ext cx="17711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2537</xdr:row>
      <xdr:rowOff>15875</xdr:rowOff>
    </xdr:from>
    <xdr:to>
      <xdr:col>5</xdr:col>
      <xdr:colOff>1012825</xdr:colOff>
      <xdr:row>2540</xdr:row>
      <xdr:rowOff>104775</xdr:rowOff>
    </xdr:to>
    <xdr:pic>
      <xdr:nvPicPr>
        <xdr:cNvPr id="4154399" name="Рисунок 73" descr="http://im4-tub-ru.yandex.net/i?id=18540486-08-72&amp;n=21">
          <a:extLst>
            <a:ext uri="{FF2B5EF4-FFF2-40B4-BE49-F238E27FC236}">
              <a16:creationId xmlns:a16="http://schemas.microsoft.com/office/drawing/2014/main" id="{00000000-0008-0000-0500-00001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98160875"/>
          <a:ext cx="186055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2891</xdr:row>
      <xdr:rowOff>9525</xdr:rowOff>
    </xdr:from>
    <xdr:to>
      <xdr:col>8</xdr:col>
      <xdr:colOff>130633</xdr:colOff>
      <xdr:row>2894</xdr:row>
      <xdr:rowOff>135750</xdr:rowOff>
    </xdr:to>
    <xdr:pic>
      <xdr:nvPicPr>
        <xdr:cNvPr id="4154401" name="Рисунок 30" descr="https://encrypted-tbn3.gstatic.com/images?q=tbn:ANd9GcQQSZfNm4ojwjrCmzzbknjqzuS1UBWnxcZXCl_w0KkDnlz9eYrh3Q">
          <a:extLst>
            <a:ext uri="{FF2B5EF4-FFF2-40B4-BE49-F238E27FC236}">
              <a16:creationId xmlns:a16="http://schemas.microsoft.com/office/drawing/2014/main" id="{00000000-0008-0000-0500-00002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025" y="461190975"/>
          <a:ext cx="176575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554</xdr:row>
      <xdr:rowOff>0</xdr:rowOff>
    </xdr:from>
    <xdr:to>
      <xdr:col>5</xdr:col>
      <xdr:colOff>1260475</xdr:colOff>
      <xdr:row>557</xdr:row>
      <xdr:rowOff>98425</xdr:rowOff>
    </xdr:to>
    <xdr:pic>
      <xdr:nvPicPr>
        <xdr:cNvPr id="4154403" name="Picture 2" descr="presshaib_2">
          <a:extLst>
            <a:ext uri="{FF2B5EF4-FFF2-40B4-BE49-F238E27FC236}">
              <a16:creationId xmlns:a16="http://schemas.microsoft.com/office/drawing/2014/main" id="{00000000-0008-0000-0500-00002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47161450"/>
          <a:ext cx="198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607</xdr:row>
      <xdr:rowOff>215900</xdr:rowOff>
    </xdr:from>
    <xdr:to>
      <xdr:col>5</xdr:col>
      <xdr:colOff>1120775</xdr:colOff>
      <xdr:row>611</xdr:row>
      <xdr:rowOff>95250</xdr:rowOff>
    </xdr:to>
    <xdr:pic>
      <xdr:nvPicPr>
        <xdr:cNvPr id="4154404" name="Picture 1" descr="presshaib">
          <a:extLst>
            <a:ext uri="{FF2B5EF4-FFF2-40B4-BE49-F238E27FC236}">
              <a16:creationId xmlns:a16="http://schemas.microsoft.com/office/drawing/2014/main" id="{00000000-0008-0000-0500-00002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7"/>
            </a:clrFrom>
            <a:clrTo>
              <a:srgbClr val="FFFFF7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4756050"/>
          <a:ext cx="1485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755650</xdr:colOff>
      <xdr:row>266</xdr:row>
      <xdr:rowOff>12700</xdr:rowOff>
    </xdr:from>
    <xdr:to>
      <xdr:col>5</xdr:col>
      <xdr:colOff>1279525</xdr:colOff>
      <xdr:row>267</xdr:row>
      <xdr:rowOff>31750</xdr:rowOff>
    </xdr:to>
    <xdr:pic>
      <xdr:nvPicPr>
        <xdr:cNvPr id="4154405" name="Picture 12" descr="picQeThDS">
          <a:extLst>
            <a:ext uri="{FF2B5EF4-FFF2-40B4-BE49-F238E27FC236}">
              <a16:creationId xmlns:a16="http://schemas.microsoft.com/office/drawing/2014/main" id="{00000000-0008-0000-0500-000025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23495000"/>
          <a:ext cx="23241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323850</xdr:colOff>
      <xdr:row>552</xdr:row>
      <xdr:rowOff>0</xdr:rowOff>
    </xdr:to>
    <xdr:pic>
      <xdr:nvPicPr>
        <xdr:cNvPr id="4154411" name="Рисунок 88" descr="http://im2-tub-ru.yandex.net/i?id=202574108-53-72&amp;n=21">
          <a:extLst>
            <a:ext uri="{FF2B5EF4-FFF2-40B4-BE49-F238E27FC236}">
              <a16:creationId xmlns:a16="http://schemas.microsoft.com/office/drawing/2014/main" id="{00000000-0008-0000-0500-00002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073900" y="6367780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552</xdr:row>
      <xdr:rowOff>0</xdr:rowOff>
    </xdr:from>
    <xdr:to>
      <xdr:col>11</xdr:col>
      <xdr:colOff>209550</xdr:colOff>
      <xdr:row>552</xdr:row>
      <xdr:rowOff>0</xdr:rowOff>
    </xdr:to>
    <xdr:pic>
      <xdr:nvPicPr>
        <xdr:cNvPr id="4154412" name="Рисунок 89" descr="http://im4-tub-ru.yandex.net/i?id=202226478-39-72&amp;n=21">
          <a:extLst>
            <a:ext uri="{FF2B5EF4-FFF2-40B4-BE49-F238E27FC236}">
              <a16:creationId xmlns:a16="http://schemas.microsoft.com/office/drawing/2014/main" id="{00000000-0008-0000-0500-00002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073900" y="6367780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292100</xdr:colOff>
      <xdr:row>572</xdr:row>
      <xdr:rowOff>0</xdr:rowOff>
    </xdr:from>
    <xdr:to>
      <xdr:col>6</xdr:col>
      <xdr:colOff>355600</xdr:colOff>
      <xdr:row>575</xdr:row>
      <xdr:rowOff>127000</xdr:rowOff>
    </xdr:to>
    <xdr:pic>
      <xdr:nvPicPr>
        <xdr:cNvPr id="4154413" name="Picture 2" descr="presshaib_2">
          <a:extLst>
            <a:ext uri="{FF2B5EF4-FFF2-40B4-BE49-F238E27FC236}">
              <a16:creationId xmlns:a16="http://schemas.microsoft.com/office/drawing/2014/main" id="{00000000-0008-0000-0500-00002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050" y="50977800"/>
          <a:ext cx="25273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845</xdr:row>
      <xdr:rowOff>31750</xdr:rowOff>
    </xdr:from>
    <xdr:to>
      <xdr:col>9</xdr:col>
      <xdr:colOff>0</xdr:colOff>
      <xdr:row>850</xdr:row>
      <xdr:rowOff>508000</xdr:rowOff>
    </xdr:to>
    <xdr:pic>
      <xdr:nvPicPr>
        <xdr:cNvPr id="4154414" name="Picture 16533" descr="Logo">
          <a:extLst>
            <a:ext uri="{FF2B5EF4-FFF2-40B4-BE49-F238E27FC236}">
              <a16:creationId xmlns:a16="http://schemas.microsoft.com/office/drawing/2014/main" id="{00000000-0008-0000-0500-00002E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0723600"/>
          <a:ext cx="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860</xdr:row>
      <xdr:rowOff>31750</xdr:rowOff>
    </xdr:from>
    <xdr:to>
      <xdr:col>9</xdr:col>
      <xdr:colOff>0</xdr:colOff>
      <xdr:row>865</xdr:row>
      <xdr:rowOff>146050</xdr:rowOff>
    </xdr:to>
    <xdr:pic>
      <xdr:nvPicPr>
        <xdr:cNvPr id="4154415" name="Picture 16534" descr="Logo">
          <a:extLst>
            <a:ext uri="{FF2B5EF4-FFF2-40B4-BE49-F238E27FC236}">
              <a16:creationId xmlns:a16="http://schemas.microsoft.com/office/drawing/2014/main" id="{00000000-0008-0000-0500-00002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383510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894</xdr:row>
      <xdr:rowOff>19050</xdr:rowOff>
    </xdr:from>
    <xdr:to>
      <xdr:col>9</xdr:col>
      <xdr:colOff>0</xdr:colOff>
      <xdr:row>899</xdr:row>
      <xdr:rowOff>82550</xdr:rowOff>
    </xdr:to>
    <xdr:pic>
      <xdr:nvPicPr>
        <xdr:cNvPr id="4154416" name="Picture 16535" descr="Logo">
          <a:extLst>
            <a:ext uri="{FF2B5EF4-FFF2-40B4-BE49-F238E27FC236}">
              <a16:creationId xmlns:a16="http://schemas.microsoft.com/office/drawing/2014/main" id="{00000000-0008-0000-0500-00003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57460950"/>
          <a:ext cx="0" cy="95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911</xdr:row>
      <xdr:rowOff>38100</xdr:rowOff>
    </xdr:from>
    <xdr:to>
      <xdr:col>9</xdr:col>
      <xdr:colOff>0</xdr:colOff>
      <xdr:row>916</xdr:row>
      <xdr:rowOff>0</xdr:rowOff>
    </xdr:to>
    <xdr:pic>
      <xdr:nvPicPr>
        <xdr:cNvPr id="4154417" name="Picture 16538" descr="Logo">
          <a:extLst>
            <a:ext uri="{FF2B5EF4-FFF2-40B4-BE49-F238E27FC236}">
              <a16:creationId xmlns:a16="http://schemas.microsoft.com/office/drawing/2014/main" id="{00000000-0008-0000-0500-000031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1544000"/>
          <a:ext cx="0" cy="133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922</xdr:row>
      <xdr:rowOff>69850</xdr:rowOff>
    </xdr:from>
    <xdr:to>
      <xdr:col>9</xdr:col>
      <xdr:colOff>0</xdr:colOff>
      <xdr:row>927</xdr:row>
      <xdr:rowOff>146050</xdr:rowOff>
    </xdr:to>
    <xdr:pic>
      <xdr:nvPicPr>
        <xdr:cNvPr id="4154418" name="Picture 16539" descr="Logo">
          <a:extLst>
            <a:ext uri="{FF2B5EF4-FFF2-40B4-BE49-F238E27FC236}">
              <a16:creationId xmlns:a16="http://schemas.microsoft.com/office/drawing/2014/main" id="{00000000-0008-0000-0500-000032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3900" y="164109400"/>
          <a:ext cx="0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1346200</xdr:colOff>
      <xdr:row>945</xdr:row>
      <xdr:rowOff>31750</xdr:rowOff>
    </xdr:from>
    <xdr:to>
      <xdr:col>8</xdr:col>
      <xdr:colOff>1346200</xdr:colOff>
      <xdr:row>951</xdr:row>
      <xdr:rowOff>88900</xdr:rowOff>
    </xdr:to>
    <xdr:pic>
      <xdr:nvPicPr>
        <xdr:cNvPr id="4154419" name="Picture 16540" descr="Logo">
          <a:extLst>
            <a:ext uri="{FF2B5EF4-FFF2-40B4-BE49-F238E27FC236}">
              <a16:creationId xmlns:a16="http://schemas.microsoft.com/office/drawing/2014/main" id="{00000000-0008-0000-0500-00003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4850" y="169030650"/>
          <a:ext cx="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619</xdr:row>
      <xdr:rowOff>215900</xdr:rowOff>
    </xdr:from>
    <xdr:to>
      <xdr:col>6</xdr:col>
      <xdr:colOff>257175</xdr:colOff>
      <xdr:row>623</xdr:row>
      <xdr:rowOff>107950</xdr:rowOff>
    </xdr:to>
    <xdr:pic>
      <xdr:nvPicPr>
        <xdr:cNvPr id="4154439" name="Picture 1" descr="presshaib">
          <a:extLst>
            <a:ext uri="{FF2B5EF4-FFF2-40B4-BE49-F238E27FC236}">
              <a16:creationId xmlns:a16="http://schemas.microsoft.com/office/drawing/2014/main" id="{00000000-0008-0000-0500-00004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57404000"/>
          <a:ext cx="20320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22228</xdr:colOff>
      <xdr:row>644</xdr:row>
      <xdr:rowOff>15875</xdr:rowOff>
    </xdr:from>
    <xdr:to>
      <xdr:col>5</xdr:col>
      <xdr:colOff>404858</xdr:colOff>
      <xdr:row>647</xdr:row>
      <xdr:rowOff>77525</xdr:rowOff>
    </xdr:to>
    <xdr:pic>
      <xdr:nvPicPr>
        <xdr:cNvPr id="4154443" name="Picture 16787">
          <a:extLst>
            <a:ext uri="{FF2B5EF4-FFF2-40B4-BE49-F238E27FC236}">
              <a16:creationId xmlns:a16="http://schemas.microsoft.com/office/drawing/2014/main" id="{00000000-0008-0000-0500-00004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8" y="69157850"/>
          <a:ext cx="131290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31752</xdr:colOff>
      <xdr:row>748</xdr:row>
      <xdr:rowOff>28575</xdr:rowOff>
    </xdr:from>
    <xdr:to>
      <xdr:col>5</xdr:col>
      <xdr:colOff>439609</xdr:colOff>
      <xdr:row>751</xdr:row>
      <xdr:rowOff>90225</xdr:rowOff>
    </xdr:to>
    <xdr:pic>
      <xdr:nvPicPr>
        <xdr:cNvPr id="4154444" name="Picture 16788">
          <a:extLst>
            <a:ext uri="{FF2B5EF4-FFF2-40B4-BE49-F238E27FC236}">
              <a16:creationId xmlns:a16="http://schemas.microsoft.com/office/drawing/2014/main" id="{00000000-0008-0000-0500-00004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402" y="89258775"/>
          <a:ext cx="133813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964</xdr:row>
      <xdr:rowOff>19051</xdr:rowOff>
    </xdr:from>
    <xdr:to>
      <xdr:col>5</xdr:col>
      <xdr:colOff>1133475</xdr:colOff>
      <xdr:row>967</xdr:row>
      <xdr:rowOff>95470</xdr:rowOff>
    </xdr:to>
    <xdr:pic>
      <xdr:nvPicPr>
        <xdr:cNvPr id="4154445" name="Рисунок 98" descr="http://im4-tub-ru.yandex.net/i?id=143704292-28-72&amp;n=21">
          <a:extLst>
            <a:ext uri="{FF2B5EF4-FFF2-40B4-BE49-F238E27FC236}">
              <a16:creationId xmlns:a16="http://schemas.microsoft.com/office/drawing/2014/main" id="{00000000-0008-0000-0500-00004D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47975" y="184537351"/>
          <a:ext cx="174307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476251</xdr:colOff>
      <xdr:row>987</xdr:row>
      <xdr:rowOff>79375</xdr:rowOff>
    </xdr:from>
    <xdr:to>
      <xdr:col>5</xdr:col>
      <xdr:colOff>628649</xdr:colOff>
      <xdr:row>989</xdr:row>
      <xdr:rowOff>81775</xdr:rowOff>
    </xdr:to>
    <xdr:pic>
      <xdr:nvPicPr>
        <xdr:cNvPr id="4154467" name="Picture 16869">
          <a:extLst>
            <a:ext uri="{FF2B5EF4-FFF2-40B4-BE49-F238E27FC236}">
              <a16:creationId xmlns:a16="http://schemas.microsoft.com/office/drawing/2014/main" id="{00000000-0008-0000-0500-000063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6" y="198704200"/>
          <a:ext cx="1076323" cy="34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523877</xdr:colOff>
      <xdr:row>1001</xdr:row>
      <xdr:rowOff>9525</xdr:rowOff>
    </xdr:from>
    <xdr:to>
      <xdr:col>5</xdr:col>
      <xdr:colOff>647700</xdr:colOff>
      <xdr:row>1004</xdr:row>
      <xdr:rowOff>35175</xdr:rowOff>
    </xdr:to>
    <xdr:pic>
      <xdr:nvPicPr>
        <xdr:cNvPr id="4154468" name="Picture 16871">
          <a:extLst>
            <a:ext uri="{FF2B5EF4-FFF2-40B4-BE49-F238E27FC236}">
              <a16:creationId xmlns:a16="http://schemas.microsoft.com/office/drawing/2014/main" id="{00000000-0008-0000-0500-000064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2" y="201396600"/>
          <a:ext cx="1047748" cy="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739778</xdr:colOff>
      <xdr:row>1016</xdr:row>
      <xdr:rowOff>22223</xdr:rowOff>
    </xdr:from>
    <xdr:to>
      <xdr:col>5</xdr:col>
      <xdr:colOff>1247775</xdr:colOff>
      <xdr:row>1018</xdr:row>
      <xdr:rowOff>39323</xdr:rowOff>
    </xdr:to>
    <xdr:pic>
      <xdr:nvPicPr>
        <xdr:cNvPr id="4154470" name="Picture 16873">
          <a:extLst>
            <a:ext uri="{FF2B5EF4-FFF2-40B4-BE49-F238E27FC236}">
              <a16:creationId xmlns:a16="http://schemas.microsoft.com/office/drawing/2014/main" id="{00000000-0008-0000-0500-000066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3" y="204590648"/>
          <a:ext cx="1431922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898527</xdr:colOff>
      <xdr:row>1410</xdr:row>
      <xdr:rowOff>168275</xdr:rowOff>
    </xdr:from>
    <xdr:to>
      <xdr:col>3</xdr:col>
      <xdr:colOff>696498</xdr:colOff>
      <xdr:row>1412</xdr:row>
      <xdr:rowOff>401375</xdr:rowOff>
    </xdr:to>
    <xdr:pic>
      <xdr:nvPicPr>
        <xdr:cNvPr id="4154474" name="Picture 16882">
          <a:extLst>
            <a:ext uri="{FF2B5EF4-FFF2-40B4-BE49-F238E27FC236}">
              <a16:creationId xmlns:a16="http://schemas.microsoft.com/office/drawing/2014/main" id="{00000000-0008-0000-0500-00006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777" y="255724025"/>
          <a:ext cx="14838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514353</xdr:colOff>
      <xdr:row>1427</xdr:row>
      <xdr:rowOff>136525</xdr:rowOff>
    </xdr:from>
    <xdr:to>
      <xdr:col>5</xdr:col>
      <xdr:colOff>533520</xdr:colOff>
      <xdr:row>1429</xdr:row>
      <xdr:rowOff>60625</xdr:rowOff>
    </xdr:to>
    <xdr:pic>
      <xdr:nvPicPr>
        <xdr:cNvPr id="4154475" name="Picture 16883">
          <a:extLst>
            <a:ext uri="{FF2B5EF4-FFF2-40B4-BE49-F238E27FC236}">
              <a16:creationId xmlns:a16="http://schemas.microsoft.com/office/drawing/2014/main" id="{00000000-0008-0000-0500-00006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42443000"/>
          <a:ext cx="170509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1520</xdr:row>
      <xdr:rowOff>95250</xdr:rowOff>
    </xdr:from>
    <xdr:to>
      <xdr:col>2</xdr:col>
      <xdr:colOff>510184</xdr:colOff>
      <xdr:row>1522</xdr:row>
      <xdr:rowOff>328350</xdr:rowOff>
    </xdr:to>
    <xdr:pic>
      <xdr:nvPicPr>
        <xdr:cNvPr id="4154476" name="Рисунок 102" descr="http://im6-tub-ru.yandex.net/i?id=115698319-57-72&amp;n=21">
          <a:extLst>
            <a:ext uri="{FF2B5EF4-FFF2-40B4-BE49-F238E27FC236}">
              <a16:creationId xmlns:a16="http://schemas.microsoft.com/office/drawing/2014/main" id="{00000000-0008-0000-0500-00006C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188966475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79" name="Рисунок 88" descr="http://im2-tub-ru.yandex.net/i?id=202574108-53-72&amp;n=21">
          <a:extLst>
            <a:ext uri="{FF2B5EF4-FFF2-40B4-BE49-F238E27FC236}">
              <a16:creationId xmlns:a16="http://schemas.microsoft.com/office/drawing/2014/main" id="{00000000-0008-0000-0500-00006F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80" name="Рисунок 89" descr="http://im4-tub-ru.yandex.net/i?id=202226478-39-72&amp;n=21">
          <a:extLst>
            <a:ext uri="{FF2B5EF4-FFF2-40B4-BE49-F238E27FC236}">
              <a16:creationId xmlns:a16="http://schemas.microsoft.com/office/drawing/2014/main" id="{00000000-0008-0000-0500-000070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457200</xdr:colOff>
      <xdr:row>1410</xdr:row>
      <xdr:rowOff>146050</xdr:rowOff>
    </xdr:from>
    <xdr:to>
      <xdr:col>8</xdr:col>
      <xdr:colOff>717550</xdr:colOff>
      <xdr:row>1412</xdr:row>
      <xdr:rowOff>447675</xdr:rowOff>
    </xdr:to>
    <xdr:pic>
      <xdr:nvPicPr>
        <xdr:cNvPr id="4154481" name="Рисунок 36">
          <a:extLst>
            <a:ext uri="{FF2B5EF4-FFF2-40B4-BE49-F238E27FC236}">
              <a16:creationId xmlns:a16="http://schemas.microsoft.com/office/drawing/2014/main" id="{00000000-0008-0000-0500-000071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362450" y="1510665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1426</xdr:row>
      <xdr:rowOff>203200</xdr:rowOff>
    </xdr:from>
    <xdr:to>
      <xdr:col>8</xdr:col>
      <xdr:colOff>774700</xdr:colOff>
      <xdr:row>1428</xdr:row>
      <xdr:rowOff>469900</xdr:rowOff>
    </xdr:to>
    <xdr:pic>
      <xdr:nvPicPr>
        <xdr:cNvPr id="4154482" name="Рисунок 36">
          <a:extLst>
            <a:ext uri="{FF2B5EF4-FFF2-40B4-BE49-F238E27FC236}">
              <a16:creationId xmlns:a16="http://schemas.microsoft.com/office/drawing/2014/main" id="{00000000-0008-0000-0500-000072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425950" y="154235150"/>
          <a:ext cx="2057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1458</xdr:row>
      <xdr:rowOff>38100</xdr:rowOff>
    </xdr:from>
    <xdr:to>
      <xdr:col>8</xdr:col>
      <xdr:colOff>755650</xdr:colOff>
      <xdr:row>1460</xdr:row>
      <xdr:rowOff>298450</xdr:rowOff>
    </xdr:to>
    <xdr:pic>
      <xdr:nvPicPr>
        <xdr:cNvPr id="4154483" name="Рисунок 36">
          <a:extLst>
            <a:ext uri="{FF2B5EF4-FFF2-40B4-BE49-F238E27FC236}">
              <a16:creationId xmlns:a16="http://schemas.microsoft.com/office/drawing/2014/main" id="{00000000-0008-0000-0500-000073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84700" y="157480000"/>
          <a:ext cx="187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349250</xdr:colOff>
      <xdr:row>1474</xdr:row>
      <xdr:rowOff>88900</xdr:rowOff>
    </xdr:from>
    <xdr:to>
      <xdr:col>8</xdr:col>
      <xdr:colOff>609600</xdr:colOff>
      <xdr:row>1476</xdr:row>
      <xdr:rowOff>390525</xdr:rowOff>
    </xdr:to>
    <xdr:pic>
      <xdr:nvPicPr>
        <xdr:cNvPr id="4154484" name="Рисунок 36">
          <a:extLst>
            <a:ext uri="{FF2B5EF4-FFF2-40B4-BE49-F238E27FC236}">
              <a16:creationId xmlns:a16="http://schemas.microsoft.com/office/drawing/2014/main" id="{00000000-0008-0000-0500-000074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54500" y="16136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1506</xdr:row>
      <xdr:rowOff>57150</xdr:rowOff>
    </xdr:from>
    <xdr:to>
      <xdr:col>8</xdr:col>
      <xdr:colOff>635000</xdr:colOff>
      <xdr:row>1508</xdr:row>
      <xdr:rowOff>361950</xdr:rowOff>
    </xdr:to>
    <xdr:pic>
      <xdr:nvPicPr>
        <xdr:cNvPr id="4154485" name="Рисунок 36">
          <a:extLst>
            <a:ext uri="{FF2B5EF4-FFF2-40B4-BE49-F238E27FC236}">
              <a16:creationId xmlns:a16="http://schemas.microsoft.com/office/drawing/2014/main" id="{00000000-0008-0000-0500-000075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86250" y="164661850"/>
          <a:ext cx="205740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1520</xdr:row>
      <xdr:rowOff>152400</xdr:rowOff>
    </xdr:from>
    <xdr:to>
      <xdr:col>8</xdr:col>
      <xdr:colOff>577850</xdr:colOff>
      <xdr:row>1522</xdr:row>
      <xdr:rowOff>454025</xdr:rowOff>
    </xdr:to>
    <xdr:pic>
      <xdr:nvPicPr>
        <xdr:cNvPr id="4154486" name="Рисунок 36">
          <a:extLst>
            <a:ext uri="{FF2B5EF4-FFF2-40B4-BE49-F238E27FC236}">
              <a16:creationId xmlns:a16="http://schemas.microsoft.com/office/drawing/2014/main" id="{00000000-0008-0000-0500-00007664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222750" y="167716200"/>
          <a:ext cx="2063750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87" name="Рисунок 88" descr="http://im2-tub-ru.yandex.net/i?id=202574108-53-72&amp;n=21">
          <a:extLst>
            <a:ext uri="{FF2B5EF4-FFF2-40B4-BE49-F238E27FC236}">
              <a16:creationId xmlns:a16="http://schemas.microsoft.com/office/drawing/2014/main" id="{00000000-0008-0000-0500-000077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88" name="Рисунок 89" descr="http://im4-tub-ru.yandex.net/i?id=202226478-39-72&amp;n=21">
          <a:extLst>
            <a:ext uri="{FF2B5EF4-FFF2-40B4-BE49-F238E27FC236}">
              <a16:creationId xmlns:a16="http://schemas.microsoft.com/office/drawing/2014/main" id="{00000000-0008-0000-0500-000078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673102</xdr:colOff>
      <xdr:row>1033</xdr:row>
      <xdr:rowOff>180975</xdr:rowOff>
    </xdr:from>
    <xdr:to>
      <xdr:col>5</xdr:col>
      <xdr:colOff>1000125</xdr:colOff>
      <xdr:row>1036</xdr:row>
      <xdr:rowOff>17100</xdr:rowOff>
    </xdr:to>
    <xdr:pic>
      <xdr:nvPicPr>
        <xdr:cNvPr id="4154489" name="Picture 16873">
          <a:extLst>
            <a:ext uri="{FF2B5EF4-FFF2-40B4-BE49-F238E27FC236}">
              <a16:creationId xmlns:a16="http://schemas.microsoft.com/office/drawing/2014/main" id="{00000000-0008-0000-0500-000079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277" y="208321275"/>
          <a:ext cx="1250948" cy="36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250825</xdr:colOff>
      <xdr:row>660</xdr:row>
      <xdr:rowOff>44450</xdr:rowOff>
    </xdr:to>
    <xdr:pic>
      <xdr:nvPicPr>
        <xdr:cNvPr id="4154490" name="Рисунок 88" descr="http://im2-tub-ru.yandex.net/i?id=202574108-53-72&amp;n=21">
          <a:extLst>
            <a:ext uri="{FF2B5EF4-FFF2-40B4-BE49-F238E27FC236}">
              <a16:creationId xmlns:a16="http://schemas.microsoft.com/office/drawing/2014/main" id="{00000000-0008-0000-0500-00007A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2647950" y="64230250"/>
          <a:ext cx="1206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660</xdr:row>
      <xdr:rowOff>44450</xdr:rowOff>
    </xdr:from>
    <xdr:to>
      <xdr:col>5</xdr:col>
      <xdr:colOff>130175</xdr:colOff>
      <xdr:row>660</xdr:row>
      <xdr:rowOff>44450</xdr:rowOff>
    </xdr:to>
    <xdr:pic>
      <xdr:nvPicPr>
        <xdr:cNvPr id="4154491" name="Рисунок 89" descr="http://im4-tub-ru.yandex.net/i?id=202226478-39-72&amp;n=21">
          <a:extLst>
            <a:ext uri="{FF2B5EF4-FFF2-40B4-BE49-F238E27FC236}">
              <a16:creationId xmlns:a16="http://schemas.microsoft.com/office/drawing/2014/main" id="{00000000-0008-0000-0500-00007B6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2647950" y="6423025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755650</xdr:colOff>
      <xdr:row>295</xdr:row>
      <xdr:rowOff>12700</xdr:rowOff>
    </xdr:from>
    <xdr:ext cx="2190750" cy="542925"/>
    <xdr:pic>
      <xdr:nvPicPr>
        <xdr:cNvPr id="127" name="Picture 12" descr="picQeThDS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23815675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371476</xdr:colOff>
      <xdr:row>3024</xdr:row>
      <xdr:rowOff>66674</xdr:rowOff>
    </xdr:from>
    <xdr:to>
      <xdr:col>5</xdr:col>
      <xdr:colOff>593725</xdr:colOff>
      <xdr:row>3029</xdr:row>
      <xdr:rowOff>142874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152651" y="463800824"/>
          <a:ext cx="1898649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953</xdr:row>
      <xdr:rowOff>66675</xdr:rowOff>
    </xdr:from>
    <xdr:to>
      <xdr:col>5</xdr:col>
      <xdr:colOff>769600</xdr:colOff>
      <xdr:row>956</xdr:row>
      <xdr:rowOff>56325</xdr:rowOff>
    </xdr:to>
    <xdr:pic>
      <xdr:nvPicPr>
        <xdr:cNvPr id="80" name="Рисунок 98" descr="http://im4-tub-ru.yandex.net/i?id=143704292-28-72&amp;n=21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543174" y="157048200"/>
          <a:ext cx="169035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228600</xdr:colOff>
      <xdr:row>63</xdr:row>
      <xdr:rowOff>0</xdr:rowOff>
    </xdr:from>
    <xdr:ext cx="1939925" cy="606425"/>
    <xdr:pic>
      <xdr:nvPicPr>
        <xdr:cNvPr id="81" name="Рисунок 8" descr="http://im0-tub-ru.yandex.net/i?id=94266928-61-72&amp;n=21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762250" y="724852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158750</xdr:colOff>
      <xdr:row>188</xdr:row>
      <xdr:rowOff>127000</xdr:rowOff>
    </xdr:from>
    <xdr:ext cx="1701800" cy="527050"/>
    <xdr:pic>
      <xdr:nvPicPr>
        <xdr:cNvPr id="82" name="Рисунок 68" descr="http://im7-tub-ru.yandex.net/i?id=98932089-50-72&amp;n=2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92400" y="23272750"/>
          <a:ext cx="170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558800</xdr:colOff>
      <xdr:row>393</xdr:row>
      <xdr:rowOff>38100</xdr:rowOff>
    </xdr:from>
    <xdr:ext cx="2079625" cy="609600"/>
    <xdr:pic>
      <xdr:nvPicPr>
        <xdr:cNvPr id="84" name="Рисунок 78" descr="http://im1-tub-ru.yandex.net/i?id=111413797-15-72&amp;n=21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9975" y="50187225"/>
          <a:ext cx="207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493</xdr:row>
      <xdr:rowOff>127000</xdr:rowOff>
    </xdr:from>
    <xdr:ext cx="1797050" cy="727075"/>
    <xdr:pic>
      <xdr:nvPicPr>
        <xdr:cNvPr id="85" name="Рисунок 81" descr="http://im0-tub-ru.yandex.net/i?id=129177604-27-72&amp;n=21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724150" y="6418262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400050</xdr:colOff>
      <xdr:row>1721</xdr:row>
      <xdr:rowOff>12700</xdr:rowOff>
    </xdr:from>
    <xdr:ext cx="2022475" cy="568325"/>
    <xdr:pic>
      <xdr:nvPicPr>
        <xdr:cNvPr id="86" name="Рисунок 68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" t="49866" r="2151" b="21790"/>
        <a:stretch>
          <a:fillRect/>
        </a:stretch>
      </xdr:blipFill>
      <xdr:spPr bwMode="auto">
        <a:xfrm>
          <a:off x="2181225" y="208305400"/>
          <a:ext cx="202247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419100</xdr:colOff>
      <xdr:row>1979</xdr:row>
      <xdr:rowOff>76200</xdr:rowOff>
    </xdr:from>
    <xdr:ext cx="1641475" cy="466725"/>
    <xdr:pic>
      <xdr:nvPicPr>
        <xdr:cNvPr id="87" name="Рисунок 66" descr="http://www.strsr.ru/sites/default/files/catalog/%D0%A3%D0%A2000000729.jp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" t="21219" r="2191" b="50436"/>
        <a:stretch>
          <a:fillRect/>
        </a:stretch>
      </xdr:blipFill>
      <xdr:spPr bwMode="auto">
        <a:xfrm>
          <a:off x="2200275" y="240163350"/>
          <a:ext cx="164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463558</xdr:colOff>
      <xdr:row>2175</xdr:row>
      <xdr:rowOff>50800</xdr:rowOff>
    </xdr:from>
    <xdr:ext cx="1940827" cy="396000"/>
    <xdr:pic>
      <xdr:nvPicPr>
        <xdr:cNvPr id="88" name="Рисунок 69" descr="http://im7-tub-ru.yandex.net/i?id=94406056-68-72&amp;n=21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6217" r="473" b="10037"/>
        <a:stretch>
          <a:fillRect/>
        </a:stretch>
      </xdr:blipFill>
      <xdr:spPr bwMode="auto">
        <a:xfrm>
          <a:off x="2244733" y="301059850"/>
          <a:ext cx="1940827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527050</xdr:colOff>
      <xdr:row>2275</xdr:row>
      <xdr:rowOff>6350</xdr:rowOff>
    </xdr:from>
    <xdr:ext cx="2275200" cy="504000"/>
    <xdr:pic>
      <xdr:nvPicPr>
        <xdr:cNvPr id="89" name="Рисунок 106" descr="http://im8-tub-ru.yandex.net/i?id=342390579-23-72&amp;n=21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7" t="29337" r="10455" b="29375"/>
        <a:stretch>
          <a:fillRect/>
        </a:stretch>
      </xdr:blipFill>
      <xdr:spPr bwMode="auto">
        <a:xfrm>
          <a:off x="2308225" y="313759850"/>
          <a:ext cx="227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323850</xdr:colOff>
      <xdr:row>2746</xdr:row>
      <xdr:rowOff>38100</xdr:rowOff>
    </xdr:from>
    <xdr:ext cx="1028700" cy="609600"/>
    <xdr:pic>
      <xdr:nvPicPr>
        <xdr:cNvPr id="90" name="Picture 35813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40" t="23625" r="11340" b="30240"/>
        <a:stretch>
          <a:fillRect/>
        </a:stretch>
      </xdr:blipFill>
      <xdr:spPr bwMode="auto">
        <a:xfrm>
          <a:off x="2857500" y="412918275"/>
          <a:ext cx="1028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749300</xdr:colOff>
      <xdr:row>2785</xdr:row>
      <xdr:rowOff>98425</xdr:rowOff>
    </xdr:from>
    <xdr:ext cx="1479550" cy="571500"/>
    <xdr:pic>
      <xdr:nvPicPr>
        <xdr:cNvPr id="91" name="Рисунок 71" descr="http://im5-tub-ru.yandex.net/i?id=289203372-12-72&amp;n=21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3" t="29134" r="11807" b="27046"/>
        <a:stretch>
          <a:fillRect/>
        </a:stretch>
      </xdr:blipFill>
      <xdr:spPr bwMode="auto">
        <a:xfrm>
          <a:off x="2530475" y="421017700"/>
          <a:ext cx="147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431800</xdr:colOff>
      <xdr:row>2960</xdr:row>
      <xdr:rowOff>19050</xdr:rowOff>
    </xdr:from>
    <xdr:ext cx="1667866" cy="576000"/>
    <xdr:pic>
      <xdr:nvPicPr>
        <xdr:cNvPr id="93" name="Рисунок 30" descr="https://encrypted-tbn3.gstatic.com/images?q=tbn:ANd9GcQQSZfNm4ojwjrCmzzbknjqzuS1UBWnxcZXCl_w0KkDnlz9eYrh3Q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2975" y="456599925"/>
          <a:ext cx="166786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209551</xdr:colOff>
      <xdr:row>3064</xdr:row>
      <xdr:rowOff>57149</xdr:rowOff>
    </xdr:from>
    <xdr:ext cx="1904999" cy="885825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990726" y="463591274"/>
          <a:ext cx="1904999" cy="88582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218</xdr:row>
      <xdr:rowOff>25400</xdr:rowOff>
    </xdr:from>
    <xdr:ext cx="1701800" cy="536575"/>
    <xdr:pic>
      <xdr:nvPicPr>
        <xdr:cNvPr id="97" name="Рисунок 67" descr="http://im7-tub-ru.yandex.net/i?id=98932089-50-72&amp;n=21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762250" y="426212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93</xdr:row>
      <xdr:rowOff>0</xdr:rowOff>
    </xdr:from>
    <xdr:ext cx="1939925" cy="606425"/>
    <xdr:pic>
      <xdr:nvPicPr>
        <xdr:cNvPr id="99" name="Рисунок 8" descr="http://im0-tub-ru.yandex.net/i?id=94266928-61-72&amp;n=21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755650</xdr:colOff>
      <xdr:row>324</xdr:row>
      <xdr:rowOff>12700</xdr:rowOff>
    </xdr:from>
    <xdr:ext cx="2190750" cy="542925"/>
    <xdr:pic>
      <xdr:nvPicPr>
        <xdr:cNvPr id="98" name="Picture 12" descr="picQeThDS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825" y="49066450"/>
          <a:ext cx="2190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400050</xdr:colOff>
      <xdr:row>111</xdr:row>
      <xdr:rowOff>0</xdr:rowOff>
    </xdr:from>
    <xdr:ext cx="1939925" cy="606425"/>
    <xdr:pic>
      <xdr:nvPicPr>
        <xdr:cNvPr id="100" name="Рисунок 8" descr="http://im0-tub-ru.yandex.net/i?id=94266928-61-72&amp;n=21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99" t="19054" r="-1329" b="11110"/>
        <a:stretch>
          <a:fillRect/>
        </a:stretch>
      </xdr:blipFill>
      <xdr:spPr bwMode="auto">
        <a:xfrm>
          <a:off x="2933700" y="17592675"/>
          <a:ext cx="19399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152400</xdr:colOff>
      <xdr:row>242</xdr:row>
      <xdr:rowOff>63500</xdr:rowOff>
    </xdr:from>
    <xdr:ext cx="1701800" cy="536575"/>
    <xdr:pic>
      <xdr:nvPicPr>
        <xdr:cNvPr id="101" name="Рисунок 67" descr="http://im7-tub-ru.yandex.net/i?id=98932089-50-72&amp;n=21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2" t="18962" r="6088" b="17563"/>
        <a:stretch>
          <a:fillRect/>
        </a:stretch>
      </xdr:blipFill>
      <xdr:spPr bwMode="auto">
        <a:xfrm>
          <a:off x="2686050" y="46926500"/>
          <a:ext cx="17018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292100</xdr:colOff>
      <xdr:row>590</xdr:row>
      <xdr:rowOff>0</xdr:rowOff>
    </xdr:from>
    <xdr:ext cx="2428875" cy="612775"/>
    <xdr:pic>
      <xdr:nvPicPr>
        <xdr:cNvPr id="103" name="Picture 2" descr="presshaib_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5750" y="96478725"/>
          <a:ext cx="24288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162050" cy="0"/>
    <xdr:pic>
      <xdr:nvPicPr>
        <xdr:cNvPr id="104" name="Рисунок 88" descr="http://im2-tub-ru.yandex.net/i?id=202574108-53-72&amp;n=21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8" t="26248" r="8543" b="18320"/>
        <a:stretch>
          <a:fillRect/>
        </a:stretch>
      </xdr:blipFill>
      <xdr:spPr bwMode="auto">
        <a:xfrm>
          <a:off x="7353300" y="105390950"/>
          <a:ext cx="1162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552</xdr:row>
      <xdr:rowOff>0</xdr:rowOff>
    </xdr:from>
    <xdr:ext cx="1047750" cy="0"/>
    <xdr:pic>
      <xdr:nvPicPr>
        <xdr:cNvPr id="105" name="Рисунок 89" descr="http://im4-tub-ru.yandex.net/i?id=202226478-39-72&amp;n=21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34" t="26060" r="12457" b="21027"/>
        <a:stretch>
          <a:fillRect/>
        </a:stretch>
      </xdr:blipFill>
      <xdr:spPr bwMode="auto">
        <a:xfrm>
          <a:off x="7353300" y="105390950"/>
          <a:ext cx="1047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631</xdr:row>
      <xdr:rowOff>215900</xdr:rowOff>
    </xdr:from>
    <xdr:ext cx="1952625" cy="625475"/>
    <xdr:pic>
      <xdr:nvPicPr>
        <xdr:cNvPr id="106" name="Picture 1" descr="presshaib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05514775"/>
          <a:ext cx="19526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190500</xdr:colOff>
      <xdr:row>874</xdr:row>
      <xdr:rowOff>50800</xdr:rowOff>
    </xdr:from>
    <xdr:ext cx="1511300" cy="568325"/>
    <xdr:pic>
      <xdr:nvPicPr>
        <xdr:cNvPr id="107" name="Рисунок 95" descr="http://im6-tub-ru.yandex.net/i?id=326355525-24-72&amp;n=21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50326725"/>
          <a:ext cx="151130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279400</xdr:colOff>
      <xdr:row>908</xdr:row>
      <xdr:rowOff>114300</xdr:rowOff>
    </xdr:from>
    <xdr:ext cx="1498600" cy="504825"/>
    <xdr:pic>
      <xdr:nvPicPr>
        <xdr:cNvPr id="108" name="Рисунок 88" descr="http://im1-tub-ru.yandex.net/i?id=158287316-42-72&amp;n=21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2913" r="-3307" b="31812"/>
        <a:stretch>
          <a:fillRect/>
        </a:stretch>
      </xdr:blipFill>
      <xdr:spPr bwMode="auto">
        <a:xfrm>
          <a:off x="2813050" y="157734000"/>
          <a:ext cx="149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941</xdr:row>
      <xdr:rowOff>50800</xdr:rowOff>
    </xdr:from>
    <xdr:ext cx="1727200" cy="561975"/>
    <xdr:pic>
      <xdr:nvPicPr>
        <xdr:cNvPr id="109" name="Рисунок 97" descr="http://im3-tub-ru.yandex.net/i?id=316602747-60-72&amp;n=21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" t="17281" r="1553" b="13029"/>
        <a:stretch>
          <a:fillRect/>
        </a:stretch>
      </xdr:blipFill>
      <xdr:spPr bwMode="auto">
        <a:xfrm>
          <a:off x="2806700" y="164880925"/>
          <a:ext cx="172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333375</xdr:colOff>
      <xdr:row>975</xdr:row>
      <xdr:rowOff>1</xdr:rowOff>
    </xdr:from>
    <xdr:ext cx="1647825" cy="590769"/>
    <xdr:pic>
      <xdr:nvPicPr>
        <xdr:cNvPr id="110" name="Рисунок 98" descr="http://im4-tub-ru.yandex.net/i?id=143704292-28-72&amp;n=21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" t="1013" r="2811" b="1801"/>
        <a:stretch>
          <a:fillRect/>
        </a:stretch>
      </xdr:blipFill>
      <xdr:spPr bwMode="auto">
        <a:xfrm>
          <a:off x="2867025" y="187223401"/>
          <a:ext cx="1647825" cy="590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920750</xdr:colOff>
      <xdr:row>1052</xdr:row>
      <xdr:rowOff>9525</xdr:rowOff>
    </xdr:from>
    <xdr:to>
      <xdr:col>5</xdr:col>
      <xdr:colOff>1190625</xdr:colOff>
      <xdr:row>1053</xdr:row>
      <xdr:rowOff>162075</xdr:rowOff>
    </xdr:to>
    <xdr:pic>
      <xdr:nvPicPr>
        <xdr:cNvPr id="111" name="Picture 16873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925" y="211940775"/>
          <a:ext cx="11938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641350</xdr:colOff>
      <xdr:row>2453</xdr:row>
      <xdr:rowOff>53975</xdr:rowOff>
    </xdr:from>
    <xdr:ext cx="2197100" cy="622300"/>
    <xdr:pic>
      <xdr:nvPicPr>
        <xdr:cNvPr id="113" name="Picture 26209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525" y="392283950"/>
          <a:ext cx="21971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631825</xdr:colOff>
      <xdr:row>2575</xdr:row>
      <xdr:rowOff>225425</xdr:rowOff>
    </xdr:from>
    <xdr:ext cx="1777542" cy="648000"/>
    <xdr:pic>
      <xdr:nvPicPr>
        <xdr:cNvPr id="114" name="Рисунок 72" descr="http://im4-tub-ru.yandex.net/i?id=18540486-08-72&amp;n=21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405266525"/>
          <a:ext cx="1777542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609600</xdr:colOff>
      <xdr:row>3210</xdr:row>
      <xdr:rowOff>28575</xdr:rowOff>
    </xdr:from>
    <xdr:to>
      <xdr:col>2</xdr:col>
      <xdr:colOff>18901</xdr:colOff>
      <xdr:row>3214</xdr:row>
      <xdr:rowOff>142763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09600" y="4802600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3103</xdr:row>
      <xdr:rowOff>9525</xdr:rowOff>
    </xdr:from>
    <xdr:to>
      <xdr:col>1</xdr:col>
      <xdr:colOff>657076</xdr:colOff>
      <xdr:row>3107</xdr:row>
      <xdr:rowOff>123713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3850" y="5979795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809625</xdr:colOff>
      <xdr:row>91</xdr:row>
      <xdr:rowOff>152400</xdr:rowOff>
    </xdr:from>
    <xdr:to>
      <xdr:col>8</xdr:col>
      <xdr:colOff>1107017</xdr:colOff>
      <xdr:row>95</xdr:row>
      <xdr:rowOff>150283</xdr:rowOff>
    </xdr:to>
    <xdr:pic>
      <xdr:nvPicPr>
        <xdr:cNvPr id="115" name="Рисунок 36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181600" y="174212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847725</xdr:colOff>
      <xdr:row>218</xdr:row>
      <xdr:rowOff>0</xdr:rowOff>
    </xdr:from>
    <xdr:to>
      <xdr:col>8</xdr:col>
      <xdr:colOff>1145117</xdr:colOff>
      <xdr:row>221</xdr:row>
      <xdr:rowOff>131233</xdr:rowOff>
    </xdr:to>
    <xdr:pic>
      <xdr:nvPicPr>
        <xdr:cNvPr id="116" name="Рисунок 36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19700" y="425958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244475</xdr:colOff>
      <xdr:row>2806</xdr:row>
      <xdr:rowOff>92075</xdr:rowOff>
    </xdr:from>
    <xdr:ext cx="1958975" cy="755650"/>
    <xdr:pic>
      <xdr:nvPicPr>
        <xdr:cNvPr id="140" name="Рисунок 24" descr="http://krepmetiz.ru/dop/admin_pictures_mib/1079b.jpg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650" y="432279425"/>
          <a:ext cx="19589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828675</xdr:colOff>
      <xdr:row>241</xdr:row>
      <xdr:rowOff>180975</xdr:rowOff>
    </xdr:from>
    <xdr:to>
      <xdr:col>8</xdr:col>
      <xdr:colOff>1126067</xdr:colOff>
      <xdr:row>245</xdr:row>
      <xdr:rowOff>74083</xdr:rowOff>
    </xdr:to>
    <xdr:pic>
      <xdr:nvPicPr>
        <xdr:cNvPr id="118" name="Рисунок 36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562475" y="4681537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110</xdr:row>
      <xdr:rowOff>104775</xdr:rowOff>
    </xdr:from>
    <xdr:to>
      <xdr:col>10</xdr:col>
      <xdr:colOff>49742</xdr:colOff>
      <xdr:row>113</xdr:row>
      <xdr:rowOff>264583</xdr:rowOff>
    </xdr:to>
    <xdr:pic>
      <xdr:nvPicPr>
        <xdr:cNvPr id="119" name="Рисунок 36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791075" y="213550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584200</xdr:colOff>
      <xdr:row>413</xdr:row>
      <xdr:rowOff>381000</xdr:rowOff>
    </xdr:from>
    <xdr:ext cx="2066925" cy="609600"/>
    <xdr:pic>
      <xdr:nvPicPr>
        <xdr:cNvPr id="120" name="Рисунок 77" descr="http://im1-tub-ru.yandex.net/i?id=111413797-15-72&amp;n=21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65375" y="83286600"/>
          <a:ext cx="2066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0</xdr:colOff>
      <xdr:row>413</xdr:row>
      <xdr:rowOff>0</xdr:rowOff>
    </xdr:from>
    <xdr:to>
      <xdr:col>8</xdr:col>
      <xdr:colOff>1164167</xdr:colOff>
      <xdr:row>414</xdr:row>
      <xdr:rowOff>45508</xdr:rowOff>
    </xdr:to>
    <xdr:pic>
      <xdr:nvPicPr>
        <xdr:cNvPr id="121" name="Рисунок 36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513</xdr:row>
      <xdr:rowOff>0</xdr:rowOff>
    </xdr:from>
    <xdr:ext cx="2021417" cy="645583"/>
    <xdr:pic>
      <xdr:nvPicPr>
        <xdr:cNvPr id="123" name="Рисунок 36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8750" y="8290560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9526</xdr:colOff>
      <xdr:row>513</xdr:row>
      <xdr:rowOff>9525</xdr:rowOff>
    </xdr:from>
    <xdr:ext cx="1334673" cy="540000"/>
    <xdr:pic>
      <xdr:nvPicPr>
        <xdr:cNvPr id="124" name="Рисунок 81" descr="http://im0-tub-ru.yandex.net/i?id=129177604-27-72&amp;n=21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1" y="105146475"/>
          <a:ext cx="13346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514353</xdr:colOff>
      <xdr:row>1443</xdr:row>
      <xdr:rowOff>31750</xdr:rowOff>
    </xdr:from>
    <xdr:to>
      <xdr:col>5</xdr:col>
      <xdr:colOff>310515</xdr:colOff>
      <xdr:row>1444</xdr:row>
      <xdr:rowOff>420483</xdr:rowOff>
    </xdr:to>
    <xdr:pic>
      <xdr:nvPicPr>
        <xdr:cNvPr id="126" name="Picture 16883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8" y="222954850"/>
          <a:ext cx="1472562" cy="560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1442</xdr:row>
      <xdr:rowOff>203200</xdr:rowOff>
    </xdr:from>
    <xdr:to>
      <xdr:col>8</xdr:col>
      <xdr:colOff>774700</xdr:colOff>
      <xdr:row>1444</xdr:row>
      <xdr:rowOff>469900</xdr:rowOff>
    </xdr:to>
    <xdr:pic>
      <xdr:nvPicPr>
        <xdr:cNvPr id="128" name="Рисунок 36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073650" y="222926275"/>
          <a:ext cx="1978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406400</xdr:colOff>
      <xdr:row>1490</xdr:row>
      <xdr:rowOff>133350</xdr:rowOff>
    </xdr:from>
    <xdr:to>
      <xdr:col>2</xdr:col>
      <xdr:colOff>167025</xdr:colOff>
      <xdr:row>1492</xdr:row>
      <xdr:rowOff>258450</xdr:rowOff>
    </xdr:to>
    <xdr:pic>
      <xdr:nvPicPr>
        <xdr:cNvPr id="129" name="Рисунок 100" descr="http://im7-tub-ru.yandex.net/i?id=89223826-12-72&amp;n=21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" r="375" b="3500"/>
        <a:stretch>
          <a:fillRect/>
        </a:stretch>
      </xdr:blipFill>
      <xdr:spPr bwMode="auto">
        <a:xfrm>
          <a:off x="406400" y="232200450"/>
          <a:ext cx="15418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679450</xdr:colOff>
      <xdr:row>1490</xdr:row>
      <xdr:rowOff>38100</xdr:rowOff>
    </xdr:from>
    <xdr:to>
      <xdr:col>8</xdr:col>
      <xdr:colOff>755650</xdr:colOff>
      <xdr:row>1492</xdr:row>
      <xdr:rowOff>298450</xdr:rowOff>
    </xdr:to>
    <xdr:pic>
      <xdr:nvPicPr>
        <xdr:cNvPr id="130" name="Рисунок 36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232400" y="232105200"/>
          <a:ext cx="18002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403225</xdr:colOff>
      <xdr:row>1534</xdr:row>
      <xdr:rowOff>95250</xdr:rowOff>
    </xdr:from>
    <xdr:to>
      <xdr:col>2</xdr:col>
      <xdr:colOff>510184</xdr:colOff>
      <xdr:row>1536</xdr:row>
      <xdr:rowOff>328350</xdr:rowOff>
    </xdr:to>
    <xdr:pic>
      <xdr:nvPicPr>
        <xdr:cNvPr id="131" name="Рисунок 102" descr="http://im6-tub-ru.yandex.net/i?id=115698319-57-72&amp;n=21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1390" r="6499" b="43414"/>
        <a:stretch>
          <a:fillRect/>
        </a:stretch>
      </xdr:blipFill>
      <xdr:spPr bwMode="auto">
        <a:xfrm>
          <a:off x="403225" y="241344450"/>
          <a:ext cx="18881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317500</xdr:colOff>
      <xdr:row>1534</xdr:row>
      <xdr:rowOff>152400</xdr:rowOff>
    </xdr:from>
    <xdr:to>
      <xdr:col>8</xdr:col>
      <xdr:colOff>577850</xdr:colOff>
      <xdr:row>1536</xdr:row>
      <xdr:rowOff>454025</xdr:rowOff>
    </xdr:to>
    <xdr:pic>
      <xdr:nvPicPr>
        <xdr:cNvPr id="132" name="Рисунок 36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4870450" y="241401600"/>
          <a:ext cx="19843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368300</xdr:colOff>
      <xdr:row>2848</xdr:row>
      <xdr:rowOff>292100</xdr:rowOff>
    </xdr:from>
    <xdr:ext cx="1965325" cy="939800"/>
    <xdr:pic>
      <xdr:nvPicPr>
        <xdr:cNvPr id="133" name="Рисунок 24" descr="http://krepmetiz.ru/dop/admin_pictures_mib/1079b.jp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" y="449491100"/>
          <a:ext cx="1965325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352426</xdr:colOff>
      <xdr:row>1123</xdr:row>
      <xdr:rowOff>0</xdr:rowOff>
    </xdr:from>
    <xdr:to>
      <xdr:col>5</xdr:col>
      <xdr:colOff>903508</xdr:colOff>
      <xdr:row>1126</xdr:row>
      <xdr:rowOff>277650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2895601" y="225494850"/>
          <a:ext cx="1475007" cy="792000"/>
        </a:xfrm>
        <a:prstGeom prst="rect">
          <a:avLst/>
        </a:prstGeom>
      </xdr:spPr>
    </xdr:pic>
    <xdr:clientData/>
  </xdr:twoCellAnchor>
  <xdr:oneCellAnchor>
    <xdr:from>
      <xdr:col>3</xdr:col>
      <xdr:colOff>609601</xdr:colOff>
      <xdr:row>1173</xdr:row>
      <xdr:rowOff>57150</xdr:rowOff>
    </xdr:from>
    <xdr:ext cx="1340915" cy="720000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152776" y="232952925"/>
          <a:ext cx="1340915" cy="720000"/>
        </a:xfrm>
        <a:prstGeom prst="rect">
          <a:avLst/>
        </a:prstGeom>
      </xdr:spPr>
    </xdr:pic>
    <xdr:clientData/>
  </xdr:oneCellAnchor>
  <xdr:oneCellAnchor>
    <xdr:from>
      <xdr:col>3</xdr:col>
      <xdr:colOff>847726</xdr:colOff>
      <xdr:row>1223</xdr:row>
      <xdr:rowOff>47625</xdr:rowOff>
    </xdr:from>
    <xdr:ext cx="1072731" cy="57600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19271" r="8204" b="23957"/>
        <a:stretch/>
      </xdr:blipFill>
      <xdr:spPr>
        <a:xfrm>
          <a:off x="3390901" y="240630075"/>
          <a:ext cx="1072731" cy="576000"/>
        </a:xfrm>
        <a:prstGeom prst="rect">
          <a:avLst/>
        </a:prstGeom>
      </xdr:spPr>
    </xdr:pic>
    <xdr:clientData/>
  </xdr:oneCellAnchor>
  <xdr:twoCellAnchor editAs="oneCell">
    <xdr:from>
      <xdr:col>3</xdr:col>
      <xdr:colOff>1152525</xdr:colOff>
      <xdr:row>1273</xdr:row>
      <xdr:rowOff>57150</xdr:rowOff>
    </xdr:from>
    <xdr:to>
      <xdr:col>5</xdr:col>
      <xdr:colOff>612000</xdr:colOff>
      <xdr:row>1276</xdr:row>
      <xdr:rowOff>154800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95700" y="24804052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142874</xdr:colOff>
      <xdr:row>2596</xdr:row>
      <xdr:rowOff>19049</xdr:rowOff>
    </xdr:from>
    <xdr:to>
      <xdr:col>5</xdr:col>
      <xdr:colOff>353374</xdr:colOff>
      <xdr:row>2599</xdr:row>
      <xdr:rowOff>186599</xdr:rowOff>
    </xdr:to>
    <xdr:pic>
      <xdr:nvPicPr>
        <xdr:cNvPr id="141" name="Рисунок 2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142874</xdr:colOff>
      <xdr:row>2641</xdr:row>
      <xdr:rowOff>19049</xdr:rowOff>
    </xdr:from>
    <xdr:ext cx="1134425" cy="720000"/>
    <xdr:pic>
      <xdr:nvPicPr>
        <xdr:cNvPr id="134" name="Рисунок 2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63419824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555626</xdr:colOff>
      <xdr:row>433</xdr:row>
      <xdr:rowOff>76200</xdr:rowOff>
    </xdr:from>
    <xdr:ext cx="1708875" cy="504000"/>
    <xdr:pic>
      <xdr:nvPicPr>
        <xdr:cNvPr id="135" name="Рисунок 77" descr="http://im1-tub-ru.yandex.net/i?id=111413797-15-72&amp;n=21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8" t="17046" r="2020" b="18083"/>
        <a:stretch>
          <a:fillRect/>
        </a:stretch>
      </xdr:blipFill>
      <xdr:spPr bwMode="auto">
        <a:xfrm>
          <a:off x="2336801" y="88287225"/>
          <a:ext cx="1708875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433</xdr:row>
      <xdr:rowOff>0</xdr:rowOff>
    </xdr:from>
    <xdr:ext cx="2021417" cy="645583"/>
    <xdr:pic>
      <xdr:nvPicPr>
        <xdr:cNvPr id="136" name="Рисунок 36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6229350" y="83677125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533</xdr:row>
      <xdr:rowOff>0</xdr:rowOff>
    </xdr:from>
    <xdr:ext cx="2021417" cy="645583"/>
    <xdr:pic>
      <xdr:nvPicPr>
        <xdr:cNvPr id="138" name="Рисунок 36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7315200" y="105136950"/>
          <a:ext cx="2021417" cy="64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533</xdr:row>
      <xdr:rowOff>9525</xdr:rowOff>
    </xdr:from>
    <xdr:ext cx="1797050" cy="727075"/>
    <xdr:pic>
      <xdr:nvPicPr>
        <xdr:cNvPr id="142" name="Рисунок 81" descr="http://im0-tub-ru.yandex.net/i?id=129177604-27-72&amp;n=2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" r="13071" b="38863"/>
        <a:stretch>
          <a:fillRect/>
        </a:stretch>
      </xdr:blipFill>
      <xdr:spPr bwMode="auto">
        <a:xfrm>
          <a:off x="2552700" y="105146475"/>
          <a:ext cx="179705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1162050</xdr:colOff>
      <xdr:row>1319</xdr:row>
      <xdr:rowOff>19050</xdr:rowOff>
    </xdr:from>
    <xdr:ext cx="612000" cy="612000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705225" y="250231275"/>
          <a:ext cx="612000" cy="61200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1363</xdr:row>
      <xdr:rowOff>19050</xdr:rowOff>
    </xdr:from>
    <xdr:ext cx="864000" cy="864000"/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7175" y="271614900"/>
          <a:ext cx="864000" cy="864000"/>
        </a:xfrm>
        <a:prstGeom prst="rect">
          <a:avLst/>
        </a:prstGeom>
      </xdr:spPr>
    </xdr:pic>
    <xdr:clientData/>
  </xdr:oneCellAnchor>
  <xdr:oneCellAnchor>
    <xdr:from>
      <xdr:col>3</xdr:col>
      <xdr:colOff>142874</xdr:colOff>
      <xdr:row>2685</xdr:row>
      <xdr:rowOff>19049</xdr:rowOff>
    </xdr:from>
    <xdr:ext cx="1134425" cy="720000"/>
    <xdr:pic>
      <xdr:nvPicPr>
        <xdr:cNvPr id="145" name="Рисунок 2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49" y="488384849"/>
          <a:ext cx="1134425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285750</xdr:colOff>
      <xdr:row>3283</xdr:row>
      <xdr:rowOff>95250</xdr:rowOff>
    </xdr:from>
    <xdr:to>
      <xdr:col>1</xdr:col>
      <xdr:colOff>618976</xdr:colOff>
      <xdr:row>3288</xdr:row>
      <xdr:rowOff>47513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5750" y="61604842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3437</xdr:row>
      <xdr:rowOff>38100</xdr:rowOff>
    </xdr:from>
    <xdr:to>
      <xdr:col>1</xdr:col>
      <xdr:colOff>399901</xdr:colOff>
      <xdr:row>3441</xdr:row>
      <xdr:rowOff>152288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6675" y="619582200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3448</xdr:row>
      <xdr:rowOff>47625</xdr:rowOff>
    </xdr:from>
    <xdr:to>
      <xdr:col>1</xdr:col>
      <xdr:colOff>480585</xdr:colOff>
      <xdr:row>3453</xdr:row>
      <xdr:rowOff>4650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622039650"/>
          <a:ext cx="119496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3463</xdr:row>
      <xdr:rowOff>9525</xdr:rowOff>
    </xdr:from>
    <xdr:to>
      <xdr:col>1</xdr:col>
      <xdr:colOff>356414</xdr:colOff>
      <xdr:row>3467</xdr:row>
      <xdr:rowOff>56475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4300" y="625182900"/>
          <a:ext cx="1099364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3490</xdr:row>
      <xdr:rowOff>85725</xdr:rowOff>
    </xdr:from>
    <xdr:to>
      <xdr:col>1</xdr:col>
      <xdr:colOff>327666</xdr:colOff>
      <xdr:row>3494</xdr:row>
      <xdr:rowOff>96675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3350" y="6310503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3475</xdr:row>
      <xdr:rowOff>104775</xdr:rowOff>
    </xdr:from>
    <xdr:to>
      <xdr:col>1</xdr:col>
      <xdr:colOff>222891</xdr:colOff>
      <xdr:row>3479</xdr:row>
      <xdr:rowOff>115725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575" y="627888000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3300</xdr:row>
      <xdr:rowOff>47625</xdr:rowOff>
    </xdr:from>
    <xdr:to>
      <xdr:col>1</xdr:col>
      <xdr:colOff>496358</xdr:colOff>
      <xdr:row>3305</xdr:row>
      <xdr:rowOff>0</xdr:rowOff>
    </xdr:to>
    <xdr:pic>
      <xdr:nvPicPr>
        <xdr:cNvPr id="152" name="Рисунок 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3657480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3344</xdr:row>
      <xdr:rowOff>85725</xdr:rowOff>
    </xdr:from>
    <xdr:to>
      <xdr:col>1</xdr:col>
      <xdr:colOff>353483</xdr:colOff>
      <xdr:row>3348</xdr:row>
      <xdr:rowOff>57150</xdr:rowOff>
    </xdr:to>
    <xdr:pic>
      <xdr:nvPicPr>
        <xdr:cNvPr id="154" name="Рисунок 2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347325"/>
          <a:ext cx="7916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3361</xdr:row>
      <xdr:rowOff>47625</xdr:rowOff>
    </xdr:from>
    <xdr:to>
      <xdr:col>1</xdr:col>
      <xdr:colOff>629708</xdr:colOff>
      <xdr:row>3366</xdr:row>
      <xdr:rowOff>0</xdr:rowOff>
    </xdr:to>
    <xdr:pic>
      <xdr:nvPicPr>
        <xdr:cNvPr id="156" name="Рисунок 2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48900150"/>
          <a:ext cx="119168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3375</xdr:row>
      <xdr:rowOff>114300</xdr:rowOff>
    </xdr:from>
    <xdr:to>
      <xdr:col>1</xdr:col>
      <xdr:colOff>391583</xdr:colOff>
      <xdr:row>3379</xdr:row>
      <xdr:rowOff>85725</xdr:rowOff>
    </xdr:to>
    <xdr:pic>
      <xdr:nvPicPr>
        <xdr:cNvPr id="158" name="Рисунок 1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1986250"/>
          <a:ext cx="100118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3390</xdr:row>
      <xdr:rowOff>0</xdr:rowOff>
    </xdr:from>
    <xdr:to>
      <xdr:col>1</xdr:col>
      <xdr:colOff>100198</xdr:colOff>
      <xdr:row>3394</xdr:row>
      <xdr:rowOff>5625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655119975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3421</xdr:row>
      <xdr:rowOff>152400</xdr:rowOff>
    </xdr:from>
    <xdr:to>
      <xdr:col>1</xdr:col>
      <xdr:colOff>13050</xdr:colOff>
      <xdr:row>3425</xdr:row>
      <xdr:rowOff>127350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4300" y="661492200"/>
          <a:ext cx="756000" cy="75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1068</xdr:row>
      <xdr:rowOff>209550</xdr:rowOff>
    </xdr:from>
    <xdr:to>
      <xdr:col>5</xdr:col>
      <xdr:colOff>1238250</xdr:colOff>
      <xdr:row>1072</xdr:row>
      <xdr:rowOff>124125</xdr:rowOff>
    </xdr:to>
    <xdr:pic>
      <xdr:nvPicPr>
        <xdr:cNvPr id="146" name="Рисунок 1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5579325"/>
          <a:ext cx="1238250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1087</xdr:row>
      <xdr:rowOff>31750</xdr:rowOff>
    </xdr:from>
    <xdr:to>
      <xdr:col>5</xdr:col>
      <xdr:colOff>1333500</xdr:colOff>
      <xdr:row>1090</xdr:row>
      <xdr:rowOff>133650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850" y="220167200"/>
          <a:ext cx="1333500" cy="63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1105</xdr:row>
      <xdr:rowOff>0</xdr:rowOff>
    </xdr:from>
    <xdr:to>
      <xdr:col>5</xdr:col>
      <xdr:colOff>897197</xdr:colOff>
      <xdr:row>1107</xdr:row>
      <xdr:rowOff>324150</xdr:rowOff>
    </xdr:to>
    <xdr:pic>
      <xdr:nvPicPr>
        <xdr:cNvPr id="148" name="Рисунок 1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2923100"/>
          <a:ext cx="897197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444</xdr:row>
      <xdr:rowOff>31750</xdr:rowOff>
    </xdr:from>
    <xdr:to>
      <xdr:col>6</xdr:col>
      <xdr:colOff>574675</xdr:colOff>
      <xdr:row>447</xdr:row>
      <xdr:rowOff>38100</xdr:rowOff>
    </xdr:to>
    <xdr:pic>
      <xdr:nvPicPr>
        <xdr:cNvPr id="4155393" name="Picture 21" descr="Забиваемый анкер">
          <a:extLst>
            <a:ext uri="{FF2B5EF4-FFF2-40B4-BE49-F238E27FC236}">
              <a16:creationId xmlns:a16="http://schemas.microsoft.com/office/drawing/2014/main" id="{00000000-0008-0000-0600-00000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39960550"/>
          <a:ext cx="17462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472</xdr:row>
      <xdr:rowOff>12700</xdr:rowOff>
    </xdr:from>
    <xdr:to>
      <xdr:col>6</xdr:col>
      <xdr:colOff>739775</xdr:colOff>
      <xdr:row>475</xdr:row>
      <xdr:rowOff>104775</xdr:rowOff>
    </xdr:to>
    <xdr:pic>
      <xdr:nvPicPr>
        <xdr:cNvPr id="4155394" name="Picture 22" descr="picS8cBEM">
          <a:extLst>
            <a:ext uri="{FF2B5EF4-FFF2-40B4-BE49-F238E27FC236}">
              <a16:creationId xmlns:a16="http://schemas.microsoft.com/office/drawing/2014/main" id="{00000000-0008-0000-0600-00000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43649900"/>
          <a:ext cx="18034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498</xdr:row>
      <xdr:rowOff>38100</xdr:rowOff>
    </xdr:from>
    <xdr:to>
      <xdr:col>6</xdr:col>
      <xdr:colOff>542925</xdr:colOff>
      <xdr:row>499</xdr:row>
      <xdr:rowOff>107950</xdr:rowOff>
    </xdr:to>
    <xdr:pic>
      <xdr:nvPicPr>
        <xdr:cNvPr id="4155395" name="Picture 56" descr="picD">
          <a:extLst>
            <a:ext uri="{FF2B5EF4-FFF2-40B4-BE49-F238E27FC236}">
              <a16:creationId xmlns:a16="http://schemas.microsoft.com/office/drawing/2014/main" id="{00000000-0008-0000-0600-00000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7193200"/>
          <a:ext cx="1422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530</xdr:row>
      <xdr:rowOff>19050</xdr:rowOff>
    </xdr:from>
    <xdr:to>
      <xdr:col>6</xdr:col>
      <xdr:colOff>593725</xdr:colOff>
      <xdr:row>533</xdr:row>
      <xdr:rowOff>127000</xdr:rowOff>
    </xdr:to>
    <xdr:pic>
      <xdr:nvPicPr>
        <xdr:cNvPr id="4155396" name="Picture 24" descr="picGAaUDA">
          <a:extLst>
            <a:ext uri="{FF2B5EF4-FFF2-40B4-BE49-F238E27FC236}">
              <a16:creationId xmlns:a16="http://schemas.microsoft.com/office/drawing/2014/main" id="{00000000-0008-0000-0600-00000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50558700"/>
          <a:ext cx="19685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552</xdr:row>
      <xdr:rowOff>50800</xdr:rowOff>
    </xdr:from>
    <xdr:to>
      <xdr:col>7</xdr:col>
      <xdr:colOff>635000</xdr:colOff>
      <xdr:row>553</xdr:row>
      <xdr:rowOff>60325</xdr:rowOff>
    </xdr:to>
    <xdr:pic>
      <xdr:nvPicPr>
        <xdr:cNvPr id="4155397" name="Picture 25" descr="picsN4viY">
          <a:extLst>
            <a:ext uri="{FF2B5EF4-FFF2-40B4-BE49-F238E27FC236}">
              <a16:creationId xmlns:a16="http://schemas.microsoft.com/office/drawing/2014/main" id="{00000000-0008-0000-0600-00000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3066950"/>
          <a:ext cx="26352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576</xdr:row>
      <xdr:rowOff>152400</xdr:rowOff>
    </xdr:from>
    <xdr:to>
      <xdr:col>8</xdr:col>
      <xdr:colOff>76200</xdr:colOff>
      <xdr:row>577</xdr:row>
      <xdr:rowOff>111125</xdr:rowOff>
    </xdr:to>
    <xdr:pic>
      <xdr:nvPicPr>
        <xdr:cNvPr id="4155398" name="Picture 26" descr="pic3dpArq">
          <a:extLst>
            <a:ext uri="{FF2B5EF4-FFF2-40B4-BE49-F238E27FC236}">
              <a16:creationId xmlns:a16="http://schemas.microsoft.com/office/drawing/2014/main" id="{00000000-0008-0000-0600-00000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0" y="55943500"/>
          <a:ext cx="2901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594</xdr:row>
      <xdr:rowOff>0</xdr:rowOff>
    </xdr:from>
    <xdr:to>
      <xdr:col>7</xdr:col>
      <xdr:colOff>447675</xdr:colOff>
      <xdr:row>595</xdr:row>
      <xdr:rowOff>95250</xdr:rowOff>
    </xdr:to>
    <xdr:pic>
      <xdr:nvPicPr>
        <xdr:cNvPr id="4155399" name="Picture 41047">
          <a:extLst>
            <a:ext uri="{FF2B5EF4-FFF2-40B4-BE49-F238E27FC236}">
              <a16:creationId xmlns:a16="http://schemas.microsoft.com/office/drawing/2014/main" id="{00000000-0008-0000-0600-00000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57994550"/>
          <a:ext cx="21018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638</xdr:row>
      <xdr:rowOff>31750</xdr:rowOff>
    </xdr:from>
    <xdr:to>
      <xdr:col>7</xdr:col>
      <xdr:colOff>149225</xdr:colOff>
      <xdr:row>639</xdr:row>
      <xdr:rowOff>114300</xdr:rowOff>
    </xdr:to>
    <xdr:pic>
      <xdr:nvPicPr>
        <xdr:cNvPr id="4155400" name="Picture 27" descr="picy7xE7x">
          <a:extLst>
            <a:ext uri="{FF2B5EF4-FFF2-40B4-BE49-F238E27FC236}">
              <a16:creationId xmlns:a16="http://schemas.microsoft.com/office/drawing/2014/main" id="{00000000-0008-0000-0600-00000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62642750"/>
          <a:ext cx="178435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694</xdr:row>
      <xdr:rowOff>12700</xdr:rowOff>
    </xdr:from>
    <xdr:to>
      <xdr:col>7</xdr:col>
      <xdr:colOff>504825</xdr:colOff>
      <xdr:row>695</xdr:row>
      <xdr:rowOff>38100</xdr:rowOff>
    </xdr:to>
    <xdr:pic>
      <xdr:nvPicPr>
        <xdr:cNvPr id="4155401" name="Picture 28" descr="picdlgmcN">
          <a:extLst>
            <a:ext uri="{FF2B5EF4-FFF2-40B4-BE49-F238E27FC236}">
              <a16:creationId xmlns:a16="http://schemas.microsoft.com/office/drawing/2014/main" id="{00000000-0008-0000-0600-00000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300" y="68186300"/>
          <a:ext cx="22923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717550</xdr:colOff>
      <xdr:row>755</xdr:row>
      <xdr:rowOff>31750</xdr:rowOff>
    </xdr:from>
    <xdr:to>
      <xdr:col>7</xdr:col>
      <xdr:colOff>409575</xdr:colOff>
      <xdr:row>758</xdr:row>
      <xdr:rowOff>117475</xdr:rowOff>
    </xdr:to>
    <xdr:pic>
      <xdr:nvPicPr>
        <xdr:cNvPr id="4155403" name="Picture 30" descr="picpBc6hu">
          <a:extLst>
            <a:ext uri="{FF2B5EF4-FFF2-40B4-BE49-F238E27FC236}">
              <a16:creationId xmlns:a16="http://schemas.microsoft.com/office/drawing/2014/main" id="{00000000-0008-0000-0600-00000B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78232000"/>
          <a:ext cx="2063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862</xdr:row>
      <xdr:rowOff>44450</xdr:rowOff>
    </xdr:from>
    <xdr:to>
      <xdr:col>6</xdr:col>
      <xdr:colOff>644525</xdr:colOff>
      <xdr:row>865</xdr:row>
      <xdr:rowOff>47625</xdr:rowOff>
    </xdr:to>
    <xdr:pic>
      <xdr:nvPicPr>
        <xdr:cNvPr id="4155404" name="Picture 164" descr="3">
          <a:extLst>
            <a:ext uri="{FF2B5EF4-FFF2-40B4-BE49-F238E27FC236}">
              <a16:creationId xmlns:a16="http://schemas.microsoft.com/office/drawing/2014/main" id="{00000000-0008-0000-0600-00000C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1624150"/>
          <a:ext cx="13652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886</xdr:row>
      <xdr:rowOff>38100</xdr:rowOff>
    </xdr:from>
    <xdr:to>
      <xdr:col>6</xdr:col>
      <xdr:colOff>723900</xdr:colOff>
      <xdr:row>889</xdr:row>
      <xdr:rowOff>22225</xdr:rowOff>
    </xdr:to>
    <xdr:pic>
      <xdr:nvPicPr>
        <xdr:cNvPr id="4155405" name="Picture 165" descr="4">
          <a:extLst>
            <a:ext uri="{FF2B5EF4-FFF2-40B4-BE49-F238E27FC236}">
              <a16:creationId xmlns:a16="http://schemas.microsoft.com/office/drawing/2014/main" id="{00000000-0008-0000-0600-00000D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4742000"/>
          <a:ext cx="145415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910</xdr:row>
      <xdr:rowOff>6350</xdr:rowOff>
    </xdr:from>
    <xdr:to>
      <xdr:col>7</xdr:col>
      <xdr:colOff>79375</xdr:colOff>
      <xdr:row>913</xdr:row>
      <xdr:rowOff>107950</xdr:rowOff>
    </xdr:to>
    <xdr:pic>
      <xdr:nvPicPr>
        <xdr:cNvPr id="4155406" name="Picture 163" descr="2">
          <a:extLst>
            <a:ext uri="{FF2B5EF4-FFF2-40B4-BE49-F238E27FC236}">
              <a16:creationId xmlns:a16="http://schemas.microsoft.com/office/drawing/2014/main" id="{00000000-0008-0000-0600-00000E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97885250"/>
          <a:ext cx="17145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957</xdr:row>
      <xdr:rowOff>19050</xdr:rowOff>
    </xdr:from>
    <xdr:to>
      <xdr:col>8</xdr:col>
      <xdr:colOff>304800</xdr:colOff>
      <xdr:row>959</xdr:row>
      <xdr:rowOff>107950</xdr:rowOff>
    </xdr:to>
    <xdr:pic>
      <xdr:nvPicPr>
        <xdr:cNvPr id="4155407" name="Picture 34" descr="pic0ZFMYf">
          <a:extLst>
            <a:ext uri="{FF2B5EF4-FFF2-40B4-BE49-F238E27FC236}">
              <a16:creationId xmlns:a16="http://schemas.microsoft.com/office/drawing/2014/main" id="{00000000-0008-0000-0600-00000F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104140000"/>
          <a:ext cx="39941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615950</xdr:colOff>
      <xdr:row>1036</xdr:row>
      <xdr:rowOff>38100</xdr:rowOff>
    </xdr:from>
    <xdr:to>
      <xdr:col>6</xdr:col>
      <xdr:colOff>663575</xdr:colOff>
      <xdr:row>1039</xdr:row>
      <xdr:rowOff>127000</xdr:rowOff>
    </xdr:to>
    <xdr:pic>
      <xdr:nvPicPr>
        <xdr:cNvPr id="4155408" name="Picture 37794">
          <a:extLst>
            <a:ext uri="{FF2B5EF4-FFF2-40B4-BE49-F238E27FC236}">
              <a16:creationId xmlns:a16="http://schemas.microsoft.com/office/drawing/2014/main" id="{00000000-0008-0000-0600-000010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11575850"/>
          <a:ext cx="1504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1056</xdr:row>
      <xdr:rowOff>50800</xdr:rowOff>
    </xdr:from>
    <xdr:to>
      <xdr:col>6</xdr:col>
      <xdr:colOff>739775</xdr:colOff>
      <xdr:row>1059</xdr:row>
      <xdr:rowOff>127000</xdr:rowOff>
    </xdr:to>
    <xdr:pic>
      <xdr:nvPicPr>
        <xdr:cNvPr id="4155409" name="Picture 37793">
          <a:extLst>
            <a:ext uri="{FF2B5EF4-FFF2-40B4-BE49-F238E27FC236}">
              <a16:creationId xmlns:a16="http://schemas.microsoft.com/office/drawing/2014/main" id="{00000000-0008-0000-0600-000011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7250" y="114388900"/>
          <a:ext cx="15049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546100</xdr:colOff>
      <xdr:row>5</xdr:row>
      <xdr:rowOff>38100</xdr:rowOff>
    </xdr:from>
    <xdr:to>
      <xdr:col>7</xdr:col>
      <xdr:colOff>428625</xdr:colOff>
      <xdr:row>7</xdr:row>
      <xdr:rowOff>38100</xdr:rowOff>
    </xdr:to>
    <xdr:pic>
      <xdr:nvPicPr>
        <xdr:cNvPr id="4155410" name="Рисунок 26" descr="http://im3-tub-ru.yandex.net/i?id=361803228-40-72&amp;n=21">
          <a:extLst>
            <a:ext uri="{FF2B5EF4-FFF2-40B4-BE49-F238E27FC236}">
              <a16:creationId xmlns:a16="http://schemas.microsoft.com/office/drawing/2014/main" id="{00000000-0008-0000-0600-000012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451100" y="1428750"/>
          <a:ext cx="30099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83</xdr:row>
      <xdr:rowOff>19050</xdr:rowOff>
    </xdr:from>
    <xdr:to>
      <xdr:col>7</xdr:col>
      <xdr:colOff>339725</xdr:colOff>
      <xdr:row>86</xdr:row>
      <xdr:rowOff>44450</xdr:rowOff>
    </xdr:to>
    <xdr:pic>
      <xdr:nvPicPr>
        <xdr:cNvPr id="4155411" name="Рисунок 27" descr="http://im5-tub-ru.yandex.net/i?id=168856243-26-72&amp;n=21">
          <a:extLst>
            <a:ext uri="{FF2B5EF4-FFF2-40B4-BE49-F238E27FC236}">
              <a16:creationId xmlns:a16="http://schemas.microsoft.com/office/drawing/2014/main" id="{00000000-0008-0000-0600-000013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6150" y="9728200"/>
          <a:ext cx="315595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508000</xdr:colOff>
      <xdr:row>48</xdr:row>
      <xdr:rowOff>31750</xdr:rowOff>
    </xdr:from>
    <xdr:to>
      <xdr:col>8</xdr:col>
      <xdr:colOff>57150</xdr:colOff>
      <xdr:row>50</xdr:row>
      <xdr:rowOff>133350</xdr:rowOff>
    </xdr:to>
    <xdr:pic>
      <xdr:nvPicPr>
        <xdr:cNvPr id="4155412" name="Рисунок 28" descr="http://im4-tub-ru.yandex.net/i?id=63781327-38-72&amp;n=21">
          <a:extLst>
            <a:ext uri="{FF2B5EF4-FFF2-40B4-BE49-F238E27FC236}">
              <a16:creationId xmlns:a16="http://schemas.microsoft.com/office/drawing/2014/main" id="{00000000-0008-0000-0600-000014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413000" y="5975350"/>
          <a:ext cx="35496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596900</xdr:colOff>
      <xdr:row>219</xdr:row>
      <xdr:rowOff>50800</xdr:rowOff>
    </xdr:from>
    <xdr:to>
      <xdr:col>7</xdr:col>
      <xdr:colOff>47625</xdr:colOff>
      <xdr:row>222</xdr:row>
      <xdr:rowOff>120650</xdr:rowOff>
    </xdr:to>
    <xdr:pic>
      <xdr:nvPicPr>
        <xdr:cNvPr id="4155413" name="Рисунок 29" descr="http://www.moskrep.ru/upload/iblock/fa0/11.gif">
          <a:extLst>
            <a:ext uri="{FF2B5EF4-FFF2-40B4-BE49-F238E27FC236}">
              <a16:creationId xmlns:a16="http://schemas.microsoft.com/office/drawing/2014/main" id="{00000000-0008-0000-0600-000015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21786850"/>
          <a:ext cx="2578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341</xdr:row>
      <xdr:rowOff>57150</xdr:rowOff>
    </xdr:from>
    <xdr:to>
      <xdr:col>6</xdr:col>
      <xdr:colOff>644525</xdr:colOff>
      <xdr:row>344</xdr:row>
      <xdr:rowOff>41275</xdr:rowOff>
    </xdr:to>
    <xdr:pic>
      <xdr:nvPicPr>
        <xdr:cNvPr id="4155414" name="Рисунок 30" descr="http://www.moskrep.ru/upload/iblock/ad0/17_1.gif">
          <a:extLst>
            <a:ext uri="{FF2B5EF4-FFF2-40B4-BE49-F238E27FC236}">
              <a16:creationId xmlns:a16="http://schemas.microsoft.com/office/drawing/2014/main" id="{00000000-0008-0000-0600-000016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0676850"/>
          <a:ext cx="2228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807</xdr:row>
      <xdr:rowOff>104775</xdr:rowOff>
    </xdr:from>
    <xdr:to>
      <xdr:col>7</xdr:col>
      <xdr:colOff>22225</xdr:colOff>
      <xdr:row>810</xdr:row>
      <xdr:rowOff>155575</xdr:rowOff>
    </xdr:to>
    <xdr:pic>
      <xdr:nvPicPr>
        <xdr:cNvPr id="4155415" name="Рисунок 26" descr="http://f1.ds-russia.ru/u_dirs/058/58936/fb0ca63f73b0ee7867b01ac761f6ff7a.jpg">
          <a:extLst>
            <a:ext uri="{FF2B5EF4-FFF2-40B4-BE49-F238E27FC236}">
              <a16:creationId xmlns:a16="http://schemas.microsoft.com/office/drawing/2014/main" id="{00000000-0008-0000-0600-000017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248025" y="164706300"/>
          <a:ext cx="16033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647700</xdr:colOff>
      <xdr:row>781</xdr:row>
      <xdr:rowOff>25400</xdr:rowOff>
    </xdr:from>
    <xdr:to>
      <xdr:col>7</xdr:col>
      <xdr:colOff>428625</xdr:colOff>
      <xdr:row>784</xdr:row>
      <xdr:rowOff>349250</xdr:rowOff>
    </xdr:to>
    <xdr:pic>
      <xdr:nvPicPr>
        <xdr:cNvPr id="4155416" name="Рисунок 27" descr="http://www.p-tools.ru/published/publicdata/MVBASE/attachments/SC/products_pictures/039pz_enl.png">
          <a:extLst>
            <a:ext uri="{FF2B5EF4-FFF2-40B4-BE49-F238E27FC236}">
              <a16:creationId xmlns:a16="http://schemas.microsoft.com/office/drawing/2014/main" id="{00000000-0008-0000-0600-000018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308350" y="81876900"/>
          <a:ext cx="2152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933</xdr:row>
      <xdr:rowOff>120650</xdr:rowOff>
    </xdr:from>
    <xdr:to>
      <xdr:col>6</xdr:col>
      <xdr:colOff>437323</xdr:colOff>
      <xdr:row>935</xdr:row>
      <xdr:rowOff>84800</xdr:rowOff>
    </xdr:to>
    <xdr:pic>
      <xdr:nvPicPr>
        <xdr:cNvPr id="4155417" name="Рисунок 29" descr="http://www.dogma-krep.ru/assets/images/podcatalog_dyubel_tie/images/dubel_gazbeton.jpg">
          <a:extLst>
            <a:ext uri="{FF2B5EF4-FFF2-40B4-BE49-F238E27FC236}">
              <a16:creationId xmlns:a16="http://schemas.microsoft.com/office/drawing/2014/main" id="{00000000-0008-0000-0600-0000196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5" y="191754125"/>
          <a:ext cx="1396173" cy="2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546100</xdr:colOff>
      <xdr:row>27</xdr:row>
      <xdr:rowOff>38100</xdr:rowOff>
    </xdr:from>
    <xdr:ext cx="2879725" cy="323850"/>
    <xdr:pic>
      <xdr:nvPicPr>
        <xdr:cNvPr id="27" name="Рисунок 26" descr="http://im3-tub-ru.yandex.net/i?id=361803228-40-72&amp;n=21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31407" r="-787" b="30797"/>
        <a:stretch>
          <a:fillRect/>
        </a:stretch>
      </xdr:blipFill>
      <xdr:spPr bwMode="auto">
        <a:xfrm>
          <a:off x="2365375" y="1438275"/>
          <a:ext cx="28797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508000</xdr:colOff>
      <xdr:row>65</xdr:row>
      <xdr:rowOff>31750</xdr:rowOff>
    </xdr:from>
    <xdr:ext cx="3378200" cy="425450"/>
    <xdr:pic>
      <xdr:nvPicPr>
        <xdr:cNvPr id="28" name="Рисунок 28" descr="http://im4-tub-ru.yandex.net/i?id=63781327-38-72&amp;n=2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9" t="19402" r="2647" b="22452"/>
        <a:stretch>
          <a:fillRect/>
        </a:stretch>
      </xdr:blipFill>
      <xdr:spPr bwMode="auto">
        <a:xfrm>
          <a:off x="2327275" y="9804400"/>
          <a:ext cx="337820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151</xdr:row>
      <xdr:rowOff>19050</xdr:rowOff>
    </xdr:from>
    <xdr:ext cx="3025775" cy="606425"/>
    <xdr:pic>
      <xdr:nvPicPr>
        <xdr:cNvPr id="29" name="Рисунок 27" descr="http://im5-tub-ru.yandex.net/i?id=168856243-26-72&amp;n=21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6592550"/>
          <a:ext cx="302577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596900</xdr:colOff>
      <xdr:row>280</xdr:row>
      <xdr:rowOff>50800</xdr:rowOff>
    </xdr:from>
    <xdr:ext cx="2447925" cy="565150"/>
    <xdr:pic>
      <xdr:nvPicPr>
        <xdr:cNvPr id="30" name="Рисунок 29" descr="http://www.moskrep.ru/upload/iblock/fa0/11.gif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175" y="41827450"/>
          <a:ext cx="2447925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628650</xdr:colOff>
      <xdr:row>393</xdr:row>
      <xdr:rowOff>57150</xdr:rowOff>
    </xdr:from>
    <xdr:ext cx="2143125" cy="574675"/>
    <xdr:pic>
      <xdr:nvPicPr>
        <xdr:cNvPr id="31" name="Рисунок 30" descr="http://www.moskrep.ru/upload/iblock/ad0/17_1.gif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0521850"/>
          <a:ext cx="214312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285750</xdr:colOff>
      <xdr:row>458</xdr:row>
      <xdr:rowOff>31750</xdr:rowOff>
    </xdr:from>
    <xdr:ext cx="1692275" cy="596900"/>
    <xdr:pic>
      <xdr:nvPicPr>
        <xdr:cNvPr id="32" name="Picture 21" descr="Забиваемый анкер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78251050"/>
          <a:ext cx="16922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485</xdr:row>
      <xdr:rowOff>12700</xdr:rowOff>
    </xdr:from>
    <xdr:ext cx="1704975" cy="596900"/>
    <xdr:pic>
      <xdr:nvPicPr>
        <xdr:cNvPr id="33" name="Picture 22" descr="picS8cBEM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4785200"/>
          <a:ext cx="170497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577850</xdr:colOff>
      <xdr:row>514</xdr:row>
      <xdr:rowOff>38100</xdr:rowOff>
    </xdr:from>
    <xdr:ext cx="1368425" cy="584200"/>
    <xdr:pic>
      <xdr:nvPicPr>
        <xdr:cNvPr id="34" name="Picture 56" descr="picD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025" y="91173300"/>
          <a:ext cx="1368425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541</xdr:row>
      <xdr:rowOff>19050</xdr:rowOff>
    </xdr:from>
    <xdr:ext cx="1914525" cy="593725"/>
    <xdr:pic>
      <xdr:nvPicPr>
        <xdr:cNvPr id="35" name="Picture 24" descr="picGAaUDA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5" y="97783650"/>
          <a:ext cx="1914525" cy="59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425450</xdr:colOff>
      <xdr:row>564</xdr:row>
      <xdr:rowOff>50800</xdr:rowOff>
    </xdr:from>
    <xdr:ext cx="2527300" cy="552450"/>
    <xdr:pic>
      <xdr:nvPicPr>
        <xdr:cNvPr id="36" name="Picture 25" descr="picsN4viY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25" y="102577900"/>
          <a:ext cx="2527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585</xdr:row>
      <xdr:rowOff>152400</xdr:rowOff>
    </xdr:from>
    <xdr:ext cx="2762250" cy="463550"/>
    <xdr:pic>
      <xdr:nvPicPr>
        <xdr:cNvPr id="37" name="Picture 26" descr="pic3dpArq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108242100"/>
          <a:ext cx="27622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616</xdr:row>
      <xdr:rowOff>0</xdr:rowOff>
    </xdr:from>
    <xdr:ext cx="2012950" cy="590550"/>
    <xdr:pic>
      <xdr:nvPicPr>
        <xdr:cNvPr id="38" name="Picture 4104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12375950"/>
          <a:ext cx="2012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666</xdr:row>
      <xdr:rowOff>31750</xdr:rowOff>
    </xdr:from>
    <xdr:ext cx="1717675" cy="577850"/>
    <xdr:pic>
      <xdr:nvPicPr>
        <xdr:cNvPr id="39" name="Picture 27" descr="picy7xE7x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20675400"/>
          <a:ext cx="1717675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724</xdr:row>
      <xdr:rowOff>12700</xdr:rowOff>
    </xdr:from>
    <xdr:ext cx="2193925" cy="596900"/>
    <xdr:pic>
      <xdr:nvPicPr>
        <xdr:cNvPr id="40" name="Picture 28" descr="picdlgmcN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1162425"/>
          <a:ext cx="21939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717550</xdr:colOff>
      <xdr:row>768</xdr:row>
      <xdr:rowOff>31750</xdr:rowOff>
    </xdr:from>
    <xdr:ext cx="1974850" cy="571500"/>
    <xdr:pic>
      <xdr:nvPicPr>
        <xdr:cNvPr id="42" name="Picture 30" descr="picpBc6hu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200" y="148193125"/>
          <a:ext cx="197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647700</xdr:colOff>
      <xdr:row>794</xdr:row>
      <xdr:rowOff>25400</xdr:rowOff>
    </xdr:from>
    <xdr:ext cx="2054225" cy="828675"/>
    <xdr:pic>
      <xdr:nvPicPr>
        <xdr:cNvPr id="43" name="Рисунок 27" descr="http://www.p-tools.ru/published/publicdata/MVBASE/attachments/SC/products_pictures/039pz_enl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3319" r="735" b="13023"/>
        <a:stretch>
          <a:fillRect/>
        </a:stretch>
      </xdr:blipFill>
      <xdr:spPr bwMode="auto">
        <a:xfrm>
          <a:off x="3190875" y="154739975"/>
          <a:ext cx="2054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514350</xdr:colOff>
      <xdr:row>834</xdr:row>
      <xdr:rowOff>38100</xdr:rowOff>
    </xdr:from>
    <xdr:ext cx="1590675" cy="536575"/>
    <xdr:pic>
      <xdr:nvPicPr>
        <xdr:cNvPr id="44" name="Рисунок 26" descr="http://f1.ds-russia.ru/u_dirs/058/58936/fb0ca63f73b0ee7867b01ac761f6ff7a.jpg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63" r="2177" b="34875"/>
        <a:stretch>
          <a:fillRect/>
        </a:stretch>
      </xdr:blipFill>
      <xdr:spPr bwMode="auto">
        <a:xfrm>
          <a:off x="3057525" y="169402125"/>
          <a:ext cx="159067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874</xdr:row>
      <xdr:rowOff>44450</xdr:rowOff>
    </xdr:from>
    <xdr:ext cx="1343025" cy="508000"/>
    <xdr:pic>
      <xdr:nvPicPr>
        <xdr:cNvPr id="45" name="Picture 164" descr="3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685075"/>
          <a:ext cx="1343025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898</xdr:row>
      <xdr:rowOff>38100</xdr:rowOff>
    </xdr:from>
    <xdr:ext cx="1422400" cy="508000"/>
    <xdr:pic>
      <xdr:nvPicPr>
        <xdr:cNvPr id="46" name="Picture 165" descr="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8308000"/>
          <a:ext cx="1422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922</xdr:row>
      <xdr:rowOff>6350</xdr:rowOff>
    </xdr:from>
    <xdr:ext cx="1647825" cy="606425"/>
    <xdr:pic>
      <xdr:nvPicPr>
        <xdr:cNvPr id="47" name="Picture 163" descr="2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84353200"/>
          <a:ext cx="1647825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419101</xdr:colOff>
      <xdr:row>945</xdr:row>
      <xdr:rowOff>120651</xdr:rowOff>
    </xdr:from>
    <xdr:ext cx="1570694" cy="324000"/>
    <xdr:pic>
      <xdr:nvPicPr>
        <xdr:cNvPr id="48" name="Рисунок 29" descr="http://www.dogma-krep.ru/assets/images/podcatalog_dyubel_tie/images/dubel_gazbeton.jpg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8" t="39522" r="3819" b="35280"/>
        <a:stretch>
          <a:fillRect/>
        </a:stretch>
      </xdr:blipFill>
      <xdr:spPr bwMode="auto">
        <a:xfrm>
          <a:off x="2962276" y="194344926"/>
          <a:ext cx="1570694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311150</xdr:colOff>
      <xdr:row>1005</xdr:row>
      <xdr:rowOff>19050</xdr:rowOff>
    </xdr:from>
    <xdr:ext cx="3822700" cy="431800"/>
    <xdr:pic>
      <xdr:nvPicPr>
        <xdr:cNvPr id="49" name="Picture 34" descr="pic0ZFMYf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425" y="194938650"/>
          <a:ext cx="38227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1046</xdr:row>
      <xdr:rowOff>38100</xdr:rowOff>
    </xdr:from>
    <xdr:ext cx="1450975" cy="574675"/>
    <xdr:pic>
      <xdr:nvPicPr>
        <xdr:cNvPr id="50" name="Picture 37794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208206975"/>
          <a:ext cx="14509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1067</xdr:row>
      <xdr:rowOff>50800</xdr:rowOff>
    </xdr:from>
    <xdr:ext cx="1438275" cy="561975"/>
    <xdr:pic>
      <xdr:nvPicPr>
        <xdr:cNvPr id="51" name="Picture 37793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213172675"/>
          <a:ext cx="1438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85725</xdr:colOff>
      <xdr:row>1076</xdr:row>
      <xdr:rowOff>28575</xdr:rowOff>
    </xdr:from>
    <xdr:to>
      <xdr:col>2</xdr:col>
      <xdr:colOff>539695</xdr:colOff>
      <xdr:row>1081</xdr:row>
      <xdr:rowOff>129600</xdr:rowOff>
    </xdr:to>
    <xdr:pic>
      <xdr:nvPicPr>
        <xdr:cNvPr id="53" name="Рисунок 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238744125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133350</xdr:colOff>
      <xdr:row>1098</xdr:row>
      <xdr:rowOff>0</xdr:rowOff>
    </xdr:from>
    <xdr:ext cx="1196052" cy="900000"/>
    <xdr:pic>
      <xdr:nvPicPr>
        <xdr:cNvPr id="52" name="Рисунок 2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31276525"/>
          <a:ext cx="1196052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1098</xdr:row>
      <xdr:rowOff>85725</xdr:rowOff>
    </xdr:from>
    <xdr:ext cx="1387420" cy="1044000"/>
    <xdr:pic>
      <xdr:nvPicPr>
        <xdr:cNvPr id="54" name="Рисунок 2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23894650"/>
          <a:ext cx="1387420" cy="104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508000</xdr:colOff>
      <xdr:row>300</xdr:row>
      <xdr:rowOff>19050</xdr:rowOff>
    </xdr:from>
    <xdr:to>
      <xdr:col>6</xdr:col>
      <xdr:colOff>146755</xdr:colOff>
      <xdr:row>303</xdr:row>
      <xdr:rowOff>76200</xdr:rowOff>
    </xdr:to>
    <xdr:pic>
      <xdr:nvPicPr>
        <xdr:cNvPr id="4156417" name="Picture 30766">
          <a:extLst>
            <a:ext uri="{FF2B5EF4-FFF2-40B4-BE49-F238E27FC236}">
              <a16:creationId xmlns:a16="http://schemas.microsoft.com/office/drawing/2014/main" id="{00000000-0008-0000-0700-00000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00" y="5911850"/>
          <a:ext cx="1206500" cy="61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585</xdr:row>
      <xdr:rowOff>44450</xdr:rowOff>
    </xdr:from>
    <xdr:to>
      <xdr:col>6</xdr:col>
      <xdr:colOff>57855</xdr:colOff>
      <xdr:row>588</xdr:row>
      <xdr:rowOff>133350</xdr:rowOff>
    </xdr:to>
    <xdr:pic>
      <xdr:nvPicPr>
        <xdr:cNvPr id="4156418" name="Picture 31780">
          <a:extLst>
            <a:ext uri="{FF2B5EF4-FFF2-40B4-BE49-F238E27FC236}">
              <a16:creationId xmlns:a16="http://schemas.microsoft.com/office/drawing/2014/main" id="{00000000-0008-0000-0700-00000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5772150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695</xdr:row>
      <xdr:rowOff>63500</xdr:rowOff>
    </xdr:from>
    <xdr:to>
      <xdr:col>6</xdr:col>
      <xdr:colOff>546805</xdr:colOff>
      <xdr:row>698</xdr:row>
      <xdr:rowOff>88899</xdr:rowOff>
    </xdr:to>
    <xdr:pic>
      <xdr:nvPicPr>
        <xdr:cNvPr id="4156419" name="Picture 147" descr="picog9Fai">
          <a:extLst>
            <a:ext uri="{FF2B5EF4-FFF2-40B4-BE49-F238E27FC236}">
              <a16:creationId xmlns:a16="http://schemas.microsoft.com/office/drawing/2014/main" id="{00000000-0008-0000-0700-00000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120250"/>
          <a:ext cx="1485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746</xdr:row>
      <xdr:rowOff>19050</xdr:rowOff>
    </xdr:from>
    <xdr:to>
      <xdr:col>6</xdr:col>
      <xdr:colOff>723899</xdr:colOff>
      <xdr:row>749</xdr:row>
      <xdr:rowOff>63500</xdr:rowOff>
    </xdr:to>
    <xdr:pic>
      <xdr:nvPicPr>
        <xdr:cNvPr id="4156420" name="Picture 148" descr="pichro0NN">
          <a:extLst>
            <a:ext uri="{FF2B5EF4-FFF2-40B4-BE49-F238E27FC236}">
              <a16:creationId xmlns:a16="http://schemas.microsoft.com/office/drawing/2014/main" id="{00000000-0008-0000-0700-00000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8101330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819</xdr:row>
      <xdr:rowOff>38100</xdr:rowOff>
    </xdr:from>
    <xdr:to>
      <xdr:col>3</xdr:col>
      <xdr:colOff>431800</xdr:colOff>
      <xdr:row>822</xdr:row>
      <xdr:rowOff>120650</xdr:rowOff>
    </xdr:to>
    <xdr:pic>
      <xdr:nvPicPr>
        <xdr:cNvPr id="4156423" name="i-main-pic" descr="Картинка 1 из 323">
          <a:extLst>
            <a:ext uri="{FF2B5EF4-FFF2-40B4-BE49-F238E27FC236}">
              <a16:creationId xmlns:a16="http://schemas.microsoft.com/office/drawing/2014/main" id="{00000000-0008-0000-0700-000007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9770110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647700</xdr:colOff>
      <xdr:row>964</xdr:row>
      <xdr:rowOff>101600</xdr:rowOff>
    </xdr:to>
    <xdr:pic>
      <xdr:nvPicPr>
        <xdr:cNvPr id="4156424" name="Picture 149" descr="pic1OxPAL">
          <a:extLst>
            <a:ext uri="{FF2B5EF4-FFF2-40B4-BE49-F238E27FC236}">
              <a16:creationId xmlns:a16="http://schemas.microsoft.com/office/drawing/2014/main" id="{00000000-0008-0000-0700-00000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63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249766</xdr:colOff>
      <xdr:row>1129</xdr:row>
      <xdr:rowOff>71967</xdr:rowOff>
    </xdr:from>
    <xdr:to>
      <xdr:col>5</xdr:col>
      <xdr:colOff>385233</xdr:colOff>
      <xdr:row>1132</xdr:row>
      <xdr:rowOff>135467</xdr:rowOff>
    </xdr:to>
    <xdr:pic>
      <xdr:nvPicPr>
        <xdr:cNvPr id="4156425" name="Picture 30769">
          <a:extLst>
            <a:ext uri="{FF2B5EF4-FFF2-40B4-BE49-F238E27FC236}">
              <a16:creationId xmlns:a16="http://schemas.microsoft.com/office/drawing/2014/main" id="{00000000-0008-0000-0700-000009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266" y="206764467"/>
          <a:ext cx="1416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313266</xdr:colOff>
      <xdr:row>442</xdr:row>
      <xdr:rowOff>228600</xdr:rowOff>
    </xdr:from>
    <xdr:to>
      <xdr:col>5</xdr:col>
      <xdr:colOff>808567</xdr:colOff>
      <xdr:row>446</xdr:row>
      <xdr:rowOff>74083</xdr:rowOff>
    </xdr:to>
    <xdr:pic>
      <xdr:nvPicPr>
        <xdr:cNvPr id="4156427" name="Picture 30766">
          <a:extLst>
            <a:ext uri="{FF2B5EF4-FFF2-40B4-BE49-F238E27FC236}">
              <a16:creationId xmlns:a16="http://schemas.microsoft.com/office/drawing/2014/main" id="{00000000-0008-0000-0700-00000B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599" y="78270100"/>
          <a:ext cx="1162051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262467</xdr:colOff>
      <xdr:row>1142</xdr:row>
      <xdr:rowOff>69850</xdr:rowOff>
    </xdr:from>
    <xdr:to>
      <xdr:col>5</xdr:col>
      <xdr:colOff>385234</xdr:colOff>
      <xdr:row>1145</xdr:row>
      <xdr:rowOff>133350</xdr:rowOff>
    </xdr:to>
    <xdr:pic>
      <xdr:nvPicPr>
        <xdr:cNvPr id="4156428" name="Picture 30769">
          <a:extLst>
            <a:ext uri="{FF2B5EF4-FFF2-40B4-BE49-F238E27FC236}">
              <a16:creationId xmlns:a16="http://schemas.microsoft.com/office/drawing/2014/main" id="{00000000-0008-0000-0700-00000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67" y="209545767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416984</xdr:colOff>
      <xdr:row>2</xdr:row>
      <xdr:rowOff>203201</xdr:rowOff>
    </xdr:from>
    <xdr:to>
      <xdr:col>8</xdr:col>
      <xdr:colOff>122767</xdr:colOff>
      <xdr:row>28</xdr:row>
      <xdr:rowOff>80434</xdr:rowOff>
    </xdr:to>
    <xdr:pic>
      <xdr:nvPicPr>
        <xdr:cNvPr id="4156429" name="Рисунок 27" descr="http://zaeune-klaassen.de/tl_files/zaeuneklaassen/Images/ralfarben.jpg">
          <a:extLst>
            <a:ext uri="{FF2B5EF4-FFF2-40B4-BE49-F238E27FC236}">
              <a16:creationId xmlns:a16="http://schemas.microsoft.com/office/drawing/2014/main" id="{00000000-0008-0000-0700-00000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84" y="986368"/>
          <a:ext cx="5611283" cy="4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1060450</xdr:colOff>
      <xdr:row>1021</xdr:row>
      <xdr:rowOff>6350</xdr:rowOff>
    </xdr:from>
    <xdr:to>
      <xdr:col>6</xdr:col>
      <xdr:colOff>591255</xdr:colOff>
      <xdr:row>1024</xdr:row>
      <xdr:rowOff>103717</xdr:rowOff>
    </xdr:to>
    <xdr:pic>
      <xdr:nvPicPr>
        <xdr:cNvPr id="4156430" name="Рисунок 24" descr="http://krepegcity.ru/images/goods/samorez_svfs.gif">
          <a:extLst>
            <a:ext uri="{FF2B5EF4-FFF2-40B4-BE49-F238E27FC236}">
              <a16:creationId xmlns:a16="http://schemas.microsoft.com/office/drawing/2014/main" id="{00000000-0008-0000-0700-00000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1067</xdr:row>
      <xdr:rowOff>44450</xdr:rowOff>
    </xdr:from>
    <xdr:to>
      <xdr:col>6</xdr:col>
      <xdr:colOff>723899</xdr:colOff>
      <xdr:row>1070</xdr:row>
      <xdr:rowOff>139700</xdr:rowOff>
    </xdr:to>
    <xdr:pic>
      <xdr:nvPicPr>
        <xdr:cNvPr id="4156431" name="Рисунок 25" descr="http://krepegcity.ru/images/goods/samorez_svfs.gif">
          <a:extLst>
            <a:ext uri="{FF2B5EF4-FFF2-40B4-BE49-F238E27FC236}">
              <a16:creationId xmlns:a16="http://schemas.microsoft.com/office/drawing/2014/main" id="{00000000-0008-0000-0700-00000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33089650"/>
          <a:ext cx="2870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939</xdr:row>
      <xdr:rowOff>44450</xdr:rowOff>
    </xdr:from>
    <xdr:to>
      <xdr:col>5</xdr:col>
      <xdr:colOff>520700</xdr:colOff>
      <xdr:row>942</xdr:row>
      <xdr:rowOff>86783</xdr:rowOff>
    </xdr:to>
    <xdr:pic>
      <xdr:nvPicPr>
        <xdr:cNvPr id="4156432" name="Picture 149" descr="pic1OxPAL">
          <a:extLst>
            <a:ext uri="{FF2B5EF4-FFF2-40B4-BE49-F238E27FC236}">
              <a16:creationId xmlns:a16="http://schemas.microsoft.com/office/drawing/2014/main" id="{00000000-0008-0000-0700-000010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150239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928</xdr:row>
      <xdr:rowOff>63500</xdr:rowOff>
    </xdr:from>
    <xdr:to>
      <xdr:col>5</xdr:col>
      <xdr:colOff>539750</xdr:colOff>
      <xdr:row>931</xdr:row>
      <xdr:rowOff>107950</xdr:rowOff>
    </xdr:to>
    <xdr:pic>
      <xdr:nvPicPr>
        <xdr:cNvPr id="4156433" name="Picture 149" descr="pic1OxPAL">
          <a:extLst>
            <a:ext uri="{FF2B5EF4-FFF2-40B4-BE49-F238E27FC236}">
              <a16:creationId xmlns:a16="http://schemas.microsoft.com/office/drawing/2014/main" id="{00000000-0008-0000-0700-000011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2064800"/>
          <a:ext cx="12573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647</xdr:row>
      <xdr:rowOff>69850</xdr:rowOff>
    </xdr:from>
    <xdr:to>
      <xdr:col>6</xdr:col>
      <xdr:colOff>546805</xdr:colOff>
      <xdr:row>650</xdr:row>
      <xdr:rowOff>88900</xdr:rowOff>
    </xdr:to>
    <xdr:pic>
      <xdr:nvPicPr>
        <xdr:cNvPr id="4156434" name="Picture 147" descr="picog9Fai">
          <a:extLst>
            <a:ext uri="{FF2B5EF4-FFF2-40B4-BE49-F238E27FC236}">
              <a16:creationId xmlns:a16="http://schemas.microsoft.com/office/drawing/2014/main" id="{00000000-0008-0000-0700-000012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5436750"/>
          <a:ext cx="1485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606</xdr:row>
      <xdr:rowOff>44450</xdr:rowOff>
    </xdr:from>
    <xdr:to>
      <xdr:col>6</xdr:col>
      <xdr:colOff>57855</xdr:colOff>
      <xdr:row>609</xdr:row>
      <xdr:rowOff>137583</xdr:rowOff>
    </xdr:to>
    <xdr:pic>
      <xdr:nvPicPr>
        <xdr:cNvPr id="4156435" name="Picture 31780">
          <a:extLst>
            <a:ext uri="{FF2B5EF4-FFF2-40B4-BE49-F238E27FC236}">
              <a16:creationId xmlns:a16="http://schemas.microsoft.com/office/drawing/2014/main" id="{00000000-0008-0000-0700-000013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5750" y="61525150"/>
          <a:ext cx="150495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712</xdr:row>
      <xdr:rowOff>76200</xdr:rowOff>
    </xdr:from>
    <xdr:to>
      <xdr:col>6</xdr:col>
      <xdr:colOff>603955</xdr:colOff>
      <xdr:row>715</xdr:row>
      <xdr:rowOff>42334</xdr:rowOff>
    </xdr:to>
    <xdr:pic>
      <xdr:nvPicPr>
        <xdr:cNvPr id="4156436" name="Picture 147" descr="picog9Fai">
          <a:extLst>
            <a:ext uri="{FF2B5EF4-FFF2-40B4-BE49-F238E27FC236}">
              <a16:creationId xmlns:a16="http://schemas.microsoft.com/office/drawing/2014/main" id="{00000000-0008-0000-0700-000014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600" y="77076300"/>
          <a:ext cx="1473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</xdr:colOff>
      <xdr:row>770</xdr:row>
      <xdr:rowOff>63500</xdr:rowOff>
    </xdr:from>
    <xdr:to>
      <xdr:col>6</xdr:col>
      <xdr:colOff>407105</xdr:colOff>
      <xdr:row>773</xdr:row>
      <xdr:rowOff>129117</xdr:rowOff>
    </xdr:to>
    <xdr:pic>
      <xdr:nvPicPr>
        <xdr:cNvPr id="4156437" name="Picture 148" descr="pichro0NN">
          <a:extLst>
            <a:ext uri="{FF2B5EF4-FFF2-40B4-BE49-F238E27FC236}">
              <a16:creationId xmlns:a16="http://schemas.microsoft.com/office/drawing/2014/main" id="{00000000-0008-0000-0700-000015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0" y="857186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841</xdr:row>
      <xdr:rowOff>69850</xdr:rowOff>
    </xdr:from>
    <xdr:to>
      <xdr:col>3</xdr:col>
      <xdr:colOff>488950</xdr:colOff>
      <xdr:row>844</xdr:row>
      <xdr:rowOff>71966</xdr:rowOff>
    </xdr:to>
    <xdr:pic>
      <xdr:nvPicPr>
        <xdr:cNvPr id="4156438" name="i-main-pic" descr="Картинка 1 из 323">
          <a:extLst>
            <a:ext uri="{FF2B5EF4-FFF2-40B4-BE49-F238E27FC236}">
              <a16:creationId xmlns:a16="http://schemas.microsoft.com/office/drawing/2014/main" id="{00000000-0008-0000-0700-000016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02850950"/>
          <a:ext cx="774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299</xdr:row>
      <xdr:rowOff>95250</xdr:rowOff>
    </xdr:from>
    <xdr:to>
      <xdr:col>10</xdr:col>
      <xdr:colOff>397934</xdr:colOff>
      <xdr:row>302</xdr:row>
      <xdr:rowOff>158749</xdr:rowOff>
    </xdr:to>
    <xdr:pic>
      <xdr:nvPicPr>
        <xdr:cNvPr id="4156439" name="Рисунок 36">
          <a:extLst>
            <a:ext uri="{FF2B5EF4-FFF2-40B4-BE49-F238E27FC236}">
              <a16:creationId xmlns:a16="http://schemas.microsoft.com/office/drawing/2014/main" id="{00000000-0008-0000-0700-000017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8" t="12386" r="19414" b="66310"/>
        <a:stretch>
          <a:fillRect/>
        </a:stretch>
      </xdr:blipFill>
      <xdr:spPr bwMode="auto">
        <a:xfrm>
          <a:off x="5403850" y="5759450"/>
          <a:ext cx="20637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663</xdr:row>
      <xdr:rowOff>69850</xdr:rowOff>
    </xdr:from>
    <xdr:to>
      <xdr:col>6</xdr:col>
      <xdr:colOff>546805</xdr:colOff>
      <xdr:row>666</xdr:row>
      <xdr:rowOff>40215</xdr:rowOff>
    </xdr:to>
    <xdr:pic>
      <xdr:nvPicPr>
        <xdr:cNvPr id="4156440" name="Picture 147" descr="picog9Fai">
          <a:extLst>
            <a:ext uri="{FF2B5EF4-FFF2-40B4-BE49-F238E27FC236}">
              <a16:creationId xmlns:a16="http://schemas.microsoft.com/office/drawing/2014/main" id="{00000000-0008-0000-0700-000018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132450"/>
          <a:ext cx="1485900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260350</xdr:colOff>
      <xdr:row>1233</xdr:row>
      <xdr:rowOff>114300</xdr:rowOff>
    </xdr:from>
    <xdr:to>
      <xdr:col>2</xdr:col>
      <xdr:colOff>82550</xdr:colOff>
      <xdr:row>1235</xdr:row>
      <xdr:rowOff>86783</xdr:rowOff>
    </xdr:to>
    <xdr:pic>
      <xdr:nvPicPr>
        <xdr:cNvPr id="4156441" name="Рисунок 1">
          <a:extLst>
            <a:ext uri="{FF2B5EF4-FFF2-40B4-BE49-F238E27FC236}">
              <a16:creationId xmlns:a16="http://schemas.microsoft.com/office/drawing/2014/main" id="{00000000-0008-0000-0700-000019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81100" y="244388217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239183</xdr:colOff>
      <xdr:row>1241</xdr:row>
      <xdr:rowOff>95249</xdr:rowOff>
    </xdr:from>
    <xdr:to>
      <xdr:col>2</xdr:col>
      <xdr:colOff>61383</xdr:colOff>
      <xdr:row>1243</xdr:row>
      <xdr:rowOff>67732</xdr:rowOff>
    </xdr:to>
    <xdr:pic>
      <xdr:nvPicPr>
        <xdr:cNvPr id="4156442" name="Рисунок 26">
          <a:extLst>
            <a:ext uri="{FF2B5EF4-FFF2-40B4-BE49-F238E27FC236}">
              <a16:creationId xmlns:a16="http://schemas.microsoft.com/office/drawing/2014/main" id="{00000000-0008-0000-0700-00001A6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159933" y="246623416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961</xdr:row>
      <xdr:rowOff>57150</xdr:rowOff>
    </xdr:from>
    <xdr:to>
      <xdr:col>5</xdr:col>
      <xdr:colOff>635000</xdr:colOff>
      <xdr:row>964</xdr:row>
      <xdr:rowOff>101600</xdr:rowOff>
    </xdr:to>
    <xdr:pic>
      <xdr:nvPicPr>
        <xdr:cNvPr id="4156444" name="Picture 149" descr="pic1OxPAL">
          <a:extLst>
            <a:ext uri="{FF2B5EF4-FFF2-40B4-BE49-F238E27FC236}">
              <a16:creationId xmlns:a16="http://schemas.microsoft.com/office/drawing/2014/main" id="{00000000-0008-0000-0700-00001C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18084600"/>
          <a:ext cx="12509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5" name="Picture 149" descr="pic1OxPAL">
          <a:extLst>
            <a:ext uri="{FF2B5EF4-FFF2-40B4-BE49-F238E27FC236}">
              <a16:creationId xmlns:a16="http://schemas.microsoft.com/office/drawing/2014/main" id="{00000000-0008-0000-0700-00001D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981</xdr:row>
      <xdr:rowOff>57150</xdr:rowOff>
    </xdr:from>
    <xdr:to>
      <xdr:col>5</xdr:col>
      <xdr:colOff>635000</xdr:colOff>
      <xdr:row>984</xdr:row>
      <xdr:rowOff>105833</xdr:rowOff>
    </xdr:to>
    <xdr:pic>
      <xdr:nvPicPr>
        <xdr:cNvPr id="4156446" name="Picture 149" descr="pic1OxPAL">
          <a:extLst>
            <a:ext uri="{FF2B5EF4-FFF2-40B4-BE49-F238E27FC236}">
              <a16:creationId xmlns:a16="http://schemas.microsoft.com/office/drawing/2014/main" id="{00000000-0008-0000-0700-00001E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650" y="123126500"/>
          <a:ext cx="12509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885</xdr:row>
      <xdr:rowOff>38100</xdr:rowOff>
    </xdr:from>
    <xdr:to>
      <xdr:col>3</xdr:col>
      <xdr:colOff>431800</xdr:colOff>
      <xdr:row>888</xdr:row>
      <xdr:rowOff>120650</xdr:rowOff>
    </xdr:to>
    <xdr:pic>
      <xdr:nvPicPr>
        <xdr:cNvPr id="4156447" name="i-main-pic" descr="Картинка 1 из 323">
          <a:extLst>
            <a:ext uri="{FF2B5EF4-FFF2-40B4-BE49-F238E27FC236}">
              <a16:creationId xmlns:a16="http://schemas.microsoft.com/office/drawing/2014/main" id="{00000000-0008-0000-0700-00001F6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336800" y="107791250"/>
          <a:ext cx="8001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508000</xdr:colOff>
      <xdr:row>31</xdr:row>
      <xdr:rowOff>19050</xdr:rowOff>
    </xdr:from>
    <xdr:ext cx="1134534" cy="596900"/>
    <xdr:pic>
      <xdr:nvPicPr>
        <xdr:cNvPr id="33" name="Picture 30766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3" y="34256133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679</xdr:row>
      <xdr:rowOff>69850</xdr:rowOff>
    </xdr:from>
    <xdr:ext cx="1413934" cy="495300"/>
    <xdr:pic>
      <xdr:nvPicPr>
        <xdr:cNvPr id="34" name="Picture 147" descr="picog9Fai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733" y="77243517"/>
          <a:ext cx="14139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729</xdr:row>
      <xdr:rowOff>76200</xdr:rowOff>
    </xdr:from>
    <xdr:ext cx="1432984" cy="495300"/>
    <xdr:pic>
      <xdr:nvPicPr>
        <xdr:cNvPr id="35" name="Picture 147" descr="picog9Fai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183" y="91505617"/>
          <a:ext cx="143298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</xdr:colOff>
      <xdr:row>794</xdr:row>
      <xdr:rowOff>63500</xdr:rowOff>
    </xdr:from>
    <xdr:ext cx="1852084" cy="552450"/>
    <xdr:pic>
      <xdr:nvPicPr>
        <xdr:cNvPr id="36" name="Picture 148" descr="pichro0NN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102594833"/>
          <a:ext cx="185208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863</xdr:row>
      <xdr:rowOff>69850</xdr:rowOff>
    </xdr:from>
    <xdr:ext cx="778933" cy="573616"/>
    <xdr:pic>
      <xdr:nvPicPr>
        <xdr:cNvPr id="37" name="i-main-pic" descr="Картинка 1 из 323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571500</xdr:colOff>
      <xdr:row>950</xdr:row>
      <xdr:rowOff>44450</xdr:rowOff>
    </xdr:from>
    <xdr:ext cx="1229783" cy="518583"/>
    <xdr:pic>
      <xdr:nvPicPr>
        <xdr:cNvPr id="38" name="Picture 149" descr="pic1OxPAL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36897533"/>
          <a:ext cx="1229783" cy="51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39" name="Picture 149" descr="pic1OxPAL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82550</xdr:colOff>
      <xdr:row>1001</xdr:row>
      <xdr:rowOff>57150</xdr:rowOff>
    </xdr:from>
    <xdr:ext cx="1219200" cy="524933"/>
    <xdr:pic>
      <xdr:nvPicPr>
        <xdr:cNvPr id="40" name="Picture 149" descr="pic1OxPAL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1883" y="145863733"/>
          <a:ext cx="1219200" cy="52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1060450</xdr:colOff>
      <xdr:row>1044</xdr:row>
      <xdr:rowOff>6350</xdr:rowOff>
    </xdr:from>
    <xdr:ext cx="2815167" cy="573617"/>
    <xdr:pic>
      <xdr:nvPicPr>
        <xdr:cNvPr id="41" name="Рисунок 24" descr="http://krepegcity.ru/images/goods/samorez_svfs.gif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1981200" y="153432933"/>
          <a:ext cx="2815167" cy="573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1097</xdr:row>
      <xdr:rowOff>44450</xdr:rowOff>
    </xdr:from>
    <xdr:ext cx="2802467" cy="571500"/>
    <xdr:pic>
      <xdr:nvPicPr>
        <xdr:cNvPr id="42" name="Рисунок 25" descr="http://krepegcity.ru/images/goods/samorez_svfs.gif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0" t="25053" r="7980" b="24554"/>
        <a:stretch>
          <a:fillRect/>
        </a:stretch>
      </xdr:blipFill>
      <xdr:spPr bwMode="auto">
        <a:xfrm>
          <a:off x="2165350" y="162932533"/>
          <a:ext cx="2802467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1172633</xdr:colOff>
      <xdr:row>1155</xdr:row>
      <xdr:rowOff>69850</xdr:rowOff>
    </xdr:from>
    <xdr:ext cx="1403350" cy="539750"/>
    <xdr:pic>
      <xdr:nvPicPr>
        <xdr:cNvPr id="43" name="Picture 30769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383" y="212170433"/>
          <a:ext cx="1403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323850</xdr:colOff>
      <xdr:row>907</xdr:row>
      <xdr:rowOff>69850</xdr:rowOff>
    </xdr:from>
    <xdr:ext cx="778933" cy="573616"/>
    <xdr:pic>
      <xdr:nvPicPr>
        <xdr:cNvPr id="45" name="i-main-pic" descr="Картинка 1 из 323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1" t="3114" r="2159" b="3232"/>
        <a:stretch>
          <a:fillRect/>
        </a:stretch>
      </xdr:blipFill>
      <xdr:spPr bwMode="auto">
        <a:xfrm>
          <a:off x="2419350" y="121598267"/>
          <a:ext cx="778933" cy="57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164</xdr:row>
      <xdr:rowOff>19050</xdr:rowOff>
    </xdr:from>
    <xdr:ext cx="1134534" cy="596900"/>
    <xdr:pic>
      <xdr:nvPicPr>
        <xdr:cNvPr id="46" name="Picture 30766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333" y="5659967"/>
          <a:ext cx="113453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120650</xdr:colOff>
      <xdr:row>626</xdr:row>
      <xdr:rowOff>44450</xdr:rowOff>
    </xdr:from>
    <xdr:ext cx="1440039" cy="565150"/>
    <xdr:pic>
      <xdr:nvPicPr>
        <xdr:cNvPr id="48" name="Picture 31780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" t="24680" r="848" b="26942"/>
        <a:stretch>
          <a:fillRect/>
        </a:stretch>
      </xdr:blipFill>
      <xdr:spPr bwMode="auto">
        <a:xfrm>
          <a:off x="2829983" y="100300367"/>
          <a:ext cx="1440039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370416</xdr:colOff>
      <xdr:row>1189</xdr:row>
      <xdr:rowOff>10583</xdr:rowOff>
    </xdr:from>
    <xdr:to>
      <xdr:col>1</xdr:col>
      <xdr:colOff>1088504</xdr:colOff>
      <xdr:row>1191</xdr:row>
      <xdr:rowOff>84917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1166" y="23229358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1196</xdr:row>
      <xdr:rowOff>127000</xdr:rowOff>
    </xdr:from>
    <xdr:to>
      <xdr:col>1</xdr:col>
      <xdr:colOff>1056755</xdr:colOff>
      <xdr:row>1198</xdr:row>
      <xdr:rowOff>201333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59417" y="234166833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433917</xdr:colOff>
      <xdr:row>1204</xdr:row>
      <xdr:rowOff>42334</xdr:rowOff>
    </xdr:from>
    <xdr:to>
      <xdr:col>1</xdr:col>
      <xdr:colOff>1152005</xdr:colOff>
      <xdr:row>1206</xdr:row>
      <xdr:rowOff>116667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54667" y="236315251"/>
          <a:ext cx="7180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1218</xdr:row>
      <xdr:rowOff>74084</xdr:rowOff>
    </xdr:from>
    <xdr:to>
      <xdr:col>1</xdr:col>
      <xdr:colOff>1110165</xdr:colOff>
      <xdr:row>1220</xdr:row>
      <xdr:rowOff>220417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17083" y="240114667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275168</xdr:colOff>
      <xdr:row>1226</xdr:row>
      <xdr:rowOff>42334</xdr:rowOff>
    </xdr:from>
    <xdr:to>
      <xdr:col>1</xdr:col>
      <xdr:colOff>945383</xdr:colOff>
      <xdr:row>1228</xdr:row>
      <xdr:rowOff>80667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95918" y="242316001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518583</xdr:colOff>
      <xdr:row>1211</xdr:row>
      <xdr:rowOff>63500</xdr:rowOff>
    </xdr:from>
    <xdr:to>
      <xdr:col>2</xdr:col>
      <xdr:colOff>14048</xdr:colOff>
      <xdr:row>1213</xdr:row>
      <xdr:rowOff>101834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9333" y="238336667"/>
          <a:ext cx="670215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455083</xdr:colOff>
      <xdr:row>1174</xdr:row>
      <xdr:rowOff>84666</xdr:rowOff>
    </xdr:from>
    <xdr:to>
      <xdr:col>2</xdr:col>
      <xdr:colOff>94165</xdr:colOff>
      <xdr:row>1177</xdr:row>
      <xdr:rowOff>2399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75833" y="228134333"/>
          <a:ext cx="813832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878416</xdr:colOff>
      <xdr:row>1167</xdr:row>
      <xdr:rowOff>31749</xdr:rowOff>
    </xdr:from>
    <xdr:to>
      <xdr:col>2</xdr:col>
      <xdr:colOff>423333</xdr:colOff>
      <xdr:row>1169</xdr:row>
      <xdr:rowOff>178082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9166" y="226313999"/>
          <a:ext cx="719667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1182</xdr:row>
      <xdr:rowOff>21167</xdr:rowOff>
    </xdr:from>
    <xdr:to>
      <xdr:col>2</xdr:col>
      <xdr:colOff>210582</xdr:colOff>
      <xdr:row>1184</xdr:row>
      <xdr:rowOff>167500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92250" y="230303917"/>
          <a:ext cx="813832" cy="612000"/>
        </a:xfrm>
        <a:prstGeom prst="rect">
          <a:avLst/>
        </a:prstGeom>
      </xdr:spPr>
    </xdr:pic>
    <xdr:clientData/>
  </xdr:twoCellAnchor>
  <xdr:oneCellAnchor>
    <xdr:from>
      <xdr:col>1</xdr:col>
      <xdr:colOff>165099</xdr:colOff>
      <xdr:row>1249</xdr:row>
      <xdr:rowOff>84667</xdr:rowOff>
    </xdr:from>
    <xdr:ext cx="996950" cy="438150"/>
    <xdr:pic>
      <xdr:nvPicPr>
        <xdr:cNvPr id="66" name="Рисунок 26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13" t="27396" r="12643" b="27586"/>
        <a:stretch>
          <a:fillRect/>
        </a:stretch>
      </xdr:blipFill>
      <xdr:spPr bwMode="auto">
        <a:xfrm>
          <a:off x="1085849" y="248475500"/>
          <a:ext cx="996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1006475</xdr:colOff>
      <xdr:row>4</xdr:row>
      <xdr:rowOff>53975</xdr:rowOff>
    </xdr:from>
    <xdr:to>
      <xdr:col>10</xdr:col>
      <xdr:colOff>161925</xdr:colOff>
      <xdr:row>7</xdr:row>
      <xdr:rowOff>41275</xdr:rowOff>
    </xdr:to>
    <xdr:pic>
      <xdr:nvPicPr>
        <xdr:cNvPr id="4157441" name="Picture 1283" descr="LOGO">
          <a:extLst>
            <a:ext uri="{FF2B5EF4-FFF2-40B4-BE49-F238E27FC236}">
              <a16:creationId xmlns:a16="http://schemas.microsoft.com/office/drawing/2014/main" id="{00000000-0008-0000-0800-00000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75" y="1225550"/>
          <a:ext cx="558800" cy="539750"/>
        </a:xfrm>
        <a:prstGeom prst="rect">
          <a:avLst/>
        </a:prstGeom>
        <a:solidFill>
          <a:schemeClr val="tx1"/>
        </a:solidFill>
        <a:ln>
          <a:noFill/>
        </a:ln>
      </xdr:spPr>
    </xdr:pic>
    <xdr:clientData/>
  </xdr:twoCellAnchor>
  <xdr:twoCellAnchor editAs="oneCell">
    <xdr:from>
      <xdr:col>8</xdr:col>
      <xdr:colOff>228600</xdr:colOff>
      <xdr:row>108</xdr:row>
      <xdr:rowOff>38100</xdr:rowOff>
    </xdr:from>
    <xdr:to>
      <xdr:col>8</xdr:col>
      <xdr:colOff>787400</xdr:colOff>
      <xdr:row>110</xdr:row>
      <xdr:rowOff>114300</xdr:rowOff>
    </xdr:to>
    <xdr:pic>
      <xdr:nvPicPr>
        <xdr:cNvPr id="4157442" name="Picture 1283" descr="LOGO">
          <a:extLst>
            <a:ext uri="{FF2B5EF4-FFF2-40B4-BE49-F238E27FC236}">
              <a16:creationId xmlns:a16="http://schemas.microsoft.com/office/drawing/2014/main" id="{00000000-0008-0000-0800-00000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132207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628650</xdr:colOff>
      <xdr:row>110</xdr:row>
      <xdr:rowOff>57150</xdr:rowOff>
    </xdr:from>
    <xdr:to>
      <xdr:col>6</xdr:col>
      <xdr:colOff>60325</xdr:colOff>
      <xdr:row>113</xdr:row>
      <xdr:rowOff>19050</xdr:rowOff>
    </xdr:to>
    <xdr:pic>
      <xdr:nvPicPr>
        <xdr:cNvPr id="4157443" name="Picture 95" descr="picuOCvkK">
          <a:extLst>
            <a:ext uri="{FF2B5EF4-FFF2-40B4-BE49-F238E27FC236}">
              <a16:creationId xmlns:a16="http://schemas.microsoft.com/office/drawing/2014/main" id="{00000000-0008-0000-0800-000003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3696950"/>
          <a:ext cx="882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170</xdr:row>
      <xdr:rowOff>69850</xdr:rowOff>
    </xdr:from>
    <xdr:to>
      <xdr:col>8</xdr:col>
      <xdr:colOff>730250</xdr:colOff>
      <xdr:row>172</xdr:row>
      <xdr:rowOff>146050</xdr:rowOff>
    </xdr:to>
    <xdr:pic>
      <xdr:nvPicPr>
        <xdr:cNvPr id="4157444" name="Picture 1283" descr="LOGO">
          <a:extLst>
            <a:ext uri="{FF2B5EF4-FFF2-40B4-BE49-F238E27FC236}">
              <a16:creationId xmlns:a16="http://schemas.microsoft.com/office/drawing/2014/main" id="{00000000-0008-0000-0800-00000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2118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222250</xdr:colOff>
      <xdr:row>229</xdr:row>
      <xdr:rowOff>69850</xdr:rowOff>
    </xdr:from>
    <xdr:to>
      <xdr:col>8</xdr:col>
      <xdr:colOff>781050</xdr:colOff>
      <xdr:row>231</xdr:row>
      <xdr:rowOff>146050</xdr:rowOff>
    </xdr:to>
    <xdr:pic>
      <xdr:nvPicPr>
        <xdr:cNvPr id="4157445" name="Picture 1283" descr="LOGO">
          <a:extLst>
            <a:ext uri="{FF2B5EF4-FFF2-40B4-BE49-F238E27FC236}">
              <a16:creationId xmlns:a16="http://schemas.microsoft.com/office/drawing/2014/main" id="{00000000-0008-0000-0800-00000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771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263</xdr:row>
      <xdr:rowOff>44450</xdr:rowOff>
    </xdr:from>
    <xdr:to>
      <xdr:col>8</xdr:col>
      <xdr:colOff>749300</xdr:colOff>
      <xdr:row>265</xdr:row>
      <xdr:rowOff>63500</xdr:rowOff>
    </xdr:to>
    <xdr:pic>
      <xdr:nvPicPr>
        <xdr:cNvPr id="4157448" name="Picture 1283" descr="LOGO">
          <a:extLst>
            <a:ext uri="{FF2B5EF4-FFF2-40B4-BE49-F238E27FC236}">
              <a16:creationId xmlns:a16="http://schemas.microsoft.com/office/drawing/2014/main" id="{00000000-0008-0000-0800-00000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378841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265</xdr:row>
      <xdr:rowOff>63500</xdr:rowOff>
    </xdr:from>
    <xdr:to>
      <xdr:col>7</xdr:col>
      <xdr:colOff>422275</xdr:colOff>
      <xdr:row>266</xdr:row>
      <xdr:rowOff>66675</xdr:rowOff>
    </xdr:to>
    <xdr:pic>
      <xdr:nvPicPr>
        <xdr:cNvPr id="4157449" name="Picture 88" descr="picrKjImd">
          <a:extLst>
            <a:ext uri="{FF2B5EF4-FFF2-40B4-BE49-F238E27FC236}">
              <a16:creationId xmlns:a16="http://schemas.microsoft.com/office/drawing/2014/main" id="{00000000-0008-0000-0800-00000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50" y="38557200"/>
          <a:ext cx="309245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276</xdr:row>
      <xdr:rowOff>69850</xdr:rowOff>
    </xdr:from>
    <xdr:to>
      <xdr:col>8</xdr:col>
      <xdr:colOff>749300</xdr:colOff>
      <xdr:row>278</xdr:row>
      <xdr:rowOff>142875</xdr:rowOff>
    </xdr:to>
    <xdr:pic>
      <xdr:nvPicPr>
        <xdr:cNvPr id="4157450" name="Picture 1283" descr="LOGO">
          <a:extLst>
            <a:ext uri="{FF2B5EF4-FFF2-40B4-BE49-F238E27FC236}">
              <a16:creationId xmlns:a16="http://schemas.microsoft.com/office/drawing/2014/main" id="{00000000-0008-0000-0800-00000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409003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278</xdr:row>
      <xdr:rowOff>31750</xdr:rowOff>
    </xdr:from>
    <xdr:to>
      <xdr:col>7</xdr:col>
      <xdr:colOff>444500</xdr:colOff>
      <xdr:row>279</xdr:row>
      <xdr:rowOff>165100</xdr:rowOff>
    </xdr:to>
    <xdr:pic>
      <xdr:nvPicPr>
        <xdr:cNvPr id="4157451" name="Picture 89" descr="picATxm7C">
          <a:extLst>
            <a:ext uri="{FF2B5EF4-FFF2-40B4-BE49-F238E27FC236}">
              <a16:creationId xmlns:a16="http://schemas.microsoft.com/office/drawing/2014/main" id="{00000000-0008-0000-0800-00000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415417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289</xdr:row>
      <xdr:rowOff>76200</xdr:rowOff>
    </xdr:from>
    <xdr:to>
      <xdr:col>8</xdr:col>
      <xdr:colOff>730250</xdr:colOff>
      <xdr:row>291</xdr:row>
      <xdr:rowOff>149225</xdr:rowOff>
    </xdr:to>
    <xdr:pic>
      <xdr:nvPicPr>
        <xdr:cNvPr id="4157452" name="Picture 1283" descr="LOGO">
          <a:extLst>
            <a:ext uri="{FF2B5EF4-FFF2-40B4-BE49-F238E27FC236}">
              <a16:creationId xmlns:a16="http://schemas.microsoft.com/office/drawing/2014/main" id="{00000000-0008-0000-0800-00000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43681650"/>
          <a:ext cx="558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622300</xdr:colOff>
      <xdr:row>291</xdr:row>
      <xdr:rowOff>31750</xdr:rowOff>
    </xdr:from>
    <xdr:to>
      <xdr:col>7</xdr:col>
      <xdr:colOff>403225</xdr:colOff>
      <xdr:row>292</xdr:row>
      <xdr:rowOff>438150</xdr:rowOff>
    </xdr:to>
    <xdr:pic>
      <xdr:nvPicPr>
        <xdr:cNvPr id="4157453" name="Picture 91" descr="picOqb5sU">
          <a:extLst>
            <a:ext uri="{FF2B5EF4-FFF2-40B4-BE49-F238E27FC236}">
              <a16:creationId xmlns:a16="http://schemas.microsoft.com/office/drawing/2014/main" id="{00000000-0008-0000-0800-00000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44316650"/>
          <a:ext cx="217170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549275</xdr:colOff>
      <xdr:row>302</xdr:row>
      <xdr:rowOff>95250</xdr:rowOff>
    </xdr:from>
    <xdr:to>
      <xdr:col>8</xdr:col>
      <xdr:colOff>1108075</xdr:colOff>
      <xdr:row>305</xdr:row>
      <xdr:rowOff>76200</xdr:rowOff>
    </xdr:to>
    <xdr:pic>
      <xdr:nvPicPr>
        <xdr:cNvPr id="4157454" name="Picture 1283" descr="LOGO">
          <a:extLst>
            <a:ext uri="{FF2B5EF4-FFF2-40B4-BE49-F238E27FC236}">
              <a16:creationId xmlns:a16="http://schemas.microsoft.com/office/drawing/2014/main" id="{00000000-0008-0000-0800-00000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93585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615950</xdr:colOff>
      <xdr:row>332</xdr:row>
      <xdr:rowOff>130175</xdr:rowOff>
    </xdr:from>
    <xdr:to>
      <xdr:col>8</xdr:col>
      <xdr:colOff>1174750</xdr:colOff>
      <xdr:row>335</xdr:row>
      <xdr:rowOff>117475</xdr:rowOff>
    </xdr:to>
    <xdr:pic>
      <xdr:nvPicPr>
        <xdr:cNvPr id="4157456" name="Picture 1283" descr="LOGO">
          <a:extLst>
            <a:ext uri="{FF2B5EF4-FFF2-40B4-BE49-F238E27FC236}">
              <a16:creationId xmlns:a16="http://schemas.microsoft.com/office/drawing/2014/main" id="{00000000-0008-0000-0800-00001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55089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784225</xdr:colOff>
      <xdr:row>347</xdr:row>
      <xdr:rowOff>47625</xdr:rowOff>
    </xdr:from>
    <xdr:to>
      <xdr:col>8</xdr:col>
      <xdr:colOff>1343025</xdr:colOff>
      <xdr:row>349</xdr:row>
      <xdr:rowOff>104775</xdr:rowOff>
    </xdr:to>
    <xdr:pic>
      <xdr:nvPicPr>
        <xdr:cNvPr id="4157458" name="Picture 1283" descr="LOGO">
          <a:extLst>
            <a:ext uri="{FF2B5EF4-FFF2-40B4-BE49-F238E27FC236}">
              <a16:creationId xmlns:a16="http://schemas.microsoft.com/office/drawing/2014/main" id="{00000000-0008-0000-0800-00001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825" y="5813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711200</xdr:colOff>
      <xdr:row>362</xdr:row>
      <xdr:rowOff>34925</xdr:rowOff>
    </xdr:from>
    <xdr:to>
      <xdr:col>8</xdr:col>
      <xdr:colOff>1270000</xdr:colOff>
      <xdr:row>364</xdr:row>
      <xdr:rowOff>184150</xdr:rowOff>
    </xdr:to>
    <xdr:pic>
      <xdr:nvPicPr>
        <xdr:cNvPr id="4157460" name="Picture 1283" descr="LOGO">
          <a:extLst>
            <a:ext uri="{FF2B5EF4-FFF2-40B4-BE49-F238E27FC236}">
              <a16:creationId xmlns:a16="http://schemas.microsoft.com/office/drawing/2014/main" id="{00000000-0008-0000-0800-00001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6109017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371</xdr:row>
      <xdr:rowOff>38100</xdr:rowOff>
    </xdr:from>
    <xdr:to>
      <xdr:col>8</xdr:col>
      <xdr:colOff>768350</xdr:colOff>
      <xdr:row>373</xdr:row>
      <xdr:rowOff>114300</xdr:rowOff>
    </xdr:to>
    <xdr:pic>
      <xdr:nvPicPr>
        <xdr:cNvPr id="4157461" name="Picture 1283" descr="LOGO">
          <a:extLst>
            <a:ext uri="{FF2B5EF4-FFF2-40B4-BE49-F238E27FC236}">
              <a16:creationId xmlns:a16="http://schemas.microsoft.com/office/drawing/2014/main" id="{00000000-0008-0000-0800-000015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1214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383</xdr:row>
      <xdr:rowOff>57150</xdr:rowOff>
    </xdr:from>
    <xdr:to>
      <xdr:col>8</xdr:col>
      <xdr:colOff>768350</xdr:colOff>
      <xdr:row>385</xdr:row>
      <xdr:rowOff>133350</xdr:rowOff>
    </xdr:to>
    <xdr:pic>
      <xdr:nvPicPr>
        <xdr:cNvPr id="4157462" name="Picture 1283" descr="LOGO">
          <a:extLst>
            <a:ext uri="{FF2B5EF4-FFF2-40B4-BE49-F238E27FC236}">
              <a16:creationId xmlns:a16="http://schemas.microsoft.com/office/drawing/2014/main" id="{00000000-0008-0000-0800-00001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6394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394</xdr:row>
      <xdr:rowOff>57150</xdr:rowOff>
    </xdr:from>
    <xdr:to>
      <xdr:col>8</xdr:col>
      <xdr:colOff>787400</xdr:colOff>
      <xdr:row>396</xdr:row>
      <xdr:rowOff>133350</xdr:rowOff>
    </xdr:to>
    <xdr:pic>
      <xdr:nvPicPr>
        <xdr:cNvPr id="4157463" name="Picture 1283" descr="LOGO">
          <a:extLst>
            <a:ext uri="{FF2B5EF4-FFF2-40B4-BE49-F238E27FC236}">
              <a16:creationId xmlns:a16="http://schemas.microsoft.com/office/drawing/2014/main" id="{00000000-0008-0000-0800-00001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0" y="664845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241300</xdr:colOff>
      <xdr:row>405</xdr:row>
      <xdr:rowOff>69850</xdr:rowOff>
    </xdr:from>
    <xdr:to>
      <xdr:col>8</xdr:col>
      <xdr:colOff>800100</xdr:colOff>
      <xdr:row>407</xdr:row>
      <xdr:rowOff>146050</xdr:rowOff>
    </xdr:to>
    <xdr:pic>
      <xdr:nvPicPr>
        <xdr:cNvPr id="4157464" name="Picture 1283" descr="LOGO">
          <a:extLst>
            <a:ext uri="{FF2B5EF4-FFF2-40B4-BE49-F238E27FC236}">
              <a16:creationId xmlns:a16="http://schemas.microsoft.com/office/drawing/2014/main" id="{00000000-0008-0000-0800-00001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690753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417</xdr:row>
      <xdr:rowOff>88900</xdr:rowOff>
    </xdr:from>
    <xdr:to>
      <xdr:col>8</xdr:col>
      <xdr:colOff>749300</xdr:colOff>
      <xdr:row>420</xdr:row>
      <xdr:rowOff>0</xdr:rowOff>
    </xdr:to>
    <xdr:pic>
      <xdr:nvPicPr>
        <xdr:cNvPr id="4157465" name="Picture 1283" descr="LOGO">
          <a:extLst>
            <a:ext uri="{FF2B5EF4-FFF2-40B4-BE49-F238E27FC236}">
              <a16:creationId xmlns:a16="http://schemas.microsoft.com/office/drawing/2014/main" id="{00000000-0008-0000-0800-00001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1824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429</xdr:row>
      <xdr:rowOff>57150</xdr:rowOff>
    </xdr:from>
    <xdr:to>
      <xdr:col>8</xdr:col>
      <xdr:colOff>749300</xdr:colOff>
      <xdr:row>431</xdr:row>
      <xdr:rowOff>133350</xdr:rowOff>
    </xdr:to>
    <xdr:pic>
      <xdr:nvPicPr>
        <xdr:cNvPr id="4157466" name="Picture 1283" descr="LOGO">
          <a:extLst>
            <a:ext uri="{FF2B5EF4-FFF2-40B4-BE49-F238E27FC236}">
              <a16:creationId xmlns:a16="http://schemas.microsoft.com/office/drawing/2014/main" id="{00000000-0008-0000-0800-00001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6150" y="745236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-38100</xdr:colOff>
      <xdr:row>363</xdr:row>
      <xdr:rowOff>12700</xdr:rowOff>
    </xdr:from>
    <xdr:to>
      <xdr:col>6</xdr:col>
      <xdr:colOff>228600</xdr:colOff>
      <xdr:row>365</xdr:row>
      <xdr:rowOff>50800</xdr:rowOff>
    </xdr:to>
    <xdr:pic>
      <xdr:nvPicPr>
        <xdr:cNvPr id="4157467" name="Рисунок 50" descr="http://im0-tub-ru.yandex.net/i?id=212625975-36-72&amp;n=21">
          <a:extLst>
            <a:ext uri="{FF2B5EF4-FFF2-40B4-BE49-F238E27FC236}">
              <a16:creationId xmlns:a16="http://schemas.microsoft.com/office/drawing/2014/main" id="{00000000-0008-0000-0800-00001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3" t="22556" r="3003" b="9415"/>
        <a:stretch>
          <a:fillRect/>
        </a:stretch>
      </xdr:blipFill>
      <xdr:spPr bwMode="auto">
        <a:xfrm>
          <a:off x="3232150" y="59270900"/>
          <a:ext cx="977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373</xdr:row>
      <xdr:rowOff>69850</xdr:rowOff>
    </xdr:from>
    <xdr:to>
      <xdr:col>7</xdr:col>
      <xdr:colOff>6350</xdr:colOff>
      <xdr:row>376</xdr:row>
      <xdr:rowOff>69850</xdr:rowOff>
    </xdr:to>
    <xdr:pic>
      <xdr:nvPicPr>
        <xdr:cNvPr id="4157468" name="Рисунок 51" descr="http://www.metiznik.ru/file/382.jpg">
          <a:extLst>
            <a:ext uri="{FF2B5EF4-FFF2-40B4-BE49-F238E27FC236}">
              <a16:creationId xmlns:a16="http://schemas.microsoft.com/office/drawing/2014/main" id="{00000000-0008-0000-0800-00001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5" t="27921" r="10255" b="29243"/>
        <a:stretch>
          <a:fillRect/>
        </a:stretch>
      </xdr:blipFill>
      <xdr:spPr bwMode="auto">
        <a:xfrm>
          <a:off x="3270250" y="61702950"/>
          <a:ext cx="1625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385</xdr:row>
      <xdr:rowOff>19050</xdr:rowOff>
    </xdr:from>
    <xdr:to>
      <xdr:col>6</xdr:col>
      <xdr:colOff>476250</xdr:colOff>
      <xdr:row>387</xdr:row>
      <xdr:rowOff>295275</xdr:rowOff>
    </xdr:to>
    <xdr:pic>
      <xdr:nvPicPr>
        <xdr:cNvPr id="4157469" name="Рисунок 53" descr="http://im7-tub-ru.yandex.net/i?id=306637678-43-72&amp;n=21">
          <a:extLst>
            <a:ext uri="{FF2B5EF4-FFF2-40B4-BE49-F238E27FC236}">
              <a16:creationId xmlns:a16="http://schemas.microsoft.com/office/drawing/2014/main" id="{00000000-0008-0000-0800-00001D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64363600"/>
          <a:ext cx="1187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396</xdr:row>
      <xdr:rowOff>50800</xdr:rowOff>
    </xdr:from>
    <xdr:to>
      <xdr:col>6</xdr:col>
      <xdr:colOff>644525</xdr:colOff>
      <xdr:row>398</xdr:row>
      <xdr:rowOff>276225</xdr:rowOff>
    </xdr:to>
    <xdr:pic>
      <xdr:nvPicPr>
        <xdr:cNvPr id="4157470" name="Рисунок 54" descr="http://im5-tub-ru.yandex.net/i?id=114132096-53-72&amp;n=21">
          <a:extLst>
            <a:ext uri="{FF2B5EF4-FFF2-40B4-BE49-F238E27FC236}">
              <a16:creationId xmlns:a16="http://schemas.microsoft.com/office/drawing/2014/main" id="{00000000-0008-0000-0800-00001E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1" t="25414" r="10980" b="19147"/>
        <a:stretch>
          <a:fillRect/>
        </a:stretch>
      </xdr:blipFill>
      <xdr:spPr bwMode="auto">
        <a:xfrm>
          <a:off x="3270250" y="66935350"/>
          <a:ext cx="139065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407</xdr:row>
      <xdr:rowOff>31750</xdr:rowOff>
    </xdr:from>
    <xdr:to>
      <xdr:col>6</xdr:col>
      <xdr:colOff>784225</xdr:colOff>
      <xdr:row>410</xdr:row>
      <xdr:rowOff>76200</xdr:rowOff>
    </xdr:to>
    <xdr:pic>
      <xdr:nvPicPr>
        <xdr:cNvPr id="4157471" name="Рисунок 55" descr="http://купи-крепеж.рф/published/publicdata/B33735KREPEZH/attachments/SC/products_pictures/dmasjfltsvf%20nriueo%20HR-730%20b.jpg">
          <a:extLst>
            <a:ext uri="{FF2B5EF4-FFF2-40B4-BE49-F238E27FC236}">
              <a16:creationId xmlns:a16="http://schemas.microsoft.com/office/drawing/2014/main" id="{00000000-0008-0000-0800-00001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t="14030" r="7312" b="30905"/>
        <a:stretch>
          <a:fillRect/>
        </a:stretch>
      </xdr:blipFill>
      <xdr:spPr bwMode="auto">
        <a:xfrm>
          <a:off x="3270250" y="69494400"/>
          <a:ext cx="15303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419</xdr:row>
      <xdr:rowOff>19050</xdr:rowOff>
    </xdr:from>
    <xdr:to>
      <xdr:col>7</xdr:col>
      <xdr:colOff>336550</xdr:colOff>
      <xdr:row>422</xdr:row>
      <xdr:rowOff>69850</xdr:rowOff>
    </xdr:to>
    <xdr:pic>
      <xdr:nvPicPr>
        <xdr:cNvPr id="4157472" name="Рисунок 56" descr="http://купи-крепеж.рф/published/publicdata/B33735KREPEZH/attachments/SC/products_pictures/ktxrdgkhkei%20mqexxl%20HR-710%20b_enl.jpg">
          <a:extLst>
            <a:ext uri="{FF2B5EF4-FFF2-40B4-BE49-F238E27FC236}">
              <a16:creationId xmlns:a16="http://schemas.microsoft.com/office/drawing/2014/main" id="{00000000-0008-0000-0800-000020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9" t="27231" r="4250" b="27231"/>
        <a:stretch>
          <a:fillRect/>
        </a:stretch>
      </xdr:blipFill>
      <xdr:spPr bwMode="auto">
        <a:xfrm>
          <a:off x="3270250" y="72212200"/>
          <a:ext cx="19875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660400</xdr:colOff>
      <xdr:row>431</xdr:row>
      <xdr:rowOff>0</xdr:rowOff>
    </xdr:from>
    <xdr:to>
      <xdr:col>7</xdr:col>
      <xdr:colOff>314325</xdr:colOff>
      <xdr:row>434</xdr:row>
      <xdr:rowOff>57150</xdr:rowOff>
    </xdr:to>
    <xdr:pic>
      <xdr:nvPicPr>
        <xdr:cNvPr id="4157473" name="Рисунок 57" descr="http://im4-tub-ru.yandex.net/i?id=11052466-68-72&amp;n=21">
          <a:extLst>
            <a:ext uri="{FF2B5EF4-FFF2-40B4-BE49-F238E27FC236}">
              <a16:creationId xmlns:a16="http://schemas.microsoft.com/office/drawing/2014/main" id="{00000000-0008-0000-0800-000021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8" t="30820" r="2292" b="31387"/>
        <a:stretch>
          <a:fillRect/>
        </a:stretch>
      </xdr:blipFill>
      <xdr:spPr bwMode="auto">
        <a:xfrm>
          <a:off x="3181350" y="74923650"/>
          <a:ext cx="2044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439</xdr:row>
      <xdr:rowOff>0</xdr:rowOff>
    </xdr:from>
    <xdr:to>
      <xdr:col>8</xdr:col>
      <xdr:colOff>730250</xdr:colOff>
      <xdr:row>441</xdr:row>
      <xdr:rowOff>130175</xdr:rowOff>
    </xdr:to>
    <xdr:pic>
      <xdr:nvPicPr>
        <xdr:cNvPr id="4157474" name="Picture 1283" descr="LOGO">
          <a:extLst>
            <a:ext uri="{FF2B5EF4-FFF2-40B4-BE49-F238E27FC236}">
              <a16:creationId xmlns:a16="http://schemas.microsoft.com/office/drawing/2014/main" id="{00000000-0008-0000-0800-000022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72477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439</xdr:row>
      <xdr:rowOff>0</xdr:rowOff>
    </xdr:from>
    <xdr:to>
      <xdr:col>8</xdr:col>
      <xdr:colOff>730250</xdr:colOff>
      <xdr:row>441</xdr:row>
      <xdr:rowOff>130175</xdr:rowOff>
    </xdr:to>
    <xdr:pic>
      <xdr:nvPicPr>
        <xdr:cNvPr id="4157476" name="Picture 1283" descr="LOGO">
          <a:extLst>
            <a:ext uri="{FF2B5EF4-FFF2-40B4-BE49-F238E27FC236}">
              <a16:creationId xmlns:a16="http://schemas.microsoft.com/office/drawing/2014/main" id="{00000000-0008-0000-0800-000024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100" y="7995285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196850</xdr:colOff>
      <xdr:row>440</xdr:row>
      <xdr:rowOff>44450</xdr:rowOff>
    </xdr:from>
    <xdr:to>
      <xdr:col>8</xdr:col>
      <xdr:colOff>755650</xdr:colOff>
      <xdr:row>442</xdr:row>
      <xdr:rowOff>127000</xdr:rowOff>
    </xdr:to>
    <xdr:pic>
      <xdr:nvPicPr>
        <xdr:cNvPr id="4157478" name="Picture 1283" descr="LOGO">
          <a:extLst>
            <a:ext uri="{FF2B5EF4-FFF2-40B4-BE49-F238E27FC236}">
              <a16:creationId xmlns:a16="http://schemas.microsoft.com/office/drawing/2014/main" id="{00000000-0008-0000-0800-000026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82296000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196850</xdr:colOff>
      <xdr:row>442</xdr:row>
      <xdr:rowOff>50800</xdr:rowOff>
    </xdr:from>
    <xdr:to>
      <xdr:col>6</xdr:col>
      <xdr:colOff>644525</xdr:colOff>
      <xdr:row>445</xdr:row>
      <xdr:rowOff>88900</xdr:rowOff>
    </xdr:to>
    <xdr:pic>
      <xdr:nvPicPr>
        <xdr:cNvPr id="4157479" name="Picture 100">
          <a:extLst>
            <a:ext uri="{FF2B5EF4-FFF2-40B4-BE49-F238E27FC236}">
              <a16:creationId xmlns:a16="http://schemas.microsoft.com/office/drawing/2014/main" id="{00000000-0008-0000-0800-000027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0" y="82759550"/>
          <a:ext cx="1390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452</xdr:row>
      <xdr:rowOff>69850</xdr:rowOff>
    </xdr:from>
    <xdr:to>
      <xdr:col>8</xdr:col>
      <xdr:colOff>768350</xdr:colOff>
      <xdr:row>454</xdr:row>
      <xdr:rowOff>146050</xdr:rowOff>
    </xdr:to>
    <xdr:pic>
      <xdr:nvPicPr>
        <xdr:cNvPr id="4157480" name="Picture 1283" descr="LOGO">
          <a:extLst>
            <a:ext uri="{FF2B5EF4-FFF2-40B4-BE49-F238E27FC236}">
              <a16:creationId xmlns:a16="http://schemas.microsoft.com/office/drawing/2014/main" id="{00000000-0008-0000-0800-000028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847090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-12700</xdr:colOff>
      <xdr:row>454</xdr:row>
      <xdr:rowOff>19050</xdr:rowOff>
    </xdr:from>
    <xdr:to>
      <xdr:col>6</xdr:col>
      <xdr:colOff>352425</xdr:colOff>
      <xdr:row>457</xdr:row>
      <xdr:rowOff>101600</xdr:rowOff>
    </xdr:to>
    <xdr:pic>
      <xdr:nvPicPr>
        <xdr:cNvPr id="4157481" name="Picture 153">
          <a:extLst>
            <a:ext uri="{FF2B5EF4-FFF2-40B4-BE49-F238E27FC236}">
              <a16:creationId xmlns:a16="http://schemas.microsoft.com/office/drawing/2014/main" id="{00000000-0008-0000-0800-000029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85115400"/>
          <a:ext cx="10731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273050</xdr:colOff>
      <xdr:row>5</xdr:row>
      <xdr:rowOff>133350</xdr:rowOff>
    </xdr:from>
    <xdr:to>
      <xdr:col>6</xdr:col>
      <xdr:colOff>717550</xdr:colOff>
      <xdr:row>8</xdr:row>
      <xdr:rowOff>50800</xdr:rowOff>
    </xdr:to>
    <xdr:pic>
      <xdr:nvPicPr>
        <xdr:cNvPr id="4157482" name="Рисунок 50" descr="http://im0-tub-ru.yandex.net/i?id=64378285-55-72&amp;n=21">
          <a:extLst>
            <a:ext uri="{FF2B5EF4-FFF2-40B4-BE49-F238E27FC236}">
              <a16:creationId xmlns:a16="http://schemas.microsoft.com/office/drawing/2014/main" id="{00000000-0008-0000-0800-00002A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794000" y="1524000"/>
          <a:ext cx="19240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231</xdr:row>
      <xdr:rowOff>95250</xdr:rowOff>
    </xdr:from>
    <xdr:to>
      <xdr:col>7</xdr:col>
      <xdr:colOff>34925</xdr:colOff>
      <xdr:row>234</xdr:row>
      <xdr:rowOff>44450</xdr:rowOff>
    </xdr:to>
    <xdr:pic>
      <xdr:nvPicPr>
        <xdr:cNvPr id="4157483" name="Рисунок 49" descr="http://www.krepiz.ru/upload/iblock/dde/3.jpg">
          <a:extLst>
            <a:ext uri="{FF2B5EF4-FFF2-40B4-BE49-F238E27FC236}">
              <a16:creationId xmlns:a16="http://schemas.microsoft.com/office/drawing/2014/main" id="{00000000-0008-0000-0800-00002B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901950" y="29254450"/>
          <a:ext cx="204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172</xdr:row>
      <xdr:rowOff>95250</xdr:rowOff>
    </xdr:from>
    <xdr:to>
      <xdr:col>6</xdr:col>
      <xdr:colOff>781050</xdr:colOff>
      <xdr:row>175</xdr:row>
      <xdr:rowOff>38100</xdr:rowOff>
    </xdr:to>
    <xdr:pic>
      <xdr:nvPicPr>
        <xdr:cNvPr id="4157484" name="Рисунок 50" descr="http://www.krepiz.ru/upload/iblock/dde/3.jpg">
          <a:extLst>
            <a:ext uri="{FF2B5EF4-FFF2-40B4-BE49-F238E27FC236}">
              <a16:creationId xmlns:a16="http://schemas.microsoft.com/office/drawing/2014/main" id="{00000000-0008-0000-0800-00002C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749550" y="21666200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158750</xdr:colOff>
      <xdr:row>318</xdr:row>
      <xdr:rowOff>209550</xdr:rowOff>
    </xdr:from>
    <xdr:to>
      <xdr:col>8</xdr:col>
      <xdr:colOff>717550</xdr:colOff>
      <xdr:row>321</xdr:row>
      <xdr:rowOff>25400</xdr:rowOff>
    </xdr:to>
    <xdr:pic>
      <xdr:nvPicPr>
        <xdr:cNvPr id="4157487" name="Picture 1283" descr="LOGO">
          <a:extLst>
            <a:ext uri="{FF2B5EF4-FFF2-40B4-BE49-F238E27FC236}">
              <a16:creationId xmlns:a16="http://schemas.microsoft.com/office/drawing/2014/main" id="{00000000-0008-0000-0800-00002F70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49796700"/>
          <a:ext cx="558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318</xdr:row>
      <xdr:rowOff>9525</xdr:rowOff>
    </xdr:from>
    <xdr:to>
      <xdr:col>3</xdr:col>
      <xdr:colOff>272389</xdr:colOff>
      <xdr:row>322</xdr:row>
      <xdr:rowOff>85050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81150" y="49596675"/>
          <a:ext cx="110106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302</xdr:row>
      <xdr:rowOff>47625</xdr:rowOff>
    </xdr:from>
    <xdr:to>
      <xdr:col>3</xdr:col>
      <xdr:colOff>262617</xdr:colOff>
      <xdr:row>306</xdr:row>
      <xdr:rowOff>125250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19250" y="46786800"/>
          <a:ext cx="1053192" cy="7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332</xdr:row>
      <xdr:rowOff>38100</xdr:rowOff>
    </xdr:from>
    <xdr:to>
      <xdr:col>3</xdr:col>
      <xdr:colOff>327666</xdr:colOff>
      <xdr:row>336</xdr:row>
      <xdr:rowOff>106200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695450" y="69332475"/>
          <a:ext cx="105156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347</xdr:row>
      <xdr:rowOff>47625</xdr:rowOff>
    </xdr:from>
    <xdr:to>
      <xdr:col>1</xdr:col>
      <xdr:colOff>804435</xdr:colOff>
      <xdr:row>351</xdr:row>
      <xdr:rowOff>52275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0" y="75580875"/>
          <a:ext cx="1194960" cy="900000"/>
        </a:xfrm>
        <a:prstGeom prst="rect">
          <a:avLst/>
        </a:prstGeom>
      </xdr:spPr>
    </xdr:pic>
    <xdr:clientData/>
  </xdr:twoCellAnchor>
  <xdr:oneCellAnchor>
    <xdr:from>
      <xdr:col>8</xdr:col>
      <xdr:colOff>139700</xdr:colOff>
      <xdr:row>55</xdr:row>
      <xdr:rowOff>44450</xdr:rowOff>
    </xdr:from>
    <xdr:ext cx="558800" cy="539750"/>
    <xdr:pic>
      <xdr:nvPicPr>
        <xdr:cNvPr id="48" name="Picture 1283" descr="LOGO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2300" y="987425"/>
          <a:ext cx="5588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273050</xdr:colOff>
      <xdr:row>57</xdr:row>
      <xdr:rowOff>133350</xdr:rowOff>
    </xdr:from>
    <xdr:ext cx="1854200" cy="441325"/>
    <xdr:pic>
      <xdr:nvPicPr>
        <xdr:cNvPr id="49" name="Рисунок 50" descr="http://im0-tub-ru.yandex.net/i?id=64378285-55-72&amp;n=21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2945" r="3142" b="36819"/>
        <a:stretch>
          <a:fillRect/>
        </a:stretch>
      </xdr:blipFill>
      <xdr:spPr bwMode="auto">
        <a:xfrm>
          <a:off x="2682875" y="1533525"/>
          <a:ext cx="1854200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156</xdr:row>
      <xdr:rowOff>76200</xdr:rowOff>
    </xdr:from>
    <xdr:ext cx="558800" cy="533400"/>
    <xdr:pic>
      <xdr:nvPicPr>
        <xdr:cNvPr id="54" name="Picture 1283" descr="LOGO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505110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228600</xdr:colOff>
      <xdr:row>156</xdr:row>
      <xdr:rowOff>38100</xdr:rowOff>
    </xdr:from>
    <xdr:ext cx="558800" cy="533400"/>
    <xdr:pic>
      <xdr:nvPicPr>
        <xdr:cNvPr id="56" name="Picture 1283" descr="LOGO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153602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628650</xdr:colOff>
      <xdr:row>158</xdr:row>
      <xdr:rowOff>57150</xdr:rowOff>
    </xdr:from>
    <xdr:ext cx="812800" cy="485775"/>
    <xdr:pic>
      <xdr:nvPicPr>
        <xdr:cNvPr id="57" name="Picture 95" descr="picuOCvkK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22012275"/>
          <a:ext cx="812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171450</xdr:colOff>
      <xdr:row>211</xdr:row>
      <xdr:rowOff>69850</xdr:rowOff>
    </xdr:from>
    <xdr:ext cx="558800" cy="533400"/>
    <xdr:pic>
      <xdr:nvPicPr>
        <xdr:cNvPr id="60" name="Picture 1283" descr="LOGO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33912175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228600</xdr:colOff>
      <xdr:row>213</xdr:row>
      <xdr:rowOff>95250</xdr:rowOff>
    </xdr:from>
    <xdr:ext cx="1933575" cy="428625"/>
    <xdr:pic>
      <xdr:nvPicPr>
        <xdr:cNvPr id="61" name="Рисунок 50" descr="http://www.krepiz.ru/upload/iblock/dde/3.jpg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7329" r="-2048" b="37190"/>
        <a:stretch>
          <a:fillRect/>
        </a:stretch>
      </xdr:blipFill>
      <xdr:spPr bwMode="auto">
        <a:xfrm>
          <a:off x="2638425" y="34394775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360</xdr:row>
      <xdr:rowOff>0</xdr:rowOff>
    </xdr:from>
    <xdr:ext cx="558800" cy="533400"/>
    <xdr:pic>
      <xdr:nvPicPr>
        <xdr:cNvPr id="62" name="Picture 1283" descr="LOGO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55904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784225</xdr:colOff>
      <xdr:row>360</xdr:row>
      <xdr:rowOff>0</xdr:rowOff>
    </xdr:from>
    <xdr:ext cx="558800" cy="533400"/>
    <xdr:pic>
      <xdr:nvPicPr>
        <xdr:cNvPr id="64" name="Picture 1283" descr="LOGO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6900" y="78562200"/>
          <a:ext cx="55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384175</xdr:colOff>
      <xdr:row>5</xdr:row>
      <xdr:rowOff>88900</xdr:rowOff>
    </xdr:from>
    <xdr:to>
      <xdr:col>10</xdr:col>
      <xdr:colOff>41275</xdr:colOff>
      <xdr:row>8</xdr:row>
      <xdr:rowOff>101600</xdr:rowOff>
    </xdr:to>
    <xdr:pic>
      <xdr:nvPicPr>
        <xdr:cNvPr id="4158465" name="Picture 102" descr="picz75695">
          <a:extLst>
            <a:ext uri="{FF2B5EF4-FFF2-40B4-BE49-F238E27FC236}">
              <a16:creationId xmlns:a16="http://schemas.microsoft.com/office/drawing/2014/main" id="{00000000-0008-0000-09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279</xdr:row>
      <xdr:rowOff>38100</xdr:rowOff>
    </xdr:from>
    <xdr:to>
      <xdr:col>6</xdr:col>
      <xdr:colOff>663575</xdr:colOff>
      <xdr:row>282</xdr:row>
      <xdr:rowOff>104775</xdr:rowOff>
    </xdr:to>
    <xdr:pic>
      <xdr:nvPicPr>
        <xdr:cNvPr id="4158466" name="Picture 40417">
          <a:extLst>
            <a:ext uri="{FF2B5EF4-FFF2-40B4-BE49-F238E27FC236}">
              <a16:creationId xmlns:a16="http://schemas.microsoft.com/office/drawing/2014/main" id="{00000000-0008-0000-09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7594600"/>
          <a:ext cx="2095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596900</xdr:colOff>
      <xdr:row>336</xdr:row>
      <xdr:rowOff>31750</xdr:rowOff>
    </xdr:from>
    <xdr:to>
      <xdr:col>6</xdr:col>
      <xdr:colOff>733425</xdr:colOff>
      <xdr:row>339</xdr:row>
      <xdr:rowOff>98425</xdr:rowOff>
    </xdr:to>
    <xdr:pic>
      <xdr:nvPicPr>
        <xdr:cNvPr id="4158467" name="Picture 40416">
          <a:extLst>
            <a:ext uri="{FF2B5EF4-FFF2-40B4-BE49-F238E27FC236}">
              <a16:creationId xmlns:a16="http://schemas.microsoft.com/office/drawing/2014/main" id="{00000000-0008-0000-0900-00000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0" y="11531600"/>
          <a:ext cx="205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288925</xdr:colOff>
      <xdr:row>395</xdr:row>
      <xdr:rowOff>180975</xdr:rowOff>
    </xdr:from>
    <xdr:to>
      <xdr:col>5</xdr:col>
      <xdr:colOff>595574</xdr:colOff>
      <xdr:row>399</xdr:row>
      <xdr:rowOff>169650</xdr:rowOff>
    </xdr:to>
    <xdr:pic>
      <xdr:nvPicPr>
        <xdr:cNvPr id="4158481" name="Рисунок 45" descr="http://im6-tub-ru.yandex.net/i?id=400331614-01-72&amp;n=21">
          <a:extLst>
            <a:ext uri="{FF2B5EF4-FFF2-40B4-BE49-F238E27FC236}">
              <a16:creationId xmlns:a16="http://schemas.microsoft.com/office/drawing/2014/main" id="{00000000-0008-0000-0900-00001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4073425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117475</xdr:colOff>
      <xdr:row>1013</xdr:row>
      <xdr:rowOff>9525</xdr:rowOff>
    </xdr:from>
    <xdr:to>
      <xdr:col>5</xdr:col>
      <xdr:colOff>771525</xdr:colOff>
      <xdr:row>1016</xdr:row>
      <xdr:rowOff>177800</xdr:rowOff>
    </xdr:to>
    <xdr:pic>
      <xdr:nvPicPr>
        <xdr:cNvPr id="4158490" name="Рисунок 67" descr="http://im2-tub-ru.yandex.net/i?id=103663329-64-72&amp;n=21">
          <a:extLst>
            <a:ext uri="{FF2B5EF4-FFF2-40B4-BE49-F238E27FC236}">
              <a16:creationId xmlns:a16="http://schemas.microsoft.com/office/drawing/2014/main" id="{00000000-0008-0000-0900-00001A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70300" y="16413480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787400</xdr:colOff>
      <xdr:row>422</xdr:row>
      <xdr:rowOff>127000</xdr:rowOff>
    </xdr:from>
    <xdr:to>
      <xdr:col>2</xdr:col>
      <xdr:colOff>631825</xdr:colOff>
      <xdr:row>426</xdr:row>
      <xdr:rowOff>92075</xdr:rowOff>
    </xdr:to>
    <xdr:pic>
      <xdr:nvPicPr>
        <xdr:cNvPr id="4158499" name="Рисунок 45" descr="http://im6-tub-ru.yandex.net/i?id=400331614-01-72&amp;n=21">
          <a:extLst>
            <a:ext uri="{FF2B5EF4-FFF2-40B4-BE49-F238E27FC236}">
              <a16:creationId xmlns:a16="http://schemas.microsoft.com/office/drawing/2014/main" id="{00000000-0008-0000-0900-000023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725" y="62344300"/>
          <a:ext cx="7112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50800</xdr:colOff>
      <xdr:row>988</xdr:row>
      <xdr:rowOff>114300</xdr:rowOff>
    </xdr:from>
    <xdr:ext cx="777875" cy="625475"/>
    <xdr:pic>
      <xdr:nvPicPr>
        <xdr:cNvPr id="39" name="Рисунок 61" descr="http://im2-tub-ru.yandex.net/i?id=103663329-64-72&amp;n=21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603625" y="158657925"/>
          <a:ext cx="7778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1080</xdr:row>
      <xdr:rowOff>12700</xdr:rowOff>
    </xdr:from>
    <xdr:ext cx="765175" cy="612775"/>
    <xdr:pic>
      <xdr:nvPicPr>
        <xdr:cNvPr id="40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9175" y="889285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221</xdr:row>
      <xdr:rowOff>69850</xdr:rowOff>
    </xdr:from>
    <xdr:ext cx="3216275" cy="511175"/>
    <xdr:pic>
      <xdr:nvPicPr>
        <xdr:cNvPr id="42" name="Picture 31779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736850" y="5689600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250825</xdr:colOff>
      <xdr:row>45</xdr:row>
      <xdr:rowOff>69850</xdr:rowOff>
    </xdr:from>
    <xdr:ext cx="4778375" cy="498475"/>
    <xdr:pic>
      <xdr:nvPicPr>
        <xdr:cNvPr id="43" name="Picture 102" descr="picz75695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2613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336550</xdr:colOff>
      <xdr:row>250</xdr:row>
      <xdr:rowOff>69850</xdr:rowOff>
    </xdr:from>
    <xdr:ext cx="3216275" cy="511175"/>
    <xdr:pic>
      <xdr:nvPicPr>
        <xdr:cNvPr id="44" name="Picture 31779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35422" r="4218" b="46999"/>
        <a:stretch>
          <a:fillRect/>
        </a:stretch>
      </xdr:blipFill>
      <xdr:spPr bwMode="auto">
        <a:xfrm>
          <a:off x="2022475" y="14824075"/>
          <a:ext cx="3216275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488950</xdr:colOff>
      <xdr:row>315</xdr:row>
      <xdr:rowOff>38100</xdr:rowOff>
    </xdr:from>
    <xdr:ext cx="1978025" cy="581025"/>
    <xdr:pic>
      <xdr:nvPicPr>
        <xdr:cNvPr id="45" name="Picture 40417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25803225"/>
          <a:ext cx="1978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596900</xdr:colOff>
      <xdr:row>374</xdr:row>
      <xdr:rowOff>31750</xdr:rowOff>
    </xdr:from>
    <xdr:ext cx="1939925" cy="581025"/>
    <xdr:pic>
      <xdr:nvPicPr>
        <xdr:cNvPr id="46" name="Picture 40416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7200" y="33874075"/>
          <a:ext cx="1939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527050</xdr:colOff>
      <xdr:row>468</xdr:row>
      <xdr:rowOff>38100</xdr:rowOff>
    </xdr:from>
    <xdr:ext cx="727075" cy="835025"/>
    <xdr:pic>
      <xdr:nvPicPr>
        <xdr:cNvPr id="47" name="Рисунок 45" descr="http://im6-tub-ru.yandex.net/i?id=400331614-01-72&amp;n=21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375" y="751141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384175</xdr:colOff>
      <xdr:row>122</xdr:row>
      <xdr:rowOff>88900</xdr:rowOff>
    </xdr:from>
    <xdr:ext cx="4778375" cy="498475"/>
    <xdr:pic>
      <xdr:nvPicPr>
        <xdr:cNvPr id="62" name="Picture 102" descr="picz75695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" y="1489075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368300</xdr:colOff>
      <xdr:row>1103</xdr:row>
      <xdr:rowOff>174625</xdr:rowOff>
    </xdr:from>
    <xdr:ext cx="765175" cy="612775"/>
    <xdr:pic>
      <xdr:nvPicPr>
        <xdr:cNvPr id="68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921125" y="179492275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809625</xdr:colOff>
      <xdr:row>849</xdr:row>
      <xdr:rowOff>200025</xdr:rowOff>
    </xdr:from>
    <xdr:ext cx="684000" cy="684000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57575" y="140731875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384175</xdr:colOff>
      <xdr:row>199</xdr:row>
      <xdr:rowOff>88900</xdr:rowOff>
    </xdr:from>
    <xdr:ext cx="4778375" cy="498475"/>
    <xdr:pic>
      <xdr:nvPicPr>
        <xdr:cNvPr id="74" name="Picture 102" descr="picz75695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275" y="1742440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200028</xdr:colOff>
      <xdr:row>601</xdr:row>
      <xdr:rowOff>6350</xdr:rowOff>
    </xdr:from>
    <xdr:ext cx="567496" cy="576000"/>
    <xdr:pic>
      <xdr:nvPicPr>
        <xdr:cNvPr id="75" name="Picture 107" descr="Neilon_kol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3" y="91627325"/>
          <a:ext cx="56749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695325</xdr:colOff>
      <xdr:row>709</xdr:row>
      <xdr:rowOff>12700</xdr:rowOff>
    </xdr:from>
    <xdr:ext cx="936625" cy="619125"/>
    <xdr:pic>
      <xdr:nvPicPr>
        <xdr:cNvPr id="76" name="Picture 13749" descr="11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07092750"/>
          <a:ext cx="936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1146</xdr:row>
      <xdr:rowOff>57150</xdr:rowOff>
    </xdr:from>
    <xdr:ext cx="663575" cy="552450"/>
    <xdr:pic>
      <xdr:nvPicPr>
        <xdr:cNvPr id="77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74126525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133350</xdr:colOff>
      <xdr:row>621</xdr:row>
      <xdr:rowOff>15875</xdr:rowOff>
    </xdr:from>
    <xdr:ext cx="733425" cy="654050"/>
    <xdr:pic>
      <xdr:nvPicPr>
        <xdr:cNvPr id="78" name="Picture 107" descr="Neilon_kol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90912950"/>
          <a:ext cx="73342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727</xdr:row>
      <xdr:rowOff>38100</xdr:rowOff>
    </xdr:from>
    <xdr:ext cx="784225" cy="619125"/>
    <xdr:pic>
      <xdr:nvPicPr>
        <xdr:cNvPr id="79" name="Picture 13749" descr="11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0128050"/>
          <a:ext cx="784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234950</xdr:colOff>
      <xdr:row>1169</xdr:row>
      <xdr:rowOff>41275</xdr:rowOff>
    </xdr:from>
    <xdr:ext cx="663575" cy="549275"/>
    <xdr:pic>
      <xdr:nvPicPr>
        <xdr:cNvPr id="80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787775" y="189045850"/>
          <a:ext cx="6635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476250</xdr:colOff>
      <xdr:row>2126</xdr:row>
      <xdr:rowOff>31750</xdr:rowOff>
    </xdr:from>
    <xdr:ext cx="2632075" cy="574675"/>
    <xdr:pic>
      <xdr:nvPicPr>
        <xdr:cNvPr id="81" name="Picture 31778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419350" y="321148075"/>
          <a:ext cx="2632075" cy="57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625475</xdr:colOff>
      <xdr:row>2189</xdr:row>
      <xdr:rowOff>165100</xdr:rowOff>
    </xdr:from>
    <xdr:ext cx="2632075" cy="581025"/>
    <xdr:pic>
      <xdr:nvPicPr>
        <xdr:cNvPr id="82" name="Picture 31778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68575" y="360219625"/>
          <a:ext cx="2632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628650</xdr:colOff>
      <xdr:row>2869</xdr:row>
      <xdr:rowOff>31750</xdr:rowOff>
    </xdr:from>
    <xdr:to>
      <xdr:col>6</xdr:col>
      <xdr:colOff>38100</xdr:colOff>
      <xdr:row>2872</xdr:row>
      <xdr:rowOff>101600</xdr:rowOff>
    </xdr:to>
    <xdr:pic>
      <xdr:nvPicPr>
        <xdr:cNvPr id="83" name="Рисунок 119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74291025"/>
          <a:ext cx="1219200" cy="527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2933</xdr:row>
      <xdr:rowOff>95250</xdr:rowOff>
    </xdr:from>
    <xdr:to>
      <xdr:col>5</xdr:col>
      <xdr:colOff>209550</xdr:colOff>
      <xdr:row>2936</xdr:row>
      <xdr:rowOff>171450</xdr:rowOff>
    </xdr:to>
    <xdr:pic>
      <xdr:nvPicPr>
        <xdr:cNvPr id="84" name="Рисунок 119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85689275"/>
          <a:ext cx="1800225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803275</xdr:colOff>
      <xdr:row>1210</xdr:row>
      <xdr:rowOff>19050</xdr:rowOff>
    </xdr:from>
    <xdr:ext cx="1463675" cy="561975"/>
    <xdr:pic>
      <xdr:nvPicPr>
        <xdr:cNvPr id="85" name="Рисунок 42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451225" y="182956200"/>
          <a:ext cx="1463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1616</xdr:row>
      <xdr:rowOff>57150</xdr:rowOff>
    </xdr:from>
    <xdr:ext cx="1419225" cy="561975"/>
    <xdr:pic>
      <xdr:nvPicPr>
        <xdr:cNvPr id="86" name="Рисунок 43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47030875"/>
          <a:ext cx="1419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603250</xdr:colOff>
      <xdr:row>1292</xdr:row>
      <xdr:rowOff>174625</xdr:rowOff>
    </xdr:from>
    <xdr:ext cx="1454150" cy="561975"/>
    <xdr:pic>
      <xdr:nvPicPr>
        <xdr:cNvPr id="87" name="Рисунок 44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51200" y="211801075"/>
          <a:ext cx="1454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661</xdr:row>
      <xdr:rowOff>12700</xdr:rowOff>
    </xdr:from>
    <xdr:ext cx="644525" cy="619125"/>
    <xdr:pic>
      <xdr:nvPicPr>
        <xdr:cNvPr id="88" name="Рисунок 51" descr="http://im6-tub-ru.yandex.net/i?id=217820896-58-72&amp;n=21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863975" y="98186875"/>
          <a:ext cx="644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763</xdr:row>
      <xdr:rowOff>50800</xdr:rowOff>
    </xdr:from>
    <xdr:ext cx="1047750" cy="549275"/>
    <xdr:pic>
      <xdr:nvPicPr>
        <xdr:cNvPr id="89" name="Рисунок 52" descr="http://im7-tub-ru.yandex.net/i?id=257828696-02-72&amp;n=21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552825" y="116512975"/>
          <a:ext cx="10477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-311150</xdr:colOff>
      <xdr:row>515</xdr:row>
      <xdr:rowOff>38100</xdr:rowOff>
    </xdr:from>
    <xdr:ext cx="955675" cy="571500"/>
    <xdr:pic>
      <xdr:nvPicPr>
        <xdr:cNvPr id="90" name="Рисунок 55" descr="http://im0-tub-ru.yandex.net/i?id=74860209-64-72&amp;n=21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675" y="76714350"/>
          <a:ext cx="955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260350</xdr:colOff>
      <xdr:row>822</xdr:row>
      <xdr:rowOff>9525</xdr:rowOff>
    </xdr:from>
    <xdr:ext cx="727075" cy="619125"/>
    <xdr:pic>
      <xdr:nvPicPr>
        <xdr:cNvPr id="91" name="Рисунок 59" descr="http://im6-tub-ru.yandex.net/i?id=145935700-22-72&amp;n=21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13175" y="135445500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808</xdr:row>
      <xdr:rowOff>12700</xdr:rowOff>
    </xdr:from>
    <xdr:ext cx="727075" cy="619125"/>
    <xdr:pic>
      <xdr:nvPicPr>
        <xdr:cNvPr id="92" name="Рисунок 60" descr="http://im6-tub-ru.yandex.net/i?id=145935700-22-72&amp;n=2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63975" y="126895225"/>
          <a:ext cx="727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31750</xdr:colOff>
      <xdr:row>962</xdr:row>
      <xdr:rowOff>200025</xdr:rowOff>
    </xdr:from>
    <xdr:ext cx="784225" cy="625475"/>
    <xdr:pic>
      <xdr:nvPicPr>
        <xdr:cNvPr id="93" name="Рисунок 61" descr="http://im2-tub-ru.yandex.net/i?id=103663329-64-72&amp;n=21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584575" y="153914475"/>
          <a:ext cx="7842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311150</xdr:colOff>
      <xdr:row>1054</xdr:row>
      <xdr:rowOff>450850</xdr:rowOff>
    </xdr:from>
    <xdr:ext cx="771525" cy="612775"/>
    <xdr:pic>
      <xdr:nvPicPr>
        <xdr:cNvPr id="95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863975" y="170843575"/>
          <a:ext cx="77152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193675</xdr:colOff>
      <xdr:row>1033</xdr:row>
      <xdr:rowOff>228600</xdr:rowOff>
    </xdr:from>
    <xdr:ext cx="771525" cy="625475"/>
    <xdr:pic>
      <xdr:nvPicPr>
        <xdr:cNvPr id="96" name="Рисунок 67" descr="http://im2-tub-ru.yandex.net/i?id=103663329-64-72&amp;n=21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9" t="16049" r="6622" b="15921"/>
        <a:stretch>
          <a:fillRect/>
        </a:stretch>
      </xdr:blipFill>
      <xdr:spPr bwMode="auto">
        <a:xfrm>
          <a:off x="3746500" y="166630350"/>
          <a:ext cx="77152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533</xdr:row>
      <xdr:rowOff>88900</xdr:rowOff>
    </xdr:from>
    <xdr:ext cx="606425" cy="568325"/>
    <xdr:pic>
      <xdr:nvPicPr>
        <xdr:cNvPr id="97" name="Рисунок 68" descr="http://im0-tub-ru.yandex.net/i?id=74860209-64-72&amp;n=21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79784575"/>
          <a:ext cx="606425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778</xdr:row>
      <xdr:rowOff>88900</xdr:rowOff>
    </xdr:from>
    <xdr:ext cx="1006475" cy="549275"/>
    <xdr:pic>
      <xdr:nvPicPr>
        <xdr:cNvPr id="98" name="Рисунок 69" descr="http://im7-tub-ru.yandex.net/i?id=257828696-02-72&amp;n=21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19789575"/>
          <a:ext cx="1006475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660400</xdr:colOff>
      <xdr:row>2311</xdr:row>
      <xdr:rowOff>0</xdr:rowOff>
    </xdr:from>
    <xdr:ext cx="1320800" cy="600075"/>
    <xdr:pic>
      <xdr:nvPicPr>
        <xdr:cNvPr id="99" name="Рисунок 71" descr="http://im1-tub-ru.yandex.net/i?id=85241893-00-72&amp;n=21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350" y="3490722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542925</xdr:colOff>
      <xdr:row>2410</xdr:row>
      <xdr:rowOff>3175</xdr:rowOff>
    </xdr:from>
    <xdr:ext cx="1320800" cy="600075"/>
    <xdr:pic>
      <xdr:nvPicPr>
        <xdr:cNvPr id="100" name="Рисунок 72" descr="http://im1-tub-ru.yandex.net/i?id=85241893-00-72&amp;n=21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395909800"/>
          <a:ext cx="1320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2608</xdr:row>
      <xdr:rowOff>57150</xdr:rowOff>
    </xdr:from>
    <xdr:ext cx="1431925" cy="523875"/>
    <xdr:pic>
      <xdr:nvPicPr>
        <xdr:cNvPr id="101" name="Рисунок 73" descr="http://im5-tub-ru.yandex.net/i?id=102275469-33-72&amp;n=21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327400" y="395030325"/>
          <a:ext cx="1431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679450</xdr:colOff>
      <xdr:row>3060</xdr:row>
      <xdr:rowOff>215900</xdr:rowOff>
    </xdr:from>
    <xdr:ext cx="1006475" cy="628650"/>
    <xdr:pic>
      <xdr:nvPicPr>
        <xdr:cNvPr id="102" name="Рисунок 75" descr="http://www.salemarket.ru/listings/dd/717/products/bmd_pr5mULtk.jpg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327400" y="467417150"/>
          <a:ext cx="1006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419100</xdr:colOff>
      <xdr:row>2695</xdr:row>
      <xdr:rowOff>22225</xdr:rowOff>
    </xdr:from>
    <xdr:ext cx="1466850" cy="517525"/>
    <xdr:pic>
      <xdr:nvPicPr>
        <xdr:cNvPr id="103" name="Рисунок 74" descr="http://im5-tub-ru.yandex.net/i?id=102275469-33-72&amp;n=21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067050" y="444734950"/>
          <a:ext cx="14668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3093</xdr:row>
      <xdr:rowOff>57150</xdr:rowOff>
    </xdr:from>
    <xdr:ext cx="1006475" cy="625475"/>
    <xdr:pic>
      <xdr:nvPicPr>
        <xdr:cNvPr id="104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677</xdr:row>
      <xdr:rowOff>12700</xdr:rowOff>
    </xdr:from>
    <xdr:ext cx="577850" cy="619125"/>
    <xdr:pic>
      <xdr:nvPicPr>
        <xdr:cNvPr id="105" name="Рисунок 51" descr="http://im6-tub-ru.yandex.net/i?id=217820896-58-72&amp;n=21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1149150"/>
          <a:ext cx="577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1365</xdr:row>
      <xdr:rowOff>85725</xdr:rowOff>
    </xdr:from>
    <xdr:ext cx="1504950" cy="561975"/>
    <xdr:pic>
      <xdr:nvPicPr>
        <xdr:cNvPr id="109" name="Рисунок 42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94050" y="207359250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488950</xdr:colOff>
      <xdr:row>491</xdr:row>
      <xdr:rowOff>152400</xdr:rowOff>
    </xdr:from>
    <xdr:ext cx="727075" cy="835025"/>
    <xdr:pic>
      <xdr:nvPicPr>
        <xdr:cNvPr id="110" name="Рисунок 45" descr="http://im6-tub-ru.yandex.net/i?id=400331614-01-72&amp;n=21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71647050"/>
          <a:ext cx="727075" cy="8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550</xdr:row>
      <xdr:rowOff>88900</xdr:rowOff>
    </xdr:from>
    <xdr:ext cx="628650" cy="568325"/>
    <xdr:pic>
      <xdr:nvPicPr>
        <xdr:cNvPr id="111" name="Рисунок 68" descr="http://im0-tub-ru.yandex.net/i?id=74860209-64-72&amp;n=21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256587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152400</xdr:colOff>
      <xdr:row>641</xdr:row>
      <xdr:rowOff>53975</xdr:rowOff>
    </xdr:from>
    <xdr:ext cx="727075" cy="654050"/>
    <xdr:pic>
      <xdr:nvPicPr>
        <xdr:cNvPr id="112" name="Picture 107" descr="Neilon_kol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95056325"/>
          <a:ext cx="727075" cy="65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781050</xdr:colOff>
      <xdr:row>693</xdr:row>
      <xdr:rowOff>12700</xdr:rowOff>
    </xdr:from>
    <xdr:ext cx="606425" cy="619125"/>
    <xdr:pic>
      <xdr:nvPicPr>
        <xdr:cNvPr id="113" name="Рисунок 51" descr="http://im6-tub-ru.yandex.net/i?id=217820896-58-72&amp;n=21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0" t="22298" r="20389" b="19749"/>
        <a:stretch>
          <a:fillRect/>
        </a:stretch>
      </xdr:blipFill>
      <xdr:spPr bwMode="auto">
        <a:xfrm>
          <a:off x="3429000" y="104159050"/>
          <a:ext cx="606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745</xdr:row>
      <xdr:rowOff>38100</xdr:rowOff>
    </xdr:from>
    <xdr:ext cx="777875" cy="619125"/>
    <xdr:pic>
      <xdr:nvPicPr>
        <xdr:cNvPr id="114" name="Picture 13749" descr="11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225" y="113223675"/>
          <a:ext cx="777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698500</xdr:colOff>
      <xdr:row>793</xdr:row>
      <xdr:rowOff>88900</xdr:rowOff>
    </xdr:from>
    <xdr:ext cx="1009650" cy="549275"/>
    <xdr:pic>
      <xdr:nvPicPr>
        <xdr:cNvPr id="115" name="Рисунок 69" descr="http://im7-tub-ru.yandex.net/i?id=257828696-02-72&amp;n=21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16220" r="7240" b="15749"/>
        <a:stretch>
          <a:fillRect/>
        </a:stretch>
      </xdr:blipFill>
      <xdr:spPr bwMode="auto">
        <a:xfrm>
          <a:off x="3346450" y="123380500"/>
          <a:ext cx="100965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279400</xdr:colOff>
      <xdr:row>836</xdr:row>
      <xdr:rowOff>57150</xdr:rowOff>
    </xdr:from>
    <xdr:ext cx="720725" cy="619125"/>
    <xdr:pic>
      <xdr:nvPicPr>
        <xdr:cNvPr id="116" name="Рисунок 59" descr="http://im6-tub-ru.yandex.net/i?id=145935700-22-72&amp;n=21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77" r="12434"/>
        <a:stretch>
          <a:fillRect/>
        </a:stretch>
      </xdr:blipFill>
      <xdr:spPr bwMode="auto">
        <a:xfrm>
          <a:off x="3832225" y="133350000"/>
          <a:ext cx="720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587375</xdr:colOff>
      <xdr:row>2246</xdr:row>
      <xdr:rowOff>203200</xdr:rowOff>
    </xdr:from>
    <xdr:ext cx="2635250" cy="581025"/>
    <xdr:pic>
      <xdr:nvPicPr>
        <xdr:cNvPr id="117" name="Picture 31778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" t="37778" r="101" b="40276"/>
        <a:stretch>
          <a:fillRect/>
        </a:stretch>
      </xdr:blipFill>
      <xdr:spPr bwMode="auto">
        <a:xfrm>
          <a:off x="2530475" y="368353975"/>
          <a:ext cx="263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552450</xdr:colOff>
      <xdr:row>2508</xdr:row>
      <xdr:rowOff>222250</xdr:rowOff>
    </xdr:from>
    <xdr:ext cx="1333500" cy="600075"/>
    <xdr:pic>
      <xdr:nvPicPr>
        <xdr:cNvPr id="118" name="Рисунок 72" descr="http://im1-tub-ru.yandex.net/i?id=85241893-00-72&amp;n=21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12807150"/>
          <a:ext cx="1333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609600</xdr:colOff>
      <xdr:row>2782</xdr:row>
      <xdr:rowOff>41275</xdr:rowOff>
    </xdr:from>
    <xdr:ext cx="1479550" cy="517525"/>
    <xdr:pic>
      <xdr:nvPicPr>
        <xdr:cNvPr id="119" name="Рисунок 74" descr="http://im5-tub-ru.yandex.net/i?id=102275469-33-72&amp;n=21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3257550" y="459660625"/>
          <a:ext cx="1479550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171450</xdr:colOff>
      <xdr:row>2997</xdr:row>
      <xdr:rowOff>95250</xdr:rowOff>
    </xdr:from>
    <xdr:to>
      <xdr:col>5</xdr:col>
      <xdr:colOff>790574</xdr:colOff>
      <xdr:row>3000</xdr:row>
      <xdr:rowOff>171450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97433600"/>
          <a:ext cx="1523999" cy="561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1811</xdr:row>
      <xdr:rowOff>9525</xdr:rowOff>
    </xdr:from>
    <xdr:ext cx="1460500" cy="561975"/>
    <xdr:pic>
      <xdr:nvPicPr>
        <xdr:cNvPr id="121" name="Рисунок 43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263900" y="295989375"/>
          <a:ext cx="1460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130649</xdr:colOff>
      <xdr:row>1977</xdr:row>
      <xdr:rowOff>13735</xdr:rowOff>
    </xdr:from>
    <xdr:ext cx="926475" cy="78624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10800000">
          <a:off x="4540724" y="323292235"/>
          <a:ext cx="926475" cy="786240"/>
        </a:xfrm>
        <a:prstGeom prst="rect">
          <a:avLst/>
        </a:prstGeom>
      </xdr:spPr>
    </xdr:pic>
    <xdr:clientData/>
  </xdr:oneCellAnchor>
  <xdr:oneCellAnchor>
    <xdr:from>
      <xdr:col>3</xdr:col>
      <xdr:colOff>685800</xdr:colOff>
      <xdr:row>883</xdr:row>
      <xdr:rowOff>9525</xdr:rowOff>
    </xdr:from>
    <xdr:ext cx="906401" cy="684000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33750" y="140312775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498475</xdr:colOff>
      <xdr:row>1491</xdr:row>
      <xdr:rowOff>57150</xdr:rowOff>
    </xdr:from>
    <xdr:ext cx="1504950" cy="561975"/>
    <xdr:pic>
      <xdr:nvPicPr>
        <xdr:cNvPr id="126" name="Рисунок 42" descr="http://im4-tub-ru.yandex.net/i?id=368707852-21-72&amp;n=21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" t="12512" r="9454" b="21979"/>
        <a:stretch>
          <a:fillRect/>
        </a:stretch>
      </xdr:blipFill>
      <xdr:spPr bwMode="auto">
        <a:xfrm>
          <a:off x="3146425" y="227161725"/>
          <a:ext cx="1504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3093</xdr:row>
      <xdr:rowOff>57150</xdr:rowOff>
    </xdr:from>
    <xdr:ext cx="1006475" cy="625475"/>
    <xdr:pic>
      <xdr:nvPicPr>
        <xdr:cNvPr id="128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3525850"/>
          <a:ext cx="10064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615950</xdr:colOff>
      <xdr:row>3125</xdr:row>
      <xdr:rowOff>57150</xdr:rowOff>
    </xdr:from>
    <xdr:ext cx="1009650" cy="625475"/>
    <xdr:pic>
      <xdr:nvPicPr>
        <xdr:cNvPr id="129" name="Рисунок 76" descr="http://www.salemarket.ru/listings/dd/717/products/bmd_pr5mULtk.jpg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6" t="22903" r="15195" b="18829"/>
        <a:stretch>
          <a:fillRect/>
        </a:stretch>
      </xdr:blipFill>
      <xdr:spPr bwMode="auto">
        <a:xfrm>
          <a:off x="3263900" y="478755075"/>
          <a:ext cx="1009650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861</xdr:row>
      <xdr:rowOff>0</xdr:rowOff>
    </xdr:from>
    <xdr:ext cx="684000" cy="684000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52825" y="137483850"/>
          <a:ext cx="684000" cy="684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872</xdr:row>
      <xdr:rowOff>0</xdr:rowOff>
    </xdr:from>
    <xdr:ext cx="684000" cy="684000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52825" y="138874500"/>
          <a:ext cx="684000" cy="68400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3157</xdr:row>
      <xdr:rowOff>19050</xdr:rowOff>
    </xdr:from>
    <xdr:ext cx="1171426" cy="685800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14600" y="484108125"/>
          <a:ext cx="1171426" cy="685800"/>
        </a:xfrm>
        <a:prstGeom prst="rect">
          <a:avLst/>
        </a:prstGeom>
      </xdr:spPr>
    </xdr:pic>
    <xdr:clientData/>
  </xdr:oneCellAnchor>
  <xdr:oneCellAnchor>
    <xdr:from>
      <xdr:col>4</xdr:col>
      <xdr:colOff>311150</xdr:colOff>
      <xdr:row>1191</xdr:row>
      <xdr:rowOff>57150</xdr:rowOff>
    </xdr:from>
    <xdr:ext cx="663575" cy="552450"/>
    <xdr:pic>
      <xdr:nvPicPr>
        <xdr:cNvPr id="133" name="Picture 7938" descr="Шайба пружинная (гровер) DIN 7980 A2/A4 (ГОСТ 6402-70)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" t="12177" r="3831" b="6648"/>
        <a:stretch>
          <a:fillRect/>
        </a:stretch>
      </xdr:blipFill>
      <xdr:spPr bwMode="auto">
        <a:xfrm>
          <a:off x="3863975" y="180098700"/>
          <a:ext cx="663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800100</xdr:colOff>
      <xdr:row>568</xdr:row>
      <xdr:rowOff>28575</xdr:rowOff>
    </xdr:from>
    <xdr:ext cx="792000" cy="792000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48050" y="88230075"/>
          <a:ext cx="792000" cy="792000"/>
        </a:xfrm>
        <a:prstGeom prst="rect">
          <a:avLst/>
        </a:prstGeom>
      </xdr:spPr>
    </xdr:pic>
    <xdr:clientData/>
  </xdr:oneCellAnchor>
  <xdr:oneCellAnchor>
    <xdr:from>
      <xdr:col>4</xdr:col>
      <xdr:colOff>288925</xdr:colOff>
      <xdr:row>446</xdr:row>
      <xdr:rowOff>180975</xdr:rowOff>
    </xdr:from>
    <xdr:ext cx="595574" cy="684000"/>
    <xdr:pic>
      <xdr:nvPicPr>
        <xdr:cNvPr id="136" name="Рисунок 45" descr="http://im6-tub-ru.yandex.net/i?id=400331614-01-72&amp;n=21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1750" y="57340500"/>
          <a:ext cx="59557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1124</xdr:row>
      <xdr:rowOff>238125</xdr:rowOff>
    </xdr:from>
    <xdr:ext cx="765175" cy="612775"/>
    <xdr:pic>
      <xdr:nvPicPr>
        <xdr:cNvPr id="138" name="Рисунок 65" descr="http://stroitel73.ru/stroitelstvo/uploads/images/u_2/9021_1.jpg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28" r="-159" b="9413"/>
        <a:stretch>
          <a:fillRect/>
        </a:stretch>
      </xdr:blipFill>
      <xdr:spPr bwMode="auto">
        <a:xfrm>
          <a:off x="3552825" y="183203850"/>
          <a:ext cx="765175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257175</xdr:colOff>
      <xdr:row>3209</xdr:row>
      <xdr:rowOff>9525</xdr:rowOff>
    </xdr:from>
    <xdr:to>
      <xdr:col>5</xdr:col>
      <xdr:colOff>323850</xdr:colOff>
      <xdr:row>3212</xdr:row>
      <xdr:rowOff>390525</xdr:rowOff>
    </xdr:to>
    <xdr:pic>
      <xdr:nvPicPr>
        <xdr:cNvPr id="140" name="Рисунок 1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527332575"/>
          <a:ext cx="9715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579</xdr:row>
      <xdr:rowOff>57150</xdr:rowOff>
    </xdr:from>
    <xdr:ext cx="720000" cy="720000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52825" y="90773250"/>
          <a:ext cx="720000" cy="720000"/>
        </a:xfrm>
        <a:prstGeom prst="rect">
          <a:avLst/>
        </a:prstGeom>
      </xdr:spPr>
    </xdr:pic>
    <xdr:clientData/>
  </xdr:oneCellAnchor>
  <xdr:oneCellAnchor>
    <xdr:from>
      <xdr:col>3</xdr:col>
      <xdr:colOff>504825</xdr:colOff>
      <xdr:row>893</xdr:row>
      <xdr:rowOff>19050</xdr:rowOff>
    </xdr:from>
    <xdr:ext cx="906401" cy="684000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52775" y="152380950"/>
          <a:ext cx="906401" cy="684000"/>
        </a:xfrm>
        <a:prstGeom prst="rect">
          <a:avLst/>
        </a:prstGeom>
      </xdr:spPr>
    </xdr:pic>
    <xdr:clientData/>
  </xdr:oneCellAnchor>
  <xdr:oneCellAnchor>
    <xdr:from>
      <xdr:col>3</xdr:col>
      <xdr:colOff>495300</xdr:colOff>
      <xdr:row>903</xdr:row>
      <xdr:rowOff>9525</xdr:rowOff>
    </xdr:from>
    <xdr:ext cx="906401" cy="684000"/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143250" y="154028775"/>
          <a:ext cx="906401" cy="684000"/>
        </a:xfrm>
        <a:prstGeom prst="rect">
          <a:avLst/>
        </a:prstGeom>
      </xdr:spPr>
    </xdr:pic>
    <xdr:clientData/>
  </xdr:oneCellAnchor>
  <xdr:twoCellAnchor editAs="oneCell">
    <xdr:from>
      <xdr:col>3</xdr:col>
      <xdr:colOff>885842</xdr:colOff>
      <xdr:row>914</xdr:row>
      <xdr:rowOff>19050</xdr:rowOff>
    </xdr:from>
    <xdr:to>
      <xdr:col>5</xdr:col>
      <xdr:colOff>731247</xdr:colOff>
      <xdr:row>917</xdr:row>
      <xdr:rowOff>347400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33792" y="157476825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930</xdr:row>
      <xdr:rowOff>28575</xdr:rowOff>
    </xdr:from>
    <xdr:to>
      <xdr:col>5</xdr:col>
      <xdr:colOff>635980</xdr:colOff>
      <xdr:row>933</xdr:row>
      <xdr:rowOff>90225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38525" y="160324800"/>
          <a:ext cx="750280" cy="57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946</xdr:row>
      <xdr:rowOff>0</xdr:rowOff>
    </xdr:from>
    <xdr:to>
      <xdr:col>5</xdr:col>
      <xdr:colOff>750280</xdr:colOff>
      <xdr:row>949</xdr:row>
      <xdr:rowOff>61650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552825" y="163458525"/>
          <a:ext cx="750280" cy="576000"/>
        </a:xfrm>
        <a:prstGeom prst="rect">
          <a:avLst/>
        </a:prstGeom>
      </xdr:spPr>
    </xdr:pic>
    <xdr:clientData/>
  </xdr:twoCellAnchor>
  <xdr:oneCellAnchor>
    <xdr:from>
      <xdr:col>2</xdr:col>
      <xdr:colOff>250825</xdr:colOff>
      <xdr:row>162</xdr:row>
      <xdr:rowOff>69850</xdr:rowOff>
    </xdr:from>
    <xdr:ext cx="4778375" cy="498475"/>
    <xdr:pic>
      <xdr:nvPicPr>
        <xdr:cNvPr id="143" name="Picture 102" descr="picz75695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993775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361950</xdr:colOff>
      <xdr:row>3181</xdr:row>
      <xdr:rowOff>123825</xdr:rowOff>
    </xdr:from>
    <xdr:to>
      <xdr:col>1</xdr:col>
      <xdr:colOff>247650</xdr:colOff>
      <xdr:row>3185</xdr:row>
      <xdr:rowOff>66675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54593125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3196</xdr:row>
      <xdr:rowOff>95250</xdr:rowOff>
    </xdr:from>
    <xdr:to>
      <xdr:col>1</xdr:col>
      <xdr:colOff>85725</xdr:colOff>
      <xdr:row>3200</xdr:row>
      <xdr:rowOff>38100</xdr:rowOff>
    </xdr:to>
    <xdr:pic>
      <xdr:nvPicPr>
        <xdr:cNvPr id="124" name="Рисунок 1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57784000"/>
          <a:ext cx="9620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384175</xdr:colOff>
      <xdr:row>83</xdr:row>
      <xdr:rowOff>88900</xdr:rowOff>
    </xdr:from>
    <xdr:ext cx="4778375" cy="498475"/>
    <xdr:pic>
      <xdr:nvPicPr>
        <xdr:cNvPr id="94" name="Picture 102" descr="picz75695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275" y="25501600"/>
          <a:ext cx="4778375" cy="49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266700</xdr:colOff>
      <xdr:row>590</xdr:row>
      <xdr:rowOff>88900</xdr:rowOff>
    </xdr:from>
    <xdr:ext cx="628650" cy="568325"/>
    <xdr:pic>
      <xdr:nvPicPr>
        <xdr:cNvPr id="108" name="Рисунок 68" descr="http://im0-tub-ru.yandex.net/i?id=74860209-64-72&amp;n=21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107845225"/>
          <a:ext cx="628650" cy="56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157</xdr:row>
      <xdr:rowOff>57150</xdr:rowOff>
    </xdr:from>
    <xdr:to>
      <xdr:col>6</xdr:col>
      <xdr:colOff>727075</xdr:colOff>
      <xdr:row>160</xdr:row>
      <xdr:rowOff>114300</xdr:rowOff>
    </xdr:to>
    <xdr:pic>
      <xdr:nvPicPr>
        <xdr:cNvPr id="4159489" name="Рисунок 73" descr="http://im5-tub-ru.yandex.net/i?id=102275469-33-72&amp;n=21">
          <a:extLst>
            <a:ext uri="{FF2B5EF4-FFF2-40B4-BE49-F238E27FC236}">
              <a16:creationId xmlns:a16="http://schemas.microsoft.com/office/drawing/2014/main" id="{00000000-0008-0000-0A00-000001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565400" y="13284200"/>
          <a:ext cx="1549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4</xdr:row>
      <xdr:rowOff>3175</xdr:rowOff>
    </xdr:from>
    <xdr:to>
      <xdr:col>6</xdr:col>
      <xdr:colOff>222250</xdr:colOff>
      <xdr:row>8</xdr:row>
      <xdr:rowOff>130175</xdr:rowOff>
    </xdr:to>
    <xdr:pic>
      <xdr:nvPicPr>
        <xdr:cNvPr id="4159490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:a16="http://schemas.microsoft.com/office/drawing/2014/main" id="{00000000-0008-0000-0A00-000002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298450</xdr:colOff>
      <xdr:row>316</xdr:row>
      <xdr:rowOff>12700</xdr:rowOff>
    </xdr:from>
    <xdr:to>
      <xdr:col>6</xdr:col>
      <xdr:colOff>368300</xdr:colOff>
      <xdr:row>320</xdr:row>
      <xdr:rowOff>139700</xdr:rowOff>
    </xdr:to>
    <xdr:pic>
      <xdr:nvPicPr>
        <xdr:cNvPr id="4159492" name="Рисунок 7" descr="https://st43.stblizko.ru/images/product/327/674/820_original.jpg">
          <a:extLst>
            <a:ext uri="{FF2B5EF4-FFF2-40B4-BE49-F238E27FC236}">
              <a16:creationId xmlns:a16="http://schemas.microsoft.com/office/drawing/2014/main" id="{00000000-0008-0000-0A00-000004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231600"/>
          <a:ext cx="85090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572</xdr:row>
      <xdr:rowOff>12700</xdr:rowOff>
    </xdr:from>
    <xdr:to>
      <xdr:col>6</xdr:col>
      <xdr:colOff>92075</xdr:colOff>
      <xdr:row>576</xdr:row>
      <xdr:rowOff>152400</xdr:rowOff>
    </xdr:to>
    <xdr:pic>
      <xdr:nvPicPr>
        <xdr:cNvPr id="4159493" name="Рисунок 12" descr="https://instrumentstore.ru/image/cache/catalog/import_img/900091242_196422-800x800.jpg">
          <a:extLst>
            <a:ext uri="{FF2B5EF4-FFF2-40B4-BE49-F238E27FC236}">
              <a16:creationId xmlns:a16="http://schemas.microsoft.com/office/drawing/2014/main" id="{00000000-0008-0000-0A00-00000578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4386500"/>
          <a:ext cx="8636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647</xdr:row>
      <xdr:rowOff>0</xdr:rowOff>
    </xdr:from>
    <xdr:to>
      <xdr:col>6</xdr:col>
      <xdr:colOff>390525</xdr:colOff>
      <xdr:row>651</xdr:row>
      <xdr:rowOff>114300</xdr:rowOff>
    </xdr:to>
    <xdr:pic>
      <xdr:nvPicPr>
        <xdr:cNvPr id="4159494" name="Рисунок 1">
          <a:extLst>
            <a:ext uri="{FF2B5EF4-FFF2-40B4-BE49-F238E27FC236}">
              <a16:creationId xmlns:a16="http://schemas.microsoft.com/office/drawing/2014/main" id="{00000000-0008-0000-0A00-000006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8100" y="4985385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377825</xdr:colOff>
      <xdr:row>754</xdr:row>
      <xdr:rowOff>219075</xdr:rowOff>
    </xdr:from>
    <xdr:to>
      <xdr:col>6</xdr:col>
      <xdr:colOff>101600</xdr:colOff>
      <xdr:row>759</xdr:row>
      <xdr:rowOff>171450</xdr:rowOff>
    </xdr:to>
    <xdr:pic>
      <xdr:nvPicPr>
        <xdr:cNvPr id="4159495" name="Рисунок 2">
          <a:extLst>
            <a:ext uri="{FF2B5EF4-FFF2-40B4-BE49-F238E27FC236}">
              <a16:creationId xmlns:a16="http://schemas.microsoft.com/office/drawing/2014/main" id="{00000000-0008-0000-0A00-000007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13655992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508000</xdr:colOff>
      <xdr:row>815</xdr:row>
      <xdr:rowOff>34925</xdr:rowOff>
    </xdr:from>
    <xdr:to>
      <xdr:col>6</xdr:col>
      <xdr:colOff>174625</xdr:colOff>
      <xdr:row>819</xdr:row>
      <xdr:rowOff>101600</xdr:rowOff>
    </xdr:to>
    <xdr:pic>
      <xdr:nvPicPr>
        <xdr:cNvPr id="4159496" name="Рисунок 3">
          <a:extLst>
            <a:ext uri="{FF2B5EF4-FFF2-40B4-BE49-F238E27FC236}">
              <a16:creationId xmlns:a16="http://schemas.microsoft.com/office/drawing/2014/main" id="{00000000-0008-0000-0A00-000008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720439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635000</xdr:colOff>
      <xdr:row>849</xdr:row>
      <xdr:rowOff>44450</xdr:rowOff>
    </xdr:from>
    <xdr:to>
      <xdr:col>6</xdr:col>
      <xdr:colOff>257175</xdr:colOff>
      <xdr:row>853</xdr:row>
      <xdr:rowOff>127000</xdr:rowOff>
    </xdr:to>
    <xdr:pic>
      <xdr:nvPicPr>
        <xdr:cNvPr id="4159497" name="Рисунок 4">
          <a:extLst>
            <a:ext uri="{FF2B5EF4-FFF2-40B4-BE49-F238E27FC236}">
              <a16:creationId xmlns:a16="http://schemas.microsoft.com/office/drawing/2014/main" id="{00000000-0008-0000-0A00-000009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309750"/>
          <a:ext cx="11112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244475</xdr:colOff>
      <xdr:row>888</xdr:row>
      <xdr:rowOff>441325</xdr:rowOff>
    </xdr:from>
    <xdr:to>
      <xdr:col>6</xdr:col>
      <xdr:colOff>358775</xdr:colOff>
      <xdr:row>891</xdr:row>
      <xdr:rowOff>168275</xdr:rowOff>
    </xdr:to>
    <xdr:pic>
      <xdr:nvPicPr>
        <xdr:cNvPr id="4159498" name="Рисунок 5">
          <a:extLst>
            <a:ext uri="{FF2B5EF4-FFF2-40B4-BE49-F238E27FC236}">
              <a16:creationId xmlns:a16="http://schemas.microsoft.com/office/drawing/2014/main" id="{00000000-0008-0000-0A00-00000A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8150" y="172967650"/>
          <a:ext cx="11017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933</xdr:row>
      <xdr:rowOff>19050</xdr:rowOff>
    </xdr:from>
    <xdr:to>
      <xdr:col>6</xdr:col>
      <xdr:colOff>111125</xdr:colOff>
      <xdr:row>937</xdr:row>
      <xdr:rowOff>76200</xdr:rowOff>
    </xdr:to>
    <xdr:pic>
      <xdr:nvPicPr>
        <xdr:cNvPr id="4159499" name="Рисунок 7">
          <a:extLst>
            <a:ext uri="{FF2B5EF4-FFF2-40B4-BE49-F238E27FC236}">
              <a16:creationId xmlns:a16="http://schemas.microsoft.com/office/drawing/2014/main" id="{00000000-0008-0000-0A00-00000B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" y="73075800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981</xdr:row>
      <xdr:rowOff>38100</xdr:rowOff>
    </xdr:from>
    <xdr:to>
      <xdr:col>6</xdr:col>
      <xdr:colOff>22225</xdr:colOff>
      <xdr:row>985</xdr:row>
      <xdr:rowOff>228600</xdr:rowOff>
    </xdr:to>
    <xdr:pic>
      <xdr:nvPicPr>
        <xdr:cNvPr id="4159500" name="Рисунок 9">
          <a:extLst>
            <a:ext uri="{FF2B5EF4-FFF2-40B4-BE49-F238E27FC236}">
              <a16:creationId xmlns:a16="http://schemas.microsoft.com/office/drawing/2014/main" id="{00000000-0008-0000-0A00-00000C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6650" y="77266800"/>
          <a:ext cx="965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565150</xdr:colOff>
      <xdr:row>1023</xdr:row>
      <xdr:rowOff>38100</xdr:rowOff>
    </xdr:from>
    <xdr:to>
      <xdr:col>6</xdr:col>
      <xdr:colOff>187325</xdr:colOff>
      <xdr:row>1027</xdr:row>
      <xdr:rowOff>114300</xdr:rowOff>
    </xdr:to>
    <xdr:pic>
      <xdr:nvPicPr>
        <xdr:cNvPr id="4159501" name="Рисунок 11">
          <a:extLst>
            <a:ext uri="{FF2B5EF4-FFF2-40B4-BE49-F238E27FC236}">
              <a16:creationId xmlns:a16="http://schemas.microsoft.com/office/drawing/2014/main" id="{00000000-0008-0000-0A00-00000D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5700" y="80518000"/>
          <a:ext cx="1111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488950</xdr:colOff>
      <xdr:row>1127</xdr:row>
      <xdr:rowOff>31750</xdr:rowOff>
    </xdr:from>
    <xdr:to>
      <xdr:col>6</xdr:col>
      <xdr:colOff>60325</xdr:colOff>
      <xdr:row>1131</xdr:row>
      <xdr:rowOff>69850</xdr:rowOff>
    </xdr:to>
    <xdr:pic>
      <xdr:nvPicPr>
        <xdr:cNvPr id="4159502" name="Рисунок 13">
          <a:extLst>
            <a:ext uri="{FF2B5EF4-FFF2-40B4-BE49-F238E27FC236}">
              <a16:creationId xmlns:a16="http://schemas.microsoft.com/office/drawing/2014/main" id="{00000000-0008-0000-0A00-00000E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0" y="83947000"/>
          <a:ext cx="1060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1200</xdr:row>
      <xdr:rowOff>19050</xdr:rowOff>
    </xdr:from>
    <xdr:to>
      <xdr:col>6</xdr:col>
      <xdr:colOff>307975</xdr:colOff>
      <xdr:row>1204</xdr:row>
      <xdr:rowOff>133350</xdr:rowOff>
    </xdr:to>
    <xdr:pic>
      <xdr:nvPicPr>
        <xdr:cNvPr id="4159503" name="Рисунок 15">
          <a:extLst>
            <a:ext uri="{FF2B5EF4-FFF2-40B4-BE49-F238E27FC236}">
              <a16:creationId xmlns:a16="http://schemas.microsoft.com/office/drawing/2014/main" id="{00000000-0008-0000-0A00-00000F78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87369650"/>
          <a:ext cx="13906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619125</xdr:colOff>
      <xdr:row>80</xdr:row>
      <xdr:rowOff>3175</xdr:rowOff>
    </xdr:from>
    <xdr:ext cx="1022350" cy="841375"/>
    <xdr:pic>
      <xdr:nvPicPr>
        <xdr:cNvPr id="16" name="Рисунок 6" descr="http://g03.a.alicdn.com/kf/HTB12PtxKpXXXXX_XXXXq6xXFXXX2/W3901-Free-shipping-100-pcs-M3-Screw-hex-M3x6-Diameter-3mm-Length-6mm-Stainless-Steel-DIY.jpg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727075"/>
          <a:ext cx="102235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704850</xdr:colOff>
      <xdr:row>237</xdr:row>
      <xdr:rowOff>57150</xdr:rowOff>
    </xdr:from>
    <xdr:ext cx="1498600" cy="542925"/>
    <xdr:pic>
      <xdr:nvPicPr>
        <xdr:cNvPr id="17" name="Рисунок 73" descr="http://im5-tub-ru.yandex.net/i?id=102275469-33-72&amp;n=2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2" t="35806" r="7721" b="33960"/>
        <a:stretch>
          <a:fillRect/>
        </a:stretch>
      </xdr:blipFill>
      <xdr:spPr bwMode="auto">
        <a:xfrm>
          <a:off x="2733675" y="30822900"/>
          <a:ext cx="149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298450</xdr:colOff>
      <xdr:row>433</xdr:row>
      <xdr:rowOff>12700</xdr:rowOff>
    </xdr:from>
    <xdr:ext cx="812800" cy="841375"/>
    <xdr:pic>
      <xdr:nvPicPr>
        <xdr:cNvPr id="18" name="Рисунок 7" descr="https://st43.stblizko.ru/images/product/327/674/820_original.jpg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025" y="63011050"/>
          <a:ext cx="812800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107950</xdr:colOff>
      <xdr:row>617</xdr:row>
      <xdr:rowOff>12700</xdr:rowOff>
    </xdr:from>
    <xdr:ext cx="825500" cy="854075"/>
    <xdr:pic>
      <xdr:nvPicPr>
        <xdr:cNvPr id="19" name="Рисунок 12" descr="https://instrumentstore.ru/image/cache/catalog/import_img/900091242_196422-800x800.jpg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25" y="105549700"/>
          <a:ext cx="825500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701</xdr:row>
      <xdr:rowOff>0</xdr:rowOff>
    </xdr:from>
    <xdr:ext cx="1123950" cy="828675"/>
    <xdr:pic>
      <xdr:nvPicPr>
        <xdr:cNvPr id="20" name="Рисунок 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118014750"/>
          <a:ext cx="1123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339725</xdr:colOff>
      <xdr:row>770</xdr:row>
      <xdr:rowOff>38100</xdr:rowOff>
    </xdr:from>
    <xdr:ext cx="1143000" cy="866775"/>
    <xdr:pic>
      <xdr:nvPicPr>
        <xdr:cNvPr id="21" name="Рисунок 2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600" y="1451514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508000</xdr:colOff>
      <xdr:row>832</xdr:row>
      <xdr:rowOff>34925</xdr:rowOff>
    </xdr:from>
    <xdr:ext cx="1085850" cy="828675"/>
    <xdr:pic>
      <xdr:nvPicPr>
        <xdr:cNvPr id="22" name="Рисунок 3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875" y="143367125"/>
          <a:ext cx="10858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869</xdr:row>
      <xdr:rowOff>44450</xdr:rowOff>
    </xdr:from>
    <xdr:ext cx="1041400" cy="796925"/>
    <xdr:pic>
      <xdr:nvPicPr>
        <xdr:cNvPr id="23" name="Рисунок 4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50558500"/>
          <a:ext cx="1041400" cy="79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635000</xdr:colOff>
      <xdr:row>911</xdr:row>
      <xdr:rowOff>31750</xdr:rowOff>
    </xdr:from>
    <xdr:ext cx="1041400" cy="784077"/>
    <xdr:pic>
      <xdr:nvPicPr>
        <xdr:cNvPr id="24" name="Рисунок 5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5" y="177063400"/>
          <a:ext cx="1041400" cy="784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438150</xdr:colOff>
      <xdr:row>957</xdr:row>
      <xdr:rowOff>19050</xdr:rowOff>
    </xdr:from>
    <xdr:ext cx="1092200" cy="828675"/>
    <xdr:pic>
      <xdr:nvPicPr>
        <xdr:cNvPr id="25" name="Рисунок 7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68649650"/>
          <a:ext cx="1092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546100</xdr:colOff>
      <xdr:row>1002</xdr:row>
      <xdr:rowOff>38100</xdr:rowOff>
    </xdr:from>
    <xdr:ext cx="895350" cy="752475"/>
    <xdr:pic>
      <xdr:nvPicPr>
        <xdr:cNvPr id="26" name="Рисунок 9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3975" y="178460400"/>
          <a:ext cx="895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565150</xdr:colOff>
      <xdr:row>1043</xdr:row>
      <xdr:rowOff>38100</xdr:rowOff>
    </xdr:from>
    <xdr:ext cx="1041400" cy="790575"/>
    <xdr:pic>
      <xdr:nvPicPr>
        <xdr:cNvPr id="27" name="Рисунок 11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" y="185966100"/>
          <a:ext cx="10414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85725</xdr:colOff>
      <xdr:row>1095</xdr:row>
      <xdr:rowOff>28575</xdr:rowOff>
    </xdr:from>
    <xdr:to>
      <xdr:col>6</xdr:col>
      <xdr:colOff>457051</xdr:colOff>
      <xdr:row>1098</xdr:row>
      <xdr:rowOff>371363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19400" y="194262375"/>
          <a:ext cx="1190476" cy="8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784</xdr:row>
      <xdr:rowOff>209550</xdr:rowOff>
    </xdr:from>
    <xdr:to>
      <xdr:col>6</xdr:col>
      <xdr:colOff>38101</xdr:colOff>
      <xdr:row>789</xdr:row>
      <xdr:rowOff>105228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28876" y="149028150"/>
          <a:ext cx="1085850" cy="810078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1357</xdr:row>
      <xdr:rowOff>0</xdr:rowOff>
    </xdr:from>
    <xdr:to>
      <xdr:col>8</xdr:col>
      <xdr:colOff>231775</xdr:colOff>
      <xdr:row>1358</xdr:row>
      <xdr:rowOff>101600</xdr:rowOff>
    </xdr:to>
    <xdr:pic>
      <xdr:nvPicPr>
        <xdr:cNvPr id="30" name="Picture 132" descr="picedqITN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0150" y="129406650"/>
          <a:ext cx="3254375" cy="26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1370</xdr:row>
      <xdr:rowOff>38100</xdr:rowOff>
    </xdr:from>
    <xdr:to>
      <xdr:col>6</xdr:col>
      <xdr:colOff>546003</xdr:colOff>
      <xdr:row>1372</xdr:row>
      <xdr:rowOff>74250</xdr:rowOff>
    </xdr:to>
    <xdr:pic>
      <xdr:nvPicPr>
        <xdr:cNvPr id="32" name="Рисунок 39" descr="http://www.interfix.ru/data/catalog/cep_stalnaya_korotkozvennaya_J_big.jpg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488" r="-656" b="33537"/>
        <a:stretch>
          <a:fillRect/>
        </a:stretch>
      </xdr:blipFill>
      <xdr:spPr bwMode="auto">
        <a:xfrm>
          <a:off x="2409825" y="225628200"/>
          <a:ext cx="1603278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219078</xdr:colOff>
      <xdr:row>1380</xdr:row>
      <xdr:rowOff>57150</xdr:rowOff>
    </xdr:from>
    <xdr:to>
      <xdr:col>7</xdr:col>
      <xdr:colOff>13808</xdr:colOff>
      <xdr:row>1382</xdr:row>
      <xdr:rowOff>93300</xdr:rowOff>
    </xdr:to>
    <xdr:pic>
      <xdr:nvPicPr>
        <xdr:cNvPr id="34" name="Рисунок 41" descr="http://www.marshmetiz.ru/folders/2/2_10/image001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3" y="227961825"/>
          <a:ext cx="201405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</xdr:colOff>
      <xdr:row>1390</xdr:row>
      <xdr:rowOff>0</xdr:rowOff>
    </xdr:from>
    <xdr:to>
      <xdr:col>5</xdr:col>
      <xdr:colOff>539442</xdr:colOff>
      <xdr:row>1392</xdr:row>
      <xdr:rowOff>108150</xdr:rowOff>
    </xdr:to>
    <xdr:pic>
      <xdr:nvPicPr>
        <xdr:cNvPr id="36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3021925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1413</xdr:row>
      <xdr:rowOff>9525</xdr:rowOff>
    </xdr:from>
    <xdr:to>
      <xdr:col>6</xdr:col>
      <xdr:colOff>54596</xdr:colOff>
      <xdr:row>1415</xdr:row>
      <xdr:rowOff>81675</xdr:rowOff>
    </xdr:to>
    <xdr:pic>
      <xdr:nvPicPr>
        <xdr:cNvPr id="38" name="Рисунок 56" descr="http://im1-tub-ru.yandex.net/i?id=167093524-60-72&amp;n=21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752726" y="232924350"/>
          <a:ext cx="788021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66676</xdr:colOff>
      <xdr:row>1435</xdr:row>
      <xdr:rowOff>9525</xdr:rowOff>
    </xdr:from>
    <xdr:to>
      <xdr:col>5</xdr:col>
      <xdr:colOff>541041</xdr:colOff>
      <xdr:row>1435</xdr:row>
      <xdr:rowOff>477525</xdr:rowOff>
    </xdr:to>
    <xdr:pic>
      <xdr:nvPicPr>
        <xdr:cNvPr id="40" name="Picture 139" descr="pic2hNnqc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3542942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1457</xdr:row>
      <xdr:rowOff>0</xdr:rowOff>
    </xdr:from>
    <xdr:to>
      <xdr:col>5</xdr:col>
      <xdr:colOff>595782</xdr:colOff>
      <xdr:row>1457</xdr:row>
      <xdr:rowOff>432000</xdr:rowOff>
    </xdr:to>
    <xdr:pic>
      <xdr:nvPicPr>
        <xdr:cNvPr id="42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3773447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1257</xdr:row>
      <xdr:rowOff>28576</xdr:rowOff>
    </xdr:from>
    <xdr:to>
      <xdr:col>6</xdr:col>
      <xdr:colOff>461362</xdr:colOff>
      <xdr:row>1261</xdr:row>
      <xdr:rowOff>161925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90825" y="225094801"/>
          <a:ext cx="1147162" cy="847724"/>
        </a:xfrm>
        <a:prstGeom prst="rect">
          <a:avLst/>
        </a:prstGeom>
      </xdr:spPr>
    </xdr:pic>
    <xdr:clientData/>
  </xdr:twoCellAnchor>
  <xdr:oneCellAnchor>
    <xdr:from>
      <xdr:col>3</xdr:col>
      <xdr:colOff>457200</xdr:colOff>
      <xdr:row>799</xdr:row>
      <xdr:rowOff>676275</xdr:rowOff>
    </xdr:from>
    <xdr:ext cx="1190476" cy="895238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151485600"/>
          <a:ext cx="1190476" cy="895238"/>
        </a:xfrm>
        <a:prstGeom prst="rect">
          <a:avLst/>
        </a:prstGeom>
      </xdr:spPr>
    </xdr:pic>
    <xdr:clientData/>
  </xdr:oneCellAnchor>
  <xdr:oneCellAnchor>
    <xdr:from>
      <xdr:col>4</xdr:col>
      <xdr:colOff>66676</xdr:colOff>
      <xdr:row>1445</xdr:row>
      <xdr:rowOff>9525</xdr:rowOff>
    </xdr:from>
    <xdr:ext cx="541041" cy="468000"/>
    <xdr:pic>
      <xdr:nvPicPr>
        <xdr:cNvPr id="41" name="Picture 139" descr="pic2hNnqc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1" y="250878975"/>
          <a:ext cx="54104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1467</xdr:row>
      <xdr:rowOff>0</xdr:rowOff>
    </xdr:from>
    <xdr:ext cx="595782" cy="432000"/>
    <xdr:pic>
      <xdr:nvPicPr>
        <xdr:cNvPr id="43" name="Рисунок 46" descr="http://www.fisher.spb.ru/forums/file.php?a=preview&amp;fid=61889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t="7513" r="5930" b="8009"/>
        <a:stretch>
          <a:fillRect/>
        </a:stretch>
      </xdr:blipFill>
      <xdr:spPr bwMode="auto">
        <a:xfrm>
          <a:off x="2733675" y="256041525"/>
          <a:ext cx="59578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85725</xdr:colOff>
      <xdr:row>1063</xdr:row>
      <xdr:rowOff>28575</xdr:rowOff>
    </xdr:from>
    <xdr:ext cx="1200001" cy="895238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33675" y="210950175"/>
          <a:ext cx="1200001" cy="895238"/>
        </a:xfrm>
        <a:prstGeom prst="rect">
          <a:avLst/>
        </a:prstGeom>
      </xdr:spPr>
    </xdr:pic>
    <xdr:clientData/>
  </xdr:oneCellAnchor>
  <xdr:oneCellAnchor>
    <xdr:from>
      <xdr:col>4</xdr:col>
      <xdr:colOff>2</xdr:colOff>
      <xdr:row>1402</xdr:row>
      <xdr:rowOff>0</xdr:rowOff>
    </xdr:from>
    <xdr:ext cx="539442" cy="432000"/>
    <xdr:pic>
      <xdr:nvPicPr>
        <xdr:cNvPr id="45" name="Рисунок 42" descr="http://lusmet.ru/published/publicdata/LUSMETRU/attachments/SC/products_pictures/DIN741.jpg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1" t="30792" r="19038" b="30150"/>
        <a:stretch>
          <a:fillRect/>
        </a:stretch>
      </xdr:blipFill>
      <xdr:spPr bwMode="auto">
        <a:xfrm>
          <a:off x="2733677" y="262890000"/>
          <a:ext cx="53944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209550</xdr:colOff>
      <xdr:row>1302</xdr:row>
      <xdr:rowOff>209550</xdr:rowOff>
    </xdr:from>
    <xdr:to>
      <xdr:col>5</xdr:col>
      <xdr:colOff>684000</xdr:colOff>
      <xdr:row>1306</xdr:row>
      <xdr:rowOff>179175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52750" y="253736475"/>
          <a:ext cx="684000" cy="68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457201</xdr:colOff>
      <xdr:row>1317</xdr:row>
      <xdr:rowOff>66675</xdr:rowOff>
    </xdr:from>
    <xdr:to>
      <xdr:col>6</xdr:col>
      <xdr:colOff>400297</xdr:colOff>
      <xdr:row>1320</xdr:row>
      <xdr:rowOff>192900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05076" y="256974975"/>
          <a:ext cx="1381371" cy="6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1424</xdr:row>
      <xdr:rowOff>38100</xdr:rowOff>
    </xdr:from>
    <xdr:to>
      <xdr:col>5</xdr:col>
      <xdr:colOff>664196</xdr:colOff>
      <xdr:row>1426</xdr:row>
      <xdr:rowOff>110250</xdr:rowOff>
    </xdr:to>
    <xdr:pic>
      <xdr:nvPicPr>
        <xdr:cNvPr id="47" name="Рисунок 56" descr="http://im1-tub-ru.yandex.net/i?id=167093524-60-72&amp;n=21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t="16846" r="9427" b="20161"/>
        <a:stretch>
          <a:fillRect/>
        </a:stretch>
      </xdr:blipFill>
      <xdr:spPr bwMode="auto">
        <a:xfrm>
          <a:off x="2609850" y="278396700"/>
          <a:ext cx="797546" cy="3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549</xdr:row>
      <xdr:rowOff>209550</xdr:rowOff>
    </xdr:from>
    <xdr:to>
      <xdr:col>6</xdr:col>
      <xdr:colOff>214498</xdr:colOff>
      <xdr:row>553</xdr:row>
      <xdr:rowOff>148500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81300" y="106489500"/>
          <a:ext cx="957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1330</xdr:row>
      <xdr:rowOff>114300</xdr:rowOff>
    </xdr:from>
    <xdr:to>
      <xdr:col>1</xdr:col>
      <xdr:colOff>390525</xdr:colOff>
      <xdr:row>1334</xdr:row>
      <xdr:rowOff>9525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65423650"/>
          <a:ext cx="809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1341</xdr:row>
      <xdr:rowOff>0</xdr:rowOff>
    </xdr:from>
    <xdr:to>
      <xdr:col>1</xdr:col>
      <xdr:colOff>0</xdr:colOff>
      <xdr:row>1344</xdr:row>
      <xdr:rowOff>19050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5252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560</xdr:row>
      <xdr:rowOff>190500</xdr:rowOff>
    </xdr:from>
    <xdr:to>
      <xdr:col>6</xdr:col>
      <xdr:colOff>214498</xdr:colOff>
      <xdr:row>564</xdr:row>
      <xdr:rowOff>129450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00350" y="109994700"/>
          <a:ext cx="957448" cy="72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1781175</xdr:colOff>
      <xdr:row>29</xdr:row>
      <xdr:rowOff>57150</xdr:rowOff>
    </xdr:from>
    <xdr:to>
      <xdr:col>1</xdr:col>
      <xdr:colOff>1110456</xdr:colOff>
      <xdr:row>33</xdr:row>
      <xdr:rowOff>63500</xdr:rowOff>
    </xdr:to>
    <xdr:pic>
      <xdr:nvPicPr>
        <xdr:cNvPr id="4160515" name="Рисунок 1">
          <a:extLst>
            <a:ext uri="{FF2B5EF4-FFF2-40B4-BE49-F238E27FC236}">
              <a16:creationId xmlns:a16="http://schemas.microsoft.com/office/drawing/2014/main" id="{00000000-0008-0000-0B00-000003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7134225"/>
          <a:ext cx="1110456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100</xdr:row>
      <xdr:rowOff>76200</xdr:rowOff>
    </xdr:from>
    <xdr:to>
      <xdr:col>1</xdr:col>
      <xdr:colOff>1773237</xdr:colOff>
      <xdr:row>104</xdr:row>
      <xdr:rowOff>88900</xdr:rowOff>
    </xdr:to>
    <xdr:pic>
      <xdr:nvPicPr>
        <xdr:cNvPr id="4160516" name="Рисунок 3">
          <a:extLst>
            <a:ext uri="{FF2B5EF4-FFF2-40B4-BE49-F238E27FC236}">
              <a16:creationId xmlns:a16="http://schemas.microsoft.com/office/drawing/2014/main" id="{00000000-0008-0000-0B00-0000047C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19631025"/>
          <a:ext cx="1335087" cy="86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498474</xdr:colOff>
      <xdr:row>73</xdr:row>
      <xdr:rowOff>66674</xdr:rowOff>
    </xdr:from>
    <xdr:to>
      <xdr:col>1</xdr:col>
      <xdr:colOff>1838325</xdr:colOff>
      <xdr:row>77</xdr:row>
      <xdr:rowOff>104774</xdr:rowOff>
    </xdr:to>
    <xdr:pic>
      <xdr:nvPicPr>
        <xdr:cNvPr id="4160527" name="Рисунок 1">
          <a:extLst>
            <a:ext uri="{FF2B5EF4-FFF2-40B4-BE49-F238E27FC236}">
              <a16:creationId xmlns:a16="http://schemas.microsoft.com/office/drawing/2014/main" id="{00000000-0008-0000-0B00-00000F7C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49" y="14620874"/>
          <a:ext cx="1339851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</xdr:row>
      <xdr:rowOff>79375</xdr:rowOff>
    </xdr:from>
    <xdr:to>
      <xdr:col>1</xdr:col>
      <xdr:colOff>962025</xdr:colOff>
      <xdr:row>6</xdr:row>
      <xdr:rowOff>139700</xdr:rowOff>
    </xdr:to>
    <xdr:pic>
      <xdr:nvPicPr>
        <xdr:cNvPr id="24" name="Picture 120" descr="homut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050925"/>
          <a:ext cx="666750" cy="61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625475</xdr:colOff>
      <xdr:row>124</xdr:row>
      <xdr:rowOff>38100</xdr:rowOff>
    </xdr:from>
    <xdr:to>
      <xdr:col>1</xdr:col>
      <xdr:colOff>2030412</xdr:colOff>
      <xdr:row>127</xdr:row>
      <xdr:rowOff>127000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850" y="33632775"/>
          <a:ext cx="1404937" cy="84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144</xdr:row>
      <xdr:rowOff>28575</xdr:rowOff>
    </xdr:from>
    <xdr:to>
      <xdr:col>1</xdr:col>
      <xdr:colOff>1662112</xdr:colOff>
      <xdr:row>148</xdr:row>
      <xdr:rowOff>142875</xdr:rowOff>
    </xdr:to>
    <xdr:pic>
      <xdr:nvPicPr>
        <xdr:cNvPr id="28" name="Рисунок 5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0357425"/>
          <a:ext cx="138588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587375</xdr:colOff>
      <xdr:row>189</xdr:row>
      <xdr:rowOff>28575</xdr:rowOff>
    </xdr:from>
    <xdr:to>
      <xdr:col>1</xdr:col>
      <xdr:colOff>1708327</xdr:colOff>
      <xdr:row>193</xdr:row>
      <xdr:rowOff>114300</xdr:rowOff>
    </xdr:to>
    <xdr:pic>
      <xdr:nvPicPr>
        <xdr:cNvPr id="30" name="Рисунок 2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8125" y="60540900"/>
          <a:ext cx="110666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210</xdr:row>
      <xdr:rowOff>75120</xdr:rowOff>
    </xdr:from>
    <xdr:to>
      <xdr:col>1</xdr:col>
      <xdr:colOff>1760537</xdr:colOff>
      <xdr:row>214</xdr:row>
      <xdr:rowOff>111125</xdr:rowOff>
    </xdr:to>
    <xdr:pic>
      <xdr:nvPicPr>
        <xdr:cNvPr id="31" name="Рисунок 2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44518770"/>
          <a:ext cx="1074737" cy="769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1130300</xdr:colOff>
      <xdr:row>261</xdr:row>
      <xdr:rowOff>12702</xdr:rowOff>
    </xdr:from>
    <xdr:to>
      <xdr:col>1</xdr:col>
      <xdr:colOff>2076450</xdr:colOff>
      <xdr:row>265</xdr:row>
      <xdr:rowOff>52988</xdr:rowOff>
    </xdr:to>
    <xdr:pic>
      <xdr:nvPicPr>
        <xdr:cNvPr id="33" name="Рисунок 7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675" y="52800252"/>
          <a:ext cx="946150" cy="792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396875</xdr:colOff>
      <xdr:row>285</xdr:row>
      <xdr:rowOff>60325</xdr:rowOff>
    </xdr:from>
    <xdr:to>
      <xdr:col>1</xdr:col>
      <xdr:colOff>1487439</xdr:colOff>
      <xdr:row>289</xdr:row>
      <xdr:rowOff>85725</xdr:rowOff>
    </xdr:to>
    <xdr:pic>
      <xdr:nvPicPr>
        <xdr:cNvPr id="34" name="Рисунок 7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625" y="95872300"/>
          <a:ext cx="1076277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308</xdr:row>
      <xdr:rowOff>28574</xdr:rowOff>
    </xdr:from>
    <xdr:to>
      <xdr:col>1</xdr:col>
      <xdr:colOff>1757362</xdr:colOff>
      <xdr:row>311</xdr:row>
      <xdr:rowOff>179532</xdr:rowOff>
    </xdr:to>
    <xdr:pic>
      <xdr:nvPicPr>
        <xdr:cNvPr id="35" name="Рисунок 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56149874"/>
          <a:ext cx="1014412" cy="789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350</xdr:row>
      <xdr:rowOff>38100</xdr:rowOff>
    </xdr:from>
    <xdr:to>
      <xdr:col>1</xdr:col>
      <xdr:colOff>1819275</xdr:colOff>
      <xdr:row>354</xdr:row>
      <xdr:rowOff>146546</xdr:rowOff>
    </xdr:to>
    <xdr:pic>
      <xdr:nvPicPr>
        <xdr:cNvPr id="36" name="Рисунок 7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64208025"/>
          <a:ext cx="876300" cy="756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1038227</xdr:colOff>
      <xdr:row>429</xdr:row>
      <xdr:rowOff>127002</xdr:rowOff>
    </xdr:from>
    <xdr:to>
      <xdr:col>1</xdr:col>
      <xdr:colOff>1056800</xdr:colOff>
      <xdr:row>433</xdr:row>
      <xdr:rowOff>125186</xdr:rowOff>
    </xdr:to>
    <xdr:pic>
      <xdr:nvPicPr>
        <xdr:cNvPr id="40" name="Рисунок 7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7" y="82365852"/>
          <a:ext cx="1780698" cy="71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800099</xdr:colOff>
      <xdr:row>341</xdr:row>
      <xdr:rowOff>38596</xdr:rowOff>
    </xdr:from>
    <xdr:to>
      <xdr:col>1</xdr:col>
      <xdr:colOff>1824036</xdr:colOff>
      <xdr:row>344</xdr:row>
      <xdr:rowOff>85724</xdr:rowOff>
    </xdr:to>
    <xdr:pic>
      <xdr:nvPicPr>
        <xdr:cNvPr id="41" name="Рисунок 9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4" y="70876021"/>
          <a:ext cx="1023937" cy="78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958850</xdr:colOff>
      <xdr:row>331</xdr:row>
      <xdr:rowOff>19050</xdr:rowOff>
    </xdr:from>
    <xdr:to>
      <xdr:col>1</xdr:col>
      <xdr:colOff>1881187</xdr:colOff>
      <xdr:row>335</xdr:row>
      <xdr:rowOff>133350</xdr:rowOff>
    </xdr:to>
    <xdr:pic>
      <xdr:nvPicPr>
        <xdr:cNvPr id="42" name="Рисунок 10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111318675"/>
          <a:ext cx="908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971691</xdr:colOff>
      <xdr:row>239</xdr:row>
      <xdr:rowOff>28575</xdr:rowOff>
    </xdr:from>
    <xdr:ext cx="961884" cy="781050"/>
    <xdr:pic>
      <xdr:nvPicPr>
        <xdr:cNvPr id="44" name="Рисунок 6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0066" y="44662725"/>
          <a:ext cx="96188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352425</xdr:colOff>
      <xdr:row>165</xdr:row>
      <xdr:rowOff>19050</xdr:rowOff>
    </xdr:from>
    <xdr:to>
      <xdr:col>1</xdr:col>
      <xdr:colOff>1604307</xdr:colOff>
      <xdr:row>169</xdr:row>
      <xdr:rowOff>103707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90800" y="33851850"/>
          <a:ext cx="1251882" cy="865707"/>
        </a:xfrm>
        <a:prstGeom prst="rect">
          <a:avLst/>
        </a:prstGeom>
      </xdr:spPr>
    </xdr:pic>
    <xdr:clientData/>
  </xdr:twoCellAnchor>
  <xdr:twoCellAnchor editAs="oneCell">
    <xdr:from>
      <xdr:col>0</xdr:col>
      <xdr:colOff>752012</xdr:colOff>
      <xdr:row>408</xdr:row>
      <xdr:rowOff>30480</xdr:rowOff>
    </xdr:from>
    <xdr:to>
      <xdr:col>0</xdr:col>
      <xdr:colOff>1607820</xdr:colOff>
      <xdr:row>412</xdr:row>
      <xdr:rowOff>146685</xdr:rowOff>
    </xdr:to>
    <xdr:pic>
      <xdr:nvPicPr>
        <xdr:cNvPr id="4158465" name="Picture 1" descr="Picture background">
          <a:extLst>
            <a:ext uri="{FF2B5EF4-FFF2-40B4-BE49-F238E27FC236}">
              <a16:creationId xmlns:a16="http://schemas.microsoft.com/office/drawing/2014/main" id="{00000000-0008-0000-0B00-000001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4570" t="14572" r="28010" b="18522"/>
        <a:stretch>
          <a:fillRect/>
        </a:stretch>
      </xdr:blipFill>
      <xdr:spPr bwMode="auto">
        <a:xfrm>
          <a:off x="752012" y="89984580"/>
          <a:ext cx="855808" cy="7848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297181</xdr:colOff>
      <xdr:row>408</xdr:row>
      <xdr:rowOff>30480</xdr:rowOff>
    </xdr:from>
    <xdr:to>
      <xdr:col>1</xdr:col>
      <xdr:colOff>1273493</xdr:colOff>
      <xdr:row>412</xdr:row>
      <xdr:rowOff>66675</xdr:rowOff>
    </xdr:to>
    <xdr:pic>
      <xdr:nvPicPr>
        <xdr:cNvPr id="4158466" name="Picture 2" descr="Picture background">
          <a:extLst>
            <a:ext uri="{FF2B5EF4-FFF2-40B4-BE49-F238E27FC236}">
              <a16:creationId xmlns:a16="http://schemas.microsoft.com/office/drawing/2014/main" id="{00000000-0008-0000-0B00-000002743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9941" t="8333" b="10256"/>
        <a:stretch>
          <a:fillRect/>
        </a:stretch>
      </xdr:blipFill>
      <xdr:spPr bwMode="auto">
        <a:xfrm>
          <a:off x="2535556" y="80126205"/>
          <a:ext cx="976312" cy="6838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704850</xdr:colOff>
      <xdr:row>445</xdr:row>
      <xdr:rowOff>47626</xdr:rowOff>
    </xdr:from>
    <xdr:to>
      <xdr:col>1</xdr:col>
      <xdr:colOff>2019300</xdr:colOff>
      <xdr:row>449</xdr:row>
      <xdr:rowOff>95251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85344001"/>
          <a:ext cx="13144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457</xdr:row>
      <xdr:rowOff>38100</xdr:rowOff>
    </xdr:from>
    <xdr:to>
      <xdr:col>1</xdr:col>
      <xdr:colOff>2228849</xdr:colOff>
      <xdr:row>461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87934800"/>
          <a:ext cx="1533524" cy="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&#1055;&#1088;&#1072;&#1081;&#1089;/krep-komp_price%20(&#1045;&#1082;&#1072;&#1090;&#1077;&#1088;&#1080;&#1085;&#1072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Downloads/krep-komp_price%20(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85;&#1072;%20&#1040;&#1074;&#1080;&#1083;&#1086;&#1074;&#1072;/Downloads/krep-komp_price%20(52)%20&#1095;&#1077;&#1088;&#1085;&#1086;&#1074;&#1080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 refreshError="1"/>
      <sheetData sheetId="1" refreshError="1"/>
      <sheetData sheetId="2" refreshError="1"/>
      <sheetData sheetId="3">
        <row r="12">
          <cell r="I12">
            <v>0</v>
          </cell>
        </row>
        <row r="23">
          <cell r="J23">
            <v>12.7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лужебный"/>
      <sheetName val="Руководство пользователя"/>
      <sheetName val="Заказ"/>
      <sheetName val="Заказ, cкидки и курсы валют"/>
      <sheetName val="ОГЛАВЛЕНИЕ"/>
      <sheetName val="САМОРЕЗЫ- ШУРУПЫ"/>
      <sheetName val="Анкеры"/>
      <sheetName val="Кровельные саморезы"/>
      <sheetName val="Заклепки и заклепочники"/>
      <sheetName val="Метрический крепеж"/>
      <sheetName val="Нержавейка"/>
      <sheetName val="Хомуты"/>
      <sheetName val="Такелаж"/>
      <sheetName val="ДЮБЕЛЯ"/>
      <sheetName val="Гвозди"/>
      <sheetName val="ПЕРФОРАЦИЯ"/>
      <sheetName val="Крепеж для электрики"/>
      <sheetName val="Мебельная фурн."/>
      <sheetName val="Химический крепёж"/>
      <sheetName val="Крепёж  KENNER"/>
      <sheetName val="Буры,Свёрла,Биты"/>
    </sheetNames>
    <sheetDataSet>
      <sheetData sheetId="0"/>
      <sheetData sheetId="1"/>
      <sheetData sheetId="2"/>
      <sheetData sheetId="3">
        <row r="12">
          <cell r="I1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perfokrepteh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ale@krep-komp.ru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9"/>
  <dimension ref="A1:H22"/>
  <sheetViews>
    <sheetView workbookViewId="0">
      <selection activeCell="C31" sqref="C31"/>
    </sheetView>
  </sheetViews>
  <sheetFormatPr defaultColWidth="8" defaultRowHeight="10"/>
  <cols>
    <col min="1" max="2" width="8" style="301" customWidth="1"/>
    <col min="3" max="4" width="11.453125" style="301" customWidth="1"/>
    <col min="5" max="5" width="17.1796875" style="301" customWidth="1"/>
    <col min="6" max="6" width="10.453125" style="301" customWidth="1"/>
    <col min="7" max="7" width="21.453125" style="301" customWidth="1"/>
    <col min="8" max="16384" width="8" style="301"/>
  </cols>
  <sheetData>
    <row r="1" spans="1:8" ht="12.5">
      <c r="A1" t="s">
        <v>4164</v>
      </c>
      <c r="B1" t="s">
        <v>1013</v>
      </c>
      <c r="C1" t="s">
        <v>2065</v>
      </c>
      <c r="D1" t="s">
        <v>4165</v>
      </c>
      <c r="E1" t="s">
        <v>102</v>
      </c>
      <c r="F1" t="s">
        <v>493</v>
      </c>
      <c r="G1" t="s">
        <v>4166</v>
      </c>
      <c r="H1" t="s">
        <v>4167</v>
      </c>
    </row>
    <row r="6" spans="1:8">
      <c r="A6" s="301">
        <v>6</v>
      </c>
      <c r="B6" s="301">
        <v>1573</v>
      </c>
      <c r="C6" s="301" t="s">
        <v>1030</v>
      </c>
    </row>
    <row r="7" spans="1:8">
      <c r="A7" s="301">
        <v>7</v>
      </c>
      <c r="B7" s="301">
        <v>525</v>
      </c>
      <c r="C7" s="301" t="s">
        <v>103</v>
      </c>
    </row>
    <row r="8" spans="1:8">
      <c r="A8" s="301">
        <v>8</v>
      </c>
      <c r="B8" s="301">
        <v>704</v>
      </c>
      <c r="C8" s="301" t="s">
        <v>1658</v>
      </c>
    </row>
    <row r="9" spans="1:8">
      <c r="A9" s="301">
        <v>9</v>
      </c>
      <c r="B9" s="301">
        <v>500</v>
      </c>
      <c r="C9" s="301" t="s">
        <v>1659</v>
      </c>
    </row>
    <row r="10" spans="1:8">
      <c r="A10" s="301">
        <v>10</v>
      </c>
      <c r="B10" s="301">
        <v>1368</v>
      </c>
      <c r="C10" s="301" t="s">
        <v>1660</v>
      </c>
    </row>
    <row r="11" spans="1:8">
      <c r="A11" s="301">
        <v>11</v>
      </c>
      <c r="B11" s="301">
        <v>106</v>
      </c>
      <c r="C11" s="301" t="s">
        <v>1661</v>
      </c>
    </row>
    <row r="12" spans="1:8">
      <c r="A12" s="301">
        <v>12</v>
      </c>
      <c r="B12" s="301">
        <v>681</v>
      </c>
      <c r="C12" s="301" t="s">
        <v>1021</v>
      </c>
    </row>
    <row r="13" spans="1:8">
      <c r="A13" s="301">
        <v>13</v>
      </c>
      <c r="B13" s="301">
        <v>402</v>
      </c>
      <c r="C13" s="301" t="s">
        <v>1662</v>
      </c>
    </row>
    <row r="14" spans="1:8">
      <c r="A14" s="301">
        <v>14</v>
      </c>
      <c r="B14" s="301">
        <v>93</v>
      </c>
      <c r="C14" s="301" t="s">
        <v>2479</v>
      </c>
    </row>
    <row r="15" spans="1:8">
      <c r="A15" s="301">
        <v>15</v>
      </c>
      <c r="B15" s="301">
        <v>341</v>
      </c>
      <c r="C15" s="301" t="s">
        <v>1663</v>
      </c>
    </row>
    <row r="16" spans="1:8">
      <c r="A16" s="301">
        <v>16</v>
      </c>
      <c r="B16" s="301">
        <v>418</v>
      </c>
      <c r="C16" s="301" t="s">
        <v>1664</v>
      </c>
    </row>
    <row r="17" spans="1:3">
      <c r="A17" s="301">
        <v>17</v>
      </c>
      <c r="B17" s="301">
        <v>75</v>
      </c>
      <c r="C17" s="301" t="s">
        <v>1665</v>
      </c>
    </row>
    <row r="18" spans="1:3">
      <c r="A18" s="301">
        <v>18</v>
      </c>
      <c r="B18" s="301">
        <v>162</v>
      </c>
      <c r="C18" s="301" t="s">
        <v>4305</v>
      </c>
    </row>
    <row r="19" spans="1:3">
      <c r="A19" s="301">
        <v>19</v>
      </c>
      <c r="B19" s="301">
        <v>949</v>
      </c>
      <c r="C19" s="301" t="s">
        <v>1666</v>
      </c>
    </row>
    <row r="20" spans="1:3">
      <c r="A20" s="301">
        <v>20</v>
      </c>
      <c r="B20" s="301">
        <v>433</v>
      </c>
      <c r="C20" s="301" t="s">
        <v>1667</v>
      </c>
    </row>
    <row r="21" spans="1:3">
      <c r="A21" s="301">
        <v>21</v>
      </c>
      <c r="B21" s="301">
        <v>1624</v>
      </c>
      <c r="C21" s="301" t="s">
        <v>1668</v>
      </c>
    </row>
    <row r="22" spans="1:3">
      <c r="A22" s="301">
        <v>22</v>
      </c>
      <c r="B22" s="301">
        <v>1924</v>
      </c>
      <c r="C22" s="301" t="s">
        <v>1669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7">
    <tabColor rgb="FF00B0F0"/>
  </sheetPr>
  <dimension ref="A1:P3224"/>
  <sheetViews>
    <sheetView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623" sqref="A1623:H2123"/>
    </sheetView>
  </sheetViews>
  <sheetFormatPr defaultRowHeight="13"/>
  <cols>
    <col min="1" max="1" width="16.1796875" style="419" customWidth="1"/>
    <col min="2" max="2" width="13" style="419" customWidth="1"/>
    <col min="3" max="3" width="10.54296875" style="891" customWidth="1"/>
    <col min="4" max="4" width="13.54296875" customWidth="1"/>
    <col min="5" max="5" width="13.54296875" style="422" hidden="1" customWidth="1"/>
    <col min="6" max="6" width="13.54296875" style="421" customWidth="1"/>
    <col min="7" max="7" width="14.453125" style="512" customWidth="1"/>
    <col min="8" max="8" width="12.54296875" customWidth="1"/>
    <col min="9" max="9" width="10.81640625" customWidth="1"/>
    <col min="10" max="10" width="12.26953125" hidden="1" customWidth="1"/>
    <col min="11" max="11" width="10.26953125" customWidth="1"/>
  </cols>
  <sheetData>
    <row r="1" spans="1:13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ht="30">
      <c r="A2" s="2368" t="s">
        <v>3728</v>
      </c>
      <c r="B2" s="2368"/>
      <c r="C2" s="2369"/>
      <c r="D2" s="2368"/>
      <c r="E2" s="2370"/>
      <c r="F2" s="2371"/>
      <c r="G2" s="2374"/>
      <c r="H2" s="2373"/>
      <c r="I2" s="2374"/>
    </row>
    <row r="3" spans="1:13" ht="13.5" thickBot="1"/>
    <row r="4" spans="1:13" ht="18">
      <c r="A4" s="904"/>
      <c r="B4" s="905"/>
      <c r="C4" s="1962"/>
      <c r="D4" s="64" t="s">
        <v>2261</v>
      </c>
      <c r="E4" s="428"/>
      <c r="F4" s="428"/>
      <c r="G4" s="518"/>
      <c r="H4" s="128"/>
      <c r="I4" s="68"/>
    </row>
    <row r="5" spans="1:13" ht="18">
      <c r="A5" s="890"/>
      <c r="C5" s="1475"/>
      <c r="D5" s="81" t="s">
        <v>2262</v>
      </c>
      <c r="E5" s="429"/>
      <c r="F5" s="441"/>
      <c r="G5" s="84"/>
      <c r="H5" s="16"/>
      <c r="I5" s="132"/>
    </row>
    <row r="6" spans="1:13">
      <c r="A6" s="890"/>
      <c r="C6" s="1475"/>
      <c r="D6" s="70"/>
      <c r="E6" s="713"/>
      <c r="F6" s="465"/>
      <c r="G6" s="703"/>
      <c r="H6" s="16"/>
      <c r="I6" s="132"/>
    </row>
    <row r="7" spans="1:13">
      <c r="A7" s="890"/>
      <c r="C7" s="1475"/>
      <c r="D7" s="70"/>
      <c r="E7" s="713"/>
      <c r="F7" s="465"/>
      <c r="G7" s="703"/>
      <c r="H7" s="16"/>
      <c r="I7" s="132"/>
    </row>
    <row r="8" spans="1:13">
      <c r="A8" s="890"/>
      <c r="C8" s="1475"/>
      <c r="D8" s="70"/>
      <c r="E8" s="713"/>
      <c r="F8" s="465"/>
      <c r="G8" s="703"/>
      <c r="H8" s="16"/>
      <c r="I8" s="132"/>
    </row>
    <row r="9" spans="1:13" ht="18.5" thickBot="1">
      <c r="A9" s="2042" t="s">
        <v>7302</v>
      </c>
      <c r="B9" s="897"/>
      <c r="C9" s="1931"/>
      <c r="D9" s="72"/>
      <c r="E9" s="714"/>
      <c r="F9" s="467"/>
      <c r="G9" s="704"/>
      <c r="H9" s="136"/>
      <c r="I9" s="137"/>
    </row>
    <row r="10" spans="1:13" ht="34" customHeight="1">
      <c r="A10" s="1963" t="s">
        <v>1013</v>
      </c>
      <c r="B10" s="1964" t="s">
        <v>1014</v>
      </c>
      <c r="C10" s="2285" t="s">
        <v>665</v>
      </c>
      <c r="D10" s="153" t="s">
        <v>2923</v>
      </c>
      <c r="E10" s="468" t="s">
        <v>10276</v>
      </c>
      <c r="F10" s="479" t="s">
        <v>2578</v>
      </c>
      <c r="G10" s="2870" t="s">
        <v>2427</v>
      </c>
      <c r="H10" s="2868" t="s">
        <v>493</v>
      </c>
      <c r="I10" s="138" t="s">
        <v>4003</v>
      </c>
    </row>
    <row r="11" spans="1:13" ht="18.75" customHeight="1">
      <c r="A11" s="1519"/>
      <c r="B11" s="2015" t="s">
        <v>1657</v>
      </c>
      <c r="C11" s="2286" t="s">
        <v>3419</v>
      </c>
      <c r="D11" s="313" t="s">
        <v>2428</v>
      </c>
      <c r="E11" s="715" t="s">
        <v>264</v>
      </c>
      <c r="F11" s="475">
        <f>'Заказ, cкидки и курсы валют'!$I$12</f>
        <v>0</v>
      </c>
      <c r="G11" s="2871"/>
      <c r="H11" s="2869"/>
      <c r="I11" s="252"/>
    </row>
    <row r="12" spans="1:13" ht="14.5">
      <c r="A12" s="403" t="s">
        <v>4814</v>
      </c>
      <c r="B12" s="403" t="s">
        <v>8439</v>
      </c>
      <c r="C12" s="2306">
        <v>68.8</v>
      </c>
      <c r="D12" s="403">
        <v>150</v>
      </c>
      <c r="E12" s="446">
        <v>2250.04</v>
      </c>
      <c r="F12" s="471">
        <f>ROUND(E12*(1-$F$11),2)</f>
        <v>2250.04</v>
      </c>
      <c r="G12" s="691">
        <f>'Заказ, cкидки и курсы валют'!$J$23*F12</f>
        <v>25875.46</v>
      </c>
      <c r="H12" s="96">
        <f>ROUND((D12/1000)*G12,2)</f>
        <v>3881.32</v>
      </c>
      <c r="I12" s="14"/>
      <c r="J12" s="446"/>
    </row>
    <row r="13" spans="1:13" ht="14.5">
      <c r="A13" s="403" t="s">
        <v>4815</v>
      </c>
      <c r="B13" s="706" t="s">
        <v>970</v>
      </c>
      <c r="C13" s="2306">
        <v>108.57</v>
      </c>
      <c r="D13" s="706">
        <v>150</v>
      </c>
      <c r="E13" s="446">
        <v>2913.27</v>
      </c>
      <c r="F13" s="471">
        <f t="shared" ref="F13:F23" si="0">ROUND(E13*(1-$F$11),2)</f>
        <v>2913.27</v>
      </c>
      <c r="G13" s="691">
        <f>'Заказ, cкидки и курсы валют'!$J$23*F13</f>
        <v>33502.605000000003</v>
      </c>
      <c r="H13" s="96">
        <f t="shared" ref="H13:H23" si="1">ROUND((D13/1000)*G13,2)</f>
        <v>5025.3900000000003</v>
      </c>
      <c r="I13" s="14"/>
      <c r="J13" s="446"/>
    </row>
    <row r="14" spans="1:13" ht="14.5">
      <c r="A14" s="403" t="s">
        <v>4816</v>
      </c>
      <c r="B14" s="706" t="s">
        <v>3010</v>
      </c>
      <c r="C14" s="2306">
        <v>136</v>
      </c>
      <c r="D14" s="706">
        <v>100</v>
      </c>
      <c r="E14" s="446">
        <v>3246.56</v>
      </c>
      <c r="F14" s="471">
        <f t="shared" si="0"/>
        <v>3246.56</v>
      </c>
      <c r="G14" s="691">
        <f>'Заказ, cкидки и курсы валют'!$J$23*F14</f>
        <v>37335.440000000002</v>
      </c>
      <c r="H14" s="96">
        <f t="shared" si="1"/>
        <v>3733.54</v>
      </c>
      <c r="I14" s="14"/>
      <c r="J14" s="446"/>
    </row>
    <row r="15" spans="1:13" ht="14.5">
      <c r="A15" s="403" t="s">
        <v>4817</v>
      </c>
      <c r="B15" s="706" t="s">
        <v>3011</v>
      </c>
      <c r="C15" s="2306">
        <v>223.1</v>
      </c>
      <c r="D15" s="706">
        <v>50</v>
      </c>
      <c r="E15" s="446">
        <v>4922.8599999999997</v>
      </c>
      <c r="F15" s="471">
        <f t="shared" si="0"/>
        <v>4922.8599999999997</v>
      </c>
      <c r="G15" s="691">
        <f>'Заказ, cкидки и курсы валют'!$J$23*F15</f>
        <v>56612.89</v>
      </c>
      <c r="H15" s="96">
        <f t="shared" si="1"/>
        <v>2830.64</v>
      </c>
      <c r="I15" s="14"/>
      <c r="J15" s="446"/>
    </row>
    <row r="16" spans="1:13" ht="14.5">
      <c r="A16" s="403" t="s">
        <v>4818</v>
      </c>
      <c r="B16" s="706" t="s">
        <v>3012</v>
      </c>
      <c r="C16" s="2306">
        <v>346.29</v>
      </c>
      <c r="D16" s="706">
        <v>25</v>
      </c>
      <c r="E16" s="446">
        <v>7728.04</v>
      </c>
      <c r="F16" s="471">
        <f t="shared" si="0"/>
        <v>7728.04</v>
      </c>
      <c r="G16" s="691">
        <f>'Заказ, cкидки и курсы валют'!$J$23*F16</f>
        <v>88872.46</v>
      </c>
      <c r="H16" s="96">
        <f t="shared" si="1"/>
        <v>2221.81</v>
      </c>
      <c r="I16" s="14"/>
      <c r="J16" s="446"/>
    </row>
    <row r="17" spans="1:10" ht="14.5">
      <c r="A17" s="403" t="s">
        <v>4819</v>
      </c>
      <c r="B17" s="706" t="s">
        <v>3013</v>
      </c>
      <c r="C17" s="2306">
        <v>533.5</v>
      </c>
      <c r="D17" s="706">
        <v>20</v>
      </c>
      <c r="E17" s="446">
        <v>12357.24</v>
      </c>
      <c r="F17" s="471">
        <f t="shared" si="0"/>
        <v>12357.24</v>
      </c>
      <c r="G17" s="691">
        <f>'Заказ, cкидки и курсы валют'!$J$23*F17</f>
        <v>142108.26</v>
      </c>
      <c r="H17" s="96">
        <f t="shared" si="1"/>
        <v>2842.17</v>
      </c>
      <c r="I17" s="14"/>
      <c r="J17" s="446"/>
    </row>
    <row r="18" spans="1:10" ht="14.5">
      <c r="A18" s="403" t="s">
        <v>4820</v>
      </c>
      <c r="B18" s="706" t="s">
        <v>3014</v>
      </c>
      <c r="C18" s="2306">
        <v>774</v>
      </c>
      <c r="D18" s="706">
        <v>20</v>
      </c>
      <c r="E18" s="446">
        <v>16800.669999999998</v>
      </c>
      <c r="F18" s="471">
        <f t="shared" si="0"/>
        <v>16800.669999999998</v>
      </c>
      <c r="G18" s="691">
        <f>'Заказ, cкидки и курсы валют'!$J$23*F18</f>
        <v>193207.70499999999</v>
      </c>
      <c r="H18" s="96">
        <f t="shared" si="1"/>
        <v>3864.15</v>
      </c>
      <c r="I18" s="14"/>
      <c r="J18" s="446"/>
    </row>
    <row r="19" spans="1:10" ht="14.5">
      <c r="A19" s="403" t="s">
        <v>4821</v>
      </c>
      <c r="B19" s="706" t="s">
        <v>3015</v>
      </c>
      <c r="C19" s="2306">
        <v>1074.76</v>
      </c>
      <c r="D19" s="706">
        <v>10</v>
      </c>
      <c r="E19" s="446">
        <v>22530.06</v>
      </c>
      <c r="F19" s="471">
        <f t="shared" si="0"/>
        <v>22530.06</v>
      </c>
      <c r="G19" s="691">
        <f>'Заказ, cкидки и курсы валют'!$J$23*F19</f>
        <v>259095.69</v>
      </c>
      <c r="H19" s="96">
        <f t="shared" si="1"/>
        <v>2590.96</v>
      </c>
      <c r="I19" s="14"/>
      <c r="J19" s="446"/>
    </row>
    <row r="20" spans="1:10" ht="14.5">
      <c r="A20" s="403" t="s">
        <v>4822</v>
      </c>
      <c r="B20" s="706" t="s">
        <v>3016</v>
      </c>
      <c r="C20" s="2306">
        <v>1352</v>
      </c>
      <c r="D20" s="706">
        <v>5</v>
      </c>
      <c r="E20" s="446">
        <v>28327.279999999999</v>
      </c>
      <c r="F20" s="471">
        <f t="shared" si="0"/>
        <v>28327.279999999999</v>
      </c>
      <c r="G20" s="691">
        <f>'Заказ, cкидки и курсы валют'!$J$23*F20</f>
        <v>325763.71999999997</v>
      </c>
      <c r="H20" s="96">
        <f t="shared" si="1"/>
        <v>1628.82</v>
      </c>
      <c r="I20" s="14"/>
      <c r="J20" s="446"/>
    </row>
    <row r="21" spans="1:10" ht="14.5">
      <c r="A21" s="403" t="s">
        <v>4823</v>
      </c>
      <c r="B21" s="706" t="s">
        <v>3017</v>
      </c>
      <c r="C21" s="2306">
        <v>1739.21</v>
      </c>
      <c r="D21" s="706">
        <v>5</v>
      </c>
      <c r="E21" s="446">
        <v>36486.74</v>
      </c>
      <c r="F21" s="471">
        <f t="shared" si="0"/>
        <v>36486.74</v>
      </c>
      <c r="G21" s="691">
        <f>'Заказ, cкидки и курсы валют'!$J$23*F21</f>
        <v>419597.50999999995</v>
      </c>
      <c r="H21" s="96">
        <f t="shared" si="1"/>
        <v>2097.9899999999998</v>
      </c>
      <c r="I21" s="14"/>
      <c r="J21" s="446"/>
    </row>
    <row r="22" spans="1:10" s="378" customFormat="1" ht="14.5">
      <c r="A22" s="2047" t="s">
        <v>2282</v>
      </c>
      <c r="B22" s="706" t="s">
        <v>2283</v>
      </c>
      <c r="C22" s="2306">
        <v>2136</v>
      </c>
      <c r="D22" s="706">
        <v>5</v>
      </c>
      <c r="E22" s="446">
        <v>47910.77</v>
      </c>
      <c r="F22" s="471">
        <f t="shared" si="0"/>
        <v>47910.77</v>
      </c>
      <c r="G22" s="691">
        <f>'Заказ, cкидки и курсы валют'!$J$23*F22</f>
        <v>550973.85499999998</v>
      </c>
      <c r="H22" s="96">
        <f t="shared" si="1"/>
        <v>2754.87</v>
      </c>
      <c r="I22" s="1669"/>
      <c r="J22" s="446"/>
    </row>
    <row r="23" spans="1:10" ht="14.5">
      <c r="A23" s="403" t="s">
        <v>4824</v>
      </c>
      <c r="B23" s="706" t="s">
        <v>3018</v>
      </c>
      <c r="C23" s="2306">
        <v>2568</v>
      </c>
      <c r="D23" s="706">
        <v>5</v>
      </c>
      <c r="E23" s="446">
        <v>52892.68</v>
      </c>
      <c r="F23" s="471">
        <f t="shared" si="0"/>
        <v>52892.68</v>
      </c>
      <c r="G23" s="691">
        <f>'Заказ, cкидки и курсы валют'!$J$23*F23</f>
        <v>608265.81999999995</v>
      </c>
      <c r="H23" s="96">
        <f t="shared" si="1"/>
        <v>3041.33</v>
      </c>
      <c r="I23" s="14"/>
      <c r="J23" s="446"/>
    </row>
    <row r="24" spans="1:10" ht="14.5">
      <c r="A24" s="403" t="s">
        <v>10510</v>
      </c>
      <c r="B24" s="706" t="s">
        <v>10512</v>
      </c>
      <c r="C24" s="2306">
        <v>3349</v>
      </c>
      <c r="D24" s="706">
        <v>5</v>
      </c>
      <c r="E24" s="446">
        <v>73396.05</v>
      </c>
      <c r="F24" s="471">
        <f t="shared" ref="F24" si="2">ROUND(E24*(1-$F$11),2)</f>
        <v>73396.05</v>
      </c>
      <c r="G24" s="691">
        <f>'Заказ, cкидки и курсы валют'!$J$23*F24</f>
        <v>844054.57500000007</v>
      </c>
      <c r="H24" s="96">
        <f t="shared" ref="H24" si="3">ROUND((D24/1000)*G24,2)</f>
        <v>4220.2700000000004</v>
      </c>
      <c r="I24" s="14"/>
      <c r="J24" s="446"/>
    </row>
    <row r="25" spans="1:10" ht="14.5">
      <c r="A25" s="403" t="s">
        <v>4825</v>
      </c>
      <c r="B25" s="706" t="s">
        <v>3019</v>
      </c>
      <c r="C25" s="2306">
        <v>4171</v>
      </c>
      <c r="D25" s="706">
        <v>5</v>
      </c>
      <c r="E25" s="446">
        <v>90666.9</v>
      </c>
      <c r="F25" s="471">
        <f>ROUND(E25*(1-$F$11),2)</f>
        <v>90666.9</v>
      </c>
      <c r="G25" s="691">
        <f>'Заказ, cкидки и курсы валют'!$J$23*F25</f>
        <v>1042669.35</v>
      </c>
      <c r="H25" s="96">
        <f>ROUND((D25/1000)*G25,2)</f>
        <v>5213.3500000000004</v>
      </c>
      <c r="I25" s="14"/>
      <c r="J25" s="446"/>
    </row>
    <row r="26" spans="1:10" ht="14.5">
      <c r="A26" s="403" t="s">
        <v>4826</v>
      </c>
      <c r="B26" s="706" t="s">
        <v>3173</v>
      </c>
      <c r="C26" s="2306">
        <v>6318.07</v>
      </c>
      <c r="D26" s="706">
        <v>2</v>
      </c>
      <c r="E26" s="446">
        <v>139164.41</v>
      </c>
      <c r="F26" s="471">
        <f>ROUND(E26*(1-$F$11),2)</f>
        <v>139164.41</v>
      </c>
      <c r="G26" s="691">
        <f>'Заказ, cкидки и курсы валют'!$J$23*F26</f>
        <v>1600390.7150000001</v>
      </c>
      <c r="H26" s="96">
        <f>ROUND((D26/1000)*G26,2)</f>
        <v>3200.78</v>
      </c>
      <c r="I26" s="14"/>
      <c r="J26" s="446"/>
    </row>
    <row r="27" spans="1:10" ht="14.5">
      <c r="A27" s="403" t="s">
        <v>10511</v>
      </c>
      <c r="B27" s="706" t="s">
        <v>10513</v>
      </c>
      <c r="C27" s="2306">
        <v>8910</v>
      </c>
      <c r="D27" s="706">
        <v>1</v>
      </c>
      <c r="E27" s="446">
        <v>192927.49</v>
      </c>
      <c r="F27" s="471">
        <f>ROUND(E27*(1-$F$11),2)</f>
        <v>192927.49</v>
      </c>
      <c r="G27" s="691">
        <f>'Заказ, cкидки и курсы валют'!$J$23*F27</f>
        <v>2218666.1349999998</v>
      </c>
      <c r="H27" s="96">
        <f>ROUND((D27/1000)*G27,2)</f>
        <v>2218.67</v>
      </c>
      <c r="I27" s="14"/>
      <c r="J27" s="446"/>
    </row>
    <row r="28" spans="1:10" ht="14.5">
      <c r="A28" s="403" t="s">
        <v>8458</v>
      </c>
      <c r="B28" s="706" t="s">
        <v>8459</v>
      </c>
      <c r="C28" s="2306">
        <v>137.6</v>
      </c>
      <c r="D28" s="706">
        <v>100</v>
      </c>
      <c r="E28" s="446">
        <v>5069</v>
      </c>
      <c r="F28" s="471">
        <f t="shared" ref="F28" si="4">ROUND(E28*(1-$F$11),2)</f>
        <v>5069</v>
      </c>
      <c r="G28" s="691">
        <f>'Заказ, cкидки и курсы валют'!$J$23*F28</f>
        <v>58293.5</v>
      </c>
      <c r="H28" s="96">
        <f t="shared" ref="H28" si="5">ROUND((D28/1000)*G28,2)</f>
        <v>5829.35</v>
      </c>
      <c r="I28" s="14"/>
      <c r="J28" s="446"/>
    </row>
    <row r="29" spans="1:10" ht="14.5">
      <c r="A29" s="403" t="s">
        <v>4827</v>
      </c>
      <c r="B29" s="706" t="s">
        <v>971</v>
      </c>
      <c r="C29" s="2306">
        <v>217.68</v>
      </c>
      <c r="D29" s="706">
        <v>100</v>
      </c>
      <c r="E29" s="446">
        <v>6151.99</v>
      </c>
      <c r="F29" s="471">
        <f t="shared" ref="F29:F37" si="6">ROUND(E29*(1-$F$11),2)</f>
        <v>6151.99</v>
      </c>
      <c r="G29" s="691">
        <f>'Заказ, cкидки и курсы валют'!$J$23*F29</f>
        <v>70747.884999999995</v>
      </c>
      <c r="H29" s="96">
        <f t="shared" ref="H29:H37" si="7">ROUND((D29/1000)*G29,2)</f>
        <v>7074.79</v>
      </c>
      <c r="I29" s="14"/>
      <c r="J29" s="446"/>
    </row>
    <row r="30" spans="1:10" ht="14.5">
      <c r="A30" s="403" t="s">
        <v>4828</v>
      </c>
      <c r="B30" s="706" t="s">
        <v>3020</v>
      </c>
      <c r="C30" s="2306">
        <v>269.66000000000003</v>
      </c>
      <c r="D30" s="706">
        <v>50</v>
      </c>
      <c r="E30" s="446">
        <v>6481.94</v>
      </c>
      <c r="F30" s="471">
        <f t="shared" si="6"/>
        <v>6481.94</v>
      </c>
      <c r="G30" s="691">
        <f>'Заказ, cкидки и курсы валют'!$J$23*F30</f>
        <v>74542.31</v>
      </c>
      <c r="H30" s="96">
        <f t="shared" si="7"/>
        <v>3727.12</v>
      </c>
      <c r="I30" s="14"/>
      <c r="J30" s="446"/>
    </row>
    <row r="31" spans="1:10" ht="14.5">
      <c r="A31" s="403" t="s">
        <v>4829</v>
      </c>
      <c r="B31" s="706" t="s">
        <v>3021</v>
      </c>
      <c r="C31" s="2306">
        <v>446.2</v>
      </c>
      <c r="D31" s="706">
        <v>25</v>
      </c>
      <c r="E31" s="446">
        <v>9823.19</v>
      </c>
      <c r="F31" s="471">
        <f t="shared" si="6"/>
        <v>9823.19</v>
      </c>
      <c r="G31" s="691">
        <f>'Заказ, cкидки и курсы валют'!$J$23*F31</f>
        <v>112966.68500000001</v>
      </c>
      <c r="H31" s="96">
        <f t="shared" si="7"/>
        <v>2824.17</v>
      </c>
      <c r="I31" s="14"/>
      <c r="J31" s="446"/>
    </row>
    <row r="32" spans="1:10" ht="14.5">
      <c r="A32" s="403" t="s">
        <v>4830</v>
      </c>
      <c r="B32" s="706" t="s">
        <v>3022</v>
      </c>
      <c r="C32" s="2306">
        <v>692.58</v>
      </c>
      <c r="D32" s="706">
        <v>25</v>
      </c>
      <c r="E32" s="446">
        <v>14379.29</v>
      </c>
      <c r="F32" s="471">
        <f t="shared" si="6"/>
        <v>14379.29</v>
      </c>
      <c r="G32" s="691">
        <f>'Заказ, cкидки и курсы валют'!$J$23*F32</f>
        <v>165361.83500000002</v>
      </c>
      <c r="H32" s="96">
        <f t="shared" si="7"/>
        <v>4134.05</v>
      </c>
      <c r="I32" s="14"/>
      <c r="J32" s="446"/>
    </row>
    <row r="33" spans="1:10" ht="14.5">
      <c r="A33" s="403" t="s">
        <v>4831</v>
      </c>
      <c r="B33" s="706" t="s">
        <v>3023</v>
      </c>
      <c r="C33" s="2306">
        <v>1067</v>
      </c>
      <c r="D33" s="706">
        <v>20</v>
      </c>
      <c r="E33" s="446">
        <v>23117.53</v>
      </c>
      <c r="F33" s="471">
        <f t="shared" si="6"/>
        <v>23117.53</v>
      </c>
      <c r="G33" s="691">
        <f>'Заказ, cкидки и курсы валют'!$J$23*F33</f>
        <v>265851.59499999997</v>
      </c>
      <c r="H33" s="96">
        <f t="shared" si="7"/>
        <v>5317.03</v>
      </c>
      <c r="I33" s="14"/>
      <c r="J33" s="446"/>
    </row>
    <row r="34" spans="1:10" ht="14.5">
      <c r="A34" s="403" t="s">
        <v>4832</v>
      </c>
      <c r="B34" s="706" t="s">
        <v>3024</v>
      </c>
      <c r="C34" s="2306">
        <v>1536</v>
      </c>
      <c r="D34" s="706">
        <v>20</v>
      </c>
      <c r="E34" s="446">
        <v>31939.98</v>
      </c>
      <c r="F34" s="471">
        <f t="shared" si="6"/>
        <v>31939.98</v>
      </c>
      <c r="G34" s="691">
        <f>'Заказ, cкидки и курсы валют'!$J$23*F34</f>
        <v>367309.77</v>
      </c>
      <c r="H34" s="96">
        <f t="shared" si="7"/>
        <v>7346.2</v>
      </c>
      <c r="I34" s="14"/>
      <c r="J34" s="446"/>
    </row>
    <row r="35" spans="1:10" ht="14.5">
      <c r="A35" s="403" t="s">
        <v>4833</v>
      </c>
      <c r="B35" s="706" t="s">
        <v>3025</v>
      </c>
      <c r="C35" s="2306">
        <v>2149.52</v>
      </c>
      <c r="D35" s="706">
        <v>10</v>
      </c>
      <c r="E35" s="446">
        <v>43396.57</v>
      </c>
      <c r="F35" s="471">
        <f t="shared" si="6"/>
        <v>43396.57</v>
      </c>
      <c r="G35" s="691">
        <f>'Заказ, cкидки и курсы валют'!$J$23*F35</f>
        <v>499060.55499999999</v>
      </c>
      <c r="H35" s="96">
        <f t="shared" si="7"/>
        <v>4990.6099999999997</v>
      </c>
      <c r="I35" s="14"/>
      <c r="J35" s="446"/>
    </row>
    <row r="36" spans="1:10" ht="14.5">
      <c r="A36" s="403" t="s">
        <v>3544</v>
      </c>
      <c r="B36" s="706" t="s">
        <v>3545</v>
      </c>
      <c r="C36" s="2306">
        <v>2704</v>
      </c>
      <c r="D36" s="706">
        <v>5</v>
      </c>
      <c r="E36" s="446">
        <v>60530.81</v>
      </c>
      <c r="F36" s="471">
        <f t="shared" si="6"/>
        <v>60530.81</v>
      </c>
      <c r="G36" s="691">
        <f>'Заказ, cкидки и курсы валют'!$J$23*F36</f>
        <v>696104.31499999994</v>
      </c>
      <c r="H36" s="96">
        <f t="shared" si="7"/>
        <v>3480.52</v>
      </c>
      <c r="I36" s="14"/>
      <c r="J36" s="446"/>
    </row>
    <row r="37" spans="1:10" ht="14.5">
      <c r="A37" s="403" t="s">
        <v>4834</v>
      </c>
      <c r="B37" s="706" t="s">
        <v>3026</v>
      </c>
      <c r="C37" s="2306">
        <v>3478.42</v>
      </c>
      <c r="D37" s="706">
        <v>5</v>
      </c>
      <c r="E37" s="446">
        <v>72973.440000000002</v>
      </c>
      <c r="F37" s="471">
        <f t="shared" si="6"/>
        <v>72973.440000000002</v>
      </c>
      <c r="G37" s="691">
        <f>'Заказ, cкидки и курсы валют'!$J$23*F37</f>
        <v>839194.56</v>
      </c>
      <c r="H37" s="96">
        <f t="shared" si="7"/>
        <v>4195.97</v>
      </c>
      <c r="I37" s="14"/>
    </row>
    <row r="38" spans="1:10" ht="14.5">
      <c r="A38" s="403" t="s">
        <v>9005</v>
      </c>
      <c r="B38" s="706" t="s">
        <v>9006</v>
      </c>
      <c r="C38" s="2306">
        <v>4268</v>
      </c>
      <c r="D38" s="706">
        <v>5</v>
      </c>
      <c r="E38" s="446">
        <v>97215.93</v>
      </c>
      <c r="F38" s="471">
        <f t="shared" ref="F38" si="8">ROUND(E38*(1-$F$11),2)</f>
        <v>97215.93</v>
      </c>
      <c r="G38" s="691">
        <f>'Заказ, cкидки и курсы валют'!$J$23*F38</f>
        <v>1117983.1949999998</v>
      </c>
      <c r="H38" s="96">
        <f t="shared" ref="H38" si="9">ROUND((D38/1000)*G38,2)</f>
        <v>5589.92</v>
      </c>
      <c r="I38" s="14"/>
    </row>
    <row r="39" spans="1:10" ht="14.5">
      <c r="A39" s="403" t="s">
        <v>4835</v>
      </c>
      <c r="B39" s="706" t="s">
        <v>3027</v>
      </c>
      <c r="C39" s="2306">
        <v>5127.42</v>
      </c>
      <c r="D39" s="706">
        <v>5</v>
      </c>
      <c r="E39" s="446">
        <v>105744.22</v>
      </c>
      <c r="F39" s="471">
        <f>ROUND(E39*(1-$F$11),2)</f>
        <v>105744.22</v>
      </c>
      <c r="G39" s="691">
        <f>'Заказ, cкидки и курсы валют'!$J$23*F39</f>
        <v>1216058.53</v>
      </c>
      <c r="H39" s="96">
        <f>ROUND((D39/1000)*G39,2)</f>
        <v>6080.29</v>
      </c>
      <c r="I39" s="14"/>
    </row>
    <row r="40" spans="1:10" ht="14.5">
      <c r="A40" s="403" t="s">
        <v>11025</v>
      </c>
      <c r="B40" s="706" t="s">
        <v>11026</v>
      </c>
      <c r="C40" s="2306">
        <v>6698</v>
      </c>
      <c r="D40" s="706">
        <v>5</v>
      </c>
      <c r="E40" s="446">
        <v>138707.89000000001</v>
      </c>
      <c r="F40" s="471">
        <f>ROUND(E40*(1-$F$11),2)</f>
        <v>138707.89000000001</v>
      </c>
      <c r="G40" s="691">
        <f>'Заказ, cкидки и курсы валют'!$J$23*F40</f>
        <v>1595140.7350000001</v>
      </c>
      <c r="H40" s="96">
        <f>ROUND((D40/1000)*G40,2)</f>
        <v>7975.7</v>
      </c>
      <c r="I40" s="14"/>
    </row>
    <row r="41" spans="1:10" ht="14.5">
      <c r="A41" s="403" t="s">
        <v>4836</v>
      </c>
      <c r="B41" s="706" t="s">
        <v>3028</v>
      </c>
      <c r="C41" s="2306">
        <v>8472</v>
      </c>
      <c r="D41" s="706">
        <v>5</v>
      </c>
      <c r="E41" s="446">
        <v>194828.87</v>
      </c>
      <c r="F41" s="471">
        <f>ROUND(E41*(1-$F$11),2)</f>
        <v>194828.87</v>
      </c>
      <c r="G41" s="691">
        <f>'Заказ, cкидки и курсы валют'!$J$23*F41</f>
        <v>2240532.0049999999</v>
      </c>
      <c r="H41" s="96">
        <f>ROUND((D41/1000)*G41,2)</f>
        <v>11202.66</v>
      </c>
      <c r="I41" s="14"/>
    </row>
    <row r="42" spans="1:10" ht="14.5">
      <c r="A42" s="403" t="s">
        <v>9007</v>
      </c>
      <c r="B42" s="706" t="s">
        <v>9008</v>
      </c>
      <c r="C42" s="2306">
        <v>12636.14</v>
      </c>
      <c r="D42" s="706">
        <v>1</v>
      </c>
      <c r="E42" s="446">
        <v>273622.07</v>
      </c>
      <c r="F42" s="471">
        <f>ROUND(E42*(1-$F$11),2)</f>
        <v>273622.07</v>
      </c>
      <c r="G42" s="691">
        <f>'Заказ, cкидки и курсы валют'!$J$23*F42</f>
        <v>3146653.8050000002</v>
      </c>
      <c r="H42" s="96">
        <f>ROUND((D42/1000)*G42,2)</f>
        <v>3146.65</v>
      </c>
      <c r="I42" s="14"/>
    </row>
    <row r="43" spans="1:10" ht="13.5" thickBot="1"/>
    <row r="44" spans="1:10" ht="34" customHeight="1">
      <c r="A44" s="904"/>
      <c r="B44" s="905"/>
      <c r="C44" s="1962"/>
      <c r="D44" s="64" t="s">
        <v>2261</v>
      </c>
      <c r="E44" s="428"/>
      <c r="F44" s="428"/>
      <c r="G44" s="518"/>
      <c r="H44" s="128"/>
      <c r="I44" s="68"/>
    </row>
    <row r="45" spans="1:10" ht="45.25" customHeight="1">
      <c r="A45" s="890"/>
      <c r="C45" s="1475"/>
      <c r="D45" s="81" t="s">
        <v>2262</v>
      </c>
      <c r="E45" s="429"/>
      <c r="F45" s="441"/>
      <c r="G45" s="84"/>
      <c r="H45" s="16"/>
      <c r="I45" s="132"/>
    </row>
    <row r="46" spans="1:10" ht="14.5">
      <c r="A46" s="890"/>
      <c r="C46" s="1475"/>
      <c r="D46" s="70"/>
      <c r="E46" s="713"/>
      <c r="F46" s="465"/>
      <c r="G46" s="703"/>
      <c r="H46" s="16"/>
      <c r="I46" s="132"/>
      <c r="J46" s="446"/>
    </row>
    <row r="47" spans="1:10" ht="14.5">
      <c r="A47" s="890"/>
      <c r="C47" s="1475"/>
      <c r="D47" s="70"/>
      <c r="E47" s="713"/>
      <c r="F47" s="465"/>
      <c r="G47" s="703"/>
      <c r="H47" s="16"/>
      <c r="I47" s="132"/>
      <c r="J47" s="446"/>
    </row>
    <row r="48" spans="1:10" ht="14.5">
      <c r="A48" s="890"/>
      <c r="C48" s="1475"/>
      <c r="D48" s="70"/>
      <c r="E48" s="713"/>
      <c r="F48" s="465"/>
      <c r="G48" s="703"/>
      <c r="H48" s="16"/>
      <c r="I48" s="132"/>
      <c r="J48" s="446"/>
    </row>
    <row r="49" spans="1:11" ht="18.5" thickBot="1">
      <c r="A49" s="2044" t="s">
        <v>7304</v>
      </c>
      <c r="B49" s="1828"/>
      <c r="C49" s="1931"/>
      <c r="D49" s="72"/>
      <c r="E49" s="714"/>
      <c r="F49" s="467"/>
      <c r="G49" s="704"/>
      <c r="H49" s="136"/>
      <c r="I49" s="137"/>
      <c r="J49" s="446"/>
    </row>
    <row r="50" spans="1:11" ht="30">
      <c r="A50" s="1963" t="s">
        <v>1013</v>
      </c>
      <c r="B50" s="1964" t="s">
        <v>1014</v>
      </c>
      <c r="C50" s="2285" t="s">
        <v>665</v>
      </c>
      <c r="D50" s="153" t="s">
        <v>2923</v>
      </c>
      <c r="E50" s="473" t="s">
        <v>10276</v>
      </c>
      <c r="F50" s="469" t="s">
        <v>2578</v>
      </c>
      <c r="G50" s="967" t="s">
        <v>2427</v>
      </c>
      <c r="H50" s="327" t="s">
        <v>493</v>
      </c>
      <c r="I50" s="138" t="s">
        <v>4003</v>
      </c>
      <c r="J50" s="2868" t="s">
        <v>11229</v>
      </c>
    </row>
    <row r="51" spans="1:11" ht="13.5" thickBot="1">
      <c r="A51" s="1519"/>
      <c r="B51" s="2015" t="s">
        <v>1657</v>
      </c>
      <c r="C51" s="2286" t="s">
        <v>3419</v>
      </c>
      <c r="D51" s="313" t="s">
        <v>2428</v>
      </c>
      <c r="E51" s="715" t="s">
        <v>264</v>
      </c>
      <c r="F51" s="475">
        <f>'Заказ, cкидки и курсы валют'!$I$12</f>
        <v>0</v>
      </c>
      <c r="G51" s="764"/>
      <c r="H51" s="358"/>
      <c r="I51" s="252"/>
      <c r="J51" s="2873"/>
    </row>
    <row r="52" spans="1:11" ht="15" thickBot="1">
      <c r="A52" s="403" t="s">
        <v>7357</v>
      </c>
      <c r="B52" s="403" t="s">
        <v>8439</v>
      </c>
      <c r="C52" s="2306">
        <v>68.8</v>
      </c>
      <c r="D52" s="38">
        <v>1</v>
      </c>
      <c r="E52" s="1572">
        <f>(E12*2)+(1000/D52*7.5)</f>
        <v>12000.08</v>
      </c>
      <c r="F52" s="471">
        <f>ROUND(E52*(1-$F$11),2)</f>
        <v>12000.08</v>
      </c>
      <c r="G52" s="691">
        <f>H52/D52*1000</f>
        <v>387000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14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1" ht="15" thickBot="1">
      <c r="A53" s="403" t="s">
        <v>7358</v>
      </c>
      <c r="B53" s="706" t="s">
        <v>970</v>
      </c>
      <c r="C53" s="2306">
        <v>108.57</v>
      </c>
      <c r="D53" s="38">
        <v>1</v>
      </c>
      <c r="E53" s="1572">
        <f t="shared" ref="E53:E66" si="10">(E13*2)+(1000/D53*7.5)</f>
        <v>13326.54</v>
      </c>
      <c r="F53" s="471">
        <f t="shared" ref="F53:F66" si="11">ROUND(E53*(1-$F$11),2)</f>
        <v>13326.54</v>
      </c>
      <c r="G53" s="691">
        <f t="shared" ref="G53:G66" si="12">H53/D53*1000</f>
        <v>387000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14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1" ht="15" thickBot="1">
      <c r="A54" s="403" t="s">
        <v>7359</v>
      </c>
      <c r="B54" s="706" t="s">
        <v>3010</v>
      </c>
      <c r="C54" s="2306">
        <v>136</v>
      </c>
      <c r="D54" s="38">
        <v>1</v>
      </c>
      <c r="E54" s="1572">
        <f t="shared" si="10"/>
        <v>13993.119999999999</v>
      </c>
      <c r="F54" s="471">
        <f t="shared" si="11"/>
        <v>13993.12</v>
      </c>
      <c r="G54" s="691">
        <f t="shared" si="12"/>
        <v>387000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14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1" ht="15" thickBot="1">
      <c r="A55" s="403" t="s">
        <v>7360</v>
      </c>
      <c r="B55" s="706" t="s">
        <v>3011</v>
      </c>
      <c r="C55" s="2306">
        <v>223.1</v>
      </c>
      <c r="D55" s="38">
        <v>1</v>
      </c>
      <c r="E55" s="1572">
        <f t="shared" si="10"/>
        <v>17345.72</v>
      </c>
      <c r="F55" s="471">
        <f t="shared" si="11"/>
        <v>17345.72</v>
      </c>
      <c r="G55" s="691">
        <f t="shared" si="12"/>
        <v>387000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14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1" s="378" customFormat="1" ht="15" thickBot="1">
      <c r="A56" s="403" t="s">
        <v>7361</v>
      </c>
      <c r="B56" s="706" t="s">
        <v>3012</v>
      </c>
      <c r="C56" s="2306">
        <v>346.29</v>
      </c>
      <c r="D56" s="38">
        <v>1</v>
      </c>
      <c r="E56" s="1572">
        <f>(E16*2)+(1000/D56*7.5)</f>
        <v>22956.080000000002</v>
      </c>
      <c r="F56" s="471">
        <f t="shared" si="11"/>
        <v>22956.080000000002</v>
      </c>
      <c r="G56" s="691">
        <f t="shared" si="12"/>
        <v>387000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14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  <c r="K56"/>
    </row>
    <row r="57" spans="1:11" ht="15" thickBot="1">
      <c r="A57" s="403" t="s">
        <v>7362</v>
      </c>
      <c r="B57" s="706" t="s">
        <v>3013</v>
      </c>
      <c r="C57" s="2306">
        <v>533.5</v>
      </c>
      <c r="D57" s="38">
        <v>1</v>
      </c>
      <c r="E57" s="1572">
        <f t="shared" si="10"/>
        <v>32214.48</v>
      </c>
      <c r="F57" s="471">
        <f t="shared" si="11"/>
        <v>32214.48</v>
      </c>
      <c r="G57" s="691">
        <f t="shared" si="12"/>
        <v>387000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14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1" ht="15" thickBot="1">
      <c r="A58" s="403" t="s">
        <v>7363</v>
      </c>
      <c r="B58" s="706" t="s">
        <v>3014</v>
      </c>
      <c r="C58" s="2306">
        <v>774</v>
      </c>
      <c r="D58" s="38">
        <v>1</v>
      </c>
      <c r="E58" s="1572">
        <f t="shared" si="10"/>
        <v>41101.339999999997</v>
      </c>
      <c r="F58" s="471">
        <f t="shared" si="11"/>
        <v>41101.339999999997</v>
      </c>
      <c r="G58" s="691">
        <f t="shared" si="12"/>
        <v>472670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472.67</v>
      </c>
      <c r="I58" s="14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567.20000000000005</v>
      </c>
    </row>
    <row r="59" spans="1:11" ht="15" thickBot="1">
      <c r="A59" s="403" t="s">
        <v>7364</v>
      </c>
      <c r="B59" s="706" t="s">
        <v>3015</v>
      </c>
      <c r="C59" s="2306">
        <v>1074.76</v>
      </c>
      <c r="D59" s="38">
        <v>1</v>
      </c>
      <c r="E59" s="1572">
        <f t="shared" si="10"/>
        <v>52560.12</v>
      </c>
      <c r="F59" s="471">
        <f t="shared" si="11"/>
        <v>52560.12</v>
      </c>
      <c r="G59" s="691">
        <f t="shared" si="12"/>
        <v>604440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604.44000000000005</v>
      </c>
      <c r="I59" s="14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652.79999999999995</v>
      </c>
    </row>
    <row r="60" spans="1:11" ht="15" thickBot="1">
      <c r="A60" s="403" t="s">
        <v>7365</v>
      </c>
      <c r="B60" s="706" t="s">
        <v>3016</v>
      </c>
      <c r="C60" s="2306">
        <v>1352</v>
      </c>
      <c r="D60" s="38">
        <v>1</v>
      </c>
      <c r="E60" s="1572">
        <f t="shared" si="10"/>
        <v>64154.559999999998</v>
      </c>
      <c r="F60" s="471">
        <f t="shared" si="11"/>
        <v>64154.559999999998</v>
      </c>
      <c r="G60" s="691">
        <f t="shared" si="12"/>
        <v>737780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737.78</v>
      </c>
      <c r="I60" s="14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796.8</v>
      </c>
    </row>
    <row r="61" spans="1:11" ht="15" thickBot="1">
      <c r="A61" s="403" t="s">
        <v>7366</v>
      </c>
      <c r="B61" s="706" t="s">
        <v>3017</v>
      </c>
      <c r="C61" s="2306">
        <v>1739.21</v>
      </c>
      <c r="D61" s="38">
        <v>1</v>
      </c>
      <c r="E61" s="1572">
        <f t="shared" si="10"/>
        <v>80473.48</v>
      </c>
      <c r="F61" s="471">
        <f t="shared" si="11"/>
        <v>80473.48</v>
      </c>
      <c r="G61" s="691">
        <f t="shared" si="12"/>
        <v>925450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925.45</v>
      </c>
      <c r="I61" s="14"/>
      <c r="J61" s="96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925.45</v>
      </c>
    </row>
    <row r="62" spans="1:11" ht="15" thickBot="1">
      <c r="A62" s="520" t="s">
        <v>7367</v>
      </c>
      <c r="B62" s="706" t="s">
        <v>2283</v>
      </c>
      <c r="C62" s="2306">
        <v>2136</v>
      </c>
      <c r="D62" s="376">
        <v>1</v>
      </c>
      <c r="E62" s="1572">
        <f t="shared" si="10"/>
        <v>103321.54</v>
      </c>
      <c r="F62" s="471">
        <f t="shared" si="11"/>
        <v>103321.54</v>
      </c>
      <c r="G62" s="691">
        <f t="shared" si="12"/>
        <v>1188200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1188.2</v>
      </c>
      <c r="I62" s="1669"/>
      <c r="J62" s="96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1188.2</v>
      </c>
    </row>
    <row r="63" spans="1:11" ht="15" thickBot="1">
      <c r="A63" s="403" t="s">
        <v>7368</v>
      </c>
      <c r="B63" s="706" t="s">
        <v>3018</v>
      </c>
      <c r="C63" s="2306">
        <v>2568</v>
      </c>
      <c r="D63" s="38">
        <v>1</v>
      </c>
      <c r="E63" s="1572">
        <f t="shared" si="10"/>
        <v>113285.36</v>
      </c>
      <c r="F63" s="471">
        <f>ROUND(E63*(1-$F$11),2)</f>
        <v>113285.36</v>
      </c>
      <c r="G63" s="691">
        <f t="shared" si="12"/>
        <v>1302780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1302.78</v>
      </c>
      <c r="I63" s="14"/>
      <c r="J63" s="96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1302.78</v>
      </c>
    </row>
    <row r="64" spans="1:11" ht="15" thickBot="1">
      <c r="A64" s="403" t="s">
        <v>10890</v>
      </c>
      <c r="B64" s="706" t="s">
        <v>10512</v>
      </c>
      <c r="C64" s="2306">
        <v>3349</v>
      </c>
      <c r="D64" s="38">
        <v>1</v>
      </c>
      <c r="E64" s="1572">
        <f t="shared" si="10"/>
        <v>154292.1</v>
      </c>
      <c r="F64" s="471">
        <f t="shared" si="11"/>
        <v>154292.1</v>
      </c>
      <c r="G64" s="691">
        <f t="shared" si="12"/>
        <v>1774360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1774.36</v>
      </c>
      <c r="I64" s="14"/>
      <c r="J64" s="96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1774.36</v>
      </c>
    </row>
    <row r="65" spans="1:10" ht="15" thickBot="1">
      <c r="A65" s="403" t="s">
        <v>7369</v>
      </c>
      <c r="B65" s="706" t="s">
        <v>3019</v>
      </c>
      <c r="C65" s="2306">
        <v>4171</v>
      </c>
      <c r="D65" s="38">
        <v>1</v>
      </c>
      <c r="E65" s="1572">
        <f t="shared" si="10"/>
        <v>188833.8</v>
      </c>
      <c r="F65" s="471">
        <f t="shared" si="11"/>
        <v>188833.8</v>
      </c>
      <c r="G65" s="691">
        <f t="shared" si="12"/>
        <v>2171590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2171.59</v>
      </c>
      <c r="I65" s="14"/>
      <c r="J65" s="96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2171.59</v>
      </c>
    </row>
    <row r="66" spans="1:10" ht="15" thickBot="1">
      <c r="A66" s="403" t="s">
        <v>7370</v>
      </c>
      <c r="B66" s="706" t="s">
        <v>3173</v>
      </c>
      <c r="C66" s="2306">
        <v>6318.07</v>
      </c>
      <c r="D66" s="38">
        <v>1</v>
      </c>
      <c r="E66" s="1572">
        <f t="shared" si="10"/>
        <v>285828.82</v>
      </c>
      <c r="F66" s="471">
        <f t="shared" si="11"/>
        <v>285828.82</v>
      </c>
      <c r="G66" s="691">
        <f t="shared" si="12"/>
        <v>3287030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3287.03</v>
      </c>
      <c r="I66" s="14"/>
      <c r="J66" s="96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3287.03</v>
      </c>
    </row>
    <row r="67" spans="1:10" ht="15" thickBot="1">
      <c r="A67" s="403" t="s">
        <v>11768</v>
      </c>
      <c r="B67" s="706" t="s">
        <v>8459</v>
      </c>
      <c r="C67" s="2306">
        <v>137.6</v>
      </c>
      <c r="D67" s="38">
        <v>1</v>
      </c>
      <c r="E67" s="1572">
        <f>(E28*2)+(1000/D67*7.5)</f>
        <v>17638</v>
      </c>
      <c r="F67" s="471">
        <f t="shared" ref="F67:F76" si="13">ROUND(E67*(1-$F$11),2)</f>
        <v>17638</v>
      </c>
      <c r="G67" s="691">
        <f t="shared" ref="G67:G80" si="14">H67/D67*1000</f>
        <v>387000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4"/>
      <c r="J67" s="96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</row>
    <row r="68" spans="1:10" ht="15" thickBot="1">
      <c r="A68" s="403" t="s">
        <v>7371</v>
      </c>
      <c r="B68" s="706" t="s">
        <v>971</v>
      </c>
      <c r="C68" s="2306">
        <v>217.68</v>
      </c>
      <c r="D68" s="38">
        <v>1</v>
      </c>
      <c r="E68" s="1572">
        <f t="shared" ref="E68:E80" si="15">(E29*2)+(1000/D68*7.5)</f>
        <v>19803.98</v>
      </c>
      <c r="F68" s="471">
        <f t="shared" si="13"/>
        <v>19803.98</v>
      </c>
      <c r="G68" s="691">
        <f t="shared" si="14"/>
        <v>387000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4"/>
      <c r="J68" s="96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</row>
    <row r="69" spans="1:10" ht="15" thickBot="1">
      <c r="A69" s="403" t="s">
        <v>7372</v>
      </c>
      <c r="B69" s="706" t="s">
        <v>3020</v>
      </c>
      <c r="C69" s="2306">
        <v>269.66000000000003</v>
      </c>
      <c r="D69" s="38">
        <v>1</v>
      </c>
      <c r="E69" s="1572">
        <f t="shared" si="15"/>
        <v>20463.879999999997</v>
      </c>
      <c r="F69" s="471">
        <f t="shared" si="13"/>
        <v>20463.88</v>
      </c>
      <c r="G69" s="691">
        <f t="shared" si="14"/>
        <v>387000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4"/>
      <c r="J69" s="96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</row>
    <row r="70" spans="1:10" ht="15" thickBot="1">
      <c r="A70" s="403" t="s">
        <v>7373</v>
      </c>
      <c r="B70" s="706" t="s">
        <v>3021</v>
      </c>
      <c r="C70" s="2306">
        <v>446.2</v>
      </c>
      <c r="D70" s="38">
        <v>1</v>
      </c>
      <c r="E70" s="1572">
        <f t="shared" si="15"/>
        <v>27146.38</v>
      </c>
      <c r="F70" s="471">
        <f t="shared" si="13"/>
        <v>27146.38</v>
      </c>
      <c r="G70" s="691">
        <f t="shared" si="14"/>
        <v>387000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14"/>
      <c r="J70" s="96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</row>
    <row r="71" spans="1:10" ht="15" thickBot="1">
      <c r="A71" s="403" t="s">
        <v>7374</v>
      </c>
      <c r="B71" s="706" t="s">
        <v>3022</v>
      </c>
      <c r="C71" s="2306">
        <v>692.58</v>
      </c>
      <c r="D71" s="38">
        <v>1</v>
      </c>
      <c r="E71" s="1572">
        <f t="shared" si="15"/>
        <v>36258.58</v>
      </c>
      <c r="F71" s="471">
        <f t="shared" si="13"/>
        <v>36258.58</v>
      </c>
      <c r="G71" s="691">
        <f t="shared" si="14"/>
        <v>416970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416.97</v>
      </c>
      <c r="I71" s="14"/>
      <c r="J71" s="96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500.36</v>
      </c>
    </row>
    <row r="72" spans="1:10" ht="15" thickBot="1">
      <c r="A72" s="403" t="s">
        <v>7375</v>
      </c>
      <c r="B72" s="706" t="s">
        <v>3023</v>
      </c>
      <c r="C72" s="2306">
        <v>1067</v>
      </c>
      <c r="D72" s="38">
        <v>1</v>
      </c>
      <c r="E72" s="1572">
        <f t="shared" si="15"/>
        <v>53735.06</v>
      </c>
      <c r="F72" s="471">
        <f t="shared" si="13"/>
        <v>53735.06</v>
      </c>
      <c r="G72" s="691">
        <f t="shared" si="14"/>
        <v>617950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617.95000000000005</v>
      </c>
      <c r="I72" s="14"/>
      <c r="J72" s="96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667.39</v>
      </c>
    </row>
    <row r="73" spans="1:10" ht="15" thickBot="1">
      <c r="A73" s="403" t="s">
        <v>7376</v>
      </c>
      <c r="B73" s="706" t="s">
        <v>3024</v>
      </c>
      <c r="C73" s="2306">
        <v>1536</v>
      </c>
      <c r="D73" s="38">
        <v>1</v>
      </c>
      <c r="E73" s="1572">
        <f t="shared" si="15"/>
        <v>71379.959999999992</v>
      </c>
      <c r="F73" s="471">
        <f t="shared" si="13"/>
        <v>71379.960000000006</v>
      </c>
      <c r="G73" s="691">
        <f t="shared" si="14"/>
        <v>820870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820.87</v>
      </c>
      <c r="I73" s="14"/>
      <c r="J73" s="96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886.54</v>
      </c>
    </row>
    <row r="74" spans="1:10" ht="15" thickBot="1">
      <c r="A74" s="403" t="s">
        <v>7377</v>
      </c>
      <c r="B74" s="706" t="s">
        <v>3025</v>
      </c>
      <c r="C74" s="2306">
        <v>2149.52</v>
      </c>
      <c r="D74" s="38">
        <v>1</v>
      </c>
      <c r="E74" s="1572">
        <f t="shared" si="15"/>
        <v>94293.14</v>
      </c>
      <c r="F74" s="471">
        <f t="shared" si="13"/>
        <v>94293.14</v>
      </c>
      <c r="G74" s="691">
        <f t="shared" si="14"/>
        <v>1084370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1084.3699999999999</v>
      </c>
      <c r="I74" s="14"/>
      <c r="J74" s="96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1084.3699999999999</v>
      </c>
    </row>
    <row r="75" spans="1:10" ht="15" thickBot="1">
      <c r="A75" s="403" t="s">
        <v>7378</v>
      </c>
      <c r="B75" s="706" t="s">
        <v>3545</v>
      </c>
      <c r="C75" s="2306">
        <v>2704</v>
      </c>
      <c r="D75" s="38">
        <v>1</v>
      </c>
      <c r="E75" s="1572">
        <f t="shared" si="15"/>
        <v>128561.62</v>
      </c>
      <c r="F75" s="471">
        <f t="shared" si="13"/>
        <v>128561.62</v>
      </c>
      <c r="G75" s="691">
        <f t="shared" si="14"/>
        <v>1478460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1478.46</v>
      </c>
      <c r="I75" s="14"/>
      <c r="J75" s="96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1478.46</v>
      </c>
    </row>
    <row r="76" spans="1:10" ht="16.5" customHeight="1" thickBot="1">
      <c r="A76" s="403" t="s">
        <v>7379</v>
      </c>
      <c r="B76" s="706" t="s">
        <v>3026</v>
      </c>
      <c r="C76" s="2306">
        <v>3478.42</v>
      </c>
      <c r="D76" s="38">
        <v>1</v>
      </c>
      <c r="E76" s="1572">
        <f t="shared" si="15"/>
        <v>153446.88</v>
      </c>
      <c r="F76" s="471">
        <f t="shared" si="13"/>
        <v>153446.88</v>
      </c>
      <c r="G76" s="691">
        <f t="shared" si="14"/>
        <v>1764640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1764.64</v>
      </c>
      <c r="I76" s="14"/>
      <c r="J76" s="96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1764.64</v>
      </c>
    </row>
    <row r="77" spans="1:10" ht="16" customHeight="1" thickBot="1">
      <c r="A77" s="403" t="s">
        <v>9009</v>
      </c>
      <c r="B77" s="706" t="s">
        <v>9006</v>
      </c>
      <c r="C77" s="2306">
        <v>4268</v>
      </c>
      <c r="D77" s="38">
        <v>1</v>
      </c>
      <c r="E77" s="1572">
        <f t="shared" si="15"/>
        <v>201931.86</v>
      </c>
      <c r="F77" s="471">
        <f t="shared" ref="F77" si="16">ROUND(E77*(1-$F$11),2)</f>
        <v>201931.86</v>
      </c>
      <c r="G77" s="691">
        <f t="shared" si="14"/>
        <v>2322220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2322.2199999999998</v>
      </c>
      <c r="I77" s="14"/>
      <c r="J77" s="96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2322.2199999999998</v>
      </c>
    </row>
    <row r="78" spans="1:10" ht="15" thickBot="1">
      <c r="A78" s="403" t="s">
        <v>7380</v>
      </c>
      <c r="B78" s="706" t="s">
        <v>3027</v>
      </c>
      <c r="C78" s="2306">
        <v>5127.42</v>
      </c>
      <c r="D78" s="38">
        <v>1</v>
      </c>
      <c r="E78" s="1572">
        <f t="shared" si="15"/>
        <v>218988.44</v>
      </c>
      <c r="F78" s="471">
        <f>ROUND(E78*(1-$F$11),2)</f>
        <v>218988.44</v>
      </c>
      <c r="G78" s="691">
        <f t="shared" si="14"/>
        <v>2518370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2518.37</v>
      </c>
      <c r="I78" s="14"/>
      <c r="J78" s="96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2518.37</v>
      </c>
    </row>
    <row r="79" spans="1:10" ht="15" thickBot="1">
      <c r="A79" s="403" t="s">
        <v>11769</v>
      </c>
      <c r="B79" s="706" t="s">
        <v>11026</v>
      </c>
      <c r="C79" s="2306">
        <v>6698</v>
      </c>
      <c r="D79" s="38">
        <v>1</v>
      </c>
      <c r="E79" s="1572">
        <f t="shared" si="15"/>
        <v>284915.78000000003</v>
      </c>
      <c r="F79" s="471">
        <f>ROUND(E79*(1-$F$11),2)</f>
        <v>284915.78000000003</v>
      </c>
      <c r="G79" s="691">
        <f t="shared" si="14"/>
        <v>3276530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3276.53</v>
      </c>
      <c r="I79" s="14"/>
      <c r="J79" s="96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3276.53</v>
      </c>
    </row>
    <row r="80" spans="1:10" ht="14.5">
      <c r="A80" s="403" t="s">
        <v>7381</v>
      </c>
      <c r="B80" s="706" t="s">
        <v>3028</v>
      </c>
      <c r="C80" s="2306">
        <v>8472</v>
      </c>
      <c r="D80" s="38">
        <v>1</v>
      </c>
      <c r="E80" s="1572">
        <f t="shared" si="15"/>
        <v>397157.74</v>
      </c>
      <c r="F80" s="471">
        <f>ROUND(E80*(1-$F$11),2)</f>
        <v>397157.74</v>
      </c>
      <c r="G80" s="691">
        <f t="shared" si="14"/>
        <v>4567310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4567.3100000000004</v>
      </c>
      <c r="I80" s="14"/>
      <c r="J80" s="96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4567.3100000000004</v>
      </c>
    </row>
    <row r="81" spans="1:10" ht="15" thickBot="1">
      <c r="A81" s="648"/>
      <c r="B81" s="1345"/>
      <c r="C81" s="2300"/>
      <c r="D81" s="42"/>
      <c r="E81" s="530"/>
      <c r="F81" s="881"/>
      <c r="G81" s="694"/>
      <c r="H81" s="2066"/>
      <c r="I81" s="13"/>
      <c r="J81" s="22"/>
    </row>
    <row r="82" spans="1:10" ht="18">
      <c r="A82" s="904"/>
      <c r="B82" s="905"/>
      <c r="C82" s="1962"/>
      <c r="D82" s="64" t="s">
        <v>2261</v>
      </c>
      <c r="E82" s="428"/>
      <c r="F82" s="428"/>
      <c r="G82" s="518"/>
      <c r="H82" s="128"/>
      <c r="I82" s="68"/>
      <c r="J82" s="22"/>
    </row>
    <row r="83" spans="1:10" ht="18">
      <c r="A83" s="890"/>
      <c r="B83" s="1912" t="s">
        <v>12568</v>
      </c>
      <c r="C83" s="2375"/>
      <c r="D83" s="441"/>
      <c r="E83" s="441"/>
      <c r="F83" s="426"/>
      <c r="G83" s="132"/>
      <c r="J83" s="22"/>
    </row>
    <row r="84" spans="1:10">
      <c r="A84" s="890"/>
      <c r="C84" s="1475"/>
      <c r="D84" s="70"/>
      <c r="E84" s="713"/>
      <c r="F84" s="465"/>
      <c r="G84" s="703"/>
      <c r="H84" s="16"/>
      <c r="I84" s="132"/>
      <c r="J84" s="22"/>
    </row>
    <row r="85" spans="1:10">
      <c r="A85" s="890"/>
      <c r="C85" s="1475"/>
      <c r="D85" s="70"/>
      <c r="E85" s="713"/>
      <c r="F85" s="465"/>
      <c r="G85" s="703"/>
      <c r="H85" s="16"/>
      <c r="I85" s="132"/>
      <c r="J85" s="22"/>
    </row>
    <row r="86" spans="1:10">
      <c r="A86" s="890"/>
      <c r="C86" s="1475"/>
      <c r="D86" s="70"/>
      <c r="E86" s="713"/>
      <c r="F86" s="465"/>
      <c r="G86" s="703"/>
      <c r="H86" s="16"/>
      <c r="I86" s="132"/>
      <c r="J86" s="22"/>
    </row>
    <row r="87" spans="1:10" ht="18.5" thickBot="1">
      <c r="A87" s="2042" t="s">
        <v>7302</v>
      </c>
      <c r="B87" s="897"/>
      <c r="C87" s="1931"/>
      <c r="D87" s="72"/>
      <c r="E87" s="714"/>
      <c r="F87" s="467"/>
      <c r="G87" s="704"/>
      <c r="H87" s="136"/>
      <c r="I87" s="137"/>
      <c r="J87" s="22"/>
    </row>
    <row r="88" spans="1:10" ht="30">
      <c r="A88" s="1963" t="s">
        <v>1013</v>
      </c>
      <c r="B88" s="1964" t="s">
        <v>1014</v>
      </c>
      <c r="C88" s="2285" t="s">
        <v>665</v>
      </c>
      <c r="D88" s="153" t="s">
        <v>2923</v>
      </c>
      <c r="E88" s="473" t="s">
        <v>10276</v>
      </c>
      <c r="F88" s="469" t="s">
        <v>2578</v>
      </c>
      <c r="G88" s="967" t="s">
        <v>2427</v>
      </c>
      <c r="H88" s="327" t="s">
        <v>493</v>
      </c>
      <c r="I88" s="138" t="s">
        <v>4003</v>
      </c>
      <c r="J88" s="22"/>
    </row>
    <row r="89" spans="1:10">
      <c r="A89" s="1519"/>
      <c r="B89" s="2015" t="s">
        <v>1657</v>
      </c>
      <c r="C89" s="2286" t="s">
        <v>3419</v>
      </c>
      <c r="D89" s="313" t="s">
        <v>2428</v>
      </c>
      <c r="E89" s="715" t="s">
        <v>264</v>
      </c>
      <c r="F89" s="475">
        <f>'Заказ, cкидки и курсы валют'!$I$12</f>
        <v>0</v>
      </c>
      <c r="G89" s="764"/>
      <c r="H89" s="358"/>
      <c r="I89" s="252"/>
      <c r="J89" s="22"/>
    </row>
    <row r="90" spans="1:10" ht="14.5">
      <c r="A90" s="2115" t="s">
        <v>12574</v>
      </c>
      <c r="B90" s="2723" t="s">
        <v>8439</v>
      </c>
      <c r="C90" s="2306">
        <v>74</v>
      </c>
      <c r="D90" s="2115">
        <v>150</v>
      </c>
      <c r="E90" s="2720">
        <v>2388.0100000000002</v>
      </c>
      <c r="F90" s="2148">
        <f>ROUND(E90*(1-$F$11),2)</f>
        <v>2388.0100000000002</v>
      </c>
      <c r="G90" s="2149">
        <f>'Заказ, cкидки и курсы валют'!$J$23*F90</f>
        <v>27462.115000000002</v>
      </c>
      <c r="H90" s="2107">
        <f>ROUND((D90/1000)*G90,2)</f>
        <v>4119.32</v>
      </c>
      <c r="I90" s="2122"/>
      <c r="J90" s="22"/>
    </row>
    <row r="91" spans="1:10" ht="14.5">
      <c r="A91" s="2115" t="s">
        <v>12575</v>
      </c>
      <c r="B91" s="2724" t="s">
        <v>970</v>
      </c>
      <c r="C91" s="2306">
        <v>110.6</v>
      </c>
      <c r="D91" s="2142">
        <v>150</v>
      </c>
      <c r="E91" s="2720">
        <v>3160.01</v>
      </c>
      <c r="F91" s="2148">
        <f t="shared" ref="F91:F119" si="17">ROUND(E91*(1-$F$11),2)</f>
        <v>3160.01</v>
      </c>
      <c r="G91" s="2149">
        <f>'Заказ, cкидки и курсы валют'!$J$23*F91</f>
        <v>36340.115000000005</v>
      </c>
      <c r="H91" s="2107">
        <f t="shared" ref="H91:H119" si="18">ROUND((D91/1000)*G91,2)</f>
        <v>5451.02</v>
      </c>
      <c r="I91" s="2122"/>
      <c r="J91" s="22"/>
    </row>
    <row r="92" spans="1:10" ht="14.5">
      <c r="A92" s="2115" t="s">
        <v>12576</v>
      </c>
      <c r="B92" s="2724" t="s">
        <v>3010</v>
      </c>
      <c r="C92" s="2306">
        <v>168</v>
      </c>
      <c r="D92" s="2142">
        <v>100</v>
      </c>
      <c r="E92" s="2720">
        <v>4161.28</v>
      </c>
      <c r="F92" s="2148">
        <f t="shared" si="17"/>
        <v>4161.28</v>
      </c>
      <c r="G92" s="2149">
        <f>'Заказ, cкидки и курсы валют'!$J$23*F92</f>
        <v>47854.719999999994</v>
      </c>
      <c r="H92" s="2107">
        <f t="shared" si="18"/>
        <v>4785.47</v>
      </c>
      <c r="I92" s="2122"/>
      <c r="J92" s="22"/>
    </row>
    <row r="93" spans="1:10" ht="14.5">
      <c r="A93" s="2115" t="s">
        <v>12577</v>
      </c>
      <c r="B93" s="2724" t="s">
        <v>3011</v>
      </c>
      <c r="C93" s="2306">
        <v>307</v>
      </c>
      <c r="D93" s="2142">
        <v>50</v>
      </c>
      <c r="E93" s="2720">
        <v>6934.58</v>
      </c>
      <c r="F93" s="2148">
        <f t="shared" si="17"/>
        <v>6934.58</v>
      </c>
      <c r="G93" s="2149">
        <f>'Заказ, cкидки и курсы валют'!$J$23*F93</f>
        <v>79747.67</v>
      </c>
      <c r="H93" s="2107">
        <f t="shared" si="18"/>
        <v>3987.38</v>
      </c>
      <c r="I93" s="2122"/>
      <c r="J93" s="22"/>
    </row>
    <row r="94" spans="1:10" ht="14.5">
      <c r="A94" s="2115" t="s">
        <v>12578</v>
      </c>
      <c r="B94" s="2724" t="s">
        <v>3012</v>
      </c>
      <c r="C94" s="2306">
        <v>490</v>
      </c>
      <c r="D94" s="2142">
        <v>25</v>
      </c>
      <c r="E94" s="2720">
        <v>10738.9</v>
      </c>
      <c r="F94" s="2148">
        <f t="shared" si="17"/>
        <v>10738.9</v>
      </c>
      <c r="G94" s="2149">
        <f>'Заказ, cкидки и курсы валют'!$J$23*F94</f>
        <v>123497.34999999999</v>
      </c>
      <c r="H94" s="2107">
        <f t="shared" si="18"/>
        <v>3087.43</v>
      </c>
      <c r="I94" s="2122"/>
      <c r="J94" s="22"/>
    </row>
    <row r="95" spans="1:10" ht="14.5">
      <c r="A95" s="2115" t="s">
        <v>12579</v>
      </c>
      <c r="B95" s="2724" t="s">
        <v>3013</v>
      </c>
      <c r="C95" s="2306">
        <v>706</v>
      </c>
      <c r="D95" s="2142">
        <v>20</v>
      </c>
      <c r="E95" s="2720">
        <v>15573.22</v>
      </c>
      <c r="F95" s="2148">
        <f t="shared" si="17"/>
        <v>15573.22</v>
      </c>
      <c r="G95" s="2149">
        <f>'Заказ, cкидки и курсы валют'!$J$23*F95</f>
        <v>179092.03</v>
      </c>
      <c r="H95" s="2107">
        <f t="shared" si="18"/>
        <v>3581.84</v>
      </c>
      <c r="I95" s="2122"/>
      <c r="J95" s="22"/>
    </row>
    <row r="96" spans="1:10" ht="14.5">
      <c r="A96" s="2115" t="s">
        <v>12580</v>
      </c>
      <c r="B96" s="2724" t="s">
        <v>3014</v>
      </c>
      <c r="C96" s="2306">
        <v>970</v>
      </c>
      <c r="D96" s="2142">
        <v>20</v>
      </c>
      <c r="E96" s="2720">
        <v>21342.37</v>
      </c>
      <c r="F96" s="2148">
        <f t="shared" si="17"/>
        <v>21342.37</v>
      </c>
      <c r="G96" s="2149">
        <f>'Заказ, cкидки и курсы валют'!$J$23*F96</f>
        <v>245437.25499999998</v>
      </c>
      <c r="H96" s="2107">
        <f t="shared" si="18"/>
        <v>4908.75</v>
      </c>
      <c r="I96" s="2122"/>
      <c r="J96" s="22"/>
    </row>
    <row r="97" spans="1:10" ht="14.5">
      <c r="A97" s="2115" t="s">
        <v>12581</v>
      </c>
      <c r="B97" s="2724" t="s">
        <v>3015</v>
      </c>
      <c r="C97" s="2306">
        <v>1297</v>
      </c>
      <c r="D97" s="2142">
        <v>10</v>
      </c>
      <c r="E97" s="2720">
        <v>28642.87</v>
      </c>
      <c r="F97" s="2148">
        <f t="shared" si="17"/>
        <v>28642.87</v>
      </c>
      <c r="G97" s="2149">
        <f>'Заказ, cкидки и курсы валют'!$J$23*F97</f>
        <v>329393.005</v>
      </c>
      <c r="H97" s="2107">
        <f t="shared" si="18"/>
        <v>3293.93</v>
      </c>
      <c r="I97" s="2122"/>
      <c r="J97" s="22"/>
    </row>
    <row r="98" spans="1:10" ht="14.5">
      <c r="A98" s="2115" t="s">
        <v>12582</v>
      </c>
      <c r="B98" s="2724" t="s">
        <v>3016</v>
      </c>
      <c r="C98" s="2306">
        <v>1614</v>
      </c>
      <c r="D98" s="2142">
        <v>5</v>
      </c>
      <c r="E98" s="2720">
        <v>35640.51</v>
      </c>
      <c r="F98" s="2148">
        <f t="shared" si="17"/>
        <v>35640.51</v>
      </c>
      <c r="G98" s="2149">
        <f>'Заказ, cкидки и курсы валют'!$J$23*F98</f>
        <v>409865.86500000005</v>
      </c>
      <c r="H98" s="2107">
        <f t="shared" si="18"/>
        <v>2049.33</v>
      </c>
      <c r="I98" s="2122"/>
      <c r="J98" s="22"/>
    </row>
    <row r="99" spans="1:10" ht="14.5">
      <c r="A99" s="2115" t="s">
        <v>12583</v>
      </c>
      <c r="B99" s="2724" t="s">
        <v>3017</v>
      </c>
      <c r="C99" s="2306">
        <v>2044</v>
      </c>
      <c r="D99" s="2142">
        <v>5</v>
      </c>
      <c r="E99" s="2720">
        <v>44980.74</v>
      </c>
      <c r="F99" s="2148">
        <f t="shared" si="17"/>
        <v>44980.74</v>
      </c>
      <c r="G99" s="2149">
        <f>'Заказ, cкидки и курсы валют'!$J$23*F99</f>
        <v>517278.50999999995</v>
      </c>
      <c r="H99" s="2107">
        <f t="shared" si="18"/>
        <v>2586.39</v>
      </c>
      <c r="I99" s="2122"/>
      <c r="J99" s="22"/>
    </row>
    <row r="100" spans="1:10" ht="14.5">
      <c r="A100" s="2721" t="s">
        <v>12584</v>
      </c>
      <c r="B100" s="2724" t="s">
        <v>2283</v>
      </c>
      <c r="C100" s="2306">
        <v>2504</v>
      </c>
      <c r="D100" s="2142">
        <v>5</v>
      </c>
      <c r="E100" s="2720">
        <v>55279.82</v>
      </c>
      <c r="F100" s="2148">
        <f t="shared" si="17"/>
        <v>55279.82</v>
      </c>
      <c r="G100" s="2149">
        <f>'Заказ, cкидки и курсы валют'!$J$23*F100</f>
        <v>635717.93000000005</v>
      </c>
      <c r="H100" s="2107">
        <f t="shared" si="18"/>
        <v>3178.59</v>
      </c>
      <c r="I100" s="2722"/>
      <c r="J100" s="22"/>
    </row>
    <row r="101" spans="1:10" ht="14.5">
      <c r="A101" s="2115" t="s">
        <v>12585</v>
      </c>
      <c r="B101" s="2724" t="s">
        <v>3018</v>
      </c>
      <c r="C101" s="2306">
        <v>2926</v>
      </c>
      <c r="D101" s="2142">
        <v>5</v>
      </c>
      <c r="E101" s="2720">
        <v>64779.59</v>
      </c>
      <c r="F101" s="2148">
        <f t="shared" si="17"/>
        <v>64779.59</v>
      </c>
      <c r="G101" s="2149">
        <f>'Заказ, cкидки и курсы валют'!$J$23*F101</f>
        <v>744965.28499999992</v>
      </c>
      <c r="H101" s="2107">
        <f t="shared" si="18"/>
        <v>3724.83</v>
      </c>
      <c r="I101" s="2122"/>
      <c r="J101" s="22"/>
    </row>
    <row r="102" spans="1:10" ht="14.5">
      <c r="A102" s="2115" t="s">
        <v>12586</v>
      </c>
      <c r="B102" s="2724" t="s">
        <v>10512</v>
      </c>
      <c r="C102" s="2306">
        <v>3810</v>
      </c>
      <c r="D102" s="2142">
        <v>3</v>
      </c>
      <c r="E102" s="2720">
        <v>83868.75</v>
      </c>
      <c r="F102" s="2148">
        <f t="shared" si="17"/>
        <v>83868.75</v>
      </c>
      <c r="G102" s="2149">
        <f>'Заказ, cкидки и курсы валют'!$J$23*F102</f>
        <v>964490.625</v>
      </c>
      <c r="H102" s="2107">
        <f t="shared" si="18"/>
        <v>2893.47</v>
      </c>
      <c r="I102" s="2122"/>
      <c r="J102" s="22"/>
    </row>
    <row r="103" spans="1:10" ht="14.5">
      <c r="A103" s="2115" t="s">
        <v>12587</v>
      </c>
      <c r="B103" s="2724" t="s">
        <v>3019</v>
      </c>
      <c r="C103" s="2306">
        <v>4664</v>
      </c>
      <c r="D103" s="2142">
        <v>5</v>
      </c>
      <c r="E103" s="2720">
        <v>102719.09</v>
      </c>
      <c r="F103" s="2148">
        <f t="shared" si="17"/>
        <v>102719.09</v>
      </c>
      <c r="G103" s="2149">
        <f>'Заказ, cкидки и курсы валют'!$J$23*F103</f>
        <v>1181269.5349999999</v>
      </c>
      <c r="H103" s="2107">
        <f t="shared" si="18"/>
        <v>5906.35</v>
      </c>
      <c r="I103" s="2122"/>
      <c r="J103" s="22"/>
    </row>
    <row r="104" spans="1:10" ht="14.5">
      <c r="A104" s="2115" t="s">
        <v>12588</v>
      </c>
      <c r="B104" s="2724" t="s">
        <v>3173</v>
      </c>
      <c r="C104" s="2306">
        <v>6600</v>
      </c>
      <c r="D104" s="2142">
        <v>2</v>
      </c>
      <c r="E104" s="2720">
        <v>150907.85</v>
      </c>
      <c r="F104" s="2148">
        <f t="shared" si="17"/>
        <v>150907.85</v>
      </c>
      <c r="G104" s="2149">
        <f>'Заказ, cкидки и курсы валют'!$J$23*F104</f>
        <v>1735440.2750000001</v>
      </c>
      <c r="H104" s="2107">
        <f t="shared" si="18"/>
        <v>3470.88</v>
      </c>
      <c r="I104" s="2122"/>
      <c r="J104" s="22"/>
    </row>
    <row r="105" spans="1:10" ht="14.5">
      <c r="A105" s="2115" t="s">
        <v>12589</v>
      </c>
      <c r="B105" s="2724" t="s">
        <v>10513</v>
      </c>
      <c r="C105" s="2306">
        <v>9500</v>
      </c>
      <c r="D105" s="2142">
        <v>1</v>
      </c>
      <c r="E105" s="2720">
        <v>205682.05</v>
      </c>
      <c r="F105" s="2148">
        <f t="shared" si="17"/>
        <v>205682.05</v>
      </c>
      <c r="G105" s="2149">
        <f>'Заказ, cкидки и курсы валют'!$J$23*F105</f>
        <v>2365343.5749999997</v>
      </c>
      <c r="H105" s="2107">
        <f t="shared" si="18"/>
        <v>2365.34</v>
      </c>
      <c r="I105" s="2122"/>
      <c r="J105" s="22"/>
    </row>
    <row r="106" spans="1:10" ht="14.5">
      <c r="A106" s="2115" t="s">
        <v>12590</v>
      </c>
      <c r="B106" s="2724" t="s">
        <v>971</v>
      </c>
      <c r="C106" s="2306">
        <v>238.9</v>
      </c>
      <c r="D106" s="2142">
        <v>100</v>
      </c>
      <c r="E106" s="2720">
        <v>6043.72</v>
      </c>
      <c r="F106" s="2148">
        <f t="shared" si="17"/>
        <v>6043.72</v>
      </c>
      <c r="G106" s="2149">
        <f>'Заказ, cкидки и курсы валют'!$J$23*F106</f>
        <v>69502.78</v>
      </c>
      <c r="H106" s="2107">
        <f t="shared" si="18"/>
        <v>6950.28</v>
      </c>
      <c r="I106" s="2122"/>
      <c r="J106" s="22"/>
    </row>
    <row r="107" spans="1:10" ht="14.5">
      <c r="A107" s="2115" t="s">
        <v>12591</v>
      </c>
      <c r="B107" s="2724" t="s">
        <v>3020</v>
      </c>
      <c r="C107" s="2306">
        <v>336</v>
      </c>
      <c r="D107" s="2142">
        <v>50</v>
      </c>
      <c r="E107" s="2720">
        <v>8036.71</v>
      </c>
      <c r="F107" s="2148">
        <f t="shared" si="17"/>
        <v>8036.71</v>
      </c>
      <c r="G107" s="2149">
        <f>'Заказ, cкидки и курсы валют'!$J$23*F107</f>
        <v>92422.164999999994</v>
      </c>
      <c r="H107" s="2107">
        <f t="shared" si="18"/>
        <v>4621.1099999999997</v>
      </c>
      <c r="I107" s="2122"/>
      <c r="J107" s="22"/>
    </row>
    <row r="108" spans="1:10" ht="14.5">
      <c r="A108" s="2115" t="s">
        <v>12592</v>
      </c>
      <c r="B108" s="2724" t="s">
        <v>3021</v>
      </c>
      <c r="C108" s="2306">
        <v>614</v>
      </c>
      <c r="D108" s="2142">
        <v>25</v>
      </c>
      <c r="E108" s="2720">
        <v>13869.21</v>
      </c>
      <c r="F108" s="2148">
        <f t="shared" si="17"/>
        <v>13869.21</v>
      </c>
      <c r="G108" s="2149">
        <f>'Заказ, cкидки и курсы валют'!$J$23*F108</f>
        <v>159495.91499999998</v>
      </c>
      <c r="H108" s="2107">
        <f t="shared" si="18"/>
        <v>3987.4</v>
      </c>
      <c r="I108" s="2122"/>
      <c r="J108" s="22"/>
    </row>
    <row r="109" spans="1:10" ht="14.5">
      <c r="A109" s="2115" t="s">
        <v>12593</v>
      </c>
      <c r="B109" s="2724" t="s">
        <v>3022</v>
      </c>
      <c r="C109" s="2306">
        <v>970</v>
      </c>
      <c r="D109" s="2142">
        <v>25</v>
      </c>
      <c r="E109" s="2720">
        <v>21426.07</v>
      </c>
      <c r="F109" s="2148">
        <f t="shared" si="17"/>
        <v>21426.07</v>
      </c>
      <c r="G109" s="2149">
        <f>'Заказ, cкидки и курсы валют'!$J$23*F109</f>
        <v>246399.80499999999</v>
      </c>
      <c r="H109" s="2107">
        <f t="shared" si="18"/>
        <v>6160</v>
      </c>
      <c r="I109" s="2122"/>
      <c r="J109" s="22"/>
    </row>
    <row r="110" spans="1:10" ht="14.5">
      <c r="A110" s="2115" t="s">
        <v>12594</v>
      </c>
      <c r="B110" s="2724" t="s">
        <v>3023</v>
      </c>
      <c r="C110" s="2306">
        <v>1412.5</v>
      </c>
      <c r="D110" s="2142">
        <v>20</v>
      </c>
      <c r="E110" s="2720">
        <v>31149.08</v>
      </c>
      <c r="F110" s="2148">
        <f t="shared" si="17"/>
        <v>31149.08</v>
      </c>
      <c r="G110" s="2149">
        <f>'Заказ, cкидки и курсы валют'!$J$23*F110</f>
        <v>358214.42000000004</v>
      </c>
      <c r="H110" s="2107">
        <f t="shared" si="18"/>
        <v>7164.29</v>
      </c>
      <c r="I110" s="2122"/>
      <c r="J110" s="22"/>
    </row>
    <row r="111" spans="1:10" ht="14.5">
      <c r="A111" s="2115" t="s">
        <v>12595</v>
      </c>
      <c r="B111" s="2724" t="s">
        <v>3024</v>
      </c>
      <c r="C111" s="2306">
        <v>1940</v>
      </c>
      <c r="D111" s="2142">
        <v>20</v>
      </c>
      <c r="E111" s="2720">
        <v>42684.7</v>
      </c>
      <c r="F111" s="2148">
        <f t="shared" si="17"/>
        <v>42684.7</v>
      </c>
      <c r="G111" s="2149">
        <f>'Заказ, cкидки и курсы валют'!$J$23*F111</f>
        <v>490874.05</v>
      </c>
      <c r="H111" s="2107">
        <f t="shared" si="18"/>
        <v>9817.48</v>
      </c>
      <c r="I111" s="2122"/>
      <c r="J111" s="22"/>
    </row>
    <row r="112" spans="1:10" ht="14.5">
      <c r="A112" s="2115" t="s">
        <v>12596</v>
      </c>
      <c r="B112" s="2724" t="s">
        <v>3025</v>
      </c>
      <c r="C112" s="2306">
        <v>2600</v>
      </c>
      <c r="D112" s="2142">
        <v>10</v>
      </c>
      <c r="E112" s="2720">
        <v>57316.78</v>
      </c>
      <c r="F112" s="2148">
        <f t="shared" si="17"/>
        <v>57316.78</v>
      </c>
      <c r="G112" s="2149">
        <f>'Заказ, cкидки и курсы валют'!$J$23*F112</f>
        <v>659142.97</v>
      </c>
      <c r="H112" s="2107">
        <f t="shared" si="18"/>
        <v>6591.43</v>
      </c>
      <c r="I112" s="2122"/>
      <c r="J112" s="22"/>
    </row>
    <row r="113" spans="1:10" ht="14.5">
      <c r="A113" s="2115" t="s">
        <v>12597</v>
      </c>
      <c r="B113" s="2724" t="s">
        <v>3545</v>
      </c>
      <c r="C113" s="2306">
        <v>3228</v>
      </c>
      <c r="D113" s="2142">
        <v>5</v>
      </c>
      <c r="E113" s="2720">
        <v>71281.03</v>
      </c>
      <c r="F113" s="2148">
        <f t="shared" si="17"/>
        <v>71281.03</v>
      </c>
      <c r="G113" s="2149">
        <f>'Заказ, cкидки и курсы валют'!$J$23*F113</f>
        <v>819731.84499999997</v>
      </c>
      <c r="H113" s="2107">
        <f t="shared" si="18"/>
        <v>4098.66</v>
      </c>
      <c r="I113" s="2122"/>
      <c r="J113" s="22"/>
    </row>
    <row r="114" spans="1:10" ht="14.5">
      <c r="A114" s="2115" t="s">
        <v>12598</v>
      </c>
      <c r="B114" s="2724" t="s">
        <v>3026</v>
      </c>
      <c r="C114" s="2306">
        <v>4064</v>
      </c>
      <c r="D114" s="2142">
        <v>5</v>
      </c>
      <c r="E114" s="2720">
        <v>89837.32</v>
      </c>
      <c r="F114" s="2148">
        <f t="shared" si="17"/>
        <v>89837.32</v>
      </c>
      <c r="G114" s="2149">
        <f>'Заказ, cкидки и курсы валют'!$J$23*F114</f>
        <v>1033129.18</v>
      </c>
      <c r="H114" s="2107">
        <f t="shared" si="18"/>
        <v>5165.6499999999996</v>
      </c>
      <c r="I114" s="2122"/>
      <c r="J114" s="22"/>
    </row>
    <row r="115" spans="1:10" ht="14.5">
      <c r="A115" s="2115" t="s">
        <v>12599</v>
      </c>
      <c r="B115" s="2724" t="s">
        <v>9006</v>
      </c>
      <c r="C115" s="2306">
        <v>5008</v>
      </c>
      <c r="D115" s="2142">
        <v>5</v>
      </c>
      <c r="E115" s="2720">
        <v>110559.61</v>
      </c>
      <c r="F115" s="2148">
        <f t="shared" si="17"/>
        <v>110559.61</v>
      </c>
      <c r="G115" s="2149">
        <f>'Заказ, cкидки и курсы валют'!$J$23*F115</f>
        <v>1271435.5149999999</v>
      </c>
      <c r="H115" s="2107">
        <f t="shared" si="18"/>
        <v>6357.18</v>
      </c>
      <c r="I115" s="2122"/>
      <c r="J115" s="22"/>
    </row>
    <row r="116" spans="1:10" ht="14.5">
      <c r="A116" s="2115" t="s">
        <v>12600</v>
      </c>
      <c r="B116" s="2724" t="s">
        <v>3027</v>
      </c>
      <c r="C116" s="2306">
        <v>5866</v>
      </c>
      <c r="D116" s="2142">
        <v>5</v>
      </c>
      <c r="E116" s="2720">
        <v>129631.55</v>
      </c>
      <c r="F116" s="2148">
        <f t="shared" si="17"/>
        <v>129631.55</v>
      </c>
      <c r="G116" s="2149">
        <f>'Заказ, cкидки и курсы валют'!$J$23*F116</f>
        <v>1490762.825</v>
      </c>
      <c r="H116" s="2107">
        <f t="shared" si="18"/>
        <v>7453.81</v>
      </c>
      <c r="I116" s="2122"/>
      <c r="J116" s="22"/>
    </row>
    <row r="117" spans="1:10" ht="14.5">
      <c r="A117" s="2115" t="s">
        <v>12601</v>
      </c>
      <c r="B117" s="2724" t="s">
        <v>11026</v>
      </c>
      <c r="C117" s="2306">
        <v>7620</v>
      </c>
      <c r="D117" s="2142">
        <v>3</v>
      </c>
      <c r="E117" s="2720">
        <v>167737.54</v>
      </c>
      <c r="F117" s="2148">
        <f t="shared" si="17"/>
        <v>167737.54</v>
      </c>
      <c r="G117" s="2149">
        <f>'Заказ, cкидки и курсы валют'!$J$23*F117</f>
        <v>1928981.7100000002</v>
      </c>
      <c r="H117" s="2107">
        <f t="shared" si="18"/>
        <v>5786.95</v>
      </c>
      <c r="I117" s="2122"/>
      <c r="J117" s="22"/>
    </row>
    <row r="118" spans="1:10" ht="14.5">
      <c r="A118" s="2115" t="s">
        <v>12602</v>
      </c>
      <c r="B118" s="2724" t="s">
        <v>3028</v>
      </c>
      <c r="C118" s="2306">
        <v>9323</v>
      </c>
      <c r="D118" s="2142">
        <v>5</v>
      </c>
      <c r="E118" s="2720">
        <v>205412.32</v>
      </c>
      <c r="F118" s="2148">
        <f t="shared" si="17"/>
        <v>205412.32</v>
      </c>
      <c r="G118" s="2149">
        <f>'Заказ, cкидки и курсы валют'!$J$23*F118</f>
        <v>2362241.6800000002</v>
      </c>
      <c r="H118" s="2107">
        <f t="shared" si="18"/>
        <v>11811.21</v>
      </c>
      <c r="I118" s="2122"/>
      <c r="J118" s="22"/>
    </row>
    <row r="119" spans="1:10" ht="14.5">
      <c r="A119" s="2115" t="s">
        <v>12603</v>
      </c>
      <c r="B119" s="2724" t="s">
        <v>9008</v>
      </c>
      <c r="C119" s="2306">
        <v>13500</v>
      </c>
      <c r="D119" s="2142">
        <v>5</v>
      </c>
      <c r="E119" s="2720">
        <v>303367.32</v>
      </c>
      <c r="F119" s="2148">
        <f t="shared" si="17"/>
        <v>303367.32</v>
      </c>
      <c r="G119" s="2149">
        <f>'Заказ, cкидки и курсы валют'!$J$23*F119</f>
        <v>3488724.18</v>
      </c>
      <c r="H119" s="2107">
        <f t="shared" si="18"/>
        <v>17443.62</v>
      </c>
      <c r="I119" s="2122"/>
      <c r="J119" s="22"/>
    </row>
    <row r="120" spans="1:10" ht="15" thickBot="1">
      <c r="A120" s="648"/>
      <c r="B120" s="1345"/>
      <c r="C120" s="2300"/>
      <c r="D120" s="42"/>
      <c r="E120" s="530"/>
      <c r="F120" s="881"/>
      <c r="G120" s="694"/>
      <c r="H120" s="2066"/>
      <c r="I120" s="13"/>
      <c r="J120" s="22"/>
    </row>
    <row r="121" spans="1:10" ht="21.75" customHeight="1">
      <c r="A121" s="904"/>
      <c r="B121" s="905"/>
      <c r="C121" s="1962"/>
      <c r="D121" s="64" t="s">
        <v>2261</v>
      </c>
      <c r="E121" s="428"/>
      <c r="F121" s="428"/>
      <c r="G121" s="518"/>
      <c r="H121" s="128"/>
      <c r="I121" s="68"/>
      <c r="J121" s="446"/>
    </row>
    <row r="122" spans="1:10" s="378" customFormat="1" ht="16" customHeight="1">
      <c r="A122" s="890"/>
      <c r="B122" s="1912" t="s">
        <v>8460</v>
      </c>
      <c r="C122" s="2375"/>
      <c r="D122" s="441"/>
      <c r="E122" s="441"/>
      <c r="F122" s="426"/>
      <c r="G122" s="132"/>
      <c r="H122"/>
      <c r="I122"/>
      <c r="J122" s="446"/>
    </row>
    <row r="123" spans="1:10" ht="16" customHeight="1">
      <c r="A123" s="890"/>
      <c r="C123" s="1475"/>
      <c r="D123" s="70"/>
      <c r="E123" s="713"/>
      <c r="F123" s="465"/>
      <c r="G123" s="703"/>
      <c r="H123" s="16"/>
      <c r="I123" s="132"/>
      <c r="J123" s="446"/>
    </row>
    <row r="124" spans="1:10" ht="30.75" customHeight="1">
      <c r="A124" s="890"/>
      <c r="C124" s="1475"/>
      <c r="D124" s="70"/>
      <c r="E124" s="713"/>
      <c r="F124" s="465"/>
      <c r="G124" s="703"/>
      <c r="H124" s="16"/>
      <c r="I124" s="132"/>
      <c r="J124" s="446"/>
    </row>
    <row r="125" spans="1:10" ht="16" customHeight="1">
      <c r="A125" s="890"/>
      <c r="C125" s="1475"/>
      <c r="D125" s="70"/>
      <c r="E125" s="713"/>
      <c r="F125" s="465"/>
      <c r="G125" s="703"/>
      <c r="H125" s="16"/>
      <c r="I125" s="132"/>
      <c r="J125" s="446"/>
    </row>
    <row r="126" spans="1:10" ht="40.5" customHeight="1" thickBot="1">
      <c r="A126" s="2042" t="s">
        <v>7302</v>
      </c>
      <c r="B126" s="897"/>
      <c r="C126" s="1931"/>
      <c r="D126" s="72"/>
      <c r="E126" s="714"/>
      <c r="F126" s="467"/>
      <c r="G126" s="704"/>
      <c r="H126" s="136"/>
      <c r="I126" s="137"/>
      <c r="J126" s="446"/>
    </row>
    <row r="127" spans="1:10" ht="36" customHeight="1">
      <c r="A127" s="1963" t="s">
        <v>1013</v>
      </c>
      <c r="B127" s="1964" t="s">
        <v>1014</v>
      </c>
      <c r="C127" s="2285" t="s">
        <v>665</v>
      </c>
      <c r="D127" s="153" t="s">
        <v>2923</v>
      </c>
      <c r="E127" s="473" t="s">
        <v>10276</v>
      </c>
      <c r="F127" s="469" t="s">
        <v>2578</v>
      </c>
      <c r="G127" s="967" t="s">
        <v>2427</v>
      </c>
      <c r="H127" s="327" t="s">
        <v>493</v>
      </c>
      <c r="I127" s="138" t="s">
        <v>4003</v>
      </c>
      <c r="J127" s="446"/>
    </row>
    <row r="128" spans="1:10" ht="14.15" customHeight="1">
      <c r="A128" s="1519"/>
      <c r="B128" s="2015" t="s">
        <v>1657</v>
      </c>
      <c r="C128" s="2286" t="s">
        <v>3419</v>
      </c>
      <c r="D128" s="313" t="s">
        <v>2428</v>
      </c>
      <c r="E128" s="715" t="s">
        <v>264</v>
      </c>
      <c r="F128" s="475">
        <f>'Заказ, cкидки и курсы валют'!$I$12</f>
        <v>0</v>
      </c>
      <c r="G128" s="764"/>
      <c r="H128" s="358"/>
      <c r="I128" s="252"/>
      <c r="J128" s="446"/>
    </row>
    <row r="129" spans="1:10" ht="14.15" customHeight="1">
      <c r="A129" s="403" t="s">
        <v>8461</v>
      </c>
      <c r="B129" s="403" t="s">
        <v>8439</v>
      </c>
      <c r="C129" s="2306">
        <v>74</v>
      </c>
      <c r="D129" s="403">
        <v>150</v>
      </c>
      <c r="E129" s="446">
        <v>3203.19</v>
      </c>
      <c r="F129" s="752">
        <f>ROUND(E129*(1-$F$11),2)</f>
        <v>3203.19</v>
      </c>
      <c r="G129" s="695">
        <f>'Заказ, cкидки и курсы валют'!$J$23*F129</f>
        <v>36836.684999999998</v>
      </c>
      <c r="H129" s="96">
        <f>ROUND((D129/1000)*G129,2)</f>
        <v>5525.5</v>
      </c>
      <c r="I129" s="14"/>
      <c r="J129" s="446"/>
    </row>
    <row r="130" spans="1:10" ht="14.15" customHeight="1">
      <c r="A130" s="403" t="s">
        <v>8462</v>
      </c>
      <c r="B130" s="706" t="s">
        <v>970</v>
      </c>
      <c r="C130" s="2306">
        <v>110.6</v>
      </c>
      <c r="D130" s="706">
        <v>150</v>
      </c>
      <c r="E130" s="446">
        <v>4747.49</v>
      </c>
      <c r="F130" s="752">
        <f t="shared" ref="F130:F140" si="19">ROUND(E130*(1-$F$11),2)</f>
        <v>4747.49</v>
      </c>
      <c r="G130" s="695">
        <f>'Заказ, cкидки и курсы валют'!$J$23*F130</f>
        <v>54596.134999999995</v>
      </c>
      <c r="H130" s="96">
        <f t="shared" ref="H130:H140" si="20">ROUND((D130/1000)*G130,2)</f>
        <v>8189.42</v>
      </c>
      <c r="I130" s="14"/>
      <c r="J130" s="446"/>
    </row>
    <row r="131" spans="1:10" ht="14.15" customHeight="1">
      <c r="A131" s="403" t="s">
        <v>8463</v>
      </c>
      <c r="B131" s="706" t="s">
        <v>3010</v>
      </c>
      <c r="C131" s="2306">
        <v>168</v>
      </c>
      <c r="D131" s="706">
        <v>100</v>
      </c>
      <c r="E131" s="446">
        <v>5039.2700000000004</v>
      </c>
      <c r="F131" s="752">
        <f t="shared" si="19"/>
        <v>5039.2700000000004</v>
      </c>
      <c r="G131" s="695">
        <f>'Заказ, cкидки и курсы валют'!$J$23*F131</f>
        <v>57951.605000000003</v>
      </c>
      <c r="H131" s="96">
        <f t="shared" si="20"/>
        <v>5795.16</v>
      </c>
      <c r="I131" s="14"/>
    </row>
    <row r="132" spans="1:10" ht="14.15" customHeight="1">
      <c r="A132" s="403" t="s">
        <v>8464</v>
      </c>
      <c r="B132" s="706" t="s">
        <v>3011</v>
      </c>
      <c r="C132" s="2306">
        <v>307</v>
      </c>
      <c r="D132" s="706">
        <v>50</v>
      </c>
      <c r="E132" s="446">
        <v>7912.66</v>
      </c>
      <c r="F132" s="752">
        <f t="shared" si="19"/>
        <v>7912.66</v>
      </c>
      <c r="G132" s="695">
        <f>'Заказ, cкидки и курсы валют'!$J$23*F132</f>
        <v>90995.59</v>
      </c>
      <c r="H132" s="96">
        <f t="shared" si="20"/>
        <v>4549.78</v>
      </c>
      <c r="I132" s="14"/>
    </row>
    <row r="133" spans="1:10" ht="14.15" customHeight="1">
      <c r="A133" s="403" t="s">
        <v>8465</v>
      </c>
      <c r="B133" s="706" t="s">
        <v>3012</v>
      </c>
      <c r="C133" s="2306">
        <v>490</v>
      </c>
      <c r="D133" s="706">
        <v>25</v>
      </c>
      <c r="E133" s="446">
        <v>12083.14</v>
      </c>
      <c r="F133" s="752">
        <f t="shared" si="19"/>
        <v>12083.14</v>
      </c>
      <c r="G133" s="695">
        <f>'Заказ, cкидки и курсы валют'!$J$23*F133</f>
        <v>138956.10999999999</v>
      </c>
      <c r="H133" s="96">
        <f t="shared" si="20"/>
        <v>3473.9</v>
      </c>
      <c r="I133" s="14"/>
    </row>
    <row r="134" spans="1:10" ht="14.15" customHeight="1">
      <c r="A134" s="403" t="s">
        <v>8466</v>
      </c>
      <c r="B134" s="706" t="s">
        <v>3013</v>
      </c>
      <c r="C134" s="2306">
        <v>706</v>
      </c>
      <c r="D134" s="706">
        <v>20</v>
      </c>
      <c r="E134" s="446">
        <v>17773.54</v>
      </c>
      <c r="F134" s="752">
        <f t="shared" si="19"/>
        <v>17773.54</v>
      </c>
      <c r="G134" s="695">
        <f>'Заказ, cкидки и курсы валют'!$J$23*F134</f>
        <v>204395.71000000002</v>
      </c>
      <c r="H134" s="96">
        <f t="shared" si="20"/>
        <v>4087.91</v>
      </c>
      <c r="I134" s="14"/>
    </row>
    <row r="135" spans="1:10" ht="14.15" customHeight="1">
      <c r="A135" s="403" t="s">
        <v>8467</v>
      </c>
      <c r="B135" s="706" t="s">
        <v>3014</v>
      </c>
      <c r="C135" s="2306">
        <v>970</v>
      </c>
      <c r="D135" s="706">
        <v>20</v>
      </c>
      <c r="E135" s="446">
        <v>23875.98</v>
      </c>
      <c r="F135" s="752">
        <f t="shared" si="19"/>
        <v>23875.98</v>
      </c>
      <c r="G135" s="695">
        <f>'Заказ, cкидки и курсы валют'!$J$23*F135</f>
        <v>274573.77</v>
      </c>
      <c r="H135" s="96">
        <f t="shared" si="20"/>
        <v>5491.48</v>
      </c>
      <c r="I135" s="14"/>
    </row>
    <row r="136" spans="1:10" ht="14.15" customHeight="1">
      <c r="A136" s="403" t="s">
        <v>8468</v>
      </c>
      <c r="B136" s="706" t="s">
        <v>3015</v>
      </c>
      <c r="C136" s="2306">
        <v>1297</v>
      </c>
      <c r="D136" s="706">
        <v>10</v>
      </c>
      <c r="E136" s="446">
        <v>33139.49</v>
      </c>
      <c r="F136" s="752">
        <f t="shared" si="19"/>
        <v>33139.49</v>
      </c>
      <c r="G136" s="695">
        <f>'Заказ, cкидки и курсы валют'!$J$23*F136</f>
        <v>381104.13499999995</v>
      </c>
      <c r="H136" s="96">
        <f t="shared" si="20"/>
        <v>3811.04</v>
      </c>
      <c r="I136" s="14"/>
    </row>
    <row r="137" spans="1:10" ht="14.15" customHeight="1">
      <c r="A137" s="403" t="s">
        <v>8469</v>
      </c>
      <c r="B137" s="706" t="s">
        <v>3016</v>
      </c>
      <c r="C137" s="2306">
        <v>1614</v>
      </c>
      <c r="D137" s="706">
        <v>5</v>
      </c>
      <c r="E137" s="446">
        <v>40152.97</v>
      </c>
      <c r="F137" s="752">
        <f t="shared" si="19"/>
        <v>40152.97</v>
      </c>
      <c r="G137" s="695">
        <f>'Заказ, cкидки и курсы валют'!$J$23*F137</f>
        <v>461759.15500000003</v>
      </c>
      <c r="H137" s="96">
        <f t="shared" si="20"/>
        <v>2308.8000000000002</v>
      </c>
      <c r="I137" s="14"/>
    </row>
    <row r="138" spans="1:10" ht="14.15" customHeight="1">
      <c r="A138" s="403" t="s">
        <v>8470</v>
      </c>
      <c r="B138" s="706" t="s">
        <v>3017</v>
      </c>
      <c r="C138" s="2306">
        <v>2044</v>
      </c>
      <c r="D138" s="706">
        <v>5</v>
      </c>
      <c r="E138" s="446">
        <v>50053.85</v>
      </c>
      <c r="F138" s="752">
        <f t="shared" si="19"/>
        <v>50053.85</v>
      </c>
      <c r="G138" s="695">
        <f>'Заказ, cкидки и курсы валют'!$J$23*F138</f>
        <v>575619.27500000002</v>
      </c>
      <c r="H138" s="96">
        <f t="shared" si="20"/>
        <v>2878.1</v>
      </c>
      <c r="I138" s="14"/>
      <c r="J138" s="446"/>
    </row>
    <row r="139" spans="1:10" ht="14.15" customHeight="1">
      <c r="A139" s="520" t="s">
        <v>8471</v>
      </c>
      <c r="B139" s="706" t="s">
        <v>2283</v>
      </c>
      <c r="C139" s="2306">
        <v>2504</v>
      </c>
      <c r="D139" s="706">
        <v>5</v>
      </c>
      <c r="E139" s="446">
        <v>64030.59</v>
      </c>
      <c r="F139" s="752">
        <f t="shared" si="19"/>
        <v>64030.59</v>
      </c>
      <c r="G139" s="695">
        <f>'Заказ, cкидки и курсы валют'!$J$23*F139</f>
        <v>736351.78499999992</v>
      </c>
      <c r="H139" s="96">
        <f t="shared" si="20"/>
        <v>3681.76</v>
      </c>
      <c r="I139" s="1669"/>
      <c r="J139" s="446"/>
    </row>
    <row r="140" spans="1:10" ht="14.15" customHeight="1">
      <c r="A140" s="403" t="s">
        <v>8472</v>
      </c>
      <c r="B140" s="706" t="s">
        <v>3018</v>
      </c>
      <c r="C140" s="2306">
        <v>2926</v>
      </c>
      <c r="D140" s="706">
        <v>5</v>
      </c>
      <c r="E140" s="446">
        <v>74962.39</v>
      </c>
      <c r="F140" s="752">
        <f t="shared" si="19"/>
        <v>74962.39</v>
      </c>
      <c r="G140" s="695">
        <f>'Заказ, cкидки и курсы валют'!$J$23*F140</f>
        <v>862067.48499999999</v>
      </c>
      <c r="H140" s="96">
        <f t="shared" si="20"/>
        <v>4310.34</v>
      </c>
      <c r="I140" s="14"/>
      <c r="J140" s="446"/>
    </row>
    <row r="141" spans="1:10" ht="14.15" customHeight="1">
      <c r="A141" s="403" t="s">
        <v>11027</v>
      </c>
      <c r="B141" s="706" t="s">
        <v>10512</v>
      </c>
      <c r="C141" s="2306">
        <v>3810</v>
      </c>
      <c r="D141" s="706">
        <v>5</v>
      </c>
      <c r="E141" s="446">
        <v>101421.24</v>
      </c>
      <c r="F141" s="752">
        <f t="shared" ref="F141" si="21">ROUND(E141*(1-$F$11),2)</f>
        <v>101421.24</v>
      </c>
      <c r="G141" s="695">
        <f>'Заказ, cкидки и курсы валют'!$J$23*F141</f>
        <v>1166344.26</v>
      </c>
      <c r="H141" s="96">
        <f t="shared" ref="H141" si="22">ROUND((D141/1000)*G141,2)</f>
        <v>5831.72</v>
      </c>
      <c r="I141" s="14"/>
    </row>
    <row r="142" spans="1:10" ht="14.15" customHeight="1">
      <c r="A142" s="403" t="s">
        <v>8473</v>
      </c>
      <c r="B142" s="706" t="s">
        <v>3019</v>
      </c>
      <c r="C142" s="2306">
        <v>4664</v>
      </c>
      <c r="D142" s="706">
        <v>5</v>
      </c>
      <c r="E142" s="446">
        <v>124524.45</v>
      </c>
      <c r="F142" s="752">
        <f t="shared" ref="F142:F159" si="23">ROUND(E142*(1-$F$11),2)</f>
        <v>124524.45</v>
      </c>
      <c r="G142" s="695">
        <f>'Заказ, cкидки и курсы валют'!$J$23*F142</f>
        <v>1432031.175</v>
      </c>
      <c r="H142" s="96">
        <f t="shared" ref="H142:H159" si="24">ROUND((D142/1000)*G142,2)</f>
        <v>7160.16</v>
      </c>
      <c r="I142" s="14"/>
    </row>
    <row r="143" spans="1:10" ht="14.15" customHeight="1">
      <c r="A143" s="403" t="s">
        <v>8474</v>
      </c>
      <c r="B143" s="706" t="s">
        <v>3173</v>
      </c>
      <c r="C143" s="2306">
        <v>6600</v>
      </c>
      <c r="D143" s="706">
        <v>2</v>
      </c>
      <c r="E143" s="446">
        <v>183092.73</v>
      </c>
      <c r="F143" s="752">
        <f t="shared" si="23"/>
        <v>183092.73</v>
      </c>
      <c r="G143" s="695">
        <f>'Заказ, cкидки и курсы валют'!$J$23*F143</f>
        <v>2105566.395</v>
      </c>
      <c r="H143" s="96">
        <f t="shared" si="24"/>
        <v>4211.13</v>
      </c>
      <c r="I143" s="14"/>
    </row>
    <row r="144" spans="1:10" ht="14.15" customHeight="1">
      <c r="A144" s="403" t="s">
        <v>12564</v>
      </c>
      <c r="B144" s="706" t="s">
        <v>10513</v>
      </c>
      <c r="C144" s="2306">
        <v>9500</v>
      </c>
      <c r="D144" s="706">
        <v>1</v>
      </c>
      <c r="E144" s="446">
        <v>245266.25</v>
      </c>
      <c r="F144" s="752">
        <f t="shared" ref="F144:F145" si="25">ROUND(E144*(1-$F$11),2)</f>
        <v>245266.25</v>
      </c>
      <c r="G144" s="695">
        <f>'Заказ, cкидки и курсы валют'!$J$23*F144</f>
        <v>2820561.875</v>
      </c>
      <c r="H144" s="96">
        <f t="shared" ref="H144:H145" si="26">ROUND((D144/1000)*G144,2)</f>
        <v>2820.56</v>
      </c>
      <c r="I144" s="14"/>
    </row>
    <row r="145" spans="1:9" ht="14.15" customHeight="1">
      <c r="A145" s="403" t="s">
        <v>12565</v>
      </c>
      <c r="B145" s="706" t="s">
        <v>12566</v>
      </c>
      <c r="C145" s="2306">
        <v>12000</v>
      </c>
      <c r="D145" s="706">
        <v>1</v>
      </c>
      <c r="E145" s="446">
        <v>323535.39</v>
      </c>
      <c r="F145" s="752">
        <f t="shared" si="25"/>
        <v>323535.39</v>
      </c>
      <c r="G145" s="695">
        <f>'Заказ, cкидки и курсы валют'!$J$23*F145</f>
        <v>3720656.9850000003</v>
      </c>
      <c r="H145" s="96">
        <f t="shared" si="26"/>
        <v>3720.66</v>
      </c>
      <c r="I145" s="14"/>
    </row>
    <row r="146" spans="1:9" ht="14.15" customHeight="1">
      <c r="A146" s="403" t="s">
        <v>8475</v>
      </c>
      <c r="B146" s="706" t="s">
        <v>971</v>
      </c>
      <c r="C146" s="2306">
        <v>238.9</v>
      </c>
      <c r="D146" s="706">
        <v>100</v>
      </c>
      <c r="E146" s="446">
        <v>9843.23</v>
      </c>
      <c r="F146" s="752">
        <f t="shared" si="23"/>
        <v>9843.23</v>
      </c>
      <c r="G146" s="695">
        <f>'Заказ, cкидки и курсы валют'!$J$23*F146</f>
        <v>113197.14499999999</v>
      </c>
      <c r="H146" s="96">
        <f t="shared" si="24"/>
        <v>11319.71</v>
      </c>
      <c r="I146" s="14"/>
    </row>
    <row r="147" spans="1:9" ht="14.15" customHeight="1">
      <c r="A147" s="403" t="s">
        <v>8476</v>
      </c>
      <c r="B147" s="706" t="s">
        <v>3020</v>
      </c>
      <c r="C147" s="2306">
        <v>336</v>
      </c>
      <c r="D147" s="706">
        <v>50</v>
      </c>
      <c r="E147" s="446">
        <v>9793.2800000000007</v>
      </c>
      <c r="F147" s="752">
        <f t="shared" si="23"/>
        <v>9793.2800000000007</v>
      </c>
      <c r="G147" s="695">
        <f>'Заказ, cкидки и курсы валют'!$J$23*F147</f>
        <v>112622.72</v>
      </c>
      <c r="H147" s="96">
        <f t="shared" si="24"/>
        <v>5631.14</v>
      </c>
      <c r="I147" s="14"/>
    </row>
    <row r="148" spans="1:9" ht="14.15" customHeight="1">
      <c r="A148" s="403" t="s">
        <v>8477</v>
      </c>
      <c r="B148" s="706" t="s">
        <v>3021</v>
      </c>
      <c r="C148" s="2306">
        <v>614</v>
      </c>
      <c r="D148" s="706">
        <v>25</v>
      </c>
      <c r="E148" s="446">
        <v>15825.31</v>
      </c>
      <c r="F148" s="752">
        <f t="shared" si="23"/>
        <v>15825.31</v>
      </c>
      <c r="G148" s="695">
        <f>'Заказ, cкидки и курсы валют'!$J$23*F148</f>
        <v>181991.065</v>
      </c>
      <c r="H148" s="96">
        <f t="shared" si="24"/>
        <v>4549.78</v>
      </c>
      <c r="I148" s="14"/>
    </row>
    <row r="149" spans="1:9" ht="14.15" customHeight="1">
      <c r="A149" s="403" t="s">
        <v>8478</v>
      </c>
      <c r="B149" s="706" t="s">
        <v>3022</v>
      </c>
      <c r="C149" s="2306">
        <v>970</v>
      </c>
      <c r="D149" s="706">
        <v>25</v>
      </c>
      <c r="E149" s="446">
        <v>24166.28</v>
      </c>
      <c r="F149" s="752">
        <f t="shared" si="23"/>
        <v>24166.28</v>
      </c>
      <c r="G149" s="695">
        <f>'Заказ, cкидки и курсы валют'!$J$23*F149</f>
        <v>277912.21999999997</v>
      </c>
      <c r="H149" s="96">
        <f t="shared" si="24"/>
        <v>6947.81</v>
      </c>
      <c r="I149" s="14"/>
    </row>
    <row r="150" spans="1:9" ht="14.15" customHeight="1">
      <c r="A150" s="403" t="s">
        <v>8479</v>
      </c>
      <c r="B150" s="706" t="s">
        <v>3023</v>
      </c>
      <c r="C150" s="2306">
        <v>1412.5</v>
      </c>
      <c r="D150" s="706">
        <v>20</v>
      </c>
      <c r="E150" s="446">
        <v>35547.040000000001</v>
      </c>
      <c r="F150" s="752">
        <f t="shared" si="23"/>
        <v>35547.040000000001</v>
      </c>
      <c r="G150" s="695">
        <f>'Заказ, cкидки и курсы валют'!$J$23*F150</f>
        <v>408790.96</v>
      </c>
      <c r="H150" s="96">
        <f t="shared" si="24"/>
        <v>8175.82</v>
      </c>
      <c r="I150" s="14"/>
    </row>
    <row r="151" spans="1:9" ht="14.15" customHeight="1">
      <c r="A151" s="403" t="s">
        <v>8480</v>
      </c>
      <c r="B151" s="706" t="s">
        <v>3024</v>
      </c>
      <c r="C151" s="2306">
        <v>1940</v>
      </c>
      <c r="D151" s="706">
        <v>10</v>
      </c>
      <c r="E151" s="446">
        <v>48137.15</v>
      </c>
      <c r="F151" s="752">
        <f t="shared" si="23"/>
        <v>48137.15</v>
      </c>
      <c r="G151" s="695">
        <f>'Заказ, cкидки и курсы валют'!$J$23*F151</f>
        <v>553577.22499999998</v>
      </c>
      <c r="H151" s="96">
        <f t="shared" si="24"/>
        <v>5535.77</v>
      </c>
      <c r="I151" s="14"/>
    </row>
    <row r="152" spans="1:9" ht="14.15" customHeight="1">
      <c r="A152" s="403" t="s">
        <v>8481</v>
      </c>
      <c r="B152" s="706" t="s">
        <v>3025</v>
      </c>
      <c r="C152" s="2306">
        <v>2600</v>
      </c>
      <c r="D152" s="706">
        <v>10</v>
      </c>
      <c r="E152" s="446">
        <v>63484.99</v>
      </c>
      <c r="F152" s="752">
        <f t="shared" si="23"/>
        <v>63484.99</v>
      </c>
      <c r="G152" s="695">
        <f>'Заказ, cкидки и курсы валют'!$J$23*F152</f>
        <v>730077.38500000001</v>
      </c>
      <c r="H152" s="96">
        <f t="shared" si="24"/>
        <v>7300.77</v>
      </c>
      <c r="I152" s="14"/>
    </row>
    <row r="153" spans="1:9" ht="14.15" customHeight="1">
      <c r="A153" s="403" t="s">
        <v>8482</v>
      </c>
      <c r="B153" s="706" t="s">
        <v>3545</v>
      </c>
      <c r="C153" s="2306">
        <v>3228</v>
      </c>
      <c r="D153" s="706">
        <v>5</v>
      </c>
      <c r="E153" s="446">
        <v>80740.399999999994</v>
      </c>
      <c r="F153" s="752">
        <f t="shared" si="23"/>
        <v>80740.399999999994</v>
      </c>
      <c r="G153" s="695">
        <f>'Заказ, cкидки и курсы валют'!$J$23*F153</f>
        <v>928514.6</v>
      </c>
      <c r="H153" s="96">
        <f t="shared" si="24"/>
        <v>4642.57</v>
      </c>
      <c r="I153" s="14"/>
    </row>
    <row r="154" spans="1:9" ht="14.15" customHeight="1">
      <c r="A154" s="403" t="s">
        <v>8483</v>
      </c>
      <c r="B154" s="706" t="s">
        <v>3026</v>
      </c>
      <c r="C154" s="2306">
        <v>4064</v>
      </c>
      <c r="D154" s="706">
        <v>5</v>
      </c>
      <c r="E154" s="446">
        <v>100107.61</v>
      </c>
      <c r="F154" s="752">
        <f t="shared" si="23"/>
        <v>100107.61</v>
      </c>
      <c r="G154" s="695">
        <f>'Заказ, cкидки и курсы валют'!$J$23*F154</f>
        <v>1151237.5149999999</v>
      </c>
      <c r="H154" s="96">
        <f t="shared" si="24"/>
        <v>5756.19</v>
      </c>
      <c r="I154" s="14"/>
    </row>
    <row r="155" spans="1:9" ht="14.15" customHeight="1">
      <c r="A155" s="403" t="s">
        <v>11028</v>
      </c>
      <c r="B155" s="706" t="s">
        <v>9006</v>
      </c>
      <c r="C155" s="2306">
        <v>5008</v>
      </c>
      <c r="D155" s="706">
        <v>5</v>
      </c>
      <c r="E155" s="446">
        <v>128061.19</v>
      </c>
      <c r="F155" s="752">
        <f t="shared" si="23"/>
        <v>128061.19</v>
      </c>
      <c r="G155" s="695">
        <f>'Заказ, cкидки и курсы валют'!$J$23*F155</f>
        <v>1472703.6850000001</v>
      </c>
      <c r="H155" s="96">
        <f t="shared" si="24"/>
        <v>7363.52</v>
      </c>
      <c r="I155" s="14"/>
    </row>
    <row r="156" spans="1:9" ht="16" customHeight="1">
      <c r="A156" s="403" t="s">
        <v>8484</v>
      </c>
      <c r="B156" s="706" t="s">
        <v>3027</v>
      </c>
      <c r="C156" s="2306">
        <v>5866</v>
      </c>
      <c r="D156" s="706">
        <v>5</v>
      </c>
      <c r="E156" s="446">
        <v>145157.51999999999</v>
      </c>
      <c r="F156" s="752">
        <f t="shared" si="23"/>
        <v>145157.51999999999</v>
      </c>
      <c r="G156" s="695">
        <f>'Заказ, cкидки и курсы валют'!$J$23*F156</f>
        <v>1669311.48</v>
      </c>
      <c r="H156" s="96">
        <f t="shared" si="24"/>
        <v>8346.56</v>
      </c>
      <c r="I156" s="14"/>
    </row>
    <row r="157" spans="1:9" ht="15" customHeight="1">
      <c r="A157" s="403" t="s">
        <v>11029</v>
      </c>
      <c r="B157" s="706" t="s">
        <v>11026</v>
      </c>
      <c r="C157" s="2306">
        <v>7620</v>
      </c>
      <c r="D157" s="706">
        <v>5</v>
      </c>
      <c r="E157" s="446">
        <v>202842.47</v>
      </c>
      <c r="F157" s="752">
        <f t="shared" si="23"/>
        <v>202842.47</v>
      </c>
      <c r="G157" s="695">
        <f>'Заказ, cкидки и курсы валют'!$J$23*F157</f>
        <v>2332688.4049999998</v>
      </c>
      <c r="H157" s="96">
        <f t="shared" si="24"/>
        <v>11663.44</v>
      </c>
      <c r="I157" s="14"/>
    </row>
    <row r="158" spans="1:9" ht="15" customHeight="1">
      <c r="A158" s="403" t="s">
        <v>8485</v>
      </c>
      <c r="B158" s="1397" t="s">
        <v>3028</v>
      </c>
      <c r="C158" s="2306">
        <v>9323</v>
      </c>
      <c r="D158" s="706">
        <v>3</v>
      </c>
      <c r="E158" s="446">
        <v>251769.41</v>
      </c>
      <c r="F158" s="752">
        <f t="shared" si="23"/>
        <v>251769.41</v>
      </c>
      <c r="G158" s="695">
        <f>'Заказ, cкидки и курсы валют'!$J$23*F158</f>
        <v>2895348.2149999999</v>
      </c>
      <c r="H158" s="96">
        <f t="shared" si="24"/>
        <v>8686.0400000000009</v>
      </c>
      <c r="I158" s="14"/>
    </row>
    <row r="159" spans="1:9" ht="16.5" customHeight="1">
      <c r="A159" s="403" t="s">
        <v>10514</v>
      </c>
      <c r="B159" s="1397" t="s">
        <v>9008</v>
      </c>
      <c r="C159" s="2306">
        <v>13500</v>
      </c>
      <c r="D159" s="706">
        <v>1</v>
      </c>
      <c r="E159" s="446">
        <v>366185.51</v>
      </c>
      <c r="F159" s="752">
        <f t="shared" si="23"/>
        <v>366185.51</v>
      </c>
      <c r="G159" s="695">
        <f>'Заказ, cкидки и курсы валют'!$J$23*F159</f>
        <v>4211133.3650000002</v>
      </c>
      <c r="H159" s="96">
        <f t="shared" si="24"/>
        <v>4211.13</v>
      </c>
      <c r="I159" s="14"/>
    </row>
    <row r="160" spans="1:9" ht="16.5" customHeight="1" thickBot="1">
      <c r="A160" s="648"/>
      <c r="B160" s="2069"/>
      <c r="C160" s="2300"/>
      <c r="D160" s="1345"/>
      <c r="E160" s="530"/>
      <c r="F160" s="1347"/>
      <c r="G160" s="1468"/>
      <c r="H160" s="22"/>
      <c r="I160" s="13"/>
    </row>
    <row r="161" spans="1:9" ht="16.5" customHeight="1">
      <c r="A161" s="904"/>
      <c r="B161" s="905"/>
      <c r="C161" s="1962"/>
      <c r="D161" s="64" t="s">
        <v>2261</v>
      </c>
      <c r="E161" s="428"/>
      <c r="F161" s="428"/>
      <c r="G161" s="518"/>
      <c r="H161" s="128"/>
      <c r="I161" s="68"/>
    </row>
    <row r="162" spans="1:9" ht="16.5" customHeight="1">
      <c r="A162" s="890"/>
      <c r="B162" s="1912" t="s">
        <v>8460</v>
      </c>
      <c r="C162" s="2375"/>
      <c r="D162" s="441"/>
      <c r="E162" s="441"/>
      <c r="F162" s="426"/>
      <c r="G162" s="132"/>
      <c r="I162" s="132"/>
    </row>
    <row r="163" spans="1:9" ht="16.5" customHeight="1">
      <c r="A163" s="890"/>
      <c r="C163" s="1475"/>
      <c r="D163" s="70"/>
      <c r="E163" s="713"/>
      <c r="F163" s="465"/>
      <c r="G163" s="703"/>
      <c r="H163" s="16"/>
      <c r="I163" s="132"/>
    </row>
    <row r="164" spans="1:9" ht="16.5" customHeight="1">
      <c r="A164" s="890"/>
      <c r="C164" s="1475"/>
      <c r="D164" s="70"/>
      <c r="E164" s="713"/>
      <c r="F164" s="465"/>
      <c r="G164" s="703"/>
      <c r="H164" s="16"/>
      <c r="I164" s="132"/>
    </row>
    <row r="165" spans="1:9" ht="16.5" customHeight="1">
      <c r="A165" s="890"/>
      <c r="C165" s="1475"/>
      <c r="D165" s="70"/>
      <c r="E165" s="713"/>
      <c r="F165" s="465"/>
      <c r="G165" s="703"/>
      <c r="H165" s="16"/>
      <c r="I165" s="132"/>
    </row>
    <row r="166" spans="1:9" ht="16.5" customHeight="1" thickBot="1">
      <c r="A166" s="2044" t="s">
        <v>7304</v>
      </c>
      <c r="B166" s="1828"/>
      <c r="C166" s="1931"/>
      <c r="D166" s="72"/>
      <c r="E166" s="714"/>
      <c r="F166" s="467"/>
      <c r="G166" s="704"/>
      <c r="H166" s="136"/>
      <c r="I166" s="137"/>
    </row>
    <row r="167" spans="1:9" ht="40.5" customHeight="1">
      <c r="A167" s="1963" t="s">
        <v>1013</v>
      </c>
      <c r="B167" s="1964" t="s">
        <v>1014</v>
      </c>
      <c r="C167" s="2285" t="s">
        <v>665</v>
      </c>
      <c r="D167" s="153" t="s">
        <v>2923</v>
      </c>
      <c r="E167" s="473" t="s">
        <v>10276</v>
      </c>
      <c r="F167" s="469" t="s">
        <v>2578</v>
      </c>
      <c r="G167" s="967" t="s">
        <v>2427</v>
      </c>
      <c r="H167" s="327" t="s">
        <v>493</v>
      </c>
      <c r="I167" s="138" t="s">
        <v>4003</v>
      </c>
    </row>
    <row r="168" spans="1:9" ht="16.5" customHeight="1" thickBot="1">
      <c r="A168" s="1519"/>
      <c r="B168" s="2015" t="s">
        <v>1657</v>
      </c>
      <c r="C168" s="2286" t="s">
        <v>3419</v>
      </c>
      <c r="D168" s="313" t="s">
        <v>2428</v>
      </c>
      <c r="E168" s="715" t="s">
        <v>264</v>
      </c>
      <c r="F168" s="475">
        <f>'Заказ, cкидки и курсы валют'!$I$12</f>
        <v>0</v>
      </c>
      <c r="G168" s="764"/>
      <c r="H168" s="358"/>
      <c r="I168" s="252"/>
    </row>
    <row r="169" spans="1:9" ht="16.5" customHeight="1" thickBot="1">
      <c r="A169" s="403" t="s">
        <v>11770</v>
      </c>
      <c r="B169" s="403" t="s">
        <v>8439</v>
      </c>
      <c r="C169" s="2306">
        <v>74</v>
      </c>
      <c r="D169" s="38">
        <v>1</v>
      </c>
      <c r="E169" s="1572">
        <f t="shared" ref="E169:E183" si="27">(E129*2)+(1000/D169*7.5)</f>
        <v>13906.380000000001</v>
      </c>
      <c r="F169" s="471">
        <f>ROUND(E169*(1-$F$11),2)</f>
        <v>13906.38</v>
      </c>
      <c r="G169" s="691">
        <f>H169/D169*1000</f>
        <v>387000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387</v>
      </c>
      <c r="I169" s="14"/>
    </row>
    <row r="170" spans="1:9" ht="16.5" customHeight="1" thickBot="1">
      <c r="A170" s="403" t="s">
        <v>11771</v>
      </c>
      <c r="B170" s="706" t="s">
        <v>970</v>
      </c>
      <c r="C170" s="2306">
        <v>110.6</v>
      </c>
      <c r="D170" s="38">
        <v>1</v>
      </c>
      <c r="E170" s="1572">
        <f t="shared" si="27"/>
        <v>16994.98</v>
      </c>
      <c r="F170" s="471">
        <f t="shared" ref="F170:F179" si="28">ROUND(E170*(1-$F$11),2)</f>
        <v>16994.98</v>
      </c>
      <c r="G170" s="691">
        <f t="shared" ref="G170:G183" si="29">H170/D170*1000</f>
        <v>387000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</v>
      </c>
      <c r="I170" s="14"/>
    </row>
    <row r="171" spans="1:9" ht="16.5" customHeight="1" thickBot="1">
      <c r="A171" s="403" t="s">
        <v>11772</v>
      </c>
      <c r="B171" s="706" t="s">
        <v>3010</v>
      </c>
      <c r="C171" s="2306">
        <v>168</v>
      </c>
      <c r="D171" s="38">
        <v>1</v>
      </c>
      <c r="E171" s="1572">
        <f t="shared" si="27"/>
        <v>17578.54</v>
      </c>
      <c r="F171" s="471">
        <f t="shared" si="28"/>
        <v>17578.54</v>
      </c>
      <c r="G171" s="691">
        <f t="shared" si="29"/>
        <v>387000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387</v>
      </c>
      <c r="I171" s="14"/>
    </row>
    <row r="172" spans="1:9" ht="16.5" customHeight="1" thickBot="1">
      <c r="A172" s="403" t="s">
        <v>11773</v>
      </c>
      <c r="B172" s="706" t="s">
        <v>3011</v>
      </c>
      <c r="C172" s="2306">
        <v>307</v>
      </c>
      <c r="D172" s="38">
        <v>1</v>
      </c>
      <c r="E172" s="1572">
        <f t="shared" si="27"/>
        <v>23325.32</v>
      </c>
      <c r="F172" s="471">
        <f t="shared" si="28"/>
        <v>23325.32</v>
      </c>
      <c r="G172" s="691">
        <f t="shared" si="29"/>
        <v>387000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14"/>
    </row>
    <row r="173" spans="1:9" ht="16.5" customHeight="1" thickBot="1">
      <c r="A173" s="403" t="s">
        <v>11774</v>
      </c>
      <c r="B173" s="706" t="s">
        <v>3012</v>
      </c>
      <c r="C173" s="2306">
        <v>490</v>
      </c>
      <c r="D173" s="38">
        <v>1</v>
      </c>
      <c r="E173" s="1572">
        <f t="shared" si="27"/>
        <v>31666.28</v>
      </c>
      <c r="F173" s="471">
        <f t="shared" si="28"/>
        <v>31666.28</v>
      </c>
      <c r="G173" s="691">
        <f t="shared" si="29"/>
        <v>387000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14"/>
    </row>
    <row r="174" spans="1:9" ht="16.5" customHeight="1" thickBot="1">
      <c r="A174" s="403" t="s">
        <v>11775</v>
      </c>
      <c r="B174" s="706" t="s">
        <v>3013</v>
      </c>
      <c r="C174" s="2306">
        <v>706</v>
      </c>
      <c r="D174" s="38">
        <v>1</v>
      </c>
      <c r="E174" s="1572">
        <f t="shared" si="27"/>
        <v>43047.08</v>
      </c>
      <c r="F174" s="471">
        <f t="shared" si="28"/>
        <v>43047.08</v>
      </c>
      <c r="G174" s="691">
        <f t="shared" si="29"/>
        <v>495040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495.04</v>
      </c>
      <c r="I174" s="14"/>
    </row>
    <row r="175" spans="1:9" ht="16.5" customHeight="1" thickBot="1">
      <c r="A175" s="403" t="s">
        <v>11776</v>
      </c>
      <c r="B175" s="706" t="s">
        <v>3014</v>
      </c>
      <c r="C175" s="2306">
        <v>970</v>
      </c>
      <c r="D175" s="38">
        <v>1</v>
      </c>
      <c r="E175" s="1572">
        <f t="shared" si="27"/>
        <v>55251.96</v>
      </c>
      <c r="F175" s="471">
        <f t="shared" si="28"/>
        <v>55251.96</v>
      </c>
      <c r="G175" s="691">
        <f t="shared" si="29"/>
        <v>635400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635.4</v>
      </c>
      <c r="I175" s="14"/>
    </row>
    <row r="176" spans="1:9" ht="16.5" customHeight="1" thickBot="1">
      <c r="A176" s="403" t="s">
        <v>11777</v>
      </c>
      <c r="B176" s="706" t="s">
        <v>3015</v>
      </c>
      <c r="C176" s="2306">
        <v>1297</v>
      </c>
      <c r="D176" s="38">
        <v>1</v>
      </c>
      <c r="E176" s="1572">
        <f t="shared" si="27"/>
        <v>73778.98</v>
      </c>
      <c r="F176" s="471">
        <f t="shared" si="28"/>
        <v>73778.98</v>
      </c>
      <c r="G176" s="691">
        <f t="shared" si="29"/>
        <v>848460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848.46</v>
      </c>
      <c r="I176" s="14"/>
    </row>
    <row r="177" spans="1:9" ht="16.5" customHeight="1" thickBot="1">
      <c r="A177" s="403" t="s">
        <v>11778</v>
      </c>
      <c r="B177" s="706" t="s">
        <v>3016</v>
      </c>
      <c r="C177" s="2306">
        <v>1614</v>
      </c>
      <c r="D177" s="38">
        <v>1</v>
      </c>
      <c r="E177" s="1572">
        <f t="shared" si="27"/>
        <v>87805.94</v>
      </c>
      <c r="F177" s="471">
        <f t="shared" si="28"/>
        <v>87805.94</v>
      </c>
      <c r="G177" s="691">
        <f t="shared" si="29"/>
        <v>1009770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1009.77</v>
      </c>
      <c r="I177" s="14"/>
    </row>
    <row r="178" spans="1:9" ht="16.5" customHeight="1" thickBot="1">
      <c r="A178" s="403" t="s">
        <v>11779</v>
      </c>
      <c r="B178" s="706" t="s">
        <v>3017</v>
      </c>
      <c r="C178" s="2306">
        <v>2044</v>
      </c>
      <c r="D178" s="38">
        <v>1</v>
      </c>
      <c r="E178" s="1572">
        <f t="shared" si="27"/>
        <v>107607.7</v>
      </c>
      <c r="F178" s="471">
        <f t="shared" si="28"/>
        <v>107607.7</v>
      </c>
      <c r="G178" s="691">
        <f t="shared" si="29"/>
        <v>1237490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1237.49</v>
      </c>
      <c r="I178" s="14"/>
    </row>
    <row r="179" spans="1:9" ht="16.5" customHeight="1" thickBot="1">
      <c r="A179" s="520" t="s">
        <v>11780</v>
      </c>
      <c r="B179" s="706" t="s">
        <v>2283</v>
      </c>
      <c r="C179" s="2306">
        <v>2504</v>
      </c>
      <c r="D179" s="376">
        <v>1</v>
      </c>
      <c r="E179" s="1572">
        <f t="shared" si="27"/>
        <v>135561.18</v>
      </c>
      <c r="F179" s="471">
        <f t="shared" si="28"/>
        <v>135561.18</v>
      </c>
      <c r="G179" s="691">
        <f t="shared" si="29"/>
        <v>1558950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1558.95</v>
      </c>
      <c r="I179" s="1669"/>
    </row>
    <row r="180" spans="1:9" ht="16.5" customHeight="1" thickBot="1">
      <c r="A180" s="403" t="s">
        <v>11781</v>
      </c>
      <c r="B180" s="706" t="s">
        <v>3018</v>
      </c>
      <c r="C180" s="2306">
        <v>2926</v>
      </c>
      <c r="D180" s="38">
        <v>1</v>
      </c>
      <c r="E180" s="1572">
        <f t="shared" si="27"/>
        <v>157424.78</v>
      </c>
      <c r="F180" s="471">
        <f>ROUND(E180*(1-$F$11),2)</f>
        <v>157424.78</v>
      </c>
      <c r="G180" s="691">
        <f t="shared" si="29"/>
        <v>1810380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1810.38</v>
      </c>
      <c r="I180" s="14"/>
    </row>
    <row r="181" spans="1:9" ht="16.5" customHeight="1" thickBot="1">
      <c r="A181" s="403" t="s">
        <v>11782</v>
      </c>
      <c r="B181" s="706" t="s">
        <v>10512</v>
      </c>
      <c r="C181" s="2306">
        <v>3810</v>
      </c>
      <c r="D181" s="38">
        <v>1</v>
      </c>
      <c r="E181" s="1572">
        <f t="shared" si="27"/>
        <v>210342.48</v>
      </c>
      <c r="F181" s="471">
        <f t="shared" ref="F181:F183" si="30">ROUND(E181*(1-$F$11),2)</f>
        <v>210342.48</v>
      </c>
      <c r="G181" s="691">
        <f t="shared" si="29"/>
        <v>2418940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2418.94</v>
      </c>
      <c r="I181" s="14"/>
    </row>
    <row r="182" spans="1:9" ht="16.5" customHeight="1" thickBot="1">
      <c r="A182" s="403" t="s">
        <v>11783</v>
      </c>
      <c r="B182" s="706" t="s">
        <v>3019</v>
      </c>
      <c r="C182" s="2306">
        <v>4664</v>
      </c>
      <c r="D182" s="38">
        <v>1</v>
      </c>
      <c r="E182" s="1572">
        <f t="shared" si="27"/>
        <v>256548.9</v>
      </c>
      <c r="F182" s="471">
        <f t="shared" si="30"/>
        <v>256548.9</v>
      </c>
      <c r="G182" s="691">
        <f t="shared" si="29"/>
        <v>2950310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2950.31</v>
      </c>
      <c r="I182" s="14"/>
    </row>
    <row r="183" spans="1:9" ht="16.5" customHeight="1" thickBot="1">
      <c r="A183" s="403" t="s">
        <v>11784</v>
      </c>
      <c r="B183" s="706" t="s">
        <v>3173</v>
      </c>
      <c r="C183" s="2306">
        <v>6600</v>
      </c>
      <c r="D183" s="38">
        <v>1</v>
      </c>
      <c r="E183" s="1572">
        <f t="shared" si="27"/>
        <v>373685.46</v>
      </c>
      <c r="F183" s="471">
        <f t="shared" si="30"/>
        <v>373685.46</v>
      </c>
      <c r="G183" s="691">
        <f t="shared" si="29"/>
        <v>4297380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4297.38</v>
      </c>
      <c r="I183" s="14"/>
    </row>
    <row r="184" spans="1:9" ht="16.5" customHeight="1" thickBot="1">
      <c r="A184" s="403" t="s">
        <v>11785</v>
      </c>
      <c r="B184" s="706" t="s">
        <v>971</v>
      </c>
      <c r="C184" s="2306">
        <v>238.9</v>
      </c>
      <c r="D184" s="38">
        <v>1</v>
      </c>
      <c r="E184" s="1572">
        <f t="shared" ref="E184:E196" si="31">(E146*2)+(1000/D184*7.5)</f>
        <v>27186.46</v>
      </c>
      <c r="F184" s="471">
        <f t="shared" ref="F184:F193" si="32">ROUND(E184*(1-$F$11),2)</f>
        <v>27186.46</v>
      </c>
      <c r="G184" s="691">
        <f t="shared" ref="G184:G196" si="33">H184/D184*1000</f>
        <v>387000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14"/>
    </row>
    <row r="185" spans="1:9" ht="16.5" customHeight="1" thickBot="1">
      <c r="A185" s="403" t="s">
        <v>11786</v>
      </c>
      <c r="B185" s="706" t="s">
        <v>3020</v>
      </c>
      <c r="C185" s="2306">
        <v>336</v>
      </c>
      <c r="D185" s="38">
        <v>1</v>
      </c>
      <c r="E185" s="1572">
        <f t="shared" si="31"/>
        <v>27086.560000000001</v>
      </c>
      <c r="F185" s="471">
        <f t="shared" si="32"/>
        <v>27086.560000000001</v>
      </c>
      <c r="G185" s="691">
        <f t="shared" si="33"/>
        <v>387000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14"/>
    </row>
    <row r="186" spans="1:9" ht="16.5" customHeight="1" thickBot="1">
      <c r="A186" s="403" t="s">
        <v>11787</v>
      </c>
      <c r="B186" s="706" t="s">
        <v>3021</v>
      </c>
      <c r="C186" s="2306">
        <v>614</v>
      </c>
      <c r="D186" s="38">
        <v>1</v>
      </c>
      <c r="E186" s="1572">
        <f t="shared" si="31"/>
        <v>39150.619999999995</v>
      </c>
      <c r="F186" s="471">
        <f t="shared" si="32"/>
        <v>39150.620000000003</v>
      </c>
      <c r="G186" s="691">
        <f t="shared" si="33"/>
        <v>450230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450.23</v>
      </c>
      <c r="I186" s="14"/>
    </row>
    <row r="187" spans="1:9" ht="16.5" customHeight="1" thickBot="1">
      <c r="A187" s="403" t="s">
        <v>11788</v>
      </c>
      <c r="B187" s="706" t="s">
        <v>3022</v>
      </c>
      <c r="C187" s="2306">
        <v>970</v>
      </c>
      <c r="D187" s="38">
        <v>1</v>
      </c>
      <c r="E187" s="1572">
        <f t="shared" si="31"/>
        <v>55832.56</v>
      </c>
      <c r="F187" s="471">
        <f t="shared" si="32"/>
        <v>55832.56</v>
      </c>
      <c r="G187" s="691">
        <f t="shared" si="33"/>
        <v>642070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642.07000000000005</v>
      </c>
      <c r="I187" s="14"/>
    </row>
    <row r="188" spans="1:9" ht="16.5" customHeight="1" thickBot="1">
      <c r="A188" s="403" t="s">
        <v>11789</v>
      </c>
      <c r="B188" s="706" t="s">
        <v>3023</v>
      </c>
      <c r="C188" s="2306">
        <v>1412.5</v>
      </c>
      <c r="D188" s="38">
        <v>1</v>
      </c>
      <c r="E188" s="1572">
        <f t="shared" si="31"/>
        <v>78594.080000000002</v>
      </c>
      <c r="F188" s="471">
        <f t="shared" si="32"/>
        <v>78594.080000000002</v>
      </c>
      <c r="G188" s="691">
        <f t="shared" si="33"/>
        <v>903830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903.83</v>
      </c>
      <c r="I188" s="14"/>
    </row>
    <row r="189" spans="1:9" ht="16.5" customHeight="1" thickBot="1">
      <c r="A189" s="403" t="s">
        <v>11790</v>
      </c>
      <c r="B189" s="706" t="s">
        <v>3024</v>
      </c>
      <c r="C189" s="2306">
        <v>1940</v>
      </c>
      <c r="D189" s="38">
        <v>1</v>
      </c>
      <c r="E189" s="1572">
        <f t="shared" si="31"/>
        <v>103774.3</v>
      </c>
      <c r="F189" s="471">
        <f t="shared" si="32"/>
        <v>103774.3</v>
      </c>
      <c r="G189" s="691">
        <f t="shared" si="33"/>
        <v>1193400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1193.4000000000001</v>
      </c>
      <c r="I189" s="14"/>
    </row>
    <row r="190" spans="1:9" ht="16.5" customHeight="1" thickBot="1">
      <c r="A190" s="403" t="s">
        <v>11791</v>
      </c>
      <c r="B190" s="706" t="s">
        <v>3025</v>
      </c>
      <c r="C190" s="2306">
        <v>2600</v>
      </c>
      <c r="D190" s="38">
        <v>1</v>
      </c>
      <c r="E190" s="1572">
        <f t="shared" si="31"/>
        <v>134469.97999999998</v>
      </c>
      <c r="F190" s="471">
        <f t="shared" si="32"/>
        <v>134469.98000000001</v>
      </c>
      <c r="G190" s="691">
        <f t="shared" si="33"/>
        <v>1546400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1546.4</v>
      </c>
      <c r="I190" s="14"/>
    </row>
    <row r="191" spans="1:9" ht="16.5" customHeight="1" thickBot="1">
      <c r="A191" s="403" t="s">
        <v>11792</v>
      </c>
      <c r="B191" s="706" t="s">
        <v>3545</v>
      </c>
      <c r="C191" s="2306">
        <v>3228</v>
      </c>
      <c r="D191" s="38">
        <v>1</v>
      </c>
      <c r="E191" s="1572">
        <f t="shared" si="31"/>
        <v>168980.8</v>
      </c>
      <c r="F191" s="471">
        <f t="shared" si="32"/>
        <v>168980.8</v>
      </c>
      <c r="G191" s="691">
        <f t="shared" si="33"/>
        <v>1943280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1943.28</v>
      </c>
      <c r="I191" s="14"/>
    </row>
    <row r="192" spans="1:9" ht="16.5" customHeight="1" thickBot="1">
      <c r="A192" s="403" t="s">
        <v>11793</v>
      </c>
      <c r="B192" s="706" t="s">
        <v>3026</v>
      </c>
      <c r="C192" s="2306">
        <v>4064</v>
      </c>
      <c r="D192" s="38">
        <v>1</v>
      </c>
      <c r="E192" s="1572">
        <f t="shared" si="31"/>
        <v>207715.22</v>
      </c>
      <c r="F192" s="471">
        <f t="shared" si="32"/>
        <v>207715.22</v>
      </c>
      <c r="G192" s="691">
        <f t="shared" si="33"/>
        <v>2388730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2388.73</v>
      </c>
      <c r="I192" s="14"/>
    </row>
    <row r="193" spans="1:9" ht="16.5" customHeight="1" thickBot="1">
      <c r="A193" s="403" t="s">
        <v>11794</v>
      </c>
      <c r="B193" s="706" t="s">
        <v>9006</v>
      </c>
      <c r="C193" s="2306">
        <v>5008</v>
      </c>
      <c r="D193" s="38">
        <v>1</v>
      </c>
      <c r="E193" s="1572">
        <f t="shared" si="31"/>
        <v>263622.38</v>
      </c>
      <c r="F193" s="471">
        <f t="shared" si="32"/>
        <v>263622.38</v>
      </c>
      <c r="G193" s="691">
        <f t="shared" si="33"/>
        <v>3031660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3031.66</v>
      </c>
      <c r="I193" s="14"/>
    </row>
    <row r="194" spans="1:9" ht="16.5" customHeight="1" thickBot="1">
      <c r="A194" s="403" t="s">
        <v>11795</v>
      </c>
      <c r="B194" s="706" t="s">
        <v>3027</v>
      </c>
      <c r="C194" s="2306">
        <v>5866</v>
      </c>
      <c r="D194" s="38">
        <v>1</v>
      </c>
      <c r="E194" s="1572">
        <f t="shared" si="31"/>
        <v>297815.03999999998</v>
      </c>
      <c r="F194" s="471">
        <f t="shared" ref="F194" si="34">ROUND(E194*(1-$F$11),2)</f>
        <v>297815.03999999998</v>
      </c>
      <c r="G194" s="691">
        <f t="shared" si="33"/>
        <v>3424870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3424.87</v>
      </c>
      <c r="I194" s="14"/>
    </row>
    <row r="195" spans="1:9" ht="16.5" customHeight="1" thickBot="1">
      <c r="A195" s="403" t="s">
        <v>11796</v>
      </c>
      <c r="B195" s="706" t="s">
        <v>11026</v>
      </c>
      <c r="C195" s="2306">
        <v>7620</v>
      </c>
      <c r="D195" s="38">
        <v>1</v>
      </c>
      <c r="E195" s="1572">
        <f t="shared" si="31"/>
        <v>413184.94</v>
      </c>
      <c r="F195" s="471">
        <f>ROUND(E195*(1-$F$11),2)</f>
        <v>413184.94</v>
      </c>
      <c r="G195" s="691">
        <f t="shared" si="33"/>
        <v>4751630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4751.63</v>
      </c>
      <c r="I195" s="14"/>
    </row>
    <row r="196" spans="1:9" ht="16.5" customHeight="1">
      <c r="A196" s="403" t="s">
        <v>11797</v>
      </c>
      <c r="B196" s="1397" t="s">
        <v>3028</v>
      </c>
      <c r="C196" s="2306">
        <v>9323</v>
      </c>
      <c r="D196" s="38">
        <v>1</v>
      </c>
      <c r="E196" s="1572">
        <f t="shared" si="31"/>
        <v>511038.82</v>
      </c>
      <c r="F196" s="471">
        <f>ROUND(E196*(1-$F$11),2)</f>
        <v>511038.82</v>
      </c>
      <c r="G196" s="691">
        <f t="shared" si="33"/>
        <v>5876950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5876.95</v>
      </c>
      <c r="I196" s="14"/>
    </row>
    <row r="197" spans="1:9" ht="15" customHeight="1" thickBot="1"/>
    <row r="198" spans="1:9" ht="15" customHeight="1">
      <c r="A198" s="904"/>
      <c r="B198" s="905"/>
      <c r="C198" s="1962"/>
      <c r="D198" s="64" t="s">
        <v>2261</v>
      </c>
      <c r="E198" s="428"/>
      <c r="F198" s="428"/>
      <c r="G198" s="518"/>
      <c r="H198" s="128"/>
      <c r="I198" s="68"/>
    </row>
    <row r="199" spans="1:9" ht="15.75" customHeight="1">
      <c r="A199" s="890"/>
      <c r="B199" s="1912" t="s">
        <v>11311</v>
      </c>
      <c r="C199" s="2375"/>
      <c r="D199" s="441"/>
      <c r="E199" s="441"/>
      <c r="F199" s="426"/>
      <c r="G199" s="16"/>
    </row>
    <row r="200" spans="1:9" ht="15" customHeight="1">
      <c r="A200" s="890"/>
      <c r="C200" s="1475"/>
      <c r="D200" s="70"/>
      <c r="E200" s="713"/>
      <c r="F200" s="465"/>
      <c r="G200" s="703"/>
      <c r="H200" s="16"/>
      <c r="I200" s="132"/>
    </row>
    <row r="201" spans="1:9" ht="15" customHeight="1">
      <c r="A201" s="890"/>
      <c r="C201" s="1475"/>
      <c r="D201" s="70"/>
      <c r="E201" s="713"/>
      <c r="F201" s="465"/>
      <c r="G201" s="703"/>
      <c r="H201" s="16"/>
      <c r="I201" s="132"/>
    </row>
    <row r="202" spans="1:9" ht="15" customHeight="1">
      <c r="A202" s="890"/>
      <c r="C202" s="1475"/>
      <c r="D202" s="70"/>
      <c r="E202" s="713"/>
      <c r="F202" s="465"/>
      <c r="G202" s="703"/>
      <c r="H202" s="16"/>
      <c r="I202" s="132"/>
    </row>
    <row r="203" spans="1:9" ht="18.75" customHeight="1" thickBot="1">
      <c r="A203" s="2042" t="s">
        <v>7302</v>
      </c>
      <c r="B203" s="897"/>
      <c r="C203" s="1931"/>
      <c r="D203" s="72"/>
      <c r="E203" s="714"/>
      <c r="F203" s="467"/>
      <c r="G203" s="704"/>
      <c r="H203" s="136"/>
      <c r="I203" s="137"/>
    </row>
    <row r="204" spans="1:9" ht="42" customHeight="1">
      <c r="A204" s="1963" t="s">
        <v>1013</v>
      </c>
      <c r="B204" s="1964" t="s">
        <v>1014</v>
      </c>
      <c r="C204" s="2285" t="s">
        <v>665</v>
      </c>
      <c r="D204" s="153" t="s">
        <v>2923</v>
      </c>
      <c r="E204" s="473" t="s">
        <v>10276</v>
      </c>
      <c r="F204" s="469" t="s">
        <v>2578</v>
      </c>
      <c r="G204" s="967" t="s">
        <v>2427</v>
      </c>
      <c r="H204" s="327" t="s">
        <v>493</v>
      </c>
      <c r="I204" s="138" t="s">
        <v>4003</v>
      </c>
    </row>
    <row r="205" spans="1:9" ht="15" customHeight="1">
      <c r="A205" s="1519"/>
      <c r="B205" s="2015" t="s">
        <v>1657</v>
      </c>
      <c r="C205" s="2286" t="s">
        <v>3419</v>
      </c>
      <c r="D205" s="313" t="s">
        <v>2428</v>
      </c>
      <c r="E205" s="715" t="s">
        <v>264</v>
      </c>
      <c r="F205" s="475">
        <f>'Заказ, cкидки и курсы валют'!$I$12</f>
        <v>0</v>
      </c>
      <c r="G205" s="764"/>
      <c r="H205" s="358"/>
      <c r="I205" s="252"/>
    </row>
    <row r="206" spans="1:9" ht="15" customHeight="1">
      <c r="A206" s="403" t="s">
        <v>11312</v>
      </c>
      <c r="B206" s="1859" t="s">
        <v>3011</v>
      </c>
      <c r="C206" s="2306">
        <v>308</v>
      </c>
      <c r="D206" s="2696">
        <v>50</v>
      </c>
      <c r="E206" s="446">
        <v>9802.5400000000009</v>
      </c>
      <c r="F206" s="752">
        <f>ROUND(E206*(1-$F$11),2)</f>
        <v>9802.5400000000009</v>
      </c>
      <c r="G206" s="695">
        <f>'Заказ, cкидки и курсы валют'!$J$23*F206</f>
        <v>112729.21</v>
      </c>
      <c r="H206" s="96">
        <f>ROUND((D206/1000)*G206,2)</f>
        <v>5636.46</v>
      </c>
      <c r="I206" s="14"/>
    </row>
    <row r="207" spans="1:9" ht="15" customHeight="1">
      <c r="A207" s="403" t="s">
        <v>11313</v>
      </c>
      <c r="B207" s="1859" t="s">
        <v>3012</v>
      </c>
      <c r="C207" s="2306">
        <v>490</v>
      </c>
      <c r="D207" s="2696">
        <v>25</v>
      </c>
      <c r="E207" s="446">
        <v>14804.26</v>
      </c>
      <c r="F207" s="752">
        <f t="shared" ref="F207:F219" si="35">ROUND(E207*(1-$F$11),2)</f>
        <v>14804.26</v>
      </c>
      <c r="G207" s="695">
        <f>'Заказ, cкидки и курсы валют'!$J$23*F207</f>
        <v>170248.99</v>
      </c>
      <c r="H207" s="96">
        <f t="shared" ref="H207:H219" si="36">ROUND((D207/1000)*G207,2)</f>
        <v>4256.22</v>
      </c>
      <c r="I207" s="14"/>
    </row>
    <row r="208" spans="1:9" ht="15" customHeight="1">
      <c r="A208" s="403" t="s">
        <v>11314</v>
      </c>
      <c r="B208" s="1859" t="s">
        <v>3013</v>
      </c>
      <c r="C208" s="2306">
        <v>706</v>
      </c>
      <c r="D208" s="2696">
        <v>20</v>
      </c>
      <c r="E208" s="446">
        <v>20661.150000000001</v>
      </c>
      <c r="F208" s="752">
        <f t="shared" si="35"/>
        <v>20661.150000000001</v>
      </c>
      <c r="G208" s="695">
        <f>'Заказ, cкидки и курсы валют'!$J$23*F208</f>
        <v>237603.22500000001</v>
      </c>
      <c r="H208" s="96">
        <f t="shared" si="36"/>
        <v>4752.0600000000004</v>
      </c>
      <c r="I208" s="14"/>
    </row>
    <row r="209" spans="1:9" ht="15" customHeight="1">
      <c r="A209" s="403" t="s">
        <v>11725</v>
      </c>
      <c r="B209" s="1859" t="s">
        <v>3014</v>
      </c>
      <c r="C209" s="2306">
        <v>970</v>
      </c>
      <c r="D209" s="2696">
        <v>20</v>
      </c>
      <c r="E209" s="446">
        <v>27957.78</v>
      </c>
      <c r="F209" s="752">
        <f t="shared" si="35"/>
        <v>27957.78</v>
      </c>
      <c r="G209" s="695">
        <f>'Заказ, cкидки и курсы валют'!$J$23*F209</f>
        <v>321514.46999999997</v>
      </c>
      <c r="H209" s="96">
        <f t="shared" si="36"/>
        <v>6430.29</v>
      </c>
      <c r="I209" s="14"/>
    </row>
    <row r="210" spans="1:9" ht="15" customHeight="1">
      <c r="A210" s="403" t="s">
        <v>11315</v>
      </c>
      <c r="B210" s="1859" t="s">
        <v>3015</v>
      </c>
      <c r="C210" s="2306">
        <v>1310</v>
      </c>
      <c r="D210" s="2696">
        <v>10</v>
      </c>
      <c r="E210" s="446">
        <v>37055.53</v>
      </c>
      <c r="F210" s="752">
        <f t="shared" si="35"/>
        <v>37055.53</v>
      </c>
      <c r="G210" s="695">
        <f>'Заказ, cкидки и курсы валют'!$J$23*F210</f>
        <v>426138.59499999997</v>
      </c>
      <c r="H210" s="96">
        <f t="shared" si="36"/>
        <v>4261.3900000000003</v>
      </c>
      <c r="I210" s="14"/>
    </row>
    <row r="211" spans="1:9" ht="15" customHeight="1">
      <c r="A211" s="403" t="s">
        <v>11316</v>
      </c>
      <c r="B211" s="1859" t="s">
        <v>3017</v>
      </c>
      <c r="C211" s="2306">
        <v>2032</v>
      </c>
      <c r="D211" s="2696">
        <v>5</v>
      </c>
      <c r="E211" s="446">
        <v>57891.57</v>
      </c>
      <c r="F211" s="752">
        <f t="shared" si="35"/>
        <v>57891.57</v>
      </c>
      <c r="G211" s="695">
        <f>'Заказ, cкидки и курсы валют'!$J$23*F211</f>
        <v>665753.05500000005</v>
      </c>
      <c r="H211" s="96">
        <f t="shared" si="36"/>
        <v>3328.77</v>
      </c>
      <c r="I211" s="14"/>
    </row>
    <row r="212" spans="1:9" ht="15" customHeight="1">
      <c r="A212" s="403" t="s">
        <v>11317</v>
      </c>
      <c r="B212" s="1859" t="s">
        <v>3018</v>
      </c>
      <c r="C212" s="2306">
        <v>2696</v>
      </c>
      <c r="D212" s="2696">
        <v>5</v>
      </c>
      <c r="E212" s="446">
        <v>82615.83</v>
      </c>
      <c r="F212" s="752">
        <f t="shared" si="35"/>
        <v>82615.83</v>
      </c>
      <c r="G212" s="695">
        <f>'Заказ, cкидки и курсы валют'!$J$23*F212</f>
        <v>950082.04500000004</v>
      </c>
      <c r="H212" s="96">
        <f t="shared" si="36"/>
        <v>4750.41</v>
      </c>
      <c r="I212" s="14"/>
    </row>
    <row r="213" spans="1:9" ht="15" customHeight="1">
      <c r="A213" s="403" t="s">
        <v>11318</v>
      </c>
      <c r="B213" s="1859" t="s">
        <v>3021</v>
      </c>
      <c r="C213" s="2306">
        <v>616</v>
      </c>
      <c r="D213" s="2696">
        <v>25</v>
      </c>
      <c r="E213" s="446">
        <v>19605.05</v>
      </c>
      <c r="F213" s="752">
        <f t="shared" si="35"/>
        <v>19605.05</v>
      </c>
      <c r="G213" s="695">
        <f>'Заказ, cкидки и курсы валют'!$J$23*F213</f>
        <v>225458.07499999998</v>
      </c>
      <c r="H213" s="96">
        <f t="shared" si="36"/>
        <v>5636.45</v>
      </c>
      <c r="I213" s="14"/>
    </row>
    <row r="214" spans="1:9" ht="15" customHeight="1">
      <c r="A214" s="403" t="s">
        <v>11319</v>
      </c>
      <c r="B214" s="1859" t="s">
        <v>3022</v>
      </c>
      <c r="C214" s="2306">
        <v>974.17</v>
      </c>
      <c r="D214" s="2696">
        <v>25</v>
      </c>
      <c r="E214" s="446">
        <v>29578.37</v>
      </c>
      <c r="F214" s="752">
        <f t="shared" si="35"/>
        <v>29578.37</v>
      </c>
      <c r="G214" s="695">
        <f>'Заказ, cкидки и курсы валют'!$J$23*F214</f>
        <v>340151.255</v>
      </c>
      <c r="H214" s="96">
        <f t="shared" si="36"/>
        <v>8503.7800000000007</v>
      </c>
      <c r="I214" s="14"/>
    </row>
    <row r="215" spans="1:9" ht="14.5">
      <c r="A215" s="403" t="s">
        <v>11320</v>
      </c>
      <c r="B215" s="1859" t="s">
        <v>3023</v>
      </c>
      <c r="C215" s="2306">
        <v>1411.43</v>
      </c>
      <c r="D215" s="2696">
        <v>20</v>
      </c>
      <c r="E215" s="446">
        <v>41319.51</v>
      </c>
      <c r="F215" s="752">
        <f t="shared" si="35"/>
        <v>41319.51</v>
      </c>
      <c r="G215" s="695">
        <f>'Заказ, cкидки и курсы валют'!$J$23*F215</f>
        <v>475174.36500000005</v>
      </c>
      <c r="H215" s="96">
        <f t="shared" si="36"/>
        <v>9503.49</v>
      </c>
      <c r="I215" s="14"/>
    </row>
    <row r="216" spans="1:9" ht="14.5">
      <c r="A216" s="403" t="s">
        <v>11321</v>
      </c>
      <c r="B216" s="1859" t="s">
        <v>3024</v>
      </c>
      <c r="C216" s="2306">
        <v>1940</v>
      </c>
      <c r="D216" s="2696">
        <v>10</v>
      </c>
      <c r="E216" s="446">
        <v>55915.56</v>
      </c>
      <c r="F216" s="752">
        <f t="shared" si="35"/>
        <v>55915.56</v>
      </c>
      <c r="G216" s="695">
        <f>'Заказ, cкидки и курсы валют'!$J$23*F216</f>
        <v>643028.93999999994</v>
      </c>
      <c r="H216" s="96">
        <f t="shared" si="36"/>
        <v>6430.29</v>
      </c>
      <c r="I216" s="1669"/>
    </row>
    <row r="217" spans="1:9" ht="14.5">
      <c r="A217" s="403" t="s">
        <v>11322</v>
      </c>
      <c r="B217" s="1859" t="s">
        <v>3025</v>
      </c>
      <c r="C217" s="2306">
        <v>2595.56</v>
      </c>
      <c r="D217" s="2696">
        <v>10</v>
      </c>
      <c r="E217" s="446">
        <v>73984.649999999994</v>
      </c>
      <c r="F217" s="752">
        <f t="shared" si="35"/>
        <v>73984.649999999994</v>
      </c>
      <c r="G217" s="695">
        <f>'Заказ, cкидки и курсы валют'!$J$23*F217</f>
        <v>850823.47499999998</v>
      </c>
      <c r="H217" s="96">
        <f t="shared" si="36"/>
        <v>8508.23</v>
      </c>
      <c r="I217" s="14"/>
    </row>
    <row r="218" spans="1:9" ht="14.5">
      <c r="A218" s="403" t="s">
        <v>11323</v>
      </c>
      <c r="B218" s="1859" t="s">
        <v>3026</v>
      </c>
      <c r="C218" s="2306">
        <v>4064</v>
      </c>
      <c r="D218" s="2696">
        <v>5</v>
      </c>
      <c r="E218" s="446">
        <v>115783.09</v>
      </c>
      <c r="F218" s="752">
        <f t="shared" si="35"/>
        <v>115783.09</v>
      </c>
      <c r="G218" s="695">
        <f>'Заказ, cкидки и курсы валют'!$J$23*F218</f>
        <v>1331505.5349999999</v>
      </c>
      <c r="H218" s="96">
        <f t="shared" si="36"/>
        <v>6657.53</v>
      </c>
      <c r="I218" s="14"/>
    </row>
    <row r="219" spans="1:9" ht="14.5">
      <c r="A219" s="403" t="s">
        <v>11324</v>
      </c>
      <c r="B219" s="1859" t="s">
        <v>3027</v>
      </c>
      <c r="C219" s="2306">
        <v>5127.42</v>
      </c>
      <c r="D219" s="2696">
        <v>5</v>
      </c>
      <c r="E219" s="446">
        <v>163863.26999999999</v>
      </c>
      <c r="F219" s="752">
        <f t="shared" si="35"/>
        <v>163863.26999999999</v>
      </c>
      <c r="G219" s="695">
        <f>'Заказ, cкидки и курсы валют'!$J$23*F219</f>
        <v>1884427.605</v>
      </c>
      <c r="H219" s="96">
        <f t="shared" si="36"/>
        <v>9422.14</v>
      </c>
      <c r="I219" s="14"/>
    </row>
    <row r="220" spans="1:9" ht="15" customHeight="1" thickBot="1"/>
    <row r="221" spans="1:9" ht="15" customHeight="1">
      <c r="A221" s="904"/>
      <c r="B221" s="905"/>
      <c r="C221" s="1962"/>
      <c r="D221" s="64" t="s">
        <v>2331</v>
      </c>
      <c r="E221" s="428"/>
      <c r="F221" s="428"/>
      <c r="G221" s="442"/>
      <c r="H221" s="128"/>
      <c r="I221" s="68"/>
    </row>
    <row r="222" spans="1:9" ht="37.75" customHeight="1">
      <c r="A222" s="890"/>
      <c r="C222" s="1475"/>
      <c r="D222" s="70"/>
      <c r="E222" s="430"/>
      <c r="F222" s="465"/>
      <c r="G222" s="488"/>
      <c r="H222" s="16"/>
      <c r="I222" s="132"/>
    </row>
    <row r="223" spans="1:9" ht="15" customHeight="1">
      <c r="A223" s="890"/>
      <c r="C223" s="1475"/>
      <c r="D223" s="70"/>
      <c r="E223" s="430"/>
      <c r="F223" s="465"/>
      <c r="G223" s="488"/>
      <c r="H223" s="16"/>
      <c r="I223" s="132"/>
    </row>
    <row r="224" spans="1:9" ht="15" customHeight="1">
      <c r="A224" s="890"/>
      <c r="C224" s="1475"/>
      <c r="D224" s="70"/>
      <c r="E224" s="430"/>
      <c r="F224" s="465"/>
      <c r="G224" s="488"/>
      <c r="H224" s="16"/>
      <c r="I224" s="132"/>
    </row>
    <row r="225" spans="1:9" ht="15" customHeight="1" thickBot="1">
      <c r="A225" s="2042" t="s">
        <v>7302</v>
      </c>
      <c r="B225" s="897"/>
      <c r="C225" s="1931"/>
      <c r="D225" s="72"/>
      <c r="E225" s="431"/>
      <c r="F225" s="467"/>
      <c r="G225" s="489"/>
      <c r="H225" s="136"/>
      <c r="I225" s="137"/>
    </row>
    <row r="226" spans="1:9" ht="39.75" customHeight="1">
      <c r="A226" s="1519" t="s">
        <v>1013</v>
      </c>
      <c r="B226" s="1520" t="s">
        <v>1014</v>
      </c>
      <c r="C226" s="2286" t="s">
        <v>665</v>
      </c>
      <c r="D226" s="158" t="s">
        <v>2923</v>
      </c>
      <c r="E226" s="473" t="s">
        <v>10276</v>
      </c>
      <c r="F226" s="469" t="s">
        <v>2578</v>
      </c>
      <c r="G226" s="506" t="s">
        <v>2427</v>
      </c>
      <c r="H226" s="264" t="s">
        <v>493</v>
      </c>
      <c r="I226" s="160" t="s">
        <v>4003</v>
      </c>
    </row>
    <row r="227" spans="1:9" ht="15" customHeight="1" thickBot="1">
      <c r="A227" s="1519"/>
      <c r="B227" s="1680"/>
      <c r="C227" s="2286" t="s">
        <v>3419</v>
      </c>
      <c r="D227" s="313" t="s">
        <v>2428</v>
      </c>
      <c r="E227" s="437" t="s">
        <v>264</v>
      </c>
      <c r="F227" s="475">
        <f>'Заказ, cкидки и курсы валют'!$I$12</f>
        <v>0</v>
      </c>
      <c r="G227" s="765"/>
      <c r="H227" s="358"/>
      <c r="I227" s="252"/>
    </row>
    <row r="228" spans="1:9" ht="14.15" customHeight="1" thickBot="1">
      <c r="A228" s="403" t="s">
        <v>1246</v>
      </c>
      <c r="B228" s="494" t="s">
        <v>179</v>
      </c>
      <c r="C228" s="2306">
        <v>8.23</v>
      </c>
      <c r="D228" s="48">
        <v>100</v>
      </c>
      <c r="E228" s="446">
        <v>274.3</v>
      </c>
      <c r="F228" s="471">
        <f t="shared" ref="F228:F248" si="37">ROUND(E228*(1-$F$227),2)</f>
        <v>274.3</v>
      </c>
      <c r="G228" s="691">
        <f>H228/D228*1000</f>
        <v>3870</v>
      </c>
      <c r="H228" s="659">
        <f>ROUND(IF('Заказ, cкидки и курсы валют'!$J$23*E228/1000*D228&lt;387,387,'Заказ, cкидки и курсы валют'!$J$23*E228/1000*D228)*(1-'Заказ, cкидки и курсы валют'!$I$12),2)</f>
        <v>387</v>
      </c>
      <c r="I228" s="14"/>
    </row>
    <row r="229" spans="1:9" ht="14.15" customHeight="1" thickBot="1">
      <c r="A229" s="403" t="s">
        <v>1247</v>
      </c>
      <c r="B229" s="494" t="s">
        <v>181</v>
      </c>
      <c r="C229" s="2306">
        <v>11.5</v>
      </c>
      <c r="D229" s="48">
        <v>100</v>
      </c>
      <c r="E229" s="446">
        <v>360.76</v>
      </c>
      <c r="F229" s="471">
        <f t="shared" si="37"/>
        <v>360.76</v>
      </c>
      <c r="G229" s="691">
        <f>H229/D229*1000</f>
        <v>4148.7</v>
      </c>
      <c r="H229" s="659">
        <f>ROUND(IF('Заказ, cкидки и курсы валют'!$J$23*E229/1000*D229&lt;387,387,'Заказ, cкидки и курсы валют'!$J$23*E229/1000*D229)*(1-'Заказ, cкидки и курсы валют'!$I$12),2)</f>
        <v>414.87</v>
      </c>
      <c r="I229" s="14"/>
    </row>
    <row r="230" spans="1:9" ht="14.15" customHeight="1" thickBot="1">
      <c r="A230" s="403" t="s">
        <v>1248</v>
      </c>
      <c r="B230" s="494" t="s">
        <v>183</v>
      </c>
      <c r="C230" s="2306">
        <v>13.75</v>
      </c>
      <c r="D230" s="48">
        <v>100</v>
      </c>
      <c r="E230" s="446">
        <v>470.91</v>
      </c>
      <c r="F230" s="471">
        <f t="shared" si="37"/>
        <v>470.91</v>
      </c>
      <c r="G230" s="691">
        <f>'Заказ, cкидки и курсы валют'!$J$23*F230</f>
        <v>5415.4650000000001</v>
      </c>
      <c r="H230" s="659">
        <f>ROUND(IF('Заказ, cкидки и курсы валют'!$J$23*E230/1000*D230&lt;387,387,'Заказ, cкидки и курсы валют'!$J$23*E230/1000*D230)*(1-'Заказ, cкидки и курсы валют'!$I$12),2)</f>
        <v>541.54999999999995</v>
      </c>
      <c r="I230" s="14"/>
    </row>
    <row r="231" spans="1:9" ht="14.15" customHeight="1" thickBot="1">
      <c r="A231" s="403" t="s">
        <v>1249</v>
      </c>
      <c r="B231" s="494" t="s">
        <v>190</v>
      </c>
      <c r="C231" s="2306">
        <v>10.5</v>
      </c>
      <c r="D231" s="48">
        <v>100</v>
      </c>
      <c r="E231" s="446">
        <v>293.26</v>
      </c>
      <c r="F231" s="471">
        <f t="shared" si="37"/>
        <v>293.26</v>
      </c>
      <c r="G231" s="691">
        <f>'Заказ, cкидки и курсы валют'!$J$23*F231</f>
        <v>3372.49</v>
      </c>
      <c r="H231" s="659">
        <f>ROUND(IF('Заказ, cкидки и курсы валют'!$J$23*E231/1000*D231&lt;387,387,'Заказ, cкидки и курсы валют'!$J$23*E231/1000*D231)*(1-'Заказ, cкидки и курсы валют'!$I$12),2)</f>
        <v>387</v>
      </c>
      <c r="I231" s="14"/>
    </row>
    <row r="232" spans="1:9" ht="14.15" customHeight="1" thickBot="1">
      <c r="A232" s="403" t="s">
        <v>1250</v>
      </c>
      <c r="B232" s="490" t="s">
        <v>191</v>
      </c>
      <c r="C232" s="2306">
        <v>13.33</v>
      </c>
      <c r="D232" s="38">
        <v>100</v>
      </c>
      <c r="E232" s="446">
        <v>385.96</v>
      </c>
      <c r="F232" s="471">
        <f t="shared" si="37"/>
        <v>385.96</v>
      </c>
      <c r="G232" s="691">
        <f>'Заказ, cкидки и курсы валют'!$J$23*F232</f>
        <v>4438.54</v>
      </c>
      <c r="H232" s="659">
        <f>ROUND(IF('Заказ, cкидки и курсы валют'!$J$23*E232/1000*D232&lt;387,387,'Заказ, cкидки и курсы валют'!$J$23*E232/1000*D232)*(1-'Заказ, cкидки и курсы валют'!$I$12),2)</f>
        <v>443.85</v>
      </c>
      <c r="I232" s="14"/>
    </row>
    <row r="233" spans="1:9" ht="14.15" customHeight="1" thickBot="1">
      <c r="A233" s="403" t="s">
        <v>1251</v>
      </c>
      <c r="B233" s="490" t="s">
        <v>193</v>
      </c>
      <c r="C233" s="2306">
        <v>18.3</v>
      </c>
      <c r="D233" s="38">
        <v>100</v>
      </c>
      <c r="E233" s="446">
        <v>502.99</v>
      </c>
      <c r="F233" s="471">
        <f t="shared" si="37"/>
        <v>502.99</v>
      </c>
      <c r="G233" s="691">
        <f>'Заказ, cкидки и курсы валют'!$J$23*F233</f>
        <v>5784.3850000000002</v>
      </c>
      <c r="H233" s="659">
        <f>ROUND(IF('Заказ, cкидки и курсы валют'!$J$23*E233/1000*D233&lt;387,387,'Заказ, cкидки и курсы валют'!$J$23*E233/1000*D233)*(1-'Заказ, cкидки и курсы валют'!$I$12),2)</f>
        <v>578.44000000000005</v>
      </c>
      <c r="I233" s="14"/>
    </row>
    <row r="234" spans="1:9" ht="14.15" customHeight="1" thickBot="1">
      <c r="A234" s="403" t="s">
        <v>1252</v>
      </c>
      <c r="B234" s="490" t="s">
        <v>2901</v>
      </c>
      <c r="C234" s="2306">
        <v>21.4</v>
      </c>
      <c r="D234" s="38">
        <v>100</v>
      </c>
      <c r="E234" s="446">
        <v>560.1</v>
      </c>
      <c r="F234" s="471">
        <f t="shared" si="37"/>
        <v>560.1</v>
      </c>
      <c r="G234" s="691">
        <f>'Заказ, cкидки и курсы валют'!$J$23*F234</f>
        <v>6441.1500000000005</v>
      </c>
      <c r="H234" s="659">
        <f>ROUND(IF('Заказ, cкидки и курсы валют'!$J$23*E234/1000*D234&lt;387,387,'Заказ, cкидки и курсы валют'!$J$23*E234/1000*D234)*(1-'Заказ, cкидки и курсы валют'!$I$12),2)</f>
        <v>644.12</v>
      </c>
      <c r="I234" s="14"/>
    </row>
    <row r="235" spans="1:9" ht="14.15" customHeight="1" thickBot="1">
      <c r="A235" s="403" t="s">
        <v>1253</v>
      </c>
      <c r="B235" s="490" t="s">
        <v>194</v>
      </c>
      <c r="C235" s="2306">
        <v>24.5</v>
      </c>
      <c r="D235" s="38">
        <v>100</v>
      </c>
      <c r="E235" s="446">
        <v>636.82000000000005</v>
      </c>
      <c r="F235" s="471">
        <f t="shared" si="37"/>
        <v>636.82000000000005</v>
      </c>
      <c r="G235" s="691">
        <f>'Заказ, cкидки и курсы валют'!$J$23*F235</f>
        <v>7323.43</v>
      </c>
      <c r="H235" s="659">
        <f>ROUND(IF('Заказ, cкидки и курсы валют'!$J$23*E235/1000*D235&lt;387,387,'Заказ, cкидки и курсы валют'!$J$23*E235/1000*D235)*(1-'Заказ, cкидки и курсы валют'!$I$12),2)</f>
        <v>732.34</v>
      </c>
      <c r="I235" s="14"/>
    </row>
    <row r="236" spans="1:9" ht="14.15" customHeight="1" thickBot="1">
      <c r="A236" s="403" t="s">
        <v>1254</v>
      </c>
      <c r="B236" s="490" t="s">
        <v>195</v>
      </c>
      <c r="C236" s="2306">
        <v>29.5</v>
      </c>
      <c r="D236" s="490">
        <v>50</v>
      </c>
      <c r="E236" s="446">
        <v>764.67</v>
      </c>
      <c r="F236" s="471">
        <f t="shared" si="37"/>
        <v>764.67</v>
      </c>
      <c r="G236" s="691">
        <f>'Заказ, cкидки и курсы валют'!$J$23*F236</f>
        <v>8793.7049999999999</v>
      </c>
      <c r="H236" s="659">
        <f>ROUND(IF('Заказ, cкидки и курсы валют'!$J$23*E236/1000*D236&lt;387,387,'Заказ, cкидки и курсы валют'!$J$23*E236/1000*D236)*(1-'Заказ, cкидки и курсы валют'!$I$12),2)</f>
        <v>439.69</v>
      </c>
      <c r="I236" s="14"/>
    </row>
    <row r="237" spans="1:9" ht="14.15" customHeight="1" thickBot="1">
      <c r="A237" s="403" t="s">
        <v>1255</v>
      </c>
      <c r="B237" s="490" t="s">
        <v>196</v>
      </c>
      <c r="C237" s="2306">
        <v>34.299999999999997</v>
      </c>
      <c r="D237" s="38">
        <v>50</v>
      </c>
      <c r="E237" s="446">
        <v>894.32</v>
      </c>
      <c r="F237" s="471">
        <f t="shared" si="37"/>
        <v>894.32</v>
      </c>
      <c r="G237" s="691">
        <f>'Заказ, cкидки и курсы валют'!$J$23*F237</f>
        <v>10284.68</v>
      </c>
      <c r="H237" s="659">
        <f>ROUND(IF('Заказ, cкидки и курсы валют'!$J$23*E237/1000*D237&lt;387,387,'Заказ, cкидки и курсы валют'!$J$23*E237/1000*D237)*(1-'Заказ, cкидки и курсы валют'!$I$12),2)</f>
        <v>514.23</v>
      </c>
      <c r="I237" s="14"/>
    </row>
    <row r="238" spans="1:9" ht="14.15" customHeight="1" thickBot="1">
      <c r="A238" s="403" t="s">
        <v>1256</v>
      </c>
      <c r="B238" s="490" t="s">
        <v>197</v>
      </c>
      <c r="C238" s="2306">
        <v>40.4</v>
      </c>
      <c r="D238" s="38">
        <v>50</v>
      </c>
      <c r="E238" s="446">
        <v>1063.27</v>
      </c>
      <c r="F238" s="471">
        <f t="shared" si="37"/>
        <v>1063.27</v>
      </c>
      <c r="G238" s="691">
        <f>'Заказ, cкидки и курсы валют'!$J$23*F238</f>
        <v>12227.605</v>
      </c>
      <c r="H238" s="659">
        <f>ROUND(IF('Заказ, cкидки и курсы валют'!$J$23*E238/1000*D238&lt;387,387,'Заказ, cкидки и курсы валют'!$J$23*E238/1000*D238)*(1-'Заказ, cкидки и курсы валют'!$I$12),2)</f>
        <v>611.38</v>
      </c>
      <c r="I238" s="14"/>
    </row>
    <row r="239" spans="1:9" ht="14.15" customHeight="1" thickBot="1">
      <c r="A239" s="403" t="s">
        <v>1257</v>
      </c>
      <c r="B239" s="490" t="s">
        <v>198</v>
      </c>
      <c r="C239" s="2306">
        <v>47.4</v>
      </c>
      <c r="D239" s="38">
        <v>50</v>
      </c>
      <c r="E239" s="446">
        <v>1224.51</v>
      </c>
      <c r="F239" s="471">
        <f t="shared" si="37"/>
        <v>1224.51</v>
      </c>
      <c r="G239" s="691">
        <f>'Заказ, cкидки и курсы валют'!$J$23*F239</f>
        <v>14081.865</v>
      </c>
      <c r="H239" s="659">
        <f>ROUND(IF('Заказ, cкидки и курсы валют'!$J$23*E239/1000*D239&lt;387,387,'Заказ, cкидки и курсы валют'!$J$23*E239/1000*D239)*(1-'Заказ, cкидки и курсы валют'!$I$12),2)</f>
        <v>704.09</v>
      </c>
      <c r="I239" s="14"/>
    </row>
    <row r="240" spans="1:9" ht="14.15" customHeight="1" thickBot="1">
      <c r="A240" s="403" t="s">
        <v>1258</v>
      </c>
      <c r="B240" s="490" t="s">
        <v>199</v>
      </c>
      <c r="C240" s="2306">
        <v>53.5</v>
      </c>
      <c r="D240" s="38">
        <v>50</v>
      </c>
      <c r="E240" s="446">
        <v>1326.96</v>
      </c>
      <c r="F240" s="471">
        <f t="shared" si="37"/>
        <v>1326.96</v>
      </c>
      <c r="G240" s="691">
        <f>'Заказ, cкидки и курсы валют'!$J$23*F240</f>
        <v>15260.04</v>
      </c>
      <c r="H240" s="659">
        <f>ROUND(IF('Заказ, cкидки и курсы валют'!$J$23*E240/1000*D240&lt;387,387,'Заказ, cкидки и курсы валют'!$J$23*E240/1000*D240)*(1-'Заказ, cкидки и курсы валют'!$I$12),2)</f>
        <v>763</v>
      </c>
      <c r="I240" s="14"/>
    </row>
    <row r="241" spans="1:10" ht="14.15" customHeight="1" thickBot="1">
      <c r="A241" s="403" t="s">
        <v>1259</v>
      </c>
      <c r="B241" s="490" t="s">
        <v>201</v>
      </c>
      <c r="C241" s="2306">
        <v>22</v>
      </c>
      <c r="D241" s="38">
        <v>100</v>
      </c>
      <c r="E241" s="446">
        <v>587.99</v>
      </c>
      <c r="F241" s="471">
        <f t="shared" si="37"/>
        <v>587.99</v>
      </c>
      <c r="G241" s="691">
        <f>'Заказ, cкидки и курсы валют'!$J$23*F241</f>
        <v>6761.8850000000002</v>
      </c>
      <c r="H241" s="659">
        <f>ROUND(IF('Заказ, cкидки и курсы валют'!$J$23*E241/1000*D241&lt;387,387,'Заказ, cкидки и курсы валют'!$J$23*E241/1000*D241)*(1-'Заказ, cкидки и курсы валют'!$I$12),2)</f>
        <v>676.19</v>
      </c>
      <c r="I241" s="14"/>
    </row>
    <row r="242" spans="1:10" ht="14.15" customHeight="1" thickBot="1">
      <c r="A242" s="403" t="s">
        <v>497</v>
      </c>
      <c r="B242" s="490" t="s">
        <v>202</v>
      </c>
      <c r="C242" s="2306">
        <v>28.8</v>
      </c>
      <c r="D242" s="38">
        <v>100</v>
      </c>
      <c r="E242" s="446">
        <v>784.97</v>
      </c>
      <c r="F242" s="471">
        <f t="shared" si="37"/>
        <v>784.97</v>
      </c>
      <c r="G242" s="691">
        <f>'Заказ, cкидки и курсы валют'!$J$23*F242</f>
        <v>9027.1550000000007</v>
      </c>
      <c r="H242" s="659">
        <f>ROUND(IF('Заказ, cкидки и курсы валют'!$J$23*E242/1000*D242&lt;387,387,'Заказ, cкидки и курсы валют'!$J$23*E242/1000*D242)*(1-'Заказ, cкидки и курсы валют'!$I$12),2)</f>
        <v>902.72</v>
      </c>
      <c r="I242" s="14"/>
    </row>
    <row r="243" spans="1:10" ht="14.15" customHeight="1" thickBot="1">
      <c r="A243" s="403" t="s">
        <v>498</v>
      </c>
      <c r="B243" s="490" t="s">
        <v>203</v>
      </c>
      <c r="C243" s="2306">
        <v>37</v>
      </c>
      <c r="D243" s="38">
        <v>50</v>
      </c>
      <c r="E243" s="446">
        <v>1007.96</v>
      </c>
      <c r="F243" s="471">
        <f t="shared" si="37"/>
        <v>1007.96</v>
      </c>
      <c r="G243" s="691">
        <f>'Заказ, cкидки и курсы валют'!$J$23*F243</f>
        <v>11591.54</v>
      </c>
      <c r="H243" s="659">
        <f>ROUND(IF('Заказ, cкидки и курсы валют'!$J$23*E243/1000*D243&lt;387,387,'Заказ, cкидки и курсы валют'!$J$23*E243/1000*D243)*(1-'Заказ, cкидки и курсы валют'!$I$12),2)</f>
        <v>579.58000000000004</v>
      </c>
      <c r="I243" s="14"/>
    </row>
    <row r="244" spans="1:10" ht="14.15" customHeight="1" thickBot="1">
      <c r="A244" s="403" t="s">
        <v>499</v>
      </c>
      <c r="B244" s="490" t="s">
        <v>204</v>
      </c>
      <c r="C244" s="2306">
        <v>46.4</v>
      </c>
      <c r="D244" s="38">
        <v>50</v>
      </c>
      <c r="E244" s="446">
        <v>1260.72</v>
      </c>
      <c r="F244" s="471">
        <f t="shared" si="37"/>
        <v>1260.72</v>
      </c>
      <c r="G244" s="691">
        <f>'Заказ, cкидки и курсы валют'!$J$23*F244</f>
        <v>14498.28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724.91</v>
      </c>
      <c r="I244" s="14"/>
    </row>
    <row r="245" spans="1:10" s="338" customFormat="1" ht="14.15" customHeight="1" thickBot="1">
      <c r="A245" s="403" t="s">
        <v>500</v>
      </c>
      <c r="B245" s="490" t="s">
        <v>205</v>
      </c>
      <c r="C245" s="2306">
        <v>56</v>
      </c>
      <c r="D245" s="38">
        <v>50</v>
      </c>
      <c r="E245" s="446">
        <v>1531.69</v>
      </c>
      <c r="F245" s="471">
        <f t="shared" si="37"/>
        <v>1531.69</v>
      </c>
      <c r="G245" s="691">
        <f>'Заказ, cкидки и курсы валют'!$J$23*F245</f>
        <v>17614.435000000001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880.72</v>
      </c>
      <c r="I245" s="14"/>
      <c r="J245"/>
    </row>
    <row r="246" spans="1:10" ht="14.15" customHeight="1" thickBot="1">
      <c r="A246" s="403" t="s">
        <v>501</v>
      </c>
      <c r="B246" s="490" t="s">
        <v>206</v>
      </c>
      <c r="C246" s="2306">
        <v>65.87</v>
      </c>
      <c r="D246" s="38">
        <v>50</v>
      </c>
      <c r="E246" s="446">
        <v>1867.59</v>
      </c>
      <c r="F246" s="471">
        <f t="shared" si="37"/>
        <v>1867.59</v>
      </c>
      <c r="G246" s="691">
        <f>'Заказ, cкидки и курсы валют'!$J$23*F246</f>
        <v>21477.285</v>
      </c>
      <c r="H246" s="659">
        <f>ROUND(IF('Заказ, cкидки и курсы валют'!$J$23*E246/1000*D246&lt;387,387,'Заказ, cкидки и курсы валют'!$J$23*E246/1000*D246)*(1-'Заказ, cкидки и курсы валют'!$I$12),2)</f>
        <v>1073.8599999999999</v>
      </c>
      <c r="I246" s="14"/>
    </row>
    <row r="247" spans="1:10" ht="14.15" customHeight="1" thickBot="1">
      <c r="A247" s="403" t="s">
        <v>502</v>
      </c>
      <c r="B247" s="490" t="s">
        <v>207</v>
      </c>
      <c r="C247" s="2306">
        <v>76.67</v>
      </c>
      <c r="D247" s="38">
        <v>50</v>
      </c>
      <c r="E247" s="446">
        <v>2070.42</v>
      </c>
      <c r="F247" s="471">
        <f t="shared" si="37"/>
        <v>2070.42</v>
      </c>
      <c r="G247" s="691">
        <f>'Заказ, cкидки и курсы валют'!$J$23*F247</f>
        <v>23809.83</v>
      </c>
      <c r="H247" s="659">
        <f>ROUND(IF('Заказ, cкидки и курсы валют'!$J$23*E247/1000*D247&lt;387,387,'Заказ, cкидки и курсы валют'!$J$23*E247/1000*D247)*(1-'Заказ, cкидки и курсы валют'!$I$12),2)</f>
        <v>1190.49</v>
      </c>
      <c r="I247" s="14"/>
    </row>
    <row r="248" spans="1:10" ht="14.15" customHeight="1">
      <c r="A248" s="403" t="s">
        <v>503</v>
      </c>
      <c r="B248" s="490" t="s">
        <v>208</v>
      </c>
      <c r="C248" s="2306">
        <v>85</v>
      </c>
      <c r="D248" s="38">
        <v>50</v>
      </c>
      <c r="E248" s="446">
        <v>2453.59</v>
      </c>
      <c r="F248" s="471">
        <f t="shared" si="37"/>
        <v>2453.59</v>
      </c>
      <c r="G248" s="691">
        <f>'Заказ, cкидки и курсы валют'!$J$23*F248</f>
        <v>28216.285000000003</v>
      </c>
      <c r="H248" s="659">
        <f>ROUND(IF('Заказ, cкидки и курсы валют'!$J$23*E248/1000*D248&lt;387,387,'Заказ, cкидки и курсы валют'!$J$23*E248/1000*D248)*(1-'Заказ, cкидки и курсы валют'!$I$12),2)</f>
        <v>1410.81</v>
      </c>
      <c r="I248" s="14"/>
    </row>
    <row r="249" spans="1:10" ht="14.15" customHeight="1" thickBot="1"/>
    <row r="250" spans="1:10" s="378" customFormat="1" ht="14.15" customHeight="1">
      <c r="A250" s="904"/>
      <c r="B250" s="905"/>
      <c r="C250" s="1962"/>
      <c r="D250" s="64" t="s">
        <v>2331</v>
      </c>
      <c r="E250" s="428"/>
      <c r="F250" s="428"/>
      <c r="G250" s="442"/>
      <c r="H250" s="128"/>
      <c r="I250" s="68"/>
      <c r="J250"/>
    </row>
    <row r="251" spans="1:10" ht="14.15" customHeight="1">
      <c r="A251" s="890"/>
      <c r="C251" s="1475"/>
      <c r="D251" s="70"/>
      <c r="E251" s="430"/>
      <c r="F251" s="465"/>
      <c r="G251" s="488"/>
      <c r="H251" s="16"/>
      <c r="I251" s="132"/>
    </row>
    <row r="252" spans="1:10" ht="14.15" customHeight="1">
      <c r="A252" s="890"/>
      <c r="C252" s="1475"/>
      <c r="D252" s="70"/>
      <c r="E252" s="430"/>
      <c r="F252" s="465"/>
      <c r="G252" s="488"/>
      <c r="H252" s="16"/>
      <c r="I252" s="132"/>
    </row>
    <row r="253" spans="1:10" ht="14.15" customHeight="1">
      <c r="A253" s="890"/>
      <c r="C253" s="1475"/>
      <c r="D253" s="70"/>
      <c r="E253" s="430"/>
      <c r="F253" s="465"/>
      <c r="G253" s="488"/>
      <c r="H253" s="16"/>
      <c r="I253" s="132"/>
    </row>
    <row r="254" spans="1:10" ht="14.15" customHeight="1" thickBot="1">
      <c r="A254" s="2044" t="s">
        <v>7304</v>
      </c>
      <c r="B254" s="1828"/>
      <c r="C254" s="1931"/>
      <c r="D254" s="72"/>
      <c r="E254" s="431"/>
      <c r="F254" s="467"/>
      <c r="G254" s="489"/>
      <c r="H254" s="136"/>
      <c r="I254" s="137"/>
    </row>
    <row r="255" spans="1:10" ht="34.5" customHeight="1">
      <c r="A255" s="1519" t="s">
        <v>1013</v>
      </c>
      <c r="B255" s="1520" t="s">
        <v>1014</v>
      </c>
      <c r="C255" s="2286" t="s">
        <v>665</v>
      </c>
      <c r="D255" s="158" t="s">
        <v>2923</v>
      </c>
      <c r="E255" s="473" t="s">
        <v>10276</v>
      </c>
      <c r="F255" s="469" t="s">
        <v>2578</v>
      </c>
      <c r="G255" s="506" t="s">
        <v>2427</v>
      </c>
      <c r="H255" s="264" t="s">
        <v>493</v>
      </c>
      <c r="I255" s="160" t="s">
        <v>4003</v>
      </c>
      <c r="J255" s="2868" t="s">
        <v>11229</v>
      </c>
    </row>
    <row r="256" spans="1:10" ht="14.15" customHeight="1" thickBot="1">
      <c r="A256" s="1519"/>
      <c r="B256" s="1680"/>
      <c r="C256" s="2286" t="s">
        <v>3419</v>
      </c>
      <c r="D256" s="313" t="s">
        <v>2428</v>
      </c>
      <c r="E256" s="437" t="s">
        <v>264</v>
      </c>
      <c r="F256" s="475">
        <f>'Заказ, cкидки и курсы валют'!$I$12</f>
        <v>0</v>
      </c>
      <c r="G256" s="765"/>
      <c r="H256" s="358"/>
      <c r="I256" s="252"/>
      <c r="J256" s="2873"/>
    </row>
    <row r="257" spans="1:10" ht="14.15" customHeight="1" thickBot="1">
      <c r="A257" s="403" t="s">
        <v>7382</v>
      </c>
      <c r="B257" s="494" t="s">
        <v>179</v>
      </c>
      <c r="C257" s="2306">
        <v>8.23</v>
      </c>
      <c r="D257" s="48">
        <v>10</v>
      </c>
      <c r="E257" s="1572">
        <f>(E228*2)+(1000/D257*7.5)</f>
        <v>1298.5999999999999</v>
      </c>
      <c r="F257" s="471">
        <f t="shared" ref="F257:F277" si="38">ROUND(E257*(1-$F$227),2)</f>
        <v>1298.5999999999999</v>
      </c>
      <c r="G257" s="691">
        <f>H257/D257*1000</f>
        <v>38700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14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4.15" customHeight="1" thickBot="1">
      <c r="A258" s="403" t="s">
        <v>7383</v>
      </c>
      <c r="B258" s="494" t="s">
        <v>181</v>
      </c>
      <c r="C258" s="2306">
        <v>11.5</v>
      </c>
      <c r="D258" s="48">
        <v>10</v>
      </c>
      <c r="E258" s="1572">
        <f t="shared" ref="E258:E277" si="39">(E229*2)+(1000/D258*7.5)</f>
        <v>1471.52</v>
      </c>
      <c r="F258" s="471">
        <f t="shared" si="38"/>
        <v>1471.52</v>
      </c>
      <c r="G258" s="691">
        <f t="shared" ref="G258:G277" si="40">H258/D258*1000</f>
        <v>38700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14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4.15" customHeight="1" thickBot="1">
      <c r="A259" s="403" t="s">
        <v>7384</v>
      </c>
      <c r="B259" s="494" t="s">
        <v>183</v>
      </c>
      <c r="C259" s="2306">
        <v>13.75</v>
      </c>
      <c r="D259" s="48">
        <v>10</v>
      </c>
      <c r="E259" s="1572">
        <f t="shared" si="39"/>
        <v>1691.8200000000002</v>
      </c>
      <c r="F259" s="471">
        <f t="shared" si="38"/>
        <v>1691.82</v>
      </c>
      <c r="G259" s="691">
        <f t="shared" si="40"/>
        <v>38700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14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4.15" customHeight="1" thickBot="1">
      <c r="A260" s="403" t="s">
        <v>7385</v>
      </c>
      <c r="B260" s="494" t="s">
        <v>190</v>
      </c>
      <c r="C260" s="2306">
        <v>10.5</v>
      </c>
      <c r="D260" s="48">
        <v>10</v>
      </c>
      <c r="E260" s="1572">
        <f t="shared" si="39"/>
        <v>1336.52</v>
      </c>
      <c r="F260" s="471">
        <f t="shared" si="38"/>
        <v>1336.52</v>
      </c>
      <c r="G260" s="691">
        <f t="shared" si="40"/>
        <v>38700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387</v>
      </c>
      <c r="I260" s="14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464.4</v>
      </c>
    </row>
    <row r="261" spans="1:10" ht="14.15" customHeight="1" thickBot="1">
      <c r="A261" s="403" t="s">
        <v>7386</v>
      </c>
      <c r="B261" s="490" t="s">
        <v>191</v>
      </c>
      <c r="C261" s="2306">
        <v>13.33</v>
      </c>
      <c r="D261" s="38">
        <v>10</v>
      </c>
      <c r="E261" s="1572">
        <f t="shared" si="39"/>
        <v>1521.92</v>
      </c>
      <c r="F261" s="471">
        <f t="shared" si="38"/>
        <v>1521.92</v>
      </c>
      <c r="G261" s="691">
        <f t="shared" si="40"/>
        <v>38700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387</v>
      </c>
      <c r="I261" s="14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464.4</v>
      </c>
    </row>
    <row r="262" spans="1:10" ht="14.15" customHeight="1" thickBot="1">
      <c r="A262" s="403" t="s">
        <v>7387</v>
      </c>
      <c r="B262" s="490" t="s">
        <v>193</v>
      </c>
      <c r="C262" s="2306">
        <v>18.3</v>
      </c>
      <c r="D262" s="38">
        <v>10</v>
      </c>
      <c r="E262" s="1572">
        <f t="shared" si="39"/>
        <v>1755.98</v>
      </c>
      <c r="F262" s="471">
        <f t="shared" si="38"/>
        <v>1755.98</v>
      </c>
      <c r="G262" s="691">
        <f t="shared" si="40"/>
        <v>38700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14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4.15" customHeight="1" thickBot="1">
      <c r="A263" s="403" t="s">
        <v>7388</v>
      </c>
      <c r="B263" s="490" t="s">
        <v>2901</v>
      </c>
      <c r="C263" s="2306">
        <v>21.4</v>
      </c>
      <c r="D263" s="38">
        <v>10</v>
      </c>
      <c r="E263" s="1572">
        <f t="shared" si="39"/>
        <v>1870.2</v>
      </c>
      <c r="F263" s="471">
        <f t="shared" si="38"/>
        <v>1870.2</v>
      </c>
      <c r="G263" s="691">
        <f t="shared" si="40"/>
        <v>38700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14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4.15" customHeight="1" thickBot="1">
      <c r="A264" s="403" t="s">
        <v>7389</v>
      </c>
      <c r="B264" s="490" t="s">
        <v>194</v>
      </c>
      <c r="C264" s="2306">
        <v>24.5</v>
      </c>
      <c r="D264" s="38">
        <v>10</v>
      </c>
      <c r="E264" s="1572">
        <f t="shared" si="39"/>
        <v>2023.64</v>
      </c>
      <c r="F264" s="471">
        <f t="shared" si="38"/>
        <v>2023.64</v>
      </c>
      <c r="G264" s="691">
        <f t="shared" si="40"/>
        <v>38700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14"/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4.15" customHeight="1" thickBot="1">
      <c r="A265" s="403" t="s">
        <v>7390</v>
      </c>
      <c r="B265" s="490" t="s">
        <v>195</v>
      </c>
      <c r="C265" s="2306">
        <v>29.5</v>
      </c>
      <c r="D265" s="490">
        <v>5</v>
      </c>
      <c r="E265" s="1572">
        <f t="shared" si="39"/>
        <v>3029.34</v>
      </c>
      <c r="F265" s="471">
        <f t="shared" si="38"/>
        <v>3029.34</v>
      </c>
      <c r="G265" s="691">
        <f t="shared" si="40"/>
        <v>77400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387</v>
      </c>
      <c r="I265" s="14"/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464.4</v>
      </c>
    </row>
    <row r="266" spans="1:10" ht="14.15" customHeight="1" thickBot="1">
      <c r="A266" s="403" t="s">
        <v>7391</v>
      </c>
      <c r="B266" s="490" t="s">
        <v>196</v>
      </c>
      <c r="C266" s="2306">
        <v>34.299999999999997</v>
      </c>
      <c r="D266" s="38">
        <v>5</v>
      </c>
      <c r="E266" s="1572">
        <f t="shared" si="39"/>
        <v>3288.6400000000003</v>
      </c>
      <c r="F266" s="471">
        <f t="shared" si="38"/>
        <v>3288.64</v>
      </c>
      <c r="G266" s="691">
        <f t="shared" si="40"/>
        <v>77400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387</v>
      </c>
      <c r="I266" s="14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464.4</v>
      </c>
    </row>
    <row r="267" spans="1:10" ht="14.15" customHeight="1" thickBot="1">
      <c r="A267" s="403" t="s">
        <v>7392</v>
      </c>
      <c r="B267" s="490" t="s">
        <v>197</v>
      </c>
      <c r="C267" s="2306">
        <v>40.4</v>
      </c>
      <c r="D267" s="38">
        <v>5</v>
      </c>
      <c r="E267" s="1572">
        <f t="shared" si="39"/>
        <v>3626.54</v>
      </c>
      <c r="F267" s="471">
        <f t="shared" si="38"/>
        <v>3626.54</v>
      </c>
      <c r="G267" s="691">
        <f t="shared" si="40"/>
        <v>77400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387</v>
      </c>
      <c r="I267" s="14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464.4</v>
      </c>
    </row>
    <row r="268" spans="1:10" ht="14.15" customHeight="1" thickBot="1">
      <c r="A268" s="403" t="s">
        <v>7393</v>
      </c>
      <c r="B268" s="490" t="s">
        <v>198</v>
      </c>
      <c r="C268" s="2306">
        <v>47.4</v>
      </c>
      <c r="D268" s="38">
        <v>5</v>
      </c>
      <c r="E268" s="1572">
        <f t="shared" si="39"/>
        <v>3949.02</v>
      </c>
      <c r="F268" s="471">
        <f t="shared" si="38"/>
        <v>3949.02</v>
      </c>
      <c r="G268" s="691">
        <f t="shared" si="40"/>
        <v>77400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387</v>
      </c>
      <c r="I268" s="14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464.4</v>
      </c>
    </row>
    <row r="269" spans="1:10" ht="14.15" customHeight="1" thickBot="1">
      <c r="A269" s="403" t="s">
        <v>7394</v>
      </c>
      <c r="B269" s="490" t="s">
        <v>199</v>
      </c>
      <c r="C269" s="2306">
        <v>53.5</v>
      </c>
      <c r="D269" s="38">
        <v>5</v>
      </c>
      <c r="E269" s="1572">
        <f t="shared" si="39"/>
        <v>4153.92</v>
      </c>
      <c r="F269" s="471">
        <f t="shared" si="38"/>
        <v>4153.92</v>
      </c>
      <c r="G269" s="691">
        <f t="shared" si="40"/>
        <v>77400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387</v>
      </c>
      <c r="I269" s="14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464.4</v>
      </c>
    </row>
    <row r="270" spans="1:10" ht="14.15" customHeight="1" thickBot="1">
      <c r="A270" s="403" t="s">
        <v>7395</v>
      </c>
      <c r="B270" s="490" t="s">
        <v>201</v>
      </c>
      <c r="C270" s="2306">
        <v>22</v>
      </c>
      <c r="D270" s="38">
        <v>10</v>
      </c>
      <c r="E270" s="1572">
        <f t="shared" si="39"/>
        <v>1925.98</v>
      </c>
      <c r="F270" s="471">
        <f t="shared" si="38"/>
        <v>1925.98</v>
      </c>
      <c r="G270" s="691">
        <f t="shared" si="40"/>
        <v>38700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387</v>
      </c>
      <c r="I270" s="14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464.4</v>
      </c>
    </row>
    <row r="271" spans="1:10" ht="14.15" customHeight="1" thickBot="1">
      <c r="A271" s="403" t="s">
        <v>7396</v>
      </c>
      <c r="B271" s="490" t="s">
        <v>202</v>
      </c>
      <c r="C271" s="2306">
        <v>28.8</v>
      </c>
      <c r="D271" s="38">
        <v>10</v>
      </c>
      <c r="E271" s="1572">
        <f t="shared" si="39"/>
        <v>2319.94</v>
      </c>
      <c r="F271" s="471">
        <f t="shared" si="38"/>
        <v>2319.94</v>
      </c>
      <c r="G271" s="691">
        <f t="shared" si="40"/>
        <v>38700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387</v>
      </c>
      <c r="I271" s="14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464.4</v>
      </c>
    </row>
    <row r="272" spans="1:10" ht="14.15" customHeight="1" thickBot="1">
      <c r="A272" s="403" t="s">
        <v>7397</v>
      </c>
      <c r="B272" s="490" t="s">
        <v>203</v>
      </c>
      <c r="C272" s="2306">
        <v>37</v>
      </c>
      <c r="D272" s="38">
        <v>5</v>
      </c>
      <c r="E272" s="1572">
        <f t="shared" si="39"/>
        <v>3515.92</v>
      </c>
      <c r="F272" s="471">
        <f t="shared" si="38"/>
        <v>3515.92</v>
      </c>
      <c r="G272" s="691">
        <f t="shared" si="40"/>
        <v>77400</v>
      </c>
      <c r="H272" s="659">
        <f>ROUND(IF('Заказ, cкидки и курсы валют'!$J$23*E272/1000*D272&lt;387,387,'Заказ, cкидки и курсы валют'!$J$23*E272/1000*D272)*(1-'Заказ, cкидки и курсы валют'!$I$12),2)</f>
        <v>387</v>
      </c>
      <c r="I272" s="14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464.4</v>
      </c>
    </row>
    <row r="273" spans="1:10" ht="14.15" customHeight="1" thickBot="1">
      <c r="A273" s="403" t="s">
        <v>7398</v>
      </c>
      <c r="B273" s="490" t="s">
        <v>204</v>
      </c>
      <c r="C273" s="2306">
        <v>46.4</v>
      </c>
      <c r="D273" s="38">
        <v>5</v>
      </c>
      <c r="E273" s="1572">
        <f t="shared" si="39"/>
        <v>4021.44</v>
      </c>
      <c r="F273" s="471">
        <f t="shared" si="38"/>
        <v>4021.44</v>
      </c>
      <c r="G273" s="691">
        <f t="shared" si="40"/>
        <v>77400</v>
      </c>
      <c r="H273" s="659">
        <f>ROUND(IF('Заказ, cкидки и курсы валют'!$J$23*E273/1000*D273&lt;387,387,'Заказ, cкидки и курсы валют'!$J$23*E273/1000*D273)*(1-'Заказ, cкидки и курсы валют'!$I$12),2)</f>
        <v>387</v>
      </c>
      <c r="I273" s="14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464.4</v>
      </c>
    </row>
    <row r="274" spans="1:10" ht="14.15" customHeight="1" thickBot="1">
      <c r="A274" s="403" t="s">
        <v>7399</v>
      </c>
      <c r="B274" s="490" t="s">
        <v>205</v>
      </c>
      <c r="C274" s="2306">
        <v>56</v>
      </c>
      <c r="D274" s="38">
        <v>5</v>
      </c>
      <c r="E274" s="1572">
        <f t="shared" si="39"/>
        <v>4563.38</v>
      </c>
      <c r="F274" s="471">
        <f t="shared" si="38"/>
        <v>4563.38</v>
      </c>
      <c r="G274" s="691">
        <f t="shared" si="40"/>
        <v>77400</v>
      </c>
      <c r="H274" s="659">
        <f>ROUND(IF('Заказ, cкидки и курсы валют'!$J$23*E274/1000*D274&lt;387,387,'Заказ, cкидки и курсы валют'!$J$23*E274/1000*D274)*(1-'Заказ, cкидки и курсы валют'!$I$12),2)</f>
        <v>387</v>
      </c>
      <c r="I274" s="14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464.4</v>
      </c>
    </row>
    <row r="275" spans="1:10" ht="14.15" customHeight="1" thickBot="1">
      <c r="A275" s="403" t="s">
        <v>7400</v>
      </c>
      <c r="B275" s="490" t="s">
        <v>206</v>
      </c>
      <c r="C275" s="2306">
        <v>65.87</v>
      </c>
      <c r="D275" s="38">
        <v>5</v>
      </c>
      <c r="E275" s="1572">
        <f t="shared" si="39"/>
        <v>5235.18</v>
      </c>
      <c r="F275" s="471">
        <f t="shared" si="38"/>
        <v>5235.18</v>
      </c>
      <c r="G275" s="691">
        <f t="shared" si="40"/>
        <v>77400</v>
      </c>
      <c r="H275" s="659">
        <f>ROUND(IF('Заказ, cкидки и курсы валют'!$J$23*E275/1000*D275&lt;387,387,'Заказ, cкидки и курсы валют'!$J$23*E275/1000*D275)*(1-'Заказ, cкидки и курсы валют'!$I$12),2)</f>
        <v>387</v>
      </c>
      <c r="I275" s="14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464.4</v>
      </c>
    </row>
    <row r="276" spans="1:10" ht="14.15" customHeight="1" thickBot="1">
      <c r="A276" s="403" t="s">
        <v>7401</v>
      </c>
      <c r="B276" s="490" t="s">
        <v>207</v>
      </c>
      <c r="C276" s="2306">
        <v>76.67</v>
      </c>
      <c r="D276" s="38">
        <v>5</v>
      </c>
      <c r="E276" s="1572">
        <f t="shared" si="39"/>
        <v>5640.84</v>
      </c>
      <c r="F276" s="471">
        <f t="shared" si="38"/>
        <v>5640.84</v>
      </c>
      <c r="G276" s="691">
        <f t="shared" si="40"/>
        <v>77400</v>
      </c>
      <c r="H276" s="659">
        <f>ROUND(IF('Заказ, cкидки и курсы валют'!$J$23*E276/1000*D276&lt;387,387,'Заказ, cкидки и курсы валют'!$J$23*E276/1000*D276)*(1-'Заказ, cкидки и курсы валют'!$I$12),2)</f>
        <v>387</v>
      </c>
      <c r="I276" s="14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464.4</v>
      </c>
    </row>
    <row r="277" spans="1:10" s="378" customFormat="1" ht="14.15" customHeight="1">
      <c r="A277" s="403" t="s">
        <v>7402</v>
      </c>
      <c r="B277" s="490" t="s">
        <v>208</v>
      </c>
      <c r="C277" s="2306">
        <v>85</v>
      </c>
      <c r="D277" s="38">
        <v>5</v>
      </c>
      <c r="E277" s="1572">
        <f t="shared" si="39"/>
        <v>6407.18</v>
      </c>
      <c r="F277" s="471">
        <f t="shared" si="38"/>
        <v>6407.18</v>
      </c>
      <c r="G277" s="691">
        <f t="shared" si="40"/>
        <v>77400</v>
      </c>
      <c r="H277" s="659">
        <f>ROUND(IF('Заказ, cкидки и курсы валют'!$J$23*E277/1000*D277&lt;387,387,'Заказ, cкидки и курсы валют'!$J$23*E277/1000*D277)*(1-'Заказ, cкидки и курсы валют'!$I$12),2)</f>
        <v>387</v>
      </c>
      <c r="I277" s="14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464.4</v>
      </c>
    </row>
    <row r="278" spans="1:10" ht="14.15" customHeight="1" thickBot="1"/>
    <row r="279" spans="1:10" ht="14.15" customHeight="1">
      <c r="A279" s="904"/>
      <c r="B279" s="905"/>
      <c r="C279" s="1962"/>
      <c r="D279" s="64" t="s">
        <v>2263</v>
      </c>
      <c r="E279" s="428"/>
      <c r="F279" s="428"/>
      <c r="G279" s="518"/>
      <c r="H279" s="67"/>
      <c r="I279" s="68"/>
    </row>
    <row r="280" spans="1:10" ht="14.15" customHeight="1">
      <c r="A280" s="890"/>
      <c r="C280" s="1475"/>
      <c r="D280" s="70"/>
      <c r="E280" s="713"/>
      <c r="F280" s="465"/>
      <c r="G280" s="703"/>
      <c r="H280" s="16"/>
      <c r="I280" s="132"/>
    </row>
    <row r="281" spans="1:10" ht="14.15" customHeight="1">
      <c r="A281" s="890"/>
      <c r="C281" s="1475"/>
      <c r="D281" s="70"/>
      <c r="E281" s="713"/>
      <c r="F281" s="465"/>
      <c r="G281" s="703"/>
      <c r="H281" s="16"/>
      <c r="I281" s="132"/>
      <c r="J281" s="446"/>
    </row>
    <row r="282" spans="1:10" ht="14.15" customHeight="1">
      <c r="A282" s="890"/>
      <c r="C282" s="1475"/>
      <c r="D282" s="70"/>
      <c r="E282" s="713"/>
      <c r="F282" s="465"/>
      <c r="G282" s="703"/>
      <c r="H282" s="16"/>
      <c r="I282" s="132"/>
      <c r="J282" s="446"/>
    </row>
    <row r="283" spans="1:10" ht="21" customHeight="1" thickBot="1">
      <c r="A283" s="2042" t="s">
        <v>7302</v>
      </c>
      <c r="B283" s="897"/>
      <c r="C283" s="1931"/>
      <c r="D283" s="72"/>
      <c r="E283" s="714"/>
      <c r="F283" s="467"/>
      <c r="G283" s="704"/>
      <c r="H283" s="136"/>
      <c r="I283" s="137"/>
      <c r="J283" s="446"/>
    </row>
    <row r="284" spans="1:10" ht="41.25" customHeight="1">
      <c r="A284" s="1519" t="s">
        <v>1013</v>
      </c>
      <c r="B284" s="1520" t="s">
        <v>1014</v>
      </c>
      <c r="C284" s="2286" t="s">
        <v>665</v>
      </c>
      <c r="D284" s="158" t="s">
        <v>2923</v>
      </c>
      <c r="E284" s="473" t="s">
        <v>10276</v>
      </c>
      <c r="F284" s="469" t="s">
        <v>2578</v>
      </c>
      <c r="G284" s="693" t="s">
        <v>2427</v>
      </c>
      <c r="H284" s="264" t="s">
        <v>493</v>
      </c>
      <c r="I284" s="160" t="s">
        <v>4003</v>
      </c>
      <c r="J284" s="446"/>
    </row>
    <row r="285" spans="1:10" ht="14.5">
      <c r="A285" s="1519"/>
      <c r="B285" s="2015"/>
      <c r="C285" s="2286" t="s">
        <v>3419</v>
      </c>
      <c r="D285" s="313" t="s">
        <v>2428</v>
      </c>
      <c r="E285" s="715" t="s">
        <v>264</v>
      </c>
      <c r="F285" s="475">
        <f>'Заказ, cкидки и курсы валют'!$I$12</f>
        <v>0</v>
      </c>
      <c r="G285" s="764"/>
      <c r="H285" s="358"/>
      <c r="I285" s="252"/>
      <c r="J285" s="446"/>
    </row>
    <row r="286" spans="1:10" ht="14.5">
      <c r="A286" s="403" t="s">
        <v>12655</v>
      </c>
      <c r="B286" s="399" t="s">
        <v>12656</v>
      </c>
      <c r="C286" s="2288">
        <v>18</v>
      </c>
      <c r="D286" s="38">
        <v>800</v>
      </c>
      <c r="E286" s="446">
        <v>940.17</v>
      </c>
      <c r="F286" s="471">
        <f>ROUND(E286*(1-$F$11),2)</f>
        <v>940.17</v>
      </c>
      <c r="G286" s="691">
        <f>'Заказ, cкидки и курсы валют'!$J$23*F286</f>
        <v>10811.955</v>
      </c>
      <c r="H286" s="96">
        <f>ROUND((D286/1000)*G286,2)</f>
        <v>8649.56</v>
      </c>
      <c r="I286" s="14"/>
      <c r="J286" s="446"/>
    </row>
    <row r="287" spans="1:10" ht="14.15" customHeight="1">
      <c r="A287" s="403" t="s">
        <v>4837</v>
      </c>
      <c r="B287" s="490" t="s">
        <v>978</v>
      </c>
      <c r="C287" s="2288">
        <v>20.25</v>
      </c>
      <c r="D287" s="38">
        <v>800</v>
      </c>
      <c r="E287" s="446">
        <v>940.17</v>
      </c>
      <c r="F287" s="471">
        <f>ROUND(E287*(1-$F$11),2)</f>
        <v>940.17</v>
      </c>
      <c r="G287" s="691">
        <f>'Заказ, cкидки и курсы валют'!$J$23*F287</f>
        <v>10811.955</v>
      </c>
      <c r="H287" s="96">
        <f>ROUND((D287/1000)*G287,2)</f>
        <v>8649.56</v>
      </c>
      <c r="I287" s="14"/>
      <c r="J287" s="446"/>
    </row>
    <row r="288" spans="1:10" ht="14.15" customHeight="1">
      <c r="A288" s="403" t="s">
        <v>12658</v>
      </c>
      <c r="B288" s="399" t="s">
        <v>978</v>
      </c>
      <c r="C288" s="2288">
        <v>20.25</v>
      </c>
      <c r="D288" s="38">
        <v>80</v>
      </c>
      <c r="E288" s="446">
        <v>940.17</v>
      </c>
      <c r="F288" s="471">
        <f>ROUND(E288*(1-$F$11),2)</f>
        <v>940.17</v>
      </c>
      <c r="G288" s="691">
        <f>'Заказ, cкидки и курсы валют'!$J$23*F288</f>
        <v>10811.955</v>
      </c>
      <c r="H288" s="96">
        <f>ROUND((D288/1000)*G288,2)</f>
        <v>864.96</v>
      </c>
      <c r="I288" s="14"/>
      <c r="J288" s="446"/>
    </row>
    <row r="289" spans="1:10" ht="14.15" customHeight="1">
      <c r="A289" s="403" t="s">
        <v>4838</v>
      </c>
      <c r="B289" s="490" t="s">
        <v>979</v>
      </c>
      <c r="C289" s="2288">
        <v>32.03</v>
      </c>
      <c r="D289" s="38">
        <v>700</v>
      </c>
      <c r="E289" s="446">
        <v>1229.8599999999999</v>
      </c>
      <c r="F289" s="471">
        <f t="shared" ref="F289:F312" si="41">ROUND(E289*(1-$F$11),2)</f>
        <v>1229.8599999999999</v>
      </c>
      <c r="G289" s="691">
        <f>'Заказ, cкидки и курсы валют'!$J$23*F289</f>
        <v>14143.39</v>
      </c>
      <c r="H289" s="96">
        <f t="shared" ref="H289:H312" si="42">ROUND((D289/1000)*G289,2)</f>
        <v>9900.3700000000008</v>
      </c>
      <c r="I289" s="14"/>
      <c r="J289" s="446"/>
    </row>
    <row r="290" spans="1:10" ht="14.15" customHeight="1">
      <c r="A290" s="403" t="s">
        <v>12681</v>
      </c>
      <c r="B290" s="2754" t="s">
        <v>979</v>
      </c>
      <c r="C290" s="2288">
        <v>32.03</v>
      </c>
      <c r="D290" s="38">
        <v>70</v>
      </c>
      <c r="E290" s="446">
        <v>1229.8599999999999</v>
      </c>
      <c r="F290" s="471">
        <f t="shared" ref="F290" si="43">ROUND(E290*(1-$F$11),2)</f>
        <v>1229.8599999999999</v>
      </c>
      <c r="G290" s="691">
        <f>'Заказ, cкидки и курсы валют'!$J$23*F290</f>
        <v>14143.39</v>
      </c>
      <c r="H290" s="96">
        <f t="shared" ref="H290" si="44">ROUND((D290/1000)*G290,2)</f>
        <v>990.04</v>
      </c>
      <c r="I290" s="14"/>
      <c r="J290" s="446"/>
    </row>
    <row r="291" spans="1:10" ht="14.15" customHeight="1">
      <c r="A291" s="403" t="s">
        <v>4839</v>
      </c>
      <c r="B291" s="490" t="s">
        <v>980</v>
      </c>
      <c r="C291" s="2288">
        <v>39</v>
      </c>
      <c r="D291" s="38">
        <v>500</v>
      </c>
      <c r="E291" s="446">
        <v>1590.25</v>
      </c>
      <c r="F291" s="471">
        <f t="shared" si="41"/>
        <v>1590.25</v>
      </c>
      <c r="G291" s="691">
        <f>'Заказ, cкидки и курсы валют'!$J$23*F291</f>
        <v>18287.875</v>
      </c>
      <c r="H291" s="96">
        <f t="shared" si="42"/>
        <v>9143.94</v>
      </c>
      <c r="I291" s="14"/>
      <c r="J291" s="446"/>
    </row>
    <row r="292" spans="1:10" ht="14.15" customHeight="1">
      <c r="A292" s="403" t="s">
        <v>12682</v>
      </c>
      <c r="B292" s="2754" t="s">
        <v>980</v>
      </c>
      <c r="C292" s="2288">
        <v>39</v>
      </c>
      <c r="D292" s="38">
        <v>50</v>
      </c>
      <c r="E292" s="446">
        <v>1590.25</v>
      </c>
      <c r="F292" s="471">
        <f t="shared" ref="F292" si="45">ROUND(E292*(1-$F$11),2)</f>
        <v>1590.25</v>
      </c>
      <c r="G292" s="691">
        <f>'Заказ, cкидки и курсы валют'!$J$23*F292</f>
        <v>18287.875</v>
      </c>
      <c r="H292" s="96">
        <f t="shared" ref="H292" si="46">ROUND((D292/1000)*G292,2)</f>
        <v>914.39</v>
      </c>
      <c r="I292" s="14"/>
      <c r="J292" s="446"/>
    </row>
    <row r="293" spans="1:10" ht="14.15" customHeight="1">
      <c r="A293" s="520" t="s">
        <v>12688</v>
      </c>
      <c r="B293" s="399" t="s">
        <v>12664</v>
      </c>
      <c r="C293" s="2288">
        <v>48.24</v>
      </c>
      <c r="D293" s="376">
        <v>500</v>
      </c>
      <c r="E293" s="446">
        <v>1748.16</v>
      </c>
      <c r="F293" s="471">
        <f t="shared" ref="F293" si="47">ROUND(E293*(1-$F$11),2)</f>
        <v>1748.16</v>
      </c>
      <c r="G293" s="691">
        <f>'Заказ, cкидки и курсы валют'!$J$23*F293</f>
        <v>20103.84</v>
      </c>
      <c r="H293" s="96">
        <f t="shared" ref="H293" si="48">ROUND((D293/1000)*G293,2)</f>
        <v>10051.92</v>
      </c>
      <c r="I293" s="1669"/>
      <c r="J293" s="446"/>
    </row>
    <row r="294" spans="1:10" ht="14.15" customHeight="1">
      <c r="A294" s="2047" t="s">
        <v>2976</v>
      </c>
      <c r="B294" s="2048" t="s">
        <v>2975</v>
      </c>
      <c r="C294" s="2288">
        <v>48.24</v>
      </c>
      <c r="D294" s="376">
        <v>500</v>
      </c>
      <c r="E294" s="446">
        <v>1748.16</v>
      </c>
      <c r="F294" s="471">
        <f t="shared" si="41"/>
        <v>1748.16</v>
      </c>
      <c r="G294" s="691">
        <f>'Заказ, cкидки и курсы валют'!$J$23*F294</f>
        <v>20103.84</v>
      </c>
      <c r="H294" s="96">
        <f t="shared" si="42"/>
        <v>10051.92</v>
      </c>
      <c r="I294" s="1669"/>
      <c r="J294" s="446"/>
    </row>
    <row r="295" spans="1:10" ht="14.15" customHeight="1">
      <c r="A295" s="520" t="s">
        <v>12683</v>
      </c>
      <c r="B295" s="2754" t="s">
        <v>2975</v>
      </c>
      <c r="C295" s="2288">
        <v>48.24</v>
      </c>
      <c r="D295" s="376">
        <v>50</v>
      </c>
      <c r="E295" s="446">
        <v>1748.16</v>
      </c>
      <c r="F295" s="471">
        <f t="shared" ref="F295" si="49">ROUND(E295*(1-$F$11),2)</f>
        <v>1748.16</v>
      </c>
      <c r="G295" s="691">
        <f>'Заказ, cкидки и курсы валют'!$J$23*F295</f>
        <v>20103.84</v>
      </c>
      <c r="H295" s="96">
        <f t="shared" ref="H295" si="50">ROUND((D295/1000)*G295,2)</f>
        <v>1005.19</v>
      </c>
      <c r="I295" s="1669"/>
      <c r="J295" s="446"/>
    </row>
    <row r="296" spans="1:10" ht="14.15" customHeight="1">
      <c r="A296" s="403" t="s">
        <v>4840</v>
      </c>
      <c r="B296" s="490" t="s">
        <v>981</v>
      </c>
      <c r="C296" s="2288">
        <v>68</v>
      </c>
      <c r="D296" s="38">
        <v>300</v>
      </c>
      <c r="E296" s="446">
        <v>3020.97</v>
      </c>
      <c r="F296" s="471">
        <f t="shared" si="41"/>
        <v>3020.97</v>
      </c>
      <c r="G296" s="691">
        <f>'Заказ, cкидки и курсы валют'!$J$23*F296</f>
        <v>34741.154999999999</v>
      </c>
      <c r="H296" s="96">
        <f t="shared" si="42"/>
        <v>10422.35</v>
      </c>
      <c r="I296" s="14"/>
      <c r="J296" s="446"/>
    </row>
    <row r="297" spans="1:10" ht="14.15" customHeight="1">
      <c r="A297" s="403" t="s">
        <v>12659</v>
      </c>
      <c r="B297" s="399" t="s">
        <v>981</v>
      </c>
      <c r="C297" s="2288">
        <v>68</v>
      </c>
      <c r="D297" s="38">
        <v>30</v>
      </c>
      <c r="E297" s="446">
        <v>3020.97</v>
      </c>
      <c r="F297" s="471">
        <f t="shared" ref="F297:F298" si="51">ROUND(E297*(1-$F$11),2)</f>
        <v>3020.97</v>
      </c>
      <c r="G297" s="691">
        <f>'Заказ, cкидки и курсы валют'!$J$23*F297</f>
        <v>34741.154999999999</v>
      </c>
      <c r="H297" s="96">
        <f t="shared" ref="H297:H298" si="52">ROUND((D297/1000)*G297,2)</f>
        <v>1042.23</v>
      </c>
      <c r="I297" s="14"/>
      <c r="J297" s="446"/>
    </row>
    <row r="298" spans="1:10" ht="14.15" customHeight="1">
      <c r="A298" s="403" t="s">
        <v>12660</v>
      </c>
      <c r="B298" s="399" t="s">
        <v>12661</v>
      </c>
      <c r="C298" s="2288">
        <v>74</v>
      </c>
      <c r="D298" s="38">
        <v>250</v>
      </c>
      <c r="E298" s="446">
        <v>2980.97</v>
      </c>
      <c r="F298" s="471">
        <f t="shared" si="51"/>
        <v>2980.97</v>
      </c>
      <c r="G298" s="691">
        <f>'Заказ, cкидки и курсы валют'!$J$23*F298</f>
        <v>34281.154999999999</v>
      </c>
      <c r="H298" s="96">
        <f t="shared" si="52"/>
        <v>8570.2900000000009</v>
      </c>
      <c r="I298" s="14"/>
      <c r="J298" s="446"/>
    </row>
    <row r="299" spans="1:10" ht="14.15" customHeight="1">
      <c r="A299" s="403" t="s">
        <v>4841</v>
      </c>
      <c r="B299" s="490" t="s">
        <v>982</v>
      </c>
      <c r="C299" s="2288">
        <v>74</v>
      </c>
      <c r="D299" s="38">
        <v>250</v>
      </c>
      <c r="E299" s="446">
        <v>2980.97</v>
      </c>
      <c r="F299" s="471">
        <f t="shared" si="41"/>
        <v>2980.97</v>
      </c>
      <c r="G299" s="691">
        <f>'Заказ, cкидки и курсы валют'!$J$23*F299</f>
        <v>34281.154999999999</v>
      </c>
      <c r="H299" s="96">
        <f t="shared" si="42"/>
        <v>8570.2900000000009</v>
      </c>
      <c r="I299" s="14"/>
      <c r="J299" s="446"/>
    </row>
    <row r="300" spans="1:10" ht="14.15" customHeight="1">
      <c r="A300" s="403" t="s">
        <v>12684</v>
      </c>
      <c r="B300" s="399" t="s">
        <v>982</v>
      </c>
      <c r="C300" s="2288">
        <v>74</v>
      </c>
      <c r="D300" s="38">
        <v>25</v>
      </c>
      <c r="E300" s="446">
        <v>2980.97</v>
      </c>
      <c r="F300" s="471">
        <f t="shared" ref="F300" si="53">ROUND(E300*(1-$F$11),2)</f>
        <v>2980.97</v>
      </c>
      <c r="G300" s="691">
        <f>'Заказ, cкидки и курсы валют'!$J$23*F300</f>
        <v>34281.154999999999</v>
      </c>
      <c r="H300" s="96">
        <f t="shared" ref="H300" si="54">ROUND((D300/1000)*G300,2)</f>
        <v>857.03</v>
      </c>
      <c r="I300" s="14"/>
      <c r="J300" s="446"/>
    </row>
    <row r="301" spans="1:10" ht="14.15" customHeight="1">
      <c r="A301" s="403" t="s">
        <v>4842</v>
      </c>
      <c r="B301" s="490" t="s">
        <v>983</v>
      </c>
      <c r="C301" s="2288">
        <v>86.4</v>
      </c>
      <c r="D301" s="38">
        <v>250</v>
      </c>
      <c r="E301" s="446">
        <v>4344.99</v>
      </c>
      <c r="F301" s="471">
        <f t="shared" si="41"/>
        <v>4344.99</v>
      </c>
      <c r="G301" s="691">
        <f>'Заказ, cкидки и курсы валют'!$J$23*F301</f>
        <v>49967.384999999995</v>
      </c>
      <c r="H301" s="96">
        <f t="shared" si="42"/>
        <v>12491.85</v>
      </c>
      <c r="I301" s="14"/>
      <c r="J301" s="446"/>
    </row>
    <row r="302" spans="1:10" ht="14.15" customHeight="1">
      <c r="A302" s="403" t="s">
        <v>12662</v>
      </c>
      <c r="B302" s="399" t="s">
        <v>983</v>
      </c>
      <c r="C302" s="2288">
        <v>86.4</v>
      </c>
      <c r="D302" s="38">
        <v>25</v>
      </c>
      <c r="E302" s="446">
        <v>4344.99</v>
      </c>
      <c r="F302" s="471">
        <f t="shared" ref="F302" si="55">ROUND(E302*(1-$F$11),2)</f>
        <v>4344.99</v>
      </c>
      <c r="G302" s="691">
        <f>'Заказ, cкидки и курсы валют'!$J$23*F302</f>
        <v>49967.384999999995</v>
      </c>
      <c r="H302" s="96">
        <f t="shared" ref="H302" si="56">ROUND((D302/1000)*G302,2)</f>
        <v>1249.18</v>
      </c>
      <c r="I302" s="14"/>
      <c r="J302" s="446"/>
    </row>
    <row r="303" spans="1:10" ht="14.15" customHeight="1">
      <c r="A303" s="403" t="s">
        <v>4843</v>
      </c>
      <c r="B303" s="490" t="s">
        <v>984</v>
      </c>
      <c r="C303" s="2288">
        <v>109.76</v>
      </c>
      <c r="D303" s="38">
        <v>200</v>
      </c>
      <c r="E303" s="446">
        <v>5156.34</v>
      </c>
      <c r="F303" s="471">
        <f t="shared" si="41"/>
        <v>5156.34</v>
      </c>
      <c r="G303" s="691">
        <f>'Заказ, cкидки и курсы валют'!$J$23*F303</f>
        <v>59297.91</v>
      </c>
      <c r="H303" s="96">
        <f t="shared" si="42"/>
        <v>11859.58</v>
      </c>
      <c r="I303" s="14"/>
      <c r="J303" s="446"/>
    </row>
    <row r="304" spans="1:10" ht="14.15" customHeight="1">
      <c r="A304" s="403" t="s">
        <v>12663</v>
      </c>
      <c r="B304" s="399" t="s">
        <v>984</v>
      </c>
      <c r="C304" s="2288">
        <v>109.76</v>
      </c>
      <c r="D304" s="38">
        <v>20</v>
      </c>
      <c r="E304" s="446">
        <v>5156.34</v>
      </c>
      <c r="F304" s="471">
        <f t="shared" ref="F304:F305" si="57">ROUND(E304*(1-$F$11),2)</f>
        <v>5156.34</v>
      </c>
      <c r="G304" s="691">
        <f>'Заказ, cкидки и курсы валют'!$J$23*F304</f>
        <v>59297.91</v>
      </c>
      <c r="H304" s="96">
        <f t="shared" ref="H304:H305" si="58">ROUND((D304/1000)*G304,2)</f>
        <v>1185.96</v>
      </c>
      <c r="I304" s="14"/>
      <c r="J304" s="446"/>
    </row>
    <row r="305" spans="1:10" ht="14.15" customHeight="1">
      <c r="A305" s="403" t="s">
        <v>12665</v>
      </c>
      <c r="B305" s="399" t="s">
        <v>12666</v>
      </c>
      <c r="C305" s="2288">
        <v>120</v>
      </c>
      <c r="D305" s="38">
        <v>150</v>
      </c>
      <c r="E305" s="446">
        <v>3677.73</v>
      </c>
      <c r="F305" s="471">
        <f t="shared" si="57"/>
        <v>3677.73</v>
      </c>
      <c r="G305" s="691">
        <f>'Заказ, cкидки и курсы валют'!$J$23*F305</f>
        <v>42293.894999999997</v>
      </c>
      <c r="H305" s="96">
        <f t="shared" si="58"/>
        <v>6344.08</v>
      </c>
      <c r="I305" s="14"/>
      <c r="J305" s="446"/>
    </row>
    <row r="306" spans="1:10" ht="14.15" customHeight="1">
      <c r="A306" s="403" t="s">
        <v>4844</v>
      </c>
      <c r="B306" s="490" t="s">
        <v>985</v>
      </c>
      <c r="C306" s="2288">
        <v>120</v>
      </c>
      <c r="D306" s="38">
        <v>150</v>
      </c>
      <c r="E306" s="446">
        <v>3677.73</v>
      </c>
      <c r="F306" s="471">
        <f t="shared" si="41"/>
        <v>3677.73</v>
      </c>
      <c r="G306" s="691">
        <f>'Заказ, cкидки и курсы валют'!$J$23*F306</f>
        <v>42293.894999999997</v>
      </c>
      <c r="H306" s="96">
        <f t="shared" si="42"/>
        <v>6344.08</v>
      </c>
      <c r="I306" s="14"/>
    </row>
    <row r="307" spans="1:10" ht="14.15" customHeight="1">
      <c r="A307" s="403" t="s">
        <v>12685</v>
      </c>
      <c r="B307" s="2754" t="s">
        <v>985</v>
      </c>
      <c r="C307" s="2288">
        <v>120</v>
      </c>
      <c r="D307" s="38">
        <v>15</v>
      </c>
      <c r="E307" s="446">
        <v>3677.73</v>
      </c>
      <c r="F307" s="471">
        <f t="shared" ref="F307" si="59">ROUND(E307*(1-$F$11),2)</f>
        <v>3677.73</v>
      </c>
      <c r="G307" s="691">
        <f>'Заказ, cкидки и курсы валют'!$J$23*F307</f>
        <v>42293.894999999997</v>
      </c>
      <c r="H307" s="96">
        <f t="shared" ref="H307" si="60">ROUND((D307/1000)*G307,2)</f>
        <v>634.41</v>
      </c>
      <c r="I307" s="14"/>
    </row>
    <row r="308" spans="1:10" ht="14.15" customHeight="1">
      <c r="A308" s="403" t="s">
        <v>4845</v>
      </c>
      <c r="B308" s="490" t="s">
        <v>986</v>
      </c>
      <c r="C308" s="2288">
        <v>140</v>
      </c>
      <c r="D308" s="38">
        <v>150</v>
      </c>
      <c r="E308" s="446">
        <v>6260.99</v>
      </c>
      <c r="F308" s="471">
        <f t="shared" si="41"/>
        <v>6260.99</v>
      </c>
      <c r="G308" s="691">
        <f>'Заказ, cкидки и курсы валют'!$J$23*F308</f>
        <v>72001.384999999995</v>
      </c>
      <c r="H308" s="96">
        <f t="shared" si="42"/>
        <v>10800.21</v>
      </c>
      <c r="I308" s="14"/>
    </row>
    <row r="309" spans="1:10" ht="14.15" customHeight="1">
      <c r="A309" s="403" t="s">
        <v>12667</v>
      </c>
      <c r="B309" s="399" t="s">
        <v>986</v>
      </c>
      <c r="C309" s="2288">
        <v>140</v>
      </c>
      <c r="D309" s="38">
        <v>15</v>
      </c>
      <c r="E309" s="446">
        <v>6260.99</v>
      </c>
      <c r="F309" s="471">
        <f t="shared" ref="F309" si="61">ROUND(E309*(1-$F$11),2)</f>
        <v>6260.99</v>
      </c>
      <c r="G309" s="691">
        <f>'Заказ, cкидки и курсы валют'!$J$23*F309</f>
        <v>72001.384999999995</v>
      </c>
      <c r="H309" s="96">
        <f t="shared" ref="H309" si="62">ROUND((D309/1000)*G309,2)</f>
        <v>1080.02</v>
      </c>
      <c r="I309" s="14"/>
    </row>
    <row r="310" spans="1:10" ht="14.15" customHeight="1">
      <c r="A310" s="403" t="s">
        <v>4846</v>
      </c>
      <c r="B310" s="490" t="s">
        <v>987</v>
      </c>
      <c r="C310" s="2288">
        <v>162.5</v>
      </c>
      <c r="D310" s="38">
        <v>120</v>
      </c>
      <c r="E310" s="446">
        <v>6338.2</v>
      </c>
      <c r="F310" s="471">
        <f t="shared" si="41"/>
        <v>6338.2</v>
      </c>
      <c r="G310" s="691">
        <f>'Заказ, cкидки и курсы валют'!$J$23*F310</f>
        <v>72889.3</v>
      </c>
      <c r="H310" s="96">
        <f t="shared" si="42"/>
        <v>8746.7199999999993</v>
      </c>
      <c r="I310" s="14"/>
    </row>
    <row r="311" spans="1:10" ht="14.15" customHeight="1">
      <c r="A311" s="403" t="s">
        <v>12686</v>
      </c>
      <c r="B311" s="2754" t="s">
        <v>987</v>
      </c>
      <c r="C311" s="2288">
        <v>162.5</v>
      </c>
      <c r="D311" s="38">
        <v>12</v>
      </c>
      <c r="E311" s="446">
        <v>6338.2</v>
      </c>
      <c r="F311" s="471">
        <f t="shared" ref="F311" si="63">ROUND(E311*(1-$F$11),2)</f>
        <v>6338.2</v>
      </c>
      <c r="G311" s="691">
        <f>'Заказ, cкидки и курсы валют'!$J$23*F311</f>
        <v>72889.3</v>
      </c>
      <c r="H311" s="96">
        <f t="shared" ref="H311" si="64">ROUND((D311/1000)*G311,2)</f>
        <v>874.67</v>
      </c>
      <c r="I311" s="14"/>
    </row>
    <row r="312" spans="1:10" ht="14.15" customHeight="1">
      <c r="A312" s="403" t="s">
        <v>4847</v>
      </c>
      <c r="B312" s="490" t="s">
        <v>988</v>
      </c>
      <c r="C312" s="2288">
        <v>227</v>
      </c>
      <c r="D312" s="38">
        <v>100</v>
      </c>
      <c r="E312" s="446">
        <v>9306.7800000000007</v>
      </c>
      <c r="F312" s="471">
        <f t="shared" si="41"/>
        <v>9306.7800000000007</v>
      </c>
      <c r="G312" s="691">
        <f>'Заказ, cкидки и курсы валют'!$J$23*F312</f>
        <v>107027.97</v>
      </c>
      <c r="H312" s="96">
        <f t="shared" si="42"/>
        <v>10702.8</v>
      </c>
      <c r="I312" s="14"/>
    </row>
    <row r="313" spans="1:10" ht="14.15" customHeight="1">
      <c r="A313" s="403" t="s">
        <v>12687</v>
      </c>
      <c r="B313" s="2754" t="s">
        <v>988</v>
      </c>
      <c r="C313" s="2288">
        <v>227</v>
      </c>
      <c r="D313" s="38">
        <v>10</v>
      </c>
      <c r="E313" s="446">
        <v>9306.7800000000007</v>
      </c>
      <c r="F313" s="471">
        <f t="shared" ref="F313" si="65">ROUND(E313*(1-$F$11),2)</f>
        <v>9306.7800000000007</v>
      </c>
      <c r="G313" s="691">
        <f>'Заказ, cкидки и курсы валют'!$J$23*F313</f>
        <v>107027.97</v>
      </c>
      <c r="H313" s="96">
        <f t="shared" ref="H313" si="66">ROUND((D313/1000)*G313,2)</f>
        <v>1070.28</v>
      </c>
      <c r="I313" s="14"/>
    </row>
    <row r="314" spans="1:10" ht="14.15" customHeight="1" thickBot="1">
      <c r="A314" s="648"/>
      <c r="B314" s="1917"/>
      <c r="C314" s="1342"/>
      <c r="D314" s="42"/>
      <c r="E314" s="708"/>
      <c r="F314" s="448"/>
      <c r="G314" s="91"/>
      <c r="H314" s="13"/>
      <c r="I314" s="13"/>
    </row>
    <row r="315" spans="1:10" ht="14.15" customHeight="1">
      <c r="A315" s="904"/>
      <c r="B315" s="905"/>
      <c r="C315" s="1962"/>
      <c r="D315" s="64" t="s">
        <v>2263</v>
      </c>
      <c r="E315" s="428"/>
      <c r="F315" s="428"/>
      <c r="G315" s="518"/>
      <c r="H315" s="67"/>
      <c r="I315" s="68"/>
    </row>
    <row r="316" spans="1:10" ht="14.15" customHeight="1">
      <c r="A316" s="890"/>
      <c r="C316" s="1475"/>
      <c r="D316" s="70"/>
      <c r="E316" s="713"/>
      <c r="F316" s="465"/>
      <c r="G316" s="703"/>
      <c r="H316" s="16"/>
      <c r="I316" s="132"/>
    </row>
    <row r="317" spans="1:10" ht="14.15" customHeight="1">
      <c r="A317" s="890"/>
      <c r="C317" s="1475"/>
      <c r="D317" s="70"/>
      <c r="E317" s="713"/>
      <c r="F317" s="465"/>
      <c r="G317" s="703"/>
      <c r="H317" s="16"/>
      <c r="I317" s="132"/>
    </row>
    <row r="318" spans="1:10" ht="14.15" customHeight="1">
      <c r="A318" s="890"/>
      <c r="C318" s="1475"/>
      <c r="D318" s="70"/>
      <c r="E318" s="713"/>
      <c r="F318" s="465"/>
      <c r="G318" s="703"/>
      <c r="H318" s="16"/>
      <c r="I318" s="132"/>
    </row>
    <row r="319" spans="1:10" ht="14.15" customHeight="1" thickBot="1">
      <c r="A319" s="2044" t="s">
        <v>7304</v>
      </c>
      <c r="B319" s="1828"/>
      <c r="C319" s="1931"/>
      <c r="D319" s="72"/>
      <c r="E319" s="714"/>
      <c r="F319" s="467"/>
      <c r="G319" s="704"/>
      <c r="H319" s="136"/>
      <c r="I319" s="137"/>
      <c r="J319" s="338"/>
    </row>
    <row r="320" spans="1:10" ht="35.25" customHeight="1">
      <c r="A320" s="1519" t="s">
        <v>1013</v>
      </c>
      <c r="B320" s="1520" t="s">
        <v>1014</v>
      </c>
      <c r="C320" s="2286" t="s">
        <v>665</v>
      </c>
      <c r="D320" s="158" t="s">
        <v>2923</v>
      </c>
      <c r="E320" s="473" t="s">
        <v>10276</v>
      </c>
      <c r="F320" s="469" t="s">
        <v>2578</v>
      </c>
      <c r="G320" s="693" t="s">
        <v>2427</v>
      </c>
      <c r="H320" s="264" t="s">
        <v>493</v>
      </c>
      <c r="I320" s="160" t="s">
        <v>4003</v>
      </c>
      <c r="J320" s="327" t="s">
        <v>11229</v>
      </c>
    </row>
    <row r="321" spans="1:10" ht="14.15" customHeight="1" thickBot="1">
      <c r="A321" s="1519"/>
      <c r="B321" s="2015"/>
      <c r="C321" s="2286" t="s">
        <v>3419</v>
      </c>
      <c r="D321" s="313" t="s">
        <v>2428</v>
      </c>
      <c r="E321" s="715" t="s">
        <v>264</v>
      </c>
      <c r="F321" s="475">
        <f>'Заказ, cкидки и курсы валют'!$I$12</f>
        <v>0</v>
      </c>
      <c r="G321" s="764"/>
      <c r="H321" s="358"/>
      <c r="I321" s="252"/>
      <c r="J321" s="264"/>
    </row>
    <row r="322" spans="1:10" ht="14.15" customHeight="1" thickBot="1">
      <c r="A322" s="403" t="s">
        <v>12657</v>
      </c>
      <c r="B322" s="399" t="s">
        <v>12656</v>
      </c>
      <c r="C322" s="2288">
        <v>18</v>
      </c>
      <c r="D322" s="38">
        <v>1</v>
      </c>
      <c r="E322" s="1602">
        <f>(E286*2)+(1000/D322*7.5)</f>
        <v>9380.34</v>
      </c>
      <c r="F322" s="471">
        <f>ROUND(E322*(1-$F$11),2)</f>
        <v>9380.34</v>
      </c>
      <c r="G322" s="691">
        <f>H322/D322*1000</f>
        <v>387000</v>
      </c>
      <c r="H322" s="659">
        <f>ROUND(IF('Заказ, cкидки и курсы валют'!$J$23*E322/1000*D322&lt;387,387,'Заказ, cкидки и курсы валют'!$J$23*E322/1000*D322)*(1-'Заказ, cкидки и курсы валют'!$I$12),2)</f>
        <v>387</v>
      </c>
      <c r="I322" s="14"/>
      <c r="J322" s="2068"/>
    </row>
    <row r="323" spans="1:10" ht="14.15" customHeight="1" thickBot="1">
      <c r="A323" s="403" t="s">
        <v>7403</v>
      </c>
      <c r="B323" s="490" t="s">
        <v>978</v>
      </c>
      <c r="C323" s="2288">
        <v>20.25</v>
      </c>
      <c r="D323" s="38">
        <v>1</v>
      </c>
      <c r="E323" s="1602">
        <f>(E287*2)+(1000/D323*7.5)</f>
        <v>9380.34</v>
      </c>
      <c r="F323" s="471">
        <f>ROUND(E323*(1-$F$11),2)</f>
        <v>9380.34</v>
      </c>
      <c r="G323" s="691">
        <f>H323/D323*1000</f>
        <v>387000</v>
      </c>
      <c r="H323" s="659">
        <f>ROUND(IF('Заказ, cкидки и курсы валют'!$J$23*E323/1000*D323&lt;387,387,'Заказ, cкидки и курсы валют'!$J$23*E323/1000*D323)*(1-'Заказ, cкидки и курсы валют'!$I$12),2)</f>
        <v>387</v>
      </c>
      <c r="I323" s="14"/>
      <c r="J323" s="96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464.4</v>
      </c>
    </row>
    <row r="324" spans="1:10" ht="14.15" customHeight="1" thickBot="1">
      <c r="A324" s="403" t="s">
        <v>7404</v>
      </c>
      <c r="B324" s="490" t="s">
        <v>979</v>
      </c>
      <c r="C324" s="2288">
        <v>32.03</v>
      </c>
      <c r="D324" s="38">
        <v>1</v>
      </c>
      <c r="E324" s="1602">
        <f>(E289*2)+(1000/D324*7.5)</f>
        <v>9959.7199999999993</v>
      </c>
      <c r="F324" s="471">
        <f t="shared" ref="F324:F334" si="67">ROUND(E324*(1-$F$11),2)</f>
        <v>9959.7199999999993</v>
      </c>
      <c r="G324" s="691">
        <f t="shared" ref="G324:G334" si="68">H324/D324*1000</f>
        <v>387000</v>
      </c>
      <c r="H324" s="659">
        <f>ROUND(IF('Заказ, cкидки и курсы валют'!$J$23*E324/1000*D324&lt;387,387,'Заказ, cкидки и курсы валют'!$J$23*E324/1000*D324)*(1-'Заказ, cкидки и курсы валют'!$I$12),2)</f>
        <v>387</v>
      </c>
      <c r="I324" s="14"/>
      <c r="J324" s="96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464.4</v>
      </c>
    </row>
    <row r="325" spans="1:10" ht="14.15" customHeight="1" thickBot="1">
      <c r="A325" s="403" t="s">
        <v>7405</v>
      </c>
      <c r="B325" s="490" t="s">
        <v>980</v>
      </c>
      <c r="C325" s="2288">
        <v>39</v>
      </c>
      <c r="D325" s="38">
        <v>1</v>
      </c>
      <c r="E325" s="1602">
        <f>(E291*2)+(1000/D325*7.5)</f>
        <v>10680.5</v>
      </c>
      <c r="F325" s="471">
        <f t="shared" si="67"/>
        <v>10680.5</v>
      </c>
      <c r="G325" s="691">
        <f t="shared" si="68"/>
        <v>387000</v>
      </c>
      <c r="H325" s="659">
        <f>ROUND(IF('Заказ, cкидки и курсы валют'!$J$23*E325/1000*D325&lt;387,387,'Заказ, cкидки и курсы валют'!$J$23*E325/1000*D325)*(1-'Заказ, cкидки и курсы валют'!$I$12),2)</f>
        <v>387</v>
      </c>
      <c r="I325" s="14"/>
      <c r="J325" s="96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464.4</v>
      </c>
    </row>
    <row r="326" spans="1:10" ht="14.15" customHeight="1" thickBot="1">
      <c r="A326" s="520" t="s">
        <v>7406</v>
      </c>
      <c r="B326" s="2048" t="s">
        <v>2975</v>
      </c>
      <c r="C326" s="2288">
        <v>48.24</v>
      </c>
      <c r="D326" s="376">
        <v>1</v>
      </c>
      <c r="E326" s="1602">
        <f>(E294*2)+(1000/D326*7.5)</f>
        <v>10996.32</v>
      </c>
      <c r="F326" s="471">
        <f t="shared" si="67"/>
        <v>10996.32</v>
      </c>
      <c r="G326" s="691">
        <f t="shared" si="68"/>
        <v>387000</v>
      </c>
      <c r="H326" s="659">
        <f>ROUND(IF('Заказ, cкидки и курсы валют'!$J$23*E326/1000*D326&lt;387,387,'Заказ, cкидки и курсы валют'!$J$23*E326/1000*D326)*(1-'Заказ, cкидки и курсы валют'!$I$12),2)</f>
        <v>387</v>
      </c>
      <c r="I326" s="1669"/>
      <c r="J326" s="96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464.4</v>
      </c>
    </row>
    <row r="327" spans="1:10" ht="14.15" customHeight="1" thickBot="1">
      <c r="A327" s="403" t="s">
        <v>7407</v>
      </c>
      <c r="B327" s="490" t="s">
        <v>981</v>
      </c>
      <c r="C327" s="2288">
        <v>68</v>
      </c>
      <c r="D327" s="38">
        <v>1</v>
      </c>
      <c r="E327" s="1602">
        <f>(E296*2)+(1000/D327*7.5)</f>
        <v>13541.939999999999</v>
      </c>
      <c r="F327" s="471">
        <f t="shared" si="67"/>
        <v>13541.94</v>
      </c>
      <c r="G327" s="691">
        <f t="shared" si="68"/>
        <v>387000</v>
      </c>
      <c r="H327" s="659">
        <f>ROUND(IF('Заказ, cкидки и курсы валют'!$J$23*E327/1000*D327&lt;387,387,'Заказ, cкидки и курсы валют'!$J$23*E327/1000*D327)*(1-'Заказ, cкидки и курсы валют'!$I$12),2)</f>
        <v>387</v>
      </c>
      <c r="I327" s="14"/>
      <c r="J327" s="96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464.4</v>
      </c>
    </row>
    <row r="328" spans="1:10" ht="14.15" customHeight="1" thickBot="1">
      <c r="A328" s="403" t="s">
        <v>7408</v>
      </c>
      <c r="B328" s="490" t="s">
        <v>982</v>
      </c>
      <c r="C328" s="2288">
        <v>74</v>
      </c>
      <c r="D328" s="38">
        <v>1</v>
      </c>
      <c r="E328" s="1602">
        <f>(E299*2)+(1000/D328*7.5)</f>
        <v>13461.939999999999</v>
      </c>
      <c r="F328" s="471">
        <f t="shared" si="67"/>
        <v>13461.94</v>
      </c>
      <c r="G328" s="691">
        <f t="shared" si="68"/>
        <v>387000</v>
      </c>
      <c r="H328" s="659">
        <f>ROUND(IF('Заказ, cкидки и курсы валют'!$J$23*E328/1000*D328&lt;387,387,'Заказ, cкидки и курсы валют'!$J$23*E328/1000*D328)*(1-'Заказ, cкидки и курсы валют'!$I$12),2)</f>
        <v>387</v>
      </c>
      <c r="I328" s="14"/>
      <c r="J328" s="96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464.4</v>
      </c>
    </row>
    <row r="329" spans="1:10" ht="14.15" customHeight="1" thickBot="1">
      <c r="A329" s="403" t="s">
        <v>7409</v>
      </c>
      <c r="B329" s="490" t="s">
        <v>983</v>
      </c>
      <c r="C329" s="2288">
        <v>86.4</v>
      </c>
      <c r="D329" s="38">
        <v>1</v>
      </c>
      <c r="E329" s="1602">
        <f>(E301*2)+(1000/D329*7.5)</f>
        <v>16189.98</v>
      </c>
      <c r="F329" s="471">
        <f t="shared" si="67"/>
        <v>16189.98</v>
      </c>
      <c r="G329" s="691">
        <f t="shared" si="68"/>
        <v>387000</v>
      </c>
      <c r="H329" s="659">
        <f>ROUND(IF('Заказ, cкидки и курсы валют'!$J$23*E329/1000*D329&lt;387,387,'Заказ, cкидки и курсы валют'!$J$23*E329/1000*D329)*(1-'Заказ, cкидки и курсы валют'!$I$12),2)</f>
        <v>387</v>
      </c>
      <c r="I329" s="14"/>
      <c r="J329" s="96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464.4</v>
      </c>
    </row>
    <row r="330" spans="1:10" ht="14.15" customHeight="1" thickBot="1">
      <c r="A330" s="403" t="s">
        <v>7410</v>
      </c>
      <c r="B330" s="490" t="s">
        <v>984</v>
      </c>
      <c r="C330" s="2288">
        <v>109.76</v>
      </c>
      <c r="D330" s="38">
        <v>1</v>
      </c>
      <c r="E330" s="1602">
        <f>(E303*2)+(1000/D330*7.5)</f>
        <v>17812.68</v>
      </c>
      <c r="F330" s="471">
        <f t="shared" si="67"/>
        <v>17812.68</v>
      </c>
      <c r="G330" s="691">
        <f t="shared" si="68"/>
        <v>387000</v>
      </c>
      <c r="H330" s="659">
        <f>ROUND(IF('Заказ, cкидки и курсы валют'!$J$23*E330/1000*D330&lt;387,387,'Заказ, cкидки и курсы валют'!$J$23*E330/1000*D330)*(1-'Заказ, cкидки и курсы валют'!$I$12),2)</f>
        <v>387</v>
      </c>
      <c r="I330" s="14"/>
      <c r="J330" s="96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464.4</v>
      </c>
    </row>
    <row r="331" spans="1:10" ht="14.15" customHeight="1" thickBot="1">
      <c r="A331" s="403" t="s">
        <v>7411</v>
      </c>
      <c r="B331" s="490" t="s">
        <v>985</v>
      </c>
      <c r="C331" s="2288">
        <v>120</v>
      </c>
      <c r="D331" s="38">
        <v>1</v>
      </c>
      <c r="E331" s="1602">
        <f>(E306*2)+(1000/D331*7.5)</f>
        <v>14855.46</v>
      </c>
      <c r="F331" s="471">
        <f t="shared" si="67"/>
        <v>14855.46</v>
      </c>
      <c r="G331" s="691">
        <f t="shared" si="68"/>
        <v>387000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387</v>
      </c>
      <c r="I331" s="14"/>
      <c r="J331" s="96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464.4</v>
      </c>
    </row>
    <row r="332" spans="1:10" ht="14.15" customHeight="1" thickBot="1">
      <c r="A332" s="403" t="s">
        <v>7412</v>
      </c>
      <c r="B332" s="490" t="s">
        <v>986</v>
      </c>
      <c r="C332" s="2288">
        <v>140</v>
      </c>
      <c r="D332" s="38">
        <v>1</v>
      </c>
      <c r="E332" s="1602">
        <f>(E308*2)+(1000/D332*7.5)</f>
        <v>20021.98</v>
      </c>
      <c r="F332" s="471">
        <f t="shared" si="67"/>
        <v>20021.98</v>
      </c>
      <c r="G332" s="691">
        <f t="shared" si="68"/>
        <v>387000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387</v>
      </c>
      <c r="I332" s="14"/>
      <c r="J332" s="96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464.4</v>
      </c>
    </row>
    <row r="333" spans="1:10" ht="14.15" customHeight="1" thickBot="1">
      <c r="A333" s="403" t="s">
        <v>7413</v>
      </c>
      <c r="B333" s="490" t="s">
        <v>987</v>
      </c>
      <c r="C333" s="2288">
        <v>162.5</v>
      </c>
      <c r="D333" s="38">
        <v>1</v>
      </c>
      <c r="E333" s="1602">
        <f>(E310*2)+(1000/D333*7.5)</f>
        <v>20176.400000000001</v>
      </c>
      <c r="F333" s="471">
        <f t="shared" si="67"/>
        <v>20176.400000000001</v>
      </c>
      <c r="G333" s="691">
        <f t="shared" si="68"/>
        <v>387000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387</v>
      </c>
      <c r="I333" s="14"/>
      <c r="J333" s="96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464.4</v>
      </c>
    </row>
    <row r="334" spans="1:10" ht="14.15" customHeight="1">
      <c r="A334" s="403" t="s">
        <v>7414</v>
      </c>
      <c r="B334" s="490" t="s">
        <v>988</v>
      </c>
      <c r="C334" s="2288">
        <v>227</v>
      </c>
      <c r="D334" s="38">
        <v>1</v>
      </c>
      <c r="E334" s="1602">
        <f>(E312*2)+(1000/D334*7.5)</f>
        <v>26113.56</v>
      </c>
      <c r="F334" s="471">
        <f t="shared" si="67"/>
        <v>26113.56</v>
      </c>
      <c r="G334" s="691">
        <f t="shared" si="68"/>
        <v>387000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387</v>
      </c>
      <c r="I334" s="14"/>
      <c r="J334" s="96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464.4</v>
      </c>
    </row>
    <row r="335" spans="1:10" ht="14.15" customHeight="1" thickBot="1">
      <c r="A335" s="648"/>
      <c r="B335" s="1917"/>
      <c r="C335" s="1342"/>
      <c r="D335" s="42"/>
      <c r="E335" s="708"/>
      <c r="F335" s="448"/>
      <c r="G335" s="91"/>
      <c r="H335" s="13"/>
      <c r="I335" s="13"/>
      <c r="J335" s="446"/>
    </row>
    <row r="336" spans="1:10" ht="14.15" customHeight="1">
      <c r="A336" s="904"/>
      <c r="B336" s="905"/>
      <c r="C336" s="1962"/>
      <c r="D336" s="64" t="s">
        <v>2264</v>
      </c>
      <c r="E336" s="428"/>
      <c r="F336" s="428"/>
      <c r="G336" s="518"/>
      <c r="H336" s="67"/>
      <c r="I336" s="68"/>
      <c r="J336" s="446"/>
    </row>
    <row r="337" spans="1:10" ht="14.15" customHeight="1">
      <c r="A337" s="890"/>
      <c r="C337" s="1475"/>
      <c r="D337" s="70"/>
      <c r="E337" s="713"/>
      <c r="F337" s="465"/>
      <c r="G337" s="703"/>
      <c r="H337" s="16"/>
      <c r="I337" s="132"/>
      <c r="J337" s="446"/>
    </row>
    <row r="338" spans="1:10" ht="14.15" customHeight="1">
      <c r="A338" s="890"/>
      <c r="C338" s="1475"/>
      <c r="D338" s="70"/>
      <c r="E338" s="713"/>
      <c r="F338" s="465"/>
      <c r="G338" s="703"/>
      <c r="H338" s="16"/>
      <c r="I338" s="132"/>
      <c r="J338" s="446"/>
    </row>
    <row r="339" spans="1:10" ht="14.15" customHeight="1">
      <c r="A339" s="890"/>
      <c r="C339" s="1475"/>
      <c r="D339" s="70"/>
      <c r="E339" s="713"/>
      <c r="F339" s="465"/>
      <c r="G339" s="703"/>
      <c r="H339" s="16"/>
      <c r="I339" s="132"/>
      <c r="J339" s="446"/>
    </row>
    <row r="340" spans="1:10" ht="18" customHeight="1" thickBot="1">
      <c r="A340" s="2042" t="s">
        <v>7302</v>
      </c>
      <c r="B340" s="897"/>
      <c r="C340" s="1931"/>
      <c r="D340" s="72"/>
      <c r="E340" s="714"/>
      <c r="F340" s="467"/>
      <c r="G340" s="704"/>
      <c r="H340" s="136"/>
      <c r="I340" s="137"/>
      <c r="J340" s="446"/>
    </row>
    <row r="341" spans="1:10" ht="39" customHeight="1">
      <c r="A341" s="1519" t="s">
        <v>1013</v>
      </c>
      <c r="B341" s="1520" t="s">
        <v>1014</v>
      </c>
      <c r="C341" s="2286" t="s">
        <v>665</v>
      </c>
      <c r="D341" s="158" t="s">
        <v>2923</v>
      </c>
      <c r="E341" s="473" t="s">
        <v>10276</v>
      </c>
      <c r="F341" s="469" t="s">
        <v>2578</v>
      </c>
      <c r="G341" s="693" t="s">
        <v>2427</v>
      </c>
      <c r="H341" s="264" t="s">
        <v>493</v>
      </c>
      <c r="I341" s="160" t="s">
        <v>4003</v>
      </c>
      <c r="J341" s="446"/>
    </row>
    <row r="342" spans="1:10" ht="14.15" customHeight="1">
      <c r="A342" s="1519"/>
      <c r="B342" s="1680"/>
      <c r="C342" s="2286" t="s">
        <v>3419</v>
      </c>
      <c r="D342" s="313" t="s">
        <v>2428</v>
      </c>
      <c r="E342" s="715" t="s">
        <v>264</v>
      </c>
      <c r="F342" s="475">
        <f>'Заказ, cкидки и курсы валют'!$I$12</f>
        <v>0</v>
      </c>
      <c r="G342" s="764"/>
      <c r="H342" s="358"/>
      <c r="I342" s="252"/>
      <c r="J342" s="446"/>
    </row>
    <row r="343" spans="1:10" ht="14.15" customHeight="1">
      <c r="A343" s="402" t="s">
        <v>10754</v>
      </c>
      <c r="B343" s="399" t="s">
        <v>10755</v>
      </c>
      <c r="C343" s="2288">
        <v>18</v>
      </c>
      <c r="D343" s="1661">
        <v>100</v>
      </c>
      <c r="E343" s="446">
        <v>1508.5</v>
      </c>
      <c r="F343" s="471">
        <f>ROUND(E343*(1-$F$11),2)</f>
        <v>1508.5</v>
      </c>
      <c r="G343" s="691">
        <f>'Заказ, cкидки и курсы валют'!$J$23*F343</f>
        <v>17347.75</v>
      </c>
      <c r="H343" s="96">
        <f>ROUND((D343/1000)*G343,2)</f>
        <v>1734.78</v>
      </c>
      <c r="I343" s="15"/>
    </row>
    <row r="344" spans="1:10" ht="14.15" customHeight="1">
      <c r="A344" s="402" t="s">
        <v>10756</v>
      </c>
      <c r="B344" s="399" t="s">
        <v>10757</v>
      </c>
      <c r="C344" s="2288">
        <v>20</v>
      </c>
      <c r="D344" s="1661">
        <v>80</v>
      </c>
      <c r="E344" s="446">
        <v>1712.29</v>
      </c>
      <c r="F344" s="471">
        <f t="shared" ref="F344:F345" si="69">ROUND(E344*(1-$F$11),2)</f>
        <v>1712.29</v>
      </c>
      <c r="G344" s="691">
        <f>'Заказ, cкидки и курсы валют'!$J$23*F344</f>
        <v>19691.334999999999</v>
      </c>
      <c r="H344" s="96">
        <f t="shared" ref="H344" si="70">ROUND((D344/1000)*G344,2)</f>
        <v>1575.31</v>
      </c>
      <c r="I344" s="15"/>
      <c r="J344" s="446"/>
    </row>
    <row r="345" spans="1:10" ht="14.15" customHeight="1">
      <c r="A345" s="403" t="s">
        <v>5316</v>
      </c>
      <c r="B345" s="399" t="s">
        <v>5298</v>
      </c>
      <c r="C345" s="2288">
        <v>22.22</v>
      </c>
      <c r="D345" s="38">
        <v>900</v>
      </c>
      <c r="E345" s="446">
        <v>1944.61</v>
      </c>
      <c r="F345" s="471">
        <f t="shared" si="69"/>
        <v>1944.61</v>
      </c>
      <c r="G345" s="691">
        <f>'Заказ, cкидки и курсы валют'!$J$23*F345</f>
        <v>22363.014999999999</v>
      </c>
      <c r="H345" s="96">
        <f>ROUND((D345/1000)*G345,2)</f>
        <v>20126.71</v>
      </c>
      <c r="I345" s="14"/>
      <c r="J345" s="446"/>
    </row>
    <row r="346" spans="1:10" ht="14.15" customHeight="1">
      <c r="A346" s="403" t="s">
        <v>12668</v>
      </c>
      <c r="B346" s="399" t="s">
        <v>5298</v>
      </c>
      <c r="C346" s="2288">
        <v>22.22</v>
      </c>
      <c r="D346" s="38">
        <v>50</v>
      </c>
      <c r="E346" s="446">
        <v>1944.61</v>
      </c>
      <c r="F346" s="471">
        <f t="shared" ref="F346" si="71">ROUND(E346*(1-$F$11),2)</f>
        <v>1944.61</v>
      </c>
      <c r="G346" s="691">
        <f>'Заказ, cкидки и курсы валют'!$J$23*F346</f>
        <v>22363.014999999999</v>
      </c>
      <c r="H346" s="96">
        <f>ROUND((D346/1000)*G346,2)</f>
        <v>1118.1500000000001</v>
      </c>
      <c r="I346" s="14"/>
      <c r="J346" s="446"/>
    </row>
    <row r="347" spans="1:10" ht="14.15" customHeight="1">
      <c r="A347" s="403" t="s">
        <v>4848</v>
      </c>
      <c r="B347" s="490" t="s">
        <v>978</v>
      </c>
      <c r="C347" s="2288">
        <v>25.625</v>
      </c>
      <c r="D347" s="38">
        <v>800</v>
      </c>
      <c r="E347" s="446">
        <v>1768.61</v>
      </c>
      <c r="F347" s="471">
        <f t="shared" ref="F347:F371" si="72">ROUND(E347*(1-$F$11),2)</f>
        <v>1768.61</v>
      </c>
      <c r="G347" s="691">
        <f>'Заказ, cкидки и курсы валют'!$J$23*F347</f>
        <v>20339.014999999999</v>
      </c>
      <c r="H347" s="96">
        <f t="shared" ref="H347:H371" si="73">ROUND((D347/1000)*G347,2)</f>
        <v>16271.21</v>
      </c>
      <c r="I347" s="14"/>
      <c r="J347" s="446"/>
    </row>
    <row r="348" spans="1:10" ht="14.15" customHeight="1">
      <c r="A348" s="403" t="s">
        <v>12676</v>
      </c>
      <c r="B348" s="2754" t="s">
        <v>978</v>
      </c>
      <c r="C348" s="2288">
        <v>25.625</v>
      </c>
      <c r="D348" s="38">
        <v>80</v>
      </c>
      <c r="E348" s="446">
        <v>1768.61</v>
      </c>
      <c r="F348" s="471">
        <f t="shared" ref="F348" si="74">ROUND(E348*(1-$F$11),2)</f>
        <v>1768.61</v>
      </c>
      <c r="G348" s="691">
        <f>'Заказ, cкидки и курсы валют'!$J$23*F348</f>
        <v>20339.014999999999</v>
      </c>
      <c r="H348" s="96">
        <f t="shared" ref="H348" si="75">ROUND((D348/1000)*G348,2)</f>
        <v>1627.12</v>
      </c>
      <c r="I348" s="14"/>
      <c r="J348" s="446"/>
    </row>
    <row r="349" spans="1:10" ht="14.15" customHeight="1">
      <c r="A349" s="403" t="s">
        <v>4849</v>
      </c>
      <c r="B349" s="490" t="s">
        <v>979</v>
      </c>
      <c r="C349" s="2287">
        <v>34.03</v>
      </c>
      <c r="D349" s="38">
        <v>700</v>
      </c>
      <c r="E349" s="446">
        <v>2273.8200000000002</v>
      </c>
      <c r="F349" s="471">
        <f t="shared" si="72"/>
        <v>2273.8200000000002</v>
      </c>
      <c r="G349" s="691">
        <f>'Заказ, cкидки и курсы валют'!$J$23*F349</f>
        <v>26148.93</v>
      </c>
      <c r="H349" s="96">
        <f t="shared" si="73"/>
        <v>18304.25</v>
      </c>
      <c r="I349" s="14"/>
    </row>
    <row r="350" spans="1:10" ht="14.15" customHeight="1">
      <c r="A350" s="403" t="s">
        <v>12669</v>
      </c>
      <c r="B350" s="399" t="s">
        <v>979</v>
      </c>
      <c r="C350" s="2287">
        <v>34.03</v>
      </c>
      <c r="D350" s="38">
        <v>50</v>
      </c>
      <c r="E350" s="446">
        <v>2273.8200000000002</v>
      </c>
      <c r="F350" s="471">
        <f t="shared" ref="F350" si="76">ROUND(E350*(1-$F$11),2)</f>
        <v>2273.8200000000002</v>
      </c>
      <c r="G350" s="691">
        <f>'Заказ, cкидки и курсы валют'!$J$23*F350</f>
        <v>26148.93</v>
      </c>
      <c r="H350" s="96">
        <f t="shared" ref="H350" si="77">ROUND((D350/1000)*G350,2)</f>
        <v>1307.45</v>
      </c>
      <c r="I350" s="14"/>
    </row>
    <row r="351" spans="1:10" ht="14.15" customHeight="1">
      <c r="A351" s="403" t="s">
        <v>4850</v>
      </c>
      <c r="B351" s="490" t="s">
        <v>980</v>
      </c>
      <c r="C351" s="2287">
        <v>41</v>
      </c>
      <c r="D351" s="38">
        <v>500</v>
      </c>
      <c r="E351" s="446">
        <v>2694.38</v>
      </c>
      <c r="F351" s="471">
        <f t="shared" si="72"/>
        <v>2694.38</v>
      </c>
      <c r="G351" s="691">
        <f>'Заказ, cкидки и курсы валют'!$J$23*F351</f>
        <v>30985.370000000003</v>
      </c>
      <c r="H351" s="96">
        <f t="shared" si="73"/>
        <v>15492.69</v>
      </c>
      <c r="I351" s="14"/>
    </row>
    <row r="352" spans="1:10" ht="14.15" customHeight="1">
      <c r="A352" s="403" t="s">
        <v>12670</v>
      </c>
      <c r="B352" s="399" t="s">
        <v>980</v>
      </c>
      <c r="C352" s="2287">
        <v>41</v>
      </c>
      <c r="D352" s="38">
        <v>50</v>
      </c>
      <c r="E352" s="446">
        <v>2694.38</v>
      </c>
      <c r="F352" s="471">
        <f t="shared" ref="F352" si="78">ROUND(E352*(1-$F$11),2)</f>
        <v>2694.38</v>
      </c>
      <c r="G352" s="691">
        <f>'Заказ, cкидки и курсы валют'!$J$23*F352</f>
        <v>30985.370000000003</v>
      </c>
      <c r="H352" s="96">
        <f t="shared" ref="H352" si="79">ROUND((D352/1000)*G352,2)</f>
        <v>1549.27</v>
      </c>
      <c r="I352" s="14"/>
    </row>
    <row r="353" spans="1:10" ht="14.15" customHeight="1">
      <c r="A353" s="403" t="s">
        <v>10758</v>
      </c>
      <c r="B353" s="399" t="s">
        <v>10759</v>
      </c>
      <c r="C353" s="2287">
        <v>39.85</v>
      </c>
      <c r="D353" s="36">
        <v>50</v>
      </c>
      <c r="E353" s="446">
        <v>2574.59</v>
      </c>
      <c r="F353" s="471">
        <f t="shared" si="72"/>
        <v>2574.59</v>
      </c>
      <c r="G353" s="691">
        <f>'Заказ, cкидки и курсы валют'!$J$23*F353</f>
        <v>29607.785000000003</v>
      </c>
      <c r="H353" s="96">
        <f t="shared" si="73"/>
        <v>1480.39</v>
      </c>
      <c r="I353" s="14"/>
    </row>
    <row r="354" spans="1:10" ht="14.15" customHeight="1">
      <c r="A354" s="403" t="s">
        <v>10760</v>
      </c>
      <c r="B354" s="399" t="s">
        <v>10761</v>
      </c>
      <c r="C354" s="2287">
        <v>45.89</v>
      </c>
      <c r="D354" s="36">
        <v>50</v>
      </c>
      <c r="E354" s="446">
        <v>2650.72</v>
      </c>
      <c r="F354" s="471">
        <f t="shared" si="72"/>
        <v>2650.72</v>
      </c>
      <c r="G354" s="691">
        <f>'Заказ, cкидки и курсы валют'!$J$23*F354</f>
        <v>30483.279999999999</v>
      </c>
      <c r="H354" s="96">
        <f t="shared" si="73"/>
        <v>1524.16</v>
      </c>
      <c r="I354" s="14"/>
    </row>
    <row r="355" spans="1:10" ht="14.15" customHeight="1">
      <c r="A355" s="2047" t="s">
        <v>2977</v>
      </c>
      <c r="B355" s="2048" t="s">
        <v>2975</v>
      </c>
      <c r="C355" s="2287">
        <v>55.86</v>
      </c>
      <c r="D355" s="376">
        <v>500</v>
      </c>
      <c r="E355" s="446">
        <v>3088.15</v>
      </c>
      <c r="F355" s="471">
        <f t="shared" si="72"/>
        <v>3088.15</v>
      </c>
      <c r="G355" s="691">
        <f>'Заказ, cкидки и курсы валют'!$J$23*F355</f>
        <v>35513.724999999999</v>
      </c>
      <c r="H355" s="96">
        <f t="shared" si="73"/>
        <v>17756.86</v>
      </c>
      <c r="I355" s="1669"/>
    </row>
    <row r="356" spans="1:10" ht="14.15" customHeight="1">
      <c r="A356" s="520" t="s">
        <v>12671</v>
      </c>
      <c r="B356" s="2754" t="s">
        <v>2975</v>
      </c>
      <c r="C356" s="2287">
        <v>55.86</v>
      </c>
      <c r="D356" s="376">
        <v>50</v>
      </c>
      <c r="E356" s="446">
        <v>3088.15</v>
      </c>
      <c r="F356" s="471">
        <f t="shared" ref="F356" si="80">ROUND(E356*(1-$F$11),2)</f>
        <v>3088.15</v>
      </c>
      <c r="G356" s="691">
        <f>'Заказ, cкидки и курсы валют'!$J$23*F356</f>
        <v>35513.724999999999</v>
      </c>
      <c r="H356" s="96">
        <f t="shared" ref="H356" si="81">ROUND((D356/1000)*G356,2)</f>
        <v>1775.69</v>
      </c>
      <c r="I356" s="1669"/>
    </row>
    <row r="357" spans="1:10" ht="14.15" customHeight="1">
      <c r="A357" s="403" t="s">
        <v>4851</v>
      </c>
      <c r="B357" s="490" t="s">
        <v>981</v>
      </c>
      <c r="C357" s="2287">
        <v>73.98</v>
      </c>
      <c r="D357" s="38">
        <v>300</v>
      </c>
      <c r="E357" s="446">
        <v>4728.04</v>
      </c>
      <c r="F357" s="471">
        <f t="shared" si="72"/>
        <v>4728.04</v>
      </c>
      <c r="G357" s="691">
        <f>'Заказ, cкидки и курсы валют'!$J$23*F357</f>
        <v>54372.46</v>
      </c>
      <c r="H357" s="96">
        <f t="shared" si="73"/>
        <v>16311.74</v>
      </c>
      <c r="I357" s="14"/>
      <c r="J357" s="378"/>
    </row>
    <row r="358" spans="1:10" ht="14.15" customHeight="1">
      <c r="A358" s="403" t="s">
        <v>12672</v>
      </c>
      <c r="B358" s="399" t="s">
        <v>981</v>
      </c>
      <c r="C358" s="2287">
        <v>73.98</v>
      </c>
      <c r="D358" s="38">
        <v>30</v>
      </c>
      <c r="E358" s="446">
        <v>4728.04</v>
      </c>
      <c r="F358" s="471">
        <f t="shared" ref="F358" si="82">ROUND(E358*(1-$F$11),2)</f>
        <v>4728.04</v>
      </c>
      <c r="G358" s="691">
        <f>'Заказ, cкидки и курсы валют'!$J$23*F358</f>
        <v>54372.46</v>
      </c>
      <c r="H358" s="96">
        <f t="shared" ref="H358" si="83">ROUND((D358/1000)*G358,2)</f>
        <v>1631.17</v>
      </c>
      <c r="I358" s="14"/>
      <c r="J358" s="378"/>
    </row>
    <row r="359" spans="1:10" ht="14.15" customHeight="1">
      <c r="A359" s="403" t="s">
        <v>4852</v>
      </c>
      <c r="B359" s="490" t="s">
        <v>982</v>
      </c>
      <c r="C359" s="2287">
        <v>86.59</v>
      </c>
      <c r="D359" s="38">
        <v>250</v>
      </c>
      <c r="E359" s="446">
        <v>4407.59</v>
      </c>
      <c r="F359" s="471">
        <f t="shared" si="72"/>
        <v>4407.59</v>
      </c>
      <c r="G359" s="691">
        <f>'Заказ, cкидки и курсы валют'!$J$23*F359</f>
        <v>50687.285000000003</v>
      </c>
      <c r="H359" s="96">
        <f t="shared" si="73"/>
        <v>12671.82</v>
      </c>
      <c r="I359" s="14"/>
    </row>
    <row r="360" spans="1:10" ht="14.15" customHeight="1">
      <c r="A360" s="403" t="s">
        <v>12677</v>
      </c>
      <c r="B360" s="2754" t="s">
        <v>982</v>
      </c>
      <c r="C360" s="2287">
        <v>86.59</v>
      </c>
      <c r="D360" s="38">
        <v>25</v>
      </c>
      <c r="E360" s="446">
        <v>4407.59</v>
      </c>
      <c r="F360" s="471">
        <f t="shared" ref="F360" si="84">ROUND(E360*(1-$F$11),2)</f>
        <v>4407.59</v>
      </c>
      <c r="G360" s="691">
        <f>'Заказ, cкидки и курсы валют'!$J$23*F360</f>
        <v>50687.285000000003</v>
      </c>
      <c r="H360" s="96">
        <f t="shared" ref="H360" si="85">ROUND((D360/1000)*G360,2)</f>
        <v>1267.18</v>
      </c>
      <c r="I360" s="14"/>
    </row>
    <row r="361" spans="1:10" ht="14.15" customHeight="1">
      <c r="A361" s="403" t="s">
        <v>4853</v>
      </c>
      <c r="B361" s="490" t="s">
        <v>983</v>
      </c>
      <c r="C361" s="2287">
        <v>99.44</v>
      </c>
      <c r="D361" s="38">
        <v>250</v>
      </c>
      <c r="E361" s="446">
        <v>4822.8100000000004</v>
      </c>
      <c r="F361" s="471">
        <f t="shared" si="72"/>
        <v>4822.8100000000004</v>
      </c>
      <c r="G361" s="691">
        <f>'Заказ, cкидки и курсы валют'!$J$23*F361</f>
        <v>55462.315000000002</v>
      </c>
      <c r="H361" s="96">
        <f t="shared" si="73"/>
        <v>13865.58</v>
      </c>
      <c r="I361" s="14"/>
    </row>
    <row r="362" spans="1:10" ht="14.15" customHeight="1">
      <c r="A362" s="403" t="s">
        <v>12678</v>
      </c>
      <c r="B362" s="2754" t="s">
        <v>983</v>
      </c>
      <c r="C362" s="2287">
        <v>99.44</v>
      </c>
      <c r="D362" s="38">
        <v>25</v>
      </c>
      <c r="E362" s="446">
        <v>4822.8100000000004</v>
      </c>
      <c r="F362" s="471">
        <f t="shared" ref="F362" si="86">ROUND(E362*(1-$F$11),2)</f>
        <v>4822.8100000000004</v>
      </c>
      <c r="G362" s="691">
        <f>'Заказ, cкидки и курсы валют'!$J$23*F362</f>
        <v>55462.315000000002</v>
      </c>
      <c r="H362" s="96">
        <f t="shared" ref="H362" si="87">ROUND((D362/1000)*G362,2)</f>
        <v>1386.56</v>
      </c>
      <c r="I362" s="14"/>
    </row>
    <row r="363" spans="1:10" ht="14.15" customHeight="1">
      <c r="A363" s="403" t="s">
        <v>4854</v>
      </c>
      <c r="B363" s="490" t="s">
        <v>984</v>
      </c>
      <c r="C363" s="2287">
        <v>114.86</v>
      </c>
      <c r="D363" s="38">
        <v>200</v>
      </c>
      <c r="E363" s="446">
        <v>6056.25</v>
      </c>
      <c r="F363" s="471">
        <f t="shared" si="72"/>
        <v>6056.25</v>
      </c>
      <c r="G363" s="691">
        <f>'Заказ, cкидки и курсы валют'!$J$23*F363</f>
        <v>69646.875</v>
      </c>
      <c r="H363" s="96">
        <f t="shared" si="73"/>
        <v>13929.38</v>
      </c>
      <c r="I363" s="14"/>
    </row>
    <row r="364" spans="1:10" ht="14.15" customHeight="1">
      <c r="A364" s="403" t="s">
        <v>12673</v>
      </c>
      <c r="B364" s="399" t="s">
        <v>984</v>
      </c>
      <c r="C364" s="2287">
        <v>114.86</v>
      </c>
      <c r="D364" s="38">
        <v>20</v>
      </c>
      <c r="E364" s="446">
        <v>6056.25</v>
      </c>
      <c r="F364" s="471">
        <f t="shared" ref="F364" si="88">ROUND(E364*(1-$F$11),2)</f>
        <v>6056.25</v>
      </c>
      <c r="G364" s="691">
        <f>'Заказ, cкидки и курсы валют'!$J$23*F364</f>
        <v>69646.875</v>
      </c>
      <c r="H364" s="96">
        <f t="shared" ref="H364" si="89">ROUND((D364/1000)*G364,2)</f>
        <v>1392.94</v>
      </c>
      <c r="I364" s="14"/>
    </row>
    <row r="365" spans="1:10" ht="14.15" customHeight="1">
      <c r="A365" s="403" t="s">
        <v>4855</v>
      </c>
      <c r="B365" s="490" t="s">
        <v>985</v>
      </c>
      <c r="C365" s="2287">
        <v>146.99</v>
      </c>
      <c r="D365" s="38">
        <v>150</v>
      </c>
      <c r="E365" s="446">
        <v>7113.01</v>
      </c>
      <c r="F365" s="471">
        <f t="shared" si="72"/>
        <v>7113.01</v>
      </c>
      <c r="G365" s="691">
        <f>'Заказ, cкидки и курсы валют'!$J$23*F365</f>
        <v>81799.615000000005</v>
      </c>
      <c r="H365" s="96">
        <f t="shared" si="73"/>
        <v>12269.94</v>
      </c>
      <c r="I365" s="14"/>
    </row>
    <row r="366" spans="1:10" ht="14.15" customHeight="1">
      <c r="A366" s="403" t="s">
        <v>12674</v>
      </c>
      <c r="B366" s="399" t="s">
        <v>985</v>
      </c>
      <c r="C366" s="2287">
        <v>146.99</v>
      </c>
      <c r="D366" s="38">
        <v>15</v>
      </c>
      <c r="E366" s="446">
        <v>7113.01</v>
      </c>
      <c r="F366" s="471">
        <f t="shared" ref="F366" si="90">ROUND(E366*(1-$F$11),2)</f>
        <v>7113.01</v>
      </c>
      <c r="G366" s="691">
        <f>'Заказ, cкидки и курсы валют'!$J$23*F366</f>
        <v>81799.615000000005</v>
      </c>
      <c r="H366" s="96">
        <f t="shared" ref="H366" si="91">ROUND((D366/1000)*G366,2)</f>
        <v>1226.99</v>
      </c>
      <c r="I366" s="14"/>
    </row>
    <row r="367" spans="1:10" ht="14.15" customHeight="1">
      <c r="A367" s="403" t="s">
        <v>4856</v>
      </c>
      <c r="B367" s="490" t="s">
        <v>986</v>
      </c>
      <c r="C367" s="2287">
        <v>166.53</v>
      </c>
      <c r="D367" s="38">
        <v>150</v>
      </c>
      <c r="E367" s="446">
        <v>7170.73</v>
      </c>
      <c r="F367" s="471">
        <f t="shared" si="72"/>
        <v>7170.73</v>
      </c>
      <c r="G367" s="691">
        <f>'Заказ, cкидки и курсы валют'!$J$23*F367</f>
        <v>82463.39499999999</v>
      </c>
      <c r="H367" s="96">
        <f t="shared" si="73"/>
        <v>12369.51</v>
      </c>
      <c r="I367" s="14"/>
    </row>
    <row r="368" spans="1:10" ht="14.15" customHeight="1">
      <c r="A368" s="403" t="s">
        <v>12679</v>
      </c>
      <c r="B368" s="2754" t="s">
        <v>986</v>
      </c>
      <c r="C368" s="2287">
        <v>166.53</v>
      </c>
      <c r="D368" s="38">
        <v>15</v>
      </c>
      <c r="E368" s="446">
        <v>7170.73</v>
      </c>
      <c r="F368" s="471">
        <f t="shared" ref="F368" si="92">ROUND(E368*(1-$F$11),2)</f>
        <v>7170.73</v>
      </c>
      <c r="G368" s="691">
        <f>'Заказ, cкидки и курсы валют'!$J$23*F368</f>
        <v>82463.39499999999</v>
      </c>
      <c r="H368" s="96">
        <f t="shared" ref="H368" si="93">ROUND((D368/1000)*G368,2)</f>
        <v>1236.95</v>
      </c>
      <c r="I368" s="14"/>
    </row>
    <row r="369" spans="1:10" ht="14.15" customHeight="1">
      <c r="A369" s="403" t="s">
        <v>4857</v>
      </c>
      <c r="B369" s="490" t="s">
        <v>987</v>
      </c>
      <c r="C369" s="2287">
        <v>187.5</v>
      </c>
      <c r="D369" s="38">
        <v>120</v>
      </c>
      <c r="E369" s="446">
        <v>7983.1</v>
      </c>
      <c r="F369" s="471">
        <f t="shared" si="72"/>
        <v>7983.1</v>
      </c>
      <c r="G369" s="691">
        <f>'Заказ, cкидки и курсы валют'!$J$23*F369</f>
        <v>91805.650000000009</v>
      </c>
      <c r="H369" s="96">
        <f t="shared" si="73"/>
        <v>11016.68</v>
      </c>
      <c r="I369" s="14"/>
    </row>
    <row r="370" spans="1:10" ht="14.15" customHeight="1">
      <c r="A370" s="403" t="s">
        <v>12680</v>
      </c>
      <c r="B370" s="2754" t="s">
        <v>987</v>
      </c>
      <c r="C370" s="2287">
        <v>187.5</v>
      </c>
      <c r="D370" s="38">
        <v>12</v>
      </c>
      <c r="E370" s="446">
        <v>7983.1</v>
      </c>
      <c r="F370" s="471">
        <f t="shared" ref="F370" si="94">ROUND(E370*(1-$F$11),2)</f>
        <v>7983.1</v>
      </c>
      <c r="G370" s="691">
        <f>'Заказ, cкидки и курсы валют'!$J$23*F370</f>
        <v>91805.650000000009</v>
      </c>
      <c r="H370" s="96">
        <f t="shared" ref="H370" si="95">ROUND((D370/1000)*G370,2)</f>
        <v>1101.67</v>
      </c>
      <c r="I370" s="14"/>
    </row>
    <row r="371" spans="1:10" ht="14.15" customHeight="1">
      <c r="A371" s="403" t="s">
        <v>4858</v>
      </c>
      <c r="B371" s="490" t="s">
        <v>988</v>
      </c>
      <c r="C371" s="2287">
        <v>239.8</v>
      </c>
      <c r="D371" s="38">
        <v>100</v>
      </c>
      <c r="E371" s="446">
        <v>10914.86</v>
      </c>
      <c r="F371" s="471">
        <f t="shared" si="72"/>
        <v>10914.86</v>
      </c>
      <c r="G371" s="691">
        <f>'Заказ, cкидки и курсы валют'!$J$23*F371</f>
        <v>125520.89000000001</v>
      </c>
      <c r="H371" s="96">
        <f t="shared" si="73"/>
        <v>12552.09</v>
      </c>
      <c r="I371" s="14"/>
    </row>
    <row r="372" spans="1:10" ht="14.15" customHeight="1">
      <c r="A372" s="403" t="s">
        <v>12675</v>
      </c>
      <c r="B372" s="399" t="s">
        <v>988</v>
      </c>
      <c r="C372" s="2287">
        <v>239.8</v>
      </c>
      <c r="D372" s="38">
        <v>10</v>
      </c>
      <c r="E372" s="446">
        <v>10914.86</v>
      </c>
      <c r="F372" s="471">
        <f t="shared" ref="F372" si="96">ROUND(E372*(1-$F$11),2)</f>
        <v>10914.86</v>
      </c>
      <c r="G372" s="691">
        <f>'Заказ, cкидки и курсы валют'!$J$23*F372</f>
        <v>125520.89000000001</v>
      </c>
      <c r="H372" s="96">
        <f t="shared" ref="H372" si="97">ROUND((D372/1000)*G372,2)</f>
        <v>1255.21</v>
      </c>
      <c r="I372" s="14"/>
    </row>
    <row r="373" spans="1:10" ht="14.15" customHeight="1" thickBot="1">
      <c r="A373" s="648"/>
      <c r="B373" s="1917"/>
      <c r="C373" s="1342"/>
      <c r="D373" s="42"/>
      <c r="E373" s="708"/>
      <c r="F373" s="448"/>
      <c r="G373" s="91"/>
      <c r="H373" s="13"/>
      <c r="I373" s="13"/>
    </row>
    <row r="374" spans="1:10" ht="14.15" customHeight="1">
      <c r="A374" s="904"/>
      <c r="B374" s="905"/>
      <c r="C374" s="1962"/>
      <c r="D374" s="64" t="s">
        <v>2264</v>
      </c>
      <c r="E374" s="428"/>
      <c r="F374" s="428"/>
      <c r="G374" s="518"/>
      <c r="H374" s="67"/>
      <c r="I374" s="68"/>
    </row>
    <row r="375" spans="1:10" ht="14.15" customHeight="1">
      <c r="A375" s="890"/>
      <c r="C375" s="1475"/>
      <c r="D375" s="70"/>
      <c r="E375" s="713"/>
      <c r="F375" s="465"/>
      <c r="G375" s="703"/>
      <c r="H375" s="16"/>
      <c r="I375" s="132"/>
    </row>
    <row r="376" spans="1:10" ht="14.15" customHeight="1">
      <c r="A376" s="890"/>
      <c r="C376" s="1475"/>
      <c r="D376" s="70"/>
      <c r="E376" s="713"/>
      <c r="F376" s="465"/>
      <c r="G376" s="703"/>
      <c r="H376" s="16"/>
      <c r="I376" s="132"/>
    </row>
    <row r="377" spans="1:10" ht="14.15" customHeight="1">
      <c r="A377" s="2241"/>
      <c r="B377" s="2242"/>
      <c r="C377" s="1475"/>
      <c r="D377" s="70"/>
      <c r="E377" s="713"/>
      <c r="F377" s="465"/>
      <c r="G377" s="703"/>
      <c r="H377" s="16"/>
      <c r="I377" s="132"/>
    </row>
    <row r="378" spans="1:10" ht="14.15" customHeight="1" thickBot="1">
      <c r="A378" s="1835" t="s">
        <v>7304</v>
      </c>
      <c r="B378" s="1836"/>
      <c r="C378" s="1931"/>
      <c r="D378" s="1515"/>
      <c r="E378" s="1516"/>
      <c r="F378" s="1517"/>
      <c r="G378" s="1518"/>
      <c r="H378" s="897"/>
      <c r="I378" s="902"/>
    </row>
    <row r="379" spans="1:10" ht="28.5" customHeight="1">
      <c r="A379" s="1519" t="s">
        <v>1013</v>
      </c>
      <c r="B379" s="1520" t="s">
        <v>1014</v>
      </c>
      <c r="C379" s="2286" t="s">
        <v>665</v>
      </c>
      <c r="D379" s="1521" t="s">
        <v>2923</v>
      </c>
      <c r="E379" s="1522" t="s">
        <v>10276</v>
      </c>
      <c r="F379" s="1523" t="s">
        <v>2578</v>
      </c>
      <c r="G379" s="1524" t="s">
        <v>2427</v>
      </c>
      <c r="H379" s="1525" t="s">
        <v>493</v>
      </c>
      <c r="I379" s="1526" t="s">
        <v>4003</v>
      </c>
      <c r="J379" s="327" t="s">
        <v>11229</v>
      </c>
    </row>
    <row r="380" spans="1:10" ht="14.15" customHeight="1" thickBot="1">
      <c r="A380" s="1519"/>
      <c r="B380" s="1680"/>
      <c r="C380" s="2286" t="s">
        <v>3419</v>
      </c>
      <c r="D380" s="1681" t="s">
        <v>2428</v>
      </c>
      <c r="E380" s="1527" t="s">
        <v>264</v>
      </c>
      <c r="F380" s="1682">
        <f>'Заказ, cкидки и курсы валют'!$I$12</f>
        <v>0</v>
      </c>
      <c r="G380" s="1683"/>
      <c r="H380" s="1684"/>
      <c r="I380" s="1685"/>
      <c r="J380" s="264"/>
    </row>
    <row r="381" spans="1:10" ht="14.15" customHeight="1" thickBot="1">
      <c r="A381" s="403" t="s">
        <v>7415</v>
      </c>
      <c r="B381" s="399" t="s">
        <v>5298</v>
      </c>
      <c r="C381" s="2288">
        <v>22.22</v>
      </c>
      <c r="D381" s="38">
        <v>1</v>
      </c>
      <c r="E381" s="1602">
        <f>(E345*2)+(1000/D381*7.5)</f>
        <v>11389.22</v>
      </c>
      <c r="F381" s="471">
        <f>ROUND(E381*(1-$F$11),2)</f>
        <v>11389.22</v>
      </c>
      <c r="G381" s="691">
        <f>H381/D381*1000</f>
        <v>387000</v>
      </c>
      <c r="H381" s="659">
        <f>ROUND(IF('Заказ, cкидки и курсы валют'!$J$23*E381/1000*D381&lt;387,387,'Заказ, cкидки и курсы валют'!$J$23*E381/1000*D381)*(1-'Заказ, cкидки и курсы валют'!$I$12),2)</f>
        <v>387</v>
      </c>
      <c r="I381" s="14"/>
      <c r="J381" s="96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464.4</v>
      </c>
    </row>
    <row r="382" spans="1:10" ht="14.15" customHeight="1" thickBot="1">
      <c r="A382" s="403" t="s">
        <v>7416</v>
      </c>
      <c r="B382" s="490" t="s">
        <v>978</v>
      </c>
      <c r="C382" s="2288">
        <v>25.625</v>
      </c>
      <c r="D382" s="38">
        <v>1</v>
      </c>
      <c r="E382" s="1602">
        <f>(E347*2)+(1000/D382*7.5)</f>
        <v>11037.22</v>
      </c>
      <c r="F382" s="471">
        <f t="shared" ref="F382:F393" si="98">ROUND(E382*(1-$F$11),2)</f>
        <v>11037.22</v>
      </c>
      <c r="G382" s="691">
        <f t="shared" ref="G382:G393" si="99">H382/D382*1000</f>
        <v>387000</v>
      </c>
      <c r="H382" s="659">
        <f>ROUND(IF('Заказ, cкидки и курсы валют'!$J$23*E382/1000*D382&lt;387,387,'Заказ, cкидки и курсы валют'!$J$23*E382/1000*D382)*(1-'Заказ, cкидки и курсы валют'!$I$12),2)</f>
        <v>387</v>
      </c>
      <c r="I382" s="14"/>
      <c r="J382" s="96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464.4</v>
      </c>
    </row>
    <row r="383" spans="1:10" ht="14.15" customHeight="1" thickBot="1">
      <c r="A383" s="403" t="s">
        <v>7417</v>
      </c>
      <c r="B383" s="490" t="s">
        <v>979</v>
      </c>
      <c r="C383" s="2287">
        <v>34.03</v>
      </c>
      <c r="D383" s="38">
        <v>1</v>
      </c>
      <c r="E383" s="1602">
        <f>(E349*2)+(1000/D383*7.5)</f>
        <v>12047.64</v>
      </c>
      <c r="F383" s="471">
        <f t="shared" si="98"/>
        <v>12047.64</v>
      </c>
      <c r="G383" s="691">
        <f t="shared" si="99"/>
        <v>387000</v>
      </c>
      <c r="H383" s="659">
        <f>ROUND(IF('Заказ, cкидки и курсы валют'!$J$23*E383/1000*D383&lt;387,387,'Заказ, cкидки и курсы валют'!$J$23*E383/1000*D383)*(1-'Заказ, cкидки и курсы валют'!$I$12),2)</f>
        <v>387</v>
      </c>
      <c r="I383" s="14"/>
      <c r="J383" s="96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464.4</v>
      </c>
    </row>
    <row r="384" spans="1:10" ht="14.15" customHeight="1" thickBot="1">
      <c r="A384" s="403" t="s">
        <v>7418</v>
      </c>
      <c r="B384" s="490" t="s">
        <v>980</v>
      </c>
      <c r="C384" s="2287">
        <v>41</v>
      </c>
      <c r="D384" s="38">
        <v>1</v>
      </c>
      <c r="E384" s="1602">
        <f>(E351*2)+(1000/D384*7.5)</f>
        <v>12888.76</v>
      </c>
      <c r="F384" s="471">
        <f t="shared" si="98"/>
        <v>12888.76</v>
      </c>
      <c r="G384" s="691">
        <f t="shared" si="99"/>
        <v>387000</v>
      </c>
      <c r="H384" s="659">
        <f>ROUND(IF('Заказ, cкидки и курсы валют'!$J$23*E384/1000*D384&lt;387,387,'Заказ, cкидки и курсы валют'!$J$23*E384/1000*D384)*(1-'Заказ, cкидки и курсы валют'!$I$12),2)</f>
        <v>387</v>
      </c>
      <c r="I384" s="14"/>
      <c r="J384" s="96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464.4</v>
      </c>
    </row>
    <row r="385" spans="1:10" ht="14.15" customHeight="1" thickBot="1">
      <c r="A385" s="520" t="s">
        <v>7419</v>
      </c>
      <c r="B385" s="2048" t="s">
        <v>2975</v>
      </c>
      <c r="C385" s="2287">
        <v>55.86</v>
      </c>
      <c r="D385" s="376">
        <v>1</v>
      </c>
      <c r="E385" s="1602">
        <f>(E353*2)+(1000/D385*7.5)</f>
        <v>12649.18</v>
      </c>
      <c r="F385" s="471">
        <f t="shared" si="98"/>
        <v>12649.18</v>
      </c>
      <c r="G385" s="691">
        <f t="shared" si="99"/>
        <v>387000</v>
      </c>
      <c r="H385" s="659">
        <f>ROUND(IF('Заказ, cкидки и курсы валют'!$J$23*E385/1000*D385&lt;387,387,'Заказ, cкидки и курсы валют'!$J$23*E385/1000*D385)*(1-'Заказ, cкидки и курсы валют'!$I$12),2)</f>
        <v>387</v>
      </c>
      <c r="I385" s="1669"/>
      <c r="J385" s="96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464.4</v>
      </c>
    </row>
    <row r="386" spans="1:10" ht="13.5" customHeight="1" thickBot="1">
      <c r="A386" s="403" t="s">
        <v>7420</v>
      </c>
      <c r="B386" s="490" t="s">
        <v>981</v>
      </c>
      <c r="C386" s="2287">
        <v>73.98</v>
      </c>
      <c r="D386" s="38">
        <v>1</v>
      </c>
      <c r="E386" s="1602">
        <f>(E354*2)+(1000/D386*7.5)</f>
        <v>12801.439999999999</v>
      </c>
      <c r="F386" s="471">
        <f t="shared" si="98"/>
        <v>12801.44</v>
      </c>
      <c r="G386" s="691">
        <f t="shared" si="99"/>
        <v>387000</v>
      </c>
      <c r="H386" s="659">
        <f>ROUND(IF('Заказ, cкидки и курсы валют'!$J$23*E386/1000*D386&lt;387,387,'Заказ, cкидки и курсы валют'!$J$23*E386/1000*D386)*(1-'Заказ, cкидки и курсы валют'!$I$12),2)</f>
        <v>387</v>
      </c>
      <c r="I386" s="14"/>
      <c r="J386" s="96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464.4</v>
      </c>
    </row>
    <row r="387" spans="1:10" ht="13.5" thickBot="1">
      <c r="A387" s="403" t="s">
        <v>7421</v>
      </c>
      <c r="B387" s="490" t="s">
        <v>982</v>
      </c>
      <c r="C387" s="2287">
        <v>86.59</v>
      </c>
      <c r="D387" s="38">
        <v>1</v>
      </c>
      <c r="E387" s="1602">
        <f>(E355*2)+(1000/D387*7.5)</f>
        <v>13676.3</v>
      </c>
      <c r="F387" s="471">
        <f t="shared" si="98"/>
        <v>13676.3</v>
      </c>
      <c r="G387" s="691">
        <f t="shared" si="99"/>
        <v>387000</v>
      </c>
      <c r="H387" s="659">
        <f>ROUND(IF('Заказ, cкидки и курсы валют'!$J$23*E387/1000*D387&lt;387,387,'Заказ, cкидки и курсы валют'!$J$23*E387/1000*D387)*(1-'Заказ, cкидки и курсы валют'!$I$12),2)</f>
        <v>387</v>
      </c>
      <c r="I387" s="14"/>
      <c r="J387" s="96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464.4</v>
      </c>
    </row>
    <row r="388" spans="1:10" ht="13.5" thickBot="1">
      <c r="A388" s="403" t="s">
        <v>7422</v>
      </c>
      <c r="B388" s="490" t="s">
        <v>983</v>
      </c>
      <c r="C388" s="2287">
        <v>99.44</v>
      </c>
      <c r="D388" s="38">
        <v>1</v>
      </c>
      <c r="E388" s="1602">
        <f>(E357*2)+(1000/D388*7.5)</f>
        <v>16956.080000000002</v>
      </c>
      <c r="F388" s="471">
        <f t="shared" si="98"/>
        <v>16956.080000000002</v>
      </c>
      <c r="G388" s="691">
        <f t="shared" si="99"/>
        <v>387000</v>
      </c>
      <c r="H388" s="659">
        <f>ROUND(IF('Заказ, cкидки и курсы валют'!$J$23*E388/1000*D388&lt;387,387,'Заказ, cкидки и курсы валют'!$J$23*E388/1000*D388)*(1-'Заказ, cкидки и курсы валют'!$I$12),2)</f>
        <v>387</v>
      </c>
      <c r="I388" s="14"/>
      <c r="J388" s="96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464.4</v>
      </c>
    </row>
    <row r="389" spans="1:10" ht="13.5" thickBot="1">
      <c r="A389" s="403" t="s">
        <v>7423</v>
      </c>
      <c r="B389" s="490" t="s">
        <v>984</v>
      </c>
      <c r="C389" s="2287">
        <v>114.86</v>
      </c>
      <c r="D389" s="38">
        <v>1</v>
      </c>
      <c r="E389" s="1602">
        <f>(E359*2)+(1000/D389*7.5)</f>
        <v>16315.18</v>
      </c>
      <c r="F389" s="471">
        <f t="shared" si="98"/>
        <v>16315.18</v>
      </c>
      <c r="G389" s="691">
        <f t="shared" si="99"/>
        <v>387000</v>
      </c>
      <c r="H389" s="659">
        <f>ROUND(IF('Заказ, cкидки и курсы валют'!$J$23*E389/1000*D389&lt;387,387,'Заказ, cкидки и курсы валют'!$J$23*E389/1000*D389)*(1-'Заказ, cкидки и курсы валют'!$I$12),2)</f>
        <v>387</v>
      </c>
      <c r="I389" s="14"/>
      <c r="J389" s="96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464.4</v>
      </c>
    </row>
    <row r="390" spans="1:10" ht="13.5" thickBot="1">
      <c r="A390" s="403" t="s">
        <v>7424</v>
      </c>
      <c r="B390" s="490" t="s">
        <v>985</v>
      </c>
      <c r="C390" s="2287">
        <v>146.99</v>
      </c>
      <c r="D390" s="38">
        <v>1</v>
      </c>
      <c r="E390" s="1602">
        <f>(E361*2)+(1000/D390*7.5)</f>
        <v>17145.620000000003</v>
      </c>
      <c r="F390" s="471">
        <f t="shared" si="98"/>
        <v>17145.62</v>
      </c>
      <c r="G390" s="691">
        <f t="shared" si="99"/>
        <v>387000</v>
      </c>
      <c r="H390" s="659">
        <f>ROUND(IF('Заказ, cкидки и курсы валют'!$J$23*E390/1000*D390&lt;387,387,'Заказ, cкидки и курсы валют'!$J$23*E390/1000*D390)*(1-'Заказ, cкидки и курсы валют'!$I$12),2)</f>
        <v>387</v>
      </c>
      <c r="I390" s="14"/>
      <c r="J390" s="96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464.4</v>
      </c>
    </row>
    <row r="391" spans="1:10" ht="13.5" thickBot="1">
      <c r="A391" s="403" t="s">
        <v>7425</v>
      </c>
      <c r="B391" s="490" t="s">
        <v>986</v>
      </c>
      <c r="C391" s="2287">
        <v>166.53</v>
      </c>
      <c r="D391" s="38">
        <v>1</v>
      </c>
      <c r="E391" s="1602">
        <f>(E363*2)+(1000/D391*7.5)</f>
        <v>19612.5</v>
      </c>
      <c r="F391" s="471">
        <f t="shared" si="98"/>
        <v>19612.5</v>
      </c>
      <c r="G391" s="691">
        <f t="shared" si="99"/>
        <v>387000</v>
      </c>
      <c r="H391" s="659">
        <f>ROUND(IF('Заказ, cкидки и курсы валют'!$J$23*E391/1000*D391&lt;387,387,'Заказ, cкидки и курсы валют'!$J$23*E391/1000*D391)*(1-'Заказ, cкидки и курсы валют'!$I$12),2)</f>
        <v>387</v>
      </c>
      <c r="I391" s="14"/>
      <c r="J391" s="96">
        <f>ROUND(IF(H391&lt;'Заказ, cкидки и курсы валют'!$B$39,H391*0.54*100/(100-'Заказ, cкидки и курсы валют'!$C$39),IF(H391&lt;'Заказ, cкидки и курсы валют'!$B$40,H391*0.54*100/(100-'Заказ, cкидки и курсы валют'!$C$40),IF(H391&lt;'Заказ, cкидки и курсы валют'!$B$41,H391*0.54*100/(100-'Заказ, cкидки и курсы валют'!$C$41),IF(H391&lt;'Заказ, cкидки и курсы валют'!$B$42,H391*0.54*100/(100-'Заказ, cкидки и курсы валют'!$C$42),IF(H391&lt;'Заказ, cкидки и курсы валют'!$B$43,H391*0.54*100/(100-'Заказ, cкидки и курсы валют'!$C$43),H391))))),2)</f>
        <v>464.4</v>
      </c>
    </row>
    <row r="392" spans="1:10" ht="14.15" customHeight="1" thickBot="1">
      <c r="A392" s="403" t="s">
        <v>7426</v>
      </c>
      <c r="B392" s="490" t="s">
        <v>987</v>
      </c>
      <c r="C392" s="2287">
        <v>187.5</v>
      </c>
      <c r="D392" s="38">
        <v>1</v>
      </c>
      <c r="E392" s="1602">
        <f>(E365*2)+(1000/D392*7.5)</f>
        <v>21726.02</v>
      </c>
      <c r="F392" s="471">
        <f t="shared" si="98"/>
        <v>21726.02</v>
      </c>
      <c r="G392" s="691">
        <f t="shared" si="99"/>
        <v>387000</v>
      </c>
      <c r="H392" s="659">
        <f>ROUND(IF('Заказ, cкидки и курсы валют'!$J$23*E392/1000*D392&lt;387,387,'Заказ, cкидки и курсы валют'!$J$23*E392/1000*D392)*(1-'Заказ, cкидки и курсы валют'!$I$12),2)</f>
        <v>387</v>
      </c>
      <c r="I392" s="14"/>
      <c r="J392" s="96">
        <f>ROUND(IF(H392&lt;'Заказ, cкидки и курсы валют'!$B$39,H392*0.54*100/(100-'Заказ, cкидки и курсы валют'!$C$39),IF(H392&lt;'Заказ, cкидки и курсы валют'!$B$40,H392*0.54*100/(100-'Заказ, cкидки и курсы валют'!$C$40),IF(H392&lt;'Заказ, cкидки и курсы валют'!$B$41,H392*0.54*100/(100-'Заказ, cкидки и курсы валют'!$C$41),IF(H392&lt;'Заказ, cкидки и курсы валют'!$B$42,H392*0.54*100/(100-'Заказ, cкидки и курсы валют'!$C$42),IF(H392&lt;'Заказ, cкидки и курсы валют'!$B$43,H392*0.54*100/(100-'Заказ, cкидки и курсы валют'!$C$43),H392))))),2)</f>
        <v>464.4</v>
      </c>
    </row>
    <row r="393" spans="1:10" ht="14.15" customHeight="1">
      <c r="A393" s="403" t="s">
        <v>7427</v>
      </c>
      <c r="B393" s="490" t="s">
        <v>988</v>
      </c>
      <c r="C393" s="2287">
        <v>239.8</v>
      </c>
      <c r="D393" s="38">
        <v>1</v>
      </c>
      <c r="E393" s="1602">
        <f>(E367*2)+(1000/D393*7.5)</f>
        <v>21841.46</v>
      </c>
      <c r="F393" s="471">
        <f t="shared" si="98"/>
        <v>21841.46</v>
      </c>
      <c r="G393" s="691">
        <f t="shared" si="99"/>
        <v>387000</v>
      </c>
      <c r="H393" s="659">
        <f>ROUND(IF('Заказ, cкидки и курсы валют'!$J$23*E393/1000*D393&lt;387,387,'Заказ, cкидки и курсы валют'!$J$23*E393/1000*D393)*(1-'Заказ, cкидки и курсы валют'!$I$12),2)</f>
        <v>387</v>
      </c>
      <c r="I393" s="14"/>
      <c r="J393" s="96">
        <f>ROUND(IF(H393&lt;'Заказ, cкидки и курсы валют'!$B$39,H393*0.54*100/(100-'Заказ, cкидки и курсы валют'!$C$39),IF(H393&lt;'Заказ, cкидки и курсы валют'!$B$40,H393*0.54*100/(100-'Заказ, cкидки и курсы валют'!$C$40),IF(H393&lt;'Заказ, cкидки и курсы валют'!$B$41,H393*0.54*100/(100-'Заказ, cкидки и курсы валют'!$C$41),IF(H393&lt;'Заказ, cкидки и курсы валют'!$B$42,H393*0.54*100/(100-'Заказ, cкидки и курсы валют'!$C$42),IF(H393&lt;'Заказ, cкидки и курсы валют'!$B$43,H393*0.54*100/(100-'Заказ, cкидки и курсы валют'!$C$43),H393))))),2)</f>
        <v>464.4</v>
      </c>
    </row>
    <row r="394" spans="1:10" ht="32.25" customHeight="1" thickBot="1">
      <c r="A394" s="648"/>
      <c r="B394" s="1917"/>
      <c r="C394" s="1342"/>
      <c r="D394" s="42"/>
      <c r="E394" s="708"/>
      <c r="F394" s="448"/>
      <c r="G394" s="91"/>
      <c r="H394" s="13"/>
      <c r="I394" s="13"/>
    </row>
    <row r="395" spans="1:10" ht="14.15" customHeight="1">
      <c r="A395" s="904"/>
      <c r="B395" s="905"/>
      <c r="C395" s="1962"/>
      <c r="D395" s="64" t="s">
        <v>2265</v>
      </c>
      <c r="E395" s="709"/>
      <c r="F395" s="428"/>
      <c r="G395" s="513"/>
      <c r="H395" s="66"/>
      <c r="I395" s="68"/>
    </row>
    <row r="396" spans="1:10" ht="14.15" customHeight="1">
      <c r="A396" s="890"/>
      <c r="C396" s="1475"/>
      <c r="D396" s="81" t="s">
        <v>11395</v>
      </c>
      <c r="E396" s="443" t="s">
        <v>2266</v>
      </c>
      <c r="F396" s="429"/>
      <c r="G396" s="84"/>
      <c r="H396" s="84"/>
      <c r="I396" s="132"/>
    </row>
    <row r="397" spans="1:10" ht="14.15" customHeight="1">
      <c r="A397" s="890"/>
      <c r="C397" s="1475"/>
      <c r="D397" s="70"/>
      <c r="E397" s="713"/>
      <c r="F397" s="465"/>
      <c r="G397" s="703"/>
      <c r="H397" s="16"/>
      <c r="I397" s="132"/>
    </row>
    <row r="398" spans="1:10" ht="14.15" customHeight="1">
      <c r="A398" s="890"/>
      <c r="C398" s="1475"/>
      <c r="D398" s="70"/>
      <c r="E398" s="713"/>
      <c r="F398" s="465"/>
      <c r="G398" s="703"/>
      <c r="H398" s="16"/>
      <c r="I398" s="132"/>
    </row>
    <row r="399" spans="1:10" ht="14.15" customHeight="1">
      <c r="A399" s="890"/>
      <c r="C399" s="1475"/>
      <c r="D399" s="70"/>
      <c r="E399" s="713"/>
      <c r="F399" s="465"/>
      <c r="G399" s="703"/>
      <c r="H399" s="16"/>
      <c r="I399" s="132"/>
    </row>
    <row r="400" spans="1:10" ht="20.25" customHeight="1" thickBot="1">
      <c r="A400" s="2042" t="s">
        <v>7302</v>
      </c>
      <c r="B400" s="897"/>
      <c r="C400" s="1931"/>
      <c r="D400" s="72"/>
      <c r="E400" s="714"/>
      <c r="F400" s="467"/>
      <c r="G400" s="704"/>
      <c r="H400" s="136"/>
      <c r="I400" s="137"/>
    </row>
    <row r="401" spans="1:10" ht="39.75" customHeight="1">
      <c r="A401" s="1519" t="s">
        <v>1013</v>
      </c>
      <c r="B401" s="1520" t="s">
        <v>1014</v>
      </c>
      <c r="C401" s="2286" t="s">
        <v>665</v>
      </c>
      <c r="D401" s="158" t="s">
        <v>2923</v>
      </c>
      <c r="E401" s="432" t="s">
        <v>10280</v>
      </c>
      <c r="F401" s="469" t="s">
        <v>2578</v>
      </c>
      <c r="G401" s="693" t="s">
        <v>3729</v>
      </c>
      <c r="H401" s="264" t="s">
        <v>493</v>
      </c>
      <c r="I401" s="160" t="s">
        <v>4003</v>
      </c>
    </row>
    <row r="402" spans="1:10" ht="14.15" customHeight="1">
      <c r="A402" s="1519"/>
      <c r="B402" s="1680"/>
      <c r="C402" s="2286" t="s">
        <v>3419</v>
      </c>
      <c r="D402" s="313" t="s">
        <v>3730</v>
      </c>
      <c r="E402" s="715"/>
      <c r="F402" s="475">
        <f>'Заказ, cкидки и курсы валют'!$I$12</f>
        <v>0</v>
      </c>
      <c r="G402" s="764"/>
      <c r="H402" s="358"/>
      <c r="I402" s="252"/>
    </row>
    <row r="403" spans="1:10" ht="14.15" customHeight="1">
      <c r="A403" s="403" t="s">
        <v>10000</v>
      </c>
      <c r="B403" s="490" t="s">
        <v>2280</v>
      </c>
      <c r="C403" s="399">
        <v>0.65</v>
      </c>
      <c r="D403" s="38">
        <v>25</v>
      </c>
      <c r="E403" s="446">
        <v>40.54</v>
      </c>
      <c r="F403" s="471">
        <f>ROUND(E403*(1-$F$11),2)</f>
        <v>40.54</v>
      </c>
      <c r="G403" s="691">
        <f>'Заказ, cкидки и курсы валют'!$J$23*F403</f>
        <v>466.21</v>
      </c>
      <c r="H403" s="96">
        <f>ROUND((D403)*G403,2)</f>
        <v>11655.25</v>
      </c>
      <c r="I403" s="14"/>
    </row>
    <row r="404" spans="1:10" ht="14.15" customHeight="1">
      <c r="A404" s="403" t="s">
        <v>1920</v>
      </c>
      <c r="B404" s="490" t="s">
        <v>1319</v>
      </c>
      <c r="C404" s="399">
        <v>0.8</v>
      </c>
      <c r="D404" s="38">
        <v>25</v>
      </c>
      <c r="E404" s="446">
        <v>29.76</v>
      </c>
      <c r="F404" s="471">
        <f>ROUND(E404*(1-$F$11),2)</f>
        <v>29.76</v>
      </c>
      <c r="G404" s="691">
        <f>'Заказ, cкидки и курсы валют'!$J$23*F404</f>
        <v>342.24</v>
      </c>
      <c r="H404" s="96">
        <f>ROUND((D404)*G404,2)</f>
        <v>8556</v>
      </c>
      <c r="I404" s="14"/>
    </row>
    <row r="405" spans="1:10" ht="14.15" customHeight="1">
      <c r="A405" s="403" t="s">
        <v>1921</v>
      </c>
      <c r="B405" s="490" t="s">
        <v>1320</v>
      </c>
      <c r="C405" s="399">
        <v>1.44</v>
      </c>
      <c r="D405" s="38">
        <v>25</v>
      </c>
      <c r="E405" s="446">
        <v>28.38</v>
      </c>
      <c r="F405" s="471">
        <f t="shared" ref="F405:F413" si="100">ROUND(E405*(1-$F$11),2)</f>
        <v>28.38</v>
      </c>
      <c r="G405" s="691">
        <f>'Заказ, cкидки и курсы валют'!$J$23*F405</f>
        <v>326.37</v>
      </c>
      <c r="H405" s="96">
        <f t="shared" ref="H405:H413" si="101">ROUND((D405)*G405,2)</f>
        <v>8159.25</v>
      </c>
      <c r="I405" s="14"/>
    </row>
    <row r="406" spans="1:10" ht="14.15" customHeight="1">
      <c r="A406" s="403" t="s">
        <v>1922</v>
      </c>
      <c r="B406" s="490" t="s">
        <v>1307</v>
      </c>
      <c r="C406" s="399">
        <v>2.57</v>
      </c>
      <c r="D406" s="38">
        <v>25</v>
      </c>
      <c r="E406" s="446">
        <v>24.24</v>
      </c>
      <c r="F406" s="471">
        <f t="shared" si="100"/>
        <v>24.24</v>
      </c>
      <c r="G406" s="691">
        <f>'Заказ, cкидки и курсы валют'!$J$23*F406</f>
        <v>278.76</v>
      </c>
      <c r="H406" s="96">
        <f t="shared" si="101"/>
        <v>6969</v>
      </c>
      <c r="I406" s="14"/>
    </row>
    <row r="407" spans="1:10" ht="14.15" customHeight="1">
      <c r="A407" s="403" t="s">
        <v>1923</v>
      </c>
      <c r="B407" s="490" t="s">
        <v>1308</v>
      </c>
      <c r="C407" s="399">
        <v>5.55</v>
      </c>
      <c r="D407" s="38">
        <v>25</v>
      </c>
      <c r="E407" s="446">
        <v>22.44</v>
      </c>
      <c r="F407" s="471">
        <f t="shared" si="100"/>
        <v>22.44</v>
      </c>
      <c r="G407" s="691">
        <f>'Заказ, cкидки и курсы валют'!$J$23*F407</f>
        <v>258.06</v>
      </c>
      <c r="H407" s="96">
        <f t="shared" si="101"/>
        <v>6451.5</v>
      </c>
      <c r="I407" s="14"/>
      <c r="J407" s="446"/>
    </row>
    <row r="408" spans="1:10" ht="14.15" customHeight="1">
      <c r="A408" s="403" t="s">
        <v>1924</v>
      </c>
      <c r="B408" s="490" t="s">
        <v>1309</v>
      </c>
      <c r="C408" s="399">
        <v>10.220000000000001</v>
      </c>
      <c r="D408" s="38">
        <v>25</v>
      </c>
      <c r="E408" s="446">
        <v>21.58</v>
      </c>
      <c r="F408" s="471">
        <f t="shared" si="100"/>
        <v>21.58</v>
      </c>
      <c r="G408" s="691">
        <f>'Заказ, cкидки и курсы валют'!$J$23*F408</f>
        <v>248.17</v>
      </c>
      <c r="H408" s="96">
        <f t="shared" si="101"/>
        <v>6204.25</v>
      </c>
      <c r="I408" s="14"/>
      <c r="J408" s="446"/>
    </row>
    <row r="409" spans="1:10" ht="14.15" customHeight="1">
      <c r="A409" s="403" t="s">
        <v>1925</v>
      </c>
      <c r="B409" s="490" t="s">
        <v>1310</v>
      </c>
      <c r="C409" s="399">
        <v>15.67</v>
      </c>
      <c r="D409" s="38">
        <v>25</v>
      </c>
      <c r="E409" s="446">
        <v>21.8</v>
      </c>
      <c r="F409" s="471">
        <f t="shared" si="100"/>
        <v>21.8</v>
      </c>
      <c r="G409" s="691">
        <f>'Заказ, cкидки и курсы валют'!$J$23*F409</f>
        <v>250.70000000000002</v>
      </c>
      <c r="H409" s="96">
        <f t="shared" si="101"/>
        <v>6267.5</v>
      </c>
      <c r="I409" s="14"/>
      <c r="J409" s="446"/>
    </row>
    <row r="410" spans="1:10" ht="14.15" customHeight="1">
      <c r="A410" s="403" t="s">
        <v>1926</v>
      </c>
      <c r="B410" s="490" t="s">
        <v>3029</v>
      </c>
      <c r="C410" s="399">
        <v>25.33</v>
      </c>
      <c r="D410" s="38">
        <v>25</v>
      </c>
      <c r="E410" s="446">
        <v>21.8</v>
      </c>
      <c r="F410" s="471">
        <f t="shared" si="100"/>
        <v>21.8</v>
      </c>
      <c r="G410" s="691">
        <f>'Заказ, cкидки и курсы валют'!$J$23*F410</f>
        <v>250.70000000000002</v>
      </c>
      <c r="H410" s="96">
        <f t="shared" si="101"/>
        <v>6267.5</v>
      </c>
      <c r="I410" s="14"/>
      <c r="J410" s="446"/>
    </row>
    <row r="411" spans="1:10" ht="14.15" customHeight="1">
      <c r="A411" s="403" t="s">
        <v>1927</v>
      </c>
      <c r="B411" s="490" t="s">
        <v>1311</v>
      </c>
      <c r="C411" s="399">
        <v>37.61</v>
      </c>
      <c r="D411" s="38">
        <v>25</v>
      </c>
      <c r="E411" s="446">
        <v>21.17</v>
      </c>
      <c r="F411" s="471">
        <f t="shared" si="100"/>
        <v>21.17</v>
      </c>
      <c r="G411" s="691">
        <f>'Заказ, cкидки и курсы валют'!$J$23*F411</f>
        <v>243.45500000000001</v>
      </c>
      <c r="H411" s="96">
        <f t="shared" si="101"/>
        <v>6086.38</v>
      </c>
      <c r="I411" s="14"/>
      <c r="J411" s="446"/>
    </row>
    <row r="412" spans="1:10" ht="14.15" customHeight="1">
      <c r="A412" s="403" t="s">
        <v>1928</v>
      </c>
      <c r="B412" s="490" t="s">
        <v>3030</v>
      </c>
      <c r="C412" s="399">
        <v>53.27</v>
      </c>
      <c r="D412" s="38">
        <v>25</v>
      </c>
      <c r="E412" s="446">
        <v>22.52</v>
      </c>
      <c r="F412" s="471">
        <f t="shared" si="100"/>
        <v>22.52</v>
      </c>
      <c r="G412" s="691">
        <f>'Заказ, cкидки и курсы валют'!$J$23*F412</f>
        <v>258.98</v>
      </c>
      <c r="H412" s="96">
        <f t="shared" si="101"/>
        <v>6474.5</v>
      </c>
      <c r="I412" s="14"/>
      <c r="J412" s="446"/>
    </row>
    <row r="413" spans="1:10" ht="14.15" customHeight="1">
      <c r="A413" s="403" t="s">
        <v>1929</v>
      </c>
      <c r="B413" s="490" t="s">
        <v>1312</v>
      </c>
      <c r="C413" s="399">
        <v>71.44</v>
      </c>
      <c r="D413" s="38">
        <v>25</v>
      </c>
      <c r="E413" s="446">
        <v>22.37</v>
      </c>
      <c r="F413" s="471">
        <f t="shared" si="100"/>
        <v>22.37</v>
      </c>
      <c r="G413" s="691">
        <f>'Заказ, cкидки и курсы валют'!$J$23*F413</f>
        <v>257.255</v>
      </c>
      <c r="H413" s="96">
        <f t="shared" si="101"/>
        <v>6431.38</v>
      </c>
      <c r="I413" s="14"/>
      <c r="J413" s="446"/>
    </row>
    <row r="414" spans="1:10" ht="14.15" customHeight="1">
      <c r="A414" s="403" t="s">
        <v>9817</v>
      </c>
      <c r="B414" s="399" t="s">
        <v>9816</v>
      </c>
      <c r="C414" s="399"/>
      <c r="D414" s="38">
        <v>25</v>
      </c>
      <c r="E414" s="446">
        <v>22.9</v>
      </c>
      <c r="F414" s="471">
        <f t="shared" ref="F414" si="102">ROUND(E414*(1-$F$11),2)</f>
        <v>22.9</v>
      </c>
      <c r="G414" s="691">
        <f>'Заказ, cкидки и курсы валют'!$J$23*F414</f>
        <v>263.34999999999997</v>
      </c>
      <c r="H414" s="96">
        <f t="shared" ref="H414" si="103">ROUND((D414)*G414,2)</f>
        <v>6583.75</v>
      </c>
      <c r="I414" s="14"/>
      <c r="J414" s="446"/>
    </row>
    <row r="415" spans="1:10" ht="14.15" customHeight="1">
      <c r="A415" s="403" t="s">
        <v>1930</v>
      </c>
      <c r="B415" s="490" t="s">
        <v>3031</v>
      </c>
      <c r="C415" s="399">
        <v>122.87</v>
      </c>
      <c r="D415" s="38">
        <v>25</v>
      </c>
      <c r="E415" s="446">
        <v>22.92</v>
      </c>
      <c r="F415" s="471">
        <f>ROUND(E415*(1-$F$11),2)</f>
        <v>22.92</v>
      </c>
      <c r="G415" s="691">
        <f>'Заказ, cкидки и курсы валют'!$J$23*F415</f>
        <v>263.58000000000004</v>
      </c>
      <c r="H415" s="96">
        <f>ROUND((D415)*G415,2)</f>
        <v>6589.5</v>
      </c>
      <c r="I415" s="14"/>
      <c r="J415" s="446"/>
    </row>
    <row r="416" spans="1:10" ht="14.15" customHeight="1">
      <c r="A416" s="403" t="s">
        <v>9812</v>
      </c>
      <c r="B416" s="399" t="s">
        <v>9813</v>
      </c>
      <c r="C416" s="399"/>
      <c r="D416" s="38">
        <v>25</v>
      </c>
      <c r="E416" s="446">
        <v>25.69</v>
      </c>
      <c r="F416" s="471">
        <f>ROUND(E416*(1-$F$11),2)</f>
        <v>25.69</v>
      </c>
      <c r="G416" s="691">
        <f>'Заказ, cкидки и курсы валют'!$J$23*F416</f>
        <v>295.435</v>
      </c>
      <c r="H416" s="96">
        <f>ROUND((D416)*G416,2)</f>
        <v>7385.88</v>
      </c>
      <c r="I416" s="14"/>
      <c r="J416" s="446"/>
    </row>
    <row r="417" spans="1:10" ht="14.15" customHeight="1">
      <c r="A417" s="403" t="s">
        <v>1931</v>
      </c>
      <c r="B417" s="490" t="s">
        <v>947</v>
      </c>
      <c r="C417" s="399">
        <v>242.54</v>
      </c>
      <c r="D417" s="38">
        <v>25</v>
      </c>
      <c r="E417" s="446">
        <v>24.65</v>
      </c>
      <c r="F417" s="471">
        <f t="shared" ref="F417" si="104">ROUND(E417*(1-$F$11),2)</f>
        <v>24.65</v>
      </c>
      <c r="G417" s="691">
        <f>'Заказ, cкидки и курсы валют'!$J$23*F417</f>
        <v>283.47499999999997</v>
      </c>
      <c r="H417" s="96">
        <f t="shared" ref="H417" si="105">ROUND((D417)*G417,2)</f>
        <v>7086.88</v>
      </c>
      <c r="I417" s="14"/>
      <c r="J417" s="446"/>
    </row>
    <row r="418" spans="1:10" ht="14.15" customHeight="1">
      <c r="A418" s="403" t="s">
        <v>1932</v>
      </c>
      <c r="B418" s="490" t="s">
        <v>2423</v>
      </c>
      <c r="C418" s="1329">
        <v>450</v>
      </c>
      <c r="D418" s="38">
        <v>25</v>
      </c>
      <c r="E418" s="446">
        <v>24.81</v>
      </c>
      <c r="F418" s="471">
        <f>ROUND(E418*(1-$F$11),2)</f>
        <v>24.81</v>
      </c>
      <c r="G418" s="691">
        <f>'Заказ, cкидки и курсы валют'!$J$23*F418</f>
        <v>285.315</v>
      </c>
      <c r="H418" s="96">
        <f>ROUND((D418)*G418,2)</f>
        <v>7132.88</v>
      </c>
      <c r="I418" s="15"/>
    </row>
    <row r="419" spans="1:10" ht="14.15" customHeight="1">
      <c r="A419" s="403" t="s">
        <v>9814</v>
      </c>
      <c r="B419" s="399" t="s">
        <v>9815</v>
      </c>
      <c r="C419" s="1329"/>
      <c r="D419" s="38">
        <v>25</v>
      </c>
      <c r="E419" s="446">
        <v>25.73</v>
      </c>
      <c r="F419" s="471">
        <f>ROUND(E419*(1-$F$11),2)</f>
        <v>25.73</v>
      </c>
      <c r="G419" s="691">
        <f>'Заказ, cкидки и курсы валют'!$J$23*F419</f>
        <v>295.89499999999998</v>
      </c>
      <c r="H419" s="96">
        <f>ROUND((D419)*G419,2)</f>
        <v>7397.38</v>
      </c>
      <c r="I419" s="14"/>
    </row>
    <row r="420" spans="1:10" ht="14.15" customHeight="1">
      <c r="A420" s="403" t="s">
        <v>11294</v>
      </c>
      <c r="B420" s="399" t="s">
        <v>11034</v>
      </c>
      <c r="C420" s="1329"/>
      <c r="D420" s="38">
        <v>25</v>
      </c>
      <c r="E420" s="446">
        <v>27.66</v>
      </c>
      <c r="F420" s="471">
        <f>ROUND(E420*(1-$F$11),2)</f>
        <v>27.66</v>
      </c>
      <c r="G420" s="691">
        <f>'Заказ, cкидки и курсы валют'!$J$23*F420</f>
        <v>318.08999999999997</v>
      </c>
      <c r="H420" s="96">
        <f>ROUND((D420)*G420,2)</f>
        <v>7952.25</v>
      </c>
      <c r="I420" s="14"/>
    </row>
    <row r="421" spans="1:10" ht="14.15" customHeight="1" thickBot="1"/>
    <row r="422" spans="1:10" ht="14.15" customHeight="1">
      <c r="A422" s="904"/>
      <c r="B422" s="905"/>
      <c r="C422" s="1962"/>
      <c r="D422" s="64" t="s">
        <v>2265</v>
      </c>
      <c r="E422" s="709"/>
      <c r="F422" s="428"/>
      <c r="G422" s="513"/>
      <c r="H422" s="66"/>
      <c r="I422" s="68"/>
    </row>
    <row r="423" spans="1:10" ht="21" customHeight="1">
      <c r="A423" s="890"/>
      <c r="C423" s="1475"/>
      <c r="D423" s="81" t="s">
        <v>11395</v>
      </c>
      <c r="E423" s="443" t="s">
        <v>2266</v>
      </c>
      <c r="F423" s="429"/>
      <c r="G423" s="84"/>
      <c r="H423" s="84"/>
      <c r="I423" s="132"/>
    </row>
    <row r="424" spans="1:10" ht="20.25" customHeight="1">
      <c r="A424" s="890"/>
      <c r="C424" s="1475"/>
      <c r="D424" s="70"/>
      <c r="E424" s="713"/>
      <c r="F424" s="465"/>
      <c r="G424" s="703"/>
      <c r="H424" s="16"/>
      <c r="I424" s="132"/>
    </row>
    <row r="425" spans="1:10" ht="14.15" customHeight="1">
      <c r="A425" s="890"/>
      <c r="C425" s="1475"/>
      <c r="D425" s="70"/>
      <c r="E425" s="713"/>
      <c r="F425" s="465"/>
      <c r="G425" s="703"/>
      <c r="H425" s="16"/>
      <c r="I425" s="132"/>
    </row>
    <row r="426" spans="1:10" ht="14.15" customHeight="1">
      <c r="A426" s="890"/>
      <c r="C426" s="1475"/>
      <c r="D426" s="70"/>
      <c r="E426" s="713"/>
      <c r="F426" s="465"/>
      <c r="G426" s="703"/>
      <c r="H426" s="16"/>
      <c r="I426" s="132"/>
    </row>
    <row r="427" spans="1:10" ht="14.15" customHeight="1" thickBot="1">
      <c r="A427" s="2042" t="s">
        <v>8381</v>
      </c>
      <c r="B427" s="2043"/>
      <c r="C427" s="2345"/>
      <c r="D427" s="136"/>
      <c r="E427" s="717"/>
      <c r="F427" s="467"/>
      <c r="G427" s="704"/>
      <c r="H427" s="136"/>
      <c r="I427" s="137"/>
    </row>
    <row r="428" spans="1:10" ht="37.5" customHeight="1">
      <c r="A428" s="1519" t="s">
        <v>1013</v>
      </c>
      <c r="B428" s="1520" t="s">
        <v>1014</v>
      </c>
      <c r="C428" s="2286" t="s">
        <v>665</v>
      </c>
      <c r="D428" s="158" t="s">
        <v>2923</v>
      </c>
      <c r="E428" s="432" t="s">
        <v>10280</v>
      </c>
      <c r="F428" s="469" t="s">
        <v>2578</v>
      </c>
      <c r="G428" s="693" t="s">
        <v>3729</v>
      </c>
      <c r="H428" s="264" t="s">
        <v>493</v>
      </c>
      <c r="I428" s="160" t="s">
        <v>4003</v>
      </c>
      <c r="J428" s="327" t="s">
        <v>11229</v>
      </c>
    </row>
    <row r="429" spans="1:10" ht="14.15" customHeight="1">
      <c r="A429" s="1519"/>
      <c r="B429" s="1680"/>
      <c r="C429" s="2286" t="s">
        <v>3419</v>
      </c>
      <c r="D429" s="313" t="s">
        <v>3730</v>
      </c>
      <c r="E429" s="715" t="s">
        <v>4978</v>
      </c>
      <c r="F429" s="475">
        <f>'Заказ, cкидки и курсы валют'!$I$12</f>
        <v>0</v>
      </c>
      <c r="G429" s="764"/>
      <c r="H429" s="358"/>
      <c r="I429" s="252"/>
      <c r="J429" s="264"/>
    </row>
    <row r="430" spans="1:10" ht="14.15" customHeight="1">
      <c r="A430" s="403" t="s">
        <v>10001</v>
      </c>
      <c r="B430" s="490" t="s">
        <v>2280</v>
      </c>
      <c r="C430" s="399">
        <v>0.65</v>
      </c>
      <c r="D430" s="40">
        <v>3</v>
      </c>
      <c r="E430" s="1602">
        <f t="shared" ref="E430:E444" si="106">E403*1.2</f>
        <v>48.647999999999996</v>
      </c>
      <c r="F430" s="471">
        <f>ROUND(E430*(1-$F$11),2)</f>
        <v>48.65</v>
      </c>
      <c r="G430" s="691">
        <f>'Заказ, cкидки и курсы валют'!$J$23*F430</f>
        <v>559.47500000000002</v>
      </c>
      <c r="H430" s="96">
        <f>ROUND((D430)*G430,2)</f>
        <v>1678.43</v>
      </c>
      <c r="I430" s="14"/>
      <c r="J430" s="96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1678.43</v>
      </c>
    </row>
    <row r="431" spans="1:10" ht="14.15" customHeight="1">
      <c r="A431" s="403" t="s">
        <v>1933</v>
      </c>
      <c r="B431" s="490" t="s">
        <v>1319</v>
      </c>
      <c r="C431" s="399">
        <v>0.8</v>
      </c>
      <c r="D431" s="40">
        <v>3</v>
      </c>
      <c r="E431" s="1602">
        <f t="shared" si="106"/>
        <v>35.712000000000003</v>
      </c>
      <c r="F431" s="471">
        <f>ROUND(E431*(1-$F$11),2)</f>
        <v>35.71</v>
      </c>
      <c r="G431" s="691">
        <f>'Заказ, cкидки и курсы валют'!$J$23*F431</f>
        <v>410.66500000000002</v>
      </c>
      <c r="H431" s="96">
        <f>ROUND((D431)*G431,2)</f>
        <v>1232</v>
      </c>
      <c r="I431" s="14"/>
      <c r="J431" s="96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1232</v>
      </c>
    </row>
    <row r="432" spans="1:10" ht="14.15" customHeight="1">
      <c r="A432" s="403" t="s">
        <v>1934</v>
      </c>
      <c r="B432" s="490" t="s">
        <v>1320</v>
      </c>
      <c r="C432" s="399">
        <v>1.44</v>
      </c>
      <c r="D432" s="40">
        <v>3</v>
      </c>
      <c r="E432" s="1602">
        <f t="shared" si="106"/>
        <v>34.055999999999997</v>
      </c>
      <c r="F432" s="471">
        <f t="shared" ref="F432:F444" si="107">ROUND(E432*(1-$F$11),2)</f>
        <v>34.06</v>
      </c>
      <c r="G432" s="691">
        <f>'Заказ, cкидки и курсы валют'!$J$23*F432</f>
        <v>391.69000000000005</v>
      </c>
      <c r="H432" s="96">
        <f t="shared" ref="H432:H444" si="108">ROUND((D432)*G432,2)</f>
        <v>1175.07</v>
      </c>
      <c r="I432" s="14"/>
      <c r="J432" s="96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1175.07</v>
      </c>
    </row>
    <row r="433" spans="1:10" ht="14.15" customHeight="1">
      <c r="A433" s="403" t="s">
        <v>1935</v>
      </c>
      <c r="B433" s="490" t="s">
        <v>1307</v>
      </c>
      <c r="C433" s="399">
        <v>2.57</v>
      </c>
      <c r="D433" s="40">
        <v>3</v>
      </c>
      <c r="E433" s="1602">
        <f t="shared" si="106"/>
        <v>29.087999999999997</v>
      </c>
      <c r="F433" s="471">
        <f t="shared" si="107"/>
        <v>29.09</v>
      </c>
      <c r="G433" s="691">
        <f>'Заказ, cкидки и курсы валют'!$J$23*F433</f>
        <v>334.53500000000003</v>
      </c>
      <c r="H433" s="96">
        <f t="shared" si="108"/>
        <v>1003.61</v>
      </c>
      <c r="I433" s="14"/>
      <c r="J433" s="96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1003.61</v>
      </c>
    </row>
    <row r="434" spans="1:10" ht="14.15" customHeight="1">
      <c r="A434" s="403" t="s">
        <v>1936</v>
      </c>
      <c r="B434" s="490" t="s">
        <v>1308</v>
      </c>
      <c r="C434" s="399">
        <v>5.55</v>
      </c>
      <c r="D434" s="40">
        <v>3</v>
      </c>
      <c r="E434" s="1602">
        <f t="shared" si="106"/>
        <v>26.928000000000001</v>
      </c>
      <c r="F434" s="471">
        <f t="shared" si="107"/>
        <v>26.93</v>
      </c>
      <c r="G434" s="691">
        <f>'Заказ, cкидки и курсы валют'!$J$23*F434</f>
        <v>309.69499999999999</v>
      </c>
      <c r="H434" s="96">
        <f t="shared" si="108"/>
        <v>929.09</v>
      </c>
      <c r="I434" s="14"/>
      <c r="J434" s="96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929.09</v>
      </c>
    </row>
    <row r="435" spans="1:10" ht="14.15" customHeight="1">
      <c r="A435" s="403" t="s">
        <v>1937</v>
      </c>
      <c r="B435" s="490" t="s">
        <v>1309</v>
      </c>
      <c r="C435" s="399">
        <v>10.220000000000001</v>
      </c>
      <c r="D435" s="40">
        <v>3</v>
      </c>
      <c r="E435" s="1602">
        <f t="shared" si="106"/>
        <v>25.895999999999997</v>
      </c>
      <c r="F435" s="471">
        <f t="shared" si="107"/>
        <v>25.9</v>
      </c>
      <c r="G435" s="691">
        <f>'Заказ, cкидки и курсы валют'!$J$23*F435</f>
        <v>297.84999999999997</v>
      </c>
      <c r="H435" s="96">
        <f t="shared" si="108"/>
        <v>893.55</v>
      </c>
      <c r="I435" s="14"/>
      <c r="J435" s="96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965.03</v>
      </c>
    </row>
    <row r="436" spans="1:10" ht="14.15" customHeight="1">
      <c r="A436" s="403" t="s">
        <v>1938</v>
      </c>
      <c r="B436" s="490" t="s">
        <v>1310</v>
      </c>
      <c r="C436" s="399">
        <v>15.67</v>
      </c>
      <c r="D436" s="40">
        <v>3</v>
      </c>
      <c r="E436" s="1602">
        <f t="shared" si="106"/>
        <v>26.16</v>
      </c>
      <c r="F436" s="471">
        <f t="shared" si="107"/>
        <v>26.16</v>
      </c>
      <c r="G436" s="691">
        <f>'Заказ, cкидки и курсы валют'!$J$23*F436</f>
        <v>300.83999999999997</v>
      </c>
      <c r="H436" s="96">
        <f t="shared" si="108"/>
        <v>902.52</v>
      </c>
      <c r="I436" s="14"/>
      <c r="J436" s="96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974.72</v>
      </c>
    </row>
    <row r="437" spans="1:10" ht="14.15" customHeight="1">
      <c r="A437" s="403" t="s">
        <v>1939</v>
      </c>
      <c r="B437" s="490" t="s">
        <v>3029</v>
      </c>
      <c r="C437" s="399">
        <v>25.33</v>
      </c>
      <c r="D437" s="40">
        <v>3</v>
      </c>
      <c r="E437" s="1602">
        <f t="shared" si="106"/>
        <v>26.16</v>
      </c>
      <c r="F437" s="471">
        <f t="shared" si="107"/>
        <v>26.16</v>
      </c>
      <c r="G437" s="691">
        <f>'Заказ, cкидки и курсы валют'!$J$23*F437</f>
        <v>300.83999999999997</v>
      </c>
      <c r="H437" s="96">
        <f t="shared" si="108"/>
        <v>902.52</v>
      </c>
      <c r="I437" s="14"/>
      <c r="J437" s="96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974.72</v>
      </c>
    </row>
    <row r="438" spans="1:10" ht="14.15" customHeight="1">
      <c r="A438" s="403" t="s">
        <v>1940</v>
      </c>
      <c r="B438" s="490" t="s">
        <v>1311</v>
      </c>
      <c r="C438" s="399">
        <v>37.61</v>
      </c>
      <c r="D438" s="40">
        <v>3</v>
      </c>
      <c r="E438" s="1602">
        <f t="shared" si="106"/>
        <v>25.404</v>
      </c>
      <c r="F438" s="471">
        <f t="shared" si="107"/>
        <v>25.4</v>
      </c>
      <c r="G438" s="691">
        <f>'Заказ, cкидки и курсы валют'!$J$23*F438</f>
        <v>292.09999999999997</v>
      </c>
      <c r="H438" s="96">
        <f t="shared" si="108"/>
        <v>876.3</v>
      </c>
      <c r="I438" s="14"/>
      <c r="J438" s="96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946.4</v>
      </c>
    </row>
    <row r="439" spans="1:10" ht="14.15" customHeight="1">
      <c r="A439" s="403" t="s">
        <v>1941</v>
      </c>
      <c r="B439" s="490" t="s">
        <v>3030</v>
      </c>
      <c r="C439" s="399">
        <v>53.27</v>
      </c>
      <c r="D439" s="40">
        <v>2.5</v>
      </c>
      <c r="E439" s="1602">
        <f t="shared" si="106"/>
        <v>27.023999999999997</v>
      </c>
      <c r="F439" s="471">
        <f t="shared" si="107"/>
        <v>27.02</v>
      </c>
      <c r="G439" s="691">
        <f>'Заказ, cкидки и курсы валют'!$J$23*F439</f>
        <v>310.73</v>
      </c>
      <c r="H439" s="96">
        <f t="shared" si="108"/>
        <v>776.83</v>
      </c>
      <c r="I439" s="14"/>
      <c r="J439" s="96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838.98</v>
      </c>
    </row>
    <row r="440" spans="1:10" ht="14.15" customHeight="1">
      <c r="A440" s="403" t="s">
        <v>1942</v>
      </c>
      <c r="B440" s="490" t="s">
        <v>1312</v>
      </c>
      <c r="C440" s="399">
        <v>71.44</v>
      </c>
      <c r="D440" s="40">
        <v>2.5</v>
      </c>
      <c r="E440" s="1602">
        <f t="shared" si="106"/>
        <v>26.844000000000001</v>
      </c>
      <c r="F440" s="471">
        <f t="shared" si="107"/>
        <v>26.84</v>
      </c>
      <c r="G440" s="691">
        <f>'Заказ, cкидки и курсы валют'!$J$23*F440</f>
        <v>308.66000000000003</v>
      </c>
      <c r="H440" s="96">
        <f t="shared" si="108"/>
        <v>771.65</v>
      </c>
      <c r="I440" s="14"/>
      <c r="J440" s="96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833.38</v>
      </c>
    </row>
    <row r="441" spans="1:10" ht="14.15" customHeight="1">
      <c r="A441" s="403" t="s">
        <v>10273</v>
      </c>
      <c r="B441" s="399" t="s">
        <v>9816</v>
      </c>
      <c r="C441" s="399">
        <v>83.33</v>
      </c>
      <c r="D441" s="40">
        <v>2.5</v>
      </c>
      <c r="E441" s="1602">
        <f t="shared" si="106"/>
        <v>27.479999999999997</v>
      </c>
      <c r="F441" s="471">
        <f t="shared" si="107"/>
        <v>27.48</v>
      </c>
      <c r="G441" s="691">
        <f>'Заказ, cкидки и курсы валют'!$J$23*F441</f>
        <v>316.02</v>
      </c>
      <c r="H441" s="96">
        <f t="shared" si="108"/>
        <v>790.05</v>
      </c>
      <c r="I441" s="14"/>
      <c r="J441" s="96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853.25</v>
      </c>
    </row>
    <row r="442" spans="1:10" ht="14.15" customHeight="1">
      <c r="A442" s="403" t="s">
        <v>1943</v>
      </c>
      <c r="B442" s="490" t="s">
        <v>3031</v>
      </c>
      <c r="C442" s="399">
        <v>122.87</v>
      </c>
      <c r="D442" s="40">
        <v>2.5</v>
      </c>
      <c r="E442" s="1602">
        <f t="shared" si="106"/>
        <v>27.504000000000001</v>
      </c>
      <c r="F442" s="471">
        <f t="shared" si="107"/>
        <v>27.5</v>
      </c>
      <c r="G442" s="691">
        <f>'Заказ, cкидки и курсы валют'!$J$23*F442</f>
        <v>316.25</v>
      </c>
      <c r="H442" s="96">
        <f t="shared" si="108"/>
        <v>790.63</v>
      </c>
      <c r="I442" s="14"/>
      <c r="J442" s="96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853.88</v>
      </c>
    </row>
    <row r="443" spans="1:10" ht="14.15" customHeight="1">
      <c r="A443" s="403" t="s">
        <v>10274</v>
      </c>
      <c r="B443" s="399" t="s">
        <v>9813</v>
      </c>
      <c r="C443" s="399">
        <v>166.67</v>
      </c>
      <c r="D443" s="40">
        <v>2.5</v>
      </c>
      <c r="E443" s="1602">
        <f t="shared" si="106"/>
        <v>30.827999999999999</v>
      </c>
      <c r="F443" s="471">
        <f t="shared" si="107"/>
        <v>30.83</v>
      </c>
      <c r="G443" s="691">
        <f>'Заказ, cкидки и курсы валют'!$J$23*F443</f>
        <v>354.54499999999996</v>
      </c>
      <c r="H443" s="96">
        <f t="shared" si="108"/>
        <v>886.36</v>
      </c>
      <c r="I443" s="14"/>
      <c r="J443" s="96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957.27</v>
      </c>
    </row>
    <row r="444" spans="1:10" ht="14.15" customHeight="1">
      <c r="A444" s="403" t="s">
        <v>1944</v>
      </c>
      <c r="B444" s="490" t="s">
        <v>947</v>
      </c>
      <c r="C444" s="399">
        <v>242.54</v>
      </c>
      <c r="D444" s="40">
        <v>2.5</v>
      </c>
      <c r="E444" s="1602">
        <f t="shared" si="106"/>
        <v>29.58</v>
      </c>
      <c r="F444" s="471">
        <f t="shared" si="107"/>
        <v>29.58</v>
      </c>
      <c r="G444" s="691">
        <f>'Заказ, cкидки и курсы валют'!$J$23*F444</f>
        <v>340.16999999999996</v>
      </c>
      <c r="H444" s="96">
        <f t="shared" si="108"/>
        <v>850.43</v>
      </c>
      <c r="I444" s="14"/>
      <c r="J444" s="96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918.46</v>
      </c>
    </row>
    <row r="445" spans="1:10" ht="14.15" customHeight="1" thickBot="1"/>
    <row r="446" spans="1:10" ht="14.15" customHeight="1">
      <c r="A446" s="904"/>
      <c r="B446" s="905"/>
      <c r="C446" s="1962"/>
      <c r="D446" s="64" t="s">
        <v>2265</v>
      </c>
      <c r="E446" s="709"/>
      <c r="F446" s="428"/>
      <c r="G446" s="513"/>
      <c r="H446" s="66"/>
      <c r="I446" s="68"/>
    </row>
    <row r="447" spans="1:10" ht="17.25" customHeight="1">
      <c r="A447" s="890"/>
      <c r="C447" s="1475"/>
      <c r="D447" s="81"/>
      <c r="E447" s="443" t="s">
        <v>12234</v>
      </c>
      <c r="F447" s="429"/>
      <c r="G447" s="84"/>
      <c r="H447" s="84"/>
      <c r="I447" s="132"/>
    </row>
    <row r="448" spans="1:10" ht="14.15" customHeight="1">
      <c r="A448" s="890"/>
      <c r="C448" s="1475"/>
      <c r="D448" s="70"/>
      <c r="E448" s="713"/>
      <c r="F448" s="465"/>
      <c r="G448" s="703"/>
      <c r="H448" s="16"/>
      <c r="I448" s="132"/>
    </row>
    <row r="449" spans="1:9" ht="15" customHeight="1">
      <c r="A449" s="890"/>
      <c r="C449" s="1475"/>
      <c r="D449" s="70"/>
      <c r="E449" s="713"/>
      <c r="F449" s="465"/>
      <c r="G449" s="703"/>
      <c r="H449" s="16"/>
      <c r="I449" s="132"/>
    </row>
    <row r="450" spans="1:9" ht="15" customHeight="1">
      <c r="A450" s="890"/>
      <c r="C450" s="1475"/>
      <c r="D450" s="70"/>
      <c r="E450" s="713"/>
      <c r="F450" s="465"/>
      <c r="G450" s="703"/>
      <c r="H450" s="16"/>
      <c r="I450" s="132"/>
    </row>
    <row r="451" spans="1:9" ht="30" customHeight="1" thickBot="1">
      <c r="A451" s="2042" t="s">
        <v>7302</v>
      </c>
      <c r="B451" s="897"/>
      <c r="C451" s="1931"/>
      <c r="D451" s="72"/>
      <c r="E451" s="714"/>
      <c r="F451" s="467"/>
      <c r="G451" s="704"/>
      <c r="H451" s="136"/>
      <c r="I451" s="137"/>
    </row>
    <row r="452" spans="1:9" ht="42.75" customHeight="1">
      <c r="A452" s="1519" t="s">
        <v>1013</v>
      </c>
      <c r="B452" s="1520" t="s">
        <v>1014</v>
      </c>
      <c r="C452" s="2286" t="s">
        <v>665</v>
      </c>
      <c r="D452" s="158" t="s">
        <v>2923</v>
      </c>
      <c r="E452" s="432" t="s">
        <v>10280</v>
      </c>
      <c r="F452" s="469" t="s">
        <v>2578</v>
      </c>
      <c r="G452" s="693" t="s">
        <v>3729</v>
      </c>
      <c r="H452" s="264" t="s">
        <v>493</v>
      </c>
      <c r="I452" s="160" t="s">
        <v>4003</v>
      </c>
    </row>
    <row r="453" spans="1:9" ht="14.15" customHeight="1" thickBot="1">
      <c r="A453" s="1519"/>
      <c r="B453" s="1680"/>
      <c r="C453" s="2286" t="s">
        <v>3419</v>
      </c>
      <c r="D453" s="313" t="s">
        <v>3730</v>
      </c>
      <c r="E453" s="715"/>
      <c r="F453" s="475">
        <f>'Заказ, cкидки и курсы валют'!$I$12</f>
        <v>0</v>
      </c>
      <c r="G453" s="764"/>
      <c r="H453" s="358"/>
      <c r="I453" s="252"/>
    </row>
    <row r="454" spans="1:9" ht="14.15" customHeight="1">
      <c r="A454" s="799" t="s">
        <v>11325</v>
      </c>
      <c r="B454" s="820" t="s">
        <v>1307</v>
      </c>
      <c r="C454" s="800">
        <v>2.57</v>
      </c>
      <c r="D454" s="792">
        <v>25</v>
      </c>
      <c r="E454" s="446">
        <v>29.05</v>
      </c>
      <c r="F454" s="779">
        <f>ROUND(E454*(1-$F$11),2)</f>
        <v>29.05</v>
      </c>
      <c r="G454" s="780">
        <f>'Заказ, cкидки и курсы валют'!$J$23*F454</f>
        <v>334.07499999999999</v>
      </c>
      <c r="H454" s="310">
        <f>ROUND((D454)*G454,2)</f>
        <v>8351.8799999999992</v>
      </c>
      <c r="I454" s="263"/>
    </row>
    <row r="455" spans="1:9" ht="14.15" customHeight="1">
      <c r="A455" s="493" t="s">
        <v>11327</v>
      </c>
      <c r="B455" s="2142" t="s">
        <v>1308</v>
      </c>
      <c r="C455" s="2116">
        <v>5.55</v>
      </c>
      <c r="D455" s="2134">
        <v>25</v>
      </c>
      <c r="E455" s="446">
        <v>28.26</v>
      </c>
      <c r="F455" s="2104">
        <f>ROUND(E455*(1-$F$11),2)</f>
        <v>28.26</v>
      </c>
      <c r="G455" s="2105">
        <f>'Заказ, cкидки и курсы валют'!$J$23*F455</f>
        <v>324.99</v>
      </c>
      <c r="H455" s="2107">
        <f>ROUND((D455)*G455,2)</f>
        <v>8124.75</v>
      </c>
      <c r="I455" s="2091"/>
    </row>
    <row r="456" spans="1:9" ht="14.15" customHeight="1">
      <c r="A456" s="493" t="s">
        <v>11326</v>
      </c>
      <c r="B456" s="2142" t="s">
        <v>1309</v>
      </c>
      <c r="C456" s="2116">
        <v>10.220000000000001</v>
      </c>
      <c r="D456" s="2134">
        <v>25</v>
      </c>
      <c r="E456" s="446">
        <v>28.26</v>
      </c>
      <c r="F456" s="2104">
        <f t="shared" ref="F456:F463" si="109">ROUND(E456*(1-$F$11),2)</f>
        <v>28.26</v>
      </c>
      <c r="G456" s="2105">
        <f>'Заказ, cкидки и курсы валют'!$J$23*F456</f>
        <v>324.99</v>
      </c>
      <c r="H456" s="2107">
        <f t="shared" ref="H456:H463" si="110">ROUND((D456)*G456,2)</f>
        <v>8124.75</v>
      </c>
      <c r="I456" s="2091"/>
    </row>
    <row r="457" spans="1:9" ht="14.15" customHeight="1">
      <c r="A457" s="493" t="s">
        <v>11328</v>
      </c>
      <c r="B457" s="2142" t="s">
        <v>1310</v>
      </c>
      <c r="C457" s="2116">
        <v>15.67</v>
      </c>
      <c r="D457" s="2134">
        <v>25</v>
      </c>
      <c r="E457" s="446">
        <v>28.26</v>
      </c>
      <c r="F457" s="2104">
        <f t="shared" si="109"/>
        <v>28.26</v>
      </c>
      <c r="G457" s="2105">
        <f>'Заказ, cкидки и курсы валют'!$J$23*F457</f>
        <v>324.99</v>
      </c>
      <c r="H457" s="2107">
        <f t="shared" si="110"/>
        <v>8124.75</v>
      </c>
      <c r="I457" s="2091"/>
    </row>
    <row r="458" spans="1:9" ht="14.15" customHeight="1">
      <c r="A458" s="493" t="s">
        <v>11329</v>
      </c>
      <c r="B458" s="2142" t="s">
        <v>3029</v>
      </c>
      <c r="C458" s="2116">
        <v>25.33</v>
      </c>
      <c r="D458" s="2134">
        <v>25</v>
      </c>
      <c r="E458" s="446">
        <v>28.26</v>
      </c>
      <c r="F458" s="2104">
        <f t="shared" si="109"/>
        <v>28.26</v>
      </c>
      <c r="G458" s="2105">
        <f>'Заказ, cкидки и курсы валют'!$J$23*F458</f>
        <v>324.99</v>
      </c>
      <c r="H458" s="2107">
        <f t="shared" si="110"/>
        <v>8124.75</v>
      </c>
      <c r="I458" s="2091"/>
    </row>
    <row r="459" spans="1:9" ht="14.15" customHeight="1">
      <c r="A459" s="493" t="s">
        <v>11330</v>
      </c>
      <c r="B459" s="2142" t="s">
        <v>1311</v>
      </c>
      <c r="C459" s="2116">
        <v>37.61</v>
      </c>
      <c r="D459" s="2134">
        <v>25</v>
      </c>
      <c r="E459" s="446">
        <v>28.26</v>
      </c>
      <c r="F459" s="2104">
        <f t="shared" si="109"/>
        <v>28.26</v>
      </c>
      <c r="G459" s="2105">
        <f>'Заказ, cкидки и курсы валют'!$J$23*F459</f>
        <v>324.99</v>
      </c>
      <c r="H459" s="2107">
        <f t="shared" si="110"/>
        <v>8124.75</v>
      </c>
      <c r="I459" s="2091"/>
    </row>
    <row r="460" spans="1:9" ht="14.15" customHeight="1">
      <c r="A460" s="493" t="s">
        <v>11331</v>
      </c>
      <c r="B460" s="2142" t="s">
        <v>3030</v>
      </c>
      <c r="C460" s="2116">
        <v>53.27</v>
      </c>
      <c r="D460" s="2134">
        <v>25</v>
      </c>
      <c r="E460" s="446">
        <v>28.26</v>
      </c>
      <c r="F460" s="2104">
        <f t="shared" si="109"/>
        <v>28.26</v>
      </c>
      <c r="G460" s="2105">
        <f>'Заказ, cкидки и курсы валют'!$J$23*F460</f>
        <v>324.99</v>
      </c>
      <c r="H460" s="2107">
        <f t="shared" si="110"/>
        <v>8124.75</v>
      </c>
      <c r="I460" s="2091"/>
    </row>
    <row r="461" spans="1:9" ht="14.15" customHeight="1">
      <c r="A461" s="493" t="s">
        <v>11332</v>
      </c>
      <c r="B461" s="2142" t="s">
        <v>1312</v>
      </c>
      <c r="C461" s="2116">
        <v>71.44</v>
      </c>
      <c r="D461" s="2134">
        <v>25</v>
      </c>
      <c r="E461" s="446">
        <v>28.26</v>
      </c>
      <c r="F461" s="2104">
        <f t="shared" si="109"/>
        <v>28.26</v>
      </c>
      <c r="G461" s="2105">
        <f>'Заказ, cкидки и курсы валют'!$J$23*F461</f>
        <v>324.99</v>
      </c>
      <c r="H461" s="2107">
        <f t="shared" si="110"/>
        <v>8124.75</v>
      </c>
      <c r="I461" s="2091"/>
    </row>
    <row r="462" spans="1:9" ht="14.15" customHeight="1">
      <c r="A462" s="493" t="s">
        <v>11333</v>
      </c>
      <c r="B462" s="2142" t="s">
        <v>3031</v>
      </c>
      <c r="C462" s="2116">
        <v>122.87</v>
      </c>
      <c r="D462" s="2134">
        <v>25</v>
      </c>
      <c r="E462" s="446">
        <v>29.05</v>
      </c>
      <c r="F462" s="2104">
        <f t="shared" si="109"/>
        <v>29.05</v>
      </c>
      <c r="G462" s="2105">
        <f>'Заказ, cкидки и курсы валют'!$J$23*F462</f>
        <v>334.07499999999999</v>
      </c>
      <c r="H462" s="2107">
        <f t="shared" si="110"/>
        <v>8351.8799999999992</v>
      </c>
      <c r="I462" s="2091"/>
    </row>
    <row r="463" spans="1:9" ht="14.15" customHeight="1">
      <c r="A463" s="493" t="s">
        <v>11334</v>
      </c>
      <c r="B463" s="2142" t="s">
        <v>947</v>
      </c>
      <c r="C463" s="2116">
        <v>242.54</v>
      </c>
      <c r="D463" s="2134">
        <v>25</v>
      </c>
      <c r="E463" s="446">
        <v>30.24</v>
      </c>
      <c r="F463" s="2104">
        <f t="shared" si="109"/>
        <v>30.24</v>
      </c>
      <c r="G463" s="2105">
        <f>'Заказ, cкидки и курсы валют'!$J$23*F463</f>
        <v>347.76</v>
      </c>
      <c r="H463" s="2107">
        <f t="shared" si="110"/>
        <v>8694</v>
      </c>
      <c r="I463" s="2091"/>
    </row>
    <row r="464" spans="1:9" ht="14.15" customHeight="1">
      <c r="A464" s="493" t="s">
        <v>12235</v>
      </c>
      <c r="B464" s="2142" t="s">
        <v>2423</v>
      </c>
      <c r="C464" s="2116"/>
      <c r="D464" s="2134">
        <v>25</v>
      </c>
      <c r="E464" s="446">
        <v>31.39</v>
      </c>
      <c r="F464" s="2104">
        <f t="shared" ref="F464:F466" si="111">ROUND(E464*(1-$F$11),2)</f>
        <v>31.39</v>
      </c>
      <c r="G464" s="2105">
        <f>'Заказ, cкидки и курсы валют'!$J$23*F464</f>
        <v>360.98500000000001</v>
      </c>
      <c r="H464" s="2107">
        <f t="shared" ref="H464:H466" si="112">ROUND((D464)*G464,2)</f>
        <v>9024.6299999999992</v>
      </c>
      <c r="I464" s="2091"/>
    </row>
    <row r="465" spans="1:10" ht="14.15" customHeight="1">
      <c r="A465" s="493" t="s">
        <v>12236</v>
      </c>
      <c r="B465" s="2142" t="s">
        <v>9815</v>
      </c>
      <c r="C465" s="2116"/>
      <c r="D465" s="2134">
        <v>25</v>
      </c>
      <c r="E465" s="446">
        <v>31.39</v>
      </c>
      <c r="F465" s="2104">
        <f t="shared" si="111"/>
        <v>31.39</v>
      </c>
      <c r="G465" s="2105">
        <f>'Заказ, cкидки и курсы валют'!$J$23*F465</f>
        <v>360.98500000000001</v>
      </c>
      <c r="H465" s="2107">
        <f t="shared" si="112"/>
        <v>9024.6299999999992</v>
      </c>
      <c r="I465" s="2091"/>
    </row>
    <row r="466" spans="1:10" ht="14.15" customHeight="1" thickBot="1">
      <c r="A466" s="521" t="s">
        <v>12237</v>
      </c>
      <c r="B466" s="743" t="s">
        <v>11034</v>
      </c>
      <c r="C466" s="777"/>
      <c r="D466" s="98">
        <v>25</v>
      </c>
      <c r="E466" s="446">
        <v>31.39</v>
      </c>
      <c r="F466" s="775">
        <f t="shared" si="111"/>
        <v>31.39</v>
      </c>
      <c r="G466" s="776">
        <f>'Заказ, cкидки и курсы валют'!$J$23*F466</f>
        <v>360.98500000000001</v>
      </c>
      <c r="H466" s="142">
        <f t="shared" si="112"/>
        <v>9024.6299999999992</v>
      </c>
      <c r="I466" s="170"/>
    </row>
    <row r="467" spans="1:10" ht="14.5">
      <c r="A467" s="648"/>
      <c r="B467" s="1917"/>
      <c r="C467" s="1342"/>
      <c r="D467" s="42"/>
      <c r="E467" s="449"/>
      <c r="F467" s="448"/>
      <c r="G467" s="91"/>
      <c r="H467" s="13"/>
      <c r="I467" s="13"/>
      <c r="J467" s="446"/>
    </row>
    <row r="468" spans="1:10" ht="14.15" customHeight="1" thickBot="1">
      <c r="A468" s="648"/>
      <c r="B468" s="1917"/>
      <c r="C468" s="1342"/>
      <c r="D468" s="42"/>
      <c r="E468" s="449"/>
      <c r="F468" s="448"/>
      <c r="G468" s="91"/>
      <c r="H468" s="13"/>
      <c r="I468" s="13"/>
      <c r="J468" s="446"/>
    </row>
    <row r="469" spans="1:10" ht="14.15" customHeight="1">
      <c r="A469" s="904"/>
      <c r="B469" s="905"/>
      <c r="C469" s="1962"/>
      <c r="D469" s="64" t="s">
        <v>6354</v>
      </c>
      <c r="E469" s="709"/>
      <c r="F469" s="428"/>
      <c r="G469" s="2248"/>
      <c r="H469" s="2249"/>
      <c r="I469" s="741"/>
    </row>
    <row r="470" spans="1:10" ht="14.15" customHeight="1">
      <c r="A470" s="890"/>
      <c r="C470" s="1475"/>
      <c r="D470" s="81" t="s">
        <v>11395</v>
      </c>
      <c r="E470" s="443" t="s">
        <v>2266</v>
      </c>
      <c r="F470" s="429"/>
      <c r="G470" s="84"/>
      <c r="H470" s="84"/>
      <c r="I470" s="132"/>
    </row>
    <row r="471" spans="1:10" ht="14.15" customHeight="1">
      <c r="A471" s="890"/>
      <c r="C471" s="1475"/>
      <c r="D471" s="70"/>
      <c r="E471" s="713"/>
      <c r="F471" s="465"/>
      <c r="G471" s="703"/>
      <c r="H471" s="16"/>
      <c r="I471" s="132"/>
    </row>
    <row r="472" spans="1:10" ht="14.15" customHeight="1">
      <c r="A472" s="890"/>
      <c r="C472" s="1475"/>
      <c r="D472" s="70"/>
      <c r="E472" s="713"/>
      <c r="F472" s="465"/>
      <c r="G472" s="703"/>
      <c r="H472" s="16"/>
      <c r="I472" s="132"/>
    </row>
    <row r="473" spans="1:10" ht="15.75" customHeight="1">
      <c r="A473" s="890"/>
      <c r="C473" s="1475"/>
      <c r="D473" s="70"/>
      <c r="E473" s="713"/>
      <c r="F473" s="465"/>
      <c r="G473" s="703"/>
      <c r="H473" s="16"/>
      <c r="I473" s="132"/>
    </row>
    <row r="474" spans="1:10" ht="19.5" customHeight="1" thickBot="1">
      <c r="A474" s="2042" t="s">
        <v>7302</v>
      </c>
      <c r="B474" s="897"/>
      <c r="C474" s="1931"/>
      <c r="D474" s="72"/>
      <c r="E474" s="714"/>
      <c r="F474" s="467"/>
      <c r="G474" s="704"/>
      <c r="H474" s="136"/>
      <c r="I474" s="137"/>
    </row>
    <row r="475" spans="1:10" ht="30.75" customHeight="1">
      <c r="A475" s="1519" t="s">
        <v>1013</v>
      </c>
      <c r="B475" s="1520" t="s">
        <v>1014</v>
      </c>
      <c r="C475" s="2286" t="s">
        <v>665</v>
      </c>
      <c r="D475" s="158" t="s">
        <v>2923</v>
      </c>
      <c r="E475" s="432" t="s">
        <v>10281</v>
      </c>
      <c r="F475" s="469" t="s">
        <v>2578</v>
      </c>
      <c r="G475" s="693" t="s">
        <v>2427</v>
      </c>
      <c r="H475" s="264" t="s">
        <v>493</v>
      </c>
      <c r="I475" s="160" t="s">
        <v>4003</v>
      </c>
    </row>
    <row r="476" spans="1:10" ht="14.25" customHeight="1">
      <c r="A476" s="1519"/>
      <c r="B476" s="1680"/>
      <c r="C476" s="2286" t="s">
        <v>3419</v>
      </c>
      <c r="D476" s="374" t="s">
        <v>6353</v>
      </c>
      <c r="E476" s="715"/>
      <c r="F476" s="475">
        <f>'Заказ, cкидки и курсы валют'!$I$12</f>
        <v>0</v>
      </c>
      <c r="G476" s="764"/>
      <c r="H476" s="358"/>
      <c r="I476" s="252"/>
    </row>
    <row r="477" spans="1:10" ht="14.15" customHeight="1">
      <c r="A477" s="403" t="s">
        <v>6362</v>
      </c>
      <c r="B477" s="490" t="s">
        <v>1319</v>
      </c>
      <c r="C477" s="2116">
        <v>0.65</v>
      </c>
      <c r="D477" s="706">
        <v>35000</v>
      </c>
      <c r="E477" s="446">
        <v>20.85</v>
      </c>
      <c r="F477" s="471">
        <f>ROUND(E477*(1-$F$11),2)</f>
        <v>20.85</v>
      </c>
      <c r="G477" s="691">
        <f>'Заказ, cкидки и курсы валют'!$J$23*F477</f>
        <v>239.77500000000001</v>
      </c>
      <c r="H477" s="96">
        <f>ROUND((D477/1000)*G477,2)</f>
        <v>8392.1299999999992</v>
      </c>
      <c r="I477" s="14"/>
    </row>
    <row r="478" spans="1:10" ht="12" customHeight="1">
      <c r="A478" s="403" t="s">
        <v>6363</v>
      </c>
      <c r="B478" s="490" t="s">
        <v>1320</v>
      </c>
      <c r="C478" s="2116">
        <v>1</v>
      </c>
      <c r="D478" s="706">
        <v>24000</v>
      </c>
      <c r="E478" s="446">
        <v>29.52</v>
      </c>
      <c r="F478" s="471">
        <f t="shared" ref="F478:F489" si="113">ROUND(E478*(1-$F$11),2)</f>
        <v>29.52</v>
      </c>
      <c r="G478" s="691">
        <f>'Заказ, cкидки и курсы валют'!$J$23*F478</f>
        <v>339.48</v>
      </c>
      <c r="H478" s="96">
        <f t="shared" ref="H478:H489" si="114">ROUND((D478/1000)*G478,2)</f>
        <v>8147.52</v>
      </c>
      <c r="I478" s="14"/>
    </row>
    <row r="479" spans="1:10" ht="12" customHeight="1">
      <c r="A479" s="403" t="s">
        <v>6364</v>
      </c>
      <c r="B479" s="490" t="s">
        <v>1307</v>
      </c>
      <c r="C479" s="2116">
        <v>2.1</v>
      </c>
      <c r="D479" s="706">
        <v>11900</v>
      </c>
      <c r="E479" s="446">
        <v>50.02</v>
      </c>
      <c r="F479" s="471">
        <f t="shared" si="113"/>
        <v>50.02</v>
      </c>
      <c r="G479" s="691">
        <f>'Заказ, cкидки и курсы валют'!$J$23*F479</f>
        <v>575.23</v>
      </c>
      <c r="H479" s="96">
        <f t="shared" si="114"/>
        <v>6845.24</v>
      </c>
      <c r="I479" s="14"/>
    </row>
    <row r="480" spans="1:10" ht="12" customHeight="1">
      <c r="A480" s="403" t="s">
        <v>6365</v>
      </c>
      <c r="B480" s="490" t="s">
        <v>1308</v>
      </c>
      <c r="C480" s="2116">
        <v>4.5999999999999996</v>
      </c>
      <c r="D480" s="706">
        <v>5400</v>
      </c>
      <c r="E480" s="446">
        <v>106.02</v>
      </c>
      <c r="F480" s="471">
        <f t="shared" si="113"/>
        <v>106.02</v>
      </c>
      <c r="G480" s="691">
        <f>'Заказ, cкидки и курсы валют'!$J$23*F480</f>
        <v>1219.23</v>
      </c>
      <c r="H480" s="96">
        <f t="shared" si="114"/>
        <v>6583.84</v>
      </c>
      <c r="I480" s="14"/>
    </row>
    <row r="481" spans="1:10" ht="12" customHeight="1">
      <c r="A481" s="403" t="s">
        <v>6366</v>
      </c>
      <c r="B481" s="490" t="s">
        <v>1309</v>
      </c>
      <c r="C481" s="2116">
        <v>10</v>
      </c>
      <c r="D481" s="706">
        <v>2400</v>
      </c>
      <c r="E481" s="446">
        <v>233.99</v>
      </c>
      <c r="F481" s="471">
        <f t="shared" si="113"/>
        <v>233.99</v>
      </c>
      <c r="G481" s="691">
        <f>'Заказ, cкидки и курсы валют'!$J$23*F481</f>
        <v>2690.8850000000002</v>
      </c>
      <c r="H481" s="96">
        <f t="shared" si="114"/>
        <v>6458.12</v>
      </c>
      <c r="I481" s="14"/>
    </row>
    <row r="482" spans="1:10" ht="12" customHeight="1">
      <c r="A482" s="403" t="s">
        <v>6367</v>
      </c>
      <c r="B482" s="490" t="s">
        <v>1310</v>
      </c>
      <c r="C482" s="2116">
        <v>15</v>
      </c>
      <c r="D482" s="706">
        <v>1600</v>
      </c>
      <c r="E482" s="446">
        <v>340.97</v>
      </c>
      <c r="F482" s="471">
        <f t="shared" si="113"/>
        <v>340.97</v>
      </c>
      <c r="G482" s="691">
        <f>'Заказ, cкидки и курсы валют'!$J$23*F482</f>
        <v>3921.1550000000002</v>
      </c>
      <c r="H482" s="96">
        <f t="shared" si="114"/>
        <v>6273.85</v>
      </c>
      <c r="I482" s="14"/>
    </row>
    <row r="483" spans="1:10" ht="12" customHeight="1">
      <c r="A483" s="403" t="s">
        <v>6368</v>
      </c>
      <c r="B483" s="490" t="s">
        <v>3029</v>
      </c>
      <c r="C483" s="2116">
        <v>22</v>
      </c>
      <c r="D483" s="706">
        <v>1100</v>
      </c>
      <c r="E483" s="446">
        <v>511.33</v>
      </c>
      <c r="F483" s="471">
        <f t="shared" si="113"/>
        <v>511.33</v>
      </c>
      <c r="G483" s="691">
        <f>'Заказ, cкидки и курсы валют'!$J$23*F483</f>
        <v>5880.2950000000001</v>
      </c>
      <c r="H483" s="96">
        <f t="shared" si="114"/>
        <v>6468.32</v>
      </c>
      <c r="I483" s="14"/>
    </row>
    <row r="484" spans="1:10" ht="12" customHeight="1">
      <c r="A484" s="400" t="s">
        <v>6369</v>
      </c>
      <c r="B484" s="490" t="s">
        <v>1311</v>
      </c>
      <c r="C484" s="2116">
        <v>29.5</v>
      </c>
      <c r="D484" s="706">
        <v>800</v>
      </c>
      <c r="E484" s="446">
        <v>644.71</v>
      </c>
      <c r="F484" s="471">
        <f t="shared" si="113"/>
        <v>644.71</v>
      </c>
      <c r="G484" s="691">
        <f>'Заказ, cкидки и курсы валют'!$J$23*F484</f>
        <v>7414.1650000000009</v>
      </c>
      <c r="H484" s="96">
        <f t="shared" si="114"/>
        <v>5931.33</v>
      </c>
      <c r="I484" s="14"/>
      <c r="J484" s="446"/>
    </row>
    <row r="485" spans="1:10" ht="12" customHeight="1">
      <c r="A485" s="403" t="s">
        <v>6370</v>
      </c>
      <c r="B485" s="490" t="s">
        <v>3030</v>
      </c>
      <c r="C485" s="2116">
        <v>40</v>
      </c>
      <c r="D485" s="706">
        <v>600</v>
      </c>
      <c r="E485" s="446">
        <v>908.44</v>
      </c>
      <c r="F485" s="471">
        <f t="shared" si="113"/>
        <v>908.44</v>
      </c>
      <c r="G485" s="691">
        <f>'Заказ, cкидки и курсы валют'!$J$23*F485</f>
        <v>10447.060000000001</v>
      </c>
      <c r="H485" s="96">
        <f t="shared" si="114"/>
        <v>6268.24</v>
      </c>
      <c r="I485" s="14"/>
      <c r="J485" s="446"/>
    </row>
    <row r="486" spans="1:10" ht="12" customHeight="1">
      <c r="A486" s="403" t="s">
        <v>6371</v>
      </c>
      <c r="B486" s="490" t="s">
        <v>1312</v>
      </c>
      <c r="C486" s="2116">
        <v>55</v>
      </c>
      <c r="D486" s="706">
        <v>450</v>
      </c>
      <c r="E486" s="446">
        <v>1322.48</v>
      </c>
      <c r="F486" s="471">
        <f t="shared" si="113"/>
        <v>1322.48</v>
      </c>
      <c r="G486" s="691">
        <f>'Заказ, cкидки и курсы валют'!$J$23*F486</f>
        <v>15208.52</v>
      </c>
      <c r="H486" s="96">
        <f t="shared" si="114"/>
        <v>6843.83</v>
      </c>
      <c r="I486" s="14"/>
      <c r="J486" s="446"/>
    </row>
    <row r="487" spans="1:10" ht="12" customHeight="1">
      <c r="A487" s="403" t="s">
        <v>6372</v>
      </c>
      <c r="B487" s="490" t="s">
        <v>3031</v>
      </c>
      <c r="C487" s="2116">
        <v>88.46</v>
      </c>
      <c r="D487" s="706">
        <v>260</v>
      </c>
      <c r="E487" s="446">
        <v>2479.79</v>
      </c>
      <c r="F487" s="471">
        <f t="shared" si="113"/>
        <v>2479.79</v>
      </c>
      <c r="G487" s="691">
        <f>'Заказ, cкидки и курсы валют'!$J$23*F487</f>
        <v>28517.584999999999</v>
      </c>
      <c r="H487" s="96">
        <f t="shared" si="114"/>
        <v>7414.57</v>
      </c>
      <c r="I487" s="14"/>
      <c r="J487" s="446"/>
    </row>
    <row r="488" spans="1:10" ht="12" customHeight="1">
      <c r="A488" s="403" t="s">
        <v>6373</v>
      </c>
      <c r="B488" s="490" t="s">
        <v>947</v>
      </c>
      <c r="C488" s="2116">
        <v>194.58</v>
      </c>
      <c r="D488" s="531">
        <v>120</v>
      </c>
      <c r="E488" s="446">
        <v>4804.9399999999996</v>
      </c>
      <c r="F488" s="471">
        <f t="shared" si="113"/>
        <v>4804.9399999999996</v>
      </c>
      <c r="G488" s="691">
        <f>'Заказ, cкидки и курсы валют'!$J$23*F488</f>
        <v>55256.81</v>
      </c>
      <c r="H488" s="96">
        <f t="shared" si="114"/>
        <v>6630.82</v>
      </c>
      <c r="I488" s="14"/>
      <c r="J488" s="446"/>
    </row>
    <row r="489" spans="1:10" ht="12" customHeight="1">
      <c r="A489" s="403" t="s">
        <v>6374</v>
      </c>
      <c r="B489" s="490" t="s">
        <v>2423</v>
      </c>
      <c r="C489" s="2306">
        <v>340</v>
      </c>
      <c r="D489" s="531">
        <v>65</v>
      </c>
      <c r="E489" s="446">
        <v>9177.74</v>
      </c>
      <c r="F489" s="471">
        <f t="shared" si="113"/>
        <v>9177.74</v>
      </c>
      <c r="G489" s="691">
        <f>'Заказ, cкидки и курсы валют'!$J$23*F489</f>
        <v>105544.01</v>
      </c>
      <c r="H489" s="96">
        <f t="shared" si="114"/>
        <v>6860.36</v>
      </c>
      <c r="I489" s="14"/>
      <c r="J489" s="446"/>
    </row>
    <row r="490" spans="1:10" ht="14.15" customHeight="1" thickBot="1">
      <c r="J490" s="446"/>
    </row>
    <row r="491" spans="1:10" ht="14.15" customHeight="1">
      <c r="A491" s="904"/>
      <c r="B491" s="905"/>
      <c r="C491" s="1962"/>
      <c r="D491" s="64" t="s">
        <v>6354</v>
      </c>
      <c r="E491" s="709"/>
      <c r="F491" s="428"/>
      <c r="G491" s="2248"/>
      <c r="H491" s="2249"/>
      <c r="I491" s="741"/>
      <c r="J491" s="446"/>
    </row>
    <row r="492" spans="1:10" ht="14.15" customHeight="1">
      <c r="A492" s="890"/>
      <c r="C492" s="1475"/>
      <c r="D492" s="81" t="s">
        <v>11395</v>
      </c>
      <c r="E492" s="443" t="s">
        <v>2266</v>
      </c>
      <c r="F492" s="429"/>
      <c r="G492" s="84"/>
      <c r="H492" s="84"/>
      <c r="I492" s="132"/>
    </row>
    <row r="493" spans="1:10" ht="14.15" customHeight="1">
      <c r="A493" s="890"/>
      <c r="C493" s="1475"/>
      <c r="D493" s="70"/>
      <c r="E493" s="713"/>
      <c r="F493" s="465"/>
      <c r="G493" s="703"/>
      <c r="H493" s="16"/>
      <c r="I493" s="132"/>
    </row>
    <row r="494" spans="1:10" ht="14.15" customHeight="1">
      <c r="A494" s="890"/>
      <c r="C494" s="1475"/>
      <c r="D494" s="70"/>
      <c r="E494" s="713"/>
      <c r="F494" s="465"/>
      <c r="G494" s="703"/>
      <c r="H494" s="16"/>
      <c r="I494" s="132"/>
    </row>
    <row r="495" spans="1:10" ht="14.15" customHeight="1">
      <c r="A495" s="890"/>
      <c r="C495" s="1475"/>
      <c r="D495" s="70"/>
      <c r="E495" s="713"/>
      <c r="F495" s="465"/>
      <c r="G495" s="703"/>
      <c r="H495" s="16"/>
      <c r="I495" s="132"/>
    </row>
    <row r="496" spans="1:10" ht="30" customHeight="1" thickBot="1">
      <c r="A496" s="2044" t="s">
        <v>7304</v>
      </c>
      <c r="B496" s="1828"/>
      <c r="C496" s="1931"/>
      <c r="D496" s="72"/>
      <c r="E496" s="714"/>
      <c r="F496" s="467"/>
      <c r="G496" s="704"/>
      <c r="H496" s="136"/>
      <c r="I496" s="137"/>
    </row>
    <row r="497" spans="1:10" ht="33" customHeight="1">
      <c r="A497" s="1519" t="s">
        <v>1013</v>
      </c>
      <c r="B497" s="1520" t="s">
        <v>1014</v>
      </c>
      <c r="C497" s="2286" t="s">
        <v>665</v>
      </c>
      <c r="D497" s="158" t="s">
        <v>2923</v>
      </c>
      <c r="E497" s="432" t="s">
        <v>10281</v>
      </c>
      <c r="F497" s="469" t="s">
        <v>2578</v>
      </c>
      <c r="G497" s="693" t="s">
        <v>2427</v>
      </c>
      <c r="H497" s="264" t="s">
        <v>493</v>
      </c>
      <c r="I497" s="160" t="s">
        <v>4003</v>
      </c>
      <c r="J497" s="327" t="s">
        <v>11229</v>
      </c>
    </row>
    <row r="498" spans="1:10" ht="12" customHeight="1" thickBot="1">
      <c r="A498" s="1519"/>
      <c r="B498" s="1680"/>
      <c r="C498" s="2286" t="s">
        <v>3419</v>
      </c>
      <c r="D498" s="374" t="s">
        <v>6353</v>
      </c>
      <c r="E498" s="715"/>
      <c r="F498" s="475">
        <f>'Заказ, cкидки и курсы валют'!$I$12</f>
        <v>0</v>
      </c>
      <c r="G498" s="764"/>
      <c r="H498" s="358"/>
      <c r="I498" s="252"/>
      <c r="J498" s="264"/>
    </row>
    <row r="499" spans="1:10" ht="12" customHeight="1" thickBot="1">
      <c r="A499" s="403" t="s">
        <v>9267</v>
      </c>
      <c r="B499" s="490" t="s">
        <v>1319</v>
      </c>
      <c r="C499" s="2116">
        <v>0.65</v>
      </c>
      <c r="D499" s="706">
        <v>100</v>
      </c>
      <c r="E499" s="1572">
        <f>(E477*2)+(1000/D499*7.5)</f>
        <v>116.7</v>
      </c>
      <c r="F499" s="471">
        <f>ROUND(E499*(1-$F$11),2)</f>
        <v>116.7</v>
      </c>
      <c r="G499" s="691">
        <f>H499/D499*1000</f>
        <v>3870</v>
      </c>
      <c r="H499" s="659">
        <f>ROUND(IF('Заказ, cкидки и курсы валют'!$J$23*E499/1000*D499&lt;387,387,'Заказ, cкидки и курсы валют'!$J$23*E499/1000*D499)*(1-'Заказ, cкидки и курсы валют'!$I$12),2)</f>
        <v>387</v>
      </c>
      <c r="I499" s="14"/>
      <c r="J499" s="96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464.4</v>
      </c>
    </row>
    <row r="500" spans="1:10" ht="12" customHeight="1" thickBot="1">
      <c r="A500" s="403" t="s">
        <v>9268</v>
      </c>
      <c r="B500" s="490" t="s">
        <v>1320</v>
      </c>
      <c r="C500" s="2116">
        <v>1</v>
      </c>
      <c r="D500" s="706">
        <v>100</v>
      </c>
      <c r="E500" s="1572">
        <f t="shared" ref="E500:E507" si="115">(E478*2)+(1000/D500*7.5)</f>
        <v>134.04</v>
      </c>
      <c r="F500" s="471">
        <f t="shared" ref="F500:F513" si="116">ROUND(E500*(1-$F$11),2)</f>
        <v>134.04</v>
      </c>
      <c r="G500" s="691">
        <f t="shared" ref="G500:G513" si="117">H500/D500*1000</f>
        <v>3870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387</v>
      </c>
      <c r="I500" s="14"/>
      <c r="J500" s="9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464.4</v>
      </c>
    </row>
    <row r="501" spans="1:10" ht="12" customHeight="1" thickBot="1">
      <c r="A501" s="403" t="s">
        <v>9269</v>
      </c>
      <c r="B501" s="490" t="s">
        <v>1307</v>
      </c>
      <c r="C501" s="2116">
        <v>2.1</v>
      </c>
      <c r="D501" s="706">
        <v>100</v>
      </c>
      <c r="E501" s="1572">
        <f t="shared" si="115"/>
        <v>175.04000000000002</v>
      </c>
      <c r="F501" s="471">
        <f t="shared" si="116"/>
        <v>175.04</v>
      </c>
      <c r="G501" s="691">
        <f t="shared" si="117"/>
        <v>3870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387</v>
      </c>
      <c r="I501" s="14"/>
      <c r="J501" s="9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464.4</v>
      </c>
    </row>
    <row r="502" spans="1:10" ht="12" customHeight="1" thickBot="1">
      <c r="A502" s="403" t="s">
        <v>9270</v>
      </c>
      <c r="B502" s="490" t="s">
        <v>1308</v>
      </c>
      <c r="C502" s="2116">
        <v>4.5999999999999996</v>
      </c>
      <c r="D502" s="706">
        <v>50</v>
      </c>
      <c r="E502" s="1572">
        <f t="shared" si="115"/>
        <v>362.03999999999996</v>
      </c>
      <c r="F502" s="471">
        <f t="shared" si="116"/>
        <v>362.04</v>
      </c>
      <c r="G502" s="691">
        <f t="shared" si="117"/>
        <v>7740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387</v>
      </c>
      <c r="I502" s="14"/>
      <c r="J502" s="9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464.4</v>
      </c>
    </row>
    <row r="503" spans="1:10" ht="12" customHeight="1" thickBot="1">
      <c r="A503" s="403" t="s">
        <v>9271</v>
      </c>
      <c r="B503" s="490" t="s">
        <v>1309</v>
      </c>
      <c r="C503" s="2116">
        <v>10</v>
      </c>
      <c r="D503" s="706">
        <v>25</v>
      </c>
      <c r="E503" s="1572">
        <f t="shared" si="115"/>
        <v>767.98</v>
      </c>
      <c r="F503" s="471">
        <f t="shared" si="116"/>
        <v>767.98</v>
      </c>
      <c r="G503" s="691">
        <f t="shared" si="117"/>
        <v>15480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387</v>
      </c>
      <c r="I503" s="14"/>
      <c r="J503" s="9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464.4</v>
      </c>
    </row>
    <row r="504" spans="1:10" ht="12" customHeight="1" thickBot="1">
      <c r="A504" s="403" t="s">
        <v>9272</v>
      </c>
      <c r="B504" s="490" t="s">
        <v>1310</v>
      </c>
      <c r="C504" s="2116">
        <v>15</v>
      </c>
      <c r="D504" s="706">
        <v>20</v>
      </c>
      <c r="E504" s="1572">
        <f t="shared" si="115"/>
        <v>1056.94</v>
      </c>
      <c r="F504" s="471">
        <f t="shared" si="116"/>
        <v>1056.94</v>
      </c>
      <c r="G504" s="691">
        <f t="shared" si="117"/>
        <v>19350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387</v>
      </c>
      <c r="I504" s="14"/>
      <c r="J504" s="9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464.4</v>
      </c>
    </row>
    <row r="505" spans="1:10" ht="12" customHeight="1" thickBot="1">
      <c r="A505" s="403" t="s">
        <v>9273</v>
      </c>
      <c r="B505" s="490" t="s">
        <v>3029</v>
      </c>
      <c r="C505" s="2116">
        <v>22</v>
      </c>
      <c r="D505" s="706">
        <v>10</v>
      </c>
      <c r="E505" s="1572">
        <f t="shared" si="115"/>
        <v>1772.6599999999999</v>
      </c>
      <c r="F505" s="471">
        <f t="shared" si="116"/>
        <v>1772.66</v>
      </c>
      <c r="G505" s="691">
        <f t="shared" si="117"/>
        <v>38700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387</v>
      </c>
      <c r="I505" s="14"/>
      <c r="J505" s="9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464.4</v>
      </c>
    </row>
    <row r="506" spans="1:10" ht="12" customHeight="1" thickBot="1">
      <c r="A506" s="400" t="s">
        <v>9274</v>
      </c>
      <c r="B506" s="490" t="s">
        <v>1311</v>
      </c>
      <c r="C506" s="2116">
        <v>29.5</v>
      </c>
      <c r="D506" s="706">
        <v>5</v>
      </c>
      <c r="E506" s="1572">
        <f t="shared" si="115"/>
        <v>2789.42</v>
      </c>
      <c r="F506" s="471">
        <f t="shared" si="116"/>
        <v>2789.42</v>
      </c>
      <c r="G506" s="691">
        <f t="shared" si="117"/>
        <v>77400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387</v>
      </c>
      <c r="I506" s="14"/>
      <c r="J506" s="9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464.4</v>
      </c>
    </row>
    <row r="507" spans="1:10" ht="12" customHeight="1" thickBot="1">
      <c r="A507" s="403" t="s">
        <v>9275</v>
      </c>
      <c r="B507" s="490" t="s">
        <v>3030</v>
      </c>
      <c r="C507" s="2116">
        <v>40</v>
      </c>
      <c r="D507" s="706">
        <v>5</v>
      </c>
      <c r="E507" s="1572">
        <f t="shared" si="115"/>
        <v>3316.88</v>
      </c>
      <c r="F507" s="471">
        <f t="shared" si="116"/>
        <v>3316.88</v>
      </c>
      <c r="G507" s="691">
        <f t="shared" si="117"/>
        <v>77400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387</v>
      </c>
      <c r="I507" s="14"/>
      <c r="J507" s="9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464.4</v>
      </c>
    </row>
    <row r="508" spans="1:10" ht="12" customHeight="1" thickBot="1">
      <c r="A508" s="403" t="s">
        <v>9276</v>
      </c>
      <c r="B508" s="490" t="s">
        <v>1312</v>
      </c>
      <c r="C508" s="2116">
        <v>55</v>
      </c>
      <c r="D508" s="706">
        <v>5</v>
      </c>
      <c r="E508" s="1572">
        <f>(E486*2)+(1000/D508*7.5)</f>
        <v>4144.96</v>
      </c>
      <c r="F508" s="471">
        <f t="shared" si="116"/>
        <v>4144.96</v>
      </c>
      <c r="G508" s="691">
        <f t="shared" si="117"/>
        <v>77400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387</v>
      </c>
      <c r="I508" s="14"/>
      <c r="J508" s="9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464.4</v>
      </c>
    </row>
    <row r="509" spans="1:10" ht="12" customHeight="1" thickBot="1">
      <c r="A509" s="403" t="s">
        <v>10807</v>
      </c>
      <c r="B509" s="399" t="s">
        <v>9816</v>
      </c>
      <c r="C509" s="399">
        <v>83.33</v>
      </c>
      <c r="D509" s="706">
        <v>1</v>
      </c>
      <c r="E509" s="1572">
        <f>(E487*2)+(1000/D509*7.5)</f>
        <v>12459.58</v>
      </c>
      <c r="F509" s="471">
        <f t="shared" si="116"/>
        <v>12459.58</v>
      </c>
      <c r="G509" s="691">
        <f t="shared" si="117"/>
        <v>387000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387</v>
      </c>
      <c r="I509" s="14"/>
      <c r="J509" s="9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464.4</v>
      </c>
    </row>
    <row r="510" spans="1:10" ht="14.15" customHeight="1" thickBot="1">
      <c r="A510" s="403" t="s">
        <v>9277</v>
      </c>
      <c r="B510" s="490" t="s">
        <v>3031</v>
      </c>
      <c r="C510" s="2116">
        <v>88.46</v>
      </c>
      <c r="D510" s="706">
        <v>2</v>
      </c>
      <c r="E510" s="1572">
        <f>(E487*2)+(1000/D510*7.5)</f>
        <v>8709.58</v>
      </c>
      <c r="F510" s="471">
        <f t="shared" si="116"/>
        <v>8709.58</v>
      </c>
      <c r="G510" s="691">
        <f t="shared" si="117"/>
        <v>193500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387</v>
      </c>
      <c r="I510" s="14"/>
      <c r="J510" s="9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464.4</v>
      </c>
    </row>
    <row r="511" spans="1:10" ht="14.15" customHeight="1" thickBot="1">
      <c r="A511" s="403" t="s">
        <v>12653</v>
      </c>
      <c r="B511" s="399" t="s">
        <v>9813</v>
      </c>
      <c r="C511" s="2116">
        <v>130</v>
      </c>
      <c r="D511" s="706">
        <v>1</v>
      </c>
      <c r="E511" s="1572">
        <f>(E488*2)+(1000/D511*7.5)</f>
        <v>17109.879999999997</v>
      </c>
      <c r="F511" s="471">
        <f t="shared" ref="F511" si="118">ROUND(E511*(1-$F$11),2)</f>
        <v>17109.88</v>
      </c>
      <c r="G511" s="691">
        <f t="shared" ref="G511" si="119">H511/D511*1000</f>
        <v>387000</v>
      </c>
      <c r="H511" s="659">
        <f>ROUND(IF('Заказ, cкидки и курсы валют'!$J$23*E511/1000*D511&lt;387,387,'Заказ, cкидки и курсы валют'!$J$23*E511/1000*D511)*(1-'Заказ, cкидки и курсы валют'!$I$12),2)</f>
        <v>387</v>
      </c>
      <c r="I511" s="14"/>
      <c r="J511" s="2107"/>
    </row>
    <row r="512" spans="1:10" ht="14.15" customHeight="1" thickBot="1">
      <c r="A512" s="403" t="s">
        <v>9278</v>
      </c>
      <c r="B512" s="490" t="s">
        <v>947</v>
      </c>
      <c r="C512" s="2116">
        <v>194.58</v>
      </c>
      <c r="D512" s="531">
        <v>1</v>
      </c>
      <c r="E512" s="1572">
        <f>(E488*2)+(1000/D512*7.5)</f>
        <v>17109.879999999997</v>
      </c>
      <c r="F512" s="471">
        <f t="shared" si="116"/>
        <v>17109.88</v>
      </c>
      <c r="G512" s="691">
        <f t="shared" si="117"/>
        <v>387000</v>
      </c>
      <c r="H512" s="659">
        <f>ROUND(IF('Заказ, cкидки и курсы валют'!$J$23*E512/1000*D512&lt;387,387,'Заказ, cкидки и курсы валют'!$J$23*E512/1000*D512)*(1-'Заказ, cкидки и курсы валют'!$I$12),2)</f>
        <v>387</v>
      </c>
      <c r="I512" s="14"/>
      <c r="J512" s="96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464.4</v>
      </c>
    </row>
    <row r="513" spans="1:10" ht="14.15" customHeight="1">
      <c r="A513" s="403" t="s">
        <v>9279</v>
      </c>
      <c r="B513" s="490" t="s">
        <v>2423</v>
      </c>
      <c r="C513" s="2306">
        <v>340</v>
      </c>
      <c r="D513" s="531">
        <v>1</v>
      </c>
      <c r="E513" s="1572">
        <f>(E489*2)+(1000/D513*7.5)</f>
        <v>25855.48</v>
      </c>
      <c r="F513" s="471">
        <f t="shared" si="116"/>
        <v>25855.48</v>
      </c>
      <c r="G513" s="691">
        <f t="shared" si="117"/>
        <v>387000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387</v>
      </c>
      <c r="I513" s="14"/>
      <c r="J513" s="96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464.4</v>
      </c>
    </row>
    <row r="514" spans="1:10" ht="14.15" customHeight="1" thickBot="1"/>
    <row r="515" spans="1:10" ht="14.15" customHeight="1">
      <c r="A515" s="904"/>
      <c r="B515" s="905"/>
      <c r="C515" s="1962"/>
      <c r="D515" s="64" t="s">
        <v>2267</v>
      </c>
      <c r="E515" s="709"/>
      <c r="F515" s="428"/>
      <c r="G515" s="513"/>
      <c r="H515" s="66"/>
      <c r="I515" s="80"/>
    </row>
    <row r="516" spans="1:10" ht="14.15" customHeight="1">
      <c r="A516" s="890"/>
      <c r="C516" s="1475"/>
      <c r="D516" s="70"/>
      <c r="E516" s="713"/>
      <c r="F516" s="465"/>
      <c r="G516" s="703"/>
      <c r="H516" s="16"/>
      <c r="I516" s="132"/>
    </row>
    <row r="517" spans="1:10" ht="43.5" customHeight="1">
      <c r="A517" s="890"/>
      <c r="C517" s="1475"/>
      <c r="D517" s="70"/>
      <c r="E517" s="713"/>
      <c r="F517" s="465"/>
      <c r="G517" s="703"/>
      <c r="H517" s="16"/>
      <c r="I517" s="132"/>
    </row>
    <row r="518" spans="1:10" ht="14.15" customHeight="1">
      <c r="A518" s="890"/>
      <c r="C518" s="1475"/>
      <c r="D518" s="70"/>
      <c r="E518" s="713"/>
      <c r="F518" s="465"/>
      <c r="G518" s="703"/>
      <c r="H518" s="16"/>
      <c r="I518" s="132"/>
      <c r="J518" s="446"/>
    </row>
    <row r="519" spans="1:10" ht="18.75" customHeight="1" thickBot="1">
      <c r="A519" s="2042" t="s">
        <v>7302</v>
      </c>
      <c r="B519" s="897"/>
      <c r="C519" s="1931"/>
      <c r="D519" s="72"/>
      <c r="E519" s="714"/>
      <c r="F519" s="467"/>
      <c r="G519" s="704"/>
      <c r="H519" s="136"/>
      <c r="I519" s="137"/>
      <c r="J519" s="446"/>
    </row>
    <row r="520" spans="1:10" ht="35.25" customHeight="1">
      <c r="A520" s="1519" t="s">
        <v>1013</v>
      </c>
      <c r="B520" s="1520" t="s">
        <v>1014</v>
      </c>
      <c r="C520" s="2286" t="s">
        <v>665</v>
      </c>
      <c r="D520" s="158" t="s">
        <v>2923</v>
      </c>
      <c r="E520" s="432" t="s">
        <v>10281</v>
      </c>
      <c r="F520" s="469" t="s">
        <v>2578</v>
      </c>
      <c r="G520" s="693" t="s">
        <v>2427</v>
      </c>
      <c r="H520" s="264" t="s">
        <v>493</v>
      </c>
      <c r="I520" s="160" t="s">
        <v>4003</v>
      </c>
      <c r="J520" s="446"/>
    </row>
    <row r="521" spans="1:10" ht="12" customHeight="1">
      <c r="A521" s="1519"/>
      <c r="B521" s="1680"/>
      <c r="C521" s="2286" t="s">
        <v>3419</v>
      </c>
      <c r="D521" s="313" t="s">
        <v>2428</v>
      </c>
      <c r="E521" s="715" t="s">
        <v>264</v>
      </c>
      <c r="F521" s="475">
        <f>'Заказ, cкидки и курсы валют'!$I$12</f>
        <v>0</v>
      </c>
      <c r="G521" s="764"/>
      <c r="H521" s="358"/>
      <c r="I521" s="252"/>
      <c r="J521" s="446"/>
    </row>
    <row r="522" spans="1:10" ht="12" customHeight="1">
      <c r="A522" s="403" t="s">
        <v>10515</v>
      </c>
      <c r="B522" s="403" t="s">
        <v>3433</v>
      </c>
      <c r="C522" s="2306">
        <v>4</v>
      </c>
      <c r="D522" s="1599">
        <v>3000</v>
      </c>
      <c r="E522" s="446">
        <v>225.11</v>
      </c>
      <c r="F522" s="752">
        <f>ROUND(E522*(1-$F$11),2)</f>
        <v>225.11</v>
      </c>
      <c r="G522" s="695">
        <f>'Заказ, cкидки и курсы валют'!$J$23*F522</f>
        <v>2588.7650000000003</v>
      </c>
      <c r="H522" s="96">
        <f>ROUND((D522/1000)*G522,2)</f>
        <v>7766.3</v>
      </c>
      <c r="I522" s="14"/>
      <c r="J522" s="446"/>
    </row>
    <row r="523" spans="1:10" ht="12" customHeight="1">
      <c r="A523" s="403" t="s">
        <v>1945</v>
      </c>
      <c r="B523" s="706" t="s">
        <v>8635</v>
      </c>
      <c r="C523" s="2306">
        <v>6.88</v>
      </c>
      <c r="D523" s="1556">
        <v>2500</v>
      </c>
      <c r="E523" s="446">
        <v>247.3</v>
      </c>
      <c r="F523" s="752">
        <f>ROUND(E523*(1-$F$11),2)</f>
        <v>247.3</v>
      </c>
      <c r="G523" s="695">
        <f>'Заказ, cкидки и курсы валют'!$J$23*F523</f>
        <v>2843.9500000000003</v>
      </c>
      <c r="H523" s="96">
        <f>ROUND((D523/1000)*G523,2)</f>
        <v>7109.88</v>
      </c>
      <c r="I523" s="14"/>
      <c r="J523" s="446"/>
    </row>
    <row r="524" spans="1:10" ht="12" customHeight="1">
      <c r="A524" s="403" t="s">
        <v>1946</v>
      </c>
      <c r="B524" s="706" t="s">
        <v>2899</v>
      </c>
      <c r="C524" s="2306">
        <v>16.5</v>
      </c>
      <c r="D524" s="1556">
        <v>1500</v>
      </c>
      <c r="E524" s="446">
        <v>503.42</v>
      </c>
      <c r="F524" s="752">
        <f t="shared" ref="F524:F530" si="120">ROUND(E524*(1-$F$11),2)</f>
        <v>503.42</v>
      </c>
      <c r="G524" s="695">
        <f>'Заказ, cкидки и курсы валют'!$J$23*F524</f>
        <v>5789.33</v>
      </c>
      <c r="H524" s="96">
        <f t="shared" ref="H524:H530" si="121">ROUND((D524/1000)*G524,2)</f>
        <v>8684</v>
      </c>
      <c r="I524" s="14"/>
      <c r="J524" s="446"/>
    </row>
    <row r="525" spans="1:10" ht="12" customHeight="1">
      <c r="A525" s="403" t="s">
        <v>1947</v>
      </c>
      <c r="B525" s="706" t="s">
        <v>2902</v>
      </c>
      <c r="C525" s="2306">
        <v>36.299999999999997</v>
      </c>
      <c r="D525" s="706">
        <v>600</v>
      </c>
      <c r="E525" s="446">
        <v>1136.99</v>
      </c>
      <c r="F525" s="752">
        <f t="shared" si="120"/>
        <v>1136.99</v>
      </c>
      <c r="G525" s="695">
        <f>'Заказ, cкидки и курсы валют'!$J$23*F525</f>
        <v>13075.385</v>
      </c>
      <c r="H525" s="96">
        <f t="shared" si="121"/>
        <v>7845.23</v>
      </c>
      <c r="I525" s="14"/>
    </row>
    <row r="526" spans="1:10" ht="12" customHeight="1">
      <c r="A526" s="403" t="s">
        <v>1948</v>
      </c>
      <c r="B526" s="706" t="s">
        <v>3122</v>
      </c>
      <c r="C526" s="2306">
        <v>55.95</v>
      </c>
      <c r="D526" s="706">
        <v>420</v>
      </c>
      <c r="E526" s="446">
        <v>1659.49</v>
      </c>
      <c r="F526" s="752">
        <f t="shared" si="120"/>
        <v>1659.49</v>
      </c>
      <c r="G526" s="695">
        <f>'Заказ, cкидки и курсы валют'!$J$23*F526</f>
        <v>19084.134999999998</v>
      </c>
      <c r="H526" s="96">
        <f t="shared" si="121"/>
        <v>8015.34</v>
      </c>
      <c r="I526" s="14"/>
    </row>
    <row r="527" spans="1:10" ht="12" customHeight="1">
      <c r="A527" s="1679" t="s">
        <v>2616</v>
      </c>
      <c r="B527" s="706" t="s">
        <v>2617</v>
      </c>
      <c r="C527" s="2306">
        <v>80</v>
      </c>
      <c r="D527" s="706">
        <v>300</v>
      </c>
      <c r="E527" s="446">
        <v>2418.29</v>
      </c>
      <c r="F527" s="752">
        <f t="shared" si="120"/>
        <v>2418.29</v>
      </c>
      <c r="G527" s="695">
        <f>'Заказ, cкидки и курсы валют'!$J$23*F527</f>
        <v>27810.334999999999</v>
      </c>
      <c r="H527" s="96">
        <f t="shared" si="121"/>
        <v>8343.1</v>
      </c>
      <c r="I527" s="1635"/>
    </row>
    <row r="528" spans="1:10" ht="12" customHeight="1">
      <c r="A528" s="403" t="s">
        <v>1949</v>
      </c>
      <c r="B528" s="706" t="s">
        <v>3139</v>
      </c>
      <c r="C528" s="2306">
        <v>103</v>
      </c>
      <c r="D528" s="706">
        <v>210</v>
      </c>
      <c r="E528" s="446">
        <v>3317.8</v>
      </c>
      <c r="F528" s="752">
        <f t="shared" si="120"/>
        <v>3317.8</v>
      </c>
      <c r="G528" s="695">
        <f>'Заказ, cкидки и курсы валют'!$J$23*F528</f>
        <v>38154.700000000004</v>
      </c>
      <c r="H528" s="96">
        <f t="shared" si="121"/>
        <v>8012.49</v>
      </c>
      <c r="I528" s="14"/>
    </row>
    <row r="529" spans="1:13" ht="12" customHeight="1">
      <c r="A529" s="403" t="s">
        <v>1950</v>
      </c>
      <c r="B529" s="706" t="s">
        <v>3412</v>
      </c>
      <c r="C529" s="2306">
        <v>220</v>
      </c>
      <c r="D529" s="705">
        <v>110</v>
      </c>
      <c r="E529" s="446">
        <v>6853.14</v>
      </c>
      <c r="F529" s="752">
        <f t="shared" si="120"/>
        <v>6853.14</v>
      </c>
      <c r="G529" s="695">
        <f>'Заказ, cкидки и курсы валют'!$J$23*F529</f>
        <v>78811.11</v>
      </c>
      <c r="H529" s="96">
        <f t="shared" si="121"/>
        <v>8669.2199999999993</v>
      </c>
      <c r="I529" s="14"/>
    </row>
    <row r="530" spans="1:13" ht="12" customHeight="1">
      <c r="A530" s="520" t="s">
        <v>5115</v>
      </c>
      <c r="B530" s="706" t="s">
        <v>2281</v>
      </c>
      <c r="C530" s="2306">
        <v>393</v>
      </c>
      <c r="D530" s="705">
        <v>60</v>
      </c>
      <c r="E530" s="446">
        <v>14915.42</v>
      </c>
      <c r="F530" s="752">
        <f t="shared" si="120"/>
        <v>14915.42</v>
      </c>
      <c r="G530" s="695">
        <f>'Заказ, cкидки и курсы валют'!$J$23*F530</f>
        <v>171527.33</v>
      </c>
      <c r="H530" s="96">
        <f t="shared" si="121"/>
        <v>10291.64</v>
      </c>
      <c r="I530" s="1669"/>
    </row>
    <row r="531" spans="1:13" ht="12" customHeight="1">
      <c r="A531" s="2698" t="s">
        <v>12506</v>
      </c>
      <c r="B531" s="706" t="s">
        <v>8493</v>
      </c>
      <c r="C531" s="2306">
        <v>833</v>
      </c>
      <c r="D531" s="705">
        <v>30</v>
      </c>
      <c r="E531" s="446">
        <v>36689.949999999997</v>
      </c>
      <c r="F531" s="752">
        <f t="shared" ref="F531" si="122">ROUND(E531*(1-$F$11),2)</f>
        <v>36689.949999999997</v>
      </c>
      <c r="G531" s="695">
        <f>'Заказ, cкидки и курсы валют'!$J$23*F531</f>
        <v>421934.42499999999</v>
      </c>
      <c r="H531" s="96">
        <f t="shared" ref="H531" si="123">ROUND((D531/1000)*G531,2)</f>
        <v>12658.03</v>
      </c>
      <c r="I531" s="1669"/>
    </row>
    <row r="532" spans="1:13" ht="14.15" customHeight="1" thickBot="1">
      <c r="M532">
        <v>1</v>
      </c>
    </row>
    <row r="533" spans="1:13" ht="14.15" customHeight="1">
      <c r="A533" s="904"/>
      <c r="B533" s="905"/>
      <c r="C533" s="1962"/>
      <c r="D533" s="64" t="s">
        <v>2267</v>
      </c>
      <c r="E533" s="709"/>
      <c r="F533" s="428"/>
      <c r="G533" s="513"/>
      <c r="H533" s="66"/>
      <c r="I533" s="80"/>
    </row>
    <row r="534" spans="1:13" ht="14.15" customHeight="1">
      <c r="A534" s="890"/>
      <c r="C534" s="1475"/>
      <c r="D534" s="70"/>
      <c r="E534" s="713"/>
      <c r="F534" s="465"/>
      <c r="G534" s="703"/>
      <c r="H534" s="16"/>
      <c r="I534" s="132"/>
    </row>
    <row r="535" spans="1:13" ht="14.15" customHeight="1">
      <c r="A535" s="890"/>
      <c r="C535" s="1475"/>
      <c r="D535" s="70"/>
      <c r="E535" s="713"/>
      <c r="F535" s="465"/>
      <c r="G535" s="703"/>
      <c r="H535" s="16"/>
      <c r="I535" s="132"/>
    </row>
    <row r="536" spans="1:13" ht="14.15" customHeight="1">
      <c r="A536" s="890"/>
      <c r="C536" s="1475"/>
      <c r="D536" s="70"/>
      <c r="E536" s="713"/>
      <c r="F536" s="465"/>
      <c r="G536" s="703"/>
      <c r="H536" s="16"/>
      <c r="I536" s="132"/>
    </row>
    <row r="537" spans="1:13" ht="15" customHeight="1" thickBot="1">
      <c r="A537" s="2044" t="s">
        <v>7303</v>
      </c>
      <c r="B537" s="2043"/>
      <c r="C537" s="2345"/>
      <c r="D537" s="136"/>
      <c r="E537" s="717"/>
      <c r="F537" s="467"/>
      <c r="G537" s="704"/>
      <c r="H537" s="136"/>
      <c r="I537" s="137"/>
    </row>
    <row r="538" spans="1:13" ht="42" customHeight="1">
      <c r="A538" s="1519" t="s">
        <v>1013</v>
      </c>
      <c r="B538" s="1520" t="s">
        <v>1014</v>
      </c>
      <c r="C538" s="2286" t="s">
        <v>665</v>
      </c>
      <c r="D538" s="158" t="s">
        <v>2923</v>
      </c>
      <c r="E538" s="432" t="s">
        <v>10281</v>
      </c>
      <c r="F538" s="469" t="s">
        <v>2578</v>
      </c>
      <c r="G538" s="693" t="s">
        <v>2427</v>
      </c>
      <c r="H538" s="264" t="s">
        <v>493</v>
      </c>
      <c r="I538" s="160" t="s">
        <v>4003</v>
      </c>
      <c r="J538" s="327" t="s">
        <v>11229</v>
      </c>
    </row>
    <row r="539" spans="1:13" ht="22.5" customHeight="1">
      <c r="A539" s="1519"/>
      <c r="B539" s="1680"/>
      <c r="C539" s="2286" t="s">
        <v>3419</v>
      </c>
      <c r="D539" s="313" t="s">
        <v>2428</v>
      </c>
      <c r="E539" s="715" t="s">
        <v>264</v>
      </c>
      <c r="F539" s="475">
        <f>'Заказ, cкидки и курсы валют'!$I$12</f>
        <v>0</v>
      </c>
      <c r="G539" s="764"/>
      <c r="H539" s="358"/>
      <c r="I539" s="252"/>
      <c r="J539" s="264"/>
    </row>
    <row r="540" spans="1:13" ht="22.5" customHeight="1">
      <c r="A540" s="403" t="s">
        <v>11732</v>
      </c>
      <c r="B540" s="403" t="s">
        <v>3433</v>
      </c>
      <c r="C540" s="2306">
        <v>4</v>
      </c>
      <c r="D540" s="1555">
        <v>300</v>
      </c>
      <c r="E540" s="1602">
        <f t="shared" ref="E540:E548" si="124">E522*1.2</f>
        <v>270.13200000000001</v>
      </c>
      <c r="F540" s="471">
        <f>ROUND(E540*(1-$F$11),2)</f>
        <v>270.13</v>
      </c>
      <c r="G540" s="691">
        <f>'Заказ, cкидки и курсы валют'!$J$23*F540</f>
        <v>3106.4949999999999</v>
      </c>
      <c r="H540" s="96">
        <f>ROUND((D540/1000)*G540,2)</f>
        <v>931.95</v>
      </c>
      <c r="I540" s="14"/>
      <c r="J540" s="2068"/>
    </row>
    <row r="541" spans="1:13" ht="12" customHeight="1">
      <c r="A541" s="403" t="s">
        <v>1951</v>
      </c>
      <c r="B541" s="706" t="s">
        <v>8635</v>
      </c>
      <c r="C541" s="2306">
        <v>6.88</v>
      </c>
      <c r="D541" s="1555">
        <v>250</v>
      </c>
      <c r="E541" s="1602">
        <f t="shared" si="124"/>
        <v>296.76</v>
      </c>
      <c r="F541" s="471">
        <f>ROUND(E541*(1-$F$11),2)</f>
        <v>296.76</v>
      </c>
      <c r="G541" s="691">
        <f>'Заказ, cкидки и курсы валют'!$J$23*F541</f>
        <v>3412.74</v>
      </c>
      <c r="H541" s="96">
        <f>ROUND((D541/1000)*G541,2)</f>
        <v>853.19</v>
      </c>
      <c r="I541" s="14"/>
      <c r="J541" s="9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921.45</v>
      </c>
    </row>
    <row r="542" spans="1:13" ht="12" customHeight="1">
      <c r="A542" s="403" t="s">
        <v>1952</v>
      </c>
      <c r="B542" s="706" t="s">
        <v>2899</v>
      </c>
      <c r="C542" s="2306">
        <v>16.5</v>
      </c>
      <c r="D542" s="1555">
        <v>100</v>
      </c>
      <c r="E542" s="1602">
        <f t="shared" si="124"/>
        <v>604.10400000000004</v>
      </c>
      <c r="F542" s="471">
        <f t="shared" ref="F542:F547" si="125">ROUND(E542*(1-$F$11),2)</f>
        <v>604.1</v>
      </c>
      <c r="G542" s="691">
        <f>'Заказ, cкидки и курсы валют'!$J$23*F542</f>
        <v>6947.1500000000005</v>
      </c>
      <c r="H542" s="96">
        <f t="shared" ref="H542:H547" si="126">ROUND((D542/1000)*G542,2)</f>
        <v>694.72</v>
      </c>
      <c r="I542" s="14"/>
      <c r="J542" s="9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750.3</v>
      </c>
    </row>
    <row r="543" spans="1:13" ht="12" customHeight="1">
      <c r="A543" s="403" t="s">
        <v>1953</v>
      </c>
      <c r="B543" s="706" t="s">
        <v>2902</v>
      </c>
      <c r="C543" s="2306">
        <v>36.299999999999997</v>
      </c>
      <c r="D543" s="40">
        <v>50</v>
      </c>
      <c r="E543" s="1602">
        <f t="shared" si="124"/>
        <v>1364.3879999999999</v>
      </c>
      <c r="F543" s="471">
        <f t="shared" si="125"/>
        <v>1364.39</v>
      </c>
      <c r="G543" s="691">
        <f>'Заказ, cкидки и курсы валют'!$J$23*F543</f>
        <v>15690.485000000001</v>
      </c>
      <c r="H543" s="96">
        <f t="shared" si="126"/>
        <v>784.52</v>
      </c>
      <c r="I543" s="14"/>
      <c r="J543" s="9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847.28</v>
      </c>
    </row>
    <row r="544" spans="1:13" ht="12" customHeight="1">
      <c r="A544" s="403" t="s">
        <v>1954</v>
      </c>
      <c r="B544" s="706" t="s">
        <v>3122</v>
      </c>
      <c r="C544" s="2306">
        <v>55.95</v>
      </c>
      <c r="D544" s="40">
        <v>50</v>
      </c>
      <c r="E544" s="1602">
        <f t="shared" si="124"/>
        <v>1991.3879999999999</v>
      </c>
      <c r="F544" s="471">
        <f t="shared" si="125"/>
        <v>1991.39</v>
      </c>
      <c r="G544" s="691">
        <f>'Заказ, cкидки и курсы валют'!$J$23*F544</f>
        <v>22900.985000000001</v>
      </c>
      <c r="H544" s="96">
        <f t="shared" si="126"/>
        <v>1145.05</v>
      </c>
      <c r="I544" s="14"/>
      <c r="J544" s="9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1145.05</v>
      </c>
    </row>
    <row r="545" spans="1:10" ht="12" customHeight="1">
      <c r="A545" s="403" t="s">
        <v>6241</v>
      </c>
      <c r="B545" s="706" t="s">
        <v>2617</v>
      </c>
      <c r="C545" s="2306">
        <v>80</v>
      </c>
      <c r="D545" s="40">
        <v>25</v>
      </c>
      <c r="E545" s="1602">
        <f t="shared" si="124"/>
        <v>2901.9479999999999</v>
      </c>
      <c r="F545" s="471">
        <f t="shared" si="125"/>
        <v>2901.95</v>
      </c>
      <c r="G545" s="691">
        <f>'Заказ, cкидки и курсы валют'!$J$23*F545</f>
        <v>33372.424999999996</v>
      </c>
      <c r="H545" s="96">
        <f t="shared" si="126"/>
        <v>834.31</v>
      </c>
      <c r="I545" s="15"/>
      <c r="J545" s="9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901.05</v>
      </c>
    </row>
    <row r="546" spans="1:10" ht="12" customHeight="1">
      <c r="A546" s="403" t="s">
        <v>1955</v>
      </c>
      <c r="B546" s="706" t="s">
        <v>3139</v>
      </c>
      <c r="C546" s="2306">
        <v>103</v>
      </c>
      <c r="D546" s="40">
        <v>20</v>
      </c>
      <c r="E546" s="1602">
        <f t="shared" si="124"/>
        <v>3981.36</v>
      </c>
      <c r="F546" s="471">
        <f t="shared" si="125"/>
        <v>3981.36</v>
      </c>
      <c r="G546" s="691">
        <f>'Заказ, cкидки и курсы валют'!$J$23*F546</f>
        <v>45785.64</v>
      </c>
      <c r="H546" s="96">
        <f t="shared" si="126"/>
        <v>915.71</v>
      </c>
      <c r="I546" s="14"/>
      <c r="J546" s="9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988.97</v>
      </c>
    </row>
    <row r="547" spans="1:10" ht="12" customHeight="1">
      <c r="A547" s="403" t="s">
        <v>1956</v>
      </c>
      <c r="B547" s="706" t="s">
        <v>3412</v>
      </c>
      <c r="C547" s="2306">
        <v>220</v>
      </c>
      <c r="D547" s="46">
        <v>10</v>
      </c>
      <c r="E547" s="1602">
        <f t="shared" si="124"/>
        <v>8223.768</v>
      </c>
      <c r="F547" s="471">
        <f t="shared" si="125"/>
        <v>8223.77</v>
      </c>
      <c r="G547" s="691">
        <f>'Заказ, cкидки и курсы валют'!$J$23*F547</f>
        <v>94573.35500000001</v>
      </c>
      <c r="H547" s="96">
        <f t="shared" si="126"/>
        <v>945.73</v>
      </c>
      <c r="I547" s="14"/>
      <c r="J547" s="9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945.73</v>
      </c>
    </row>
    <row r="548" spans="1:10" ht="12" customHeight="1">
      <c r="A548" s="403" t="s">
        <v>11733</v>
      </c>
      <c r="B548" s="706" t="s">
        <v>2281</v>
      </c>
      <c r="C548" s="2306">
        <v>393</v>
      </c>
      <c r="D548" s="46">
        <v>6</v>
      </c>
      <c r="E548" s="1602">
        <f t="shared" si="124"/>
        <v>17898.504000000001</v>
      </c>
      <c r="F548" s="471">
        <f t="shared" ref="F548" si="127">ROUND(E548*(1-$F$11),2)</f>
        <v>17898.5</v>
      </c>
      <c r="G548" s="691">
        <f>'Заказ, cкидки и курсы валют'!$J$23*F548</f>
        <v>205832.75</v>
      </c>
      <c r="H548" s="96">
        <f t="shared" ref="H548" si="128">ROUND((D548/1000)*G548,2)</f>
        <v>1235</v>
      </c>
      <c r="I548" s="14"/>
      <c r="J548" s="22"/>
    </row>
    <row r="549" spans="1:10" ht="12" customHeight="1" thickBot="1"/>
    <row r="550" spans="1:10" ht="14.15" customHeight="1">
      <c r="A550" s="904"/>
      <c r="B550" s="905"/>
      <c r="C550" s="1962"/>
      <c r="D550" s="64" t="s">
        <v>2267</v>
      </c>
      <c r="E550" s="709"/>
      <c r="F550" s="428"/>
      <c r="G550" s="513"/>
      <c r="H550" s="66"/>
      <c r="I550" s="80"/>
    </row>
    <row r="551" spans="1:10" ht="14.15" customHeight="1">
      <c r="A551" s="890"/>
      <c r="C551" s="1475"/>
      <c r="D551" s="70"/>
      <c r="E551" s="713"/>
      <c r="F551" s="465"/>
      <c r="G551" s="703"/>
      <c r="H551" s="16"/>
      <c r="I551" s="132"/>
    </row>
    <row r="552" spans="1:10" ht="14.15" customHeight="1">
      <c r="A552" s="890"/>
      <c r="C552" s="1475"/>
      <c r="D552" s="70"/>
      <c r="E552" s="713"/>
      <c r="F552" s="465"/>
      <c r="G552" s="703"/>
      <c r="H552" s="16"/>
      <c r="I552" s="132"/>
    </row>
    <row r="553" spans="1:10" ht="14.15" customHeight="1">
      <c r="A553" s="890"/>
      <c r="C553" s="1475"/>
      <c r="D553" s="70"/>
      <c r="E553" s="713"/>
      <c r="F553" s="465"/>
      <c r="G553" s="703"/>
      <c r="H553" s="16"/>
      <c r="I553" s="132"/>
    </row>
    <row r="554" spans="1:10" ht="14.15" customHeight="1" thickBot="1">
      <c r="A554" s="2044" t="s">
        <v>7304</v>
      </c>
      <c r="B554" s="2045"/>
      <c r="C554" s="2345"/>
      <c r="D554" s="136"/>
      <c r="E554" s="717"/>
      <c r="F554" s="467"/>
      <c r="G554" s="704"/>
      <c r="H554" s="136"/>
      <c r="I554" s="137"/>
    </row>
    <row r="555" spans="1:10" ht="42.75" customHeight="1">
      <c r="A555" s="1519" t="s">
        <v>1013</v>
      </c>
      <c r="B555" s="1520" t="s">
        <v>1014</v>
      </c>
      <c r="C555" s="2286" t="s">
        <v>665</v>
      </c>
      <c r="D555" s="158" t="s">
        <v>2923</v>
      </c>
      <c r="E555" s="432" t="s">
        <v>10281</v>
      </c>
      <c r="F555" s="469" t="s">
        <v>2578</v>
      </c>
      <c r="G555" s="693" t="s">
        <v>2427</v>
      </c>
      <c r="H555" s="264" t="s">
        <v>493</v>
      </c>
      <c r="I555" s="160" t="s">
        <v>4003</v>
      </c>
      <c r="J555" s="327" t="s">
        <v>11229</v>
      </c>
    </row>
    <row r="556" spans="1:10" ht="16.5" customHeight="1" thickBot="1">
      <c r="A556" s="1519"/>
      <c r="B556" s="1680"/>
      <c r="C556" s="2286" t="s">
        <v>3419</v>
      </c>
      <c r="D556" s="313" t="s">
        <v>2428</v>
      </c>
      <c r="E556" s="715" t="s">
        <v>264</v>
      </c>
      <c r="F556" s="475">
        <f>'Заказ, cкидки и курсы валют'!$I$12</f>
        <v>0</v>
      </c>
      <c r="G556" s="764"/>
      <c r="H556" s="358"/>
      <c r="I556" s="252"/>
      <c r="J556" s="264"/>
    </row>
    <row r="557" spans="1:10" ht="16.5" customHeight="1" thickBot="1">
      <c r="A557" s="403" t="s">
        <v>12443</v>
      </c>
      <c r="B557" s="403" t="s">
        <v>3433</v>
      </c>
      <c r="C557" s="2306">
        <v>4</v>
      </c>
      <c r="D557" s="1555">
        <v>30</v>
      </c>
      <c r="E557" s="1602">
        <f t="shared" ref="E557:E566" si="129">(E522*2)+(1000/D557*7.5)</f>
        <v>700.22</v>
      </c>
      <c r="F557" s="471">
        <f>ROUND(E557*(1-$F$11),2)</f>
        <v>700.22</v>
      </c>
      <c r="G557" s="691">
        <f>H557/D557*1000</f>
        <v>12900</v>
      </c>
      <c r="H557" s="659">
        <f>ROUND(IF('Заказ, cкидки и курсы валют'!$J$23*E557/1000*D557&lt;387,387,'Заказ, cкидки и курсы валют'!$J$23*E557/1000*D557)*(1-'Заказ, cкидки и курсы валют'!$I$12),2)</f>
        <v>387</v>
      </c>
      <c r="I557" s="14"/>
      <c r="J557" s="2068"/>
    </row>
    <row r="558" spans="1:10" ht="13.5" thickBot="1">
      <c r="A558" s="403" t="s">
        <v>7428</v>
      </c>
      <c r="B558" s="490" t="s">
        <v>100</v>
      </c>
      <c r="C558" s="2306">
        <v>6.88</v>
      </c>
      <c r="D558" s="1555">
        <v>20</v>
      </c>
      <c r="E558" s="1602">
        <f t="shared" si="129"/>
        <v>869.6</v>
      </c>
      <c r="F558" s="471">
        <f>ROUND(E558*(1-$F$11),2)</f>
        <v>869.6</v>
      </c>
      <c r="G558" s="691">
        <f>H558/D558*1000</f>
        <v>19350</v>
      </c>
      <c r="H558" s="659">
        <f>ROUND(IF('Заказ, cкидки и курсы валют'!$J$23*E558/1000*D558&lt;387,387,'Заказ, cкидки и курсы валют'!$J$23*E558/1000*D558)*(1-'Заказ, cкидки и курсы валют'!$I$12),2)</f>
        <v>387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464.4</v>
      </c>
    </row>
    <row r="559" spans="1:10" ht="12" customHeight="1" thickBot="1">
      <c r="A559" s="403" t="s">
        <v>7429</v>
      </c>
      <c r="B559" s="490" t="s">
        <v>2899</v>
      </c>
      <c r="C559" s="2306">
        <v>16.5</v>
      </c>
      <c r="D559" s="1555">
        <v>10</v>
      </c>
      <c r="E559" s="1602">
        <f t="shared" si="129"/>
        <v>1756.8400000000001</v>
      </c>
      <c r="F559" s="471">
        <f t="shared" ref="F559:F565" si="130">ROUND(E559*(1-$F$11),2)</f>
        <v>1756.84</v>
      </c>
      <c r="G559" s="691">
        <f t="shared" ref="G559:G565" si="131">H559/D559*1000</f>
        <v>38700</v>
      </c>
      <c r="H559" s="659">
        <f>ROUND(IF('Заказ, cкидки и курсы валют'!$J$23*E559/1000*D559&lt;387,387,'Заказ, cкидки и курсы валют'!$J$23*E559/1000*D559)*(1-'Заказ, cкидки и курсы валют'!$I$12),2)</f>
        <v>387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464.4</v>
      </c>
    </row>
    <row r="560" spans="1:10" ht="12" customHeight="1" thickBot="1">
      <c r="A560" s="403" t="s">
        <v>7430</v>
      </c>
      <c r="B560" s="490" t="s">
        <v>2902</v>
      </c>
      <c r="C560" s="2306">
        <v>36.299999999999997</v>
      </c>
      <c r="D560" s="40">
        <v>5</v>
      </c>
      <c r="E560" s="1602">
        <f t="shared" si="129"/>
        <v>3773.98</v>
      </c>
      <c r="F560" s="471">
        <f t="shared" si="130"/>
        <v>3773.98</v>
      </c>
      <c r="G560" s="691">
        <f t="shared" si="131"/>
        <v>77400</v>
      </c>
      <c r="H560" s="659">
        <f>ROUND(IF('Заказ, cкидки и курсы валют'!$J$23*E560/1000*D560&lt;387,387,'Заказ, cкидки и курсы валют'!$J$23*E560/1000*D560)*(1-'Заказ, cкидки и курсы валют'!$I$12),2)</f>
        <v>387</v>
      </c>
      <c r="I560" s="14"/>
      <c r="J560" s="96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464.4</v>
      </c>
    </row>
    <row r="561" spans="1:10" ht="12" customHeight="1" thickBot="1">
      <c r="A561" s="403" t="s">
        <v>7431</v>
      </c>
      <c r="B561" s="490" t="s">
        <v>3122</v>
      </c>
      <c r="C561" s="2306">
        <v>55.95</v>
      </c>
      <c r="D561" s="40">
        <v>4</v>
      </c>
      <c r="E561" s="1602">
        <f t="shared" si="129"/>
        <v>5193.9799999999996</v>
      </c>
      <c r="F561" s="471">
        <f t="shared" si="130"/>
        <v>5193.9799999999996</v>
      </c>
      <c r="G561" s="691">
        <f t="shared" si="131"/>
        <v>96750</v>
      </c>
      <c r="H561" s="659">
        <f>ROUND(IF('Заказ, cкидки и курсы валют'!$J$23*E561/1000*D561&lt;387,387,'Заказ, cкидки и курсы валют'!$J$23*E561/1000*D561)*(1-'Заказ, cкидки и курсы валют'!$I$12),2)</f>
        <v>387</v>
      </c>
      <c r="I561" s="14"/>
      <c r="J561" s="96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464.4</v>
      </c>
    </row>
    <row r="562" spans="1:10" ht="12" customHeight="1" thickBot="1">
      <c r="A562" s="403" t="s">
        <v>7432</v>
      </c>
      <c r="B562" s="399" t="s">
        <v>2617</v>
      </c>
      <c r="C562" s="2306">
        <v>80</v>
      </c>
      <c r="D562" s="40">
        <v>3</v>
      </c>
      <c r="E562" s="1602">
        <f t="shared" si="129"/>
        <v>7336.58</v>
      </c>
      <c r="F562" s="471">
        <f t="shared" si="130"/>
        <v>7336.58</v>
      </c>
      <c r="G562" s="691">
        <f t="shared" si="131"/>
        <v>129000</v>
      </c>
      <c r="H562" s="659">
        <f>ROUND(IF('Заказ, cкидки и курсы валют'!$J$23*E562/1000*D562&lt;387,387,'Заказ, cкидки и курсы валют'!$J$23*E562/1000*D562)*(1-'Заказ, cкидки и курсы валют'!$I$12),2)</f>
        <v>387</v>
      </c>
      <c r="I562" s="15"/>
      <c r="J562" s="96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464.4</v>
      </c>
    </row>
    <row r="563" spans="1:10" ht="12" customHeight="1" thickBot="1">
      <c r="A563" s="403" t="s">
        <v>7433</v>
      </c>
      <c r="B563" s="490" t="s">
        <v>3139</v>
      </c>
      <c r="C563" s="2306">
        <v>103</v>
      </c>
      <c r="D563" s="40">
        <v>2</v>
      </c>
      <c r="E563" s="1602">
        <f t="shared" si="129"/>
        <v>10385.6</v>
      </c>
      <c r="F563" s="471">
        <f t="shared" si="130"/>
        <v>10385.6</v>
      </c>
      <c r="G563" s="691">
        <f t="shared" si="131"/>
        <v>193500</v>
      </c>
      <c r="H563" s="659">
        <f>ROUND(IF('Заказ, cкидки и курсы валют'!$J$23*E563/1000*D563&lt;387,387,'Заказ, cкидки и курсы валют'!$J$23*E563/1000*D563)*(1-'Заказ, cкидки и курсы валют'!$I$12),2)</f>
        <v>387</v>
      </c>
      <c r="I563" s="14"/>
      <c r="J563" s="96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464.4</v>
      </c>
    </row>
    <row r="564" spans="1:10" ht="12" customHeight="1" thickBot="1">
      <c r="A564" s="403" t="s">
        <v>7434</v>
      </c>
      <c r="B564" s="490" t="s">
        <v>3140</v>
      </c>
      <c r="C564" s="2306">
        <v>220</v>
      </c>
      <c r="D564" s="46">
        <v>1</v>
      </c>
      <c r="E564" s="1602">
        <f t="shared" si="129"/>
        <v>21206.28</v>
      </c>
      <c r="F564" s="471">
        <f t="shared" si="130"/>
        <v>21206.28</v>
      </c>
      <c r="G564" s="691">
        <f t="shared" si="131"/>
        <v>387000</v>
      </c>
      <c r="H564" s="659">
        <f>ROUND(IF('Заказ, cкидки и курсы валют'!$J$23*E564/1000*D564&lt;387,387,'Заказ, cкидки и курсы валют'!$J$23*E564/1000*D564)*(1-'Заказ, cкидки и курсы валют'!$I$12),2)</f>
        <v>387</v>
      </c>
      <c r="I564" s="14"/>
      <c r="J564" s="96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464.4</v>
      </c>
    </row>
    <row r="565" spans="1:10" ht="12" customHeight="1" thickBot="1">
      <c r="A565" s="520" t="s">
        <v>7435</v>
      </c>
      <c r="B565" s="2048" t="s">
        <v>2281</v>
      </c>
      <c r="C565" s="2306">
        <v>393</v>
      </c>
      <c r="D565" s="1676">
        <v>1</v>
      </c>
      <c r="E565" s="1602">
        <f t="shared" si="129"/>
        <v>37330.839999999997</v>
      </c>
      <c r="F565" s="471">
        <f t="shared" si="130"/>
        <v>37330.839999999997</v>
      </c>
      <c r="G565" s="691">
        <f t="shared" si="131"/>
        <v>429300</v>
      </c>
      <c r="H565" s="659">
        <f>ROUND(IF('Заказ, cкидки и курсы валют'!$J$23*E565/1000*D565&lt;387,387,'Заказ, cкидки и курсы валют'!$J$23*E565/1000*D565)*(1-'Заказ, cкидки и курсы валют'!$I$12),2)</f>
        <v>429.3</v>
      </c>
      <c r="I565" s="1669"/>
      <c r="J565" s="96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515.16</v>
      </c>
    </row>
    <row r="566" spans="1:10" ht="12" customHeight="1">
      <c r="A566" s="520" t="s">
        <v>12507</v>
      </c>
      <c r="B566" s="399" t="s">
        <v>8493</v>
      </c>
      <c r="C566" s="2306">
        <v>833</v>
      </c>
      <c r="D566" s="1676">
        <v>1</v>
      </c>
      <c r="E566" s="1602">
        <f t="shared" si="129"/>
        <v>80879.899999999994</v>
      </c>
      <c r="F566" s="471">
        <f t="shared" ref="F566" si="132">ROUND(E566*(1-$F$11),2)</f>
        <v>80879.899999999994</v>
      </c>
      <c r="G566" s="691">
        <f t="shared" ref="G566" si="133">H566/D566*1000</f>
        <v>930120</v>
      </c>
      <c r="H566" s="659">
        <f>ROUND(IF('Заказ, cкидки и курсы валют'!$J$23*E566/1000*D566&lt;387,387,'Заказ, cкидки и курсы валют'!$J$23*E566/1000*D566)*(1-'Заказ, cкидки и курсы валют'!$I$12),2)</f>
        <v>930.12</v>
      </c>
      <c r="I566" s="1669"/>
      <c r="J566" s="22"/>
    </row>
    <row r="567" spans="1:10" ht="12" customHeight="1" thickBot="1">
      <c r="A567" s="649"/>
      <c r="B567" s="2699"/>
      <c r="C567" s="2300"/>
      <c r="D567" s="2700"/>
      <c r="E567" s="449"/>
      <c r="F567" s="881"/>
      <c r="G567" s="694"/>
      <c r="H567" s="2066"/>
      <c r="I567" s="2697"/>
      <c r="J567" s="22"/>
    </row>
    <row r="568" spans="1:10" ht="18.75" customHeight="1">
      <c r="D568" s="64" t="s">
        <v>11216</v>
      </c>
      <c r="E568" s="709"/>
      <c r="F568" s="428"/>
      <c r="G568" s="513"/>
    </row>
    <row r="569" spans="1:10" ht="21" customHeight="1">
      <c r="A569" s="890"/>
      <c r="C569" s="1475"/>
      <c r="D569" s="70"/>
      <c r="E569" s="713"/>
      <c r="F569" s="465"/>
      <c r="G569" s="703"/>
      <c r="H569" s="16"/>
      <c r="I569" s="132"/>
    </row>
    <row r="570" spans="1:10" ht="14.15" customHeight="1">
      <c r="A570" s="890"/>
      <c r="C570" s="1475"/>
      <c r="D570" s="70"/>
      <c r="E570" s="713"/>
      <c r="F570" s="465"/>
      <c r="G570" s="703"/>
      <c r="H570" s="16"/>
      <c r="I570" s="132"/>
    </row>
    <row r="571" spans="1:10" ht="7.5" customHeight="1">
      <c r="A571" s="890"/>
      <c r="C571" s="1475"/>
      <c r="D571" s="70"/>
      <c r="E571" s="713"/>
      <c r="F571" s="465"/>
      <c r="G571" s="703"/>
      <c r="H571" s="16"/>
      <c r="I571" s="132"/>
    </row>
    <row r="572" spans="1:10" ht="26.25" customHeight="1" thickBot="1">
      <c r="A572" s="2042" t="s">
        <v>7302</v>
      </c>
      <c r="B572" s="897"/>
      <c r="C572" s="1931"/>
      <c r="D572" s="72"/>
      <c r="E572" s="714"/>
      <c r="F572" s="467"/>
      <c r="G572" s="704"/>
      <c r="H572" s="136"/>
      <c r="I572" s="137"/>
    </row>
    <row r="573" spans="1:10" ht="41.25" customHeight="1">
      <c r="A573" s="1519" t="s">
        <v>1013</v>
      </c>
      <c r="B573" s="1520" t="s">
        <v>1014</v>
      </c>
      <c r="C573" s="2286" t="s">
        <v>665</v>
      </c>
      <c r="D573" s="158" t="s">
        <v>2923</v>
      </c>
      <c r="E573" s="432" t="s">
        <v>10281</v>
      </c>
      <c r="F573" s="469" t="s">
        <v>2578</v>
      </c>
      <c r="G573" s="693" t="s">
        <v>2427</v>
      </c>
      <c r="H573" s="264" t="s">
        <v>493</v>
      </c>
      <c r="I573" s="160" t="s">
        <v>4003</v>
      </c>
    </row>
    <row r="574" spans="1:10" ht="14.5">
      <c r="A574" s="1519"/>
      <c r="B574" s="1680"/>
      <c r="C574" s="2286" t="s">
        <v>3419</v>
      </c>
      <c r="D574" s="313" t="s">
        <v>2428</v>
      </c>
      <c r="E574" s="715" t="s">
        <v>264</v>
      </c>
      <c r="F574" s="475">
        <f>'Заказ, cкидки и курсы валют'!$I$12</f>
        <v>0</v>
      </c>
      <c r="G574" s="764"/>
      <c r="H574" s="358"/>
      <c r="I574" s="252"/>
      <c r="J574" s="446"/>
    </row>
    <row r="575" spans="1:10" ht="14.15" customHeight="1">
      <c r="A575" s="403" t="s">
        <v>11217</v>
      </c>
      <c r="B575" s="1859" t="s">
        <v>1307</v>
      </c>
      <c r="C575" s="1329">
        <v>4</v>
      </c>
      <c r="D575" s="1857">
        <v>5900</v>
      </c>
      <c r="E575" s="446">
        <v>177.91</v>
      </c>
      <c r="F575" s="752">
        <f>ROUND(E575*(1-$F$11),2)</f>
        <v>177.91</v>
      </c>
      <c r="G575" s="695">
        <f>'Заказ, cкидки и курсы валют'!$J$23*F575</f>
        <v>2045.9649999999999</v>
      </c>
      <c r="H575" s="96">
        <f>ROUND((D575/1000)*G575,2)</f>
        <v>12071.19</v>
      </c>
      <c r="I575" s="14"/>
      <c r="J575" s="446"/>
    </row>
    <row r="576" spans="1:10" ht="14.15" customHeight="1">
      <c r="A576" s="403" t="s">
        <v>11218</v>
      </c>
      <c r="B576" s="1859" t="s">
        <v>1308</v>
      </c>
      <c r="C576" s="1329">
        <v>9</v>
      </c>
      <c r="D576" s="1857">
        <v>2700</v>
      </c>
      <c r="E576" s="446">
        <v>369.89</v>
      </c>
      <c r="F576" s="752">
        <f>ROUND(E576*(1-$F$11),2)</f>
        <v>369.89</v>
      </c>
      <c r="G576" s="695">
        <f>'Заказ, cкидки и курсы валют'!$J$23*F576</f>
        <v>4253.7349999999997</v>
      </c>
      <c r="H576" s="96">
        <f>ROUND((D576/1000)*G576,2)</f>
        <v>11485.08</v>
      </c>
      <c r="I576" s="14"/>
      <c r="J576" s="446"/>
    </row>
    <row r="577" spans="1:10" ht="14.15" customHeight="1">
      <c r="A577" s="403" t="s">
        <v>11219</v>
      </c>
      <c r="B577" s="1859" t="s">
        <v>1309</v>
      </c>
      <c r="C577" s="1329">
        <v>20</v>
      </c>
      <c r="D577" s="1858">
        <v>1200</v>
      </c>
      <c r="E577" s="446">
        <v>721.53</v>
      </c>
      <c r="F577" s="752">
        <f t="shared" ref="F577" si="134">ROUND(E577*(1-$F$11),2)</f>
        <v>721.53</v>
      </c>
      <c r="G577" s="695">
        <f>'Заказ, cкидки и курсы валют'!$J$23*F577</f>
        <v>8297.5949999999993</v>
      </c>
      <c r="H577" s="96">
        <f t="shared" ref="H577" si="135">ROUND((D577/1000)*G577,2)</f>
        <v>9957.11</v>
      </c>
      <c r="I577" s="14"/>
      <c r="J577" s="446"/>
    </row>
    <row r="578" spans="1:10" ht="14.15" customHeight="1" thickBot="1">
      <c r="A578" s="648"/>
      <c r="B578" s="1345"/>
      <c r="C578" s="2300"/>
      <c r="D578" s="1345"/>
      <c r="E578" s="530"/>
      <c r="F578" s="1347"/>
      <c r="G578" s="1468"/>
      <c r="H578" s="22"/>
      <c r="I578" s="13"/>
      <c r="J578" s="446"/>
    </row>
    <row r="579" spans="1:10" ht="18" customHeight="1">
      <c r="A579" s="904"/>
      <c r="B579" s="905"/>
      <c r="C579" s="1962"/>
      <c r="D579" s="64" t="s">
        <v>11216</v>
      </c>
      <c r="E579" s="709"/>
      <c r="F579" s="428"/>
      <c r="G579" s="513"/>
      <c r="H579" s="66"/>
      <c r="I579" s="80"/>
      <c r="J579" s="446"/>
    </row>
    <row r="580" spans="1:10" ht="14.15" customHeight="1">
      <c r="A580" s="890"/>
      <c r="C580" s="1475"/>
      <c r="D580" s="70"/>
      <c r="E580" s="713"/>
      <c r="F580" s="465"/>
      <c r="G580" s="703"/>
      <c r="H580" s="16"/>
      <c r="I580" s="132"/>
      <c r="J580" s="446"/>
    </row>
    <row r="581" spans="1:10" ht="14.15" customHeight="1">
      <c r="A581" s="890"/>
      <c r="C581" s="1475"/>
      <c r="D581" s="70"/>
      <c r="E581" s="713"/>
      <c r="F581" s="465"/>
      <c r="G581" s="703"/>
      <c r="H581" s="16"/>
      <c r="I581" s="132"/>
      <c r="J581" s="446"/>
    </row>
    <row r="582" spans="1:10" ht="14.15" customHeight="1">
      <c r="A582" s="890"/>
      <c r="C582" s="1475"/>
      <c r="D582" s="70"/>
      <c r="E582" s="713"/>
      <c r="F582" s="465"/>
      <c r="G582" s="703"/>
      <c r="H582" s="16"/>
      <c r="I582" s="132"/>
      <c r="J582" s="446"/>
    </row>
    <row r="583" spans="1:10" ht="27.75" customHeight="1" thickBot="1">
      <c r="A583" s="2044" t="s">
        <v>7303</v>
      </c>
      <c r="B583" s="2043"/>
      <c r="C583" s="2345"/>
      <c r="D583" s="136"/>
      <c r="E583" s="717"/>
      <c r="F583" s="467"/>
      <c r="G583" s="704"/>
      <c r="H583" s="136"/>
      <c r="I583" s="137"/>
      <c r="J583" s="446"/>
    </row>
    <row r="584" spans="1:10" ht="44.25" customHeight="1">
      <c r="A584" s="1519" t="s">
        <v>1013</v>
      </c>
      <c r="B584" s="1520" t="s">
        <v>1014</v>
      </c>
      <c r="C584" s="2286" t="s">
        <v>665</v>
      </c>
      <c r="D584" s="158" t="s">
        <v>2923</v>
      </c>
      <c r="E584" s="432" t="s">
        <v>10281</v>
      </c>
      <c r="F584" s="469" t="s">
        <v>2578</v>
      </c>
      <c r="G584" s="693" t="s">
        <v>2427</v>
      </c>
      <c r="H584" s="264" t="s">
        <v>493</v>
      </c>
      <c r="I584" s="160" t="s">
        <v>4003</v>
      </c>
      <c r="J584" s="446"/>
    </row>
    <row r="585" spans="1:10" ht="14.15" customHeight="1">
      <c r="A585" s="1519"/>
      <c r="B585" s="1680"/>
      <c r="C585" s="2286" t="s">
        <v>3419</v>
      </c>
      <c r="D585" s="313" t="s">
        <v>2428</v>
      </c>
      <c r="E585" s="715" t="s">
        <v>264</v>
      </c>
      <c r="F585" s="475">
        <f>'Заказ, cкидки и курсы валют'!$I$12</f>
        <v>0</v>
      </c>
      <c r="G585" s="764"/>
      <c r="H585" s="358"/>
      <c r="I585" s="252"/>
      <c r="J585" s="446"/>
    </row>
    <row r="586" spans="1:10" ht="14.15" customHeight="1">
      <c r="A586" s="403" t="s">
        <v>11734</v>
      </c>
      <c r="B586" s="1859" t="s">
        <v>1307</v>
      </c>
      <c r="C586" s="1329">
        <v>4</v>
      </c>
      <c r="D586" s="1857">
        <v>750</v>
      </c>
      <c r="E586" s="1602">
        <f>E575*1.2</f>
        <v>213.49199999999999</v>
      </c>
      <c r="F586" s="471">
        <f>ROUND(E586*(1-$F$11),2)</f>
        <v>213.49</v>
      </c>
      <c r="G586" s="691">
        <f>'Заказ, cкидки и курсы валют'!$J$23*F586</f>
        <v>2455.1350000000002</v>
      </c>
      <c r="H586" s="96">
        <f>ROUND((D586/1000)*G586,2)</f>
        <v>1841.35</v>
      </c>
      <c r="I586" s="14"/>
      <c r="J586" s="446"/>
    </row>
    <row r="587" spans="1:10" ht="14.15" customHeight="1">
      <c r="A587" s="403" t="s">
        <v>11735</v>
      </c>
      <c r="B587" s="1859" t="s">
        <v>1308</v>
      </c>
      <c r="C587" s="1329">
        <v>9</v>
      </c>
      <c r="D587" s="1857">
        <v>250</v>
      </c>
      <c r="E587" s="1602">
        <f t="shared" ref="E587:E588" si="136">E576*1.2</f>
        <v>443.86799999999999</v>
      </c>
      <c r="F587" s="471">
        <f t="shared" ref="F587:F588" si="137">ROUND(E587*(1-$F$11),2)</f>
        <v>443.87</v>
      </c>
      <c r="G587" s="691">
        <f>'Заказ, cкидки и курсы валют'!$J$23*F587</f>
        <v>5104.5050000000001</v>
      </c>
      <c r="H587" s="96">
        <f>ROUND((D587/1000)*G587,2)</f>
        <v>1276.1300000000001</v>
      </c>
      <c r="I587" s="14"/>
      <c r="J587" s="446"/>
    </row>
    <row r="588" spans="1:10" ht="14.15" customHeight="1">
      <c r="A588" s="403" t="s">
        <v>11736</v>
      </c>
      <c r="B588" s="1859" t="s">
        <v>1309</v>
      </c>
      <c r="C588" s="1329">
        <v>20</v>
      </c>
      <c r="D588" s="1858">
        <v>150</v>
      </c>
      <c r="E588" s="1602">
        <f t="shared" si="136"/>
        <v>865.8359999999999</v>
      </c>
      <c r="F588" s="471">
        <f t="shared" si="137"/>
        <v>865.84</v>
      </c>
      <c r="G588" s="691">
        <f>'Заказ, cкидки и курсы валют'!$J$23*F588</f>
        <v>9957.16</v>
      </c>
      <c r="H588" s="96">
        <f t="shared" ref="H588" si="138">ROUND((D588/1000)*G588,2)</f>
        <v>1493.57</v>
      </c>
      <c r="I588" s="14"/>
      <c r="J588" s="446"/>
    </row>
    <row r="589" spans="1:10" ht="12" customHeight="1" thickBot="1">
      <c r="J589" s="446"/>
    </row>
    <row r="590" spans="1:10" ht="16.5" customHeight="1">
      <c r="A590" s="904"/>
      <c r="B590" s="905"/>
      <c r="C590" s="1962"/>
      <c r="D590" s="64" t="s">
        <v>11216</v>
      </c>
      <c r="E590" s="709"/>
      <c r="F590" s="428"/>
      <c r="G590" s="513"/>
      <c r="H590" s="66"/>
      <c r="I590" s="80"/>
      <c r="J590" s="446"/>
    </row>
    <row r="591" spans="1:10" ht="12" customHeight="1">
      <c r="A591" s="890"/>
      <c r="C591" s="1475"/>
      <c r="D591" s="70"/>
      <c r="E591" s="713"/>
      <c r="F591" s="465"/>
      <c r="G591" s="703"/>
      <c r="H591" s="16"/>
      <c r="I591" s="132"/>
      <c r="J591" s="446"/>
    </row>
    <row r="592" spans="1:10" ht="12" customHeight="1">
      <c r="A592" s="890"/>
      <c r="C592" s="1475"/>
      <c r="D592" s="70"/>
      <c r="E592" s="713"/>
      <c r="F592" s="465"/>
      <c r="G592" s="703"/>
      <c r="H592" s="16"/>
      <c r="I592" s="132"/>
      <c r="J592" s="446"/>
    </row>
    <row r="593" spans="1:10" ht="12" customHeight="1">
      <c r="A593" s="890"/>
      <c r="C593" s="1475"/>
      <c r="D593" s="70"/>
      <c r="E593" s="713"/>
      <c r="F593" s="465"/>
      <c r="G593" s="703"/>
      <c r="H593" s="16"/>
      <c r="I593" s="132"/>
      <c r="J593" s="446"/>
    </row>
    <row r="594" spans="1:10" ht="18" customHeight="1" thickBot="1">
      <c r="A594" s="2044" t="s">
        <v>7304</v>
      </c>
      <c r="B594" s="2045"/>
      <c r="C594" s="2345"/>
      <c r="D594" s="136"/>
      <c r="E594" s="717"/>
      <c r="F594" s="467"/>
      <c r="G594" s="704"/>
      <c r="H594" s="136"/>
      <c r="I594" s="137"/>
      <c r="J594" s="446"/>
    </row>
    <row r="595" spans="1:10" ht="40.5" customHeight="1">
      <c r="A595" s="1963" t="s">
        <v>1013</v>
      </c>
      <c r="B595" s="1964" t="s">
        <v>1014</v>
      </c>
      <c r="C595" s="2285" t="s">
        <v>665</v>
      </c>
      <c r="D595" s="153" t="s">
        <v>2923</v>
      </c>
      <c r="E595" s="434" t="s">
        <v>10281</v>
      </c>
      <c r="F595" s="479" t="s">
        <v>2578</v>
      </c>
      <c r="G595" s="967" t="s">
        <v>2427</v>
      </c>
      <c r="H595" s="327" t="s">
        <v>493</v>
      </c>
      <c r="I595" s="138" t="s">
        <v>4003</v>
      </c>
      <c r="J595" s="446"/>
    </row>
    <row r="596" spans="1:10" ht="12" customHeight="1" thickBot="1">
      <c r="A596" s="1519"/>
      <c r="B596" s="1680"/>
      <c r="C596" s="2286" t="s">
        <v>3419</v>
      </c>
      <c r="D596" s="313" t="s">
        <v>2428</v>
      </c>
      <c r="E596" s="2755" t="s">
        <v>264</v>
      </c>
      <c r="F596" s="2321">
        <f>'Заказ, cкидки и курсы валют'!$I$12</f>
        <v>0</v>
      </c>
      <c r="G596" s="764"/>
      <c r="H596" s="358"/>
      <c r="I596" s="252"/>
      <c r="J596" s="446"/>
    </row>
    <row r="597" spans="1:10" ht="12" customHeight="1" thickBot="1">
      <c r="A597" s="403" t="s">
        <v>12689</v>
      </c>
      <c r="B597" s="1859" t="s">
        <v>1307</v>
      </c>
      <c r="C597" s="1329">
        <v>4</v>
      </c>
      <c r="D597" s="1857">
        <v>20</v>
      </c>
      <c r="E597" s="2136">
        <f>(E575*2)+(1000/D597*7.5)</f>
        <v>730.81999999999994</v>
      </c>
      <c r="F597" s="2104">
        <f>ROUND(E575*(1-$F$11),2)</f>
        <v>177.91</v>
      </c>
      <c r="G597" s="2105">
        <f>H597/D597*1000</f>
        <v>19350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2091"/>
      <c r="J597" s="446"/>
    </row>
    <row r="598" spans="1:10" ht="12" customHeight="1" thickBot="1">
      <c r="A598" s="403" t="s">
        <v>12690</v>
      </c>
      <c r="B598" s="1859" t="s">
        <v>1308</v>
      </c>
      <c r="C598" s="1329">
        <v>9</v>
      </c>
      <c r="D598" s="1857">
        <v>10</v>
      </c>
      <c r="E598" s="2136">
        <f t="shared" ref="E598:E599" si="139">(E576*2)+(1000/D598*7.5)</f>
        <v>1489.78</v>
      </c>
      <c r="F598" s="2104">
        <f>ROUND(E598*(1-$F$11),2)</f>
        <v>1489.78</v>
      </c>
      <c r="G598" s="2105">
        <f>H598/D598*1000</f>
        <v>38700</v>
      </c>
      <c r="H598" s="659">
        <f>ROUND(IF('Заказ, cкидки и курсы валют'!$J$23*E598/1000*D598&lt;387,387,'Заказ, cкидки и курсы валют'!$J$23*E598/1000*D598)*(1-'Заказ, cкидки и курсы валют'!$I$12),2)</f>
        <v>387</v>
      </c>
      <c r="I598" s="2091"/>
      <c r="J598" s="446"/>
    </row>
    <row r="599" spans="1:10" ht="13.5" customHeight="1" thickBot="1">
      <c r="A599" s="403" t="s">
        <v>12691</v>
      </c>
      <c r="B599" s="1859" t="s">
        <v>1309</v>
      </c>
      <c r="C599" s="1329">
        <v>20</v>
      </c>
      <c r="D599" s="1858">
        <v>10</v>
      </c>
      <c r="E599" s="2136">
        <f t="shared" si="139"/>
        <v>2193.06</v>
      </c>
      <c r="F599" s="775">
        <f t="shared" ref="F599" si="140">ROUND(E599*(1-$F$11),2)</f>
        <v>2193.06</v>
      </c>
      <c r="G599" s="776">
        <f t="shared" ref="G599" si="141">H599/D599*1000</f>
        <v>38700</v>
      </c>
      <c r="H599" s="659">
        <f>ROUND(IF('Заказ, cкидки и курсы валют'!$J$23*E599/1000*D599&lt;387,387,'Заказ, cкидки и курсы валют'!$J$23*E599/1000*D599)*(1-'Заказ, cкидки и курсы валют'!$I$12),2)</f>
        <v>387</v>
      </c>
      <c r="I599" s="170"/>
      <c r="J599" s="446"/>
    </row>
    <row r="600" spans="1:10" ht="12" customHeight="1" thickBot="1">
      <c r="J600" s="446"/>
    </row>
    <row r="601" spans="1:10" ht="18" customHeight="1">
      <c r="A601" s="904"/>
      <c r="B601" s="905"/>
      <c r="C601" s="1962"/>
      <c r="D601" s="64" t="s">
        <v>2268</v>
      </c>
      <c r="E601" s="709"/>
      <c r="F601" s="428"/>
      <c r="G601" s="513"/>
      <c r="H601" s="66"/>
      <c r="I601" s="80"/>
      <c r="J601" s="446"/>
    </row>
    <row r="602" spans="1:10" ht="12" customHeight="1">
      <c r="A602" s="890"/>
      <c r="C602" s="1475"/>
      <c r="D602" s="70"/>
      <c r="E602" s="713"/>
      <c r="F602" s="465"/>
      <c r="G602" s="703"/>
      <c r="H602" s="16"/>
      <c r="I602" s="132"/>
    </row>
    <row r="603" spans="1:10" ht="12" customHeight="1">
      <c r="A603" s="890"/>
      <c r="C603" s="1475"/>
      <c r="D603" s="70"/>
      <c r="E603" s="713"/>
      <c r="F603" s="465"/>
      <c r="G603" s="703"/>
      <c r="H603" s="16"/>
      <c r="I603" s="132"/>
    </row>
    <row r="604" spans="1:10" ht="12" customHeight="1">
      <c r="A604" s="890"/>
      <c r="C604" s="1475"/>
      <c r="D604" s="70"/>
      <c r="E604" s="713"/>
      <c r="F604" s="465"/>
      <c r="G604" s="703"/>
      <c r="H604" s="16"/>
      <c r="I604" s="132"/>
    </row>
    <row r="605" spans="1:10" ht="19.5" customHeight="1" thickBot="1">
      <c r="A605" s="2042" t="s">
        <v>7302</v>
      </c>
      <c r="B605" s="897"/>
      <c r="C605" s="1931"/>
      <c r="D605" s="72"/>
      <c r="E605" s="714"/>
      <c r="F605" s="467"/>
      <c r="G605" s="704"/>
      <c r="H605" s="136"/>
      <c r="I605" s="137"/>
    </row>
    <row r="606" spans="1:10" ht="42" customHeight="1">
      <c r="A606" s="1519" t="s">
        <v>1013</v>
      </c>
      <c r="B606" s="1520" t="s">
        <v>1014</v>
      </c>
      <c r="C606" s="2286" t="s">
        <v>665</v>
      </c>
      <c r="D606" s="158" t="s">
        <v>2923</v>
      </c>
      <c r="E606" s="432" t="s">
        <v>10281</v>
      </c>
      <c r="F606" s="469" t="s">
        <v>2578</v>
      </c>
      <c r="G606" s="693" t="s">
        <v>2427</v>
      </c>
      <c r="H606" s="264" t="s">
        <v>493</v>
      </c>
      <c r="I606" s="160" t="s">
        <v>4003</v>
      </c>
    </row>
    <row r="607" spans="1:10" ht="14.15" customHeight="1">
      <c r="A607" s="1519"/>
      <c r="B607" s="1680"/>
      <c r="C607" s="2286" t="s">
        <v>3419</v>
      </c>
      <c r="D607" s="313" t="s">
        <v>2428</v>
      </c>
      <c r="E607" s="715" t="s">
        <v>264</v>
      </c>
      <c r="F607" s="475">
        <f>'Заказ, cкидки и курсы валют'!$I$12</f>
        <v>0</v>
      </c>
      <c r="G607" s="764"/>
      <c r="H607" s="358"/>
      <c r="I607" s="252"/>
    </row>
    <row r="608" spans="1:10" ht="14.15" customHeight="1">
      <c r="A608" s="2047" t="s">
        <v>2279</v>
      </c>
      <c r="B608" s="2048" t="s">
        <v>2280</v>
      </c>
      <c r="C608" s="2287">
        <v>0.4</v>
      </c>
      <c r="D608" s="1670">
        <v>35000</v>
      </c>
      <c r="E608" s="446">
        <v>35.46</v>
      </c>
      <c r="F608" s="471">
        <f>ROUND(E608*(1-$F$11),2)</f>
        <v>35.46</v>
      </c>
      <c r="G608" s="691">
        <f>'Заказ, cкидки и курсы валют'!$J$23*F608</f>
        <v>407.79</v>
      </c>
      <c r="H608" s="96">
        <f>ROUND((D608/1000)*G608,2)</f>
        <v>14272.65</v>
      </c>
      <c r="I608" s="1669"/>
    </row>
    <row r="609" spans="1:10" ht="14.15" customHeight="1">
      <c r="A609" s="403" t="s">
        <v>1957</v>
      </c>
      <c r="B609" s="399" t="s">
        <v>1319</v>
      </c>
      <c r="C609" s="2287">
        <v>0.75</v>
      </c>
      <c r="D609" s="1640">
        <v>30000</v>
      </c>
      <c r="E609" s="446">
        <v>35.65</v>
      </c>
      <c r="F609" s="471">
        <f t="shared" ref="F609:F619" si="142">ROUND(E609*(1-$F$11),2)</f>
        <v>35.65</v>
      </c>
      <c r="G609" s="691">
        <f>'Заказ, cкидки и курсы валют'!$J$23*F609</f>
        <v>409.97499999999997</v>
      </c>
      <c r="H609" s="96">
        <f t="shared" ref="H609:H619" si="143">ROUND((D609/1000)*G609,2)</f>
        <v>12299.25</v>
      </c>
      <c r="I609" s="14"/>
    </row>
    <row r="610" spans="1:10" ht="14.15" customHeight="1">
      <c r="A610" s="403" t="s">
        <v>1958</v>
      </c>
      <c r="B610" s="399" t="s">
        <v>1320</v>
      </c>
      <c r="C610" s="2287">
        <v>1</v>
      </c>
      <c r="D610" s="1640">
        <v>24000</v>
      </c>
      <c r="E610" s="446">
        <v>33.79</v>
      </c>
      <c r="F610" s="471">
        <f t="shared" si="142"/>
        <v>33.79</v>
      </c>
      <c r="G610" s="691">
        <f>'Заказ, cкидки и курсы валют'!$J$23*F610</f>
        <v>388.58499999999998</v>
      </c>
      <c r="H610" s="96">
        <f t="shared" si="143"/>
        <v>9326.0400000000009</v>
      </c>
      <c r="I610" s="14"/>
    </row>
    <row r="611" spans="1:10" ht="14.15" customHeight="1">
      <c r="A611" s="403" t="s">
        <v>1959</v>
      </c>
      <c r="B611" s="399" t="s">
        <v>1307</v>
      </c>
      <c r="C611" s="2287">
        <v>1.9</v>
      </c>
      <c r="D611" s="1640">
        <v>11500</v>
      </c>
      <c r="E611" s="446">
        <v>58.47</v>
      </c>
      <c r="F611" s="471">
        <f t="shared" si="142"/>
        <v>58.47</v>
      </c>
      <c r="G611" s="691">
        <f>'Заказ, cкидки и курсы валют'!$J$23*F611</f>
        <v>672.40499999999997</v>
      </c>
      <c r="H611" s="96">
        <f t="shared" si="143"/>
        <v>7732.66</v>
      </c>
      <c r="I611" s="14"/>
      <c r="J611" s="446"/>
    </row>
    <row r="612" spans="1:10" ht="14.15" customHeight="1">
      <c r="A612" s="403" t="s">
        <v>1960</v>
      </c>
      <c r="B612" s="399" t="s">
        <v>1308</v>
      </c>
      <c r="C612" s="2287">
        <v>4.45</v>
      </c>
      <c r="D612" s="1640">
        <v>5300</v>
      </c>
      <c r="E612" s="446">
        <v>127.66</v>
      </c>
      <c r="F612" s="471">
        <f t="shared" si="142"/>
        <v>127.66</v>
      </c>
      <c r="G612" s="691">
        <f>'Заказ, cкидки и курсы валют'!$J$23*F612</f>
        <v>1468.09</v>
      </c>
      <c r="H612" s="96">
        <f t="shared" si="143"/>
        <v>7780.88</v>
      </c>
      <c r="I612" s="14"/>
      <c r="J612" s="446"/>
    </row>
    <row r="613" spans="1:10" ht="14.15" customHeight="1">
      <c r="A613" s="403" t="s">
        <v>1961</v>
      </c>
      <c r="B613" s="399" t="s">
        <v>1309</v>
      </c>
      <c r="C613" s="2287">
        <v>10</v>
      </c>
      <c r="D613" s="1640">
        <v>2500</v>
      </c>
      <c r="E613" s="446">
        <v>265.14999999999998</v>
      </c>
      <c r="F613" s="471">
        <f t="shared" si="142"/>
        <v>265.14999999999998</v>
      </c>
      <c r="G613" s="691">
        <f>'Заказ, cкидки и курсы валют'!$J$23*F613</f>
        <v>3049.2249999999999</v>
      </c>
      <c r="H613" s="96">
        <f t="shared" si="143"/>
        <v>7623.06</v>
      </c>
      <c r="I613" s="14"/>
      <c r="J613" s="446"/>
    </row>
    <row r="614" spans="1:10" ht="14.15" customHeight="1">
      <c r="A614" s="403" t="s">
        <v>1962</v>
      </c>
      <c r="B614" s="399" t="s">
        <v>1310</v>
      </c>
      <c r="C614" s="2287">
        <v>14.5</v>
      </c>
      <c r="D614" s="1640">
        <v>1650</v>
      </c>
      <c r="E614" s="446">
        <v>392.58</v>
      </c>
      <c r="F614" s="471">
        <f t="shared" si="142"/>
        <v>392.58</v>
      </c>
      <c r="G614" s="691">
        <f>'Заказ, cкидки и курсы валют'!$J$23*F614</f>
        <v>4514.67</v>
      </c>
      <c r="H614" s="96">
        <f t="shared" si="143"/>
        <v>7449.21</v>
      </c>
      <c r="I614" s="14"/>
      <c r="J614" s="446"/>
    </row>
    <row r="615" spans="1:10" ht="14.15" customHeight="1">
      <c r="A615" s="403" t="s">
        <v>1963</v>
      </c>
      <c r="B615" s="399" t="s">
        <v>3029</v>
      </c>
      <c r="C615" s="2287">
        <v>22</v>
      </c>
      <c r="D615" s="32">
        <v>990</v>
      </c>
      <c r="E615" s="446">
        <v>637.39</v>
      </c>
      <c r="F615" s="471">
        <f t="shared" si="142"/>
        <v>637.39</v>
      </c>
      <c r="G615" s="691">
        <f>'Заказ, cкидки и курсы валют'!$J$23*F615</f>
        <v>7329.9849999999997</v>
      </c>
      <c r="H615" s="96">
        <f t="shared" si="143"/>
        <v>7256.69</v>
      </c>
      <c r="I615" s="14"/>
      <c r="J615" s="446"/>
    </row>
    <row r="616" spans="1:10" ht="14.15" customHeight="1">
      <c r="A616" s="403" t="s">
        <v>1964</v>
      </c>
      <c r="B616" s="490" t="s">
        <v>1311</v>
      </c>
      <c r="C616" s="2287">
        <v>29</v>
      </c>
      <c r="D616" s="32">
        <v>830</v>
      </c>
      <c r="E616" s="446">
        <v>788.91</v>
      </c>
      <c r="F616" s="471">
        <f t="shared" si="142"/>
        <v>788.91</v>
      </c>
      <c r="G616" s="691">
        <f>'Заказ, cкидки и курсы валют'!$J$23*F616</f>
        <v>9072.4650000000001</v>
      </c>
      <c r="H616" s="96">
        <f t="shared" si="143"/>
        <v>7530.15</v>
      </c>
      <c r="I616" s="14"/>
      <c r="J616" s="446"/>
    </row>
    <row r="617" spans="1:10" ht="14.15" customHeight="1">
      <c r="A617" s="403" t="s">
        <v>1965</v>
      </c>
      <c r="B617" s="399" t="s">
        <v>1312</v>
      </c>
      <c r="C617" s="2288">
        <v>55.51</v>
      </c>
      <c r="D617" s="32">
        <v>430</v>
      </c>
      <c r="E617" s="446">
        <v>1922.28</v>
      </c>
      <c r="F617" s="471">
        <f t="shared" si="142"/>
        <v>1922.28</v>
      </c>
      <c r="G617" s="691">
        <f>'Заказ, cкидки и курсы валют'!$J$23*F617</f>
        <v>22106.22</v>
      </c>
      <c r="H617" s="96">
        <f t="shared" si="143"/>
        <v>9505.67</v>
      </c>
      <c r="I617" s="14"/>
      <c r="J617" s="446"/>
    </row>
    <row r="618" spans="1:10" ht="14.15" customHeight="1">
      <c r="A618" s="403" t="s">
        <v>1966</v>
      </c>
      <c r="B618" s="399" t="s">
        <v>3031</v>
      </c>
      <c r="C618" s="2288">
        <v>87</v>
      </c>
      <c r="D618" s="32">
        <v>250</v>
      </c>
      <c r="E618" s="446">
        <v>3337.76</v>
      </c>
      <c r="F618" s="471">
        <f t="shared" si="142"/>
        <v>3337.76</v>
      </c>
      <c r="G618" s="691">
        <f>'Заказ, cкидки и курсы валют'!$J$23*F618</f>
        <v>38384.240000000005</v>
      </c>
      <c r="H618" s="96">
        <f t="shared" si="143"/>
        <v>9596.06</v>
      </c>
      <c r="I618" s="14"/>
    </row>
    <row r="619" spans="1:10" ht="14.15" customHeight="1">
      <c r="A619" s="403" t="s">
        <v>8811</v>
      </c>
      <c r="B619" s="399" t="s">
        <v>947</v>
      </c>
      <c r="C619" s="2288">
        <v>200</v>
      </c>
      <c r="D619" s="32">
        <v>120</v>
      </c>
      <c r="E619" s="446">
        <v>6414.56</v>
      </c>
      <c r="F619" s="471">
        <f t="shared" si="142"/>
        <v>6414.56</v>
      </c>
      <c r="G619" s="691">
        <f>'Заказ, cкидки и курсы валют'!$J$23*F619</f>
        <v>73767.44</v>
      </c>
      <c r="H619" s="96">
        <f t="shared" si="143"/>
        <v>8852.09</v>
      </c>
      <c r="I619" s="14"/>
    </row>
    <row r="620" spans="1:10" ht="12" customHeight="1" thickBot="1"/>
    <row r="621" spans="1:10" ht="17.25" customHeight="1">
      <c r="A621" s="904"/>
      <c r="B621" s="905"/>
      <c r="C621" s="1962"/>
      <c r="D621" s="64" t="s">
        <v>2268</v>
      </c>
      <c r="E621" s="442"/>
      <c r="F621" s="435"/>
      <c r="G621" s="517"/>
      <c r="H621" s="128"/>
      <c r="I621" s="68"/>
    </row>
    <row r="622" spans="1:10" ht="14.15" customHeight="1">
      <c r="A622" s="890"/>
      <c r="C622" s="1475"/>
      <c r="D622" s="70"/>
      <c r="E622" s="713"/>
      <c r="F622" s="465"/>
      <c r="G622" s="703"/>
      <c r="H622" s="16"/>
      <c r="I622" s="132"/>
    </row>
    <row r="623" spans="1:10" ht="14.15" customHeight="1">
      <c r="A623" s="890"/>
      <c r="C623" s="1475"/>
      <c r="D623" s="70"/>
      <c r="E623" s="713"/>
      <c r="F623" s="465"/>
      <c r="G623" s="703"/>
      <c r="H623" s="16"/>
      <c r="I623" s="132"/>
    </row>
    <row r="624" spans="1:10" ht="14.15" customHeight="1">
      <c r="A624" s="890"/>
      <c r="C624" s="1475"/>
      <c r="D624" s="70"/>
      <c r="E624" s="713"/>
      <c r="F624" s="465"/>
      <c r="G624" s="703"/>
      <c r="H624" s="16"/>
      <c r="I624" s="132"/>
    </row>
    <row r="625" spans="1:10" ht="14.15" customHeight="1" thickBot="1">
      <c r="A625" s="2044" t="s">
        <v>7303</v>
      </c>
      <c r="B625" s="2043"/>
      <c r="C625" s="2345"/>
      <c r="D625" s="136"/>
      <c r="E625" s="717"/>
      <c r="F625" s="467"/>
      <c r="G625" s="704"/>
      <c r="H625" s="136"/>
      <c r="I625" s="137"/>
    </row>
    <row r="626" spans="1:10" ht="39.75" customHeight="1">
      <c r="A626" s="1519" t="s">
        <v>1013</v>
      </c>
      <c r="B626" s="1520" t="s">
        <v>1014</v>
      </c>
      <c r="C626" s="2286" t="s">
        <v>665</v>
      </c>
      <c r="D626" s="158" t="s">
        <v>2923</v>
      </c>
      <c r="E626" s="432" t="s">
        <v>10281</v>
      </c>
      <c r="F626" s="469" t="s">
        <v>2578</v>
      </c>
      <c r="G626" s="693" t="s">
        <v>2427</v>
      </c>
      <c r="H626" s="264" t="s">
        <v>493</v>
      </c>
      <c r="I626" s="160" t="s">
        <v>4003</v>
      </c>
      <c r="J626" s="327" t="s">
        <v>11229</v>
      </c>
    </row>
    <row r="627" spans="1:10" ht="15" customHeight="1">
      <c r="A627" s="1519"/>
      <c r="B627" s="1680"/>
      <c r="C627" s="2286" t="s">
        <v>3419</v>
      </c>
      <c r="D627" s="313" t="s">
        <v>2428</v>
      </c>
      <c r="E627" s="715" t="s">
        <v>264</v>
      </c>
      <c r="F627" s="475">
        <f>'Заказ, cкидки и курсы валют'!$I$12</f>
        <v>0</v>
      </c>
      <c r="G627" s="764"/>
      <c r="H627" s="358"/>
      <c r="I627" s="252"/>
      <c r="J627" s="264"/>
    </row>
    <row r="628" spans="1:10" ht="14.15" customHeight="1">
      <c r="A628" s="403" t="s">
        <v>5674</v>
      </c>
      <c r="B628" s="399" t="s">
        <v>2280</v>
      </c>
      <c r="C628" s="2287">
        <v>0.4</v>
      </c>
      <c r="D628" s="1639">
        <v>2200</v>
      </c>
      <c r="E628" s="1602">
        <f t="shared" ref="E628:E639" si="144">E608*1.2</f>
        <v>42.552</v>
      </c>
      <c r="F628" s="471">
        <f>ROUND(E628*(1-$F$11),2)</f>
        <v>42.55</v>
      </c>
      <c r="G628" s="691">
        <f>'Заказ, cкидки и курсы валют'!$J$23*F628</f>
        <v>489.32499999999999</v>
      </c>
      <c r="H628" s="96">
        <f>ROUND((D628/1000)*G628,2)</f>
        <v>1076.52</v>
      </c>
      <c r="I628" s="14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1076.52</v>
      </c>
    </row>
    <row r="629" spans="1:10" ht="14.15" customHeight="1">
      <c r="A629" s="403" t="s">
        <v>1967</v>
      </c>
      <c r="B629" s="399" t="s">
        <v>1319</v>
      </c>
      <c r="C629" s="2287">
        <v>0.75</v>
      </c>
      <c r="D629" s="1639">
        <v>3000</v>
      </c>
      <c r="E629" s="1602">
        <f t="shared" si="144"/>
        <v>42.779999999999994</v>
      </c>
      <c r="F629" s="471">
        <f t="shared" ref="F629:F639" si="145">ROUND(E629*(1-$F$11),2)</f>
        <v>42.78</v>
      </c>
      <c r="G629" s="691">
        <f>'Заказ, cкидки и курсы валют'!$J$23*F629</f>
        <v>491.97</v>
      </c>
      <c r="H629" s="96">
        <f t="shared" ref="H629:H639" si="146">ROUND((D629/1000)*G629,2)</f>
        <v>1475.91</v>
      </c>
      <c r="I629" s="14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1475.91</v>
      </c>
    </row>
    <row r="630" spans="1:10" ht="14.15" customHeight="1">
      <c r="A630" s="403" t="s">
        <v>1968</v>
      </c>
      <c r="B630" s="399" t="s">
        <v>1320</v>
      </c>
      <c r="C630" s="2287">
        <v>1</v>
      </c>
      <c r="D630" s="1639">
        <v>3000</v>
      </c>
      <c r="E630" s="1602">
        <f t="shared" si="144"/>
        <v>40.547999999999995</v>
      </c>
      <c r="F630" s="471">
        <f t="shared" si="145"/>
        <v>40.549999999999997</v>
      </c>
      <c r="G630" s="691">
        <f>'Заказ, cкидки и курсы валют'!$J$23*F630</f>
        <v>466.32499999999999</v>
      </c>
      <c r="H630" s="96">
        <f t="shared" si="146"/>
        <v>1398.98</v>
      </c>
      <c r="I630" s="14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1398.98</v>
      </c>
    </row>
    <row r="631" spans="1:10" ht="14.15" customHeight="1">
      <c r="A631" s="403" t="s">
        <v>1969</v>
      </c>
      <c r="B631" s="399" t="s">
        <v>1307</v>
      </c>
      <c r="C631" s="2287">
        <v>1.9</v>
      </c>
      <c r="D631" s="1639">
        <v>1000</v>
      </c>
      <c r="E631" s="1602">
        <f t="shared" si="144"/>
        <v>70.164000000000001</v>
      </c>
      <c r="F631" s="471">
        <f t="shared" si="145"/>
        <v>70.16</v>
      </c>
      <c r="G631" s="691">
        <f>'Заказ, cкидки и курсы валют'!$J$23*F631</f>
        <v>806.83999999999992</v>
      </c>
      <c r="H631" s="96">
        <f t="shared" si="146"/>
        <v>806.84</v>
      </c>
      <c r="I631" s="14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871.39</v>
      </c>
    </row>
    <row r="632" spans="1:10" ht="14.15" customHeight="1">
      <c r="A632" s="403" t="s">
        <v>1970</v>
      </c>
      <c r="B632" s="399" t="s">
        <v>1308</v>
      </c>
      <c r="C632" s="2287">
        <v>4.45</v>
      </c>
      <c r="D632" s="1639">
        <v>500</v>
      </c>
      <c r="E632" s="1602">
        <f t="shared" si="144"/>
        <v>153.19199999999998</v>
      </c>
      <c r="F632" s="471">
        <f t="shared" si="145"/>
        <v>153.19</v>
      </c>
      <c r="G632" s="691">
        <f>'Заказ, cкидки и курсы валют'!$J$23*F632</f>
        <v>1761.6849999999999</v>
      </c>
      <c r="H632" s="96">
        <f t="shared" si="146"/>
        <v>880.84</v>
      </c>
      <c r="I632" s="14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951.31</v>
      </c>
    </row>
    <row r="633" spans="1:10" ht="14.15" customHeight="1">
      <c r="A633" s="403" t="s">
        <v>1971</v>
      </c>
      <c r="B633" s="399" t="s">
        <v>1309</v>
      </c>
      <c r="C633" s="2287">
        <v>10</v>
      </c>
      <c r="D633" s="1639">
        <v>200</v>
      </c>
      <c r="E633" s="1602">
        <f t="shared" si="144"/>
        <v>318.17999999999995</v>
      </c>
      <c r="F633" s="471">
        <f t="shared" si="145"/>
        <v>318.18</v>
      </c>
      <c r="G633" s="691">
        <f>'Заказ, cкидки и курсы валют'!$J$23*F633</f>
        <v>3659.07</v>
      </c>
      <c r="H633" s="96">
        <f t="shared" si="146"/>
        <v>731.81</v>
      </c>
      <c r="I633" s="14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790.35</v>
      </c>
    </row>
    <row r="634" spans="1:10" ht="14.15" customHeight="1">
      <c r="A634" s="403" t="s">
        <v>1972</v>
      </c>
      <c r="B634" s="399" t="s">
        <v>1310</v>
      </c>
      <c r="C634" s="2287">
        <v>14.5</v>
      </c>
      <c r="D634" s="1639">
        <v>150</v>
      </c>
      <c r="E634" s="1602">
        <f t="shared" si="144"/>
        <v>471.09599999999995</v>
      </c>
      <c r="F634" s="471">
        <f t="shared" si="145"/>
        <v>471.1</v>
      </c>
      <c r="G634" s="691">
        <f>'Заказ, cкидки и курсы валют'!$J$23*F634</f>
        <v>5417.6500000000005</v>
      </c>
      <c r="H634" s="96">
        <f t="shared" si="146"/>
        <v>812.65</v>
      </c>
      <c r="I634" s="14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877.66</v>
      </c>
    </row>
    <row r="635" spans="1:10" ht="14.15" customHeight="1">
      <c r="A635" s="403" t="s">
        <v>1973</v>
      </c>
      <c r="B635" s="399" t="s">
        <v>3029</v>
      </c>
      <c r="C635" s="2287">
        <v>22</v>
      </c>
      <c r="D635" s="50">
        <v>100</v>
      </c>
      <c r="E635" s="1602">
        <f t="shared" si="144"/>
        <v>764.86799999999994</v>
      </c>
      <c r="F635" s="471">
        <f t="shared" si="145"/>
        <v>764.87</v>
      </c>
      <c r="G635" s="691">
        <f>'Заказ, cкидки и курсы валют'!$J$23*F635</f>
        <v>8796.0049999999992</v>
      </c>
      <c r="H635" s="96">
        <f t="shared" si="146"/>
        <v>879.6</v>
      </c>
      <c r="I635" s="14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949.97</v>
      </c>
    </row>
    <row r="636" spans="1:10" ht="14.15" customHeight="1">
      <c r="A636" s="403" t="s">
        <v>1974</v>
      </c>
      <c r="B636" s="490" t="s">
        <v>1311</v>
      </c>
      <c r="C636" s="2287">
        <v>29</v>
      </c>
      <c r="D636" s="50">
        <v>50</v>
      </c>
      <c r="E636" s="1602">
        <f t="shared" si="144"/>
        <v>946.69199999999989</v>
      </c>
      <c r="F636" s="471">
        <f t="shared" si="145"/>
        <v>946.69</v>
      </c>
      <c r="G636" s="691">
        <f>'Заказ, cкидки и курсы валют'!$J$23*F636</f>
        <v>10886.935000000001</v>
      </c>
      <c r="H636" s="96">
        <f t="shared" si="146"/>
        <v>544.35</v>
      </c>
      <c r="I636" s="14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653.22</v>
      </c>
    </row>
    <row r="637" spans="1:10" ht="14.15" customHeight="1">
      <c r="A637" s="403" t="s">
        <v>1975</v>
      </c>
      <c r="B637" s="399" t="s">
        <v>1312</v>
      </c>
      <c r="C637" s="2288">
        <v>55.51</v>
      </c>
      <c r="D637" s="50">
        <v>40</v>
      </c>
      <c r="E637" s="1602">
        <f t="shared" si="144"/>
        <v>2306.7359999999999</v>
      </c>
      <c r="F637" s="471">
        <f t="shared" si="145"/>
        <v>2306.7399999999998</v>
      </c>
      <c r="G637" s="691">
        <f>'Заказ, cкидки и курсы валют'!$J$23*F637</f>
        <v>26527.51</v>
      </c>
      <c r="H637" s="96">
        <f t="shared" si="146"/>
        <v>1061.0999999999999</v>
      </c>
      <c r="I637" s="14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1061.0999999999999</v>
      </c>
    </row>
    <row r="638" spans="1:10" ht="14.15" customHeight="1">
      <c r="A638" s="403" t="s">
        <v>1976</v>
      </c>
      <c r="B638" s="399" t="s">
        <v>3031</v>
      </c>
      <c r="C638" s="2288">
        <v>87</v>
      </c>
      <c r="D638" s="50">
        <v>25</v>
      </c>
      <c r="E638" s="1602">
        <f t="shared" si="144"/>
        <v>4005.3119999999999</v>
      </c>
      <c r="F638" s="471">
        <f t="shared" si="145"/>
        <v>4005.31</v>
      </c>
      <c r="G638" s="691">
        <f>'Заказ, cкидки и курсы валют'!$J$23*F638</f>
        <v>46061.065000000002</v>
      </c>
      <c r="H638" s="96">
        <f t="shared" si="146"/>
        <v>1151.53</v>
      </c>
      <c r="I638" s="14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1151.53</v>
      </c>
    </row>
    <row r="639" spans="1:10" ht="14.15" customHeight="1">
      <c r="A639" s="403" t="s">
        <v>9054</v>
      </c>
      <c r="B639" s="399" t="s">
        <v>947</v>
      </c>
      <c r="C639" s="2288">
        <v>200</v>
      </c>
      <c r="D639" s="50">
        <v>10</v>
      </c>
      <c r="E639" s="1602">
        <f t="shared" si="144"/>
        <v>7697.4719999999998</v>
      </c>
      <c r="F639" s="471">
        <f t="shared" si="145"/>
        <v>7697.47</v>
      </c>
      <c r="G639" s="691">
        <f>'Заказ, cкидки и курсы валют'!$J$23*F639</f>
        <v>88520.904999999999</v>
      </c>
      <c r="H639" s="96">
        <f t="shared" si="146"/>
        <v>885.21</v>
      </c>
      <c r="I639" s="14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956.03</v>
      </c>
    </row>
    <row r="640" spans="1:10" ht="14.15" customHeight="1" thickBot="1">
      <c r="J640" s="446"/>
    </row>
    <row r="641" spans="1:10" ht="14.15" customHeight="1">
      <c r="A641" s="904"/>
      <c r="B641" s="905"/>
      <c r="C641" s="1962"/>
      <c r="D641" s="64" t="s">
        <v>2268</v>
      </c>
      <c r="E641" s="442"/>
      <c r="F641" s="435"/>
      <c r="G641" s="517"/>
      <c r="H641" s="128"/>
      <c r="I641" s="68"/>
      <c r="J641" s="446"/>
    </row>
    <row r="642" spans="1:10" ht="14.15" customHeight="1">
      <c r="A642" s="890"/>
      <c r="C642" s="1475"/>
      <c r="D642" s="70"/>
      <c r="E642" s="713"/>
      <c r="F642" s="465"/>
      <c r="G642" s="703"/>
      <c r="H642" s="16"/>
      <c r="I642" s="132"/>
      <c r="J642" s="446"/>
    </row>
    <row r="643" spans="1:10" ht="15" customHeight="1">
      <c r="A643" s="890"/>
      <c r="C643" s="1475"/>
      <c r="D643" s="70"/>
      <c r="E643" s="713"/>
      <c r="F643" s="465"/>
      <c r="G643" s="703"/>
      <c r="H643" s="16"/>
      <c r="I643" s="132"/>
      <c r="J643" s="446"/>
    </row>
    <row r="644" spans="1:10" ht="39" customHeight="1">
      <c r="A644" s="890"/>
      <c r="C644" s="1475"/>
      <c r="D644" s="70"/>
      <c r="E644" s="713"/>
      <c r="F644" s="465"/>
      <c r="G644" s="703"/>
      <c r="H644" s="16"/>
      <c r="I644" s="132"/>
    </row>
    <row r="645" spans="1:10" ht="19.75" customHeight="1" thickBot="1">
      <c r="A645" s="2044" t="s">
        <v>7304</v>
      </c>
      <c r="B645" s="2045"/>
      <c r="C645" s="2345"/>
      <c r="D645" s="136"/>
      <c r="E645" s="717"/>
      <c r="F645" s="467"/>
      <c r="G645" s="704"/>
      <c r="H645" s="136"/>
      <c r="I645" s="137"/>
    </row>
    <row r="646" spans="1:10" ht="55.5" customHeight="1">
      <c r="A646" s="1519" t="s">
        <v>1013</v>
      </c>
      <c r="B646" s="1520" t="s">
        <v>1014</v>
      </c>
      <c r="C646" s="2286" t="s">
        <v>665</v>
      </c>
      <c r="D646" s="158" t="s">
        <v>2923</v>
      </c>
      <c r="E646" s="432" t="s">
        <v>10281</v>
      </c>
      <c r="F646" s="469" t="s">
        <v>2578</v>
      </c>
      <c r="G646" s="693" t="s">
        <v>2427</v>
      </c>
      <c r="H646" s="264" t="s">
        <v>493</v>
      </c>
      <c r="I646" s="160" t="s">
        <v>4003</v>
      </c>
      <c r="J646" s="327" t="s">
        <v>11229</v>
      </c>
    </row>
    <row r="647" spans="1:10" ht="12" customHeight="1" thickBot="1">
      <c r="A647" s="1519"/>
      <c r="B647" s="1680"/>
      <c r="C647" s="2286" t="s">
        <v>3419</v>
      </c>
      <c r="D647" s="313" t="s">
        <v>2428</v>
      </c>
      <c r="E647" s="715" t="s">
        <v>264</v>
      </c>
      <c r="F647" s="475">
        <f>'Заказ, cкидки и курсы валют'!$I$12</f>
        <v>0</v>
      </c>
      <c r="G647" s="764"/>
      <c r="H647" s="358"/>
      <c r="I647" s="252"/>
      <c r="J647" s="264"/>
    </row>
    <row r="648" spans="1:10" ht="12" customHeight="1" thickBot="1">
      <c r="A648" s="403" t="s">
        <v>7436</v>
      </c>
      <c r="B648" s="399" t="s">
        <v>2280</v>
      </c>
      <c r="C648" s="2287">
        <v>0.4</v>
      </c>
      <c r="D648" s="1639">
        <v>100</v>
      </c>
      <c r="E648" s="1602">
        <f>(E608*2)+(1000/D648*7.5)</f>
        <v>145.92000000000002</v>
      </c>
      <c r="F648" s="471">
        <f>ROUND(E648*(1-$F$11),2)</f>
        <v>145.91999999999999</v>
      </c>
      <c r="G648" s="691">
        <f>H648/D648*1000</f>
        <v>3870</v>
      </c>
      <c r="H648" s="659">
        <f>ROUND(IF('Заказ, cкидки и курсы валют'!$J$23*E648/1000*D648&lt;387,387,'Заказ, cкидки и курсы валют'!$J$23*E648/1000*D648)*(1-'Заказ, cкидки и курсы валют'!$I$12),2)</f>
        <v>387</v>
      </c>
      <c r="I648" s="14"/>
      <c r="J648" s="96">
        <f>ROUND(IF(H648&lt;'Заказ, cкидки и курсы валют'!$B$39,H648*0.54*100/(100-'Заказ, cкидки и курсы валют'!$C$39),IF(H648&lt;'Заказ, cкидки и курсы валют'!$B$40,H648*0.54*100/(100-'Заказ, cкидки и курсы валют'!$C$40),IF(H648&lt;'Заказ, cкидки и курсы валют'!$B$41,H648*0.54*100/(100-'Заказ, cкидки и курсы валют'!$C$41),IF(H648&lt;'Заказ, cкидки и курсы валют'!$B$42,H648*0.54*100/(100-'Заказ, cкидки и курсы валют'!$C$42),IF(H648&lt;'Заказ, cкидки и курсы валют'!$B$43,H648*0.54*100/(100-'Заказ, cкидки и курсы валют'!$C$43),H648))))),2)</f>
        <v>464.4</v>
      </c>
    </row>
    <row r="649" spans="1:10" ht="12" customHeight="1" thickBot="1">
      <c r="A649" s="403" t="s">
        <v>7437</v>
      </c>
      <c r="B649" s="399" t="s">
        <v>1319</v>
      </c>
      <c r="C649" s="2287">
        <v>0.75</v>
      </c>
      <c r="D649" s="1639">
        <v>100</v>
      </c>
      <c r="E649" s="1602">
        <f t="shared" ref="E649:E659" si="147">(E609*2)+(1000/D649*7.5)</f>
        <v>146.30000000000001</v>
      </c>
      <c r="F649" s="471">
        <f t="shared" ref="F649:F659" si="148">ROUND(E649*(1-$F$11),2)</f>
        <v>146.30000000000001</v>
      </c>
      <c r="G649" s="691">
        <f t="shared" ref="G649:G659" si="149">H649/D649*1000</f>
        <v>3870</v>
      </c>
      <c r="H649" s="659">
        <f>ROUND(IF('Заказ, cкидки и курсы валют'!$J$23*E649/1000*D649&lt;387,387,'Заказ, cкидки и курсы валют'!$J$23*E649/1000*D649)*(1-'Заказ, cкидки и курсы валют'!$I$12),2)</f>
        <v>387</v>
      </c>
      <c r="I649" s="14"/>
      <c r="J649" s="96">
        <f>ROUND(IF(H649&lt;'Заказ, cкидки и курсы валют'!$B$39,H649*0.54*100/(100-'Заказ, cкидки и курсы валют'!$C$39),IF(H649&lt;'Заказ, cкидки и курсы валют'!$B$40,H649*0.54*100/(100-'Заказ, cкидки и курсы валют'!$C$40),IF(H649&lt;'Заказ, cкидки и курсы валют'!$B$41,H649*0.54*100/(100-'Заказ, cкидки и курсы валют'!$C$41),IF(H649&lt;'Заказ, cкидки и курсы валют'!$B$42,H649*0.54*100/(100-'Заказ, cкидки и курсы валют'!$C$42),IF(H649&lt;'Заказ, cкидки и курсы валют'!$B$43,H649*0.54*100/(100-'Заказ, cкидки и курсы валют'!$C$43),H649))))),2)</f>
        <v>464.4</v>
      </c>
    </row>
    <row r="650" spans="1:10" ht="12" customHeight="1" thickBot="1">
      <c r="A650" s="403" t="s">
        <v>7438</v>
      </c>
      <c r="B650" s="399" t="s">
        <v>1320</v>
      </c>
      <c r="C650" s="2287">
        <v>1</v>
      </c>
      <c r="D650" s="1639">
        <v>100</v>
      </c>
      <c r="E650" s="1602">
        <f t="shared" si="147"/>
        <v>142.57999999999998</v>
      </c>
      <c r="F650" s="471">
        <f t="shared" si="148"/>
        <v>142.58000000000001</v>
      </c>
      <c r="G650" s="691">
        <f t="shared" si="149"/>
        <v>3870</v>
      </c>
      <c r="H650" s="659">
        <f>ROUND(IF('Заказ, cкидки и курсы валют'!$J$23*E650/1000*D650&lt;387,387,'Заказ, cкидки и курсы валют'!$J$23*E650/1000*D650)*(1-'Заказ, cкидки и курсы валют'!$I$12),2)</f>
        <v>387</v>
      </c>
      <c r="I650" s="14"/>
      <c r="J650" s="96">
        <f>ROUND(IF(H650&lt;'Заказ, cкидки и курсы валют'!$B$39,H650*0.54*100/(100-'Заказ, cкидки и курсы валют'!$C$39),IF(H650&lt;'Заказ, cкидки и курсы валют'!$B$40,H650*0.54*100/(100-'Заказ, cкидки и курсы валют'!$C$40),IF(H650&lt;'Заказ, cкидки и курсы валют'!$B$41,H650*0.54*100/(100-'Заказ, cкидки и курсы валют'!$C$41),IF(H650&lt;'Заказ, cкидки и курсы валют'!$B$42,H650*0.54*100/(100-'Заказ, cкидки и курсы валют'!$C$42),IF(H650&lt;'Заказ, cкидки и курсы валют'!$B$43,H650*0.54*100/(100-'Заказ, cкидки и курсы валют'!$C$43),H650))))),2)</f>
        <v>464.4</v>
      </c>
    </row>
    <row r="651" spans="1:10" ht="12" customHeight="1" thickBot="1">
      <c r="A651" s="403" t="s">
        <v>7439</v>
      </c>
      <c r="B651" s="399" t="s">
        <v>1307</v>
      </c>
      <c r="C651" s="2287">
        <v>1.9</v>
      </c>
      <c r="D651" s="1639">
        <v>100</v>
      </c>
      <c r="E651" s="1602">
        <f t="shared" si="147"/>
        <v>191.94</v>
      </c>
      <c r="F651" s="471">
        <f t="shared" si="148"/>
        <v>191.94</v>
      </c>
      <c r="G651" s="691">
        <f t="shared" si="149"/>
        <v>3870</v>
      </c>
      <c r="H651" s="659">
        <f>ROUND(IF('Заказ, cкидки и курсы валют'!$J$23*E651/1000*D651&lt;387,387,'Заказ, cкидки и курсы валют'!$J$23*E651/1000*D651)*(1-'Заказ, cкидки и курсы валют'!$I$12),2)</f>
        <v>387</v>
      </c>
      <c r="I651" s="14"/>
      <c r="J651" s="96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464.4</v>
      </c>
    </row>
    <row r="652" spans="1:10" ht="12" customHeight="1" thickBot="1">
      <c r="A652" s="403" t="s">
        <v>7440</v>
      </c>
      <c r="B652" s="399" t="s">
        <v>1308</v>
      </c>
      <c r="C652" s="2287">
        <v>4.45</v>
      </c>
      <c r="D652" s="1639">
        <v>50</v>
      </c>
      <c r="E652" s="1602">
        <f t="shared" si="147"/>
        <v>405.32</v>
      </c>
      <c r="F652" s="471">
        <f t="shared" si="148"/>
        <v>405.32</v>
      </c>
      <c r="G652" s="691">
        <f t="shared" si="149"/>
        <v>7740</v>
      </c>
      <c r="H652" s="659">
        <f>ROUND(IF('Заказ, cкидки и курсы валют'!$J$23*E652/1000*D652&lt;387,387,'Заказ, cкидки и курсы валют'!$J$23*E652/1000*D652)*(1-'Заказ, cкидки и курсы валют'!$I$12),2)</f>
        <v>387</v>
      </c>
      <c r="I652" s="14"/>
      <c r="J652" s="96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464.4</v>
      </c>
    </row>
    <row r="653" spans="1:10" ht="12" customHeight="1" thickBot="1">
      <c r="A653" s="403" t="s">
        <v>7441</v>
      </c>
      <c r="B653" s="399" t="s">
        <v>1309</v>
      </c>
      <c r="C653" s="2287">
        <v>10</v>
      </c>
      <c r="D653" s="1639">
        <v>25</v>
      </c>
      <c r="E653" s="1602">
        <f t="shared" si="147"/>
        <v>830.3</v>
      </c>
      <c r="F653" s="471">
        <f t="shared" si="148"/>
        <v>830.3</v>
      </c>
      <c r="G653" s="691">
        <f t="shared" si="149"/>
        <v>15480</v>
      </c>
      <c r="H653" s="659">
        <f>ROUND(IF('Заказ, cкидки и курсы валют'!$J$23*E653/1000*D653&lt;387,387,'Заказ, cкидки и курсы валют'!$J$23*E653/1000*D653)*(1-'Заказ, cкидки и курсы валют'!$I$12),2)</f>
        <v>387</v>
      </c>
      <c r="I653" s="14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464.4</v>
      </c>
    </row>
    <row r="654" spans="1:10" ht="14.15" customHeight="1" thickBot="1">
      <c r="A654" s="403" t="s">
        <v>7442</v>
      </c>
      <c r="B654" s="399" t="s">
        <v>1310</v>
      </c>
      <c r="C654" s="2287">
        <v>14.5</v>
      </c>
      <c r="D654" s="1639">
        <v>15</v>
      </c>
      <c r="E654" s="1602">
        <f t="shared" si="147"/>
        <v>1285.1600000000001</v>
      </c>
      <c r="F654" s="471">
        <f t="shared" si="148"/>
        <v>1285.1600000000001</v>
      </c>
      <c r="G654" s="691">
        <f t="shared" si="149"/>
        <v>25800</v>
      </c>
      <c r="H654" s="659">
        <f>ROUND(IF('Заказ, cкидки и курсы валют'!$J$23*E654/1000*D654&lt;387,387,'Заказ, cкидки и курсы валют'!$J$23*E654/1000*D654)*(1-'Заказ, cкидки и курсы валют'!$I$12),2)</f>
        <v>387</v>
      </c>
      <c r="I654" s="14"/>
      <c r="J654" s="96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464.4</v>
      </c>
    </row>
    <row r="655" spans="1:10" ht="14.15" customHeight="1" thickBot="1">
      <c r="A655" s="403" t="s">
        <v>7443</v>
      </c>
      <c r="B655" s="399" t="s">
        <v>3029</v>
      </c>
      <c r="C655" s="2287">
        <v>22</v>
      </c>
      <c r="D655" s="50">
        <v>10</v>
      </c>
      <c r="E655" s="1602">
        <f t="shared" si="147"/>
        <v>2024.78</v>
      </c>
      <c r="F655" s="471">
        <f t="shared" si="148"/>
        <v>2024.78</v>
      </c>
      <c r="G655" s="691">
        <f t="shared" si="149"/>
        <v>38700</v>
      </c>
      <c r="H655" s="659">
        <f>ROUND(IF('Заказ, cкидки и курсы валют'!$J$23*E655/1000*D655&lt;387,387,'Заказ, cкидки и курсы валют'!$J$23*E655/1000*D655)*(1-'Заказ, cкидки и курсы валют'!$I$12),2)</f>
        <v>387</v>
      </c>
      <c r="I655" s="14"/>
      <c r="J655" s="96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464.4</v>
      </c>
    </row>
    <row r="656" spans="1:10" ht="14.15" customHeight="1" thickBot="1">
      <c r="A656" s="403" t="s">
        <v>7444</v>
      </c>
      <c r="B656" s="490" t="s">
        <v>1311</v>
      </c>
      <c r="C656" s="2287">
        <v>29</v>
      </c>
      <c r="D656" s="50">
        <v>5</v>
      </c>
      <c r="E656" s="1602">
        <f t="shared" si="147"/>
        <v>3077.8199999999997</v>
      </c>
      <c r="F656" s="471">
        <f t="shared" si="148"/>
        <v>3077.82</v>
      </c>
      <c r="G656" s="691">
        <f t="shared" si="149"/>
        <v>77400</v>
      </c>
      <c r="H656" s="659">
        <f>ROUND(IF('Заказ, cкидки и курсы валют'!$J$23*E656/1000*D656&lt;387,387,'Заказ, cкидки и курсы валют'!$J$23*E656/1000*D656)*(1-'Заказ, cкидки и курсы валют'!$I$12),2)</f>
        <v>387</v>
      </c>
      <c r="I656" s="14"/>
      <c r="J656" s="96">
        <f>ROUND(IF(H656&lt;'Заказ, cкидки и курсы валют'!$B$39,H656*0.54*100/(100-'Заказ, cкидки и курсы валют'!$C$39),IF(H656&lt;'Заказ, cкидки и курсы валют'!$B$40,H656*0.54*100/(100-'Заказ, cкидки и курсы валют'!$C$40),IF(H656&lt;'Заказ, cкидки и курсы валют'!$B$41,H656*0.54*100/(100-'Заказ, cкидки и курсы валют'!$C$41),IF(H656&lt;'Заказ, cкидки и курсы валют'!$B$42,H656*0.54*100/(100-'Заказ, cкидки и курсы валют'!$C$42),IF(H656&lt;'Заказ, cкидки и курсы валют'!$B$43,H656*0.54*100/(100-'Заказ, cкидки и курсы валют'!$C$43),H656))))),2)</f>
        <v>464.4</v>
      </c>
    </row>
    <row r="657" spans="1:10" ht="14.15" customHeight="1" thickBot="1">
      <c r="A657" s="403" t="s">
        <v>7445</v>
      </c>
      <c r="B657" s="399" t="s">
        <v>1312</v>
      </c>
      <c r="C657" s="2288">
        <v>55.51</v>
      </c>
      <c r="D657" s="50">
        <v>4</v>
      </c>
      <c r="E657" s="1602">
        <f t="shared" si="147"/>
        <v>5719.5599999999995</v>
      </c>
      <c r="F657" s="471">
        <f t="shared" si="148"/>
        <v>5719.56</v>
      </c>
      <c r="G657" s="691">
        <f t="shared" si="149"/>
        <v>96750</v>
      </c>
      <c r="H657" s="659">
        <f>ROUND(IF('Заказ, cкидки и курсы валют'!$J$23*E657/1000*D657&lt;387,387,'Заказ, cкидки и курсы валют'!$J$23*E657/1000*D657)*(1-'Заказ, cкидки и курсы валют'!$I$12),2)</f>
        <v>387</v>
      </c>
      <c r="I657" s="14"/>
      <c r="J657" s="96">
        <f>ROUND(IF(H657&lt;'Заказ, cкидки и курсы валют'!$B$39,H657*0.54*100/(100-'Заказ, cкидки и курсы валют'!$C$39),IF(H657&lt;'Заказ, cкидки и курсы валют'!$B$40,H657*0.54*100/(100-'Заказ, cкидки и курсы валют'!$C$40),IF(H657&lt;'Заказ, cкидки и курсы валют'!$B$41,H657*0.54*100/(100-'Заказ, cкидки и курсы валют'!$C$41),IF(H657&lt;'Заказ, cкидки и курсы валют'!$B$42,H657*0.54*100/(100-'Заказ, cкидки и курсы валют'!$C$42),IF(H657&lt;'Заказ, cкидки и курсы валют'!$B$43,H657*0.54*100/(100-'Заказ, cкидки и курсы валют'!$C$43),H657))))),2)</f>
        <v>464.4</v>
      </c>
    </row>
    <row r="658" spans="1:10" ht="15" customHeight="1" thickBot="1">
      <c r="A658" s="403" t="s">
        <v>7446</v>
      </c>
      <c r="B658" s="399" t="s">
        <v>3031</v>
      </c>
      <c r="C658" s="2288">
        <v>87</v>
      </c>
      <c r="D658" s="50">
        <v>2</v>
      </c>
      <c r="E658" s="1602">
        <f t="shared" si="147"/>
        <v>10425.52</v>
      </c>
      <c r="F658" s="471">
        <f t="shared" si="148"/>
        <v>10425.52</v>
      </c>
      <c r="G658" s="691">
        <f t="shared" si="149"/>
        <v>193500</v>
      </c>
      <c r="H658" s="659">
        <f>ROUND(IF('Заказ, cкидки и курсы валют'!$J$23*E658/1000*D658&lt;387,387,'Заказ, cкидки и курсы валют'!$J$23*E658/1000*D658)*(1-'Заказ, cкидки и курсы валют'!$I$12),2)</f>
        <v>387</v>
      </c>
      <c r="I658" s="14"/>
      <c r="J658" s="96">
        <f>ROUND(IF(H658&lt;'Заказ, cкидки и курсы валют'!$B$39,H658*0.54*100/(100-'Заказ, cкидки и курсы валют'!$C$39),IF(H658&lt;'Заказ, cкидки и курсы валют'!$B$40,H658*0.54*100/(100-'Заказ, cкидки и курсы валют'!$C$40),IF(H658&lt;'Заказ, cкидки и курсы валют'!$B$41,H658*0.54*100/(100-'Заказ, cкидки и курсы валют'!$C$41),IF(H658&lt;'Заказ, cкидки и курсы валют'!$B$42,H658*0.54*100/(100-'Заказ, cкидки и курсы валют'!$C$42),IF(H658&lt;'Заказ, cкидки и курсы валют'!$B$43,H658*0.54*100/(100-'Заказ, cкидки и курсы валют'!$C$43),H658))))),2)</f>
        <v>464.4</v>
      </c>
    </row>
    <row r="659" spans="1:10" ht="15" customHeight="1">
      <c r="A659" s="403" t="s">
        <v>8812</v>
      </c>
      <c r="B659" s="399" t="s">
        <v>947</v>
      </c>
      <c r="C659" s="2288">
        <v>200</v>
      </c>
      <c r="D659" s="50">
        <v>1</v>
      </c>
      <c r="E659" s="1602">
        <f t="shared" si="147"/>
        <v>20329.120000000003</v>
      </c>
      <c r="F659" s="471">
        <f t="shared" si="148"/>
        <v>20329.12</v>
      </c>
      <c r="G659" s="691">
        <f t="shared" si="149"/>
        <v>387000</v>
      </c>
      <c r="H659" s="659">
        <f>ROUND(IF('Заказ, cкидки и курсы валют'!$J$23*E659/1000*D659&lt;387,387,'Заказ, cкидки и курсы валют'!$J$23*E659/1000*D659)*(1-'Заказ, cкидки и курсы валют'!$I$12),2)</f>
        <v>387</v>
      </c>
      <c r="I659" s="14"/>
      <c r="J659" s="96">
        <f>ROUND(IF(H659&lt;'Заказ, cкидки и курсы валют'!$B$39,H659*0.54*100/(100-'Заказ, cкидки и курсы валют'!$C$39),IF(H659&lt;'Заказ, cкидки и курсы валют'!$B$40,H659*0.54*100/(100-'Заказ, cкидки и курсы валют'!$C$40),IF(H659&lt;'Заказ, cкидки и курсы валют'!$B$41,H659*0.54*100/(100-'Заказ, cкидки и курсы валют'!$C$41),IF(H659&lt;'Заказ, cкидки и курсы валют'!$B$42,H659*0.54*100/(100-'Заказ, cкидки и курсы валют'!$C$42),IF(H659&lt;'Заказ, cкидки и курсы валют'!$B$43,H659*0.54*100/(100-'Заказ, cкидки и курсы валют'!$C$43),H659))))),2)</f>
        <v>464.4</v>
      </c>
    </row>
    <row r="660" spans="1:10" ht="17.25" customHeight="1" thickBot="1"/>
    <row r="661" spans="1:10" ht="13.5" customHeight="1">
      <c r="A661" s="904"/>
      <c r="B661" s="905"/>
      <c r="C661" s="1962"/>
      <c r="D661" s="64" t="s">
        <v>2269</v>
      </c>
      <c r="E661" s="428"/>
      <c r="F661" s="428"/>
      <c r="G661" s="518"/>
      <c r="H661" s="67"/>
      <c r="I661" s="68"/>
    </row>
    <row r="662" spans="1:10" ht="12" customHeight="1">
      <c r="A662" s="890"/>
      <c r="C662" s="1475"/>
      <c r="D662" s="70"/>
      <c r="E662" s="713"/>
      <c r="F662" s="465"/>
      <c r="G662" s="703"/>
      <c r="H662" s="16"/>
      <c r="I662" s="132"/>
    </row>
    <row r="663" spans="1:10" ht="12" customHeight="1">
      <c r="A663" s="890"/>
      <c r="C663" s="1475"/>
      <c r="D663" s="70"/>
      <c r="E663" s="713"/>
      <c r="F663" s="465"/>
      <c r="G663" s="703"/>
      <c r="H663" s="16"/>
      <c r="I663" s="132"/>
    </row>
    <row r="664" spans="1:10" ht="12" customHeight="1">
      <c r="A664" s="890"/>
      <c r="C664" s="1475"/>
      <c r="D664" s="70"/>
      <c r="E664" s="713"/>
      <c r="F664" s="465"/>
      <c r="G664" s="703"/>
      <c r="H664" s="16"/>
      <c r="I664" s="132"/>
    </row>
    <row r="665" spans="1:10" ht="20.25" customHeight="1" thickBot="1">
      <c r="A665" s="2042" t="s">
        <v>7302</v>
      </c>
      <c r="B665" s="897"/>
      <c r="C665" s="1931"/>
      <c r="D665" s="72"/>
      <c r="E665" s="714"/>
      <c r="F665" s="467"/>
      <c r="G665" s="704"/>
      <c r="H665" s="136"/>
      <c r="I665" s="137"/>
    </row>
    <row r="666" spans="1:10" ht="42.75" customHeight="1">
      <c r="A666" s="1519" t="s">
        <v>1013</v>
      </c>
      <c r="B666" s="1520" t="s">
        <v>1014</v>
      </c>
      <c r="C666" s="2286" t="s">
        <v>665</v>
      </c>
      <c r="D666" s="158" t="s">
        <v>2923</v>
      </c>
      <c r="E666" s="432" t="s">
        <v>10281</v>
      </c>
      <c r="F666" s="469" t="s">
        <v>2578</v>
      </c>
      <c r="G666" s="693" t="s">
        <v>2427</v>
      </c>
      <c r="H666" s="264" t="s">
        <v>493</v>
      </c>
      <c r="I666" s="160" t="s">
        <v>4003</v>
      </c>
    </row>
    <row r="667" spans="1:10" ht="12" customHeight="1">
      <c r="A667" s="1519"/>
      <c r="B667" s="1680"/>
      <c r="C667" s="2286" t="s">
        <v>3419</v>
      </c>
      <c r="D667" s="313" t="s">
        <v>2428</v>
      </c>
      <c r="E667" s="715" t="s">
        <v>264</v>
      </c>
      <c r="F667" s="475">
        <f>'Заказ, cкидки и курсы валют'!$I$12</f>
        <v>0</v>
      </c>
      <c r="G667" s="764"/>
      <c r="H667" s="358"/>
      <c r="I667" s="252"/>
    </row>
    <row r="668" spans="1:10" ht="14.15" customHeight="1">
      <c r="A668" s="403" t="s">
        <v>1977</v>
      </c>
      <c r="B668" s="399" t="s">
        <v>3081</v>
      </c>
      <c r="C668" s="2304">
        <v>1.25</v>
      </c>
      <c r="D668" s="1639">
        <v>15000</v>
      </c>
      <c r="E668" s="446">
        <v>90.53</v>
      </c>
      <c r="F668" s="471">
        <f>ROUND(E668*(1-$F$11),2)</f>
        <v>90.53</v>
      </c>
      <c r="G668" s="691">
        <f>'Заказ, cкидки и курсы валют'!$J$23*F668</f>
        <v>1041.095</v>
      </c>
      <c r="H668" s="96">
        <f>ROUND((D668/1000)*G668,2)</f>
        <v>15616.43</v>
      </c>
      <c r="I668" s="14"/>
    </row>
    <row r="669" spans="1:10" ht="14.15" customHeight="1">
      <c r="A669" s="403" t="s">
        <v>1978</v>
      </c>
      <c r="B669" s="399" t="s">
        <v>3437</v>
      </c>
      <c r="C669" s="2287">
        <v>2.0499999999999998</v>
      </c>
      <c r="D669" s="1677">
        <v>12000</v>
      </c>
      <c r="E669" s="446">
        <v>94.51</v>
      </c>
      <c r="F669" s="471">
        <f t="shared" ref="F669:F675" si="150">ROUND(E669*(1-$F$11),2)</f>
        <v>94.51</v>
      </c>
      <c r="G669" s="691">
        <f>'Заказ, cкидки и курсы валют'!$J$23*F669</f>
        <v>1086.865</v>
      </c>
      <c r="H669" s="96">
        <f t="shared" ref="H669:H675" si="151">ROUND((D669/1000)*G669,2)</f>
        <v>13042.38</v>
      </c>
      <c r="I669" s="14"/>
    </row>
    <row r="670" spans="1:10" ht="14.15" customHeight="1">
      <c r="A670" s="403" t="s">
        <v>1979</v>
      </c>
      <c r="B670" s="399" t="s">
        <v>3438</v>
      </c>
      <c r="C670" s="2287">
        <v>3</v>
      </c>
      <c r="D670" s="1677">
        <v>7000</v>
      </c>
      <c r="E670" s="446">
        <v>114.55</v>
      </c>
      <c r="F670" s="471">
        <f t="shared" si="150"/>
        <v>114.55</v>
      </c>
      <c r="G670" s="691">
        <f>'Заказ, cкидки и курсы валют'!$J$23*F670</f>
        <v>1317.325</v>
      </c>
      <c r="H670" s="96">
        <f t="shared" si="151"/>
        <v>9221.2800000000007</v>
      </c>
      <c r="I670" s="14"/>
    </row>
    <row r="671" spans="1:10" ht="14.15" customHeight="1">
      <c r="A671" s="403" t="s">
        <v>1980</v>
      </c>
      <c r="B671" s="399" t="s">
        <v>3439</v>
      </c>
      <c r="C671" s="2287">
        <v>8</v>
      </c>
      <c r="D671" s="1677">
        <v>3000</v>
      </c>
      <c r="E671" s="446">
        <v>227.26</v>
      </c>
      <c r="F671" s="471">
        <f t="shared" si="150"/>
        <v>227.26</v>
      </c>
      <c r="G671" s="691">
        <f>'Заказ, cкидки и курсы валют'!$J$23*F671</f>
        <v>2613.4899999999998</v>
      </c>
      <c r="H671" s="96">
        <f t="shared" si="151"/>
        <v>7840.47</v>
      </c>
      <c r="I671" s="14"/>
    </row>
    <row r="672" spans="1:10" ht="14.15" customHeight="1">
      <c r="A672" s="403" t="s">
        <v>1981</v>
      </c>
      <c r="B672" s="399" t="s">
        <v>3069</v>
      </c>
      <c r="C672" s="2287">
        <v>10.4</v>
      </c>
      <c r="D672" s="1677">
        <v>1500</v>
      </c>
      <c r="E672" s="446">
        <v>393.76</v>
      </c>
      <c r="F672" s="471">
        <f t="shared" si="150"/>
        <v>393.76</v>
      </c>
      <c r="G672" s="691">
        <f>'Заказ, cкидки и курсы валют'!$J$23*F672</f>
        <v>4528.24</v>
      </c>
      <c r="H672" s="96">
        <f t="shared" si="151"/>
        <v>6792.36</v>
      </c>
      <c r="I672" s="14"/>
    </row>
    <row r="673" spans="1:10" ht="14.15" customHeight="1">
      <c r="A673" s="403" t="s">
        <v>1982</v>
      </c>
      <c r="B673" s="399" t="s">
        <v>3070</v>
      </c>
      <c r="C673" s="2287">
        <v>17.5</v>
      </c>
      <c r="D673" s="1677">
        <v>1000</v>
      </c>
      <c r="E673" s="446">
        <v>625.38</v>
      </c>
      <c r="F673" s="471">
        <f t="shared" si="150"/>
        <v>625.38</v>
      </c>
      <c r="G673" s="691">
        <f>'Заказ, cкидки и курсы валют'!$J$23*F673</f>
        <v>7191.87</v>
      </c>
      <c r="H673" s="96">
        <f t="shared" si="151"/>
        <v>7191.87</v>
      </c>
      <c r="I673" s="14"/>
    </row>
    <row r="674" spans="1:10" ht="14.15" customHeight="1">
      <c r="A674" s="403" t="s">
        <v>1983</v>
      </c>
      <c r="B674" s="399" t="s">
        <v>3071</v>
      </c>
      <c r="C674" s="2139">
        <v>33</v>
      </c>
      <c r="D674" s="49">
        <v>600</v>
      </c>
      <c r="E674" s="446">
        <v>1036.69</v>
      </c>
      <c r="F674" s="471">
        <f t="shared" si="150"/>
        <v>1036.69</v>
      </c>
      <c r="G674" s="691">
        <f>'Заказ, cкидки и курсы валют'!$J$23*F674</f>
        <v>11921.935000000001</v>
      </c>
      <c r="H674" s="96">
        <f t="shared" si="151"/>
        <v>7153.16</v>
      </c>
      <c r="I674" s="14"/>
    </row>
    <row r="675" spans="1:10" ht="14.15" customHeight="1">
      <c r="A675" s="403" t="s">
        <v>1984</v>
      </c>
      <c r="B675" s="399" t="s">
        <v>3072</v>
      </c>
      <c r="C675" s="2287">
        <v>45</v>
      </c>
      <c r="D675" s="49">
        <v>500</v>
      </c>
      <c r="E675" s="446">
        <v>1486.3</v>
      </c>
      <c r="F675" s="471">
        <f t="shared" si="150"/>
        <v>1486.3</v>
      </c>
      <c r="G675" s="691">
        <f>'Заказ, cкидки и курсы валют'!$J$23*F675</f>
        <v>17092.45</v>
      </c>
      <c r="H675" s="96">
        <f t="shared" si="151"/>
        <v>8546.23</v>
      </c>
      <c r="I675" s="14"/>
    </row>
    <row r="676" spans="1:10" ht="15" customHeight="1" thickBot="1">
      <c r="A676" s="648"/>
      <c r="B676" s="1342"/>
      <c r="C676" s="1984"/>
      <c r="D676" s="55"/>
      <c r="E676" s="472"/>
      <c r="F676" s="448"/>
      <c r="G676" s="91"/>
      <c r="H676" s="13"/>
      <c r="I676" s="13"/>
    </row>
    <row r="677" spans="1:10" ht="15" customHeight="1">
      <c r="A677" s="904"/>
      <c r="B677" s="905"/>
      <c r="C677" s="1962"/>
      <c r="D677" s="64" t="s">
        <v>2269</v>
      </c>
      <c r="E677" s="428"/>
      <c r="F677" s="428"/>
      <c r="G677" s="518"/>
      <c r="H677" s="67"/>
      <c r="I677" s="68"/>
    </row>
    <row r="678" spans="1:10" ht="12" customHeight="1">
      <c r="A678" s="890"/>
      <c r="C678" s="1475"/>
      <c r="D678" s="70"/>
      <c r="E678" s="713"/>
      <c r="F678" s="465"/>
      <c r="G678" s="703"/>
      <c r="H678" s="16"/>
      <c r="I678" s="132"/>
    </row>
    <row r="679" spans="1:10" ht="12" customHeight="1">
      <c r="A679" s="890"/>
      <c r="C679" s="1475"/>
      <c r="D679" s="70"/>
      <c r="E679" s="713"/>
      <c r="F679" s="465"/>
      <c r="G679" s="703"/>
      <c r="H679" s="16"/>
      <c r="I679" s="132"/>
    </row>
    <row r="680" spans="1:10" ht="12" customHeight="1">
      <c r="A680" s="890"/>
      <c r="C680" s="1475"/>
      <c r="D680" s="70"/>
      <c r="E680" s="713"/>
      <c r="F680" s="465"/>
      <c r="G680" s="703"/>
      <c r="H680" s="16"/>
      <c r="I680" s="132"/>
    </row>
    <row r="681" spans="1:10" ht="18.75" customHeight="1" thickBot="1">
      <c r="A681" s="2044" t="s">
        <v>7303</v>
      </c>
      <c r="B681" s="2043"/>
      <c r="C681" s="2345"/>
      <c r="D681" s="136"/>
      <c r="E681" s="717"/>
      <c r="F681" s="467"/>
      <c r="G681" s="704"/>
      <c r="H681" s="136"/>
      <c r="I681" s="137"/>
    </row>
    <row r="682" spans="1:10" ht="40.5" customHeight="1">
      <c r="A682" s="1519" t="s">
        <v>1013</v>
      </c>
      <c r="B682" s="1520" t="s">
        <v>1014</v>
      </c>
      <c r="C682" s="2286" t="s">
        <v>665</v>
      </c>
      <c r="D682" s="158" t="s">
        <v>2923</v>
      </c>
      <c r="E682" s="432" t="s">
        <v>10281</v>
      </c>
      <c r="F682" s="469" t="s">
        <v>2578</v>
      </c>
      <c r="G682" s="693" t="s">
        <v>2427</v>
      </c>
      <c r="H682" s="264" t="s">
        <v>493</v>
      </c>
      <c r="I682" s="160" t="s">
        <v>4003</v>
      </c>
      <c r="J682" s="327" t="s">
        <v>11229</v>
      </c>
    </row>
    <row r="683" spans="1:10" ht="12" customHeight="1">
      <c r="A683" s="1519"/>
      <c r="B683" s="1680"/>
      <c r="C683" s="2286" t="s">
        <v>3419</v>
      </c>
      <c r="D683" s="313" t="s">
        <v>2428</v>
      </c>
      <c r="E683" s="715" t="s">
        <v>264</v>
      </c>
      <c r="F683" s="475">
        <f>'Заказ, cкидки и курсы валют'!$I$12</f>
        <v>0</v>
      </c>
      <c r="G683" s="764"/>
      <c r="H683" s="358"/>
      <c r="I683" s="252"/>
      <c r="J683" s="264"/>
    </row>
    <row r="684" spans="1:10" ht="14.15" customHeight="1">
      <c r="A684" s="403" t="s">
        <v>1985</v>
      </c>
      <c r="B684" s="399" t="s">
        <v>3081</v>
      </c>
      <c r="C684" s="2304">
        <v>1.25</v>
      </c>
      <c r="D684" s="1639">
        <v>1500</v>
      </c>
      <c r="E684" s="1602">
        <f>E668*1.2</f>
        <v>108.636</v>
      </c>
      <c r="F684" s="471">
        <f>ROUND(E684*(1-$F$11),2)</f>
        <v>108.64</v>
      </c>
      <c r="G684" s="691">
        <f>'Заказ, cкидки и курсы валют'!$J$23*F684</f>
        <v>1249.3599999999999</v>
      </c>
      <c r="H684" s="96">
        <f>ROUND((D684/1000)*G684,2)</f>
        <v>1874.04</v>
      </c>
      <c r="I684" s="14"/>
      <c r="J684" s="96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1874.04</v>
      </c>
    </row>
    <row r="685" spans="1:10" ht="14.15" customHeight="1">
      <c r="A685" s="403" t="s">
        <v>1986</v>
      </c>
      <c r="B685" s="399" t="s">
        <v>3437</v>
      </c>
      <c r="C685" s="2287">
        <v>2.0499999999999998</v>
      </c>
      <c r="D685" s="1639">
        <v>1200</v>
      </c>
      <c r="E685" s="1602">
        <f t="shared" ref="E685:E690" si="152">E669*1.2</f>
        <v>113.41200000000001</v>
      </c>
      <c r="F685" s="471">
        <f t="shared" ref="F685:F691" si="153">ROUND(E685*(1-$F$11),2)</f>
        <v>113.41</v>
      </c>
      <c r="G685" s="691">
        <f>'Заказ, cкидки и курсы валют'!$J$23*F685</f>
        <v>1304.2149999999999</v>
      </c>
      <c r="H685" s="96">
        <f t="shared" ref="H685:H691" si="154">ROUND((D685/1000)*G685,2)</f>
        <v>1565.06</v>
      </c>
      <c r="I685" s="14"/>
      <c r="J685" s="96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1565.06</v>
      </c>
    </row>
    <row r="686" spans="1:10" ht="14.15" customHeight="1">
      <c r="A686" s="403" t="s">
        <v>1987</v>
      </c>
      <c r="B686" s="399" t="s">
        <v>3438</v>
      </c>
      <c r="C686" s="2287">
        <v>3</v>
      </c>
      <c r="D686" s="1639">
        <v>700</v>
      </c>
      <c r="E686" s="1602">
        <f>E670*1.2</f>
        <v>137.45999999999998</v>
      </c>
      <c r="F686" s="471">
        <f t="shared" si="153"/>
        <v>137.46</v>
      </c>
      <c r="G686" s="691">
        <f>'Заказ, cкидки и курсы валют'!$J$23*F686</f>
        <v>1580.7900000000002</v>
      </c>
      <c r="H686" s="96">
        <f t="shared" si="154"/>
        <v>1106.55</v>
      </c>
      <c r="I686" s="14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1106.55</v>
      </c>
    </row>
    <row r="687" spans="1:10" ht="14.15" customHeight="1">
      <c r="A687" s="403" t="s">
        <v>1988</v>
      </c>
      <c r="B687" s="399" t="s">
        <v>3439</v>
      </c>
      <c r="C687" s="2287">
        <v>8</v>
      </c>
      <c r="D687" s="1639">
        <v>300</v>
      </c>
      <c r="E687" s="1602">
        <f t="shared" si="152"/>
        <v>272.71199999999999</v>
      </c>
      <c r="F687" s="471">
        <f t="shared" si="153"/>
        <v>272.70999999999998</v>
      </c>
      <c r="G687" s="691">
        <f>'Заказ, cкидки и курсы валют'!$J$23*F687</f>
        <v>3136.165</v>
      </c>
      <c r="H687" s="96">
        <f t="shared" si="154"/>
        <v>940.85</v>
      </c>
      <c r="I687" s="14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940.85</v>
      </c>
    </row>
    <row r="688" spans="1:10" ht="14.15" customHeight="1">
      <c r="A688" s="403" t="s">
        <v>1989</v>
      </c>
      <c r="B688" s="399" t="s">
        <v>3069</v>
      </c>
      <c r="C688" s="2287">
        <v>10.4</v>
      </c>
      <c r="D688" s="1639">
        <v>150</v>
      </c>
      <c r="E688" s="1602">
        <f t="shared" si="152"/>
        <v>472.51199999999994</v>
      </c>
      <c r="F688" s="471">
        <f t="shared" si="153"/>
        <v>472.51</v>
      </c>
      <c r="G688" s="691">
        <f>'Заказ, cкидки и курсы валют'!$J$23*F688</f>
        <v>5433.8649999999998</v>
      </c>
      <c r="H688" s="96">
        <f t="shared" si="154"/>
        <v>815.08</v>
      </c>
      <c r="I688" s="14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880.29</v>
      </c>
    </row>
    <row r="689" spans="1:10" ht="14.15" customHeight="1">
      <c r="A689" s="403" t="s">
        <v>1990</v>
      </c>
      <c r="B689" s="399" t="s">
        <v>3070</v>
      </c>
      <c r="C689" s="2287">
        <v>17.5</v>
      </c>
      <c r="D689" s="1639">
        <v>45</v>
      </c>
      <c r="E689" s="1602">
        <f>E673*1.2</f>
        <v>750.45600000000002</v>
      </c>
      <c r="F689" s="471">
        <f t="shared" si="153"/>
        <v>750.46</v>
      </c>
      <c r="G689" s="691">
        <f>'Заказ, cкидки и курсы валют'!$J$23*F689</f>
        <v>8630.2900000000009</v>
      </c>
      <c r="H689" s="96">
        <f t="shared" si="154"/>
        <v>388.36</v>
      </c>
      <c r="I689" s="14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466.03</v>
      </c>
    </row>
    <row r="690" spans="1:10" ht="14.15" customHeight="1">
      <c r="A690" s="403" t="s">
        <v>1991</v>
      </c>
      <c r="B690" s="399" t="s">
        <v>3071</v>
      </c>
      <c r="C690" s="2139">
        <v>33</v>
      </c>
      <c r="D690" s="50">
        <v>30</v>
      </c>
      <c r="E690" s="1602">
        <f t="shared" si="152"/>
        <v>1244.028</v>
      </c>
      <c r="F690" s="471">
        <f t="shared" si="153"/>
        <v>1244.03</v>
      </c>
      <c r="G690" s="691">
        <f>'Заказ, cкидки и курсы валют'!$J$23*F690</f>
        <v>14306.344999999999</v>
      </c>
      <c r="H690" s="96">
        <f t="shared" si="154"/>
        <v>429.19</v>
      </c>
      <c r="I690" s="14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515.03</v>
      </c>
    </row>
    <row r="691" spans="1:10" ht="14.15" customHeight="1">
      <c r="A691" s="403" t="s">
        <v>1992</v>
      </c>
      <c r="B691" s="399" t="s">
        <v>3072</v>
      </c>
      <c r="C691" s="2287">
        <v>45</v>
      </c>
      <c r="D691" s="50">
        <v>30</v>
      </c>
      <c r="E691" s="1602">
        <f>E675*1.2</f>
        <v>1783.56</v>
      </c>
      <c r="F691" s="471">
        <f t="shared" si="153"/>
        <v>1783.56</v>
      </c>
      <c r="G691" s="691">
        <f>'Заказ, cкидки и курсы валют'!$J$23*F691</f>
        <v>20510.939999999999</v>
      </c>
      <c r="H691" s="96">
        <f t="shared" si="154"/>
        <v>615.33000000000004</v>
      </c>
      <c r="I691" s="14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664.56</v>
      </c>
    </row>
    <row r="692" spans="1:10" ht="15" thickBot="1">
      <c r="A692" s="648"/>
      <c r="B692" s="1342"/>
      <c r="C692" s="1984"/>
      <c r="D692" s="55"/>
      <c r="E692" s="472"/>
      <c r="F692" s="448"/>
      <c r="G692" s="91"/>
      <c r="H692" s="13"/>
      <c r="I692" s="13"/>
      <c r="J692" s="446"/>
    </row>
    <row r="693" spans="1:10" ht="18">
      <c r="A693" s="904"/>
      <c r="B693" s="905"/>
      <c r="C693" s="1962"/>
      <c r="D693" s="64" t="s">
        <v>2269</v>
      </c>
      <c r="E693" s="428"/>
      <c r="F693" s="428"/>
      <c r="G693" s="518"/>
      <c r="H693" s="67"/>
      <c r="I693" s="68"/>
      <c r="J693" s="446"/>
    </row>
    <row r="694" spans="1:10" ht="14.5">
      <c r="A694" s="890"/>
      <c r="C694" s="1475"/>
      <c r="D694" s="70"/>
      <c r="E694" s="713"/>
      <c r="F694" s="465"/>
      <c r="G694" s="703"/>
      <c r="H694" s="16"/>
      <c r="I694" s="132"/>
      <c r="J694" s="446"/>
    </row>
    <row r="695" spans="1:10" ht="14.5">
      <c r="A695" s="890"/>
      <c r="C695" s="1475"/>
      <c r="D695" s="70"/>
      <c r="E695" s="713"/>
      <c r="F695" s="465"/>
      <c r="G695" s="703"/>
      <c r="H695" s="16"/>
      <c r="I695" s="132"/>
      <c r="J695" s="446"/>
    </row>
    <row r="696" spans="1:10" ht="14.15" customHeight="1">
      <c r="A696" s="2241"/>
      <c r="B696" s="2242"/>
      <c r="C696" s="1475"/>
      <c r="D696" s="70"/>
      <c r="E696" s="713"/>
      <c r="F696" s="465"/>
      <c r="G696" s="703"/>
      <c r="H696" s="16"/>
      <c r="I696" s="132"/>
      <c r="J696" s="446"/>
    </row>
    <row r="697" spans="1:10" ht="14.15" customHeight="1" thickBot="1">
      <c r="A697" s="1835" t="s">
        <v>7304</v>
      </c>
      <c r="B697" s="2243"/>
      <c r="C697" s="2345"/>
      <c r="D697" s="136"/>
      <c r="E697" s="717"/>
      <c r="F697" s="467"/>
      <c r="G697" s="704"/>
      <c r="H697" s="136"/>
      <c r="I697" s="137"/>
    </row>
    <row r="698" spans="1:10" ht="41.25" customHeight="1">
      <c r="A698" s="1519" t="s">
        <v>1013</v>
      </c>
      <c r="B698" s="1520" t="s">
        <v>1014</v>
      </c>
      <c r="C698" s="2286" t="s">
        <v>665</v>
      </c>
      <c r="D698" s="158" t="s">
        <v>2923</v>
      </c>
      <c r="E698" s="432" t="s">
        <v>10281</v>
      </c>
      <c r="F698" s="469" t="s">
        <v>2578</v>
      </c>
      <c r="G698" s="693" t="s">
        <v>2427</v>
      </c>
      <c r="H698" s="264" t="s">
        <v>493</v>
      </c>
      <c r="I698" s="160" t="s">
        <v>4003</v>
      </c>
      <c r="J698" s="327" t="s">
        <v>11229</v>
      </c>
    </row>
    <row r="699" spans="1:10" ht="14.15" customHeight="1" thickBot="1">
      <c r="A699" s="1519"/>
      <c r="B699" s="1680"/>
      <c r="C699" s="2286" t="s">
        <v>3419</v>
      </c>
      <c r="D699" s="313" t="s">
        <v>2428</v>
      </c>
      <c r="E699" s="715" t="s">
        <v>264</v>
      </c>
      <c r="F699" s="475">
        <f>'Заказ, cкидки и курсы валют'!$I$12</f>
        <v>0</v>
      </c>
      <c r="G699" s="764"/>
      <c r="H699" s="358"/>
      <c r="I699" s="252"/>
      <c r="J699" s="264"/>
    </row>
    <row r="700" spans="1:10" ht="14.15" customHeight="1" thickBot="1">
      <c r="A700" s="403" t="s">
        <v>7447</v>
      </c>
      <c r="B700" s="399" t="s">
        <v>3081</v>
      </c>
      <c r="C700" s="2304">
        <v>1.25</v>
      </c>
      <c r="D700" s="1639">
        <v>150</v>
      </c>
      <c r="E700" s="1602">
        <f>(E668*2)+(1000/D700*7.5)</f>
        <v>231.06</v>
      </c>
      <c r="F700" s="471">
        <f>ROUND(E700*(1-$F$11),2)</f>
        <v>231.06</v>
      </c>
      <c r="G700" s="691">
        <f>H700/D700*1000</f>
        <v>2657.2</v>
      </c>
      <c r="H700" s="659">
        <f>ROUND(IF('Заказ, cкидки и курсы валют'!$J$23*E700/1000*D700&lt;387,387,'Заказ, cкидки и курсы валют'!$J$23*E700/1000*D700)*(1-'Заказ, cкидки и курсы валют'!$I$12),2)</f>
        <v>398.58</v>
      </c>
      <c r="I700" s="14"/>
      <c r="J700" s="96">
        <f>ROUND(IF(H700&lt;'Заказ, cкидки и курсы валют'!$B$39,H700*0.54*100/(100-'Заказ, cкидки и курсы валют'!$C$39),IF(H700&lt;'Заказ, cкидки и курсы валют'!$B$40,H700*0.54*100/(100-'Заказ, cкидки и курсы валют'!$C$40),IF(H700&lt;'Заказ, cкидки и курсы валют'!$B$41,H700*0.54*100/(100-'Заказ, cкидки и курсы валют'!$C$41),IF(H700&lt;'Заказ, cкидки и курсы валют'!$B$42,H700*0.54*100/(100-'Заказ, cкидки и курсы валют'!$C$42),IF(H700&lt;'Заказ, cкидки и курсы валют'!$B$43,H700*0.54*100/(100-'Заказ, cкидки и курсы валют'!$C$43),H700))))),2)</f>
        <v>478.3</v>
      </c>
    </row>
    <row r="701" spans="1:10" ht="14.15" customHeight="1" thickBot="1">
      <c r="A701" s="403" t="s">
        <v>7448</v>
      </c>
      <c r="B701" s="399" t="s">
        <v>3437</v>
      </c>
      <c r="C701" s="2287">
        <v>2.0499999999999998</v>
      </c>
      <c r="D701" s="1639">
        <v>120</v>
      </c>
      <c r="E701" s="1602">
        <f t="shared" ref="E701:E707" si="155">(E669*2)+(1000/D701*7.5)</f>
        <v>251.52</v>
      </c>
      <c r="F701" s="471">
        <f t="shared" ref="F701:F707" si="156">ROUND(E701*(1-$F$11),2)</f>
        <v>251.52</v>
      </c>
      <c r="G701" s="691">
        <f t="shared" ref="G701:G707" si="157">H701/D701*1000</f>
        <v>3225</v>
      </c>
      <c r="H701" s="659">
        <f>ROUND(IF('Заказ, cкидки и курсы валют'!$J$23*E701/1000*D701&lt;387,387,'Заказ, cкидки и курсы валют'!$J$23*E701/1000*D701)*(1-'Заказ, cкидки и курсы валют'!$I$12),2)</f>
        <v>387</v>
      </c>
      <c r="I701" s="14"/>
      <c r="J701" s="96">
        <f>ROUND(IF(H701&lt;'Заказ, cкидки и курсы валют'!$B$39,H701*0.54*100/(100-'Заказ, cкидки и курсы валют'!$C$39),IF(H701&lt;'Заказ, cкидки и курсы валют'!$B$40,H701*0.54*100/(100-'Заказ, cкидки и курсы валют'!$C$40),IF(H701&lt;'Заказ, cкидки и курсы валют'!$B$41,H701*0.54*100/(100-'Заказ, cкидки и курсы валют'!$C$41),IF(H701&lt;'Заказ, cкидки и курсы валют'!$B$42,H701*0.54*100/(100-'Заказ, cкидки и курсы валют'!$C$42),IF(H701&lt;'Заказ, cкидки и курсы валют'!$B$43,H701*0.54*100/(100-'Заказ, cкидки и курсы валют'!$C$43),H701))))),2)</f>
        <v>464.4</v>
      </c>
    </row>
    <row r="702" spans="1:10" ht="14.15" customHeight="1" thickBot="1">
      <c r="A702" s="403" t="s">
        <v>7449</v>
      </c>
      <c r="B702" s="399" t="s">
        <v>3438</v>
      </c>
      <c r="C702" s="2287">
        <v>3</v>
      </c>
      <c r="D702" s="1639">
        <v>70</v>
      </c>
      <c r="E702" s="1602">
        <f t="shared" si="155"/>
        <v>336.24285714285713</v>
      </c>
      <c r="F702" s="471">
        <f t="shared" si="156"/>
        <v>336.24</v>
      </c>
      <c r="G702" s="691">
        <f t="shared" si="157"/>
        <v>5528.5714285714284</v>
      </c>
      <c r="H702" s="659">
        <f>ROUND(IF('Заказ, cкидки и курсы валют'!$J$23*E702/1000*D702&lt;387,387,'Заказ, cкидки и курсы валют'!$J$23*E702/1000*D702)*(1-'Заказ, cкидки и курсы валют'!$I$12),2)</f>
        <v>387</v>
      </c>
      <c r="I702" s="14"/>
      <c r="J702" s="96">
        <f>ROUND(IF(H702&lt;'Заказ, cкидки и курсы валют'!$B$39,H702*0.54*100/(100-'Заказ, cкидки и курсы валют'!$C$39),IF(H702&lt;'Заказ, cкидки и курсы валют'!$B$40,H702*0.54*100/(100-'Заказ, cкидки и курсы валют'!$C$40),IF(H702&lt;'Заказ, cкидки и курсы валют'!$B$41,H702*0.54*100/(100-'Заказ, cкидки и курсы валют'!$C$41),IF(H702&lt;'Заказ, cкидки и курсы валют'!$B$42,H702*0.54*100/(100-'Заказ, cкидки и курсы валют'!$C$42),IF(H702&lt;'Заказ, cкидки и курсы валют'!$B$43,H702*0.54*100/(100-'Заказ, cкидки и курсы валют'!$C$43),H702))))),2)</f>
        <v>464.4</v>
      </c>
    </row>
    <row r="703" spans="1:10" ht="14.15" customHeight="1" thickBot="1">
      <c r="A703" s="403" t="s">
        <v>7450</v>
      </c>
      <c r="B703" s="399" t="s">
        <v>3439</v>
      </c>
      <c r="C703" s="2287">
        <v>8</v>
      </c>
      <c r="D703" s="1639">
        <v>30</v>
      </c>
      <c r="E703" s="1602">
        <f t="shared" si="155"/>
        <v>704.52</v>
      </c>
      <c r="F703" s="471">
        <f t="shared" si="156"/>
        <v>704.52</v>
      </c>
      <c r="G703" s="691">
        <f t="shared" si="157"/>
        <v>12900</v>
      </c>
      <c r="H703" s="659">
        <f>ROUND(IF('Заказ, cкидки и курсы валют'!$J$23*E703/1000*D703&lt;387,387,'Заказ, cкидки и курсы валют'!$J$23*E703/1000*D703)*(1-'Заказ, cкидки и курсы валют'!$I$12),2)</f>
        <v>387</v>
      </c>
      <c r="I703" s="14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464.4</v>
      </c>
    </row>
    <row r="704" spans="1:10" ht="14.15" customHeight="1" thickBot="1">
      <c r="A704" s="403" t="s">
        <v>7451</v>
      </c>
      <c r="B704" s="399" t="s">
        <v>3069</v>
      </c>
      <c r="C704" s="2287">
        <v>10.4</v>
      </c>
      <c r="D704" s="1639">
        <v>15</v>
      </c>
      <c r="E704" s="1602">
        <f t="shared" si="155"/>
        <v>1287.52</v>
      </c>
      <c r="F704" s="471">
        <f t="shared" si="156"/>
        <v>1287.52</v>
      </c>
      <c r="G704" s="691">
        <f t="shared" si="157"/>
        <v>25800</v>
      </c>
      <c r="H704" s="659">
        <f>ROUND(IF('Заказ, cкидки и курсы валют'!$J$23*E704/1000*D704&lt;387,387,'Заказ, cкидки и курсы валют'!$J$23*E704/1000*D704)*(1-'Заказ, cкидки и курсы валют'!$I$12),2)</f>
        <v>387</v>
      </c>
      <c r="I704" s="14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464.4</v>
      </c>
    </row>
    <row r="705" spans="1:10" ht="14.15" customHeight="1" thickBot="1">
      <c r="A705" s="403" t="s">
        <v>7452</v>
      </c>
      <c r="B705" s="399" t="s">
        <v>3070</v>
      </c>
      <c r="C705" s="2287">
        <v>17.5</v>
      </c>
      <c r="D705" s="1639">
        <v>10</v>
      </c>
      <c r="E705" s="1602">
        <f t="shared" si="155"/>
        <v>2000.76</v>
      </c>
      <c r="F705" s="471">
        <f t="shared" si="156"/>
        <v>2000.76</v>
      </c>
      <c r="G705" s="691">
        <f t="shared" si="157"/>
        <v>38700</v>
      </c>
      <c r="H705" s="659">
        <f>ROUND(IF('Заказ, cкидки и курсы валют'!$J$23*E705/1000*D705&lt;387,387,'Заказ, cкидки и курсы валют'!$J$23*E705/1000*D705)*(1-'Заказ, cкидки и курсы валют'!$I$12),2)</f>
        <v>387</v>
      </c>
      <c r="I705" s="14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464.4</v>
      </c>
    </row>
    <row r="706" spans="1:10" ht="14.15" customHeight="1" thickBot="1">
      <c r="A706" s="403" t="s">
        <v>7453</v>
      </c>
      <c r="B706" s="399" t="s">
        <v>3071</v>
      </c>
      <c r="C706" s="2139">
        <v>33</v>
      </c>
      <c r="D706" s="50">
        <v>6</v>
      </c>
      <c r="E706" s="1602">
        <f t="shared" si="155"/>
        <v>3323.38</v>
      </c>
      <c r="F706" s="471">
        <f t="shared" si="156"/>
        <v>3323.38</v>
      </c>
      <c r="G706" s="691">
        <f t="shared" si="157"/>
        <v>64500</v>
      </c>
      <c r="H706" s="659">
        <f>ROUND(IF('Заказ, cкидки и курсы валют'!$J$23*E706/1000*D706&lt;387,387,'Заказ, cкидки и курсы валют'!$J$23*E706/1000*D706)*(1-'Заказ, cкидки и курсы валют'!$I$12),2)</f>
        <v>387</v>
      </c>
      <c r="I706" s="14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464.4</v>
      </c>
    </row>
    <row r="707" spans="1:10" ht="14.15" customHeight="1">
      <c r="A707" s="403" t="s">
        <v>7454</v>
      </c>
      <c r="B707" s="399" t="s">
        <v>3072</v>
      </c>
      <c r="C707" s="2287">
        <v>45</v>
      </c>
      <c r="D707" s="50">
        <v>5</v>
      </c>
      <c r="E707" s="1602">
        <f t="shared" si="155"/>
        <v>4472.6000000000004</v>
      </c>
      <c r="F707" s="471">
        <f t="shared" si="156"/>
        <v>4472.6000000000004</v>
      </c>
      <c r="G707" s="691">
        <f t="shared" si="157"/>
        <v>77400</v>
      </c>
      <c r="H707" s="659">
        <f>ROUND(IF('Заказ, cкидки и курсы валют'!$J$23*E707/1000*D707&lt;387,387,'Заказ, cкидки и курсы валют'!$J$23*E707/1000*D707)*(1-'Заказ, cкидки и курсы валют'!$I$12),2)</f>
        <v>387</v>
      </c>
      <c r="I707" s="14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464.4</v>
      </c>
    </row>
    <row r="708" spans="1:10" ht="12" customHeight="1" thickBot="1">
      <c r="A708" s="648"/>
      <c r="B708" s="1342"/>
      <c r="C708" s="1984"/>
      <c r="D708" s="55"/>
      <c r="E708" s="472"/>
      <c r="F708" s="448"/>
      <c r="G708" s="91"/>
      <c r="H708" s="13"/>
      <c r="I708" s="13"/>
      <c r="J708" s="446"/>
    </row>
    <row r="709" spans="1:10" ht="16.5" customHeight="1">
      <c r="A709" s="904"/>
      <c r="B709" s="905"/>
      <c r="C709" s="1962"/>
      <c r="D709" s="64" t="s">
        <v>2270</v>
      </c>
      <c r="E709" s="428"/>
      <c r="F709" s="428"/>
      <c r="G709" s="518"/>
      <c r="H709" s="128"/>
      <c r="I709" s="68"/>
      <c r="J709" s="446"/>
    </row>
    <row r="710" spans="1:10" ht="12" customHeight="1">
      <c r="A710" s="890"/>
      <c r="C710" s="1475"/>
      <c r="D710" s="70"/>
      <c r="E710" s="713"/>
      <c r="F710" s="465"/>
      <c r="G710" s="703"/>
      <c r="H710" s="16"/>
      <c r="I710" s="132"/>
      <c r="J710" s="446"/>
    </row>
    <row r="711" spans="1:10" ht="12" customHeight="1">
      <c r="A711" s="890"/>
      <c r="C711" s="1475"/>
      <c r="D711" s="70"/>
      <c r="E711" s="713"/>
      <c r="F711" s="465"/>
      <c r="G711" s="703"/>
      <c r="H711" s="16"/>
      <c r="I711" s="132"/>
      <c r="J711" s="446"/>
    </row>
    <row r="712" spans="1:10" ht="14.15" customHeight="1">
      <c r="A712" s="890"/>
      <c r="C712" s="1475"/>
      <c r="D712" s="70"/>
      <c r="E712" s="713"/>
      <c r="F712" s="465"/>
      <c r="G712" s="703"/>
      <c r="H712" s="16"/>
      <c r="I712" s="132"/>
      <c r="J712" s="446"/>
    </row>
    <row r="713" spans="1:10" ht="21.75" customHeight="1" thickBot="1">
      <c r="A713" s="2042" t="s">
        <v>7302</v>
      </c>
      <c r="B713" s="897"/>
      <c r="C713" s="1931"/>
      <c r="D713" s="72"/>
      <c r="E713" s="714"/>
      <c r="F713" s="467"/>
      <c r="G713" s="704"/>
      <c r="H713" s="136"/>
      <c r="I713" s="137"/>
      <c r="J713" s="446"/>
    </row>
    <row r="714" spans="1:10" ht="30">
      <c r="A714" s="1519" t="s">
        <v>1013</v>
      </c>
      <c r="B714" s="1520" t="s">
        <v>1014</v>
      </c>
      <c r="C714" s="2286" t="s">
        <v>665</v>
      </c>
      <c r="D714" s="158" t="s">
        <v>2923</v>
      </c>
      <c r="E714" s="432" t="s">
        <v>10281</v>
      </c>
      <c r="F714" s="469" t="s">
        <v>2578</v>
      </c>
      <c r="G714" s="693" t="s">
        <v>2427</v>
      </c>
      <c r="H714" s="264" t="s">
        <v>493</v>
      </c>
      <c r="I714" s="160" t="s">
        <v>4003</v>
      </c>
      <c r="J714" s="446"/>
    </row>
    <row r="715" spans="1:10" ht="14.5">
      <c r="A715" s="1519"/>
      <c r="B715" s="1680"/>
      <c r="C715" s="2286" t="s">
        <v>3419</v>
      </c>
      <c r="D715" s="313" t="s">
        <v>2428</v>
      </c>
      <c r="E715" s="715" t="s">
        <v>264</v>
      </c>
      <c r="F715" s="475">
        <f>'Заказ, cкидки и курсы валют'!$I$12</f>
        <v>0</v>
      </c>
      <c r="G715" s="764"/>
      <c r="H715" s="358"/>
      <c r="I715" s="252"/>
      <c r="J715" s="446"/>
    </row>
    <row r="716" spans="1:10" ht="14.15" customHeight="1">
      <c r="A716" s="403" t="s">
        <v>1993</v>
      </c>
      <c r="B716" s="399" t="s">
        <v>3081</v>
      </c>
      <c r="C716" s="2287">
        <v>1.1100000000000001</v>
      </c>
      <c r="D716" s="50">
        <v>18000</v>
      </c>
      <c r="E716" s="446">
        <v>35.57</v>
      </c>
      <c r="F716" s="471">
        <f>ROUND(E716*(1-$F$11),2)</f>
        <v>35.57</v>
      </c>
      <c r="G716" s="691">
        <f>'Заказ, cкидки и курсы валют'!$J$23*F716</f>
        <v>409.05500000000001</v>
      </c>
      <c r="H716" s="96">
        <f>ROUND((D716/1000)*G716,2)</f>
        <v>7362.99</v>
      </c>
      <c r="I716" s="14"/>
      <c r="J716" s="651"/>
    </row>
    <row r="717" spans="1:10" ht="14.15" customHeight="1">
      <c r="A717" s="403" t="s">
        <v>1994</v>
      </c>
      <c r="B717" s="399" t="s">
        <v>3437</v>
      </c>
      <c r="C717" s="2287">
        <v>1.7</v>
      </c>
      <c r="D717" s="1678">
        <v>14000</v>
      </c>
      <c r="E717" s="446">
        <v>46.16</v>
      </c>
      <c r="F717" s="471">
        <f t="shared" ref="F717:F723" si="158">ROUND(E717*(1-$F$11),2)</f>
        <v>46.16</v>
      </c>
      <c r="G717" s="691">
        <f>'Заказ, cкидки и курсы валют'!$J$23*F717</f>
        <v>530.83999999999992</v>
      </c>
      <c r="H717" s="96">
        <f t="shared" ref="H717:H723" si="159">ROUND((D717/1000)*G717,2)</f>
        <v>7431.76</v>
      </c>
      <c r="I717" s="14"/>
    </row>
    <row r="718" spans="1:10" ht="14.15" customHeight="1">
      <c r="A718" s="403" t="s">
        <v>1995</v>
      </c>
      <c r="B718" s="399" t="s">
        <v>3438</v>
      </c>
      <c r="C718" s="2287">
        <v>3.45</v>
      </c>
      <c r="D718" s="1678">
        <v>7500</v>
      </c>
      <c r="E718" s="446">
        <v>77.66</v>
      </c>
      <c r="F718" s="471">
        <f t="shared" si="158"/>
        <v>77.66</v>
      </c>
      <c r="G718" s="691">
        <f>'Заказ, cкидки и курсы валют'!$J$23*F718</f>
        <v>893.08999999999992</v>
      </c>
      <c r="H718" s="96">
        <f t="shared" si="159"/>
        <v>6698.18</v>
      </c>
      <c r="I718" s="14"/>
    </row>
    <row r="719" spans="1:10" ht="14.15" customHeight="1">
      <c r="A719" s="403" t="s">
        <v>1996</v>
      </c>
      <c r="B719" s="399" t="s">
        <v>3439</v>
      </c>
      <c r="C719" s="2287">
        <v>4.4000000000000004</v>
      </c>
      <c r="D719" s="1678">
        <v>3500</v>
      </c>
      <c r="E719" s="446">
        <v>115.52</v>
      </c>
      <c r="F719" s="471">
        <f t="shared" si="158"/>
        <v>115.52</v>
      </c>
      <c r="G719" s="691">
        <f>'Заказ, cкидки и курсы валют'!$J$23*F719</f>
        <v>1328.48</v>
      </c>
      <c r="H719" s="96">
        <f t="shared" si="159"/>
        <v>4649.68</v>
      </c>
      <c r="I719" s="14"/>
    </row>
    <row r="720" spans="1:10" ht="14.15" customHeight="1">
      <c r="A720" s="403" t="s">
        <v>1997</v>
      </c>
      <c r="B720" s="399" t="s">
        <v>3069</v>
      </c>
      <c r="C720" s="2287">
        <v>6.4</v>
      </c>
      <c r="D720" s="1678">
        <v>2000</v>
      </c>
      <c r="E720" s="446">
        <v>204.87</v>
      </c>
      <c r="F720" s="471">
        <f t="shared" si="158"/>
        <v>204.87</v>
      </c>
      <c r="G720" s="691">
        <f>'Заказ, cкидки и курсы валют'!$J$23*F720</f>
        <v>2356.0050000000001</v>
      </c>
      <c r="H720" s="96">
        <f t="shared" si="159"/>
        <v>4712.01</v>
      </c>
      <c r="I720" s="14"/>
    </row>
    <row r="721" spans="1:10" ht="14.15" customHeight="1">
      <c r="A721" s="403" t="s">
        <v>1998</v>
      </c>
      <c r="B721" s="399" t="s">
        <v>3070</v>
      </c>
      <c r="C721" s="2287">
        <v>15.8</v>
      </c>
      <c r="D721" s="1678">
        <v>1000</v>
      </c>
      <c r="E721" s="446">
        <v>412.48</v>
      </c>
      <c r="F721" s="471">
        <f t="shared" si="158"/>
        <v>412.48</v>
      </c>
      <c r="G721" s="691">
        <f>'Заказ, cкидки и курсы валют'!$J$23*F721</f>
        <v>4743.5200000000004</v>
      </c>
      <c r="H721" s="96">
        <f t="shared" si="159"/>
        <v>4743.5200000000004</v>
      </c>
      <c r="I721" s="14"/>
    </row>
    <row r="722" spans="1:10" ht="14.15" customHeight="1">
      <c r="A722" s="403" t="s">
        <v>1999</v>
      </c>
      <c r="B722" s="399" t="s">
        <v>3071</v>
      </c>
      <c r="C722" s="2287">
        <v>25</v>
      </c>
      <c r="D722" s="1678">
        <v>800</v>
      </c>
      <c r="E722" s="446">
        <v>647.87</v>
      </c>
      <c r="F722" s="471">
        <f t="shared" si="158"/>
        <v>647.87</v>
      </c>
      <c r="G722" s="691">
        <f>'Заказ, cкидки и курсы валют'!$J$23*F722</f>
        <v>7450.5050000000001</v>
      </c>
      <c r="H722" s="96">
        <f t="shared" si="159"/>
        <v>5960.4</v>
      </c>
      <c r="I722" s="14"/>
    </row>
    <row r="723" spans="1:10" ht="14.15" customHeight="1">
      <c r="A723" s="403" t="s">
        <v>2000</v>
      </c>
      <c r="B723" s="399" t="s">
        <v>3072</v>
      </c>
      <c r="C723" s="2287">
        <v>38</v>
      </c>
      <c r="D723" s="1678">
        <v>500</v>
      </c>
      <c r="E723" s="446">
        <v>954.18</v>
      </c>
      <c r="F723" s="471">
        <f t="shared" si="158"/>
        <v>954.18</v>
      </c>
      <c r="G723" s="691">
        <f>'Заказ, cкидки и курсы валют'!$J$23*F723</f>
        <v>10973.07</v>
      </c>
      <c r="H723" s="96">
        <f t="shared" si="159"/>
        <v>5486.54</v>
      </c>
      <c r="I723" s="14"/>
    </row>
    <row r="724" spans="1:10" ht="14.5">
      <c r="A724" s="403" t="s">
        <v>11344</v>
      </c>
      <c r="B724" s="2054" t="s">
        <v>3167</v>
      </c>
      <c r="C724" s="2287">
        <v>62.5</v>
      </c>
      <c r="D724" s="1678">
        <v>400</v>
      </c>
      <c r="E724" s="446">
        <v>1619.94</v>
      </c>
      <c r="F724" s="471">
        <f t="shared" ref="F724" si="160">ROUND(E724*(1-$F$11),2)</f>
        <v>1619.94</v>
      </c>
      <c r="G724" s="691">
        <f>'Заказ, cкидки и курсы валют'!$J$23*F724</f>
        <v>18629.310000000001</v>
      </c>
      <c r="H724" s="96">
        <f t="shared" ref="H724" si="161">ROUND((D724/1000)*G724,2)</f>
        <v>7451.72</v>
      </c>
      <c r="I724" s="14"/>
    </row>
    <row r="725" spans="1:10" ht="14.5">
      <c r="A725" s="2701" t="s">
        <v>12571</v>
      </c>
      <c r="B725" s="2054" t="s">
        <v>3073</v>
      </c>
      <c r="C725" s="2287">
        <v>73.5</v>
      </c>
      <c r="D725" s="1678">
        <v>300</v>
      </c>
      <c r="E725" s="446">
        <v>2431.62</v>
      </c>
      <c r="F725" s="471">
        <f t="shared" ref="F725" si="162">ROUND(E725*(1-$F$11),2)</f>
        <v>2431.62</v>
      </c>
      <c r="G725" s="691">
        <f>'Заказ, cкидки и курсы валют'!$J$23*F725</f>
        <v>27963.629999999997</v>
      </c>
      <c r="H725" s="96">
        <f t="shared" ref="H725" si="163">ROUND((D725/1000)*G725,2)</f>
        <v>8389.09</v>
      </c>
      <c r="I725" s="14"/>
    </row>
    <row r="726" spans="1:10" ht="13.5" thickBot="1"/>
    <row r="727" spans="1:10" ht="18">
      <c r="A727" s="904"/>
      <c r="B727" s="905"/>
      <c r="C727" s="1962"/>
      <c r="D727" s="64" t="s">
        <v>2270</v>
      </c>
      <c r="E727" s="428"/>
      <c r="F727" s="428"/>
      <c r="G727" s="518"/>
      <c r="H727" s="128"/>
      <c r="I727" s="68"/>
    </row>
    <row r="728" spans="1:10">
      <c r="A728" s="890"/>
      <c r="C728" s="1475"/>
      <c r="D728" s="70"/>
      <c r="E728" s="713"/>
      <c r="F728" s="465"/>
      <c r="G728" s="703"/>
      <c r="H728" s="16"/>
      <c r="I728" s="132"/>
    </row>
    <row r="729" spans="1:10">
      <c r="A729" s="890"/>
      <c r="C729" s="1475"/>
      <c r="D729" s="70"/>
      <c r="E729" s="713"/>
      <c r="F729" s="465"/>
      <c r="G729" s="703"/>
      <c r="H729" s="16"/>
      <c r="I729" s="132"/>
    </row>
    <row r="730" spans="1:10">
      <c r="A730" s="890"/>
      <c r="C730" s="1475"/>
      <c r="D730" s="70"/>
      <c r="E730" s="713"/>
      <c r="F730" s="465"/>
      <c r="G730" s="703"/>
      <c r="H730" s="16"/>
      <c r="I730" s="132"/>
    </row>
    <row r="731" spans="1:10" ht="18.5" thickBot="1">
      <c r="A731" s="2044" t="s">
        <v>7303</v>
      </c>
      <c r="B731" s="2043"/>
      <c r="C731" s="2345"/>
      <c r="D731" s="136"/>
      <c r="E731" s="717"/>
      <c r="F731" s="467"/>
      <c r="G731" s="704"/>
      <c r="H731" s="136"/>
      <c r="I731" s="137"/>
    </row>
    <row r="732" spans="1:10" ht="42" customHeight="1">
      <c r="A732" s="1519" t="s">
        <v>1013</v>
      </c>
      <c r="B732" s="1520" t="s">
        <v>1014</v>
      </c>
      <c r="C732" s="2286" t="s">
        <v>665</v>
      </c>
      <c r="D732" s="158" t="s">
        <v>2923</v>
      </c>
      <c r="E732" s="432" t="s">
        <v>10281</v>
      </c>
      <c r="F732" s="469" t="s">
        <v>2578</v>
      </c>
      <c r="G732" s="693" t="s">
        <v>2427</v>
      </c>
      <c r="H732" s="264" t="s">
        <v>493</v>
      </c>
      <c r="I732" s="160" t="s">
        <v>4003</v>
      </c>
      <c r="J732" s="327" t="s">
        <v>11229</v>
      </c>
    </row>
    <row r="733" spans="1:10" ht="14.15" customHeight="1">
      <c r="A733" s="1519"/>
      <c r="B733" s="1680"/>
      <c r="C733" s="2286" t="s">
        <v>3419</v>
      </c>
      <c r="D733" s="313" t="s">
        <v>2428</v>
      </c>
      <c r="E733" s="715" t="s">
        <v>264</v>
      </c>
      <c r="F733" s="475">
        <f>'Заказ, cкидки и курсы валют'!$I$12</f>
        <v>0</v>
      </c>
      <c r="G733" s="764"/>
      <c r="H733" s="358"/>
      <c r="I733" s="252"/>
      <c r="J733" s="264"/>
    </row>
    <row r="734" spans="1:10" ht="14.15" customHeight="1">
      <c r="A734" s="403" t="s">
        <v>2001</v>
      </c>
      <c r="B734" s="399" t="s">
        <v>3081</v>
      </c>
      <c r="C734" s="2287">
        <v>1.1100000000000001</v>
      </c>
      <c r="D734" s="1639">
        <v>1800</v>
      </c>
      <c r="E734" s="1602">
        <f t="shared" ref="E734:E743" si="164">E716*1.2</f>
        <v>42.683999999999997</v>
      </c>
      <c r="F734" s="471">
        <f t="shared" ref="F734:F741" si="165">ROUND(E734*(1-$F$11),2)</f>
        <v>42.68</v>
      </c>
      <c r="G734" s="691">
        <f>'Заказ, cкидки и курсы валют'!$J$23*F734</f>
        <v>490.82</v>
      </c>
      <c r="H734" s="96">
        <f t="shared" ref="H734:H741" si="166">ROUND((D734/1000)*G734,2)</f>
        <v>883.48</v>
      </c>
      <c r="I734" s="14"/>
      <c r="J734" s="96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954.16</v>
      </c>
    </row>
    <row r="735" spans="1:10" ht="14.15" customHeight="1">
      <c r="A735" s="403" t="s">
        <v>2002</v>
      </c>
      <c r="B735" s="399" t="s">
        <v>3437</v>
      </c>
      <c r="C735" s="2287">
        <v>1.7</v>
      </c>
      <c r="D735" s="1666">
        <v>1400</v>
      </c>
      <c r="E735" s="1602">
        <f t="shared" si="164"/>
        <v>55.391999999999996</v>
      </c>
      <c r="F735" s="471">
        <f t="shared" si="165"/>
        <v>55.39</v>
      </c>
      <c r="G735" s="691">
        <f>'Заказ, cкидки и курсы валют'!$J$23*F735</f>
        <v>636.98500000000001</v>
      </c>
      <c r="H735" s="96">
        <f t="shared" si="166"/>
        <v>891.78</v>
      </c>
      <c r="I735" s="14"/>
      <c r="J735" s="96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963.12</v>
      </c>
    </row>
    <row r="736" spans="1:10" ht="14.15" customHeight="1">
      <c r="A736" s="403" t="s">
        <v>2003</v>
      </c>
      <c r="B736" s="399" t="s">
        <v>3438</v>
      </c>
      <c r="C736" s="2287">
        <v>3.45</v>
      </c>
      <c r="D736" s="1666">
        <v>750</v>
      </c>
      <c r="E736" s="1602">
        <f t="shared" si="164"/>
        <v>93.191999999999993</v>
      </c>
      <c r="F736" s="471">
        <f t="shared" si="165"/>
        <v>93.19</v>
      </c>
      <c r="G736" s="691">
        <f>'Заказ, cкидки и курсы валют'!$J$23*F736</f>
        <v>1071.6849999999999</v>
      </c>
      <c r="H736" s="96">
        <f t="shared" si="166"/>
        <v>803.76</v>
      </c>
      <c r="I736" s="14"/>
      <c r="J736" s="9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868.06</v>
      </c>
    </row>
    <row r="737" spans="1:10" ht="14.15" customHeight="1">
      <c r="A737" s="403" t="s">
        <v>2004</v>
      </c>
      <c r="B737" s="399" t="s">
        <v>3439</v>
      </c>
      <c r="C737" s="2287">
        <v>4.4000000000000004</v>
      </c>
      <c r="D737" s="1666">
        <v>350</v>
      </c>
      <c r="E737" s="1602">
        <f t="shared" si="164"/>
        <v>138.624</v>
      </c>
      <c r="F737" s="471">
        <f t="shared" si="165"/>
        <v>138.62</v>
      </c>
      <c r="G737" s="691">
        <f>'Заказ, cкидки и курсы валют'!$J$23*F737</f>
        <v>1594.13</v>
      </c>
      <c r="H737" s="96">
        <f t="shared" si="166"/>
        <v>557.95000000000005</v>
      </c>
      <c r="I737" s="14"/>
      <c r="J737" s="9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602.59</v>
      </c>
    </row>
    <row r="738" spans="1:10" ht="14.15" customHeight="1">
      <c r="A738" s="403" t="s">
        <v>2005</v>
      </c>
      <c r="B738" s="399" t="s">
        <v>3069</v>
      </c>
      <c r="C738" s="2287">
        <v>6.4</v>
      </c>
      <c r="D738" s="1666">
        <v>200</v>
      </c>
      <c r="E738" s="1602">
        <f t="shared" si="164"/>
        <v>245.84399999999999</v>
      </c>
      <c r="F738" s="471">
        <f t="shared" si="165"/>
        <v>245.84</v>
      </c>
      <c r="G738" s="691">
        <f>'Заказ, cкидки и курсы валют'!$J$23*F738</f>
        <v>2827.16</v>
      </c>
      <c r="H738" s="96">
        <f t="shared" si="166"/>
        <v>565.42999999999995</v>
      </c>
      <c r="I738" s="14"/>
      <c r="J738" s="9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610.66</v>
      </c>
    </row>
    <row r="739" spans="1:10" ht="14.15" customHeight="1">
      <c r="A739" s="403" t="s">
        <v>2006</v>
      </c>
      <c r="B739" s="399" t="s">
        <v>3070</v>
      </c>
      <c r="C739" s="2287">
        <v>15.8</v>
      </c>
      <c r="D739" s="1666">
        <v>100</v>
      </c>
      <c r="E739" s="1602">
        <f t="shared" si="164"/>
        <v>494.976</v>
      </c>
      <c r="F739" s="471">
        <f t="shared" si="165"/>
        <v>494.98</v>
      </c>
      <c r="G739" s="691">
        <f>'Заказ, cкидки и курсы валют'!$J$23*F739</f>
        <v>5692.27</v>
      </c>
      <c r="H739" s="96">
        <f t="shared" si="166"/>
        <v>569.23</v>
      </c>
      <c r="I739" s="14"/>
      <c r="J739" s="9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614.77</v>
      </c>
    </row>
    <row r="740" spans="1:10" ht="14.15" customHeight="1">
      <c r="A740" s="403" t="s">
        <v>2007</v>
      </c>
      <c r="B740" s="399" t="s">
        <v>3071</v>
      </c>
      <c r="C740" s="2287">
        <v>25</v>
      </c>
      <c r="D740" s="1666">
        <v>80</v>
      </c>
      <c r="E740" s="1602">
        <f t="shared" si="164"/>
        <v>777.44399999999996</v>
      </c>
      <c r="F740" s="471">
        <f t="shared" si="165"/>
        <v>777.44</v>
      </c>
      <c r="G740" s="691">
        <f>'Заказ, cкидки и курсы валют'!$J$23*F740</f>
        <v>8940.5600000000013</v>
      </c>
      <c r="H740" s="96">
        <f t="shared" si="166"/>
        <v>715.24</v>
      </c>
      <c r="I740" s="14"/>
      <c r="J740" s="9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772.46</v>
      </c>
    </row>
    <row r="741" spans="1:10">
      <c r="A741" s="403" t="s">
        <v>2008</v>
      </c>
      <c r="B741" s="399" t="s">
        <v>3072</v>
      </c>
      <c r="C741" s="2287">
        <v>38</v>
      </c>
      <c r="D741" s="1666">
        <v>50</v>
      </c>
      <c r="E741" s="1602">
        <f t="shared" si="164"/>
        <v>1145.0159999999998</v>
      </c>
      <c r="F741" s="471">
        <f t="shared" si="165"/>
        <v>1145.02</v>
      </c>
      <c r="G741" s="691">
        <f>'Заказ, cкидки и курсы валют'!$J$23*F741</f>
        <v>13167.73</v>
      </c>
      <c r="H741" s="96">
        <f t="shared" si="166"/>
        <v>658.39</v>
      </c>
      <c r="I741" s="14"/>
      <c r="J741" s="9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711.06</v>
      </c>
    </row>
    <row r="742" spans="1:10">
      <c r="A742" s="403" t="s">
        <v>11737</v>
      </c>
      <c r="B742" s="399" t="s">
        <v>3167</v>
      </c>
      <c r="C742" s="2287">
        <v>62.5</v>
      </c>
      <c r="D742" s="1666">
        <v>40</v>
      </c>
      <c r="E742" s="1602">
        <f t="shared" si="164"/>
        <v>1943.9279999999999</v>
      </c>
      <c r="F742" s="471">
        <f t="shared" ref="F742" si="167">ROUND(E742*(1-$F$11),2)</f>
        <v>1943.93</v>
      </c>
      <c r="G742" s="691">
        <f>'Заказ, cкидки и курсы валют'!$J$23*F742</f>
        <v>22355.195</v>
      </c>
      <c r="H742" s="96">
        <f t="shared" ref="H742" si="168">ROUND((D742/1000)*G742,2)</f>
        <v>894.21</v>
      </c>
      <c r="I742" s="14"/>
      <c r="J742" s="22"/>
    </row>
    <row r="743" spans="1:10">
      <c r="A743" s="2701" t="s">
        <v>12572</v>
      </c>
      <c r="B743" s="399" t="s">
        <v>3073</v>
      </c>
      <c r="C743" s="2287">
        <v>73.5</v>
      </c>
      <c r="D743" s="1666">
        <v>30</v>
      </c>
      <c r="E743" s="1602">
        <f t="shared" si="164"/>
        <v>2917.944</v>
      </c>
      <c r="F743" s="471">
        <f t="shared" ref="F743" si="169">ROUND(E743*(1-$F$11),2)</f>
        <v>2917.94</v>
      </c>
      <c r="G743" s="691">
        <f>'Заказ, cкидки и курсы валют'!$J$23*F743</f>
        <v>33556.31</v>
      </c>
      <c r="H743" s="96">
        <f t="shared" ref="H743" si="170">ROUND((D743/1000)*G743,2)</f>
        <v>1006.69</v>
      </c>
      <c r="I743" s="14"/>
      <c r="J743" s="22"/>
    </row>
    <row r="744" spans="1:10" ht="13.5" thickBot="1"/>
    <row r="745" spans="1:10" ht="18">
      <c r="A745" s="904"/>
      <c r="B745" s="905"/>
      <c r="C745" s="1962"/>
      <c r="D745" s="64" t="s">
        <v>2270</v>
      </c>
      <c r="E745" s="428"/>
      <c r="F745" s="428"/>
      <c r="G745" s="518"/>
      <c r="H745" s="128"/>
      <c r="I745" s="68"/>
    </row>
    <row r="746" spans="1:10">
      <c r="A746" s="890"/>
      <c r="C746" s="1475"/>
      <c r="D746" s="70"/>
      <c r="E746" s="713"/>
      <c r="F746" s="465"/>
      <c r="G746" s="703"/>
      <c r="H746" s="16"/>
      <c r="I746" s="132"/>
    </row>
    <row r="747" spans="1:10">
      <c r="A747" s="890"/>
      <c r="C747" s="1475"/>
      <c r="D747" s="70"/>
      <c r="E747" s="713"/>
      <c r="F747" s="465"/>
      <c r="G747" s="703"/>
      <c r="H747" s="16"/>
      <c r="I747" s="132"/>
    </row>
    <row r="748" spans="1:10">
      <c r="A748" s="890"/>
      <c r="C748" s="1475"/>
      <c r="D748" s="70"/>
      <c r="E748" s="713"/>
      <c r="F748" s="465"/>
      <c r="G748" s="703"/>
      <c r="H748" s="16"/>
      <c r="I748" s="132"/>
    </row>
    <row r="749" spans="1:10" ht="18.5" thickBot="1">
      <c r="A749" s="2044" t="s">
        <v>7304</v>
      </c>
      <c r="B749" s="2045"/>
      <c r="C749" s="2345"/>
      <c r="D749" s="136"/>
      <c r="E749" s="717"/>
      <c r="F749" s="467"/>
      <c r="G749" s="704"/>
      <c r="H749" s="136"/>
      <c r="I749" s="137"/>
    </row>
    <row r="750" spans="1:10" ht="40">
      <c r="A750" s="1519" t="s">
        <v>1013</v>
      </c>
      <c r="B750" s="1520" t="s">
        <v>1014</v>
      </c>
      <c r="C750" s="2286" t="s">
        <v>665</v>
      </c>
      <c r="D750" s="158" t="s">
        <v>2923</v>
      </c>
      <c r="E750" s="432" t="s">
        <v>10281</v>
      </c>
      <c r="F750" s="469" t="s">
        <v>2578</v>
      </c>
      <c r="G750" s="693" t="s">
        <v>2427</v>
      </c>
      <c r="H750" s="264" t="s">
        <v>493</v>
      </c>
      <c r="I750" s="160" t="s">
        <v>4003</v>
      </c>
      <c r="J750" s="327" t="s">
        <v>11229</v>
      </c>
    </row>
    <row r="751" spans="1:10" ht="14.15" customHeight="1" thickBot="1">
      <c r="A751" s="1519"/>
      <c r="B751" s="1680"/>
      <c r="C751" s="2286" t="s">
        <v>3419</v>
      </c>
      <c r="D751" s="313" t="s">
        <v>2428</v>
      </c>
      <c r="E751" s="715" t="s">
        <v>264</v>
      </c>
      <c r="F751" s="475">
        <f>'Заказ, cкидки и курсы валют'!$I$12</f>
        <v>0</v>
      </c>
      <c r="G751" s="764"/>
      <c r="H751" s="358"/>
      <c r="I751" s="252"/>
      <c r="J751" s="264"/>
    </row>
    <row r="752" spans="1:10" ht="14.15" customHeight="1" thickBot="1">
      <c r="A752" s="403" t="s">
        <v>7455</v>
      </c>
      <c r="B752" s="399" t="s">
        <v>3081</v>
      </c>
      <c r="C752" s="2287">
        <v>1.1100000000000001</v>
      </c>
      <c r="D752" s="1639">
        <v>100</v>
      </c>
      <c r="E752" s="1602">
        <f t="shared" ref="E752:E761" si="171">(E716*2)+(1000/D752*7.5)</f>
        <v>146.13999999999999</v>
      </c>
      <c r="F752" s="471">
        <f>ROUND(E752*(1-$F$11),2)</f>
        <v>146.13999999999999</v>
      </c>
      <c r="G752" s="691">
        <f>H752/D752*1000</f>
        <v>3870</v>
      </c>
      <c r="H752" s="659">
        <f>ROUND(IF('Заказ, cкидки и курсы валют'!$J$23*E752/1000*D752&lt;387,387,'Заказ, cкидки и курсы валют'!$J$23*E752/1000*D752)*(1-'Заказ, cкидки и курсы валют'!$I$12),2)</f>
        <v>387</v>
      </c>
      <c r="I752" s="14"/>
      <c r="J752" s="96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464.4</v>
      </c>
    </row>
    <row r="753" spans="1:10" ht="14.15" customHeight="1" thickBot="1">
      <c r="A753" s="403" t="s">
        <v>7456</v>
      </c>
      <c r="B753" s="399" t="s">
        <v>3437</v>
      </c>
      <c r="C753" s="2287">
        <v>1.7</v>
      </c>
      <c r="D753" s="1666">
        <v>100</v>
      </c>
      <c r="E753" s="1602">
        <f t="shared" si="171"/>
        <v>167.32</v>
      </c>
      <c r="F753" s="471">
        <f t="shared" ref="F753:F759" si="172">ROUND(E753*(1-$F$11),2)</f>
        <v>167.32</v>
      </c>
      <c r="G753" s="691">
        <f t="shared" ref="G753:G759" si="173">H753/D753*1000</f>
        <v>3870</v>
      </c>
      <c r="H753" s="659">
        <f>ROUND(IF('Заказ, cкидки и курсы валют'!$J$23*E753/1000*D753&lt;387,387,'Заказ, cкидки и курсы валют'!$J$23*E753/1000*D753)*(1-'Заказ, cкидки и курсы валют'!$I$12),2)</f>
        <v>387</v>
      </c>
      <c r="I753" s="14"/>
      <c r="J753" s="96">
        <f>ROUND(IF(H753&lt;'Заказ, cкидки и курсы валют'!$B$39,H753*0.54*100/(100-'Заказ, cкидки и курсы валют'!$C$39),IF(H753&lt;'Заказ, cкидки и курсы валют'!$B$40,H753*0.54*100/(100-'Заказ, cкидки и курсы валют'!$C$40),IF(H753&lt;'Заказ, cкидки и курсы валют'!$B$41,H753*0.54*100/(100-'Заказ, cкидки и курсы валют'!$C$41),IF(H753&lt;'Заказ, cкидки и курсы валют'!$B$42,H753*0.54*100/(100-'Заказ, cкидки и курсы валют'!$C$42),IF(H753&lt;'Заказ, cкидки и курсы валют'!$B$43,H753*0.54*100/(100-'Заказ, cкидки и курсы валют'!$C$43),H753))))),2)</f>
        <v>464.4</v>
      </c>
    </row>
    <row r="754" spans="1:10" ht="14.15" customHeight="1" thickBot="1">
      <c r="A754" s="403" t="s">
        <v>7457</v>
      </c>
      <c r="B754" s="399" t="s">
        <v>3438</v>
      </c>
      <c r="C754" s="2287">
        <v>3.45</v>
      </c>
      <c r="D754" s="1666">
        <v>75</v>
      </c>
      <c r="E754" s="1602">
        <f t="shared" si="171"/>
        <v>255.32</v>
      </c>
      <c r="F754" s="471">
        <f t="shared" si="172"/>
        <v>255.32</v>
      </c>
      <c r="G754" s="691">
        <f t="shared" si="173"/>
        <v>5160</v>
      </c>
      <c r="H754" s="659">
        <f>ROUND(IF('Заказ, cкидки и курсы валют'!$J$23*E754/1000*D754&lt;387,387,'Заказ, cкидки и курсы валют'!$J$23*E754/1000*D754)*(1-'Заказ, cкидки и курсы валют'!$I$12),2)</f>
        <v>387</v>
      </c>
      <c r="I754" s="14"/>
      <c r="J754" s="96">
        <f>ROUND(IF(H754&lt;'Заказ, cкидки и курсы валют'!$B$39,H754*0.54*100/(100-'Заказ, cкидки и курсы валют'!$C$39),IF(H754&lt;'Заказ, cкидки и курсы валют'!$B$40,H754*0.54*100/(100-'Заказ, cкидки и курсы валют'!$C$40),IF(H754&lt;'Заказ, cкидки и курсы валют'!$B$41,H754*0.54*100/(100-'Заказ, cкидки и курсы валют'!$C$41),IF(H754&lt;'Заказ, cкидки и курсы валют'!$B$42,H754*0.54*100/(100-'Заказ, cкидки и курсы валют'!$C$42),IF(H754&lt;'Заказ, cкидки и курсы валют'!$B$43,H754*0.54*100/(100-'Заказ, cкидки и курсы валют'!$C$43),H754))))),2)</f>
        <v>464.4</v>
      </c>
    </row>
    <row r="755" spans="1:10" ht="14.15" customHeight="1" thickBot="1">
      <c r="A755" s="403" t="s">
        <v>7458</v>
      </c>
      <c r="B755" s="399" t="s">
        <v>3439</v>
      </c>
      <c r="C755" s="2287">
        <v>4.4000000000000004</v>
      </c>
      <c r="D755" s="1666">
        <v>35</v>
      </c>
      <c r="E755" s="1602">
        <f t="shared" si="171"/>
        <v>445.3257142857143</v>
      </c>
      <c r="F755" s="471">
        <f t="shared" si="172"/>
        <v>445.33</v>
      </c>
      <c r="G755" s="691">
        <f t="shared" si="173"/>
        <v>11057.142857142857</v>
      </c>
      <c r="H755" s="659">
        <f>ROUND(IF('Заказ, cкидки и курсы валют'!$J$23*E755/1000*D755&lt;387,387,'Заказ, cкидки и курсы валют'!$J$23*E755/1000*D755)*(1-'Заказ, cкидки и курсы валют'!$I$12),2)</f>
        <v>387</v>
      </c>
      <c r="I755" s="14"/>
      <c r="J755" s="96">
        <f>ROUND(IF(H755&lt;'Заказ, cкидки и курсы валют'!$B$39,H755*0.54*100/(100-'Заказ, cкидки и курсы валют'!$C$39),IF(H755&lt;'Заказ, cкидки и курсы валют'!$B$40,H755*0.54*100/(100-'Заказ, cкидки и курсы валют'!$C$40),IF(H755&lt;'Заказ, cкидки и курсы валют'!$B$41,H755*0.54*100/(100-'Заказ, cкидки и курсы валют'!$C$41),IF(H755&lt;'Заказ, cкидки и курсы валют'!$B$42,H755*0.54*100/(100-'Заказ, cкидки и курсы валют'!$C$42),IF(H755&lt;'Заказ, cкидки и курсы валют'!$B$43,H755*0.54*100/(100-'Заказ, cкидки и курсы валют'!$C$43),H755))))),2)</f>
        <v>464.4</v>
      </c>
    </row>
    <row r="756" spans="1:10" ht="14.15" customHeight="1" thickBot="1">
      <c r="A756" s="403" t="s">
        <v>7459</v>
      </c>
      <c r="B756" s="399" t="s">
        <v>3069</v>
      </c>
      <c r="C756" s="2287">
        <v>6.4</v>
      </c>
      <c r="D756" s="1666">
        <v>20</v>
      </c>
      <c r="E756" s="1602">
        <f t="shared" si="171"/>
        <v>784.74</v>
      </c>
      <c r="F756" s="471">
        <f t="shared" si="172"/>
        <v>784.74</v>
      </c>
      <c r="G756" s="691">
        <f t="shared" si="173"/>
        <v>19350</v>
      </c>
      <c r="H756" s="659">
        <f>ROUND(IF('Заказ, cкидки и курсы валют'!$J$23*E756/1000*D756&lt;387,387,'Заказ, cкидки и курсы валют'!$J$23*E756/1000*D756)*(1-'Заказ, cкидки и курсы валют'!$I$12),2)</f>
        <v>387</v>
      </c>
      <c r="I756" s="14"/>
      <c r="J756" s="96">
        <f>ROUND(IF(H756&lt;'Заказ, cкидки и курсы валют'!$B$39,H756*0.54*100/(100-'Заказ, cкидки и курсы валют'!$C$39),IF(H756&lt;'Заказ, cкидки и курсы валют'!$B$40,H756*0.54*100/(100-'Заказ, cкидки и курсы валют'!$C$40),IF(H756&lt;'Заказ, cкидки и курсы валют'!$B$41,H756*0.54*100/(100-'Заказ, cкидки и курсы валют'!$C$41),IF(H756&lt;'Заказ, cкидки и курсы валют'!$B$42,H756*0.54*100/(100-'Заказ, cкидки и курсы валют'!$C$42),IF(H756&lt;'Заказ, cкидки и курсы валют'!$B$43,H756*0.54*100/(100-'Заказ, cкидки и курсы валют'!$C$43),H756))))),2)</f>
        <v>464.4</v>
      </c>
    </row>
    <row r="757" spans="1:10" ht="14.15" customHeight="1" thickBot="1">
      <c r="A757" s="403" t="s">
        <v>7460</v>
      </c>
      <c r="B757" s="399" t="s">
        <v>3070</v>
      </c>
      <c r="C757" s="2287">
        <v>15.8</v>
      </c>
      <c r="D757" s="1666">
        <v>10</v>
      </c>
      <c r="E757" s="1602">
        <f t="shared" si="171"/>
        <v>1574.96</v>
      </c>
      <c r="F757" s="471">
        <f t="shared" si="172"/>
        <v>1574.96</v>
      </c>
      <c r="G757" s="691">
        <f t="shared" si="173"/>
        <v>38700</v>
      </c>
      <c r="H757" s="659">
        <f>ROUND(IF('Заказ, cкидки и курсы валют'!$J$23*E757/1000*D757&lt;387,387,'Заказ, cкидки и курсы валют'!$J$23*E757/1000*D757)*(1-'Заказ, cкидки и курсы валют'!$I$12),2)</f>
        <v>387</v>
      </c>
      <c r="I757" s="14"/>
      <c r="J757" s="96">
        <f>ROUND(IF(H757&lt;'Заказ, cкидки и курсы валют'!$B$39,H757*0.54*100/(100-'Заказ, cкидки и курсы валют'!$C$39),IF(H757&lt;'Заказ, cкидки и курсы валют'!$B$40,H757*0.54*100/(100-'Заказ, cкидки и курсы валют'!$C$40),IF(H757&lt;'Заказ, cкидки и курсы валют'!$B$41,H757*0.54*100/(100-'Заказ, cкидки и курсы валют'!$C$41),IF(H757&lt;'Заказ, cкидки и курсы валют'!$B$42,H757*0.54*100/(100-'Заказ, cкидки и курсы валют'!$C$42),IF(H757&lt;'Заказ, cкидки и курсы валют'!$B$43,H757*0.54*100/(100-'Заказ, cкидки и курсы валют'!$C$43),H757))))),2)</f>
        <v>464.4</v>
      </c>
    </row>
    <row r="758" spans="1:10" ht="14.15" customHeight="1" thickBot="1">
      <c r="A758" s="403" t="s">
        <v>7461</v>
      </c>
      <c r="B758" s="399" t="s">
        <v>3071</v>
      </c>
      <c r="C758" s="2287">
        <v>25</v>
      </c>
      <c r="D758" s="1666">
        <v>8</v>
      </c>
      <c r="E758" s="1602">
        <f t="shared" si="171"/>
        <v>2233.2399999999998</v>
      </c>
      <c r="F758" s="471">
        <f t="shared" si="172"/>
        <v>2233.2399999999998</v>
      </c>
      <c r="G758" s="691">
        <f t="shared" si="173"/>
        <v>48375</v>
      </c>
      <c r="H758" s="659">
        <f>ROUND(IF('Заказ, cкидки и курсы валют'!$J$23*E758/1000*D758&lt;387,387,'Заказ, cкидки и курсы валют'!$J$23*E758/1000*D758)*(1-'Заказ, cкидки и курсы валют'!$I$12),2)</f>
        <v>387</v>
      </c>
      <c r="I758" s="14"/>
      <c r="J758" s="96">
        <f>ROUND(IF(H758&lt;'Заказ, cкидки и курсы валют'!$B$39,H758*0.54*100/(100-'Заказ, cкидки и курсы валют'!$C$39),IF(H758&lt;'Заказ, cкидки и курсы валют'!$B$40,H758*0.54*100/(100-'Заказ, cкидки и курсы валют'!$C$40),IF(H758&lt;'Заказ, cкидки и курсы валют'!$B$41,H758*0.54*100/(100-'Заказ, cкидки и курсы валют'!$C$41),IF(H758&lt;'Заказ, cкидки и курсы валют'!$B$42,H758*0.54*100/(100-'Заказ, cкидки и курсы валют'!$C$42),IF(H758&lt;'Заказ, cкидки и курсы валют'!$B$43,H758*0.54*100/(100-'Заказ, cкидки и курсы валют'!$C$43),H758))))),2)</f>
        <v>464.4</v>
      </c>
    </row>
    <row r="759" spans="1:10" ht="13.5" thickBot="1">
      <c r="A759" s="403" t="s">
        <v>7462</v>
      </c>
      <c r="B759" s="399" t="s">
        <v>3072</v>
      </c>
      <c r="C759" s="2287">
        <v>38</v>
      </c>
      <c r="D759" s="1666">
        <v>5</v>
      </c>
      <c r="E759" s="1602">
        <f t="shared" si="171"/>
        <v>3408.3599999999997</v>
      </c>
      <c r="F759" s="471">
        <f t="shared" si="172"/>
        <v>3408.36</v>
      </c>
      <c r="G759" s="691">
        <f t="shared" si="173"/>
        <v>77400</v>
      </c>
      <c r="H759" s="659">
        <f>ROUND(IF('Заказ, cкидки и курсы валют'!$J$23*E759/1000*D759&lt;387,387,'Заказ, cкидки и курсы валют'!$J$23*E759/1000*D759)*(1-'Заказ, cкидки и курсы валют'!$I$12),2)</f>
        <v>387</v>
      </c>
      <c r="I759" s="14"/>
      <c r="J759" s="96">
        <f>ROUND(IF(H759&lt;'Заказ, cкидки и курсы валют'!$B$39,H759*0.54*100/(100-'Заказ, cкидки и курсы валют'!$C$39),IF(H759&lt;'Заказ, cкидки и курсы валют'!$B$40,H759*0.54*100/(100-'Заказ, cкидки и курсы валют'!$C$40),IF(H759&lt;'Заказ, cкидки и курсы валют'!$B$41,H759*0.54*100/(100-'Заказ, cкидки и курсы валют'!$C$41),IF(H759&lt;'Заказ, cкидки и курсы валют'!$B$42,H759*0.54*100/(100-'Заказ, cкидки и курсы валют'!$C$42),IF(H759&lt;'Заказ, cкидки и курсы валют'!$B$43,H759*0.54*100/(100-'Заказ, cкидки и курсы валют'!$C$43),H759))))),2)</f>
        <v>464.4</v>
      </c>
    </row>
    <row r="760" spans="1:10" ht="13.5" thickBot="1">
      <c r="A760" s="403" t="s">
        <v>11738</v>
      </c>
      <c r="B760" s="399" t="s">
        <v>3167</v>
      </c>
      <c r="C760" s="2287">
        <v>62.5</v>
      </c>
      <c r="D760" s="1666">
        <v>4</v>
      </c>
      <c r="E760" s="1602">
        <f t="shared" si="171"/>
        <v>5114.88</v>
      </c>
      <c r="F760" s="471">
        <f>ROUND(E760*(1-$F$11),2)</f>
        <v>5114.88</v>
      </c>
      <c r="G760" s="691">
        <f>H760/D760*1000</f>
        <v>96750</v>
      </c>
      <c r="H760" s="659">
        <f>ROUND(IF('Заказ, cкидки и курсы валют'!$J$23*E760/1000*D760&lt;387,387,'Заказ, cкидки и курсы валют'!$J$23*E760/1000*D760)*(1-'Заказ, cкидки и курсы валют'!$I$12),2)</f>
        <v>387</v>
      </c>
      <c r="I760" s="14"/>
      <c r="J760" s="22"/>
    </row>
    <row r="761" spans="1:10">
      <c r="A761" s="2701" t="s">
        <v>12573</v>
      </c>
      <c r="B761" s="399" t="s">
        <v>3073</v>
      </c>
      <c r="C761" s="2287">
        <v>73.5</v>
      </c>
      <c r="D761" s="1666">
        <v>3</v>
      </c>
      <c r="E761" s="1602">
        <f t="shared" si="171"/>
        <v>7363.24</v>
      </c>
      <c r="F761" s="471">
        <f>ROUND(E761*(1-$F$11),2)</f>
        <v>7363.24</v>
      </c>
      <c r="G761" s="691">
        <f>H761/D761*1000</f>
        <v>129000</v>
      </c>
      <c r="H761" s="659">
        <f>ROUND(IF('Заказ, cкидки и курсы валют'!$J$23*E761/1000*D761&lt;387,387,'Заказ, cкидки и курсы валют'!$J$23*E761/1000*D761)*(1-'Заказ, cкидки и курсы валют'!$I$12),2)</f>
        <v>387</v>
      </c>
      <c r="I761" s="14"/>
      <c r="J761" s="22"/>
    </row>
    <row r="762" spans="1:10" ht="13.5" thickBot="1">
      <c r="A762" s="648"/>
      <c r="B762" s="1342"/>
      <c r="C762" s="2301"/>
      <c r="D762" s="86"/>
      <c r="E762" s="472"/>
      <c r="F762" s="448"/>
      <c r="G762" s="91"/>
      <c r="H762" s="13"/>
      <c r="I762" s="13"/>
    </row>
    <row r="763" spans="1:10" ht="18">
      <c r="A763" s="904"/>
      <c r="B763" s="905"/>
      <c r="C763" s="1962"/>
      <c r="D763" s="64" t="s">
        <v>2271</v>
      </c>
      <c r="E763" s="428"/>
      <c r="F763" s="428"/>
      <c r="G763" s="518"/>
      <c r="H763" s="128"/>
      <c r="I763" s="68"/>
    </row>
    <row r="764" spans="1:10">
      <c r="A764" s="890"/>
      <c r="C764" s="1475"/>
      <c r="D764" s="70"/>
      <c r="E764" s="713"/>
      <c r="F764" s="465"/>
      <c r="G764" s="703"/>
      <c r="H764" s="16"/>
      <c r="I764" s="132"/>
    </row>
    <row r="765" spans="1:10">
      <c r="A765" s="890"/>
      <c r="C765" s="1475"/>
      <c r="D765" s="70"/>
      <c r="E765" s="713"/>
      <c r="F765" s="465"/>
      <c r="G765" s="703"/>
      <c r="H765" s="16"/>
      <c r="I765" s="132"/>
    </row>
    <row r="766" spans="1:10" ht="14.5">
      <c r="A766" s="890"/>
      <c r="C766" s="1475"/>
      <c r="D766" s="70"/>
      <c r="E766" s="713"/>
      <c r="F766" s="465"/>
      <c r="G766" s="703"/>
      <c r="H766" s="16"/>
      <c r="I766" s="132"/>
      <c r="J766" s="446"/>
    </row>
    <row r="767" spans="1:10" ht="18.5" thickBot="1">
      <c r="A767" s="2042" t="s">
        <v>7302</v>
      </c>
      <c r="B767" s="897"/>
      <c r="C767" s="1931"/>
      <c r="D767" s="72"/>
      <c r="E767" s="714"/>
      <c r="F767" s="467"/>
      <c r="G767" s="704"/>
      <c r="H767" s="136"/>
      <c r="I767" s="137"/>
      <c r="J767" s="446"/>
    </row>
    <row r="768" spans="1:10" ht="30">
      <c r="A768" s="1519" t="s">
        <v>1013</v>
      </c>
      <c r="B768" s="1520" t="s">
        <v>1014</v>
      </c>
      <c r="C768" s="2286" t="s">
        <v>665</v>
      </c>
      <c r="D768" s="158" t="s">
        <v>2923</v>
      </c>
      <c r="E768" s="432" t="s">
        <v>10281</v>
      </c>
      <c r="F768" s="469" t="s">
        <v>2578</v>
      </c>
      <c r="G768" s="693" t="s">
        <v>2427</v>
      </c>
      <c r="H768" s="264" t="s">
        <v>493</v>
      </c>
      <c r="I768" s="160" t="s">
        <v>4003</v>
      </c>
      <c r="J768" s="446"/>
    </row>
    <row r="769" spans="1:10" ht="14.15" customHeight="1">
      <c r="A769" s="1519"/>
      <c r="B769" s="1680"/>
      <c r="C769" s="2286" t="s">
        <v>3419</v>
      </c>
      <c r="D769" s="313" t="s">
        <v>2428</v>
      </c>
      <c r="E769" s="715" t="s">
        <v>264</v>
      </c>
      <c r="F769" s="475">
        <f>'Заказ, cкидки и курсы валют'!$I$12</f>
        <v>0</v>
      </c>
      <c r="G769" s="764"/>
      <c r="H769" s="358"/>
      <c r="I769" s="252"/>
      <c r="J769" s="446"/>
    </row>
    <row r="770" spans="1:10" ht="14.15" customHeight="1">
      <c r="A770" s="403" t="s">
        <v>2009</v>
      </c>
      <c r="B770" s="490" t="s">
        <v>3081</v>
      </c>
      <c r="C770" s="2288">
        <v>2.69</v>
      </c>
      <c r="D770" s="1640">
        <v>7800</v>
      </c>
      <c r="E770" s="446">
        <v>104.04</v>
      </c>
      <c r="F770" s="471">
        <f>ROUND(E770*(1-$F$11),2)</f>
        <v>104.04</v>
      </c>
      <c r="G770" s="691">
        <f>'Заказ, cкидки и курсы валют'!$J$23*F770</f>
        <v>1196.46</v>
      </c>
      <c r="H770" s="96">
        <f>ROUND((D770/1000)*G770,2)</f>
        <v>9332.39</v>
      </c>
      <c r="I770" s="14"/>
      <c r="J770" s="446"/>
    </row>
    <row r="771" spans="1:10" ht="14.15" customHeight="1">
      <c r="A771" s="403" t="s">
        <v>2010</v>
      </c>
      <c r="B771" s="490" t="s">
        <v>3437</v>
      </c>
      <c r="C771" s="2288">
        <v>2.85</v>
      </c>
      <c r="D771" s="1640">
        <v>8000</v>
      </c>
      <c r="E771" s="446">
        <v>100.21</v>
      </c>
      <c r="F771" s="471">
        <f t="shared" ref="F771:F776" si="174">ROUND(E771*(1-$F$11),2)</f>
        <v>100.21</v>
      </c>
      <c r="G771" s="691">
        <f>'Заказ, cкидки и курсы валют'!$J$23*F771</f>
        <v>1152.415</v>
      </c>
      <c r="H771" s="96">
        <f t="shared" ref="H771:H776" si="175">ROUND((D771/1000)*G771,2)</f>
        <v>9219.32</v>
      </c>
      <c r="I771" s="14"/>
      <c r="J771" s="446"/>
    </row>
    <row r="772" spans="1:10" ht="14.15" customHeight="1">
      <c r="A772" s="403" t="s">
        <v>2011</v>
      </c>
      <c r="B772" s="490" t="s">
        <v>3438</v>
      </c>
      <c r="C772" s="2288">
        <v>3.5</v>
      </c>
      <c r="D772" s="1640">
        <v>5000</v>
      </c>
      <c r="E772" s="446">
        <v>124.09</v>
      </c>
      <c r="F772" s="471">
        <f t="shared" si="174"/>
        <v>124.09</v>
      </c>
      <c r="G772" s="691">
        <f>'Заказ, cкидки и курсы валют'!$J$23*F772</f>
        <v>1427.0350000000001</v>
      </c>
      <c r="H772" s="96">
        <f t="shared" si="175"/>
        <v>7135.18</v>
      </c>
      <c r="I772" s="14"/>
      <c r="J772" s="446"/>
    </row>
    <row r="773" spans="1:10" ht="14.15" customHeight="1">
      <c r="A773" s="403" t="s">
        <v>2012</v>
      </c>
      <c r="B773" s="490" t="s">
        <v>3439</v>
      </c>
      <c r="C773" s="2288">
        <v>5.5</v>
      </c>
      <c r="D773" s="1640">
        <v>4000</v>
      </c>
      <c r="E773" s="446">
        <v>162.62</v>
      </c>
      <c r="F773" s="471">
        <f t="shared" si="174"/>
        <v>162.62</v>
      </c>
      <c r="G773" s="691">
        <f>'Заказ, cкидки и курсы валют'!$J$23*F773</f>
        <v>1870.13</v>
      </c>
      <c r="H773" s="96">
        <f t="shared" si="175"/>
        <v>7480.52</v>
      </c>
      <c r="I773" s="14"/>
      <c r="J773" s="446"/>
    </row>
    <row r="774" spans="1:10" ht="14.15" customHeight="1">
      <c r="A774" s="403" t="s">
        <v>2013</v>
      </c>
      <c r="B774" s="490" t="s">
        <v>3069</v>
      </c>
      <c r="C774" s="2288">
        <v>10</v>
      </c>
      <c r="D774" s="1640">
        <v>1500</v>
      </c>
      <c r="E774" s="446">
        <v>336.55</v>
      </c>
      <c r="F774" s="471">
        <f t="shared" si="174"/>
        <v>336.55</v>
      </c>
      <c r="G774" s="691">
        <f>'Заказ, cкидки и курсы валют'!$J$23*F774</f>
        <v>3870.3250000000003</v>
      </c>
      <c r="H774" s="96">
        <f t="shared" si="175"/>
        <v>5805.49</v>
      </c>
      <c r="I774" s="14"/>
      <c r="J774" s="446"/>
    </row>
    <row r="775" spans="1:10" ht="14.15" customHeight="1">
      <c r="A775" s="403" t="s">
        <v>2014</v>
      </c>
      <c r="B775" s="490" t="s">
        <v>3070</v>
      </c>
      <c r="C775" s="2288">
        <v>14</v>
      </c>
      <c r="D775" s="32">
        <v>1100</v>
      </c>
      <c r="E775" s="446">
        <v>540.38</v>
      </c>
      <c r="F775" s="471">
        <f t="shared" si="174"/>
        <v>540.38</v>
      </c>
      <c r="G775" s="691">
        <f>'Заказ, cкидки и курсы валют'!$J$23*F775</f>
        <v>6214.37</v>
      </c>
      <c r="H775" s="96">
        <f t="shared" si="175"/>
        <v>6835.81</v>
      </c>
      <c r="I775" s="14"/>
      <c r="J775" s="446"/>
    </row>
    <row r="776" spans="1:10" ht="14.15" customHeight="1">
      <c r="A776" s="403" t="s">
        <v>2015</v>
      </c>
      <c r="B776" s="490" t="s">
        <v>3072</v>
      </c>
      <c r="C776" s="2288">
        <v>55.12</v>
      </c>
      <c r="D776" s="32">
        <v>250</v>
      </c>
      <c r="E776" s="446">
        <v>2529.8000000000002</v>
      </c>
      <c r="F776" s="471">
        <f t="shared" si="174"/>
        <v>2529.8000000000002</v>
      </c>
      <c r="G776" s="691">
        <f>'Заказ, cкидки и курсы валют'!$J$23*F776</f>
        <v>29092.7</v>
      </c>
      <c r="H776" s="96">
        <f t="shared" si="175"/>
        <v>7273.18</v>
      </c>
      <c r="I776" s="14"/>
      <c r="J776" s="446"/>
    </row>
    <row r="777" spans="1:10" ht="14.15" customHeight="1" thickBot="1">
      <c r="A777" s="648"/>
      <c r="B777" s="1917"/>
      <c r="C777" s="2276"/>
      <c r="D777" s="58"/>
      <c r="E777" s="472"/>
      <c r="F777" s="448"/>
      <c r="G777" s="91"/>
      <c r="H777" s="13"/>
      <c r="I777" s="13"/>
      <c r="J777" s="446"/>
    </row>
    <row r="778" spans="1:10" ht="46.5" customHeight="1">
      <c r="A778" s="904"/>
      <c r="B778" s="905"/>
      <c r="C778" s="1962"/>
      <c r="D778" s="64" t="s">
        <v>2271</v>
      </c>
      <c r="E778" s="428"/>
      <c r="F778" s="428"/>
      <c r="G778" s="518"/>
      <c r="H778" s="128"/>
      <c r="I778" s="68"/>
      <c r="J778" s="446"/>
    </row>
    <row r="779" spans="1:10" ht="14.15" customHeight="1">
      <c r="A779" s="890"/>
      <c r="C779" s="1475"/>
      <c r="D779" s="70"/>
      <c r="E779" s="713"/>
      <c r="F779" s="465"/>
      <c r="G779" s="703"/>
      <c r="H779" s="16"/>
      <c r="I779" s="132"/>
    </row>
    <row r="780" spans="1:10" ht="14.15" customHeight="1">
      <c r="A780" s="890"/>
      <c r="C780" s="1475"/>
      <c r="D780" s="70"/>
      <c r="E780" s="713"/>
      <c r="F780" s="465"/>
      <c r="G780" s="703"/>
      <c r="H780" s="16"/>
      <c r="I780" s="132"/>
    </row>
    <row r="781" spans="1:10" ht="14.15" customHeight="1">
      <c r="A781" s="890"/>
      <c r="C781" s="1475"/>
      <c r="D781" s="70"/>
      <c r="E781" s="713"/>
      <c r="F781" s="465"/>
      <c r="G781" s="703"/>
      <c r="H781" s="16"/>
      <c r="I781" s="132"/>
    </row>
    <row r="782" spans="1:10" ht="32.25" customHeight="1" thickBot="1">
      <c r="A782" s="2044" t="s">
        <v>7303</v>
      </c>
      <c r="B782" s="2043"/>
      <c r="C782" s="2345"/>
      <c r="D782" s="136"/>
      <c r="E782" s="717"/>
      <c r="F782" s="467"/>
      <c r="G782" s="704"/>
      <c r="H782" s="136"/>
      <c r="I782" s="137"/>
    </row>
    <row r="783" spans="1:10" ht="40.5" customHeight="1">
      <c r="A783" s="1519" t="s">
        <v>1013</v>
      </c>
      <c r="B783" s="1520" t="s">
        <v>1014</v>
      </c>
      <c r="C783" s="2286" t="s">
        <v>665</v>
      </c>
      <c r="D783" s="158" t="s">
        <v>2923</v>
      </c>
      <c r="E783" s="432" t="s">
        <v>10281</v>
      </c>
      <c r="F783" s="469" t="s">
        <v>2578</v>
      </c>
      <c r="G783" s="693" t="s">
        <v>2427</v>
      </c>
      <c r="H783" s="264" t="s">
        <v>493</v>
      </c>
      <c r="I783" s="160" t="s">
        <v>4003</v>
      </c>
      <c r="J783" s="327" t="s">
        <v>11229</v>
      </c>
    </row>
    <row r="784" spans="1:10" ht="14.15" customHeight="1">
      <c r="A784" s="1519"/>
      <c r="B784" s="1680"/>
      <c r="C784" s="2286" t="s">
        <v>3419</v>
      </c>
      <c r="D784" s="313" t="s">
        <v>2428</v>
      </c>
      <c r="E784" s="715" t="s">
        <v>264</v>
      </c>
      <c r="F784" s="475">
        <f>'Заказ, cкидки и курсы валют'!$I$12</f>
        <v>0</v>
      </c>
      <c r="G784" s="764"/>
      <c r="H784" s="358"/>
      <c r="I784" s="252"/>
      <c r="J784" s="264"/>
    </row>
    <row r="785" spans="1:10" ht="14.15" customHeight="1">
      <c r="A785" s="403" t="s">
        <v>2016</v>
      </c>
      <c r="B785" s="490" t="s">
        <v>3081</v>
      </c>
      <c r="C785" s="2288">
        <v>2.69</v>
      </c>
      <c r="D785" s="1639">
        <v>1000</v>
      </c>
      <c r="E785" s="1602">
        <f>E770*1.2</f>
        <v>124.848</v>
      </c>
      <c r="F785" s="471">
        <f>ROUND(E785*(1-$F$11),2)</f>
        <v>124.85</v>
      </c>
      <c r="G785" s="691">
        <f>'Заказ, cкидки и курсы валют'!$J$23*F785</f>
        <v>1435.7749999999999</v>
      </c>
      <c r="H785" s="96">
        <f>ROUND((D785/1000)*G785,2)</f>
        <v>1435.78</v>
      </c>
      <c r="I785" s="14"/>
      <c r="J785" s="96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1435.78</v>
      </c>
    </row>
    <row r="786" spans="1:10" ht="14.15" customHeight="1">
      <c r="A786" s="403" t="s">
        <v>2017</v>
      </c>
      <c r="B786" s="490" t="s">
        <v>3437</v>
      </c>
      <c r="C786" s="2288">
        <v>2.85</v>
      </c>
      <c r="D786" s="1639">
        <v>800</v>
      </c>
      <c r="E786" s="1602">
        <f t="shared" ref="E786:E791" si="176">E771*1.2</f>
        <v>120.25199999999998</v>
      </c>
      <c r="F786" s="471">
        <f t="shared" ref="F786:F791" si="177">ROUND(E786*(1-$F$11),2)</f>
        <v>120.25</v>
      </c>
      <c r="G786" s="691">
        <f>'Заказ, cкидки и курсы валют'!$J$23*F786</f>
        <v>1382.875</v>
      </c>
      <c r="H786" s="96">
        <f t="shared" ref="H786:H791" si="178">ROUND((D786/1000)*G786,2)</f>
        <v>1106.3</v>
      </c>
      <c r="I786" s="14"/>
      <c r="J786" s="96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1106.3</v>
      </c>
    </row>
    <row r="787" spans="1:10" ht="14.15" customHeight="1">
      <c r="A787" s="403" t="s">
        <v>2018</v>
      </c>
      <c r="B787" s="490" t="s">
        <v>3438</v>
      </c>
      <c r="C787" s="2288">
        <v>3.5</v>
      </c>
      <c r="D787" s="1639">
        <v>400</v>
      </c>
      <c r="E787" s="1602">
        <f t="shared" si="176"/>
        <v>148.90799999999999</v>
      </c>
      <c r="F787" s="471">
        <f t="shared" si="177"/>
        <v>148.91</v>
      </c>
      <c r="G787" s="691">
        <f>'Заказ, cкидки и курсы валют'!$J$23*F787</f>
        <v>1712.4649999999999</v>
      </c>
      <c r="H787" s="96">
        <f t="shared" si="178"/>
        <v>684.99</v>
      </c>
      <c r="I787" s="14"/>
      <c r="J787" s="96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739.79</v>
      </c>
    </row>
    <row r="788" spans="1:10" ht="14.15" customHeight="1">
      <c r="A788" s="403" t="s">
        <v>2019</v>
      </c>
      <c r="B788" s="490" t="s">
        <v>3439</v>
      </c>
      <c r="C788" s="2288">
        <v>5.5</v>
      </c>
      <c r="D788" s="1639">
        <v>300</v>
      </c>
      <c r="E788" s="1602">
        <f t="shared" si="176"/>
        <v>195.14400000000001</v>
      </c>
      <c r="F788" s="471">
        <f t="shared" si="177"/>
        <v>195.14</v>
      </c>
      <c r="G788" s="691">
        <f>'Заказ, cкидки и курсы валют'!$J$23*F788</f>
        <v>2244.1099999999997</v>
      </c>
      <c r="H788" s="96">
        <f t="shared" si="178"/>
        <v>673.23</v>
      </c>
      <c r="I788" s="14"/>
      <c r="J788" s="96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727.09</v>
      </c>
    </row>
    <row r="789" spans="1:10" ht="14.15" customHeight="1">
      <c r="A789" s="403" t="s">
        <v>2020</v>
      </c>
      <c r="B789" s="490" t="s">
        <v>3069</v>
      </c>
      <c r="C789" s="2288">
        <v>10</v>
      </c>
      <c r="D789" s="1639">
        <v>200</v>
      </c>
      <c r="E789" s="1602">
        <f t="shared" si="176"/>
        <v>403.86</v>
      </c>
      <c r="F789" s="471">
        <f t="shared" si="177"/>
        <v>403.86</v>
      </c>
      <c r="G789" s="691">
        <f>'Заказ, cкидки и курсы валют'!$J$23*F789</f>
        <v>4644.3900000000003</v>
      </c>
      <c r="H789" s="96">
        <f t="shared" si="178"/>
        <v>928.88</v>
      </c>
      <c r="I789" s="14"/>
      <c r="J789" s="96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928.88</v>
      </c>
    </row>
    <row r="790" spans="1:10" ht="14.15" customHeight="1">
      <c r="A790" s="403" t="s">
        <v>2021</v>
      </c>
      <c r="B790" s="490" t="s">
        <v>3070</v>
      </c>
      <c r="C790" s="2288">
        <v>14</v>
      </c>
      <c r="D790" s="50">
        <v>80</v>
      </c>
      <c r="E790" s="1602">
        <f t="shared" si="176"/>
        <v>648.45600000000002</v>
      </c>
      <c r="F790" s="471">
        <f t="shared" si="177"/>
        <v>648.46</v>
      </c>
      <c r="G790" s="691">
        <f>'Заказ, cкидки и курсы валют'!$J$23*F790</f>
        <v>7457.2900000000009</v>
      </c>
      <c r="H790" s="96">
        <f t="shared" si="178"/>
        <v>596.58000000000004</v>
      </c>
      <c r="I790" s="14"/>
      <c r="J790" s="96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644.30999999999995</v>
      </c>
    </row>
    <row r="791" spans="1:10" ht="12" customHeight="1">
      <c r="A791" s="403" t="s">
        <v>2022</v>
      </c>
      <c r="B791" s="490" t="s">
        <v>3072</v>
      </c>
      <c r="C791" s="2288">
        <v>55.12</v>
      </c>
      <c r="D791" s="50">
        <v>25</v>
      </c>
      <c r="E791" s="1602">
        <f t="shared" si="176"/>
        <v>3035.76</v>
      </c>
      <c r="F791" s="471">
        <f t="shared" si="177"/>
        <v>3035.76</v>
      </c>
      <c r="G791" s="691">
        <f>'Заказ, cкидки и курсы валют'!$J$23*F791</f>
        <v>34911.240000000005</v>
      </c>
      <c r="H791" s="96">
        <f t="shared" si="178"/>
        <v>872.78</v>
      </c>
      <c r="I791" s="14"/>
      <c r="J791" s="96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942.6</v>
      </c>
    </row>
    <row r="792" spans="1:10" ht="18" customHeight="1" thickBot="1">
      <c r="A792" s="648"/>
      <c r="B792" s="1917"/>
      <c r="C792" s="2276"/>
      <c r="D792" s="58"/>
      <c r="E792" s="472"/>
      <c r="F792" s="448"/>
      <c r="G792" s="91"/>
      <c r="H792" s="13"/>
      <c r="I792" s="13"/>
    </row>
    <row r="793" spans="1:10" ht="12" customHeight="1">
      <c r="A793" s="904"/>
      <c r="B793" s="905"/>
      <c r="C793" s="1962"/>
      <c r="D793" s="64" t="s">
        <v>2271</v>
      </c>
      <c r="E793" s="428"/>
      <c r="F793" s="428"/>
      <c r="G793" s="518"/>
      <c r="H793" s="128"/>
      <c r="I793" s="68"/>
    </row>
    <row r="794" spans="1:10" ht="12" customHeight="1">
      <c r="A794" s="890"/>
      <c r="C794" s="1475"/>
      <c r="D794" s="70"/>
      <c r="E794" s="713"/>
      <c r="F794" s="465"/>
      <c r="G794" s="703"/>
      <c r="H794" s="16"/>
      <c r="I794" s="132"/>
    </row>
    <row r="795" spans="1:10" ht="12" customHeight="1">
      <c r="A795" s="890"/>
      <c r="C795" s="1475"/>
      <c r="D795" s="70"/>
      <c r="E795" s="713"/>
      <c r="F795" s="465"/>
      <c r="G795" s="703"/>
      <c r="H795" s="16"/>
      <c r="I795" s="132"/>
    </row>
    <row r="796" spans="1:10" ht="12" customHeight="1">
      <c r="A796" s="890"/>
      <c r="C796" s="1475"/>
      <c r="D796" s="70"/>
      <c r="E796" s="713"/>
      <c r="F796" s="465"/>
      <c r="G796" s="703"/>
      <c r="H796" s="16"/>
      <c r="I796" s="132"/>
    </row>
    <row r="797" spans="1:10" ht="30" customHeight="1" thickBot="1">
      <c r="A797" s="2044" t="s">
        <v>7304</v>
      </c>
      <c r="B797" s="2045"/>
      <c r="C797" s="2345"/>
      <c r="D797" s="136"/>
      <c r="E797" s="717"/>
      <c r="F797" s="467"/>
      <c r="G797" s="704"/>
      <c r="H797" s="136"/>
      <c r="I797" s="137"/>
    </row>
    <row r="798" spans="1:10" ht="38.25" customHeight="1">
      <c r="A798" s="1519" t="s">
        <v>1013</v>
      </c>
      <c r="B798" s="1520" t="s">
        <v>1014</v>
      </c>
      <c r="C798" s="2286" t="s">
        <v>665</v>
      </c>
      <c r="D798" s="158" t="s">
        <v>2923</v>
      </c>
      <c r="E798" s="432" t="s">
        <v>10281</v>
      </c>
      <c r="F798" s="469" t="s">
        <v>2578</v>
      </c>
      <c r="G798" s="693" t="s">
        <v>2427</v>
      </c>
      <c r="H798" s="264" t="s">
        <v>493</v>
      </c>
      <c r="I798" s="160" t="s">
        <v>4003</v>
      </c>
      <c r="J798" s="327" t="s">
        <v>11229</v>
      </c>
    </row>
    <row r="799" spans="1:10" ht="14.15" customHeight="1" thickBot="1">
      <c r="A799" s="1519"/>
      <c r="B799" s="1680"/>
      <c r="C799" s="2286" t="s">
        <v>3419</v>
      </c>
      <c r="D799" s="313" t="s">
        <v>2428</v>
      </c>
      <c r="E799" s="715" t="s">
        <v>264</v>
      </c>
      <c r="F799" s="475">
        <f>'Заказ, cкидки и курсы валют'!$I$12</f>
        <v>0</v>
      </c>
      <c r="G799" s="764"/>
      <c r="H799" s="358"/>
      <c r="I799" s="252"/>
      <c r="J799" s="264"/>
    </row>
    <row r="800" spans="1:10" ht="14.15" customHeight="1" thickBot="1">
      <c r="A800" s="403" t="s">
        <v>7463</v>
      </c>
      <c r="B800" s="490" t="s">
        <v>3081</v>
      </c>
      <c r="C800" s="2288">
        <v>2.69</v>
      </c>
      <c r="D800" s="1639">
        <v>50</v>
      </c>
      <c r="E800" s="1602">
        <f>(E770*2)+(1000/D800*7.5)</f>
        <v>358.08000000000004</v>
      </c>
      <c r="F800" s="471">
        <f>ROUND(E800*(1-$F$11),2)</f>
        <v>358.08</v>
      </c>
      <c r="G800" s="691">
        <f>H800/D800*1000</f>
        <v>7740</v>
      </c>
      <c r="H800" s="659">
        <f>ROUND(IF('Заказ, cкидки и курсы валют'!$J$23*E800/1000*D800&lt;387,387,'Заказ, cкидки и курсы валют'!$J$23*E800/1000*D800)*(1-'Заказ, cкидки и курсы валют'!$I$12),2)</f>
        <v>387</v>
      </c>
      <c r="I800" s="14"/>
      <c r="J800" s="96">
        <f>ROUND(IF(H800&lt;'Заказ, cкидки и курсы валют'!$B$39,H800*0.54*100/(100-'Заказ, cкидки и курсы валют'!$C$39),IF(H800&lt;'Заказ, cкидки и курсы валют'!$B$40,H800*0.54*100/(100-'Заказ, cкидки и курсы валют'!$C$40),IF(H800&lt;'Заказ, cкидки и курсы валют'!$B$41,H800*0.54*100/(100-'Заказ, cкидки и курсы валют'!$C$41),IF(H800&lt;'Заказ, cкидки и курсы валют'!$B$42,H800*0.54*100/(100-'Заказ, cкидки и курсы валют'!$C$42),IF(H800&lt;'Заказ, cкидки и курсы валют'!$B$43,H800*0.54*100/(100-'Заказ, cкидки и курсы валют'!$C$43),H800))))),2)</f>
        <v>464.4</v>
      </c>
    </row>
    <row r="801" spans="1:10" ht="14.15" customHeight="1" thickBot="1">
      <c r="A801" s="403" t="s">
        <v>7464</v>
      </c>
      <c r="B801" s="490" t="s">
        <v>3437</v>
      </c>
      <c r="C801" s="2288">
        <v>2.85</v>
      </c>
      <c r="D801" s="1639">
        <v>50</v>
      </c>
      <c r="E801" s="1602">
        <f t="shared" ref="E801:E806" si="179">(E771*2)+(1000/D801*7.5)</f>
        <v>350.41999999999996</v>
      </c>
      <c r="F801" s="471">
        <f t="shared" ref="F801:F806" si="180">ROUND(E801*(1-$F$11),2)</f>
        <v>350.42</v>
      </c>
      <c r="G801" s="691">
        <f t="shared" ref="G801:G806" si="181">H801/D801*1000</f>
        <v>7740</v>
      </c>
      <c r="H801" s="659">
        <f>ROUND(IF('Заказ, cкидки и курсы валют'!$J$23*E801/1000*D801&lt;387,387,'Заказ, cкидки и курсы валют'!$J$23*E801/1000*D801)*(1-'Заказ, cкидки и курсы валют'!$I$12),2)</f>
        <v>387</v>
      </c>
      <c r="I801" s="14"/>
      <c r="J801" s="96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464.4</v>
      </c>
    </row>
    <row r="802" spans="1:10" ht="14.15" customHeight="1" thickBot="1">
      <c r="A802" s="403" t="s">
        <v>7465</v>
      </c>
      <c r="B802" s="490" t="s">
        <v>3438</v>
      </c>
      <c r="C802" s="2288">
        <v>3.5</v>
      </c>
      <c r="D802" s="1639">
        <v>50</v>
      </c>
      <c r="E802" s="1602">
        <f t="shared" si="179"/>
        <v>398.18</v>
      </c>
      <c r="F802" s="471">
        <f t="shared" si="180"/>
        <v>398.18</v>
      </c>
      <c r="G802" s="691">
        <f t="shared" si="181"/>
        <v>7740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14"/>
      <c r="J802" s="96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</row>
    <row r="803" spans="1:10" ht="14.15" customHeight="1" thickBot="1">
      <c r="A803" s="403" t="s">
        <v>7466</v>
      </c>
      <c r="B803" s="490" t="s">
        <v>3439</v>
      </c>
      <c r="C803" s="2288">
        <v>5.5</v>
      </c>
      <c r="D803" s="1639">
        <v>40</v>
      </c>
      <c r="E803" s="1602">
        <f t="shared" si="179"/>
        <v>512.74</v>
      </c>
      <c r="F803" s="471">
        <f t="shared" si="180"/>
        <v>512.74</v>
      </c>
      <c r="G803" s="691">
        <f t="shared" si="181"/>
        <v>9675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14"/>
      <c r="J803" s="96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</row>
    <row r="804" spans="1:10" ht="14.15" customHeight="1" thickBot="1">
      <c r="A804" s="403" t="s">
        <v>7467</v>
      </c>
      <c r="B804" s="490" t="s">
        <v>3069</v>
      </c>
      <c r="C804" s="2288">
        <v>10</v>
      </c>
      <c r="D804" s="1639">
        <v>15</v>
      </c>
      <c r="E804" s="1602">
        <f t="shared" si="179"/>
        <v>1173.1000000000001</v>
      </c>
      <c r="F804" s="471">
        <f t="shared" si="180"/>
        <v>1173.0999999999999</v>
      </c>
      <c r="G804" s="691">
        <f t="shared" si="181"/>
        <v>25800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14"/>
      <c r="J804" s="96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</row>
    <row r="805" spans="1:10" ht="14.15" customHeight="1" thickBot="1">
      <c r="A805" s="403" t="s">
        <v>7468</v>
      </c>
      <c r="B805" s="490" t="s">
        <v>3070</v>
      </c>
      <c r="C805" s="2288">
        <v>14</v>
      </c>
      <c r="D805" s="50">
        <v>10</v>
      </c>
      <c r="E805" s="1602">
        <f t="shared" si="179"/>
        <v>1830.76</v>
      </c>
      <c r="F805" s="471">
        <f t="shared" si="180"/>
        <v>1830.76</v>
      </c>
      <c r="G805" s="691">
        <f t="shared" si="181"/>
        <v>38700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14"/>
      <c r="J805" s="96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</row>
    <row r="806" spans="1:10" ht="12" customHeight="1">
      <c r="A806" s="403" t="s">
        <v>7469</v>
      </c>
      <c r="B806" s="490" t="s">
        <v>3072</v>
      </c>
      <c r="C806" s="2288">
        <v>55.12</v>
      </c>
      <c r="D806" s="50">
        <v>5</v>
      </c>
      <c r="E806" s="1602">
        <f t="shared" si="179"/>
        <v>6559.6</v>
      </c>
      <c r="F806" s="471">
        <f t="shared" si="180"/>
        <v>6559.6</v>
      </c>
      <c r="G806" s="691">
        <f t="shared" si="181"/>
        <v>77400</v>
      </c>
      <c r="H806" s="659">
        <f>ROUND(IF('Заказ, cкидки и курсы валют'!$J$23*E806/1000*D806&lt;387,387,'Заказ, cкидки и курсы валют'!$J$23*E806/1000*D806)*(1-'Заказ, cкидки и курсы валют'!$I$12),2)</f>
        <v>387</v>
      </c>
      <c r="I806" s="14"/>
      <c r="J806" s="96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464.4</v>
      </c>
    </row>
    <row r="807" spans="1:10" ht="14.15" customHeight="1" thickBot="1">
      <c r="A807" s="648"/>
      <c r="B807" s="1917"/>
      <c r="C807" s="2276"/>
      <c r="D807" s="58"/>
      <c r="E807" s="472"/>
      <c r="F807" s="448"/>
      <c r="G807" s="91"/>
      <c r="H807" s="13"/>
      <c r="I807" s="13"/>
    </row>
    <row r="808" spans="1:10" ht="14.15" customHeight="1">
      <c r="A808" s="904"/>
      <c r="B808" s="905"/>
      <c r="C808" s="1962"/>
      <c r="D808" s="64" t="s">
        <v>2272</v>
      </c>
      <c r="E808" s="442"/>
      <c r="F808" s="435"/>
      <c r="G808" s="517"/>
      <c r="H808" s="128"/>
      <c r="I808" s="68"/>
    </row>
    <row r="809" spans="1:10" ht="14.15" customHeight="1">
      <c r="A809" s="890"/>
      <c r="C809" s="1475"/>
      <c r="D809" s="70"/>
      <c r="E809" s="713"/>
      <c r="F809" s="465"/>
      <c r="G809" s="703"/>
      <c r="H809" s="16"/>
      <c r="I809" s="132"/>
    </row>
    <row r="810" spans="1:10" ht="14.15" customHeight="1">
      <c r="A810" s="890"/>
      <c r="C810" s="1475"/>
      <c r="D810" s="70"/>
      <c r="E810" s="713"/>
      <c r="F810" s="465"/>
      <c r="G810" s="703"/>
      <c r="H810" s="16"/>
      <c r="I810" s="132"/>
    </row>
    <row r="811" spans="1:10" ht="20.25" customHeight="1">
      <c r="A811" s="890"/>
      <c r="C811" s="1475"/>
      <c r="D811" s="70"/>
      <c r="E811" s="713"/>
      <c r="F811" s="465"/>
      <c r="G811" s="703"/>
      <c r="H811" s="16"/>
      <c r="I811" s="132"/>
    </row>
    <row r="812" spans="1:10" ht="42" customHeight="1" thickBot="1">
      <c r="A812" s="2042" t="s">
        <v>7302</v>
      </c>
      <c r="B812" s="897"/>
      <c r="C812" s="1931"/>
      <c r="D812" s="72"/>
      <c r="E812" s="714"/>
      <c r="F812" s="467"/>
      <c r="G812" s="704"/>
      <c r="H812" s="136"/>
      <c r="I812" s="137"/>
    </row>
    <row r="813" spans="1:10" ht="34.5" customHeight="1">
      <c r="A813" s="1519" t="s">
        <v>1013</v>
      </c>
      <c r="B813" s="1520" t="s">
        <v>1014</v>
      </c>
      <c r="C813" s="2286" t="s">
        <v>665</v>
      </c>
      <c r="D813" s="158" t="s">
        <v>2923</v>
      </c>
      <c r="E813" s="432" t="s">
        <v>10281</v>
      </c>
      <c r="F813" s="469" t="s">
        <v>2578</v>
      </c>
      <c r="G813" s="693" t="s">
        <v>2427</v>
      </c>
      <c r="H813" s="264" t="s">
        <v>493</v>
      </c>
      <c r="I813" s="160" t="s">
        <v>4003</v>
      </c>
    </row>
    <row r="814" spans="1:10" ht="14.15" customHeight="1">
      <c r="A814" s="1519"/>
      <c r="B814" s="1680"/>
      <c r="C814" s="2286" t="s">
        <v>3419</v>
      </c>
      <c r="D814" s="313" t="s">
        <v>2428</v>
      </c>
      <c r="E814" s="715" t="s">
        <v>264</v>
      </c>
      <c r="F814" s="475">
        <f>'Заказ, cкидки и курсы валют'!$I$12</f>
        <v>0</v>
      </c>
      <c r="G814" s="764"/>
      <c r="H814" s="358"/>
      <c r="I814" s="252"/>
    </row>
    <row r="815" spans="1:10" ht="14.15" customHeight="1">
      <c r="A815" s="403" t="s">
        <v>2023</v>
      </c>
      <c r="B815" s="490" t="s">
        <v>993</v>
      </c>
      <c r="C815" s="2287">
        <v>2.2000000000000002</v>
      </c>
      <c r="D815" s="1677">
        <v>6000</v>
      </c>
      <c r="E815" s="446">
        <v>135.78</v>
      </c>
      <c r="F815" s="471">
        <f>ROUND(E815*(1-$F$11),2)</f>
        <v>135.78</v>
      </c>
      <c r="G815" s="691">
        <f>'Заказ, cкидки и курсы валют'!$J$23*F815</f>
        <v>1561.47</v>
      </c>
      <c r="H815" s="96">
        <f>ROUND((D815/1000)*G815,2)</f>
        <v>9368.82</v>
      </c>
      <c r="I815" s="14"/>
    </row>
    <row r="816" spans="1:10" ht="14.15" customHeight="1">
      <c r="A816" s="403" t="s">
        <v>2024</v>
      </c>
      <c r="B816" s="490" t="s">
        <v>994</v>
      </c>
      <c r="C816" s="2287">
        <v>2.7</v>
      </c>
      <c r="D816" s="1677">
        <v>6000</v>
      </c>
      <c r="E816" s="446">
        <v>130.41999999999999</v>
      </c>
      <c r="F816" s="471">
        <f t="shared" ref="F816:F819" si="182">ROUND(E816*(1-$F$11),2)</f>
        <v>130.41999999999999</v>
      </c>
      <c r="G816" s="691">
        <f>'Заказ, cкидки и курсы валют'!$J$23*F816</f>
        <v>1499.83</v>
      </c>
      <c r="H816" s="96">
        <f t="shared" ref="H816:H819" si="183">ROUND((D816/1000)*G816,2)</f>
        <v>8998.98</v>
      </c>
      <c r="I816" s="14"/>
    </row>
    <row r="817" spans="1:10" ht="14.15" customHeight="1">
      <c r="A817" s="403" t="s">
        <v>2025</v>
      </c>
      <c r="B817" s="490" t="s">
        <v>995</v>
      </c>
      <c r="C817" s="2287">
        <v>3.23</v>
      </c>
      <c r="D817" s="1677">
        <v>4000</v>
      </c>
      <c r="E817" s="446">
        <v>131.22999999999999</v>
      </c>
      <c r="F817" s="471">
        <f t="shared" si="182"/>
        <v>131.22999999999999</v>
      </c>
      <c r="G817" s="691">
        <f>'Заказ, cкидки и курсы валют'!$J$23*F817</f>
        <v>1509.145</v>
      </c>
      <c r="H817" s="96">
        <f t="shared" si="183"/>
        <v>6036.58</v>
      </c>
      <c r="I817" s="14"/>
    </row>
    <row r="818" spans="1:10" ht="14.15" customHeight="1">
      <c r="A818" s="403" t="s">
        <v>2026</v>
      </c>
      <c r="B818" s="490" t="s">
        <v>996</v>
      </c>
      <c r="C818" s="2287">
        <v>5.3</v>
      </c>
      <c r="D818" s="1677">
        <v>2500</v>
      </c>
      <c r="E818" s="446">
        <v>216.64</v>
      </c>
      <c r="F818" s="471">
        <f t="shared" si="182"/>
        <v>216.64</v>
      </c>
      <c r="G818" s="691">
        <f>'Заказ, cкидки и курсы валют'!$J$23*F818</f>
        <v>2491.3599999999997</v>
      </c>
      <c r="H818" s="96">
        <f t="shared" si="183"/>
        <v>6228.4</v>
      </c>
      <c r="I818" s="14"/>
    </row>
    <row r="819" spans="1:10" ht="12" customHeight="1">
      <c r="A819" s="403" t="s">
        <v>2027</v>
      </c>
      <c r="B819" s="490" t="s">
        <v>997</v>
      </c>
      <c r="C819" s="2287">
        <v>7.5</v>
      </c>
      <c r="D819" s="1677">
        <v>1500</v>
      </c>
      <c r="E819" s="446">
        <v>314.45</v>
      </c>
      <c r="F819" s="471">
        <f t="shared" si="182"/>
        <v>314.45</v>
      </c>
      <c r="G819" s="691">
        <f>'Заказ, cкидки и курсы валют'!$J$23*F819</f>
        <v>3616.1749999999997</v>
      </c>
      <c r="H819" s="96">
        <f t="shared" si="183"/>
        <v>5424.26</v>
      </c>
      <c r="I819" s="14"/>
    </row>
    <row r="820" spans="1:10" ht="12" customHeight="1">
      <c r="A820" s="403" t="s">
        <v>12542</v>
      </c>
      <c r="B820" s="399" t="s">
        <v>12543</v>
      </c>
      <c r="C820" s="2287">
        <v>9.8000000000000007</v>
      </c>
      <c r="D820" s="1677">
        <v>1000</v>
      </c>
      <c r="E820" s="446">
        <v>480.85</v>
      </c>
      <c r="F820" s="471">
        <f t="shared" ref="F820" si="184">ROUND(E820*(1-$F$11),2)</f>
        <v>480.85</v>
      </c>
      <c r="G820" s="691">
        <f>'Заказ, cкидки и курсы валют'!$J$23*F820</f>
        <v>5529.7750000000005</v>
      </c>
      <c r="H820" s="96">
        <f t="shared" ref="H820" si="185">ROUND((D820/1000)*G820,2)</f>
        <v>5529.78</v>
      </c>
      <c r="I820" s="14"/>
    </row>
    <row r="821" spans="1:10" ht="18.75" customHeight="1" thickBot="1">
      <c r="A821" s="648"/>
      <c r="B821" s="1917"/>
      <c r="C821" s="2301"/>
      <c r="D821" s="87"/>
      <c r="E821" s="472"/>
      <c r="F821" s="448"/>
      <c r="G821" s="91"/>
      <c r="H821" s="13"/>
      <c r="I821" s="13"/>
    </row>
    <row r="822" spans="1:10" ht="12" customHeight="1">
      <c r="A822" s="904"/>
      <c r="B822" s="905"/>
      <c r="C822" s="1962"/>
      <c r="D822" s="64" t="s">
        <v>2272</v>
      </c>
      <c r="E822" s="442"/>
      <c r="F822" s="435"/>
      <c r="G822" s="517"/>
      <c r="H822" s="128"/>
      <c r="I822" s="68"/>
    </row>
    <row r="823" spans="1:10" ht="12" customHeight="1">
      <c r="A823" s="890"/>
      <c r="C823" s="1475"/>
      <c r="D823" s="70"/>
      <c r="E823" s="713"/>
      <c r="F823" s="465"/>
      <c r="G823" s="703"/>
      <c r="H823" s="16"/>
      <c r="I823" s="132"/>
    </row>
    <row r="824" spans="1:10" ht="12" customHeight="1">
      <c r="A824" s="890"/>
      <c r="C824" s="1475"/>
      <c r="D824" s="70"/>
      <c r="E824" s="713"/>
      <c r="F824" s="465"/>
      <c r="G824" s="703"/>
      <c r="H824" s="16"/>
      <c r="I824" s="132"/>
    </row>
    <row r="825" spans="1:10" ht="16.5" customHeight="1">
      <c r="A825" s="890"/>
      <c r="C825" s="1475"/>
      <c r="D825" s="70"/>
      <c r="E825" s="713"/>
      <c r="F825" s="465"/>
      <c r="G825" s="703"/>
      <c r="H825" s="16"/>
      <c r="I825" s="132"/>
    </row>
    <row r="826" spans="1:10" ht="39" customHeight="1" thickBot="1">
      <c r="A826" s="2044" t="s">
        <v>7303</v>
      </c>
      <c r="B826" s="2043"/>
      <c r="C826" s="2345"/>
      <c r="D826" s="136"/>
      <c r="E826" s="717"/>
      <c r="F826" s="467"/>
      <c r="G826" s="704"/>
      <c r="H826" s="136"/>
      <c r="I826" s="137"/>
    </row>
    <row r="827" spans="1:10" ht="40.5" customHeight="1">
      <c r="A827" s="1519" t="s">
        <v>1013</v>
      </c>
      <c r="B827" s="1520" t="s">
        <v>1014</v>
      </c>
      <c r="C827" s="2286" t="s">
        <v>665</v>
      </c>
      <c r="D827" s="158" t="s">
        <v>2923</v>
      </c>
      <c r="E827" s="432" t="s">
        <v>10281</v>
      </c>
      <c r="F827" s="469" t="s">
        <v>2578</v>
      </c>
      <c r="G827" s="693" t="s">
        <v>2427</v>
      </c>
      <c r="H827" s="264" t="s">
        <v>493</v>
      </c>
      <c r="I827" s="160" t="s">
        <v>4003</v>
      </c>
      <c r="J827" s="327" t="s">
        <v>11229</v>
      </c>
    </row>
    <row r="828" spans="1:10" ht="12" customHeight="1">
      <c r="A828" s="1519"/>
      <c r="B828" s="1680"/>
      <c r="C828" s="2286" t="s">
        <v>3419</v>
      </c>
      <c r="D828" s="313" t="s">
        <v>2428</v>
      </c>
      <c r="E828" s="715" t="s">
        <v>264</v>
      </c>
      <c r="F828" s="475">
        <f>'Заказ, cкидки и курсы валют'!$I$12</f>
        <v>0</v>
      </c>
      <c r="G828" s="764"/>
      <c r="H828" s="358"/>
      <c r="I828" s="252"/>
      <c r="J828" s="264"/>
    </row>
    <row r="829" spans="1:10" ht="12" customHeight="1">
      <c r="A829" s="403" t="s">
        <v>2028</v>
      </c>
      <c r="B829" s="490" t="s">
        <v>993</v>
      </c>
      <c r="C829" s="2287">
        <v>2.2000000000000002</v>
      </c>
      <c r="D829" s="1639">
        <v>600</v>
      </c>
      <c r="E829" s="1602">
        <f t="shared" ref="E829:E834" si="186">E815*1.2</f>
        <v>162.93600000000001</v>
      </c>
      <c r="F829" s="471">
        <f>ROUND(E829*(1-$F$11),2)</f>
        <v>162.94</v>
      </c>
      <c r="G829" s="691">
        <f>'Заказ, cкидки и курсы валют'!$J$23*F829</f>
        <v>1873.81</v>
      </c>
      <c r="H829" s="96">
        <f>ROUND((D829/1000)*G829,2)</f>
        <v>1124.29</v>
      </c>
      <c r="I829" s="14"/>
      <c r="J829" s="96">
        <f>ROUND(IF(H829&lt;'Заказ, cкидки и курсы валют'!$B$39,H829*0.54*100/(100-'Заказ, cкидки и курсы валют'!$C$39),IF(H829&lt;'Заказ, cкидки и курсы валют'!$B$40,H829*0.54*100/(100-'Заказ, cкидки и курсы валют'!$C$40),IF(H829&lt;'Заказ, cкидки и курсы валют'!$B$41,H829*0.54*100/(100-'Заказ, cкидки и курсы валют'!$C$41),IF(H829&lt;'Заказ, cкидки и курсы валют'!$B$42,H829*0.54*100/(100-'Заказ, cкидки и курсы валют'!$C$42),IF(H829&lt;'Заказ, cкидки и курсы валют'!$B$43,H829*0.54*100/(100-'Заказ, cкидки и курсы валют'!$C$43),H829))))),2)</f>
        <v>1124.29</v>
      </c>
    </row>
    <row r="830" spans="1:10" ht="14.15" customHeight="1">
      <c r="A830" s="403" t="s">
        <v>2029</v>
      </c>
      <c r="B830" s="490" t="s">
        <v>994</v>
      </c>
      <c r="C830" s="2287">
        <v>2.7</v>
      </c>
      <c r="D830" s="1639">
        <v>500</v>
      </c>
      <c r="E830" s="1602">
        <f t="shared" si="186"/>
        <v>156.50399999999999</v>
      </c>
      <c r="F830" s="471">
        <f t="shared" ref="F830:F833" si="187">ROUND(E830*(1-$F$11),2)</f>
        <v>156.5</v>
      </c>
      <c r="G830" s="691">
        <f>'Заказ, cкидки и курсы валют'!$J$23*F830</f>
        <v>1799.75</v>
      </c>
      <c r="H830" s="96">
        <f t="shared" ref="H830:H833" si="188">ROUND((D830/1000)*G830,2)</f>
        <v>899.88</v>
      </c>
      <c r="I830" s="14"/>
      <c r="J830" s="96">
        <f>ROUND(IF(H830&lt;'Заказ, cкидки и курсы валют'!$B$39,H830*0.54*100/(100-'Заказ, cкидки и курсы валют'!$C$39),IF(H830&lt;'Заказ, cкидки и курсы валют'!$B$40,H830*0.54*100/(100-'Заказ, cкидки и курсы валют'!$C$40),IF(H830&lt;'Заказ, cкидки и курсы валют'!$B$41,H830*0.54*100/(100-'Заказ, cкидки и курсы валют'!$C$41),IF(H830&lt;'Заказ, cкидки и курсы валют'!$B$42,H830*0.54*100/(100-'Заказ, cкидки и курсы валют'!$C$42),IF(H830&lt;'Заказ, cкидки и курсы валют'!$B$43,H830*0.54*100/(100-'Заказ, cкидки и курсы валют'!$C$43),H830))))),2)</f>
        <v>971.87</v>
      </c>
    </row>
    <row r="831" spans="1:10" ht="14.15" customHeight="1">
      <c r="A831" s="403" t="s">
        <v>2030</v>
      </c>
      <c r="B831" s="490" t="s">
        <v>995</v>
      </c>
      <c r="C831" s="2287">
        <v>3.23</v>
      </c>
      <c r="D831" s="1639">
        <v>400</v>
      </c>
      <c r="E831" s="1602">
        <f t="shared" si="186"/>
        <v>157.47599999999997</v>
      </c>
      <c r="F831" s="471">
        <f t="shared" si="187"/>
        <v>157.47999999999999</v>
      </c>
      <c r="G831" s="691">
        <f>'Заказ, cкидки и курсы валют'!$J$23*F831</f>
        <v>1811.02</v>
      </c>
      <c r="H831" s="96">
        <f t="shared" si="188"/>
        <v>724.41</v>
      </c>
      <c r="I831" s="14"/>
      <c r="J831" s="96">
        <f>ROUND(IF(H831&lt;'Заказ, cкидки и курсы валют'!$B$39,H831*0.54*100/(100-'Заказ, cкидки и курсы валют'!$C$39),IF(H831&lt;'Заказ, cкидки и курсы валют'!$B$40,H831*0.54*100/(100-'Заказ, cкидки и курсы валют'!$C$40),IF(H831&lt;'Заказ, cкидки и курсы валют'!$B$41,H831*0.54*100/(100-'Заказ, cкидки и курсы валют'!$C$41),IF(H831&lt;'Заказ, cкидки и курсы валют'!$B$42,H831*0.54*100/(100-'Заказ, cкидки и курсы валют'!$C$42),IF(H831&lt;'Заказ, cкидки и курсы валют'!$B$43,H831*0.54*100/(100-'Заказ, cкидки и курсы валют'!$C$43),H831))))),2)</f>
        <v>782.36</v>
      </c>
    </row>
    <row r="832" spans="1:10" ht="14.15" customHeight="1">
      <c r="A832" s="403" t="s">
        <v>2031</v>
      </c>
      <c r="B832" s="490" t="s">
        <v>996</v>
      </c>
      <c r="C832" s="2287">
        <v>5.3</v>
      </c>
      <c r="D832" s="1639">
        <v>250</v>
      </c>
      <c r="E832" s="1602">
        <f t="shared" si="186"/>
        <v>259.96799999999996</v>
      </c>
      <c r="F832" s="471">
        <f t="shared" si="187"/>
        <v>259.97000000000003</v>
      </c>
      <c r="G832" s="691">
        <f>'Заказ, cкидки и курсы валют'!$J$23*F832</f>
        <v>2989.6550000000002</v>
      </c>
      <c r="H832" s="96">
        <f t="shared" si="188"/>
        <v>747.41</v>
      </c>
      <c r="I832" s="14"/>
      <c r="J832" s="96">
        <f>ROUND(IF(H832&lt;'Заказ, cкидки и курсы валют'!$B$39,H832*0.54*100/(100-'Заказ, cкидки и курсы валют'!$C$39),IF(H832&lt;'Заказ, cкидки и курсы валют'!$B$40,H832*0.54*100/(100-'Заказ, cкидки и курсы валют'!$C$40),IF(H832&lt;'Заказ, cкидки и курсы валют'!$B$41,H832*0.54*100/(100-'Заказ, cкидки и курсы валют'!$C$41),IF(H832&lt;'Заказ, cкидки и курсы валют'!$B$42,H832*0.54*100/(100-'Заказ, cкидки и курсы валют'!$C$42),IF(H832&lt;'Заказ, cкидки и курсы валют'!$B$43,H832*0.54*100/(100-'Заказ, cкидки и курсы валют'!$C$43),H832))))),2)</f>
        <v>807.2</v>
      </c>
    </row>
    <row r="833" spans="1:10" ht="14.15" customHeight="1">
      <c r="A833" s="403" t="s">
        <v>2032</v>
      </c>
      <c r="B833" s="490" t="s">
        <v>997</v>
      </c>
      <c r="C833" s="2287">
        <v>7.5</v>
      </c>
      <c r="D833" s="1639">
        <v>150</v>
      </c>
      <c r="E833" s="1602">
        <f t="shared" si="186"/>
        <v>377.34</v>
      </c>
      <c r="F833" s="471">
        <f t="shared" si="187"/>
        <v>377.34</v>
      </c>
      <c r="G833" s="691">
        <f>'Заказ, cкидки и курсы валют'!$J$23*F833</f>
        <v>4339.41</v>
      </c>
      <c r="H833" s="96">
        <f t="shared" si="188"/>
        <v>650.91</v>
      </c>
      <c r="I833" s="14"/>
      <c r="J833" s="96">
        <f>ROUND(IF(H833&lt;'Заказ, cкидки и курсы валют'!$B$39,H833*0.54*100/(100-'Заказ, cкидки и курсы валют'!$C$39),IF(H833&lt;'Заказ, cкидки и курсы валют'!$B$40,H833*0.54*100/(100-'Заказ, cкидки и курсы валют'!$C$40),IF(H833&lt;'Заказ, cкидки и курсы валют'!$B$41,H833*0.54*100/(100-'Заказ, cкидки и курсы валют'!$C$41),IF(H833&lt;'Заказ, cкидки и курсы валют'!$B$42,H833*0.54*100/(100-'Заказ, cкидки и курсы валют'!$C$42),IF(H833&lt;'Заказ, cкидки и курсы валют'!$B$43,H833*0.54*100/(100-'Заказ, cкидки и курсы валют'!$C$43),H833))))),2)</f>
        <v>702.98</v>
      </c>
    </row>
    <row r="834" spans="1:10" ht="14.15" customHeight="1">
      <c r="A834" s="403" t="s">
        <v>12544</v>
      </c>
      <c r="B834" s="399" t="s">
        <v>12543</v>
      </c>
      <c r="C834" s="2287">
        <v>9.8000000000000007</v>
      </c>
      <c r="D834" s="1639">
        <v>100</v>
      </c>
      <c r="E834" s="1602">
        <f t="shared" si="186"/>
        <v>577.02</v>
      </c>
      <c r="F834" s="471">
        <f t="shared" ref="F834" si="189">ROUND(E834*(1-$F$11),2)</f>
        <v>577.02</v>
      </c>
      <c r="G834" s="691">
        <f>'Заказ, cкидки и курсы валют'!$J$23*F834</f>
        <v>6635.73</v>
      </c>
      <c r="H834" s="96">
        <f t="shared" ref="H834" si="190">ROUND((D834/1000)*G834,2)</f>
        <v>663.57</v>
      </c>
      <c r="I834" s="14"/>
      <c r="J834" s="22"/>
    </row>
    <row r="835" spans="1:10" ht="14.15" customHeight="1" thickBot="1">
      <c r="A835" s="648"/>
      <c r="B835" s="1917"/>
      <c r="C835" s="2301"/>
      <c r="D835" s="87"/>
      <c r="E835" s="472"/>
      <c r="F835" s="448"/>
      <c r="G835" s="91"/>
      <c r="H835" s="13"/>
      <c r="I835" s="13"/>
    </row>
    <row r="836" spans="1:10" ht="14.15" customHeight="1">
      <c r="A836" s="904"/>
      <c r="B836" s="905"/>
      <c r="C836" s="1962"/>
      <c r="D836" s="64" t="s">
        <v>2272</v>
      </c>
      <c r="E836" s="442"/>
      <c r="F836" s="435"/>
      <c r="G836" s="517"/>
      <c r="H836" s="128"/>
      <c r="I836" s="68"/>
    </row>
    <row r="837" spans="1:10" ht="43.5" customHeight="1">
      <c r="A837" s="890"/>
      <c r="C837" s="1475"/>
      <c r="D837" s="70"/>
      <c r="E837" s="713"/>
      <c r="F837" s="465"/>
      <c r="G837" s="703"/>
      <c r="H837" s="16"/>
      <c r="I837" s="132"/>
    </row>
    <row r="838" spans="1:10" ht="14.15" customHeight="1">
      <c r="A838" s="890"/>
      <c r="C838" s="1475"/>
      <c r="D838" s="70"/>
      <c r="E838" s="713"/>
      <c r="F838" s="465"/>
      <c r="G838" s="703"/>
      <c r="H838" s="16"/>
      <c r="I838" s="132"/>
    </row>
    <row r="839" spans="1:10" ht="15" customHeight="1">
      <c r="A839" s="890"/>
      <c r="C839" s="1475"/>
      <c r="D839" s="70"/>
      <c r="E839" s="713"/>
      <c r="F839" s="465"/>
      <c r="G839" s="703"/>
      <c r="H839" s="16"/>
      <c r="I839" s="132"/>
    </row>
    <row r="840" spans="1:10" ht="36.75" customHeight="1" thickBot="1">
      <c r="A840" s="2044" t="s">
        <v>7304</v>
      </c>
      <c r="B840" s="2045"/>
      <c r="C840" s="2345"/>
      <c r="D840" s="136"/>
      <c r="E840" s="717"/>
      <c r="F840" s="467"/>
      <c r="G840" s="704"/>
      <c r="H840" s="136"/>
      <c r="I840" s="137"/>
    </row>
    <row r="841" spans="1:10" ht="35.25" customHeight="1">
      <c r="A841" s="1519" t="s">
        <v>1013</v>
      </c>
      <c r="B841" s="1520" t="s">
        <v>1014</v>
      </c>
      <c r="C841" s="2286" t="s">
        <v>665</v>
      </c>
      <c r="D841" s="158" t="s">
        <v>2923</v>
      </c>
      <c r="E841" s="432" t="s">
        <v>10281</v>
      </c>
      <c r="F841" s="469" t="s">
        <v>2578</v>
      </c>
      <c r="G841" s="693" t="s">
        <v>2427</v>
      </c>
      <c r="H841" s="264" t="s">
        <v>493</v>
      </c>
      <c r="I841" s="160" t="s">
        <v>4003</v>
      </c>
      <c r="J841" s="327" t="s">
        <v>11229</v>
      </c>
    </row>
    <row r="842" spans="1:10" ht="12" customHeight="1" thickBot="1">
      <c r="A842" s="1519"/>
      <c r="B842" s="1680"/>
      <c r="C842" s="2286" t="s">
        <v>3419</v>
      </c>
      <c r="D842" s="313" t="s">
        <v>2428</v>
      </c>
      <c r="E842" s="715" t="s">
        <v>264</v>
      </c>
      <c r="F842" s="475">
        <f>'Заказ, cкидки и курсы валют'!$I$12</f>
        <v>0</v>
      </c>
      <c r="G842" s="764"/>
      <c r="H842" s="358"/>
      <c r="I842" s="252"/>
      <c r="J842" s="264"/>
    </row>
    <row r="843" spans="1:10" ht="12" customHeight="1" thickBot="1">
      <c r="A843" s="403" t="s">
        <v>7470</v>
      </c>
      <c r="B843" s="490" t="s">
        <v>993</v>
      </c>
      <c r="C843" s="2287">
        <v>2.2000000000000002</v>
      </c>
      <c r="D843" s="1639">
        <v>60</v>
      </c>
      <c r="E843" s="1602">
        <f t="shared" ref="E843:E848" si="191">(E815*2)+(1000/D843*7.5)</f>
        <v>396.56</v>
      </c>
      <c r="F843" s="471">
        <f>ROUND(E843*(1-$F$11),2)</f>
        <v>396.56</v>
      </c>
      <c r="G843" s="691">
        <f>H843/D843*1000</f>
        <v>6450</v>
      </c>
      <c r="H843" s="659">
        <f>ROUND(IF('Заказ, cкидки и курсы валют'!$J$23*E843/1000*D843&lt;387,387,'Заказ, cкидки и курсы валют'!$J$23*E843/1000*D843)*(1-'Заказ, cкидки и курсы валют'!$I$12),2)</f>
        <v>387</v>
      </c>
      <c r="I843" s="14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464.4</v>
      </c>
    </row>
    <row r="844" spans="1:10" ht="12" customHeight="1" thickBot="1">
      <c r="A844" s="403" t="s">
        <v>7471</v>
      </c>
      <c r="B844" s="490" t="s">
        <v>994</v>
      </c>
      <c r="C844" s="2287">
        <v>2.7</v>
      </c>
      <c r="D844" s="1639">
        <v>60</v>
      </c>
      <c r="E844" s="1602">
        <f t="shared" si="191"/>
        <v>385.84</v>
      </c>
      <c r="F844" s="471">
        <f t="shared" ref="F844:F847" si="192">ROUND(E844*(1-$F$11),2)</f>
        <v>385.84</v>
      </c>
      <c r="G844" s="691">
        <f t="shared" ref="G844:G847" si="193">H844/D844*1000</f>
        <v>6450</v>
      </c>
      <c r="H844" s="659">
        <f>ROUND(IF('Заказ, cкидки и курсы валют'!$J$23*E844/1000*D844&lt;387,387,'Заказ, cкидки и курсы валют'!$J$23*E844/1000*D844)*(1-'Заказ, cкидки и курсы валют'!$I$12),2)</f>
        <v>387</v>
      </c>
      <c r="I844" s="14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464.4</v>
      </c>
    </row>
    <row r="845" spans="1:10" ht="12" customHeight="1" thickBot="1">
      <c r="A845" s="403" t="s">
        <v>7472</v>
      </c>
      <c r="B845" s="490" t="s">
        <v>995</v>
      </c>
      <c r="C845" s="2287">
        <v>3.23</v>
      </c>
      <c r="D845" s="1639">
        <v>40</v>
      </c>
      <c r="E845" s="1602">
        <f t="shared" si="191"/>
        <v>449.96</v>
      </c>
      <c r="F845" s="471">
        <f t="shared" si="192"/>
        <v>449.96</v>
      </c>
      <c r="G845" s="691">
        <f t="shared" si="193"/>
        <v>9675</v>
      </c>
      <c r="H845" s="659">
        <f>ROUND(IF('Заказ, cкидки и курсы валют'!$J$23*E845/1000*D845&lt;387,387,'Заказ, cкидки и курсы валют'!$J$23*E845/1000*D845)*(1-'Заказ, cкидки и курсы валют'!$I$12),2)</f>
        <v>387</v>
      </c>
      <c r="I845" s="14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464.4</v>
      </c>
    </row>
    <row r="846" spans="1:10" ht="12" customHeight="1" thickBot="1">
      <c r="A846" s="403" t="s">
        <v>7473</v>
      </c>
      <c r="B846" s="490" t="s">
        <v>996</v>
      </c>
      <c r="C846" s="2287">
        <v>5.3</v>
      </c>
      <c r="D846" s="1639">
        <v>25</v>
      </c>
      <c r="E846" s="1602">
        <f t="shared" si="191"/>
        <v>733.28</v>
      </c>
      <c r="F846" s="471">
        <f t="shared" si="192"/>
        <v>733.28</v>
      </c>
      <c r="G846" s="691">
        <f t="shared" si="193"/>
        <v>15480</v>
      </c>
      <c r="H846" s="659">
        <f>ROUND(IF('Заказ, cкидки и курсы валют'!$J$23*E846/1000*D846&lt;387,387,'Заказ, cкидки и курсы валют'!$J$23*E846/1000*D846)*(1-'Заказ, cкидки и курсы валют'!$I$12),2)</f>
        <v>387</v>
      </c>
      <c r="I846" s="14"/>
      <c r="J846" s="96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464.4</v>
      </c>
    </row>
    <row r="847" spans="1:10" ht="12" customHeight="1" thickBot="1">
      <c r="A847" s="403" t="s">
        <v>7474</v>
      </c>
      <c r="B847" s="490" t="s">
        <v>997</v>
      </c>
      <c r="C847" s="2287">
        <v>7.5</v>
      </c>
      <c r="D847" s="1639">
        <v>15</v>
      </c>
      <c r="E847" s="1602">
        <f t="shared" si="191"/>
        <v>1128.9000000000001</v>
      </c>
      <c r="F847" s="471">
        <f t="shared" si="192"/>
        <v>1128.9000000000001</v>
      </c>
      <c r="G847" s="691">
        <f t="shared" si="193"/>
        <v>25800</v>
      </c>
      <c r="H847" s="659">
        <f>ROUND(IF('Заказ, cкидки и курсы валют'!$J$23*E847/1000*D847&lt;387,387,'Заказ, cкидки и курсы валют'!$J$23*E847/1000*D847)*(1-'Заказ, cкидки и курсы валют'!$I$12),2)</f>
        <v>387</v>
      </c>
      <c r="I847" s="14"/>
      <c r="J847" s="96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464.4</v>
      </c>
    </row>
    <row r="848" spans="1:10" ht="12" customHeight="1">
      <c r="A848" s="403" t="s">
        <v>12545</v>
      </c>
      <c r="B848" s="399" t="s">
        <v>12543</v>
      </c>
      <c r="C848" s="2287">
        <v>9.8000000000000007</v>
      </c>
      <c r="D848" s="1639">
        <v>10</v>
      </c>
      <c r="E848" s="1602">
        <f t="shared" si="191"/>
        <v>1711.7</v>
      </c>
      <c r="F848" s="471">
        <f t="shared" ref="F848" si="194">ROUND(E848*(1-$F$11),2)</f>
        <v>1711.7</v>
      </c>
      <c r="G848" s="691">
        <f t="shared" ref="G848" si="195">H848/D848*1000</f>
        <v>38700</v>
      </c>
      <c r="H848" s="659">
        <f>ROUND(IF('Заказ, cкидки и курсы валют'!$J$23*E848/1000*D848&lt;387,387,'Заказ, cкидки и курсы валют'!$J$23*E848/1000*D848)*(1-'Заказ, cкидки и курсы валют'!$I$12),2)</f>
        <v>387</v>
      </c>
      <c r="I848" s="14"/>
      <c r="J848" s="22"/>
    </row>
    <row r="849" spans="1:9" ht="19.5" customHeight="1" thickBot="1">
      <c r="A849" s="648"/>
      <c r="B849" s="1917"/>
      <c r="C849" s="2301"/>
      <c r="D849" s="87"/>
      <c r="E849" s="472"/>
      <c r="F849" s="448"/>
      <c r="G849" s="91"/>
      <c r="H849" s="13"/>
      <c r="I849" s="13"/>
    </row>
    <row r="850" spans="1:9" ht="21.75" customHeight="1">
      <c r="A850" s="904"/>
      <c r="B850" s="905"/>
      <c r="C850" s="1962"/>
      <c r="D850" s="64" t="s">
        <v>8913</v>
      </c>
      <c r="E850" s="442"/>
      <c r="F850" s="435"/>
      <c r="G850" s="517"/>
      <c r="H850" s="128"/>
      <c r="I850" s="68"/>
    </row>
    <row r="851" spans="1:9" ht="12" customHeight="1">
      <c r="A851" s="890"/>
      <c r="C851" s="1475"/>
      <c r="D851" s="70"/>
      <c r="E851" s="713"/>
      <c r="F851" s="465"/>
      <c r="G851" s="703"/>
      <c r="H851" s="16"/>
      <c r="I851" s="132"/>
    </row>
    <row r="852" spans="1:9" ht="12" customHeight="1">
      <c r="A852" s="890"/>
      <c r="C852" s="1475"/>
      <c r="D852" s="70"/>
      <c r="E852" s="713"/>
      <c r="F852" s="465"/>
      <c r="G852" s="703"/>
      <c r="H852" s="16"/>
      <c r="I852" s="132"/>
    </row>
    <row r="853" spans="1:9" ht="14.15" customHeight="1">
      <c r="A853" s="890"/>
      <c r="C853" s="1475"/>
      <c r="D853" s="70"/>
      <c r="E853" s="713"/>
      <c r="F853" s="465"/>
      <c r="G853" s="703"/>
      <c r="H853" s="16"/>
      <c r="I853" s="132"/>
    </row>
    <row r="854" spans="1:9" ht="33.75" customHeight="1" thickBot="1">
      <c r="A854" s="2042" t="s">
        <v>7302</v>
      </c>
      <c r="B854" s="897"/>
      <c r="C854" s="1931"/>
      <c r="D854" s="72"/>
      <c r="E854" s="714"/>
      <c r="F854" s="467"/>
      <c r="G854" s="704"/>
      <c r="H854" s="136"/>
      <c r="I854" s="137"/>
    </row>
    <row r="855" spans="1:9" ht="30.75" customHeight="1">
      <c r="A855" s="1963" t="s">
        <v>1013</v>
      </c>
      <c r="B855" s="1964" t="s">
        <v>1014</v>
      </c>
      <c r="C855" s="2285" t="s">
        <v>665</v>
      </c>
      <c r="D855" s="153" t="s">
        <v>2923</v>
      </c>
      <c r="E855" s="434" t="s">
        <v>10281</v>
      </c>
      <c r="F855" s="479" t="s">
        <v>2578</v>
      </c>
      <c r="G855" s="967" t="s">
        <v>2427</v>
      </c>
      <c r="H855" s="327" t="s">
        <v>493</v>
      </c>
      <c r="I855" s="138" t="s">
        <v>4003</v>
      </c>
    </row>
    <row r="856" spans="1:9" ht="14.15" customHeight="1">
      <c r="A856" s="1519"/>
      <c r="B856" s="1680"/>
      <c r="C856" s="2286" t="s">
        <v>3419</v>
      </c>
      <c r="D856" s="313" t="s">
        <v>2428</v>
      </c>
      <c r="E856" s="715" t="s">
        <v>264</v>
      </c>
      <c r="F856" s="475">
        <f>'Заказ, cкидки и курсы валют'!$I$12</f>
        <v>0</v>
      </c>
      <c r="G856" s="764"/>
      <c r="H856" s="358"/>
      <c r="I856" s="252"/>
    </row>
    <row r="857" spans="1:9" ht="14.15" customHeight="1">
      <c r="A857" s="403" t="s">
        <v>8909</v>
      </c>
      <c r="B857" s="706" t="s">
        <v>8911</v>
      </c>
      <c r="C857" s="2287">
        <v>6.53</v>
      </c>
      <c r="D857" s="1556">
        <v>3000</v>
      </c>
      <c r="E857" s="446">
        <v>292.29000000000002</v>
      </c>
      <c r="F857" s="752">
        <f>ROUND(E857*(1-$F$11),2)</f>
        <v>292.29000000000002</v>
      </c>
      <c r="G857" s="695">
        <f>'Заказ, cкидки и курсы валют'!$J$23*F857</f>
        <v>3361.335</v>
      </c>
      <c r="H857" s="96">
        <f>ROUND((D857/1000)*G857,2)</f>
        <v>10084.01</v>
      </c>
      <c r="I857" s="14"/>
    </row>
    <row r="858" spans="1:9" ht="14.15" customHeight="1">
      <c r="A858" s="403" t="s">
        <v>8910</v>
      </c>
      <c r="B858" s="706" t="s">
        <v>8912</v>
      </c>
      <c r="C858" s="2287">
        <v>9.85</v>
      </c>
      <c r="D858" s="1556">
        <v>2000</v>
      </c>
      <c r="E858" s="446">
        <v>440.22</v>
      </c>
      <c r="F858" s="752">
        <f t="shared" ref="F858:F859" si="196">ROUND(E858*(1-$F$11),2)</f>
        <v>440.22</v>
      </c>
      <c r="G858" s="695">
        <f>'Заказ, cкидки и курсы валют'!$J$23*F858</f>
        <v>5062.5300000000007</v>
      </c>
      <c r="H858" s="96">
        <f t="shared" ref="H858:H859" si="197">ROUND((D858/1000)*G858,2)</f>
        <v>10125.06</v>
      </c>
      <c r="I858" s="14"/>
    </row>
    <row r="859" spans="1:9" ht="14.15" customHeight="1">
      <c r="A859" s="403" t="s">
        <v>10516</v>
      </c>
      <c r="B859" s="706" t="s">
        <v>10517</v>
      </c>
      <c r="C859" s="2287">
        <v>16</v>
      </c>
      <c r="D859" s="1556">
        <v>1500</v>
      </c>
      <c r="E859" s="446">
        <v>742.49</v>
      </c>
      <c r="F859" s="752">
        <f t="shared" si="196"/>
        <v>742.49</v>
      </c>
      <c r="G859" s="695">
        <f>'Заказ, cкидки и курсы валют'!$J$23*F859</f>
        <v>8538.6350000000002</v>
      </c>
      <c r="H859" s="96">
        <f t="shared" si="197"/>
        <v>12807.95</v>
      </c>
      <c r="I859" s="14"/>
    </row>
    <row r="860" spans="1:9" ht="14.15" customHeight="1" thickBot="1">
      <c r="A860" s="648"/>
      <c r="B860" s="1342"/>
      <c r="C860" s="2271"/>
      <c r="D860" s="87"/>
      <c r="E860" s="530"/>
      <c r="F860" s="881"/>
      <c r="G860" s="694"/>
      <c r="H860" s="22"/>
      <c r="I860" s="13"/>
    </row>
    <row r="861" spans="1:9" ht="14.15" customHeight="1">
      <c r="A861" s="904"/>
      <c r="B861" s="905"/>
      <c r="C861" s="1962"/>
      <c r="D861" s="64" t="s">
        <v>8913</v>
      </c>
      <c r="E861" s="442"/>
      <c r="F861" s="435"/>
      <c r="G861" s="517"/>
      <c r="H861" s="128"/>
      <c r="I861" s="68"/>
    </row>
    <row r="862" spans="1:9" ht="14.15" customHeight="1">
      <c r="A862" s="890"/>
      <c r="C862" s="1475"/>
      <c r="D862" s="70"/>
      <c r="E862" s="713"/>
      <c r="F862" s="465"/>
      <c r="G862" s="703"/>
      <c r="H862" s="16"/>
      <c r="I862" s="132"/>
    </row>
    <row r="863" spans="1:9" ht="13.5" customHeight="1">
      <c r="A863" s="890"/>
      <c r="C863" s="1475"/>
      <c r="D863" s="70"/>
      <c r="E863" s="713"/>
      <c r="F863" s="465"/>
      <c r="G863" s="703"/>
      <c r="H863" s="16"/>
      <c r="I863" s="132"/>
    </row>
    <row r="864" spans="1:9" ht="13.5" customHeight="1">
      <c r="A864" s="890"/>
      <c r="C864" s="1475"/>
      <c r="D864" s="70"/>
      <c r="E864" s="713"/>
      <c r="F864" s="465"/>
      <c r="G864" s="703"/>
      <c r="H864" s="16"/>
      <c r="I864" s="132"/>
    </row>
    <row r="865" spans="1:10" ht="18.5" thickBot="1">
      <c r="A865" s="2044" t="s">
        <v>7303</v>
      </c>
      <c r="B865" s="897"/>
      <c r="C865" s="1931"/>
      <c r="D865" s="72"/>
      <c r="E865" s="714"/>
      <c r="F865" s="467"/>
      <c r="G865" s="704"/>
      <c r="H865" s="136"/>
      <c r="I865" s="137"/>
    </row>
    <row r="866" spans="1:10" ht="40">
      <c r="A866" s="1519" t="s">
        <v>1013</v>
      </c>
      <c r="B866" s="1520" t="s">
        <v>1014</v>
      </c>
      <c r="C866" s="2286" t="s">
        <v>665</v>
      </c>
      <c r="D866" s="158" t="s">
        <v>2923</v>
      </c>
      <c r="E866" s="432" t="s">
        <v>10281</v>
      </c>
      <c r="F866" s="469" t="s">
        <v>2578</v>
      </c>
      <c r="G866" s="693" t="s">
        <v>2427</v>
      </c>
      <c r="H866" s="264" t="s">
        <v>493</v>
      </c>
      <c r="I866" s="160" t="s">
        <v>4003</v>
      </c>
      <c r="J866" s="327" t="s">
        <v>11229</v>
      </c>
    </row>
    <row r="867" spans="1:10">
      <c r="A867" s="1519"/>
      <c r="B867" s="1680"/>
      <c r="C867" s="2286" t="s">
        <v>3419</v>
      </c>
      <c r="D867" s="313" t="s">
        <v>2428</v>
      </c>
      <c r="E867" s="715" t="s">
        <v>264</v>
      </c>
      <c r="F867" s="475">
        <f>'Заказ, cкидки и курсы валют'!$I$12</f>
        <v>0</v>
      </c>
      <c r="G867" s="764"/>
      <c r="H867" s="358"/>
      <c r="I867" s="252"/>
      <c r="J867" s="264"/>
    </row>
    <row r="868" spans="1:10" ht="14.5">
      <c r="A868" s="403" t="s">
        <v>11742</v>
      </c>
      <c r="B868" s="706" t="s">
        <v>8911</v>
      </c>
      <c r="C868" s="2287">
        <v>6.53</v>
      </c>
      <c r="D868" s="1556">
        <v>300</v>
      </c>
      <c r="E868" s="1572">
        <f>E857*1.2</f>
        <v>350.74799999999999</v>
      </c>
      <c r="F868" s="471">
        <f t="shared" ref="F868" si="198">ROUND(E868*(1-$F$11),2)</f>
        <v>350.75</v>
      </c>
      <c r="G868" s="691">
        <f>'Заказ, cкидки и курсы валют'!$J$23*F868</f>
        <v>4033.625</v>
      </c>
      <c r="H868" s="96">
        <f t="shared" ref="H868" si="199">ROUND((D868/1000)*G868,2)</f>
        <v>1210.0899999999999</v>
      </c>
      <c r="I868" s="14"/>
      <c r="J868" s="96">
        <f>ROUND(IF(H868&lt;'Заказ, cкидки и курсы валют'!$B$39,H868*0.54*100/(100-'Заказ, cкидки и курсы валют'!$C$39),IF(H868&lt;'Заказ, cкидки и курсы валют'!$B$40,H868*0.54*100/(100-'Заказ, cкидки и курсы валют'!$C$40),IF(H868&lt;'Заказ, cкидки и курсы валют'!$B$41,H868*0.54*100/(100-'Заказ, cкидки и курсы валют'!$C$41),IF(H868&lt;'Заказ, cкидки и курсы валют'!$B$42,H868*0.54*100/(100-'Заказ, cкидки и курсы валют'!$C$42),IF(H868&lt;'Заказ, cкидки и курсы валют'!$B$43,H868*0.54*100/(100-'Заказ, cкидки и курсы валют'!$C$43),H868))))),2)</f>
        <v>1210.0899999999999</v>
      </c>
    </row>
    <row r="869" spans="1:10" ht="14.5">
      <c r="A869" s="403" t="s">
        <v>10256</v>
      </c>
      <c r="B869" s="706" t="s">
        <v>8912</v>
      </c>
      <c r="C869" s="2287">
        <v>9.85</v>
      </c>
      <c r="D869" s="1556">
        <v>200</v>
      </c>
      <c r="E869" s="1572">
        <f t="shared" ref="E869:E870" si="200">E858*1.2</f>
        <v>528.26400000000001</v>
      </c>
      <c r="F869" s="471">
        <f t="shared" ref="F869" si="201">ROUND(E869*(1-$F$11),2)</f>
        <v>528.26</v>
      </c>
      <c r="G869" s="691">
        <f>'Заказ, cкидки и курсы валют'!$J$23*F869</f>
        <v>6074.99</v>
      </c>
      <c r="H869" s="96">
        <f t="shared" ref="H869" si="202">ROUND((D869/1000)*G869,2)</f>
        <v>1215</v>
      </c>
      <c r="I869" s="14"/>
      <c r="J869" s="22"/>
    </row>
    <row r="870" spans="1:10" ht="14.5">
      <c r="A870" s="403" t="s">
        <v>11741</v>
      </c>
      <c r="B870" s="706" t="s">
        <v>10517</v>
      </c>
      <c r="C870" s="2287">
        <v>16</v>
      </c>
      <c r="D870" s="1556">
        <v>150</v>
      </c>
      <c r="E870" s="1572">
        <f t="shared" si="200"/>
        <v>890.98799999999994</v>
      </c>
      <c r="F870" s="471">
        <f t="shared" ref="F870" si="203">ROUND(E870*(1-$F$11),2)</f>
        <v>890.99</v>
      </c>
      <c r="G870" s="691">
        <f>'Заказ, cкидки и курсы валют'!$J$23*F870</f>
        <v>10246.385</v>
      </c>
      <c r="H870" s="96">
        <f t="shared" ref="H870" si="204">ROUND((D870/1000)*G870,2)</f>
        <v>1536.96</v>
      </c>
      <c r="I870" s="14"/>
      <c r="J870" s="22"/>
    </row>
    <row r="871" spans="1:10" ht="16" customHeight="1" thickBot="1">
      <c r="A871" s="2036"/>
      <c r="B871" s="1342"/>
      <c r="C871" s="2271"/>
      <c r="D871" s="87"/>
      <c r="E871" s="530"/>
      <c r="F871" s="881"/>
      <c r="G871" s="694"/>
      <c r="H871" s="22"/>
      <c r="I871" s="395"/>
    </row>
    <row r="872" spans="1:10" ht="14.15" customHeight="1">
      <c r="A872" s="904"/>
      <c r="B872" s="905"/>
      <c r="C872" s="1962"/>
      <c r="D872" s="64" t="s">
        <v>8913</v>
      </c>
      <c r="E872" s="442"/>
      <c r="F872" s="435"/>
      <c r="G872" s="517"/>
      <c r="H872" s="128"/>
      <c r="I872" s="68"/>
    </row>
    <row r="873" spans="1:10" ht="14.15" customHeight="1">
      <c r="A873" s="890"/>
      <c r="C873" s="1475"/>
      <c r="D873" s="70"/>
      <c r="E873" s="713"/>
      <c r="F873" s="465"/>
      <c r="G873" s="703"/>
      <c r="H873" s="16"/>
      <c r="I873" s="132"/>
    </row>
    <row r="874" spans="1:10" ht="14.15" customHeight="1">
      <c r="A874" s="890"/>
      <c r="C874" s="1475"/>
      <c r="D874" s="70"/>
      <c r="E874" s="713"/>
      <c r="F874" s="465"/>
      <c r="G874" s="703"/>
      <c r="H874" s="16"/>
      <c r="I874" s="132"/>
    </row>
    <row r="875" spans="1:10" ht="14.15" customHeight="1">
      <c r="A875" s="890"/>
      <c r="C875" s="1475"/>
      <c r="D875" s="70"/>
      <c r="E875" s="713"/>
      <c r="F875" s="465"/>
      <c r="G875" s="703"/>
      <c r="H875" s="16"/>
      <c r="I875" s="132"/>
    </row>
    <row r="876" spans="1:10" ht="32.25" customHeight="1" thickBot="1">
      <c r="A876" s="2044" t="s">
        <v>7304</v>
      </c>
      <c r="B876" s="1828"/>
      <c r="C876" s="1931"/>
      <c r="D876" s="72"/>
      <c r="E876" s="714"/>
      <c r="F876" s="467"/>
      <c r="G876" s="704"/>
      <c r="H876" s="136"/>
      <c r="I876" s="137"/>
    </row>
    <row r="877" spans="1:10" ht="45" customHeight="1">
      <c r="A877" s="1519" t="s">
        <v>1013</v>
      </c>
      <c r="B877" s="1520" t="s">
        <v>1014</v>
      </c>
      <c r="C877" s="2286" t="s">
        <v>665</v>
      </c>
      <c r="D877" s="158" t="s">
        <v>2923</v>
      </c>
      <c r="E877" s="432" t="s">
        <v>10281</v>
      </c>
      <c r="F877" s="469" t="s">
        <v>2578</v>
      </c>
      <c r="G877" s="693" t="s">
        <v>2427</v>
      </c>
      <c r="H877" s="264" t="s">
        <v>493</v>
      </c>
      <c r="I877" s="160" t="s">
        <v>4003</v>
      </c>
      <c r="J877" s="327" t="s">
        <v>11229</v>
      </c>
    </row>
    <row r="878" spans="1:10" ht="14.15" customHeight="1" thickBot="1">
      <c r="A878" s="1519"/>
      <c r="B878" s="1680"/>
      <c r="C878" s="2286" t="s">
        <v>3419</v>
      </c>
      <c r="D878" s="313" t="s">
        <v>2428</v>
      </c>
      <c r="E878" s="715" t="s">
        <v>264</v>
      </c>
      <c r="F878" s="475">
        <f>'Заказ, cкидки и курсы валют'!$I$12</f>
        <v>0</v>
      </c>
      <c r="G878" s="764"/>
      <c r="H878" s="358"/>
      <c r="I878" s="252"/>
      <c r="J878" s="264"/>
    </row>
    <row r="879" spans="1:10" ht="14.15" customHeight="1" thickBot="1">
      <c r="A879" s="403" t="s">
        <v>11743</v>
      </c>
      <c r="B879" s="706" t="s">
        <v>8911</v>
      </c>
      <c r="C879" s="2287">
        <v>6.53</v>
      </c>
      <c r="D879" s="1556">
        <v>10</v>
      </c>
      <c r="E879" s="1572">
        <f>(E857*2)+(1000/D879*7.5)</f>
        <v>1334.58</v>
      </c>
      <c r="F879" s="471">
        <f t="shared" ref="F879" si="205">ROUND(E879*(1-$F$11),2)</f>
        <v>1334.58</v>
      </c>
      <c r="G879" s="691">
        <f>H879/D879*1000</f>
        <v>38700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387</v>
      </c>
      <c r="I879" s="14"/>
      <c r="J879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464.4</v>
      </c>
    </row>
    <row r="880" spans="1:10" ht="14.15" customHeight="1" thickBot="1">
      <c r="A880" s="403" t="s">
        <v>10257</v>
      </c>
      <c r="B880" s="706" t="s">
        <v>8912</v>
      </c>
      <c r="C880" s="2287">
        <v>9.85</v>
      </c>
      <c r="D880" s="1556">
        <v>20</v>
      </c>
      <c r="E880" s="1572">
        <f>(E858*2)+(1000/D880*7.5)</f>
        <v>1255.44</v>
      </c>
      <c r="F880" s="471">
        <f t="shared" ref="F880" si="206">ROUND(E880*(1-$F$11),2)</f>
        <v>1255.44</v>
      </c>
      <c r="G880" s="691">
        <f>H880/D880*1000</f>
        <v>19350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387</v>
      </c>
      <c r="I880" s="14"/>
      <c r="J880" s="22"/>
    </row>
    <row r="881" spans="1:10" ht="14.15" customHeight="1">
      <c r="A881" s="403" t="s">
        <v>11744</v>
      </c>
      <c r="B881" s="706" t="s">
        <v>10517</v>
      </c>
      <c r="C881" s="2287">
        <v>16</v>
      </c>
      <c r="D881" s="1556">
        <v>10</v>
      </c>
      <c r="E881" s="1572">
        <f>(E859*2)+(1000/D881*7.5)</f>
        <v>2234.98</v>
      </c>
      <c r="F881" s="471">
        <f t="shared" ref="F881" si="207">ROUND(E881*(1-$F$11),2)</f>
        <v>2234.98</v>
      </c>
      <c r="G881" s="691">
        <f>H881/D881*1000</f>
        <v>38700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387</v>
      </c>
      <c r="I881" s="14"/>
      <c r="J881" s="22"/>
    </row>
    <row r="882" spans="1:10" ht="14.15" customHeight="1" thickBot="1">
      <c r="A882" s="2036"/>
      <c r="B882" s="1342"/>
      <c r="C882" s="2271"/>
      <c r="D882" s="87"/>
      <c r="E882" s="530"/>
      <c r="F882" s="881"/>
      <c r="G882" s="694"/>
      <c r="H882" s="22"/>
      <c r="I882" s="395"/>
    </row>
    <row r="883" spans="1:10" ht="18.75" customHeight="1">
      <c r="A883" s="904"/>
      <c r="B883" s="905"/>
      <c r="C883" s="1962"/>
      <c r="D883" s="64" t="s">
        <v>8914</v>
      </c>
      <c r="E883" s="442"/>
      <c r="F883" s="435"/>
      <c r="G883" s="517"/>
      <c r="H883" s="128"/>
      <c r="I883" s="68"/>
    </row>
    <row r="884" spans="1:10" ht="14.15" customHeight="1">
      <c r="A884" s="890"/>
      <c r="C884" s="1475"/>
      <c r="D884" s="70"/>
      <c r="E884" s="713"/>
      <c r="F884" s="465"/>
      <c r="G884" s="703"/>
      <c r="H884" s="16"/>
      <c r="I884" s="132"/>
    </row>
    <row r="885" spans="1:10" ht="12" customHeight="1">
      <c r="A885" s="890"/>
      <c r="C885" s="1475"/>
      <c r="D885" s="70"/>
      <c r="E885" s="713"/>
      <c r="F885" s="465"/>
      <c r="G885" s="703"/>
      <c r="H885" s="16"/>
      <c r="I885" s="132"/>
    </row>
    <row r="886" spans="1:10" ht="12" customHeight="1">
      <c r="A886" s="890"/>
      <c r="C886" s="1475"/>
      <c r="D886" s="70"/>
      <c r="E886" s="713"/>
      <c r="F886" s="465"/>
      <c r="G886" s="703"/>
      <c r="H886" s="16"/>
      <c r="I886" s="132"/>
    </row>
    <row r="887" spans="1:10" ht="20.25" customHeight="1" thickBot="1">
      <c r="A887" s="2042" t="s">
        <v>7302</v>
      </c>
      <c r="B887" s="897"/>
      <c r="C887" s="1931"/>
      <c r="D887" s="72"/>
      <c r="E887" s="714"/>
      <c r="F887" s="467"/>
      <c r="G887" s="704"/>
      <c r="H887" s="136"/>
      <c r="I887" s="137"/>
    </row>
    <row r="888" spans="1:10" ht="30.75" customHeight="1">
      <c r="A888" s="1519" t="s">
        <v>1013</v>
      </c>
      <c r="B888" s="1520" t="s">
        <v>1014</v>
      </c>
      <c r="C888" s="2286" t="s">
        <v>665</v>
      </c>
      <c r="D888" s="158" t="s">
        <v>2923</v>
      </c>
      <c r="E888" s="432" t="s">
        <v>10281</v>
      </c>
      <c r="F888" s="469" t="s">
        <v>2578</v>
      </c>
      <c r="G888" s="693" t="s">
        <v>2427</v>
      </c>
      <c r="H888" s="264" t="s">
        <v>493</v>
      </c>
      <c r="I888" s="160" t="s">
        <v>4003</v>
      </c>
    </row>
    <row r="889" spans="1:10" ht="12" customHeight="1">
      <c r="A889" s="1519"/>
      <c r="B889" s="1680"/>
      <c r="C889" s="2286" t="s">
        <v>3419</v>
      </c>
      <c r="D889" s="313" t="s">
        <v>2428</v>
      </c>
      <c r="E889" s="715" t="s">
        <v>264</v>
      </c>
      <c r="F889" s="475">
        <f>'Заказ, cкидки и курсы валют'!$I$12</f>
        <v>0</v>
      </c>
      <c r="G889" s="764"/>
      <c r="H889" s="358"/>
      <c r="I889" s="252"/>
    </row>
    <row r="890" spans="1:10" ht="12" customHeight="1">
      <c r="A890" s="403" t="s">
        <v>12548</v>
      </c>
      <c r="B890" s="399" t="s">
        <v>8911</v>
      </c>
      <c r="C890" s="2287">
        <v>4.8</v>
      </c>
      <c r="D890" s="1677">
        <v>3000</v>
      </c>
      <c r="E890" s="446">
        <v>214.35</v>
      </c>
      <c r="F890" s="471">
        <f>ROUND(E890*(1-$F$11),2)</f>
        <v>214.35</v>
      </c>
      <c r="G890" s="691">
        <f>'Заказ, cкидки и курсы валют'!$J$23*F890</f>
        <v>2465.0250000000001</v>
      </c>
      <c r="H890" s="96">
        <f>ROUND((D890/1000)*G890,2)</f>
        <v>7395.08</v>
      </c>
      <c r="I890" s="14"/>
    </row>
    <row r="891" spans="1:10" ht="12" customHeight="1">
      <c r="A891" s="403" t="s">
        <v>8916</v>
      </c>
      <c r="B891" s="399" t="s">
        <v>8915</v>
      </c>
      <c r="C891" s="2287">
        <v>9.6</v>
      </c>
      <c r="D891" s="1677">
        <v>2500</v>
      </c>
      <c r="E891" s="446">
        <v>433.88</v>
      </c>
      <c r="F891" s="471">
        <f>ROUND(E891*(1-$F$11),2)</f>
        <v>433.88</v>
      </c>
      <c r="G891" s="691">
        <f>'Заказ, cкидки и курсы валют'!$J$23*F891</f>
        <v>4989.62</v>
      </c>
      <c r="H891" s="96">
        <f>ROUND((D891/1000)*G891,2)</f>
        <v>12474.05</v>
      </c>
      <c r="I891" s="14"/>
    </row>
    <row r="892" spans="1:10" ht="12" customHeight="1" thickBot="1">
      <c r="A892" s="648"/>
      <c r="B892" s="1342"/>
      <c r="C892" s="2271"/>
      <c r="D892" s="87"/>
      <c r="E892" s="530"/>
      <c r="F892" s="881"/>
      <c r="G892" s="694"/>
      <c r="H892" s="22"/>
      <c r="I892" s="13"/>
    </row>
    <row r="893" spans="1:10" ht="19.5" customHeight="1">
      <c r="A893" s="904"/>
      <c r="B893" s="905"/>
      <c r="C893" s="1962"/>
      <c r="D893" s="64" t="s">
        <v>8914</v>
      </c>
      <c r="E893" s="442"/>
      <c r="F893" s="435"/>
      <c r="G893" s="517"/>
      <c r="H893" s="128"/>
      <c r="I893" s="68"/>
    </row>
    <row r="894" spans="1:10" ht="12" customHeight="1">
      <c r="A894" s="890"/>
      <c r="C894" s="1475"/>
      <c r="D894" s="70"/>
      <c r="E894" s="713"/>
      <c r="F894" s="465"/>
      <c r="G894" s="703"/>
      <c r="H894" s="16"/>
      <c r="I894" s="132"/>
    </row>
    <row r="895" spans="1:10" ht="12" customHeight="1">
      <c r="A895" s="890"/>
      <c r="C895" s="1475"/>
      <c r="D895" s="70"/>
      <c r="E895" s="713"/>
      <c r="F895" s="465"/>
      <c r="G895" s="703"/>
      <c r="H895" s="16"/>
      <c r="I895" s="132"/>
    </row>
    <row r="896" spans="1:10" ht="12" customHeight="1">
      <c r="A896" s="890"/>
      <c r="C896" s="1475"/>
      <c r="D896" s="70"/>
      <c r="E896" s="713"/>
      <c r="F896" s="465"/>
      <c r="G896" s="703"/>
      <c r="H896" s="16"/>
      <c r="I896" s="132"/>
    </row>
    <row r="897" spans="1:9" ht="19.5" customHeight="1" thickBot="1">
      <c r="A897" s="2044" t="s">
        <v>7303</v>
      </c>
      <c r="B897" s="897"/>
      <c r="C897" s="1931"/>
      <c r="D897" s="72"/>
      <c r="E897" s="714"/>
      <c r="F897" s="467"/>
      <c r="G897" s="704"/>
      <c r="H897" s="136"/>
      <c r="I897" s="137"/>
    </row>
    <row r="898" spans="1:9" ht="43.5" customHeight="1">
      <c r="A898" s="1519" t="s">
        <v>1013</v>
      </c>
      <c r="B898" s="1520" t="s">
        <v>1014</v>
      </c>
      <c r="C898" s="2286" t="s">
        <v>665</v>
      </c>
      <c r="D898" s="158" t="s">
        <v>2923</v>
      </c>
      <c r="E898" s="432" t="s">
        <v>10281</v>
      </c>
      <c r="F898" s="469" t="s">
        <v>2578</v>
      </c>
      <c r="G898" s="693" t="s">
        <v>2427</v>
      </c>
      <c r="H898" s="264" t="s">
        <v>493</v>
      </c>
      <c r="I898" s="160" t="s">
        <v>4003</v>
      </c>
    </row>
    <row r="899" spans="1:9" ht="12" customHeight="1">
      <c r="A899" s="1519"/>
      <c r="B899" s="1680"/>
      <c r="C899" s="2286" t="s">
        <v>3419</v>
      </c>
      <c r="D899" s="313" t="s">
        <v>2428</v>
      </c>
      <c r="E899" s="715" t="s">
        <v>264</v>
      </c>
      <c r="F899" s="475">
        <f>'Заказ, cкидки и курсы валют'!$I$12</f>
        <v>0</v>
      </c>
      <c r="G899" s="764"/>
      <c r="H899" s="358"/>
      <c r="I899" s="252"/>
    </row>
    <row r="900" spans="1:9" ht="12" customHeight="1">
      <c r="A900" s="403" t="s">
        <v>12549</v>
      </c>
      <c r="B900" s="399" t="s">
        <v>8911</v>
      </c>
      <c r="C900" s="2287">
        <v>4.8</v>
      </c>
      <c r="D900" s="1677">
        <v>300</v>
      </c>
      <c r="E900" s="1572">
        <f>E890*1.2</f>
        <v>257.21999999999997</v>
      </c>
      <c r="F900" s="471">
        <f t="shared" ref="F900" si="208">ROUND(E900*(1-$F$11),2)</f>
        <v>257.22000000000003</v>
      </c>
      <c r="G900" s="691">
        <f>'Заказ, cкидки и курсы валют'!$J$23*F900</f>
        <v>2958.03</v>
      </c>
      <c r="H900" s="96">
        <f t="shared" ref="H900" si="209">ROUND((D900/1000)*G900,2)</f>
        <v>887.41</v>
      </c>
      <c r="I900" s="14"/>
    </row>
    <row r="901" spans="1:9" ht="12" customHeight="1">
      <c r="A901" s="403" t="s">
        <v>11739</v>
      </c>
      <c r="B901" s="399" t="s">
        <v>8915</v>
      </c>
      <c r="C901" s="2287">
        <v>9.6</v>
      </c>
      <c r="D901" s="1677">
        <v>250</v>
      </c>
      <c r="E901" s="1572">
        <f>E891*1.2</f>
        <v>520.65599999999995</v>
      </c>
      <c r="F901" s="471">
        <f t="shared" ref="F901" si="210">ROUND(E901*(1-$F$11),2)</f>
        <v>520.66</v>
      </c>
      <c r="G901" s="691">
        <f>'Заказ, cкидки и курсы валют'!$J$23*F901</f>
        <v>5987.5899999999992</v>
      </c>
      <c r="H901" s="96">
        <f t="shared" ref="H901" si="211">ROUND((D901/1000)*G901,2)</f>
        <v>1496.9</v>
      </c>
      <c r="I901" s="14"/>
    </row>
    <row r="902" spans="1:9" ht="12" customHeight="1" thickBot="1">
      <c r="A902" s="648"/>
      <c r="B902" s="1342"/>
      <c r="C902" s="2271"/>
      <c r="D902" s="87"/>
      <c r="E902" s="530"/>
      <c r="F902" s="881"/>
      <c r="G902" s="694"/>
      <c r="H902" s="22"/>
      <c r="I902" s="13"/>
    </row>
    <row r="903" spans="1:9" ht="17.25" customHeight="1">
      <c r="A903" s="904"/>
      <c r="B903" s="905"/>
      <c r="C903" s="1962"/>
      <c r="D903" s="64" t="s">
        <v>8913</v>
      </c>
      <c r="E903" s="442"/>
      <c r="F903" s="435"/>
      <c r="G903" s="517"/>
      <c r="H903" s="128"/>
      <c r="I903" s="68"/>
    </row>
    <row r="904" spans="1:9" ht="12" customHeight="1">
      <c r="A904" s="890"/>
      <c r="C904" s="1475"/>
      <c r="D904" s="70"/>
      <c r="E904" s="713"/>
      <c r="F904" s="465"/>
      <c r="G904" s="703"/>
      <c r="H904" s="16"/>
      <c r="I904" s="132"/>
    </row>
    <row r="905" spans="1:9" ht="12" customHeight="1">
      <c r="A905" s="890"/>
      <c r="C905" s="1475"/>
      <c r="D905" s="70"/>
      <c r="E905" s="713"/>
      <c r="F905" s="465"/>
      <c r="G905" s="703"/>
      <c r="H905" s="16"/>
      <c r="I905" s="132"/>
    </row>
    <row r="906" spans="1:9" ht="12" customHeight="1">
      <c r="A906" s="890"/>
      <c r="C906" s="1475"/>
      <c r="D906" s="70"/>
      <c r="E906" s="713"/>
      <c r="F906" s="465"/>
      <c r="G906" s="703"/>
      <c r="H906" s="16"/>
      <c r="I906" s="132"/>
    </row>
    <row r="907" spans="1:9" ht="24.75" customHeight="1" thickBot="1">
      <c r="A907" s="2044" t="s">
        <v>7304</v>
      </c>
      <c r="B907" s="1828"/>
      <c r="C907" s="1931"/>
      <c r="D907" s="72"/>
      <c r="E907" s="714"/>
      <c r="F907" s="467"/>
      <c r="G907" s="704"/>
      <c r="H907" s="136"/>
      <c r="I907" s="137"/>
    </row>
    <row r="908" spans="1:9" ht="43.5" customHeight="1">
      <c r="A908" s="1519" t="s">
        <v>1013</v>
      </c>
      <c r="B908" s="1520" t="s">
        <v>1014</v>
      </c>
      <c r="C908" s="2286" t="s">
        <v>665</v>
      </c>
      <c r="D908" s="158" t="s">
        <v>2923</v>
      </c>
      <c r="E908" s="432" t="s">
        <v>10281</v>
      </c>
      <c r="F908" s="469" t="s">
        <v>2578</v>
      </c>
      <c r="G908" s="693" t="s">
        <v>2427</v>
      </c>
      <c r="H908" s="264" t="s">
        <v>493</v>
      </c>
      <c r="I908" s="160" t="s">
        <v>4003</v>
      </c>
    </row>
    <row r="909" spans="1:9" ht="12" customHeight="1" thickBot="1">
      <c r="A909" s="1519"/>
      <c r="B909" s="1680"/>
      <c r="C909" s="2286" t="s">
        <v>3419</v>
      </c>
      <c r="D909" s="313" t="s">
        <v>2428</v>
      </c>
      <c r="E909" s="715" t="s">
        <v>264</v>
      </c>
      <c r="F909" s="475">
        <f>'Заказ, cкидки и курсы валют'!$I$12</f>
        <v>0</v>
      </c>
      <c r="G909" s="764"/>
      <c r="H909" s="358"/>
      <c r="I909" s="252"/>
    </row>
    <row r="910" spans="1:9" ht="12" customHeight="1" thickBot="1">
      <c r="A910" s="2701" t="s">
        <v>12550</v>
      </c>
      <c r="B910" s="399" t="s">
        <v>8911</v>
      </c>
      <c r="C910" s="2287">
        <v>4.8</v>
      </c>
      <c r="D910" s="1677">
        <v>30</v>
      </c>
      <c r="E910" s="1572">
        <f>(E890*2)+(1000/D910*7.5)</f>
        <v>678.7</v>
      </c>
      <c r="F910" s="471">
        <f t="shared" ref="F910" si="212">ROUND(E910*(1-$F$11),2)</f>
        <v>678.7</v>
      </c>
      <c r="G910" s="691">
        <f>H910/D910*1000</f>
        <v>12900</v>
      </c>
      <c r="H910" s="659">
        <f>ROUND(IF('Заказ, cкидки и курсы валют'!$J$23*E910/1000*D910&lt;387,387,'Заказ, cкидки и курсы валют'!$J$23*E910/1000*D910)*(1-'Заказ, cкидки и курсы валют'!$I$12),2)</f>
        <v>387</v>
      </c>
      <c r="I910" s="14"/>
    </row>
    <row r="911" spans="1:9" ht="12" customHeight="1">
      <c r="A911" s="403" t="s">
        <v>11740</v>
      </c>
      <c r="B911" s="399" t="s">
        <v>8915</v>
      </c>
      <c r="C911" s="2287">
        <v>9.6</v>
      </c>
      <c r="D911" s="1677">
        <v>25</v>
      </c>
      <c r="E911" s="1572">
        <f>(E891*2)+(1000/D911*7.5)</f>
        <v>1167.76</v>
      </c>
      <c r="F911" s="471">
        <f t="shared" ref="F911" si="213">ROUND(E911*(1-$F$11),2)</f>
        <v>1167.76</v>
      </c>
      <c r="G911" s="691">
        <f>H911/D911*1000</f>
        <v>15480</v>
      </c>
      <c r="H911" s="659">
        <f>ROUND(IF('Заказ, cкидки и курсы валют'!$J$23*E911/1000*D911&lt;387,387,'Заказ, cкидки и курсы валют'!$J$23*E911/1000*D911)*(1-'Заказ, cкидки и курсы валют'!$I$12),2)</f>
        <v>387</v>
      </c>
      <c r="I911" s="14"/>
    </row>
    <row r="912" spans="1:9" ht="12" customHeight="1">
      <c r="A912" s="648"/>
      <c r="B912" s="1342"/>
      <c r="C912" s="2271"/>
      <c r="D912" s="87"/>
      <c r="E912" s="530"/>
      <c r="F912" s="881"/>
      <c r="G912" s="694"/>
      <c r="H912" s="22"/>
      <c r="I912" s="13"/>
    </row>
    <row r="913" spans="1:9" ht="15.75" customHeight="1" thickBot="1"/>
    <row r="914" spans="1:9" ht="25.5" customHeight="1">
      <c r="A914" s="904"/>
      <c r="B914" s="905"/>
      <c r="C914" s="1962"/>
      <c r="D914" s="64" t="s">
        <v>11335</v>
      </c>
      <c r="E914" s="428"/>
      <c r="F914" s="428"/>
      <c r="G914" s="518"/>
      <c r="H914" s="128"/>
      <c r="I914" s="68"/>
    </row>
    <row r="915" spans="1:9" ht="6.75" customHeight="1">
      <c r="A915" s="890"/>
      <c r="C915" s="1475"/>
      <c r="D915" s="70"/>
      <c r="E915" s="713"/>
      <c r="F915" s="465"/>
      <c r="G915" s="703"/>
      <c r="H915" s="16"/>
      <c r="I915" s="132"/>
    </row>
    <row r="916" spans="1:9" ht="12" hidden="1" customHeight="1">
      <c r="A916" s="890"/>
      <c r="C916" s="1475"/>
      <c r="D916" s="70"/>
      <c r="E916" s="713"/>
      <c r="F916" s="465"/>
      <c r="G916" s="703"/>
      <c r="H916" s="16"/>
      <c r="I916" s="132"/>
    </row>
    <row r="917" spans="1:9" ht="12.75" customHeight="1">
      <c r="A917" s="890"/>
      <c r="C917" s="1475"/>
      <c r="D917" s="70"/>
      <c r="E917" s="713"/>
      <c r="F917" s="465"/>
      <c r="G917" s="703"/>
      <c r="H917" s="16"/>
      <c r="I917" s="132"/>
    </row>
    <row r="918" spans="1:9" ht="31.5" customHeight="1" thickBot="1">
      <c r="A918" s="2042" t="s">
        <v>7302</v>
      </c>
      <c r="B918" s="897"/>
      <c r="C918" s="1931"/>
      <c r="D918" s="72"/>
      <c r="E918" s="714"/>
      <c r="F918" s="467"/>
      <c r="G918" s="704"/>
      <c r="H918" s="136"/>
      <c r="I918" s="137"/>
    </row>
    <row r="919" spans="1:9" ht="31.5" customHeight="1">
      <c r="A919" s="1519" t="s">
        <v>1013</v>
      </c>
      <c r="B919" s="1520" t="s">
        <v>1014</v>
      </c>
      <c r="C919" s="2286" t="s">
        <v>665</v>
      </c>
      <c r="D919" s="158" t="s">
        <v>2923</v>
      </c>
      <c r="E919" s="432" t="s">
        <v>10281</v>
      </c>
      <c r="F919" s="469" t="s">
        <v>2578</v>
      </c>
      <c r="G919" s="693" t="s">
        <v>2427</v>
      </c>
      <c r="H919" s="264" t="s">
        <v>493</v>
      </c>
      <c r="I919" s="160" t="s">
        <v>4003</v>
      </c>
    </row>
    <row r="920" spans="1:9" ht="12" customHeight="1" thickBot="1">
      <c r="A920" s="1519"/>
      <c r="B920" s="1680"/>
      <c r="C920" s="2286" t="s">
        <v>3419</v>
      </c>
      <c r="D920" s="313" t="s">
        <v>2428</v>
      </c>
      <c r="E920" s="715" t="s">
        <v>264</v>
      </c>
      <c r="F920" s="475">
        <f>'Заказ, cкидки и курсы валют'!$I$12</f>
        <v>0</v>
      </c>
      <c r="G920" s="764"/>
      <c r="H920" s="358"/>
      <c r="I920" s="252"/>
    </row>
    <row r="921" spans="1:9" ht="12" customHeight="1">
      <c r="A921" s="799" t="s">
        <v>11336</v>
      </c>
      <c r="B921" s="2053" t="s">
        <v>2280</v>
      </c>
      <c r="C921" s="2317">
        <v>0.28999999999999998</v>
      </c>
      <c r="D921" s="1882">
        <v>50000</v>
      </c>
      <c r="E921" s="446">
        <v>27</v>
      </c>
      <c r="F921" s="779">
        <f>ROUND(E921*(1-$F$11),2)</f>
        <v>27</v>
      </c>
      <c r="G921" s="780">
        <f>'Заказ, cкидки и курсы валют'!$J$23*F921</f>
        <v>310.5</v>
      </c>
      <c r="H921" s="310">
        <f>ROUND((D921/1000)*G921,2)</f>
        <v>15525</v>
      </c>
      <c r="I921" s="263"/>
    </row>
    <row r="922" spans="1:9" ht="12" customHeight="1">
      <c r="A922" s="493" t="s">
        <v>11337</v>
      </c>
      <c r="B922" s="1859" t="s">
        <v>1319</v>
      </c>
      <c r="C922" s="2305">
        <v>0.56999999999999995</v>
      </c>
      <c r="D922" s="1857">
        <v>40000</v>
      </c>
      <c r="E922" s="446">
        <v>34.43</v>
      </c>
      <c r="F922" s="471">
        <f t="shared" ref="F922:F928" si="214">ROUND(E922*(1-$F$11),2)</f>
        <v>34.43</v>
      </c>
      <c r="G922" s="691">
        <f>'Заказ, cкидки и курсы валют'!$J$23*F922</f>
        <v>395.94499999999999</v>
      </c>
      <c r="H922" s="96">
        <f t="shared" ref="H922:H928" si="215">ROUND((D922/1000)*G922,2)</f>
        <v>15837.8</v>
      </c>
      <c r="I922" s="168"/>
    </row>
    <row r="923" spans="1:9" ht="12" customHeight="1">
      <c r="A923" s="493" t="s">
        <v>11338</v>
      </c>
      <c r="B923" s="2054" t="s">
        <v>1320</v>
      </c>
      <c r="C923" s="2305">
        <v>0.83</v>
      </c>
      <c r="D923" s="1857">
        <v>25000</v>
      </c>
      <c r="E923" s="446">
        <v>45.75</v>
      </c>
      <c r="F923" s="471">
        <f t="shared" si="214"/>
        <v>45.75</v>
      </c>
      <c r="G923" s="691">
        <f>'Заказ, cкидки и курсы валют'!$J$23*F923</f>
        <v>526.125</v>
      </c>
      <c r="H923" s="96">
        <f t="shared" si="215"/>
        <v>13153.13</v>
      </c>
      <c r="I923" s="168"/>
    </row>
    <row r="924" spans="1:9" ht="12" customHeight="1">
      <c r="A924" s="493" t="s">
        <v>11339</v>
      </c>
      <c r="B924" s="2054" t="s">
        <v>1307</v>
      </c>
      <c r="C924" s="2305">
        <v>1.6</v>
      </c>
      <c r="D924" s="1857">
        <v>12000</v>
      </c>
      <c r="E924" s="446">
        <v>51.14</v>
      </c>
      <c r="F924" s="471">
        <f t="shared" si="214"/>
        <v>51.14</v>
      </c>
      <c r="G924" s="691">
        <f>'Заказ, cкидки и курсы валют'!$J$23*F924</f>
        <v>588.11</v>
      </c>
      <c r="H924" s="96">
        <f t="shared" si="215"/>
        <v>7057.32</v>
      </c>
      <c r="I924" s="168"/>
    </row>
    <row r="925" spans="1:9" ht="14.15" customHeight="1">
      <c r="A925" s="493" t="s">
        <v>11340</v>
      </c>
      <c r="B925" s="2054" t="s">
        <v>1308</v>
      </c>
      <c r="C925" s="2305">
        <v>3.2</v>
      </c>
      <c r="D925" s="1857">
        <v>6000</v>
      </c>
      <c r="E925" s="446">
        <v>94.5</v>
      </c>
      <c r="F925" s="471">
        <f t="shared" si="214"/>
        <v>94.5</v>
      </c>
      <c r="G925" s="691">
        <f>'Заказ, cкидки и курсы валют'!$J$23*F925</f>
        <v>1086.75</v>
      </c>
      <c r="H925" s="96">
        <f t="shared" si="215"/>
        <v>6520.5</v>
      </c>
      <c r="I925" s="168"/>
    </row>
    <row r="926" spans="1:9" ht="14.15" customHeight="1">
      <c r="A926" s="493" t="s">
        <v>11341</v>
      </c>
      <c r="B926" s="2054" t="s">
        <v>1309</v>
      </c>
      <c r="C926" s="2305">
        <v>7.2</v>
      </c>
      <c r="D926" s="1857">
        <v>2500</v>
      </c>
      <c r="E926" s="446">
        <v>224.7</v>
      </c>
      <c r="F926" s="471">
        <f t="shared" si="214"/>
        <v>224.7</v>
      </c>
      <c r="G926" s="691">
        <f>'Заказ, cкидки и курсы валют'!$J$23*F926</f>
        <v>2584.0499999999997</v>
      </c>
      <c r="H926" s="96">
        <f t="shared" si="215"/>
        <v>6460.13</v>
      </c>
      <c r="I926" s="168"/>
    </row>
    <row r="927" spans="1:9" ht="14.15" customHeight="1">
      <c r="A927" s="493" t="s">
        <v>11342</v>
      </c>
      <c r="B927" s="2054" t="s">
        <v>1310</v>
      </c>
      <c r="C927" s="2305">
        <v>10.4</v>
      </c>
      <c r="D927" s="1857">
        <v>1800</v>
      </c>
      <c r="E927" s="446">
        <v>310.43</v>
      </c>
      <c r="F927" s="471">
        <f t="shared" si="214"/>
        <v>310.43</v>
      </c>
      <c r="G927" s="691">
        <f>'Заказ, cкидки и курсы валют'!$J$23*F927</f>
        <v>3569.9450000000002</v>
      </c>
      <c r="H927" s="96">
        <f t="shared" si="215"/>
        <v>6425.9</v>
      </c>
      <c r="I927" s="168"/>
    </row>
    <row r="928" spans="1:9" ht="14.15" customHeight="1" thickBot="1">
      <c r="A928" s="521" t="s">
        <v>11343</v>
      </c>
      <c r="B928" s="2055" t="s">
        <v>3029</v>
      </c>
      <c r="C928" s="2316">
        <v>15.9</v>
      </c>
      <c r="D928" s="1883">
        <v>1200</v>
      </c>
      <c r="E928" s="446">
        <v>500.4</v>
      </c>
      <c r="F928" s="775">
        <f t="shared" si="214"/>
        <v>500.4</v>
      </c>
      <c r="G928" s="776">
        <f>'Заказ, cкидки и курсы валют'!$J$23*F928</f>
        <v>5754.5999999999995</v>
      </c>
      <c r="H928" s="142">
        <f t="shared" si="215"/>
        <v>6905.52</v>
      </c>
      <c r="I928" s="170"/>
    </row>
    <row r="929" spans="1:9" ht="14.15" customHeight="1" thickBot="1"/>
    <row r="930" spans="1:9" ht="14.15" customHeight="1">
      <c r="A930" s="904"/>
      <c r="B930" s="905"/>
      <c r="C930" s="1962"/>
      <c r="D930" s="64" t="s">
        <v>11335</v>
      </c>
      <c r="E930" s="428"/>
      <c r="F930" s="428"/>
      <c r="G930" s="517"/>
      <c r="H930" s="128"/>
      <c r="I930" s="68"/>
    </row>
    <row r="931" spans="1:9" ht="14.15" customHeight="1">
      <c r="A931" s="890"/>
      <c r="C931" s="1475"/>
      <c r="D931" s="70"/>
      <c r="E931" s="713"/>
      <c r="F931" s="465"/>
      <c r="G931" s="703"/>
      <c r="H931" s="16"/>
      <c r="I931" s="132"/>
    </row>
    <row r="932" spans="1:9" ht="14.15" customHeight="1">
      <c r="A932" s="890"/>
      <c r="C932" s="1475"/>
      <c r="D932" s="70"/>
      <c r="E932" s="713"/>
      <c r="F932" s="465"/>
      <c r="G932" s="703"/>
      <c r="H932" s="16"/>
      <c r="I932" s="132"/>
    </row>
    <row r="933" spans="1:9" ht="14.15" customHeight="1">
      <c r="A933" s="890"/>
      <c r="C933" s="1475"/>
      <c r="D933" s="70"/>
      <c r="E933" s="713"/>
      <c r="F933" s="465"/>
      <c r="G933" s="703"/>
      <c r="H933" s="16"/>
      <c r="I933" s="132"/>
    </row>
    <row r="934" spans="1:9" ht="14.15" customHeight="1" thickBot="1">
      <c r="A934" s="2044" t="s">
        <v>7303</v>
      </c>
      <c r="B934" s="2043"/>
      <c r="C934" s="2345"/>
      <c r="D934" s="136"/>
      <c r="E934" s="717"/>
      <c r="F934" s="467"/>
      <c r="G934" s="704"/>
      <c r="H934" s="136"/>
      <c r="I934" s="137"/>
    </row>
    <row r="935" spans="1:9" ht="42" customHeight="1">
      <c r="A935" s="1519" t="s">
        <v>1013</v>
      </c>
      <c r="B935" s="1520" t="s">
        <v>1014</v>
      </c>
      <c r="C935" s="2286" t="s">
        <v>665</v>
      </c>
      <c r="D935" s="158" t="s">
        <v>2923</v>
      </c>
      <c r="E935" s="432" t="s">
        <v>10281</v>
      </c>
      <c r="F935" s="469" t="s">
        <v>2578</v>
      </c>
      <c r="G935" s="693" t="s">
        <v>2427</v>
      </c>
      <c r="H935" s="264" t="s">
        <v>493</v>
      </c>
      <c r="I935" s="160" t="s">
        <v>4003</v>
      </c>
    </row>
    <row r="936" spans="1:9" ht="14.15" customHeight="1" thickBot="1">
      <c r="A936" s="1519"/>
      <c r="B936" s="1680"/>
      <c r="C936" s="2286" t="s">
        <v>3419</v>
      </c>
      <c r="D936" s="313" t="s">
        <v>2428</v>
      </c>
      <c r="E936" s="715" t="s">
        <v>264</v>
      </c>
      <c r="F936" s="475">
        <f>'Заказ, cкидки и курсы валют'!$I$12</f>
        <v>0</v>
      </c>
      <c r="G936" s="764"/>
      <c r="H936" s="358"/>
      <c r="I936" s="252"/>
    </row>
    <row r="937" spans="1:9" ht="14.15" customHeight="1">
      <c r="A937" s="799" t="s">
        <v>11745</v>
      </c>
      <c r="B937" s="2053" t="s">
        <v>2280</v>
      </c>
      <c r="C937" s="2317">
        <v>0.28999999999999998</v>
      </c>
      <c r="D937" s="1882">
        <v>5000</v>
      </c>
      <c r="E937" s="1602">
        <f>E921*1.2</f>
        <v>32.4</v>
      </c>
      <c r="F937" s="471">
        <f>ROUND(E937*(1-$F$11),2)</f>
        <v>32.4</v>
      </c>
      <c r="G937" s="691">
        <f>'Заказ, cкидки и курсы валют'!$J$23*F937</f>
        <v>372.59999999999997</v>
      </c>
      <c r="H937" s="96">
        <f>ROUND((D937/1000)*G937,2)</f>
        <v>1863</v>
      </c>
      <c r="I937" s="14"/>
    </row>
    <row r="938" spans="1:9" ht="14.15" customHeight="1">
      <c r="A938" s="493" t="s">
        <v>11746</v>
      </c>
      <c r="B938" s="1859" t="s">
        <v>1319</v>
      </c>
      <c r="C938" s="2305">
        <v>0.56999999999999995</v>
      </c>
      <c r="D938" s="1857">
        <v>4000</v>
      </c>
      <c r="E938" s="1602">
        <f t="shared" ref="E938:E944" si="216">E922*1.2</f>
        <v>41.315999999999995</v>
      </c>
      <c r="F938" s="471">
        <f t="shared" ref="F938:F944" si="217">ROUND(E938*(1-$F$11),2)</f>
        <v>41.32</v>
      </c>
      <c r="G938" s="691">
        <f>'Заказ, cкидки и курсы валют'!$J$23*F938</f>
        <v>475.18</v>
      </c>
      <c r="H938" s="96">
        <f t="shared" ref="H938:H944" si="218">ROUND((D938/1000)*G938,2)</f>
        <v>1900.72</v>
      </c>
      <c r="I938" s="14"/>
    </row>
    <row r="939" spans="1:9" ht="14.15" customHeight="1">
      <c r="A939" s="493" t="s">
        <v>11747</v>
      </c>
      <c r="B939" s="2054" t="s">
        <v>1320</v>
      </c>
      <c r="C939" s="2305">
        <v>0.83</v>
      </c>
      <c r="D939" s="1857">
        <v>2500</v>
      </c>
      <c r="E939" s="1602">
        <f t="shared" si="216"/>
        <v>54.9</v>
      </c>
      <c r="F939" s="471">
        <f t="shared" si="217"/>
        <v>54.9</v>
      </c>
      <c r="G939" s="691">
        <f>'Заказ, cкидки и курсы валют'!$J$23*F939</f>
        <v>631.35</v>
      </c>
      <c r="H939" s="96">
        <f t="shared" si="218"/>
        <v>1578.38</v>
      </c>
      <c r="I939" s="14"/>
    </row>
    <row r="940" spans="1:9" ht="14.15" customHeight="1">
      <c r="A940" s="493" t="s">
        <v>11748</v>
      </c>
      <c r="B940" s="2054" t="s">
        <v>1307</v>
      </c>
      <c r="C940" s="2305">
        <v>1.6</v>
      </c>
      <c r="D940" s="1857">
        <v>1200</v>
      </c>
      <c r="E940" s="1602">
        <f t="shared" si="216"/>
        <v>61.367999999999995</v>
      </c>
      <c r="F940" s="471">
        <f t="shared" si="217"/>
        <v>61.37</v>
      </c>
      <c r="G940" s="691">
        <f>'Заказ, cкидки и курсы валют'!$J$23*F940</f>
        <v>705.755</v>
      </c>
      <c r="H940" s="96">
        <f t="shared" si="218"/>
        <v>846.91</v>
      </c>
      <c r="I940" s="14"/>
    </row>
    <row r="941" spans="1:9" ht="14.15" customHeight="1">
      <c r="A941" s="493" t="s">
        <v>11749</v>
      </c>
      <c r="B941" s="2054" t="s">
        <v>1308</v>
      </c>
      <c r="C941" s="2305">
        <v>3.2</v>
      </c>
      <c r="D941" s="1857">
        <v>600</v>
      </c>
      <c r="E941" s="1602">
        <f t="shared" si="216"/>
        <v>113.39999999999999</v>
      </c>
      <c r="F941" s="471">
        <f t="shared" si="217"/>
        <v>113.4</v>
      </c>
      <c r="G941" s="691">
        <f>'Заказ, cкидки и курсы валют'!$J$23*F941</f>
        <v>1304.1000000000001</v>
      </c>
      <c r="H941" s="96">
        <f t="shared" si="218"/>
        <v>782.46</v>
      </c>
      <c r="I941" s="14"/>
    </row>
    <row r="942" spans="1:9" ht="14.15" customHeight="1">
      <c r="A942" s="493" t="s">
        <v>11750</v>
      </c>
      <c r="B942" s="2054" t="s">
        <v>1309</v>
      </c>
      <c r="C942" s="2305">
        <v>7.2</v>
      </c>
      <c r="D942" s="1857">
        <v>250</v>
      </c>
      <c r="E942" s="1602">
        <f t="shared" si="216"/>
        <v>269.64</v>
      </c>
      <c r="F942" s="471">
        <f t="shared" si="217"/>
        <v>269.64</v>
      </c>
      <c r="G942" s="691">
        <f>'Заказ, cкидки и курсы валют'!$J$23*F942</f>
        <v>3100.8599999999997</v>
      </c>
      <c r="H942" s="96">
        <f t="shared" si="218"/>
        <v>775.22</v>
      </c>
      <c r="I942" s="14"/>
    </row>
    <row r="943" spans="1:9" ht="14.15" customHeight="1">
      <c r="A943" s="493" t="s">
        <v>11751</v>
      </c>
      <c r="B943" s="2054" t="s">
        <v>1310</v>
      </c>
      <c r="C943" s="2305">
        <v>10.4</v>
      </c>
      <c r="D943" s="1857">
        <v>180</v>
      </c>
      <c r="E943" s="1602">
        <f t="shared" si="216"/>
        <v>372.51600000000002</v>
      </c>
      <c r="F943" s="471">
        <f t="shared" si="217"/>
        <v>372.52</v>
      </c>
      <c r="G943" s="691">
        <f>'Заказ, cкидки и курсы валют'!$J$23*F943</f>
        <v>4283.9799999999996</v>
      </c>
      <c r="H943" s="96">
        <f t="shared" si="218"/>
        <v>771.12</v>
      </c>
      <c r="I943" s="14"/>
    </row>
    <row r="944" spans="1:9" ht="14.15" customHeight="1" thickBot="1">
      <c r="A944" s="521" t="s">
        <v>11752</v>
      </c>
      <c r="B944" s="2055" t="s">
        <v>3029</v>
      </c>
      <c r="C944" s="2316">
        <v>15.9</v>
      </c>
      <c r="D944" s="1883">
        <v>120</v>
      </c>
      <c r="E944" s="1602">
        <f t="shared" si="216"/>
        <v>600.4799999999999</v>
      </c>
      <c r="F944" s="471">
        <f t="shared" si="217"/>
        <v>600.48</v>
      </c>
      <c r="G944" s="691">
        <f>'Заказ, cкидки и курсы валют'!$J$23*F944</f>
        <v>6905.52</v>
      </c>
      <c r="H944" s="96">
        <f t="shared" si="218"/>
        <v>828.66</v>
      </c>
      <c r="I944" s="14"/>
    </row>
    <row r="945" spans="1:9" ht="14.15" customHeight="1" thickBot="1"/>
    <row r="946" spans="1:9" ht="18" customHeight="1">
      <c r="A946" s="904"/>
      <c r="B946" s="905"/>
      <c r="C946" s="1962"/>
      <c r="D946" s="64" t="s">
        <v>11335</v>
      </c>
      <c r="E946" s="428"/>
      <c r="F946" s="428"/>
      <c r="G946" s="517"/>
      <c r="H946" s="128"/>
      <c r="I946" s="68"/>
    </row>
    <row r="947" spans="1:9" ht="14.15" customHeight="1">
      <c r="A947" s="890"/>
      <c r="C947" s="1475"/>
      <c r="D947" s="70"/>
      <c r="E947" s="713"/>
      <c r="F947" s="465"/>
      <c r="G947" s="703"/>
      <c r="H947" s="16"/>
      <c r="I947" s="132"/>
    </row>
    <row r="948" spans="1:9" ht="14.15" customHeight="1">
      <c r="A948" s="890"/>
      <c r="C948" s="1475"/>
      <c r="D948" s="70"/>
      <c r="E948" s="713"/>
      <c r="F948" s="465"/>
      <c r="G948" s="703"/>
      <c r="H948" s="16"/>
      <c r="I948" s="132"/>
    </row>
    <row r="949" spans="1:9" ht="14.15" customHeight="1">
      <c r="A949" s="890"/>
      <c r="C949" s="1475"/>
      <c r="D949" s="70"/>
      <c r="E949" s="713"/>
      <c r="F949" s="465"/>
      <c r="G949" s="703"/>
      <c r="H949" s="16"/>
      <c r="I949" s="132"/>
    </row>
    <row r="950" spans="1:9" ht="14.15" customHeight="1" thickBot="1">
      <c r="A950" s="2044" t="s">
        <v>7304</v>
      </c>
      <c r="B950" s="2045"/>
      <c r="C950" s="2345"/>
      <c r="D950" s="136"/>
      <c r="E950" s="717"/>
      <c r="F950" s="467"/>
      <c r="G950" s="704"/>
      <c r="H950" s="136"/>
      <c r="I950" s="137"/>
    </row>
    <row r="951" spans="1:9" ht="46.5" customHeight="1">
      <c r="A951" s="1519" t="s">
        <v>1013</v>
      </c>
      <c r="B951" s="1520" t="s">
        <v>1014</v>
      </c>
      <c r="C951" s="2286" t="s">
        <v>665</v>
      </c>
      <c r="D951" s="158" t="s">
        <v>2923</v>
      </c>
      <c r="E951" s="432" t="s">
        <v>10281</v>
      </c>
      <c r="F951" s="469" t="s">
        <v>2578</v>
      </c>
      <c r="G951" s="693" t="s">
        <v>2427</v>
      </c>
      <c r="H951" s="264" t="s">
        <v>493</v>
      </c>
      <c r="I951" s="160" t="s">
        <v>4003</v>
      </c>
    </row>
    <row r="952" spans="1:9" ht="14.15" customHeight="1" thickBot="1">
      <c r="A952" s="1519"/>
      <c r="B952" s="1680"/>
      <c r="C952" s="2286" t="s">
        <v>3419</v>
      </c>
      <c r="D952" s="313" t="s">
        <v>2428</v>
      </c>
      <c r="E952" s="715" t="s">
        <v>264</v>
      </c>
      <c r="F952" s="475">
        <f>'Заказ, cкидки и курсы валют'!$I$12</f>
        <v>0</v>
      </c>
      <c r="G952" s="764"/>
      <c r="H952" s="358"/>
      <c r="I952" s="252"/>
    </row>
    <row r="953" spans="1:9" ht="14.15" customHeight="1" thickBot="1">
      <c r="A953" s="799" t="s">
        <v>11753</v>
      </c>
      <c r="B953" s="2053" t="s">
        <v>2280</v>
      </c>
      <c r="C953" s="2317">
        <v>0.28999999999999998</v>
      </c>
      <c r="D953" s="1882">
        <v>500</v>
      </c>
      <c r="E953" s="1602">
        <f>(E921*2)+(1000/D953*7.5)</f>
        <v>69</v>
      </c>
      <c r="F953" s="471">
        <f>ROUND(E953*(1-$F$11),2)</f>
        <v>69</v>
      </c>
      <c r="G953" s="691">
        <f>H953/D953*1000</f>
        <v>793.5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396.75</v>
      </c>
      <c r="I953" s="14"/>
    </row>
    <row r="954" spans="1:9" ht="14.15" customHeight="1" thickBot="1">
      <c r="A954" s="493" t="s">
        <v>11754</v>
      </c>
      <c r="B954" s="1859" t="s">
        <v>1319</v>
      </c>
      <c r="C954" s="2305">
        <v>0.56999999999999995</v>
      </c>
      <c r="D954" s="1857">
        <v>400</v>
      </c>
      <c r="E954" s="1602">
        <f t="shared" ref="E954:E960" si="219">(E922*2)+(1000/D954*7.5)</f>
        <v>87.61</v>
      </c>
      <c r="F954" s="471">
        <f t="shared" ref="F954:F960" si="220">ROUND(E954*(1-$F$11),2)</f>
        <v>87.61</v>
      </c>
      <c r="G954" s="691">
        <f t="shared" ref="G954:G960" si="221">H954/D954*1000</f>
        <v>1007.525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403.01</v>
      </c>
      <c r="I954" s="14"/>
    </row>
    <row r="955" spans="1:9" ht="14.15" customHeight="1" thickBot="1">
      <c r="A955" s="493" t="s">
        <v>11755</v>
      </c>
      <c r="B955" s="2054" t="s">
        <v>1320</v>
      </c>
      <c r="C955" s="2305">
        <v>0.83</v>
      </c>
      <c r="D955" s="1857">
        <v>250</v>
      </c>
      <c r="E955" s="1602">
        <f t="shared" si="219"/>
        <v>121.5</v>
      </c>
      <c r="F955" s="471">
        <f t="shared" si="220"/>
        <v>121.5</v>
      </c>
      <c r="G955" s="691">
        <f t="shared" si="221"/>
        <v>1548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14"/>
    </row>
    <row r="956" spans="1:9" ht="14.15" customHeight="1" thickBot="1">
      <c r="A956" s="493" t="s">
        <v>11756</v>
      </c>
      <c r="B956" s="2054" t="s">
        <v>1307</v>
      </c>
      <c r="C956" s="2305">
        <v>1.6</v>
      </c>
      <c r="D956" s="1857">
        <v>120</v>
      </c>
      <c r="E956" s="1602">
        <f t="shared" si="219"/>
        <v>164.78</v>
      </c>
      <c r="F956" s="471">
        <f t="shared" si="220"/>
        <v>164.78</v>
      </c>
      <c r="G956" s="691">
        <f t="shared" si="221"/>
        <v>3225</v>
      </c>
      <c r="H956" s="659">
        <f>ROUND(IF('Заказ, cкидки и курсы валют'!$J$23*E956/1000*D956&lt;387,387,'Заказ, cкидки и курсы валют'!$J$23*E956/1000*D956)*(1-'Заказ, cкидки и курсы валют'!$I$12),2)</f>
        <v>387</v>
      </c>
      <c r="I956" s="14"/>
    </row>
    <row r="957" spans="1:9" ht="14.15" customHeight="1" thickBot="1">
      <c r="A957" s="493" t="s">
        <v>11757</v>
      </c>
      <c r="B957" s="2054" t="s">
        <v>1308</v>
      </c>
      <c r="C957" s="2305">
        <v>3.2</v>
      </c>
      <c r="D957" s="1857">
        <v>60</v>
      </c>
      <c r="E957" s="1602">
        <f t="shared" si="219"/>
        <v>314</v>
      </c>
      <c r="F957" s="471">
        <f t="shared" si="220"/>
        <v>314</v>
      </c>
      <c r="G957" s="691">
        <f t="shared" si="221"/>
        <v>6450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14"/>
    </row>
    <row r="958" spans="1:9" ht="14.15" customHeight="1" thickBot="1">
      <c r="A958" s="493" t="s">
        <v>11758</v>
      </c>
      <c r="B958" s="2054" t="s">
        <v>1309</v>
      </c>
      <c r="C958" s="2305">
        <v>7.2</v>
      </c>
      <c r="D958" s="1857">
        <v>25</v>
      </c>
      <c r="E958" s="1602">
        <f t="shared" si="219"/>
        <v>749.4</v>
      </c>
      <c r="F958" s="471">
        <f t="shared" si="220"/>
        <v>749.4</v>
      </c>
      <c r="G958" s="691">
        <f t="shared" si="221"/>
        <v>15480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14"/>
    </row>
    <row r="959" spans="1:9" ht="14.15" customHeight="1" thickBot="1">
      <c r="A959" s="493" t="s">
        <v>11759</v>
      </c>
      <c r="B959" s="2054" t="s">
        <v>1310</v>
      </c>
      <c r="C959" s="2305">
        <v>10.4</v>
      </c>
      <c r="D959" s="1857">
        <v>18</v>
      </c>
      <c r="E959" s="1602">
        <f t="shared" si="219"/>
        <v>1037.5266666666666</v>
      </c>
      <c r="F959" s="471">
        <f t="shared" si="220"/>
        <v>1037.53</v>
      </c>
      <c r="G959" s="691">
        <f t="shared" si="221"/>
        <v>21500</v>
      </c>
      <c r="H959" s="659">
        <f>ROUND(IF('Заказ, cкидки и курсы валют'!$J$23*E959/1000*D959&lt;387,387,'Заказ, cкидки и курсы валют'!$J$23*E959/1000*D959)*(1-'Заказ, cкидки и курсы валют'!$I$12),2)</f>
        <v>387</v>
      </c>
      <c r="I959" s="14"/>
    </row>
    <row r="960" spans="1:9" ht="14.15" customHeight="1" thickBot="1">
      <c r="A960" s="521" t="s">
        <v>11760</v>
      </c>
      <c r="B960" s="2055" t="s">
        <v>3029</v>
      </c>
      <c r="C960" s="2316">
        <v>15.9</v>
      </c>
      <c r="D960" s="1883">
        <v>12</v>
      </c>
      <c r="E960" s="1602">
        <f t="shared" si="219"/>
        <v>1625.8</v>
      </c>
      <c r="F960" s="471">
        <f t="shared" si="220"/>
        <v>1625.8</v>
      </c>
      <c r="G960" s="691">
        <f t="shared" si="221"/>
        <v>32250</v>
      </c>
      <c r="H960" s="659">
        <f>ROUND(IF('Заказ, cкидки и курсы валют'!$J$23*E960/1000*D960&lt;387,387,'Заказ, cкидки и курсы валют'!$J$23*E960/1000*D960)*(1-'Заказ, cкидки и курсы валют'!$I$12),2)</f>
        <v>387</v>
      </c>
      <c r="I960" s="14"/>
    </row>
    <row r="961" spans="1:9" ht="14.15" customHeight="1"/>
    <row r="962" spans="1:9" ht="14.15" customHeight="1" thickBot="1"/>
    <row r="963" spans="1:9" ht="18.75" customHeight="1">
      <c r="A963" s="904"/>
      <c r="B963" s="905"/>
      <c r="C963" s="1962"/>
      <c r="D963" s="64" t="s">
        <v>2273</v>
      </c>
      <c r="E963" s="428"/>
      <c r="F963" s="428"/>
      <c r="G963" s="518"/>
      <c r="H963" s="67"/>
      <c r="I963" s="68"/>
    </row>
    <row r="964" spans="1:9" ht="14.15" customHeight="1">
      <c r="A964" s="890"/>
      <c r="C964" s="1475"/>
      <c r="D964" s="70"/>
      <c r="E964" s="713"/>
      <c r="F964" s="465"/>
      <c r="G964" s="703"/>
      <c r="H964" s="16"/>
      <c r="I964" s="132"/>
    </row>
    <row r="965" spans="1:9" ht="12" customHeight="1">
      <c r="A965" s="890"/>
      <c r="C965" s="1475"/>
      <c r="D965" s="70"/>
      <c r="E965" s="713"/>
      <c r="F965" s="465"/>
      <c r="G965" s="703"/>
      <c r="H965" s="16"/>
      <c r="I965" s="132"/>
    </row>
    <row r="966" spans="1:9" ht="12" customHeight="1">
      <c r="A966" s="890"/>
      <c r="C966" s="1475"/>
      <c r="D966" s="70"/>
      <c r="E966" s="713"/>
      <c r="F966" s="465"/>
      <c r="G966" s="703"/>
      <c r="H966" s="16"/>
      <c r="I966" s="132"/>
    </row>
    <row r="967" spans="1:9" ht="18.75" customHeight="1" thickBot="1">
      <c r="A967" s="2042" t="s">
        <v>7302</v>
      </c>
      <c r="B967" s="897"/>
      <c r="C967" s="1931"/>
      <c r="D967" s="72"/>
      <c r="E967" s="714"/>
      <c r="F967" s="467"/>
      <c r="G967" s="704"/>
      <c r="H967" s="136"/>
      <c r="I967" s="137"/>
    </row>
    <row r="968" spans="1:9" ht="36.75" customHeight="1">
      <c r="A968" s="1519" t="s">
        <v>1013</v>
      </c>
      <c r="B968" s="1520" t="s">
        <v>1014</v>
      </c>
      <c r="C968" s="2286" t="s">
        <v>665</v>
      </c>
      <c r="D968" s="158" t="s">
        <v>2923</v>
      </c>
      <c r="E968" s="432" t="s">
        <v>10280</v>
      </c>
      <c r="F968" s="469" t="s">
        <v>2578</v>
      </c>
      <c r="G968" s="693" t="s">
        <v>3729</v>
      </c>
      <c r="H968" s="264" t="s">
        <v>493</v>
      </c>
      <c r="I968" s="160" t="s">
        <v>4003</v>
      </c>
    </row>
    <row r="969" spans="1:9" ht="14.15" customHeight="1">
      <c r="A969" s="1519"/>
      <c r="B969" s="1680"/>
      <c r="C969" s="2286" t="s">
        <v>3419</v>
      </c>
      <c r="D969" s="313" t="s">
        <v>3730</v>
      </c>
      <c r="E969" s="715" t="s">
        <v>264</v>
      </c>
      <c r="F969" s="475">
        <f>'Заказ, cкидки и курсы валют'!$I$12</f>
        <v>0</v>
      </c>
      <c r="G969" s="764"/>
      <c r="H969" s="358"/>
      <c r="I969" s="252"/>
    </row>
    <row r="970" spans="1:9" ht="14.15" customHeight="1">
      <c r="A970" s="403" t="s">
        <v>11030</v>
      </c>
      <c r="B970" s="399" t="s">
        <v>2280</v>
      </c>
      <c r="C970" s="399"/>
      <c r="D970" s="38">
        <v>25</v>
      </c>
      <c r="E970" s="446">
        <v>33.64</v>
      </c>
      <c r="F970" s="471">
        <f>ROUND(E970*(1-$F$11),2)</f>
        <v>33.64</v>
      </c>
      <c r="G970" s="691">
        <f>'Заказ, cкидки и курсы валют'!$J$23*F970</f>
        <v>386.86</v>
      </c>
      <c r="H970" s="96">
        <f>ROUND((D970)*G970,2)</f>
        <v>9671.5</v>
      </c>
      <c r="I970" s="14"/>
    </row>
    <row r="971" spans="1:9" ht="14.15" customHeight="1">
      <c r="A971" s="403" t="s">
        <v>2033</v>
      </c>
      <c r="B971" s="490" t="s">
        <v>1319</v>
      </c>
      <c r="C971" s="399">
        <v>0.31</v>
      </c>
      <c r="D971" s="38">
        <v>25</v>
      </c>
      <c r="E971" s="446">
        <v>27.56</v>
      </c>
      <c r="F971" s="471">
        <f>ROUND(E971*(1-$F$11),2)</f>
        <v>27.56</v>
      </c>
      <c r="G971" s="691">
        <f>'Заказ, cкидки и курсы валют'!$J$23*F971</f>
        <v>316.94</v>
      </c>
      <c r="H971" s="96">
        <f>ROUND((D971)*G971,2)</f>
        <v>7923.5</v>
      </c>
      <c r="I971" s="14"/>
    </row>
    <row r="972" spans="1:9" ht="14.15" customHeight="1">
      <c r="A972" s="403" t="s">
        <v>2034</v>
      </c>
      <c r="B972" s="490" t="s">
        <v>1320</v>
      </c>
      <c r="C972" s="399">
        <v>0.44</v>
      </c>
      <c r="D972" s="38">
        <v>25</v>
      </c>
      <c r="E972" s="446">
        <v>24.44</v>
      </c>
      <c r="F972" s="471">
        <f t="shared" ref="F972:F987" si="222">ROUND(E972*(1-$F$11),2)</f>
        <v>24.44</v>
      </c>
      <c r="G972" s="691">
        <f>'Заказ, cкидки и курсы валют'!$J$23*F972</f>
        <v>281.06</v>
      </c>
      <c r="H972" s="96">
        <f t="shared" ref="H972:H987" si="223">ROUND((D972)*G972,2)</f>
        <v>7026.5</v>
      </c>
      <c r="I972" s="14"/>
    </row>
    <row r="973" spans="1:9" ht="14.15" customHeight="1">
      <c r="A973" s="403" t="s">
        <v>2035</v>
      </c>
      <c r="B973" s="490" t="s">
        <v>1307</v>
      </c>
      <c r="C973" s="399">
        <v>1.02</v>
      </c>
      <c r="D973" s="38">
        <v>25</v>
      </c>
      <c r="E973" s="446">
        <v>27.38</v>
      </c>
      <c r="F973" s="471">
        <f t="shared" si="222"/>
        <v>27.38</v>
      </c>
      <c r="G973" s="691">
        <f>'Заказ, cкидки и курсы валют'!$J$23*F973</f>
        <v>314.87</v>
      </c>
      <c r="H973" s="96">
        <f t="shared" si="223"/>
        <v>7871.75</v>
      </c>
      <c r="I973" s="14"/>
    </row>
    <row r="974" spans="1:9" ht="14.15" customHeight="1">
      <c r="A974" s="403" t="s">
        <v>2036</v>
      </c>
      <c r="B974" s="490" t="s">
        <v>1308</v>
      </c>
      <c r="C974" s="399">
        <v>1.83</v>
      </c>
      <c r="D974" s="38">
        <v>25</v>
      </c>
      <c r="E974" s="446">
        <v>24.26</v>
      </c>
      <c r="F974" s="471">
        <f t="shared" si="222"/>
        <v>24.26</v>
      </c>
      <c r="G974" s="691">
        <f>'Заказ, cкидки и курсы валют'!$J$23*F974</f>
        <v>278.99</v>
      </c>
      <c r="H974" s="96">
        <f t="shared" si="223"/>
        <v>6974.75</v>
      </c>
      <c r="I974" s="14"/>
    </row>
    <row r="975" spans="1:9" ht="14.15" customHeight="1">
      <c r="A975" s="403" t="s">
        <v>2037</v>
      </c>
      <c r="B975" s="490" t="s">
        <v>1309</v>
      </c>
      <c r="C975" s="399">
        <v>3.57</v>
      </c>
      <c r="D975" s="38">
        <v>25</v>
      </c>
      <c r="E975" s="446">
        <v>23.21</v>
      </c>
      <c r="F975" s="471">
        <f t="shared" si="222"/>
        <v>23.21</v>
      </c>
      <c r="G975" s="691">
        <f>'Заказ, cкидки и курсы валют'!$J$23*F975</f>
        <v>266.91500000000002</v>
      </c>
      <c r="H975" s="96">
        <f t="shared" si="223"/>
        <v>6672.88</v>
      </c>
      <c r="I975" s="14"/>
    </row>
    <row r="976" spans="1:9" ht="14.15" customHeight="1">
      <c r="A976" s="403" t="s">
        <v>2038</v>
      </c>
      <c r="B976" s="490" t="s">
        <v>1310</v>
      </c>
      <c r="C976" s="399">
        <v>6.27</v>
      </c>
      <c r="D976" s="38">
        <v>25</v>
      </c>
      <c r="E976" s="446">
        <v>22.87</v>
      </c>
      <c r="F976" s="471">
        <f t="shared" si="222"/>
        <v>22.87</v>
      </c>
      <c r="G976" s="691">
        <f>'Заказ, cкидки и курсы валют'!$J$23*F976</f>
        <v>263.005</v>
      </c>
      <c r="H976" s="96">
        <f t="shared" si="223"/>
        <v>6575.13</v>
      </c>
      <c r="I976" s="14"/>
    </row>
    <row r="977" spans="1:10" ht="14.15" customHeight="1">
      <c r="A977" s="403" t="s">
        <v>2039</v>
      </c>
      <c r="B977" s="490" t="s">
        <v>3029</v>
      </c>
      <c r="C977" s="399">
        <v>8.61</v>
      </c>
      <c r="D977" s="38">
        <v>25</v>
      </c>
      <c r="E977" s="446">
        <v>24.83</v>
      </c>
      <c r="F977" s="471">
        <f t="shared" si="222"/>
        <v>24.83</v>
      </c>
      <c r="G977" s="691">
        <f>'Заказ, cкидки и курсы валют'!$J$23*F977</f>
        <v>285.54499999999996</v>
      </c>
      <c r="H977" s="96">
        <f t="shared" si="223"/>
        <v>7138.63</v>
      </c>
      <c r="I977" s="14"/>
    </row>
    <row r="978" spans="1:10" ht="14.15" customHeight="1">
      <c r="A978" s="403" t="s">
        <v>2040</v>
      </c>
      <c r="B978" s="490" t="s">
        <v>1311</v>
      </c>
      <c r="C978" s="399">
        <v>11.3</v>
      </c>
      <c r="D978" s="38">
        <v>25</v>
      </c>
      <c r="E978" s="446">
        <v>20.29</v>
      </c>
      <c r="F978" s="471">
        <f t="shared" si="222"/>
        <v>20.29</v>
      </c>
      <c r="G978" s="691">
        <f>'Заказ, cкидки и курсы валют'!$J$23*F978</f>
        <v>233.33499999999998</v>
      </c>
      <c r="H978" s="96">
        <f t="shared" si="223"/>
        <v>5833.38</v>
      </c>
      <c r="I978" s="14"/>
    </row>
    <row r="979" spans="1:10" ht="14.15" customHeight="1">
      <c r="A979" s="403" t="s">
        <v>2041</v>
      </c>
      <c r="B979" s="490" t="s">
        <v>3030</v>
      </c>
      <c r="C979" s="399">
        <v>14.7</v>
      </c>
      <c r="D979" s="38">
        <v>25</v>
      </c>
      <c r="E979" s="446">
        <v>21.25</v>
      </c>
      <c r="F979" s="471">
        <f t="shared" si="222"/>
        <v>21.25</v>
      </c>
      <c r="G979" s="691">
        <f>'Заказ, cкидки и курсы валют'!$J$23*F979</f>
        <v>244.375</v>
      </c>
      <c r="H979" s="96">
        <f t="shared" si="223"/>
        <v>6109.38</v>
      </c>
      <c r="I979" s="14"/>
    </row>
    <row r="980" spans="1:10" ht="14.15" customHeight="1">
      <c r="A980" s="403" t="s">
        <v>2042</v>
      </c>
      <c r="B980" s="490" t="s">
        <v>1312</v>
      </c>
      <c r="C980" s="399">
        <v>17.16</v>
      </c>
      <c r="D980" s="38">
        <v>25</v>
      </c>
      <c r="E980" s="446">
        <v>20.29</v>
      </c>
      <c r="F980" s="471">
        <f t="shared" si="222"/>
        <v>20.29</v>
      </c>
      <c r="G980" s="691">
        <f>'Заказ, cкидки и курсы валют'!$J$23*F980</f>
        <v>233.33499999999998</v>
      </c>
      <c r="H980" s="96">
        <f t="shared" si="223"/>
        <v>5833.38</v>
      </c>
      <c r="I980" s="14"/>
    </row>
    <row r="981" spans="1:10" ht="14.15" customHeight="1">
      <c r="A981" s="403" t="s">
        <v>10002</v>
      </c>
      <c r="B981" s="399" t="s">
        <v>9816</v>
      </c>
      <c r="C981" s="399">
        <v>24</v>
      </c>
      <c r="D981" s="38">
        <v>25</v>
      </c>
      <c r="E981" s="446">
        <v>23.37</v>
      </c>
      <c r="F981" s="471">
        <f t="shared" si="222"/>
        <v>23.37</v>
      </c>
      <c r="G981" s="691">
        <f>'Заказ, cкидки и курсы валют'!$J$23*F981</f>
        <v>268.755</v>
      </c>
      <c r="H981" s="96">
        <f t="shared" si="223"/>
        <v>6718.88</v>
      </c>
      <c r="I981" s="14"/>
      <c r="J981" s="446"/>
    </row>
    <row r="982" spans="1:10" ht="14.15" customHeight="1">
      <c r="A982" s="403" t="s">
        <v>2043</v>
      </c>
      <c r="B982" s="490" t="s">
        <v>3031</v>
      </c>
      <c r="C982" s="399">
        <v>32.32</v>
      </c>
      <c r="D982" s="38">
        <v>25</v>
      </c>
      <c r="E982" s="446">
        <v>23.35</v>
      </c>
      <c r="F982" s="471">
        <f t="shared" si="222"/>
        <v>23.35</v>
      </c>
      <c r="G982" s="691">
        <f>'Заказ, cкидки и курсы валют'!$J$23*F982</f>
        <v>268.52500000000003</v>
      </c>
      <c r="H982" s="96">
        <f t="shared" si="223"/>
        <v>6713.13</v>
      </c>
      <c r="I982" s="14"/>
      <c r="J982" s="446"/>
    </row>
    <row r="983" spans="1:10" ht="14.15" customHeight="1">
      <c r="A983" s="403" t="s">
        <v>11031</v>
      </c>
      <c r="B983" s="399" t="s">
        <v>9813</v>
      </c>
      <c r="C983" s="399"/>
      <c r="D983" s="38">
        <v>25</v>
      </c>
      <c r="E983" s="446">
        <v>22.18</v>
      </c>
      <c r="F983" s="471">
        <f t="shared" si="222"/>
        <v>22.18</v>
      </c>
      <c r="G983" s="691">
        <f>'Заказ, cкидки и курсы валют'!$J$23*F983</f>
        <v>255.07</v>
      </c>
      <c r="H983" s="96">
        <f t="shared" si="223"/>
        <v>6376.75</v>
      </c>
      <c r="I983" s="14"/>
      <c r="J983" s="446"/>
    </row>
    <row r="984" spans="1:10" ht="14.15" customHeight="1">
      <c r="A984" s="403" t="s">
        <v>2044</v>
      </c>
      <c r="B984" s="490" t="s">
        <v>947</v>
      </c>
      <c r="C984" s="399">
        <v>53.61</v>
      </c>
      <c r="D984" s="38">
        <v>25</v>
      </c>
      <c r="E984" s="446">
        <v>21.14</v>
      </c>
      <c r="F984" s="471">
        <f t="shared" si="222"/>
        <v>21.14</v>
      </c>
      <c r="G984" s="691">
        <f>'Заказ, cкидки и курсы валют'!$J$23*F984</f>
        <v>243.11</v>
      </c>
      <c r="H984" s="96">
        <f t="shared" si="223"/>
        <v>6077.75</v>
      </c>
      <c r="I984" s="14"/>
      <c r="J984" s="446"/>
    </row>
    <row r="985" spans="1:10" ht="14.15" customHeight="1">
      <c r="A985" s="403" t="s">
        <v>2045</v>
      </c>
      <c r="B985" s="490" t="s">
        <v>2423</v>
      </c>
      <c r="C985" s="399"/>
      <c r="D985" s="38">
        <v>25</v>
      </c>
      <c r="E985" s="446">
        <v>23.71</v>
      </c>
      <c r="F985" s="471">
        <f t="shared" si="222"/>
        <v>23.71</v>
      </c>
      <c r="G985" s="691">
        <f>'Заказ, cкидки и курсы валют'!$J$23*F985</f>
        <v>272.66500000000002</v>
      </c>
      <c r="H985" s="96">
        <f t="shared" si="223"/>
        <v>6816.63</v>
      </c>
      <c r="I985" s="14"/>
      <c r="J985" s="446"/>
    </row>
    <row r="986" spans="1:10" ht="14.15" customHeight="1">
      <c r="A986" s="403" t="s">
        <v>11032</v>
      </c>
      <c r="B986" s="399" t="s">
        <v>9815</v>
      </c>
      <c r="C986" s="399"/>
      <c r="D986" s="38">
        <v>25</v>
      </c>
      <c r="E986" s="446">
        <v>21.91</v>
      </c>
      <c r="F986" s="471">
        <f t="shared" si="222"/>
        <v>21.91</v>
      </c>
      <c r="G986" s="691">
        <f>'Заказ, cкидки и курсы валют'!$J$23*F986</f>
        <v>251.965</v>
      </c>
      <c r="H986" s="96">
        <f t="shared" si="223"/>
        <v>6299.13</v>
      </c>
      <c r="I986" s="14"/>
      <c r="J986" s="446"/>
    </row>
    <row r="987" spans="1:10" ht="14.15" customHeight="1">
      <c r="A987" s="403" t="s">
        <v>11033</v>
      </c>
      <c r="B987" s="399" t="s">
        <v>11034</v>
      </c>
      <c r="C987" s="399"/>
      <c r="D987" s="38">
        <v>25</v>
      </c>
      <c r="E987" s="446">
        <v>23.71</v>
      </c>
      <c r="F987" s="471">
        <f t="shared" si="222"/>
        <v>23.71</v>
      </c>
      <c r="G987" s="691">
        <f>'Заказ, cкидки и курсы валют'!$J$23*F987</f>
        <v>272.66500000000002</v>
      </c>
      <c r="H987" s="96">
        <f t="shared" si="223"/>
        <v>6816.63</v>
      </c>
      <c r="I987" s="14"/>
      <c r="J987" s="446"/>
    </row>
    <row r="988" spans="1:10" ht="12" customHeight="1" thickBot="1">
      <c r="J988" s="446"/>
    </row>
    <row r="989" spans="1:10" ht="12" customHeight="1">
      <c r="A989" s="904"/>
      <c r="B989" s="905"/>
      <c r="C989" s="1962"/>
      <c r="D989" s="64" t="s">
        <v>2273</v>
      </c>
      <c r="E989" s="428"/>
      <c r="F989" s="428"/>
      <c r="G989" s="518"/>
      <c r="H989" s="67"/>
      <c r="I989" s="68"/>
      <c r="J989" s="446"/>
    </row>
    <row r="990" spans="1:10" ht="12" customHeight="1">
      <c r="A990" s="890"/>
      <c r="C990" s="1475"/>
      <c r="D990" s="70"/>
      <c r="E990" s="713"/>
      <c r="F990" s="465"/>
      <c r="G990" s="703"/>
      <c r="H990" s="16"/>
      <c r="I990" s="132"/>
      <c r="J990" s="446"/>
    </row>
    <row r="991" spans="1:10" ht="12" customHeight="1">
      <c r="A991" s="890"/>
      <c r="C991" s="1475"/>
      <c r="D991" s="70"/>
      <c r="E991" s="713"/>
      <c r="F991" s="465"/>
      <c r="G991" s="703"/>
      <c r="H991" s="16"/>
      <c r="I991" s="132"/>
      <c r="J991" s="446"/>
    </row>
    <row r="992" spans="1:10" ht="12" customHeight="1">
      <c r="A992" s="890"/>
      <c r="C992" s="1475"/>
      <c r="D992" s="70"/>
      <c r="E992" s="713"/>
      <c r="F992" s="465"/>
      <c r="G992" s="703"/>
      <c r="H992" s="16"/>
      <c r="I992" s="132"/>
      <c r="J992" s="446"/>
    </row>
    <row r="993" spans="1:10" ht="16.5" customHeight="1" thickBot="1">
      <c r="A993" s="2044" t="s">
        <v>7303</v>
      </c>
      <c r="B993" s="2043"/>
      <c r="C993" s="2345"/>
      <c r="D993" s="136"/>
      <c r="E993" s="717"/>
      <c r="F993" s="467"/>
      <c r="G993" s="704"/>
      <c r="H993" s="136"/>
      <c r="I993" s="137"/>
      <c r="J993" s="446"/>
    </row>
    <row r="994" spans="1:10" ht="41.25" customHeight="1">
      <c r="A994" s="1519" t="s">
        <v>1013</v>
      </c>
      <c r="B994" s="1520" t="s">
        <v>1014</v>
      </c>
      <c r="C994" s="2286" t="s">
        <v>665</v>
      </c>
      <c r="D994" s="158" t="s">
        <v>2923</v>
      </c>
      <c r="E994" s="432" t="s">
        <v>10280</v>
      </c>
      <c r="F994" s="469" t="s">
        <v>2578</v>
      </c>
      <c r="G994" s="693" t="s">
        <v>3729</v>
      </c>
      <c r="H994" s="264" t="s">
        <v>493</v>
      </c>
      <c r="I994" s="160" t="s">
        <v>4003</v>
      </c>
      <c r="J994" s="327" t="s">
        <v>11229</v>
      </c>
    </row>
    <row r="995" spans="1:10" ht="12" customHeight="1">
      <c r="A995" s="1519"/>
      <c r="B995" s="1680"/>
      <c r="C995" s="2286" t="s">
        <v>3419</v>
      </c>
      <c r="D995" s="313" t="s">
        <v>3730</v>
      </c>
      <c r="E995" s="715" t="s">
        <v>264</v>
      </c>
      <c r="F995" s="475">
        <f>'Заказ, cкидки и курсы валют'!$I$12</f>
        <v>0</v>
      </c>
      <c r="G995" s="764"/>
      <c r="H995" s="358"/>
      <c r="I995" s="252"/>
      <c r="J995" s="264"/>
    </row>
    <row r="996" spans="1:10" ht="12" customHeight="1">
      <c r="A996" s="403" t="s">
        <v>12346</v>
      </c>
      <c r="B996" s="399" t="s">
        <v>2280</v>
      </c>
      <c r="C996" s="399"/>
      <c r="D996" s="40">
        <v>3</v>
      </c>
      <c r="E996" s="1602">
        <f t="shared" ref="E996:E1011" si="224">E970*1.2</f>
        <v>40.368000000000002</v>
      </c>
      <c r="F996" s="471">
        <f t="shared" ref="F996" si="225">ROUND(E996*(1-$F$11),2)</f>
        <v>40.369999999999997</v>
      </c>
      <c r="G996" s="691">
        <f>'Заказ, cкидки и курсы валют'!$J$23*F996</f>
        <v>464.255</v>
      </c>
      <c r="H996" s="96">
        <f t="shared" ref="H996" si="226">ROUND((D996)*G996,2)</f>
        <v>1392.77</v>
      </c>
      <c r="I996" s="14"/>
      <c r="J996" s="96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1392.77</v>
      </c>
    </row>
    <row r="997" spans="1:10" ht="14.15" customHeight="1">
      <c r="A997" s="403" t="s">
        <v>2046</v>
      </c>
      <c r="B997" s="490" t="s">
        <v>1319</v>
      </c>
      <c r="C997" s="399">
        <v>0.31</v>
      </c>
      <c r="D997" s="40">
        <v>3</v>
      </c>
      <c r="E997" s="1602">
        <f t="shared" si="224"/>
        <v>33.071999999999996</v>
      </c>
      <c r="F997" s="471">
        <f t="shared" ref="F997:F1011" si="227">ROUND(E997*(1-$F$11),2)</f>
        <v>33.07</v>
      </c>
      <c r="G997" s="691">
        <f>'Заказ, cкидки и курсы валют'!$J$23*F997</f>
        <v>380.30500000000001</v>
      </c>
      <c r="H997" s="96">
        <f t="shared" ref="H997:H1011" si="228">ROUND((D997)*G997,2)</f>
        <v>1140.92</v>
      </c>
      <c r="I997" s="14"/>
      <c r="J997" s="96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1140.92</v>
      </c>
    </row>
    <row r="998" spans="1:10" ht="14.15" customHeight="1">
      <c r="A998" s="403" t="s">
        <v>2047</v>
      </c>
      <c r="B998" s="490" t="s">
        <v>1320</v>
      </c>
      <c r="C998" s="399">
        <v>0.44</v>
      </c>
      <c r="D998" s="40">
        <v>3</v>
      </c>
      <c r="E998" s="1602">
        <f t="shared" si="224"/>
        <v>29.327999999999999</v>
      </c>
      <c r="F998" s="471">
        <f t="shared" si="227"/>
        <v>29.33</v>
      </c>
      <c r="G998" s="691">
        <f>'Заказ, cкидки и курсы валют'!$J$23*F998</f>
        <v>337.29499999999996</v>
      </c>
      <c r="H998" s="96">
        <f t="shared" si="228"/>
        <v>1011.89</v>
      </c>
      <c r="I998" s="14"/>
      <c r="J998" s="96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1011.89</v>
      </c>
    </row>
    <row r="999" spans="1:10" ht="14.15" customHeight="1">
      <c r="A999" s="403" t="s">
        <v>2048</v>
      </c>
      <c r="B999" s="490" t="s">
        <v>1307</v>
      </c>
      <c r="C999" s="399">
        <v>1.02</v>
      </c>
      <c r="D999" s="40">
        <v>3</v>
      </c>
      <c r="E999" s="1602">
        <f t="shared" si="224"/>
        <v>32.855999999999995</v>
      </c>
      <c r="F999" s="471">
        <f t="shared" si="227"/>
        <v>32.86</v>
      </c>
      <c r="G999" s="691">
        <f>'Заказ, cкидки и курсы валют'!$J$23*F999</f>
        <v>377.89</v>
      </c>
      <c r="H999" s="96">
        <f t="shared" si="228"/>
        <v>1133.67</v>
      </c>
      <c r="I999" s="14"/>
      <c r="J999" s="96">
        <f>ROUND(IF(H999&lt;'Заказ, cкидки и курсы валют'!$B$39,H999*0.54*100/(100-'Заказ, cкидки и курсы валют'!$C$39),IF(H999&lt;'Заказ, cкидки и курсы валют'!$B$40,H999*0.54*100/(100-'Заказ, cкидки и курсы валют'!$C$40),IF(H999&lt;'Заказ, cкидки и курсы валют'!$B$41,H999*0.54*100/(100-'Заказ, cкидки и курсы валют'!$C$41),IF(H999&lt;'Заказ, cкидки и курсы валют'!$B$42,H999*0.54*100/(100-'Заказ, cкидки и курсы валют'!$C$42),IF(H999&lt;'Заказ, cкидки и курсы валют'!$B$43,H999*0.54*100/(100-'Заказ, cкидки и курсы валют'!$C$43),H999))))),2)</f>
        <v>1133.67</v>
      </c>
    </row>
    <row r="1000" spans="1:10" ht="14.15" customHeight="1">
      <c r="A1000" s="403" t="s">
        <v>2049</v>
      </c>
      <c r="B1000" s="490" t="s">
        <v>1308</v>
      </c>
      <c r="C1000" s="399">
        <v>1.83</v>
      </c>
      <c r="D1000" s="40">
        <v>3</v>
      </c>
      <c r="E1000" s="1602">
        <f t="shared" si="224"/>
        <v>29.112000000000002</v>
      </c>
      <c r="F1000" s="471">
        <f t="shared" si="227"/>
        <v>29.11</v>
      </c>
      <c r="G1000" s="691">
        <f>'Заказ, cкидки и курсы валют'!$J$23*F1000</f>
        <v>334.76499999999999</v>
      </c>
      <c r="H1000" s="96">
        <f t="shared" si="228"/>
        <v>1004.3</v>
      </c>
      <c r="I1000" s="14"/>
      <c r="J1000" s="96">
        <f>ROUND(IF(H1000&lt;'Заказ, cкидки и курсы валют'!$B$39,H1000*0.54*100/(100-'Заказ, cкидки и курсы валют'!$C$39),IF(H1000&lt;'Заказ, cкидки и курсы валют'!$B$40,H1000*0.54*100/(100-'Заказ, cкидки и курсы валют'!$C$40),IF(H1000&lt;'Заказ, cкидки и курсы валют'!$B$41,H1000*0.54*100/(100-'Заказ, cкидки и курсы валют'!$C$41),IF(H1000&lt;'Заказ, cкидки и курсы валют'!$B$42,H1000*0.54*100/(100-'Заказ, cкидки и курсы валют'!$C$42),IF(H1000&lt;'Заказ, cкидки и курсы валют'!$B$43,H1000*0.54*100/(100-'Заказ, cкидки и курсы валют'!$C$43),H1000))))),2)</f>
        <v>1004.3</v>
      </c>
    </row>
    <row r="1001" spans="1:10" ht="14.15" customHeight="1">
      <c r="A1001" s="403" t="s">
        <v>2050</v>
      </c>
      <c r="B1001" s="490" t="s">
        <v>1309</v>
      </c>
      <c r="C1001" s="399">
        <v>3.57</v>
      </c>
      <c r="D1001" s="40">
        <v>3</v>
      </c>
      <c r="E1001" s="1602">
        <f t="shared" si="224"/>
        <v>27.852</v>
      </c>
      <c r="F1001" s="471">
        <f t="shared" si="227"/>
        <v>27.85</v>
      </c>
      <c r="G1001" s="691">
        <f>'Заказ, cкидки и курсы валют'!$J$23*F1001</f>
        <v>320.27500000000003</v>
      </c>
      <c r="H1001" s="96">
        <f t="shared" si="228"/>
        <v>960.83</v>
      </c>
      <c r="I1001" s="14"/>
      <c r="J1001" s="96">
        <f>ROUND(IF(H1001&lt;'Заказ, cкидки и курсы валют'!$B$39,H1001*0.54*100/(100-'Заказ, cкидки и курсы валют'!$C$39),IF(H1001&lt;'Заказ, cкидки и курсы валют'!$B$40,H1001*0.54*100/(100-'Заказ, cкидки и курсы валют'!$C$40),IF(H1001&lt;'Заказ, cкидки и курсы валют'!$B$41,H1001*0.54*100/(100-'Заказ, cкидки и курсы валют'!$C$41),IF(H1001&lt;'Заказ, cкидки и курсы валют'!$B$42,H1001*0.54*100/(100-'Заказ, cкидки и курсы валют'!$C$42),IF(H1001&lt;'Заказ, cкидки и курсы валют'!$B$43,H1001*0.54*100/(100-'Заказ, cкидки и курсы валют'!$C$43),H1001))))),2)</f>
        <v>960.83</v>
      </c>
    </row>
    <row r="1002" spans="1:10" ht="14.15" customHeight="1">
      <c r="A1002" s="403" t="s">
        <v>2051</v>
      </c>
      <c r="B1002" s="490" t="s">
        <v>1310</v>
      </c>
      <c r="C1002" s="399">
        <v>6.27</v>
      </c>
      <c r="D1002" s="40">
        <v>3</v>
      </c>
      <c r="E1002" s="1602">
        <f t="shared" si="224"/>
        <v>27.443999999999999</v>
      </c>
      <c r="F1002" s="471">
        <f t="shared" si="227"/>
        <v>27.44</v>
      </c>
      <c r="G1002" s="691">
        <f>'Заказ, cкидки и курсы валют'!$J$23*F1002</f>
        <v>315.56</v>
      </c>
      <c r="H1002" s="96">
        <f t="shared" si="228"/>
        <v>946.68</v>
      </c>
      <c r="I1002" s="14"/>
      <c r="J1002" s="96">
        <f>ROUND(IF(H1002&lt;'Заказ, cкидки и курсы валют'!$B$39,H1002*0.54*100/(100-'Заказ, cкидки и курсы валют'!$C$39),IF(H1002&lt;'Заказ, cкидки и курсы валют'!$B$40,H1002*0.54*100/(100-'Заказ, cкидки и курсы валют'!$C$40),IF(H1002&lt;'Заказ, cкидки и курсы валют'!$B$41,H1002*0.54*100/(100-'Заказ, cкидки и курсы валют'!$C$41),IF(H1002&lt;'Заказ, cкидки и курсы валют'!$B$42,H1002*0.54*100/(100-'Заказ, cкидки и курсы валют'!$C$42),IF(H1002&lt;'Заказ, cкидки и курсы валют'!$B$43,H1002*0.54*100/(100-'Заказ, cкидки и курсы валют'!$C$43),H1002))))),2)</f>
        <v>946.68</v>
      </c>
    </row>
    <row r="1003" spans="1:10" ht="14.15" customHeight="1">
      <c r="A1003" s="403" t="s">
        <v>2052</v>
      </c>
      <c r="B1003" s="490" t="s">
        <v>3029</v>
      </c>
      <c r="C1003" s="399">
        <v>8.61</v>
      </c>
      <c r="D1003" s="40">
        <v>2.5</v>
      </c>
      <c r="E1003" s="1602">
        <f t="shared" si="224"/>
        <v>29.795999999999996</v>
      </c>
      <c r="F1003" s="471">
        <f t="shared" si="227"/>
        <v>29.8</v>
      </c>
      <c r="G1003" s="691">
        <f>'Заказ, cкидки и курсы валют'!$J$23*F1003</f>
        <v>342.7</v>
      </c>
      <c r="H1003" s="96">
        <f t="shared" si="228"/>
        <v>856.75</v>
      </c>
      <c r="I1003" s="14"/>
      <c r="J1003" s="96">
        <f>ROUND(IF(H1003&lt;'Заказ, cкидки и курсы валют'!$B$39,H1003*0.54*100/(100-'Заказ, cкидки и курсы валют'!$C$39),IF(H1003&lt;'Заказ, cкидки и курсы валют'!$B$40,H1003*0.54*100/(100-'Заказ, cкидки и курсы валют'!$C$40),IF(H1003&lt;'Заказ, cкидки и курсы валют'!$B$41,H1003*0.54*100/(100-'Заказ, cкидки и курсы валют'!$C$41),IF(H1003&lt;'Заказ, cкидки и курсы валют'!$B$42,H1003*0.54*100/(100-'Заказ, cкидки и курсы валют'!$C$42),IF(H1003&lt;'Заказ, cкидки и курсы валют'!$B$43,H1003*0.54*100/(100-'Заказ, cкидки и курсы валют'!$C$43),H1003))))),2)</f>
        <v>925.29</v>
      </c>
    </row>
    <row r="1004" spans="1:10" ht="14.15" customHeight="1">
      <c r="A1004" s="403" t="s">
        <v>2053</v>
      </c>
      <c r="B1004" s="490" t="s">
        <v>1311</v>
      </c>
      <c r="C1004" s="399">
        <v>11.3</v>
      </c>
      <c r="D1004" s="40">
        <v>2.5</v>
      </c>
      <c r="E1004" s="1602">
        <f t="shared" si="224"/>
        <v>24.347999999999999</v>
      </c>
      <c r="F1004" s="471">
        <f t="shared" si="227"/>
        <v>24.35</v>
      </c>
      <c r="G1004" s="691">
        <f>'Заказ, cкидки и курсы валют'!$J$23*F1004</f>
        <v>280.02500000000003</v>
      </c>
      <c r="H1004" s="96">
        <f t="shared" si="228"/>
        <v>700.06</v>
      </c>
      <c r="I1004" s="14"/>
      <c r="J1004" s="96">
        <f>ROUND(IF(H1004&lt;'Заказ, cкидки и курсы валют'!$B$39,H1004*0.54*100/(100-'Заказ, cкидки и курсы валют'!$C$39),IF(H1004&lt;'Заказ, cкидки и курсы валют'!$B$40,H1004*0.54*100/(100-'Заказ, cкидки и курсы валют'!$C$40),IF(H1004&lt;'Заказ, cкидки и курсы валют'!$B$41,H1004*0.54*100/(100-'Заказ, cкидки и курсы валют'!$C$41),IF(H1004&lt;'Заказ, cкидки и курсы валют'!$B$42,H1004*0.54*100/(100-'Заказ, cкидки и курсы валют'!$C$42),IF(H1004&lt;'Заказ, cкидки и курсы валют'!$B$43,H1004*0.54*100/(100-'Заказ, cкидки и курсы валют'!$C$43),H1004))))),2)</f>
        <v>756.06</v>
      </c>
    </row>
    <row r="1005" spans="1:10" ht="14.15" customHeight="1">
      <c r="A1005" s="403" t="s">
        <v>2054</v>
      </c>
      <c r="B1005" s="490" t="s">
        <v>3030</v>
      </c>
      <c r="C1005" s="399">
        <v>14.7</v>
      </c>
      <c r="D1005" s="40">
        <v>2.5</v>
      </c>
      <c r="E1005" s="1602">
        <f t="shared" si="224"/>
        <v>25.5</v>
      </c>
      <c r="F1005" s="471">
        <f t="shared" si="227"/>
        <v>25.5</v>
      </c>
      <c r="G1005" s="691">
        <f>'Заказ, cкидки и курсы валют'!$J$23*F1005</f>
        <v>293.25</v>
      </c>
      <c r="H1005" s="96">
        <f t="shared" si="228"/>
        <v>733.13</v>
      </c>
      <c r="I1005" s="14"/>
      <c r="J1005" s="96">
        <f>ROUND(IF(H1005&lt;'Заказ, cкидки и курсы валют'!$B$39,H1005*0.54*100/(100-'Заказ, cкидки и курсы валют'!$C$39),IF(H1005&lt;'Заказ, cкидки и курсы валют'!$B$40,H1005*0.54*100/(100-'Заказ, cкидки и курсы валют'!$C$40),IF(H1005&lt;'Заказ, cкидки и курсы валют'!$B$41,H1005*0.54*100/(100-'Заказ, cкидки и курсы валют'!$C$41),IF(H1005&lt;'Заказ, cкидки и курсы валют'!$B$42,H1005*0.54*100/(100-'Заказ, cкидки и курсы валют'!$C$42),IF(H1005&lt;'Заказ, cкидки и курсы валют'!$B$43,H1005*0.54*100/(100-'Заказ, cкидки и курсы валют'!$C$43),H1005))))),2)</f>
        <v>791.78</v>
      </c>
    </row>
    <row r="1006" spans="1:10" ht="14.15" customHeight="1">
      <c r="A1006" s="403" t="s">
        <v>2055</v>
      </c>
      <c r="B1006" s="490" t="s">
        <v>1312</v>
      </c>
      <c r="C1006" s="399">
        <v>17.16</v>
      </c>
      <c r="D1006" s="40">
        <v>2.5</v>
      </c>
      <c r="E1006" s="1602">
        <f t="shared" si="224"/>
        <v>24.347999999999999</v>
      </c>
      <c r="F1006" s="471">
        <f t="shared" si="227"/>
        <v>24.35</v>
      </c>
      <c r="G1006" s="691">
        <f>'Заказ, cкидки и курсы валют'!$J$23*F1006</f>
        <v>280.02500000000003</v>
      </c>
      <c r="H1006" s="96">
        <f t="shared" si="228"/>
        <v>700.06</v>
      </c>
      <c r="I1006" s="14"/>
      <c r="J1006" s="96">
        <f>ROUND(IF(H1006&lt;'Заказ, cкидки и курсы валют'!$B$39,H1006*0.54*100/(100-'Заказ, cкидки и курсы валют'!$C$39),IF(H1006&lt;'Заказ, cкидки и курсы валют'!$B$40,H1006*0.54*100/(100-'Заказ, cкидки и курсы валют'!$C$40),IF(H1006&lt;'Заказ, cкидки и курсы валют'!$B$41,H1006*0.54*100/(100-'Заказ, cкидки и курсы валют'!$C$41),IF(H1006&lt;'Заказ, cкидки и курсы валют'!$B$42,H1006*0.54*100/(100-'Заказ, cкидки и курсы валют'!$C$42),IF(H1006&lt;'Заказ, cкидки и курсы валют'!$B$43,H1006*0.54*100/(100-'Заказ, cкидки и курсы валют'!$C$43),H1006))))),2)</f>
        <v>756.06</v>
      </c>
    </row>
    <row r="1007" spans="1:10" ht="14.15" customHeight="1">
      <c r="A1007" s="403" t="s">
        <v>10003</v>
      </c>
      <c r="B1007" s="399" t="s">
        <v>9816</v>
      </c>
      <c r="C1007" s="399">
        <v>24</v>
      </c>
      <c r="D1007" s="40">
        <v>2</v>
      </c>
      <c r="E1007" s="1602">
        <f t="shared" si="224"/>
        <v>28.044</v>
      </c>
      <c r="F1007" s="471">
        <f t="shared" si="227"/>
        <v>28.04</v>
      </c>
      <c r="G1007" s="691">
        <f>'Заказ, cкидки и курсы валют'!$J$23*F1007</f>
        <v>322.45999999999998</v>
      </c>
      <c r="H1007" s="96">
        <f t="shared" si="228"/>
        <v>644.91999999999996</v>
      </c>
      <c r="I1007" s="14"/>
      <c r="J1007" s="96">
        <f>ROUND(IF(H1007&lt;'Заказ, cкидки и курсы валют'!$B$39,H1007*0.54*100/(100-'Заказ, cкидки и курсы валют'!$C$39),IF(H1007&lt;'Заказ, cкидки и курсы валют'!$B$40,H1007*0.54*100/(100-'Заказ, cкидки и курсы валют'!$C$40),IF(H1007&lt;'Заказ, cкидки и курсы валют'!$B$41,H1007*0.54*100/(100-'Заказ, cкидки и курсы валют'!$C$41),IF(H1007&lt;'Заказ, cкидки и курсы валют'!$B$42,H1007*0.54*100/(100-'Заказ, cкидки и курсы валют'!$C$42),IF(H1007&lt;'Заказ, cкидки и курсы валют'!$B$43,H1007*0.54*100/(100-'Заказ, cкидки и курсы валют'!$C$43),H1007))))),2)</f>
        <v>696.51</v>
      </c>
    </row>
    <row r="1008" spans="1:10" ht="14.15" customHeight="1">
      <c r="A1008" s="403" t="s">
        <v>2056</v>
      </c>
      <c r="B1008" s="490" t="s">
        <v>3031</v>
      </c>
      <c r="C1008" s="399">
        <v>32.32</v>
      </c>
      <c r="D1008" s="40">
        <v>2.5</v>
      </c>
      <c r="E1008" s="1602">
        <f t="shared" si="224"/>
        <v>28.02</v>
      </c>
      <c r="F1008" s="471">
        <f t="shared" si="227"/>
        <v>28.02</v>
      </c>
      <c r="G1008" s="691">
        <f>'Заказ, cкидки и курсы валют'!$J$23*F1008</f>
        <v>322.23</v>
      </c>
      <c r="H1008" s="96">
        <f t="shared" si="228"/>
        <v>805.58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870.03</v>
      </c>
    </row>
    <row r="1009" spans="1:10" ht="14.15" customHeight="1">
      <c r="A1009" s="403" t="s">
        <v>12345</v>
      </c>
      <c r="B1009" s="399" t="s">
        <v>9813</v>
      </c>
      <c r="C1009" s="399"/>
      <c r="D1009" s="40">
        <v>2.5</v>
      </c>
      <c r="E1009" s="1602">
        <f t="shared" si="224"/>
        <v>26.616</v>
      </c>
      <c r="F1009" s="471">
        <f t="shared" ref="F1009" si="229">ROUND(E1009*(1-$F$11),2)</f>
        <v>26.62</v>
      </c>
      <c r="G1009" s="691">
        <f>'Заказ, cкидки и курсы валют'!$J$23*F1009</f>
        <v>306.13</v>
      </c>
      <c r="H1009" s="96">
        <f t="shared" ref="H1009" si="230">ROUND((D1009)*G1009,2)</f>
        <v>765.33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826.56</v>
      </c>
    </row>
    <row r="1010" spans="1:10" ht="14.15" customHeight="1">
      <c r="A1010" s="403" t="s">
        <v>2057</v>
      </c>
      <c r="B1010" s="490" t="s">
        <v>947</v>
      </c>
      <c r="C1010" s="399">
        <v>53.61</v>
      </c>
      <c r="D1010" s="40">
        <v>2</v>
      </c>
      <c r="E1010" s="1602">
        <f t="shared" si="224"/>
        <v>25.367999999999999</v>
      </c>
      <c r="F1010" s="471">
        <f t="shared" si="227"/>
        <v>25.37</v>
      </c>
      <c r="G1010" s="691">
        <f>'Заказ, cкидки и курсы валют'!$J$23*F1010</f>
        <v>291.755</v>
      </c>
      <c r="H1010" s="96">
        <f t="shared" si="228"/>
        <v>583.51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630.19000000000005</v>
      </c>
    </row>
    <row r="1011" spans="1:10" ht="14.15" customHeight="1">
      <c r="A1011" s="403" t="s">
        <v>2058</v>
      </c>
      <c r="B1011" s="490" t="s">
        <v>2423</v>
      </c>
      <c r="C1011" s="399"/>
      <c r="D1011" s="40">
        <v>2.5</v>
      </c>
      <c r="E1011" s="1602">
        <f t="shared" si="224"/>
        <v>28.452000000000002</v>
      </c>
      <c r="F1011" s="471">
        <f t="shared" si="227"/>
        <v>28.45</v>
      </c>
      <c r="G1011" s="691">
        <f>'Заказ, cкидки и курсы валют'!$J$23*F1011</f>
        <v>327.17500000000001</v>
      </c>
      <c r="H1011" s="96">
        <f t="shared" si="228"/>
        <v>817.94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883.38</v>
      </c>
    </row>
    <row r="1012" spans="1:10" ht="12" customHeight="1" thickBot="1">
      <c r="A1012" s="648"/>
      <c r="B1012" s="1917"/>
      <c r="C1012" s="1342"/>
      <c r="D1012" s="200"/>
      <c r="E1012" s="449"/>
      <c r="F1012" s="881"/>
      <c r="G1012" s="694"/>
      <c r="H1012" s="22"/>
      <c r="I1012" s="13"/>
    </row>
    <row r="1013" spans="1:10" ht="18" customHeight="1">
      <c r="A1013" s="904"/>
      <c r="B1013" s="905"/>
      <c r="C1013" s="1962"/>
      <c r="D1013" s="64" t="s">
        <v>6355</v>
      </c>
      <c r="E1013" s="428"/>
      <c r="F1013" s="428"/>
      <c r="G1013" s="518"/>
      <c r="H1013" s="740"/>
      <c r="I1013" s="741"/>
    </row>
    <row r="1014" spans="1:10" ht="12" customHeight="1">
      <c r="A1014" s="890"/>
      <c r="C1014" s="1475"/>
      <c r="D1014" s="70"/>
      <c r="E1014" s="713"/>
      <c r="F1014" s="465"/>
      <c r="G1014" s="703"/>
      <c r="H1014" s="16"/>
      <c r="I1014" s="132"/>
    </row>
    <row r="1015" spans="1:10" ht="12" customHeight="1">
      <c r="A1015" s="890"/>
      <c r="C1015" s="1475"/>
      <c r="D1015" s="70"/>
      <c r="E1015" s="713"/>
      <c r="F1015" s="465"/>
      <c r="G1015" s="703"/>
      <c r="H1015" s="16"/>
      <c r="I1015" s="132"/>
    </row>
    <row r="1016" spans="1:10" ht="12" customHeight="1">
      <c r="A1016" s="890"/>
      <c r="C1016" s="1475"/>
      <c r="D1016" s="70"/>
      <c r="E1016" s="713"/>
      <c r="F1016" s="465"/>
      <c r="G1016" s="703"/>
      <c r="H1016" s="16"/>
      <c r="I1016" s="132"/>
    </row>
    <row r="1017" spans="1:10" ht="24.75" customHeight="1" thickBot="1">
      <c r="A1017" s="2042" t="s">
        <v>7302</v>
      </c>
      <c r="B1017" s="897"/>
      <c r="C1017" s="1931"/>
      <c r="D1017" s="72"/>
      <c r="E1017" s="714"/>
      <c r="F1017" s="467"/>
      <c r="G1017" s="704"/>
      <c r="H1017" s="136"/>
      <c r="I1017" s="137"/>
    </row>
    <row r="1018" spans="1:10" ht="30" customHeight="1">
      <c r="A1018" s="1519" t="s">
        <v>1013</v>
      </c>
      <c r="B1018" s="1520" t="s">
        <v>1014</v>
      </c>
      <c r="C1018" s="2286" t="s">
        <v>665</v>
      </c>
      <c r="D1018" s="158" t="s">
        <v>2923</v>
      </c>
      <c r="E1018" s="432" t="s">
        <v>10282</v>
      </c>
      <c r="F1018" s="469" t="s">
        <v>2578</v>
      </c>
      <c r="G1018" s="693" t="s">
        <v>6357</v>
      </c>
      <c r="H1018" s="264" t="s">
        <v>493</v>
      </c>
      <c r="I1018" s="160" t="s">
        <v>4003</v>
      </c>
    </row>
    <row r="1019" spans="1:10" ht="12" customHeight="1">
      <c r="A1019" s="1519"/>
      <c r="B1019" s="1680"/>
      <c r="C1019" s="2286" t="s">
        <v>3419</v>
      </c>
      <c r="D1019" s="374" t="s">
        <v>6356</v>
      </c>
      <c r="E1019" s="715" t="s">
        <v>264</v>
      </c>
      <c r="F1019" s="475">
        <f>'Заказ, cкидки и курсы валют'!$I$12</f>
        <v>0</v>
      </c>
      <c r="G1019" s="764"/>
      <c r="H1019" s="358"/>
      <c r="I1019" s="252"/>
    </row>
    <row r="1020" spans="1:10" ht="14.15" customHeight="1">
      <c r="A1020" s="403" t="s">
        <v>6375</v>
      </c>
      <c r="B1020" s="490" t="s">
        <v>1319</v>
      </c>
      <c r="C1020" s="2116">
        <v>0.27</v>
      </c>
      <c r="D1020" s="706">
        <v>87000</v>
      </c>
      <c r="E1020" s="446">
        <v>8.4</v>
      </c>
      <c r="F1020" s="471">
        <f>ROUND(E1020*(1-$F$11),2)</f>
        <v>8.4</v>
      </c>
      <c r="G1020" s="691">
        <f>'Заказ, cкидки и курсы валют'!$J$23*F1020</f>
        <v>96.600000000000009</v>
      </c>
      <c r="H1020" s="96">
        <f>ROUND((D1020/1000)*G1020,2)</f>
        <v>8404.2000000000007</v>
      </c>
      <c r="I1020" s="14"/>
    </row>
    <row r="1021" spans="1:10" ht="14.15" customHeight="1">
      <c r="A1021" s="403" t="s">
        <v>6376</v>
      </c>
      <c r="B1021" s="490" t="s">
        <v>1320</v>
      </c>
      <c r="C1021" s="2116">
        <v>0.35</v>
      </c>
      <c r="D1021" s="706">
        <v>63400</v>
      </c>
      <c r="E1021" s="446">
        <v>9.7100000000000009</v>
      </c>
      <c r="F1021" s="471">
        <f t="shared" ref="F1021:F1032" si="231">ROUND(E1021*(1-$F$11),2)</f>
        <v>9.7100000000000009</v>
      </c>
      <c r="G1021" s="691">
        <f>'Заказ, cкидки и курсы валют'!$J$23*F1021</f>
        <v>111.66500000000001</v>
      </c>
      <c r="H1021" s="96">
        <f t="shared" ref="H1021:H1032" si="232">ROUND((D1021/1000)*G1021,2)</f>
        <v>7079.56</v>
      </c>
      <c r="I1021" s="14"/>
    </row>
    <row r="1022" spans="1:10" ht="14.15" customHeight="1">
      <c r="A1022" s="403" t="s">
        <v>6377</v>
      </c>
      <c r="B1022" s="490" t="s">
        <v>1307</v>
      </c>
      <c r="C1022" s="2116">
        <v>0.9</v>
      </c>
      <c r="D1022" s="531">
        <v>25000</v>
      </c>
      <c r="E1022" s="446">
        <v>28.87</v>
      </c>
      <c r="F1022" s="471">
        <f t="shared" si="231"/>
        <v>28.87</v>
      </c>
      <c r="G1022" s="691">
        <f>'Заказ, cкидки и курсы валют'!$J$23*F1022</f>
        <v>332.005</v>
      </c>
      <c r="H1022" s="96">
        <f t="shared" si="232"/>
        <v>8300.1299999999992</v>
      </c>
      <c r="I1022" s="14"/>
    </row>
    <row r="1023" spans="1:10" ht="14.15" customHeight="1">
      <c r="A1023" s="403" t="s">
        <v>6378</v>
      </c>
      <c r="B1023" s="490" t="s">
        <v>1308</v>
      </c>
      <c r="C1023" s="2116">
        <v>1.6</v>
      </c>
      <c r="D1023" s="531">
        <v>15000</v>
      </c>
      <c r="E1023" s="446">
        <v>45.3</v>
      </c>
      <c r="F1023" s="471">
        <f t="shared" si="231"/>
        <v>45.3</v>
      </c>
      <c r="G1023" s="691">
        <f>'Заказ, cкидки и курсы валют'!$J$23*F1023</f>
        <v>520.94999999999993</v>
      </c>
      <c r="H1023" s="96">
        <f t="shared" si="232"/>
        <v>7814.25</v>
      </c>
      <c r="I1023" s="14"/>
    </row>
    <row r="1024" spans="1:10" ht="14.15" customHeight="1">
      <c r="A1024" s="403" t="s">
        <v>6379</v>
      </c>
      <c r="B1024" s="490" t="s">
        <v>1309</v>
      </c>
      <c r="C1024" s="2116">
        <v>3.2</v>
      </c>
      <c r="D1024" s="531">
        <v>8000</v>
      </c>
      <c r="E1024" s="446">
        <v>89.37</v>
      </c>
      <c r="F1024" s="471">
        <f t="shared" si="231"/>
        <v>89.37</v>
      </c>
      <c r="G1024" s="691">
        <f>'Заказ, cкидки и курсы валют'!$J$23*F1024</f>
        <v>1027.7550000000001</v>
      </c>
      <c r="H1024" s="96">
        <f t="shared" si="232"/>
        <v>8222.0400000000009</v>
      </c>
      <c r="I1024" s="14"/>
    </row>
    <row r="1025" spans="1:10" ht="14.15" customHeight="1">
      <c r="A1025" s="403" t="s">
        <v>6380</v>
      </c>
      <c r="B1025" s="490" t="s">
        <v>1310</v>
      </c>
      <c r="C1025" s="2116">
        <v>5.0999999999999996</v>
      </c>
      <c r="D1025" s="531">
        <v>4300</v>
      </c>
      <c r="E1025" s="446">
        <v>152.34</v>
      </c>
      <c r="F1025" s="471">
        <f t="shared" si="231"/>
        <v>152.34</v>
      </c>
      <c r="G1025" s="691">
        <f>'Заказ, cкидки и курсы валют'!$J$23*F1025</f>
        <v>1751.91</v>
      </c>
      <c r="H1025" s="96">
        <f t="shared" si="232"/>
        <v>7533.21</v>
      </c>
      <c r="I1025" s="14"/>
    </row>
    <row r="1026" spans="1:10" ht="14.15" customHeight="1">
      <c r="A1026" s="403" t="s">
        <v>6381</v>
      </c>
      <c r="B1026" s="490" t="s">
        <v>3029</v>
      </c>
      <c r="C1026" s="2116">
        <v>8.61</v>
      </c>
      <c r="D1026" s="531">
        <v>3000</v>
      </c>
      <c r="E1026" s="446">
        <v>210.3</v>
      </c>
      <c r="F1026" s="471">
        <f t="shared" si="231"/>
        <v>210.3</v>
      </c>
      <c r="G1026" s="691">
        <f>'Заказ, cкидки и курсы валют'!$J$23*F1026</f>
        <v>2418.4500000000003</v>
      </c>
      <c r="H1026" s="96">
        <f t="shared" si="232"/>
        <v>7255.35</v>
      </c>
      <c r="I1026" s="14"/>
    </row>
    <row r="1027" spans="1:10" ht="14.15" customHeight="1">
      <c r="A1027" s="403" t="s">
        <v>6382</v>
      </c>
      <c r="B1027" s="490" t="s">
        <v>1311</v>
      </c>
      <c r="C1027" s="2116">
        <v>10.36</v>
      </c>
      <c r="D1027" s="531">
        <v>2200</v>
      </c>
      <c r="E1027" s="446">
        <v>251.2</v>
      </c>
      <c r="F1027" s="471">
        <f t="shared" si="231"/>
        <v>251.2</v>
      </c>
      <c r="G1027" s="691">
        <f>'Заказ, cкидки и курсы валют'!$J$23*F1027</f>
        <v>2888.7999999999997</v>
      </c>
      <c r="H1027" s="96">
        <f t="shared" si="232"/>
        <v>6355.36</v>
      </c>
      <c r="I1027" s="14"/>
    </row>
    <row r="1028" spans="1:10" ht="14.15" customHeight="1">
      <c r="A1028" s="403" t="s">
        <v>6383</v>
      </c>
      <c r="B1028" s="490" t="s">
        <v>3030</v>
      </c>
      <c r="C1028" s="2116">
        <v>14.7</v>
      </c>
      <c r="D1028" s="531">
        <v>1800</v>
      </c>
      <c r="E1028" s="446">
        <v>438.89</v>
      </c>
      <c r="F1028" s="471">
        <f t="shared" si="231"/>
        <v>438.89</v>
      </c>
      <c r="G1028" s="691">
        <f>'Заказ, cкидки и курсы валют'!$J$23*F1028</f>
        <v>5047.2349999999997</v>
      </c>
      <c r="H1028" s="96">
        <f t="shared" si="232"/>
        <v>9085.02</v>
      </c>
      <c r="I1028" s="14"/>
    </row>
    <row r="1029" spans="1:10" ht="14.15" customHeight="1">
      <c r="A1029" s="403" t="s">
        <v>6384</v>
      </c>
      <c r="B1029" s="490" t="s">
        <v>1312</v>
      </c>
      <c r="C1029" s="2116">
        <v>16.399999999999999</v>
      </c>
      <c r="D1029" s="531">
        <v>1500</v>
      </c>
      <c r="E1029" s="446">
        <v>365.27</v>
      </c>
      <c r="F1029" s="471">
        <f t="shared" si="231"/>
        <v>365.27</v>
      </c>
      <c r="G1029" s="691">
        <f>'Заказ, cкидки и курсы валют'!$J$23*F1029</f>
        <v>4200.6049999999996</v>
      </c>
      <c r="H1029" s="96">
        <f t="shared" si="232"/>
        <v>6300.91</v>
      </c>
      <c r="I1029" s="14"/>
    </row>
    <row r="1030" spans="1:10" ht="14.15" customHeight="1">
      <c r="A1030" s="403" t="s">
        <v>6385</v>
      </c>
      <c r="B1030" s="490" t="s">
        <v>3031</v>
      </c>
      <c r="C1030" s="2116">
        <v>29.07</v>
      </c>
      <c r="D1030" s="531">
        <v>750</v>
      </c>
      <c r="E1030" s="446">
        <v>756.31</v>
      </c>
      <c r="F1030" s="471">
        <f t="shared" si="231"/>
        <v>756.31</v>
      </c>
      <c r="G1030" s="691">
        <f>'Заказ, cкидки и курсы валют'!$J$23*F1030</f>
        <v>8697.5649999999987</v>
      </c>
      <c r="H1030" s="96">
        <f t="shared" si="232"/>
        <v>6523.17</v>
      </c>
      <c r="I1030" s="14"/>
    </row>
    <row r="1031" spans="1:10" ht="14.15" customHeight="1">
      <c r="A1031" s="403" t="s">
        <v>6386</v>
      </c>
      <c r="B1031" s="490" t="s">
        <v>947</v>
      </c>
      <c r="C1031" s="2116">
        <v>50</v>
      </c>
      <c r="D1031" s="531">
        <v>500</v>
      </c>
      <c r="E1031" s="446">
        <v>1253.43</v>
      </c>
      <c r="F1031" s="471">
        <f t="shared" si="231"/>
        <v>1253.43</v>
      </c>
      <c r="G1031" s="691">
        <f>'Заказ, cкидки и курсы валют'!$J$23*F1031</f>
        <v>14414.445000000002</v>
      </c>
      <c r="H1031" s="96">
        <f t="shared" si="232"/>
        <v>7207.22</v>
      </c>
      <c r="I1031" s="14"/>
    </row>
    <row r="1032" spans="1:10" ht="14.15" customHeight="1">
      <c r="A1032" s="403" t="s">
        <v>6387</v>
      </c>
      <c r="B1032" s="490" t="s">
        <v>2423</v>
      </c>
      <c r="C1032" s="2287">
        <v>88</v>
      </c>
      <c r="D1032" s="531">
        <v>290</v>
      </c>
      <c r="E1032" s="446">
        <v>2203.39</v>
      </c>
      <c r="F1032" s="471">
        <f t="shared" si="231"/>
        <v>2203.39</v>
      </c>
      <c r="G1032" s="691">
        <f>'Заказ, cкидки и курсы валют'!$J$23*F1032</f>
        <v>25338.984999999997</v>
      </c>
      <c r="H1032" s="96">
        <f t="shared" si="232"/>
        <v>7348.31</v>
      </c>
      <c r="I1032" s="14"/>
    </row>
    <row r="1033" spans="1:10" ht="12" customHeight="1" thickBot="1">
      <c r="A1033" s="648"/>
      <c r="B1033" s="1917"/>
      <c r="C1033" s="1342"/>
      <c r="D1033" s="200"/>
      <c r="E1033" s="449"/>
      <c r="F1033" s="881"/>
      <c r="G1033" s="694"/>
      <c r="H1033" s="22"/>
      <c r="I1033" s="13"/>
      <c r="J1033" s="446"/>
    </row>
    <row r="1034" spans="1:10" ht="20.25" customHeight="1">
      <c r="A1034" s="904"/>
      <c r="B1034" s="905"/>
      <c r="C1034" s="1962"/>
      <c r="D1034" s="64" t="s">
        <v>6355</v>
      </c>
      <c r="E1034" s="428"/>
      <c r="F1034" s="428"/>
      <c r="G1034" s="518"/>
      <c r="H1034" s="740"/>
      <c r="I1034" s="741"/>
      <c r="J1034" s="446"/>
    </row>
    <row r="1035" spans="1:10" ht="12" customHeight="1">
      <c r="A1035" s="890"/>
      <c r="C1035" s="1475"/>
      <c r="D1035" s="70"/>
      <c r="E1035" s="713"/>
      <c r="F1035" s="465"/>
      <c r="G1035" s="703"/>
      <c r="H1035" s="16"/>
      <c r="I1035" s="132"/>
      <c r="J1035" s="446"/>
    </row>
    <row r="1036" spans="1:10" ht="12" customHeight="1">
      <c r="A1036" s="890"/>
      <c r="C1036" s="1475"/>
      <c r="D1036" s="70"/>
      <c r="E1036" s="713"/>
      <c r="F1036" s="465"/>
      <c r="G1036" s="703"/>
      <c r="H1036" s="16"/>
      <c r="I1036" s="132"/>
      <c r="J1036" s="446"/>
    </row>
    <row r="1037" spans="1:10" ht="12" customHeight="1">
      <c r="A1037" s="890"/>
      <c r="C1037" s="1475"/>
      <c r="D1037" s="70"/>
      <c r="E1037" s="713"/>
      <c r="F1037" s="465"/>
      <c r="G1037" s="703"/>
      <c r="H1037" s="16"/>
      <c r="I1037" s="132"/>
      <c r="J1037" s="446"/>
    </row>
    <row r="1038" spans="1:10" ht="12" customHeight="1" thickBot="1">
      <c r="A1038" s="2044" t="s">
        <v>7304</v>
      </c>
      <c r="B1038" s="1828"/>
      <c r="C1038" s="1931"/>
      <c r="D1038" s="72"/>
      <c r="E1038" s="714"/>
      <c r="F1038" s="467"/>
      <c r="G1038" s="704"/>
      <c r="H1038" s="136"/>
      <c r="I1038" s="137"/>
      <c r="J1038" s="446"/>
    </row>
    <row r="1039" spans="1:10" ht="38.25" customHeight="1">
      <c r="A1039" s="1519" t="s">
        <v>1013</v>
      </c>
      <c r="B1039" s="1520" t="s">
        <v>1014</v>
      </c>
      <c r="C1039" s="2286" t="s">
        <v>665</v>
      </c>
      <c r="D1039" s="158" t="s">
        <v>2923</v>
      </c>
      <c r="E1039" s="432" t="s">
        <v>10282</v>
      </c>
      <c r="F1039" s="469" t="s">
        <v>2578</v>
      </c>
      <c r="G1039" s="693" t="s">
        <v>6357</v>
      </c>
      <c r="H1039" s="264" t="s">
        <v>493</v>
      </c>
      <c r="I1039" s="160" t="s">
        <v>4003</v>
      </c>
      <c r="J1039" s="327" t="s">
        <v>11229</v>
      </c>
    </row>
    <row r="1040" spans="1:10" ht="12" customHeight="1" thickBot="1">
      <c r="A1040" s="1519"/>
      <c r="B1040" s="1680"/>
      <c r="C1040" s="2286" t="s">
        <v>3419</v>
      </c>
      <c r="D1040" s="374" t="s">
        <v>6356</v>
      </c>
      <c r="E1040" s="715" t="s">
        <v>264</v>
      </c>
      <c r="F1040" s="475">
        <f>'Заказ, cкидки и курсы валют'!$I$12</f>
        <v>0</v>
      </c>
      <c r="G1040" s="764"/>
      <c r="H1040" s="358"/>
      <c r="I1040" s="252"/>
      <c r="J1040" s="264"/>
    </row>
    <row r="1041" spans="1:10" ht="14.15" customHeight="1" thickBot="1">
      <c r="A1041" s="403" t="s">
        <v>9470</v>
      </c>
      <c r="B1041" s="490" t="s">
        <v>1319</v>
      </c>
      <c r="C1041" s="2116">
        <v>0.27</v>
      </c>
      <c r="D1041" s="706">
        <v>200</v>
      </c>
      <c r="E1041" s="1572">
        <f>(E1020*2)+(1000/D1041*7.5)</f>
        <v>54.3</v>
      </c>
      <c r="F1041" s="471">
        <f>ROUND(E1041*(1-$F$11),2)</f>
        <v>54.3</v>
      </c>
      <c r="G1041" s="691">
        <f>H1041/D1041*1000</f>
        <v>1935</v>
      </c>
      <c r="H1041" s="659">
        <f>ROUND(IF('Заказ, cкидки и курсы валют'!$J$23*E1041/1000*D1041&lt;387,387,'Заказ, cкидки и курсы валют'!$J$23*E1041/1000*D1041)*(1-'Заказ, cкидки и курсы валют'!$I$12),2)</f>
        <v>387</v>
      </c>
      <c r="I1041" s="14"/>
      <c r="J1041" s="96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464.4</v>
      </c>
    </row>
    <row r="1042" spans="1:10" ht="14.15" customHeight="1" thickBot="1">
      <c r="A1042" s="403" t="s">
        <v>9471</v>
      </c>
      <c r="B1042" s="490" t="s">
        <v>1320</v>
      </c>
      <c r="C1042" s="2116">
        <v>0.35</v>
      </c>
      <c r="D1042" s="706">
        <v>200</v>
      </c>
      <c r="E1042" s="1572">
        <f t="shared" ref="E1042:E1053" si="233">(E1021*2)+(1000/D1042*7.5)</f>
        <v>56.92</v>
      </c>
      <c r="F1042" s="471">
        <f t="shared" ref="F1042:F1053" si="234">ROUND(E1042*(1-$F$11),2)</f>
        <v>56.92</v>
      </c>
      <c r="G1042" s="691">
        <f t="shared" ref="G1042:G1053" si="235">H1042/D1042*1000</f>
        <v>1935</v>
      </c>
      <c r="H1042" s="659">
        <f>ROUND(IF('Заказ, cкидки и курсы валют'!$J$23*E1042/1000*D1042&lt;387,387,'Заказ, cкидки и курсы валют'!$J$23*E1042/1000*D1042)*(1-'Заказ, cкидки и курсы валют'!$I$12),2)</f>
        <v>387</v>
      </c>
      <c r="I1042" s="14"/>
      <c r="J1042" s="96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464.4</v>
      </c>
    </row>
    <row r="1043" spans="1:10" ht="14.15" customHeight="1" thickBot="1">
      <c r="A1043" s="403" t="s">
        <v>9472</v>
      </c>
      <c r="B1043" s="490" t="s">
        <v>1307</v>
      </c>
      <c r="C1043" s="2116">
        <v>0.9</v>
      </c>
      <c r="D1043" s="531">
        <v>100</v>
      </c>
      <c r="E1043" s="1572">
        <f t="shared" si="233"/>
        <v>132.74</v>
      </c>
      <c r="F1043" s="471">
        <f t="shared" si="234"/>
        <v>132.74</v>
      </c>
      <c r="G1043" s="691">
        <f t="shared" si="235"/>
        <v>3870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387</v>
      </c>
      <c r="I1043" s="14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464.4</v>
      </c>
    </row>
    <row r="1044" spans="1:10" ht="14.15" customHeight="1" thickBot="1">
      <c r="A1044" s="403" t="s">
        <v>9473</v>
      </c>
      <c r="B1044" s="490" t="s">
        <v>1308</v>
      </c>
      <c r="C1044" s="2116">
        <v>1.6</v>
      </c>
      <c r="D1044" s="531">
        <v>100</v>
      </c>
      <c r="E1044" s="1572">
        <f t="shared" si="233"/>
        <v>165.6</v>
      </c>
      <c r="F1044" s="471">
        <f t="shared" si="234"/>
        <v>165.6</v>
      </c>
      <c r="G1044" s="691">
        <f t="shared" si="235"/>
        <v>3870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387</v>
      </c>
      <c r="I1044" s="14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464.4</v>
      </c>
    </row>
    <row r="1045" spans="1:10" ht="14.15" customHeight="1" thickBot="1">
      <c r="A1045" s="403" t="s">
        <v>9474</v>
      </c>
      <c r="B1045" s="490" t="s">
        <v>1309</v>
      </c>
      <c r="C1045" s="2116">
        <v>3.2</v>
      </c>
      <c r="D1045" s="531">
        <v>50</v>
      </c>
      <c r="E1045" s="1572">
        <f t="shared" si="233"/>
        <v>328.74</v>
      </c>
      <c r="F1045" s="471">
        <f t="shared" si="234"/>
        <v>328.74</v>
      </c>
      <c r="G1045" s="691">
        <f t="shared" si="235"/>
        <v>7740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387</v>
      </c>
      <c r="I1045" s="14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464.4</v>
      </c>
    </row>
    <row r="1046" spans="1:10" ht="14.15" customHeight="1" thickBot="1">
      <c r="A1046" s="403" t="s">
        <v>9475</v>
      </c>
      <c r="B1046" s="490" t="s">
        <v>1310</v>
      </c>
      <c r="C1046" s="2116">
        <v>5.0999999999999996</v>
      </c>
      <c r="D1046" s="531">
        <v>40</v>
      </c>
      <c r="E1046" s="1572">
        <f t="shared" si="233"/>
        <v>492.18</v>
      </c>
      <c r="F1046" s="471">
        <f t="shared" si="234"/>
        <v>492.18</v>
      </c>
      <c r="G1046" s="691">
        <f t="shared" si="235"/>
        <v>9675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387</v>
      </c>
      <c r="I1046" s="14"/>
      <c r="J1046" s="96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464.4</v>
      </c>
    </row>
    <row r="1047" spans="1:10" ht="14.15" customHeight="1" thickBot="1">
      <c r="A1047" s="403" t="s">
        <v>9476</v>
      </c>
      <c r="B1047" s="490" t="s">
        <v>3029</v>
      </c>
      <c r="C1047" s="2116">
        <v>8.61</v>
      </c>
      <c r="D1047" s="531">
        <v>30</v>
      </c>
      <c r="E1047" s="1572">
        <f t="shared" si="233"/>
        <v>670.6</v>
      </c>
      <c r="F1047" s="471">
        <f t="shared" si="234"/>
        <v>670.6</v>
      </c>
      <c r="G1047" s="691">
        <f t="shared" si="235"/>
        <v>12900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387</v>
      </c>
      <c r="I1047" s="14"/>
      <c r="J1047" s="96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464.4</v>
      </c>
    </row>
    <row r="1048" spans="1:10" ht="14.15" customHeight="1" thickBot="1">
      <c r="A1048" s="403" t="s">
        <v>9477</v>
      </c>
      <c r="B1048" s="490" t="s">
        <v>1311</v>
      </c>
      <c r="C1048" s="2116">
        <v>10.36</v>
      </c>
      <c r="D1048" s="531">
        <v>20</v>
      </c>
      <c r="E1048" s="1572">
        <f t="shared" si="233"/>
        <v>877.4</v>
      </c>
      <c r="F1048" s="471">
        <f t="shared" si="234"/>
        <v>877.4</v>
      </c>
      <c r="G1048" s="691">
        <f t="shared" si="235"/>
        <v>19350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387</v>
      </c>
      <c r="I1048" s="14"/>
      <c r="J1048" s="96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464.4</v>
      </c>
    </row>
    <row r="1049" spans="1:10" ht="14.15" customHeight="1" thickBot="1">
      <c r="A1049" s="403" t="s">
        <v>9478</v>
      </c>
      <c r="B1049" s="490" t="s">
        <v>3030</v>
      </c>
      <c r="C1049" s="2116">
        <v>14.7</v>
      </c>
      <c r="D1049" s="531">
        <v>15</v>
      </c>
      <c r="E1049" s="1572">
        <f t="shared" si="233"/>
        <v>1377.78</v>
      </c>
      <c r="F1049" s="471">
        <f t="shared" si="234"/>
        <v>1377.78</v>
      </c>
      <c r="G1049" s="691">
        <f t="shared" si="235"/>
        <v>25800</v>
      </c>
      <c r="H1049" s="659">
        <f>ROUND(IF('Заказ, cкидки и курсы валют'!$J$23*E1049/1000*D1049&lt;387,387,'Заказ, cкидки и курсы валют'!$J$23*E1049/1000*D1049)*(1-'Заказ, cкидки и курсы валют'!$I$12),2)</f>
        <v>387</v>
      </c>
      <c r="I1049" s="14"/>
      <c r="J1049" s="96">
        <f>ROUND(IF(H1049&lt;'Заказ, cкидки и курсы валют'!$B$39,H1049*0.54*100/(100-'Заказ, cкидки и курсы валют'!$C$39),IF(H1049&lt;'Заказ, cкидки и курсы валют'!$B$40,H1049*0.54*100/(100-'Заказ, cкидки и курсы валют'!$C$40),IF(H1049&lt;'Заказ, cкидки и курсы валют'!$B$41,H1049*0.54*100/(100-'Заказ, cкидки и курсы валют'!$C$41),IF(H1049&lt;'Заказ, cкидки и курсы валют'!$B$42,H1049*0.54*100/(100-'Заказ, cкидки и курсы валют'!$C$42),IF(H1049&lt;'Заказ, cкидки и курсы валют'!$B$43,H1049*0.54*100/(100-'Заказ, cкидки и курсы валют'!$C$43),H1049))))),2)</f>
        <v>464.4</v>
      </c>
    </row>
    <row r="1050" spans="1:10" ht="14.15" customHeight="1" thickBot="1">
      <c r="A1050" s="403" t="s">
        <v>9479</v>
      </c>
      <c r="B1050" s="490" t="s">
        <v>1312</v>
      </c>
      <c r="C1050" s="2116">
        <v>16.399999999999999</v>
      </c>
      <c r="D1050" s="531">
        <v>10</v>
      </c>
      <c r="E1050" s="1572">
        <f t="shared" si="233"/>
        <v>1480.54</v>
      </c>
      <c r="F1050" s="471">
        <f t="shared" si="234"/>
        <v>1480.54</v>
      </c>
      <c r="G1050" s="691">
        <f t="shared" si="235"/>
        <v>38700</v>
      </c>
      <c r="H1050" s="659">
        <f>ROUND(IF('Заказ, cкидки и курсы валют'!$J$23*E1050/1000*D1050&lt;387,387,'Заказ, cкидки и курсы валют'!$J$23*E1050/1000*D1050)*(1-'Заказ, cкидки и курсы валют'!$I$12),2)</f>
        <v>387</v>
      </c>
      <c r="I1050" s="14"/>
      <c r="J1050" s="96">
        <f>ROUND(IF(H1050&lt;'Заказ, cкидки и курсы валют'!$B$39,H1050*0.54*100/(100-'Заказ, cкидки и курсы валют'!$C$39),IF(H1050&lt;'Заказ, cкидки и курсы валют'!$B$40,H1050*0.54*100/(100-'Заказ, cкидки и курсы валют'!$C$40),IF(H1050&lt;'Заказ, cкидки и курсы валют'!$B$41,H1050*0.54*100/(100-'Заказ, cкидки и курсы валют'!$C$41),IF(H1050&lt;'Заказ, cкидки и курсы валют'!$B$42,H1050*0.54*100/(100-'Заказ, cкидки и курсы валют'!$C$42),IF(H1050&lt;'Заказ, cкидки и курсы валют'!$B$43,H1050*0.54*100/(100-'Заказ, cкидки и курсы валют'!$C$43),H1050))))),2)</f>
        <v>464.4</v>
      </c>
    </row>
    <row r="1051" spans="1:10" ht="14.15" customHeight="1" thickBot="1">
      <c r="A1051" s="403" t="s">
        <v>9480</v>
      </c>
      <c r="B1051" s="490" t="s">
        <v>3031</v>
      </c>
      <c r="C1051" s="2116">
        <v>29.07</v>
      </c>
      <c r="D1051" s="531">
        <v>5</v>
      </c>
      <c r="E1051" s="1572">
        <f t="shared" si="233"/>
        <v>3012.62</v>
      </c>
      <c r="F1051" s="471">
        <f t="shared" si="234"/>
        <v>3012.62</v>
      </c>
      <c r="G1051" s="691">
        <f t="shared" si="235"/>
        <v>77400</v>
      </c>
      <c r="H1051" s="659">
        <f>ROUND(IF('Заказ, cкидки и курсы валют'!$J$23*E1051/1000*D1051&lt;387,387,'Заказ, cкидки и курсы валют'!$J$23*E1051/1000*D1051)*(1-'Заказ, cкидки и курсы валют'!$I$12),2)</f>
        <v>387</v>
      </c>
      <c r="I1051" s="14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464.4</v>
      </c>
    </row>
    <row r="1052" spans="1:10" ht="14.15" customHeight="1" thickBot="1">
      <c r="A1052" s="403" t="s">
        <v>9481</v>
      </c>
      <c r="B1052" s="490" t="s">
        <v>947</v>
      </c>
      <c r="C1052" s="2116">
        <v>50</v>
      </c>
      <c r="D1052" s="531">
        <v>5</v>
      </c>
      <c r="E1052" s="1572">
        <f t="shared" si="233"/>
        <v>4006.86</v>
      </c>
      <c r="F1052" s="471">
        <f t="shared" si="234"/>
        <v>4006.86</v>
      </c>
      <c r="G1052" s="691">
        <f t="shared" si="235"/>
        <v>77400</v>
      </c>
      <c r="H1052" s="659">
        <f>ROUND(IF('Заказ, cкидки и курсы валют'!$J$23*E1052/1000*D1052&lt;387,387,'Заказ, cкидки и курсы валют'!$J$23*E1052/1000*D1052)*(1-'Заказ, cкидки и курсы валют'!$I$12),2)</f>
        <v>387</v>
      </c>
      <c r="I1052" s="14"/>
      <c r="J1052" s="96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464.4</v>
      </c>
    </row>
    <row r="1053" spans="1:10" ht="14.15" customHeight="1">
      <c r="A1053" s="403" t="s">
        <v>9482</v>
      </c>
      <c r="B1053" s="490" t="s">
        <v>2423</v>
      </c>
      <c r="C1053" s="2287">
        <v>88</v>
      </c>
      <c r="D1053" s="531">
        <v>3</v>
      </c>
      <c r="E1053" s="1572">
        <f t="shared" si="233"/>
        <v>6906.78</v>
      </c>
      <c r="F1053" s="471">
        <f t="shared" si="234"/>
        <v>6906.78</v>
      </c>
      <c r="G1053" s="691">
        <f t="shared" si="235"/>
        <v>129000</v>
      </c>
      <c r="H1053" s="659">
        <f>ROUND(IF('Заказ, cкидки и курсы валют'!$J$23*E1053/1000*D1053&lt;387,387,'Заказ, cкидки и курсы валют'!$J$23*E1053/1000*D1053)*(1-'Заказ, cкидки и курсы валют'!$I$12),2)</f>
        <v>387</v>
      </c>
      <c r="I1053" s="14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464.4</v>
      </c>
    </row>
    <row r="1054" spans="1:10" ht="20.25" customHeight="1" thickBot="1">
      <c r="J1054" s="446"/>
    </row>
    <row r="1055" spans="1:10" ht="20.25" customHeight="1">
      <c r="A1055" s="904"/>
      <c r="B1055" s="905"/>
      <c r="C1055" s="1962"/>
      <c r="D1055" s="64" t="s">
        <v>2274</v>
      </c>
      <c r="E1055" s="442"/>
      <c r="F1055" s="435"/>
      <c r="G1055" s="517"/>
      <c r="H1055" s="128"/>
      <c r="I1055" s="68"/>
      <c r="J1055" s="446"/>
    </row>
    <row r="1056" spans="1:10" ht="22.5" customHeight="1">
      <c r="A1056" s="890"/>
      <c r="C1056" s="1475"/>
      <c r="D1056" s="70"/>
      <c r="E1056" s="713"/>
      <c r="F1056" s="465"/>
      <c r="G1056" s="703"/>
      <c r="H1056" s="16"/>
      <c r="I1056" s="132"/>
      <c r="J1056" s="446"/>
    </row>
    <row r="1057" spans="1:11" ht="15.75" customHeight="1">
      <c r="A1057" s="890"/>
      <c r="C1057" s="1475"/>
      <c r="D1057" s="70"/>
      <c r="E1057" s="713"/>
      <c r="F1057" s="465"/>
      <c r="G1057" s="703"/>
      <c r="H1057" s="16"/>
      <c r="I1057" s="132"/>
      <c r="J1057" s="446"/>
    </row>
    <row r="1058" spans="1:11" ht="22.5" customHeight="1" thickBot="1">
      <c r="A1058" s="2042" t="s">
        <v>7302</v>
      </c>
      <c r="B1058" s="897"/>
      <c r="C1058" s="1931"/>
      <c r="D1058" s="72"/>
      <c r="E1058" s="714"/>
      <c r="F1058" s="467"/>
      <c r="G1058" s="704"/>
      <c r="H1058" s="136"/>
      <c r="I1058" s="137"/>
      <c r="J1058" s="446"/>
    </row>
    <row r="1059" spans="1:11" ht="41.5" customHeight="1">
      <c r="A1059" s="1519" t="s">
        <v>1013</v>
      </c>
      <c r="B1059" s="1520" t="s">
        <v>1014</v>
      </c>
      <c r="C1059" s="2286" t="s">
        <v>665</v>
      </c>
      <c r="D1059" s="158" t="s">
        <v>2923</v>
      </c>
      <c r="E1059" s="432" t="s">
        <v>10280</v>
      </c>
      <c r="F1059" s="469" t="s">
        <v>2578</v>
      </c>
      <c r="G1059" s="693" t="s">
        <v>3729</v>
      </c>
      <c r="H1059" s="264" t="s">
        <v>493</v>
      </c>
      <c r="I1059" s="160" t="s">
        <v>4003</v>
      </c>
      <c r="J1059" s="446"/>
    </row>
    <row r="1060" spans="1:11" ht="15.5" customHeight="1">
      <c r="A1060" s="1519"/>
      <c r="B1060" s="1680"/>
      <c r="C1060" s="2286" t="s">
        <v>3419</v>
      </c>
      <c r="D1060" s="313" t="s">
        <v>3730</v>
      </c>
      <c r="E1060" s="715" t="s">
        <v>264</v>
      </c>
      <c r="F1060" s="475">
        <f>'Заказ, cкидки и курсы валют'!$I$12</f>
        <v>0</v>
      </c>
      <c r="G1060" s="764"/>
      <c r="H1060" s="358"/>
      <c r="I1060" s="252"/>
      <c r="J1060" s="446"/>
    </row>
    <row r="1061" spans="1:11" ht="14.15" customHeight="1">
      <c r="A1061" s="403" t="s">
        <v>11035</v>
      </c>
      <c r="B1061" s="399" t="s">
        <v>2280</v>
      </c>
      <c r="C1061" s="399"/>
      <c r="D1061" s="38">
        <v>25</v>
      </c>
      <c r="E1061" s="446">
        <v>25.71</v>
      </c>
      <c r="F1061" s="471">
        <f t="shared" ref="F1061:F1078" si="236">ROUND(E1061*(1-$F$11),2)</f>
        <v>25.71</v>
      </c>
      <c r="G1061" s="691">
        <f>'Заказ, cкидки и курсы валют'!$J$23*F1061</f>
        <v>295.66500000000002</v>
      </c>
      <c r="H1061" s="96">
        <f t="shared" ref="H1061:H1078" si="237">ROUND((D1061)*G1061,2)</f>
        <v>7391.63</v>
      </c>
      <c r="I1061" s="14"/>
      <c r="J1061" s="446"/>
    </row>
    <row r="1062" spans="1:11" ht="14.15" customHeight="1">
      <c r="A1062" s="403" t="s">
        <v>2059</v>
      </c>
      <c r="B1062" s="490" t="s">
        <v>1319</v>
      </c>
      <c r="C1062" s="399">
        <v>0.84</v>
      </c>
      <c r="D1062" s="38">
        <v>25</v>
      </c>
      <c r="E1062" s="446">
        <v>23.38</v>
      </c>
      <c r="F1062" s="471">
        <f t="shared" si="236"/>
        <v>23.38</v>
      </c>
      <c r="G1062" s="691">
        <f>'Заказ, cкидки и курсы валют'!$J$23*F1062</f>
        <v>268.87</v>
      </c>
      <c r="H1062" s="96">
        <f t="shared" si="237"/>
        <v>6721.75</v>
      </c>
      <c r="I1062" s="14"/>
      <c r="J1062" s="446"/>
    </row>
    <row r="1063" spans="1:11" ht="14.15" customHeight="1">
      <c r="A1063" s="403" t="s">
        <v>2060</v>
      </c>
      <c r="B1063" s="490" t="s">
        <v>1320</v>
      </c>
      <c r="C1063" s="399">
        <v>1.39</v>
      </c>
      <c r="D1063" s="38">
        <v>25</v>
      </c>
      <c r="E1063" s="446">
        <v>25.32</v>
      </c>
      <c r="F1063" s="471">
        <f t="shared" si="236"/>
        <v>25.32</v>
      </c>
      <c r="G1063" s="691">
        <f>'Заказ, cкидки и курсы валют'!$J$23*F1063</f>
        <v>291.18</v>
      </c>
      <c r="H1063" s="96">
        <f t="shared" si="237"/>
        <v>7279.5</v>
      </c>
      <c r="I1063" s="14"/>
      <c r="J1063" s="446"/>
      <c r="K1063" s="13"/>
    </row>
    <row r="1064" spans="1:11" ht="14.15" customHeight="1">
      <c r="A1064" s="403" t="s">
        <v>2061</v>
      </c>
      <c r="B1064" s="490" t="s">
        <v>1307</v>
      </c>
      <c r="C1064" s="399">
        <v>2.68</v>
      </c>
      <c r="D1064" s="38">
        <v>25</v>
      </c>
      <c r="E1064" s="446">
        <v>22.69</v>
      </c>
      <c r="F1064" s="471">
        <f t="shared" si="236"/>
        <v>22.69</v>
      </c>
      <c r="G1064" s="691">
        <f>'Заказ, cкидки и курсы валют'!$J$23*F1064</f>
        <v>260.935</v>
      </c>
      <c r="H1064" s="96">
        <f t="shared" si="237"/>
        <v>6523.38</v>
      </c>
      <c r="I1064" s="14"/>
      <c r="J1064" s="446"/>
      <c r="K1064" s="13"/>
    </row>
    <row r="1065" spans="1:11" ht="14.15" customHeight="1">
      <c r="A1065" s="403" t="s">
        <v>2062</v>
      </c>
      <c r="B1065" s="490" t="s">
        <v>1308</v>
      </c>
      <c r="C1065" s="399">
        <v>5.82</v>
      </c>
      <c r="D1065" s="38">
        <v>25</v>
      </c>
      <c r="E1065" s="446">
        <v>24.1</v>
      </c>
      <c r="F1065" s="471">
        <f t="shared" si="236"/>
        <v>24.1</v>
      </c>
      <c r="G1065" s="691">
        <f>'Заказ, cкидки и курсы валют'!$J$23*F1065</f>
        <v>277.15000000000003</v>
      </c>
      <c r="H1065" s="96">
        <f t="shared" si="237"/>
        <v>6928.75</v>
      </c>
      <c r="I1065" s="14"/>
      <c r="J1065" s="446"/>
      <c r="K1065" s="13"/>
    </row>
    <row r="1066" spans="1:11" ht="14.15" customHeight="1">
      <c r="A1066" s="403" t="s">
        <v>2175</v>
      </c>
      <c r="B1066" s="490" t="s">
        <v>1309</v>
      </c>
      <c r="C1066" s="399">
        <v>11.64</v>
      </c>
      <c r="D1066" s="38">
        <v>25</v>
      </c>
      <c r="E1066" s="446">
        <v>20.29</v>
      </c>
      <c r="F1066" s="471">
        <f t="shared" si="236"/>
        <v>20.29</v>
      </c>
      <c r="G1066" s="691">
        <f>'Заказ, cкидки и курсы валют'!$J$23*F1066</f>
        <v>233.33499999999998</v>
      </c>
      <c r="H1066" s="96">
        <f t="shared" si="237"/>
        <v>5833.38</v>
      </c>
      <c r="I1066" s="14"/>
      <c r="J1066" s="446"/>
      <c r="K1066" s="13"/>
    </row>
    <row r="1067" spans="1:11" ht="14.15" customHeight="1">
      <c r="A1067" s="403" t="s">
        <v>2176</v>
      </c>
      <c r="B1067" s="490" t="s">
        <v>1310</v>
      </c>
      <c r="C1067" s="399">
        <v>20.98</v>
      </c>
      <c r="D1067" s="38">
        <v>25</v>
      </c>
      <c r="E1067" s="446">
        <v>23.6</v>
      </c>
      <c r="F1067" s="471">
        <f t="shared" si="236"/>
        <v>23.6</v>
      </c>
      <c r="G1067" s="691">
        <f>'Заказ, cкидки и курсы валют'!$J$23*F1067</f>
        <v>271.40000000000003</v>
      </c>
      <c r="H1067" s="96">
        <f t="shared" si="237"/>
        <v>6785</v>
      </c>
      <c r="I1067" s="14"/>
      <c r="J1067" s="446"/>
      <c r="K1067" s="13"/>
    </row>
    <row r="1068" spans="1:11" ht="14.15" customHeight="1">
      <c r="A1068" s="403" t="s">
        <v>2177</v>
      </c>
      <c r="B1068" s="490" t="s">
        <v>3029</v>
      </c>
      <c r="C1068" s="399">
        <v>30.61</v>
      </c>
      <c r="D1068" s="38">
        <v>25</v>
      </c>
      <c r="E1068" s="446">
        <v>23.6</v>
      </c>
      <c r="F1068" s="471">
        <f t="shared" si="236"/>
        <v>23.6</v>
      </c>
      <c r="G1068" s="691">
        <f>'Заказ, cкидки и курсы валют'!$J$23*F1068</f>
        <v>271.40000000000003</v>
      </c>
      <c r="H1068" s="96">
        <f t="shared" si="237"/>
        <v>6785</v>
      </c>
      <c r="I1068" s="14"/>
      <c r="J1068" s="446"/>
      <c r="K1068" s="13"/>
    </row>
    <row r="1069" spans="1:11" ht="14.15" customHeight="1">
      <c r="A1069" s="403" t="s">
        <v>2178</v>
      </c>
      <c r="B1069" s="490" t="s">
        <v>1311</v>
      </c>
      <c r="C1069" s="399">
        <v>39.119999999999997</v>
      </c>
      <c r="D1069" s="38">
        <v>25</v>
      </c>
      <c r="E1069" s="446">
        <v>20.260000000000002</v>
      </c>
      <c r="F1069" s="471">
        <f t="shared" si="236"/>
        <v>20.260000000000002</v>
      </c>
      <c r="G1069" s="691">
        <f>'Заказ, cкидки и курсы валют'!$J$23*F1069</f>
        <v>232.99</v>
      </c>
      <c r="H1069" s="96">
        <f t="shared" si="237"/>
        <v>5824.75</v>
      </c>
      <c r="I1069" s="14"/>
      <c r="J1069" s="446"/>
      <c r="K1069" s="13"/>
    </row>
    <row r="1070" spans="1:11" ht="14.15" customHeight="1">
      <c r="A1070" s="403" t="s">
        <v>2179</v>
      </c>
      <c r="B1070" s="490" t="s">
        <v>3030</v>
      </c>
      <c r="C1070" s="399">
        <v>65.12</v>
      </c>
      <c r="D1070" s="38">
        <v>25</v>
      </c>
      <c r="E1070" s="446">
        <v>21</v>
      </c>
      <c r="F1070" s="471">
        <f t="shared" si="236"/>
        <v>21</v>
      </c>
      <c r="G1070" s="691">
        <f>'Заказ, cкидки и курсы валют'!$J$23*F1070</f>
        <v>241.5</v>
      </c>
      <c r="H1070" s="96">
        <f t="shared" si="237"/>
        <v>6037.5</v>
      </c>
      <c r="I1070" s="14"/>
      <c r="K1070" s="13"/>
    </row>
    <row r="1071" spans="1:11" ht="14.15" customHeight="1">
      <c r="A1071" s="403" t="s">
        <v>2180</v>
      </c>
      <c r="B1071" s="490" t="s">
        <v>1312</v>
      </c>
      <c r="C1071" s="399">
        <v>74.69</v>
      </c>
      <c r="D1071" s="38">
        <v>25</v>
      </c>
      <c r="E1071" s="446">
        <v>20.100000000000001</v>
      </c>
      <c r="F1071" s="471">
        <f t="shared" si="236"/>
        <v>20.100000000000001</v>
      </c>
      <c r="G1071" s="691">
        <f>'Заказ, cкидки и курсы валют'!$J$23*F1071</f>
        <v>231.15</v>
      </c>
      <c r="H1071" s="96">
        <f t="shared" si="237"/>
        <v>5778.75</v>
      </c>
      <c r="I1071" s="14"/>
      <c r="K1071" s="13"/>
    </row>
    <row r="1072" spans="1:11" ht="14.15" customHeight="1">
      <c r="A1072" s="403" t="s">
        <v>10004</v>
      </c>
      <c r="B1072" s="399" t="s">
        <v>9816</v>
      </c>
      <c r="C1072" s="399">
        <v>104</v>
      </c>
      <c r="D1072" s="38">
        <v>25</v>
      </c>
      <c r="E1072" s="446">
        <v>20.83</v>
      </c>
      <c r="F1072" s="471">
        <f t="shared" si="236"/>
        <v>20.83</v>
      </c>
      <c r="G1072" s="691">
        <f>'Заказ, cкидки и курсы валют'!$J$23*F1072</f>
        <v>239.54499999999999</v>
      </c>
      <c r="H1072" s="96">
        <f t="shared" si="237"/>
        <v>5988.63</v>
      </c>
      <c r="I1072" s="14"/>
      <c r="K1072" s="13"/>
    </row>
    <row r="1073" spans="1:11" ht="14.15" customHeight="1">
      <c r="A1073" s="403" t="s">
        <v>2181</v>
      </c>
      <c r="B1073" s="490" t="s">
        <v>3031</v>
      </c>
      <c r="C1073" s="399">
        <v>134.83000000000001</v>
      </c>
      <c r="D1073" s="38">
        <v>25</v>
      </c>
      <c r="E1073" s="446">
        <v>20.83</v>
      </c>
      <c r="F1073" s="471">
        <f t="shared" si="236"/>
        <v>20.83</v>
      </c>
      <c r="G1073" s="691">
        <f>'Заказ, cкидки и курсы валют'!$J$23*F1073</f>
        <v>239.54499999999999</v>
      </c>
      <c r="H1073" s="96">
        <f t="shared" si="237"/>
        <v>5988.63</v>
      </c>
      <c r="I1073" s="14"/>
      <c r="K1073" s="13"/>
    </row>
    <row r="1074" spans="1:11" ht="14.15" customHeight="1">
      <c r="A1074" s="403" t="s">
        <v>11036</v>
      </c>
      <c r="B1074" s="399" t="s">
        <v>9813</v>
      </c>
      <c r="C1074" s="399"/>
      <c r="D1074" s="38">
        <v>25</v>
      </c>
      <c r="E1074" s="446">
        <v>23.71</v>
      </c>
      <c r="F1074" s="471">
        <f t="shared" si="236"/>
        <v>23.71</v>
      </c>
      <c r="G1074" s="691">
        <f>'Заказ, cкидки и курсы валют'!$J$23*F1074</f>
        <v>272.66500000000002</v>
      </c>
      <c r="H1074" s="96">
        <f t="shared" si="237"/>
        <v>6816.63</v>
      </c>
      <c r="I1074" s="14"/>
      <c r="K1074" s="13"/>
    </row>
    <row r="1075" spans="1:11" ht="14.15" customHeight="1">
      <c r="A1075" s="403" t="s">
        <v>2182</v>
      </c>
      <c r="B1075" s="490" t="s">
        <v>947</v>
      </c>
      <c r="C1075" s="399">
        <v>273</v>
      </c>
      <c r="D1075" s="38">
        <v>25</v>
      </c>
      <c r="E1075" s="446">
        <v>21.19</v>
      </c>
      <c r="F1075" s="471">
        <f t="shared" si="236"/>
        <v>21.19</v>
      </c>
      <c r="G1075" s="691">
        <f>'Заказ, cкидки и курсы валют'!$J$23*F1075</f>
        <v>243.685</v>
      </c>
      <c r="H1075" s="96">
        <f t="shared" si="237"/>
        <v>6092.13</v>
      </c>
      <c r="I1075" s="14"/>
      <c r="K1075" s="13"/>
    </row>
    <row r="1076" spans="1:11" ht="14.15" customHeight="1">
      <c r="A1076" s="403" t="s">
        <v>2183</v>
      </c>
      <c r="B1076" s="490" t="s">
        <v>2423</v>
      </c>
      <c r="C1076" s="399"/>
      <c r="D1076" s="38">
        <v>25</v>
      </c>
      <c r="E1076" s="446">
        <v>21.37</v>
      </c>
      <c r="F1076" s="471">
        <f t="shared" si="236"/>
        <v>21.37</v>
      </c>
      <c r="G1076" s="691">
        <f>'Заказ, cкидки и курсы валют'!$J$23*F1076</f>
        <v>245.75500000000002</v>
      </c>
      <c r="H1076" s="96">
        <f t="shared" si="237"/>
        <v>6143.88</v>
      </c>
      <c r="I1076" s="14"/>
      <c r="K1076" s="13"/>
    </row>
    <row r="1077" spans="1:11" ht="14.15" customHeight="1">
      <c r="A1077" s="403" t="s">
        <v>11037</v>
      </c>
      <c r="B1077" s="399" t="s">
        <v>9815</v>
      </c>
      <c r="C1077" s="399"/>
      <c r="D1077" s="38">
        <v>25</v>
      </c>
      <c r="E1077" s="446">
        <v>24.83</v>
      </c>
      <c r="F1077" s="471">
        <f t="shared" si="236"/>
        <v>24.83</v>
      </c>
      <c r="G1077" s="691">
        <f>'Заказ, cкидки и курсы валют'!$J$23*F1077</f>
        <v>285.54499999999996</v>
      </c>
      <c r="H1077" s="96">
        <f t="shared" si="237"/>
        <v>7138.63</v>
      </c>
      <c r="I1077" s="14"/>
      <c r="K1077" s="13"/>
    </row>
    <row r="1078" spans="1:11" ht="14.15" customHeight="1">
      <c r="A1078" s="403" t="s">
        <v>11038</v>
      </c>
      <c r="B1078" s="399" t="s">
        <v>11034</v>
      </c>
      <c r="C1078" s="399"/>
      <c r="D1078" s="38">
        <v>25</v>
      </c>
      <c r="E1078" s="446">
        <v>24.83</v>
      </c>
      <c r="F1078" s="471">
        <f t="shared" si="236"/>
        <v>24.83</v>
      </c>
      <c r="G1078" s="691">
        <f>'Заказ, cкидки и курсы валют'!$J$23*F1078</f>
        <v>285.54499999999996</v>
      </c>
      <c r="H1078" s="96">
        <f t="shared" si="237"/>
        <v>7138.63</v>
      </c>
      <c r="I1078" s="14"/>
      <c r="K1078" s="13"/>
    </row>
    <row r="1079" spans="1:11" ht="14.15" customHeight="1" thickBot="1">
      <c r="K1079" s="13"/>
    </row>
    <row r="1080" spans="1:11" ht="14.15" customHeight="1">
      <c r="A1080" s="904"/>
      <c r="B1080" s="905"/>
      <c r="C1080" s="1962"/>
      <c r="D1080" s="64" t="s">
        <v>2274</v>
      </c>
      <c r="E1080" s="442"/>
      <c r="F1080" s="435"/>
      <c r="G1080" s="517"/>
      <c r="H1080" s="128"/>
      <c r="I1080" s="68"/>
      <c r="K1080" s="13"/>
    </row>
    <row r="1081" spans="1:11" ht="14.15" customHeight="1">
      <c r="A1081" s="890"/>
      <c r="C1081" s="1475"/>
      <c r="D1081" s="70"/>
      <c r="E1081" s="713"/>
      <c r="F1081" s="465"/>
      <c r="G1081" s="703"/>
      <c r="H1081" s="16"/>
      <c r="I1081" s="132"/>
      <c r="K1081" s="13"/>
    </row>
    <row r="1082" spans="1:11" ht="14.15" customHeight="1">
      <c r="A1082" s="890"/>
      <c r="C1082" s="1475"/>
      <c r="D1082" s="70"/>
      <c r="E1082" s="713"/>
      <c r="F1082" s="465"/>
      <c r="G1082" s="703"/>
      <c r="H1082" s="16"/>
      <c r="I1082" s="132"/>
      <c r="K1082" s="13"/>
    </row>
    <row r="1083" spans="1:11" ht="14.15" customHeight="1">
      <c r="A1083" s="890"/>
      <c r="C1083" s="1475"/>
      <c r="D1083" s="70"/>
      <c r="E1083" s="713"/>
      <c r="F1083" s="465"/>
      <c r="G1083" s="703"/>
      <c r="H1083" s="16"/>
      <c r="I1083" s="132"/>
      <c r="K1083" s="13"/>
    </row>
    <row r="1084" spans="1:11" ht="47.25" customHeight="1" thickBot="1">
      <c r="A1084" s="2042" t="s">
        <v>7303</v>
      </c>
      <c r="B1084" s="2043"/>
      <c r="C1084" s="2345"/>
      <c r="D1084" s="136"/>
      <c r="E1084" s="717"/>
      <c r="F1084" s="467"/>
      <c r="G1084" s="704"/>
      <c r="H1084" s="136"/>
      <c r="I1084" s="137"/>
      <c r="K1084" s="13"/>
    </row>
    <row r="1085" spans="1:11" ht="37.5" customHeight="1">
      <c r="A1085" s="1519" t="s">
        <v>1013</v>
      </c>
      <c r="B1085" s="1520" t="s">
        <v>1014</v>
      </c>
      <c r="C1085" s="2286" t="s">
        <v>665</v>
      </c>
      <c r="D1085" s="158" t="s">
        <v>2923</v>
      </c>
      <c r="E1085" s="432" t="s">
        <v>10280</v>
      </c>
      <c r="F1085" s="469" t="s">
        <v>2578</v>
      </c>
      <c r="G1085" s="693" t="s">
        <v>3729</v>
      </c>
      <c r="H1085" s="264" t="s">
        <v>493</v>
      </c>
      <c r="I1085" s="160" t="s">
        <v>4003</v>
      </c>
      <c r="J1085" s="327" t="s">
        <v>11229</v>
      </c>
      <c r="K1085" s="13"/>
    </row>
    <row r="1086" spans="1:11" ht="12" customHeight="1">
      <c r="A1086" s="1519"/>
      <c r="B1086" s="1680"/>
      <c r="C1086" s="2286" t="s">
        <v>3419</v>
      </c>
      <c r="D1086" s="313" t="s">
        <v>3730</v>
      </c>
      <c r="E1086" s="715" t="s">
        <v>264</v>
      </c>
      <c r="F1086" s="475">
        <f>'Заказ, cкидки и курсы валют'!$I$12</f>
        <v>0</v>
      </c>
      <c r="G1086" s="764"/>
      <c r="H1086" s="358"/>
      <c r="I1086" s="252"/>
      <c r="J1086" s="264"/>
      <c r="K1086" s="13"/>
    </row>
    <row r="1087" spans="1:11" ht="12" customHeight="1">
      <c r="A1087" s="403" t="s">
        <v>12343</v>
      </c>
      <c r="B1087" s="399" t="s">
        <v>2280</v>
      </c>
      <c r="C1087" s="399"/>
      <c r="D1087" s="40">
        <v>3</v>
      </c>
      <c r="E1087" s="1602">
        <f t="shared" ref="E1087:E1102" si="238">E1061*1.2</f>
        <v>30.852</v>
      </c>
      <c r="F1087" s="471">
        <f t="shared" ref="F1087" si="239">ROUND(E1087*(1-$F$11),2)</f>
        <v>30.85</v>
      </c>
      <c r="G1087" s="691">
        <f>'Заказ, cкидки и курсы валют'!$J$23*F1087</f>
        <v>354.77500000000003</v>
      </c>
      <c r="H1087" s="96">
        <f t="shared" ref="H1087" si="240">ROUND((D1087)*G1087,2)</f>
        <v>1064.33</v>
      </c>
      <c r="I1087" s="14"/>
      <c r="J1087" s="96">
        <f>ROUND(IF(H1087&lt;'Заказ, cкидки и курсы валют'!$B$39,H1087*0.54*100/(100-'Заказ, cкидки и курсы валют'!$C$39),IF(H1087&lt;'Заказ, cкидки и курсы валют'!$B$40,H1087*0.54*100/(100-'Заказ, cкидки и курсы валют'!$C$40),IF(H1087&lt;'Заказ, cкидки и курсы валют'!$B$41,H1087*0.54*100/(100-'Заказ, cкидки и курсы валют'!$C$41),IF(H1087&lt;'Заказ, cкидки и курсы валют'!$B$42,H1087*0.54*100/(100-'Заказ, cкидки и курсы валют'!$C$42),IF(H1087&lt;'Заказ, cкидки и курсы валют'!$B$43,H1087*0.54*100/(100-'Заказ, cкидки и курсы валют'!$C$43),H1087))))),2)</f>
        <v>1064.33</v>
      </c>
      <c r="K1087" s="13"/>
    </row>
    <row r="1088" spans="1:11" ht="12" customHeight="1">
      <c r="A1088" s="403" t="s">
        <v>2184</v>
      </c>
      <c r="B1088" s="490" t="s">
        <v>1319</v>
      </c>
      <c r="C1088" s="399">
        <v>0.84</v>
      </c>
      <c r="D1088" s="40">
        <v>3</v>
      </c>
      <c r="E1088" s="1602">
        <f t="shared" si="238"/>
        <v>28.055999999999997</v>
      </c>
      <c r="F1088" s="471">
        <f t="shared" ref="F1088:F1102" si="241">ROUND(E1088*(1-$F$11),2)</f>
        <v>28.06</v>
      </c>
      <c r="G1088" s="691">
        <f>'Заказ, cкидки и курсы валют'!$J$23*F1088</f>
        <v>322.69</v>
      </c>
      <c r="H1088" s="96">
        <f t="shared" ref="H1088:H1102" si="242">ROUND((D1088)*G1088,2)</f>
        <v>968.07</v>
      </c>
      <c r="I1088" s="14"/>
      <c r="J1088" s="96">
        <f>ROUND(IF(H1088&lt;'Заказ, cкидки и курсы валют'!$B$39,H1088*0.54*100/(100-'Заказ, cкидки и курсы валют'!$C$39),IF(H1088&lt;'Заказ, cкидки и курсы валют'!$B$40,H1088*0.54*100/(100-'Заказ, cкидки и курсы валют'!$C$40),IF(H1088&lt;'Заказ, cкидки и курсы валют'!$B$41,H1088*0.54*100/(100-'Заказ, cкидки и курсы валют'!$C$41),IF(H1088&lt;'Заказ, cкидки и курсы валют'!$B$42,H1088*0.54*100/(100-'Заказ, cкидки и курсы валют'!$C$42),IF(H1088&lt;'Заказ, cкидки и курсы валют'!$B$43,H1088*0.54*100/(100-'Заказ, cкидки и курсы валют'!$C$43),H1088))))),2)</f>
        <v>968.07</v>
      </c>
      <c r="K1088" s="13"/>
    </row>
    <row r="1089" spans="1:11" ht="12" customHeight="1">
      <c r="A1089" s="403" t="s">
        <v>2185</v>
      </c>
      <c r="B1089" s="490" t="s">
        <v>1320</v>
      </c>
      <c r="C1089" s="399">
        <v>1.39</v>
      </c>
      <c r="D1089" s="40">
        <v>3</v>
      </c>
      <c r="E1089" s="1602">
        <f t="shared" si="238"/>
        <v>30.384</v>
      </c>
      <c r="F1089" s="471">
        <f t="shared" si="241"/>
        <v>30.38</v>
      </c>
      <c r="G1089" s="691">
        <f>'Заказ, cкидки и курсы валют'!$J$23*F1089</f>
        <v>349.37</v>
      </c>
      <c r="H1089" s="96">
        <f t="shared" si="242"/>
        <v>1048.1099999999999</v>
      </c>
      <c r="I1089" s="14"/>
      <c r="J1089" s="96">
        <f>ROUND(IF(H1089&lt;'Заказ, cкидки и курсы валют'!$B$39,H1089*0.54*100/(100-'Заказ, cкидки и курсы валют'!$C$39),IF(H1089&lt;'Заказ, cкидки и курсы валют'!$B$40,H1089*0.54*100/(100-'Заказ, cкидки и курсы валют'!$C$40),IF(H1089&lt;'Заказ, cкидки и курсы валют'!$B$41,H1089*0.54*100/(100-'Заказ, cкидки и курсы валют'!$C$41),IF(H1089&lt;'Заказ, cкидки и курсы валют'!$B$42,H1089*0.54*100/(100-'Заказ, cкидки и курсы валют'!$C$42),IF(H1089&lt;'Заказ, cкидки и курсы валют'!$B$43,H1089*0.54*100/(100-'Заказ, cкидки и курсы валют'!$C$43),H1089))))),2)</f>
        <v>1048.1099999999999</v>
      </c>
      <c r="K1089" s="13"/>
    </row>
    <row r="1090" spans="1:11" ht="12" customHeight="1">
      <c r="A1090" s="403" t="s">
        <v>2186</v>
      </c>
      <c r="B1090" s="490" t="s">
        <v>1307</v>
      </c>
      <c r="C1090" s="399">
        <v>2.68</v>
      </c>
      <c r="D1090" s="40">
        <v>3</v>
      </c>
      <c r="E1090" s="1602">
        <f t="shared" si="238"/>
        <v>27.228000000000002</v>
      </c>
      <c r="F1090" s="471">
        <f t="shared" si="241"/>
        <v>27.23</v>
      </c>
      <c r="G1090" s="691">
        <f>'Заказ, cкидки и курсы валют'!$J$23*F1090</f>
        <v>313.14499999999998</v>
      </c>
      <c r="H1090" s="96">
        <f t="shared" si="242"/>
        <v>939.44</v>
      </c>
      <c r="I1090" s="14"/>
      <c r="J1090" s="96">
        <f>ROUND(IF(H1090&lt;'Заказ, cкидки и курсы валют'!$B$39,H1090*0.54*100/(100-'Заказ, cкидки и курсы валют'!$C$39),IF(H1090&lt;'Заказ, cкидки и курсы валют'!$B$40,H1090*0.54*100/(100-'Заказ, cкидки и курсы валют'!$C$40),IF(H1090&lt;'Заказ, cкидки и курсы валют'!$B$41,H1090*0.54*100/(100-'Заказ, cкидки и курсы валют'!$C$41),IF(H1090&lt;'Заказ, cкидки и курсы валют'!$B$42,H1090*0.54*100/(100-'Заказ, cкидки и курсы валют'!$C$42),IF(H1090&lt;'Заказ, cкидки и курсы валют'!$B$43,H1090*0.54*100/(100-'Заказ, cкидки и курсы валют'!$C$43),H1090))))),2)</f>
        <v>939.44</v>
      </c>
      <c r="K1090" s="13"/>
    </row>
    <row r="1091" spans="1:11" ht="12" customHeight="1">
      <c r="A1091" s="403" t="s">
        <v>2187</v>
      </c>
      <c r="B1091" s="490" t="s">
        <v>1308</v>
      </c>
      <c r="C1091" s="399">
        <v>5.82</v>
      </c>
      <c r="D1091" s="40">
        <v>3</v>
      </c>
      <c r="E1091" s="1602">
        <f t="shared" si="238"/>
        <v>28.92</v>
      </c>
      <c r="F1091" s="471">
        <f t="shared" si="241"/>
        <v>28.92</v>
      </c>
      <c r="G1091" s="691">
        <f>'Заказ, cкидки и курсы валют'!$J$23*F1091</f>
        <v>332.58000000000004</v>
      </c>
      <c r="H1091" s="96">
        <f t="shared" si="242"/>
        <v>997.74</v>
      </c>
      <c r="I1091" s="14"/>
      <c r="J1091" s="96">
        <f>ROUND(IF(H1091&lt;'Заказ, cкидки и курсы валют'!$B$39,H1091*0.54*100/(100-'Заказ, cкидки и курсы валют'!$C$39),IF(H1091&lt;'Заказ, cкидки и курсы валют'!$B$40,H1091*0.54*100/(100-'Заказ, cкидки и курсы валют'!$C$40),IF(H1091&lt;'Заказ, cкидки и курсы валют'!$B$41,H1091*0.54*100/(100-'Заказ, cкидки и курсы валют'!$C$41),IF(H1091&lt;'Заказ, cкидки и курсы валют'!$B$42,H1091*0.54*100/(100-'Заказ, cкидки и курсы валют'!$C$42),IF(H1091&lt;'Заказ, cкидки и курсы валют'!$B$43,H1091*0.54*100/(100-'Заказ, cкидки и курсы валют'!$C$43),H1091))))),2)</f>
        <v>997.74</v>
      </c>
      <c r="K1091" s="13"/>
    </row>
    <row r="1092" spans="1:11" ht="12" customHeight="1">
      <c r="A1092" s="403" t="s">
        <v>2188</v>
      </c>
      <c r="B1092" s="490" t="s">
        <v>1309</v>
      </c>
      <c r="C1092" s="399">
        <v>11.64</v>
      </c>
      <c r="D1092" s="40">
        <v>3</v>
      </c>
      <c r="E1092" s="1602">
        <f t="shared" si="238"/>
        <v>24.347999999999999</v>
      </c>
      <c r="F1092" s="471">
        <f t="shared" si="241"/>
        <v>24.35</v>
      </c>
      <c r="G1092" s="691">
        <f>'Заказ, cкидки и курсы валют'!$J$23*F1092</f>
        <v>280.02500000000003</v>
      </c>
      <c r="H1092" s="96">
        <f t="shared" si="242"/>
        <v>840.08</v>
      </c>
      <c r="I1092" s="14"/>
      <c r="J1092" s="96">
        <f>ROUND(IF(H1092&lt;'Заказ, cкидки и курсы валют'!$B$39,H1092*0.54*100/(100-'Заказ, cкидки и курсы валют'!$C$39),IF(H1092&lt;'Заказ, cкидки и курсы валют'!$B$40,H1092*0.54*100/(100-'Заказ, cкидки и курсы валют'!$C$40),IF(H1092&lt;'Заказ, cкидки и курсы валют'!$B$41,H1092*0.54*100/(100-'Заказ, cкидки и курсы валют'!$C$41),IF(H1092&lt;'Заказ, cкидки и курсы валют'!$B$42,H1092*0.54*100/(100-'Заказ, cкидки и курсы валют'!$C$42),IF(H1092&lt;'Заказ, cкидки и курсы валют'!$B$43,H1092*0.54*100/(100-'Заказ, cкидки и курсы валют'!$C$43),H1092))))),2)</f>
        <v>907.29</v>
      </c>
      <c r="K1092" s="13"/>
    </row>
    <row r="1093" spans="1:11" ht="12" customHeight="1">
      <c r="A1093" s="403" t="s">
        <v>2189</v>
      </c>
      <c r="B1093" s="490" t="s">
        <v>1310</v>
      </c>
      <c r="C1093" s="399">
        <v>20.98</v>
      </c>
      <c r="D1093" s="40">
        <v>3</v>
      </c>
      <c r="E1093" s="1602">
        <f t="shared" si="238"/>
        <v>28.32</v>
      </c>
      <c r="F1093" s="471">
        <f t="shared" si="241"/>
        <v>28.32</v>
      </c>
      <c r="G1093" s="691">
        <f>'Заказ, cкидки и курсы валют'!$J$23*F1093</f>
        <v>325.68</v>
      </c>
      <c r="H1093" s="96">
        <f t="shared" si="242"/>
        <v>977.04</v>
      </c>
      <c r="I1093" s="14"/>
      <c r="J1093" s="96">
        <f>ROUND(IF(H1093&lt;'Заказ, cкидки и курсы валют'!$B$39,H1093*0.54*100/(100-'Заказ, cкидки и курсы валют'!$C$39),IF(H1093&lt;'Заказ, cкидки и курсы валют'!$B$40,H1093*0.54*100/(100-'Заказ, cкидки и курсы валют'!$C$40),IF(H1093&lt;'Заказ, cкидки и курсы валют'!$B$41,H1093*0.54*100/(100-'Заказ, cкидки и курсы валют'!$C$41),IF(H1093&lt;'Заказ, cкидки и курсы валют'!$B$42,H1093*0.54*100/(100-'Заказ, cкидки и курсы валют'!$C$42),IF(H1093&lt;'Заказ, cкидки и курсы валют'!$B$43,H1093*0.54*100/(100-'Заказ, cкидки и курсы валют'!$C$43),H1093))))),2)</f>
        <v>977.04</v>
      </c>
      <c r="K1093" s="13"/>
    </row>
    <row r="1094" spans="1:11" ht="12" customHeight="1">
      <c r="A1094" s="403" t="s">
        <v>2190</v>
      </c>
      <c r="B1094" s="490" t="s">
        <v>3029</v>
      </c>
      <c r="C1094" s="399">
        <v>30.61</v>
      </c>
      <c r="D1094" s="40">
        <v>3</v>
      </c>
      <c r="E1094" s="1602">
        <f t="shared" si="238"/>
        <v>28.32</v>
      </c>
      <c r="F1094" s="471">
        <f t="shared" si="241"/>
        <v>28.32</v>
      </c>
      <c r="G1094" s="691">
        <f>'Заказ, cкидки и курсы валют'!$J$23*F1094</f>
        <v>325.68</v>
      </c>
      <c r="H1094" s="96">
        <f t="shared" si="242"/>
        <v>977.04</v>
      </c>
      <c r="I1094" s="14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977.04</v>
      </c>
      <c r="K1094" s="13"/>
    </row>
    <row r="1095" spans="1:11" ht="12" customHeight="1">
      <c r="A1095" s="403" t="s">
        <v>2191</v>
      </c>
      <c r="B1095" s="490" t="s">
        <v>1311</v>
      </c>
      <c r="C1095" s="399">
        <v>39.119999999999997</v>
      </c>
      <c r="D1095" s="40">
        <v>2.5</v>
      </c>
      <c r="E1095" s="1602">
        <f t="shared" si="238"/>
        <v>24.312000000000001</v>
      </c>
      <c r="F1095" s="471">
        <f t="shared" si="241"/>
        <v>24.31</v>
      </c>
      <c r="G1095" s="691">
        <f>'Заказ, cкидки и курсы валют'!$J$23*F1095</f>
        <v>279.565</v>
      </c>
      <c r="H1095" s="96">
        <f t="shared" si="242"/>
        <v>698.91</v>
      </c>
      <c r="I1095" s="14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754.82</v>
      </c>
      <c r="K1095" s="13"/>
    </row>
    <row r="1096" spans="1:11" ht="12" customHeight="1">
      <c r="A1096" s="403" t="s">
        <v>2192</v>
      </c>
      <c r="B1096" s="490" t="s">
        <v>3030</v>
      </c>
      <c r="C1096" s="399">
        <v>65.12</v>
      </c>
      <c r="D1096" s="40">
        <v>2.5</v>
      </c>
      <c r="E1096" s="1602">
        <f t="shared" si="238"/>
        <v>25.2</v>
      </c>
      <c r="F1096" s="471">
        <f t="shared" si="241"/>
        <v>25.2</v>
      </c>
      <c r="G1096" s="691">
        <f>'Заказ, cкидки и курсы валют'!$J$23*F1096</f>
        <v>289.8</v>
      </c>
      <c r="H1096" s="96">
        <f t="shared" si="242"/>
        <v>724.5</v>
      </c>
      <c r="I1096" s="14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782.46</v>
      </c>
      <c r="K1096" s="13"/>
    </row>
    <row r="1097" spans="1:11" ht="12" customHeight="1">
      <c r="A1097" s="403" t="s">
        <v>2193</v>
      </c>
      <c r="B1097" s="490" t="s">
        <v>1312</v>
      </c>
      <c r="C1097" s="399">
        <v>74.69</v>
      </c>
      <c r="D1097" s="40">
        <v>2.5</v>
      </c>
      <c r="E1097" s="1602">
        <f t="shared" si="238"/>
        <v>24.12</v>
      </c>
      <c r="F1097" s="471">
        <f t="shared" si="241"/>
        <v>24.12</v>
      </c>
      <c r="G1097" s="691">
        <f>'Заказ, cкидки и курсы валют'!$J$23*F1097</f>
        <v>277.38</v>
      </c>
      <c r="H1097" s="96">
        <f t="shared" si="242"/>
        <v>693.45</v>
      </c>
      <c r="I1097" s="14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748.93</v>
      </c>
      <c r="K1097" s="13"/>
    </row>
    <row r="1098" spans="1:11" ht="12" customHeight="1">
      <c r="A1098" s="403" t="s">
        <v>10005</v>
      </c>
      <c r="B1098" s="399" t="s">
        <v>9816</v>
      </c>
      <c r="C1098" s="399">
        <v>104</v>
      </c>
      <c r="D1098" s="40">
        <v>2</v>
      </c>
      <c r="E1098" s="1602">
        <f t="shared" si="238"/>
        <v>24.995999999999999</v>
      </c>
      <c r="F1098" s="471">
        <f t="shared" si="241"/>
        <v>25</v>
      </c>
      <c r="G1098" s="691">
        <f>'Заказ, cкидки и курсы валют'!$J$23*F1098</f>
        <v>287.5</v>
      </c>
      <c r="H1098" s="96">
        <f t="shared" si="242"/>
        <v>575</v>
      </c>
      <c r="I1098" s="14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621</v>
      </c>
      <c r="K1098" s="13"/>
    </row>
    <row r="1099" spans="1:11" ht="12" customHeight="1">
      <c r="A1099" s="403" t="s">
        <v>2194</v>
      </c>
      <c r="B1099" s="490" t="s">
        <v>3031</v>
      </c>
      <c r="C1099" s="399">
        <v>134.83000000000001</v>
      </c>
      <c r="D1099" s="40">
        <v>2.5</v>
      </c>
      <c r="E1099" s="1602">
        <f t="shared" si="238"/>
        <v>24.995999999999999</v>
      </c>
      <c r="F1099" s="471">
        <f t="shared" si="241"/>
        <v>25</v>
      </c>
      <c r="G1099" s="691">
        <f>'Заказ, cкидки и курсы валют'!$J$23*F1099</f>
        <v>287.5</v>
      </c>
      <c r="H1099" s="96">
        <f t="shared" si="242"/>
        <v>718.75</v>
      </c>
      <c r="I1099" s="14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776.25</v>
      </c>
      <c r="K1099" s="13"/>
    </row>
    <row r="1100" spans="1:11" ht="12" customHeight="1">
      <c r="A1100" s="403" t="s">
        <v>12344</v>
      </c>
      <c r="B1100" s="399" t="s">
        <v>9813</v>
      </c>
      <c r="C1100" s="399"/>
      <c r="D1100" s="40">
        <v>2.5</v>
      </c>
      <c r="E1100" s="1602">
        <f t="shared" si="238"/>
        <v>28.452000000000002</v>
      </c>
      <c r="F1100" s="471">
        <f t="shared" ref="F1100" si="243">ROUND(E1100*(1-$F$11),2)</f>
        <v>28.45</v>
      </c>
      <c r="G1100" s="691">
        <f>'Заказ, cкидки и курсы валют'!$J$23*F1100</f>
        <v>327.17500000000001</v>
      </c>
      <c r="H1100" s="96">
        <f t="shared" ref="H1100" si="244">ROUND((D1100)*G1100,2)</f>
        <v>817.94</v>
      </c>
      <c r="I1100" s="14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883.38</v>
      </c>
      <c r="K1100" s="13"/>
    </row>
    <row r="1101" spans="1:11" ht="12" customHeight="1">
      <c r="A1101" s="403" t="s">
        <v>2195</v>
      </c>
      <c r="B1101" s="490" t="s">
        <v>947</v>
      </c>
      <c r="C1101" s="399">
        <v>273</v>
      </c>
      <c r="D1101" s="40">
        <v>2.5</v>
      </c>
      <c r="E1101" s="1602">
        <f t="shared" si="238"/>
        <v>25.428000000000001</v>
      </c>
      <c r="F1101" s="471">
        <f t="shared" si="241"/>
        <v>25.43</v>
      </c>
      <c r="G1101" s="691">
        <f>'Заказ, cкидки и курсы валют'!$J$23*F1101</f>
        <v>292.44499999999999</v>
      </c>
      <c r="H1101" s="96">
        <f t="shared" si="242"/>
        <v>731.11</v>
      </c>
      <c r="I1101" s="14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789.6</v>
      </c>
      <c r="K1101" s="13"/>
    </row>
    <row r="1102" spans="1:11" ht="12" customHeight="1">
      <c r="A1102" s="403" t="s">
        <v>2196</v>
      </c>
      <c r="B1102" s="490" t="s">
        <v>2423</v>
      </c>
      <c r="C1102" s="399">
        <v>273</v>
      </c>
      <c r="D1102" s="40">
        <v>2.5</v>
      </c>
      <c r="E1102" s="1602">
        <f t="shared" si="238"/>
        <v>25.644000000000002</v>
      </c>
      <c r="F1102" s="471">
        <f t="shared" si="241"/>
        <v>25.64</v>
      </c>
      <c r="G1102" s="691">
        <f>'Заказ, cкидки и курсы валют'!$J$23*F1102</f>
        <v>294.86</v>
      </c>
      <c r="H1102" s="96">
        <f t="shared" si="242"/>
        <v>737.15</v>
      </c>
      <c r="I1102" s="14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796.12</v>
      </c>
      <c r="K1102" s="13"/>
    </row>
    <row r="1103" spans="1:11" ht="12" customHeight="1" thickBot="1">
      <c r="K1103" s="13"/>
    </row>
    <row r="1104" spans="1:11" ht="15.75" customHeight="1">
      <c r="A1104" s="904"/>
      <c r="B1104" s="905"/>
      <c r="C1104" s="1962"/>
      <c r="D1104" s="64" t="s">
        <v>6358</v>
      </c>
      <c r="E1104" s="442"/>
      <c r="F1104" s="435"/>
      <c r="G1104" s="517"/>
      <c r="H1104" s="128"/>
      <c r="I1104" s="741"/>
      <c r="K1104" s="13"/>
    </row>
    <row r="1105" spans="1:11" ht="12" customHeight="1">
      <c r="A1105" s="890"/>
      <c r="C1105" s="1475"/>
      <c r="D1105" s="70"/>
      <c r="E1105" s="713"/>
      <c r="F1105" s="465"/>
      <c r="G1105" s="703"/>
      <c r="H1105" s="16"/>
      <c r="I1105" s="132"/>
      <c r="K1105" s="13"/>
    </row>
    <row r="1106" spans="1:11" ht="12" customHeight="1">
      <c r="A1106" s="890"/>
      <c r="C1106" s="1475"/>
      <c r="D1106" s="70"/>
      <c r="E1106" s="713"/>
      <c r="F1106" s="465"/>
      <c r="G1106" s="703"/>
      <c r="H1106" s="16"/>
      <c r="I1106" s="132"/>
      <c r="K1106" s="13"/>
    </row>
    <row r="1107" spans="1:11" ht="12" customHeight="1">
      <c r="A1107" s="2244" t="s">
        <v>9818</v>
      </c>
      <c r="B1107" s="2245"/>
      <c r="C1107" s="1475"/>
      <c r="D1107" s="70"/>
      <c r="E1107" s="713"/>
      <c r="F1107" s="465"/>
      <c r="G1107" s="703"/>
      <c r="H1107" s="16"/>
      <c r="I1107" s="132"/>
      <c r="K1107" s="13"/>
    </row>
    <row r="1108" spans="1:11" ht="19.5" customHeight="1" thickBot="1">
      <c r="A1108" s="2246"/>
      <c r="B1108" s="2247"/>
      <c r="C1108" s="1931"/>
      <c r="D1108" s="72"/>
      <c r="E1108" s="714"/>
      <c r="F1108" s="467"/>
      <c r="G1108" s="704"/>
      <c r="H1108" s="136"/>
      <c r="I1108" s="137"/>
      <c r="K1108" s="13"/>
    </row>
    <row r="1109" spans="1:11" ht="36" customHeight="1">
      <c r="A1109" s="1519" t="s">
        <v>1013</v>
      </c>
      <c r="B1109" s="1520" t="s">
        <v>1014</v>
      </c>
      <c r="C1109" s="2286" t="s">
        <v>665</v>
      </c>
      <c r="D1109" s="158" t="s">
        <v>2923</v>
      </c>
      <c r="E1109" s="432" t="s">
        <v>10282</v>
      </c>
      <c r="F1109" s="469" t="s">
        <v>2578</v>
      </c>
      <c r="G1109" s="693" t="s">
        <v>6357</v>
      </c>
      <c r="H1109" s="264" t="s">
        <v>493</v>
      </c>
      <c r="I1109" s="160" t="s">
        <v>4003</v>
      </c>
      <c r="K1109" s="13"/>
    </row>
    <row r="1110" spans="1:11" ht="12" customHeight="1">
      <c r="A1110" s="1519"/>
      <c r="B1110" s="1680"/>
      <c r="C1110" s="2286" t="s">
        <v>3419</v>
      </c>
      <c r="D1110" s="374" t="s">
        <v>6356</v>
      </c>
      <c r="E1110" s="715" t="s">
        <v>264</v>
      </c>
      <c r="F1110" s="475">
        <f>'Заказ, cкидки и курсы валют'!$I$12</f>
        <v>0</v>
      </c>
      <c r="G1110" s="764"/>
      <c r="H1110" s="358"/>
      <c r="I1110" s="252"/>
      <c r="K1110" s="13"/>
    </row>
    <row r="1111" spans="1:11" ht="12" customHeight="1">
      <c r="A1111" s="403" t="s">
        <v>6388</v>
      </c>
      <c r="B1111" s="490" t="s">
        <v>1319</v>
      </c>
      <c r="C1111" s="2116">
        <v>0.71</v>
      </c>
      <c r="D1111" s="706">
        <v>36200</v>
      </c>
      <c r="E1111" s="446">
        <v>18.36</v>
      </c>
      <c r="F1111" s="471">
        <f>ROUND(E1111*(1-$F$11),2)</f>
        <v>18.36</v>
      </c>
      <c r="G1111" s="691">
        <f>'Заказ, cкидки и курсы валют'!$J$23*F1111</f>
        <v>211.14</v>
      </c>
      <c r="H1111" s="96">
        <f>ROUND((D1111/1000)*G1111,2)</f>
        <v>7643.27</v>
      </c>
      <c r="I1111" s="14"/>
      <c r="K1111" s="13"/>
    </row>
    <row r="1112" spans="1:11" ht="12" customHeight="1">
      <c r="A1112" s="403" t="s">
        <v>6389</v>
      </c>
      <c r="B1112" s="490" t="s">
        <v>1320</v>
      </c>
      <c r="C1112" s="2116">
        <v>1.2</v>
      </c>
      <c r="D1112" s="706">
        <v>20000</v>
      </c>
      <c r="E1112" s="446">
        <v>28.65</v>
      </c>
      <c r="F1112" s="471">
        <f t="shared" ref="F1112:F1123" si="245">ROUND(E1112*(1-$F$11),2)</f>
        <v>28.65</v>
      </c>
      <c r="G1112" s="691">
        <f>'Заказ, cкидки и курсы валют'!$J$23*F1112</f>
        <v>329.47499999999997</v>
      </c>
      <c r="H1112" s="96">
        <f t="shared" ref="H1112:H1123" si="246">ROUND((D1112/1000)*G1112,2)</f>
        <v>6589.5</v>
      </c>
      <c r="I1112" s="14"/>
      <c r="K1112" s="13"/>
    </row>
    <row r="1113" spans="1:11" ht="12" customHeight="1">
      <c r="A1113" s="403" t="s">
        <v>6390</v>
      </c>
      <c r="B1113" s="490" t="s">
        <v>1307</v>
      </c>
      <c r="C1113" s="2116">
        <v>2.5</v>
      </c>
      <c r="D1113" s="706">
        <v>10000</v>
      </c>
      <c r="E1113" s="446">
        <v>65.72</v>
      </c>
      <c r="F1113" s="471">
        <f t="shared" si="245"/>
        <v>65.72</v>
      </c>
      <c r="G1113" s="691">
        <f>'Заказ, cкидки и курсы валют'!$J$23*F1113</f>
        <v>755.78</v>
      </c>
      <c r="H1113" s="96">
        <f t="shared" si="246"/>
        <v>7557.8</v>
      </c>
      <c r="I1113" s="14"/>
      <c r="K1113" s="13"/>
    </row>
    <row r="1114" spans="1:11" ht="12" customHeight="1">
      <c r="A1114" s="403" t="s">
        <v>6391</v>
      </c>
      <c r="B1114" s="490" t="s">
        <v>1308</v>
      </c>
      <c r="C1114" s="2116">
        <v>5.8</v>
      </c>
      <c r="D1114" s="706">
        <v>4400</v>
      </c>
      <c r="E1114" s="446">
        <v>130.08000000000001</v>
      </c>
      <c r="F1114" s="471">
        <f t="shared" si="245"/>
        <v>130.08000000000001</v>
      </c>
      <c r="G1114" s="691">
        <f>'Заказ, cкидки и курсы валют'!$J$23*F1114</f>
        <v>1495.92</v>
      </c>
      <c r="H1114" s="96">
        <f t="shared" si="246"/>
        <v>6582.05</v>
      </c>
      <c r="I1114" s="14"/>
      <c r="K1114" s="13"/>
    </row>
    <row r="1115" spans="1:11" ht="12" customHeight="1">
      <c r="A1115" s="403" t="s">
        <v>6392</v>
      </c>
      <c r="B1115" s="490" t="s">
        <v>1309</v>
      </c>
      <c r="C1115" s="2116">
        <v>10.42</v>
      </c>
      <c r="D1115" s="706">
        <v>2400</v>
      </c>
      <c r="E1115" s="446">
        <v>260.31</v>
      </c>
      <c r="F1115" s="471">
        <f t="shared" si="245"/>
        <v>260.31</v>
      </c>
      <c r="G1115" s="691">
        <f>'Заказ, cкидки и курсы валют'!$J$23*F1115</f>
        <v>2993.5650000000001</v>
      </c>
      <c r="H1115" s="96">
        <f t="shared" si="246"/>
        <v>7184.56</v>
      </c>
      <c r="I1115" s="14"/>
      <c r="K1115" s="13"/>
    </row>
    <row r="1116" spans="1:11" ht="12" customHeight="1">
      <c r="A1116" s="403" t="s">
        <v>6393</v>
      </c>
      <c r="B1116" s="490" t="s">
        <v>1310</v>
      </c>
      <c r="C1116" s="2116">
        <v>20.98</v>
      </c>
      <c r="D1116" s="706">
        <v>1200</v>
      </c>
      <c r="E1116" s="446">
        <v>506.49</v>
      </c>
      <c r="F1116" s="471">
        <f t="shared" si="245"/>
        <v>506.49</v>
      </c>
      <c r="G1116" s="691">
        <f>'Заказ, cкидки и курсы валют'!$J$23*F1116</f>
        <v>5824.6350000000002</v>
      </c>
      <c r="H1116" s="96">
        <f t="shared" si="246"/>
        <v>6989.56</v>
      </c>
      <c r="I1116" s="14"/>
      <c r="K1116" s="13"/>
    </row>
    <row r="1117" spans="1:11" ht="12" customHeight="1">
      <c r="A1117" s="403" t="s">
        <v>6394</v>
      </c>
      <c r="B1117" s="490" t="s">
        <v>3029</v>
      </c>
      <c r="C1117" s="2116">
        <v>25.6</v>
      </c>
      <c r="D1117" s="706">
        <v>900</v>
      </c>
      <c r="E1117" s="446">
        <v>716.12</v>
      </c>
      <c r="F1117" s="471">
        <f t="shared" si="245"/>
        <v>716.12</v>
      </c>
      <c r="G1117" s="691">
        <f>'Заказ, cкидки и курсы валют'!$J$23*F1117</f>
        <v>8235.3799999999992</v>
      </c>
      <c r="H1117" s="96">
        <f t="shared" si="246"/>
        <v>7411.84</v>
      </c>
      <c r="I1117" s="14"/>
      <c r="K1117" s="13"/>
    </row>
    <row r="1118" spans="1:11" ht="12" customHeight="1">
      <c r="A1118" s="403" t="s">
        <v>6395</v>
      </c>
      <c r="B1118" s="490" t="s">
        <v>1311</v>
      </c>
      <c r="C1118" s="2116">
        <v>39.119999999999997</v>
      </c>
      <c r="D1118" s="706">
        <v>600</v>
      </c>
      <c r="E1118" s="446">
        <v>838.28</v>
      </c>
      <c r="F1118" s="471">
        <f t="shared" si="245"/>
        <v>838.28</v>
      </c>
      <c r="G1118" s="691">
        <f>'Заказ, cкидки и курсы валют'!$J$23*F1118</f>
        <v>9640.2199999999993</v>
      </c>
      <c r="H1118" s="96">
        <f t="shared" si="246"/>
        <v>5784.13</v>
      </c>
      <c r="I1118" s="14"/>
      <c r="K1118" s="13"/>
    </row>
    <row r="1119" spans="1:11" ht="12" customHeight="1">
      <c r="A1119" s="403" t="s">
        <v>6396</v>
      </c>
      <c r="B1119" s="490" t="s">
        <v>3030</v>
      </c>
      <c r="C1119" s="2116">
        <v>54.75</v>
      </c>
      <c r="D1119" s="706">
        <v>440</v>
      </c>
      <c r="E1119" s="446">
        <v>1561.16</v>
      </c>
      <c r="F1119" s="471">
        <f t="shared" si="245"/>
        <v>1561.16</v>
      </c>
      <c r="G1119" s="691">
        <f>'Заказ, cкидки и курсы валют'!$J$23*F1119</f>
        <v>17953.34</v>
      </c>
      <c r="H1119" s="96">
        <f t="shared" si="246"/>
        <v>7899.47</v>
      </c>
      <c r="I1119" s="14"/>
      <c r="K1119" s="13"/>
    </row>
    <row r="1120" spans="1:11" ht="12" customHeight="1">
      <c r="A1120" s="403" t="s">
        <v>6397</v>
      </c>
      <c r="B1120" s="490" t="s">
        <v>1312</v>
      </c>
      <c r="C1120" s="2116">
        <v>74.69</v>
      </c>
      <c r="D1120" s="706">
        <v>400</v>
      </c>
      <c r="E1120" s="446">
        <v>1801.91</v>
      </c>
      <c r="F1120" s="471">
        <f t="shared" si="245"/>
        <v>1801.91</v>
      </c>
      <c r="G1120" s="691">
        <f>'Заказ, cкидки и курсы валют'!$J$23*F1120</f>
        <v>20721.965</v>
      </c>
      <c r="H1120" s="96">
        <f t="shared" si="246"/>
        <v>8288.7900000000009</v>
      </c>
      <c r="I1120" s="14"/>
      <c r="K1120" s="13"/>
    </row>
    <row r="1121" spans="1:11" ht="12" customHeight="1">
      <c r="A1121" s="403" t="s">
        <v>6398</v>
      </c>
      <c r="B1121" s="490" t="s">
        <v>3031</v>
      </c>
      <c r="C1121" s="2116">
        <v>134.83000000000001</v>
      </c>
      <c r="D1121" s="706">
        <v>210</v>
      </c>
      <c r="E1121" s="446">
        <v>3056.84</v>
      </c>
      <c r="F1121" s="471">
        <f t="shared" si="245"/>
        <v>3056.84</v>
      </c>
      <c r="G1121" s="691">
        <f>'Заказ, cкидки и курсы валют'!$J$23*F1121</f>
        <v>35153.660000000003</v>
      </c>
      <c r="H1121" s="96">
        <f t="shared" si="246"/>
        <v>7382.27</v>
      </c>
      <c r="I1121" s="14"/>
      <c r="K1121" s="13"/>
    </row>
    <row r="1122" spans="1:11" ht="12" customHeight="1">
      <c r="A1122" s="403" t="s">
        <v>6399</v>
      </c>
      <c r="B1122" s="490" t="s">
        <v>947</v>
      </c>
      <c r="C1122" s="2116">
        <v>270</v>
      </c>
      <c r="D1122" s="531">
        <v>110</v>
      </c>
      <c r="E1122" s="446">
        <v>6617.77</v>
      </c>
      <c r="F1122" s="471">
        <f t="shared" si="245"/>
        <v>6617.77</v>
      </c>
      <c r="G1122" s="691">
        <f>'Заказ, cкидки и курсы валют'!$J$23*F1122</f>
        <v>76104.35500000001</v>
      </c>
      <c r="H1122" s="96">
        <f t="shared" si="246"/>
        <v>8371.48</v>
      </c>
      <c r="I1122" s="14"/>
      <c r="K1122" s="13"/>
    </row>
    <row r="1123" spans="1:11" ht="12" customHeight="1">
      <c r="A1123" s="403" t="s">
        <v>6400</v>
      </c>
      <c r="B1123" s="490" t="s">
        <v>2423</v>
      </c>
      <c r="C1123" s="2116">
        <v>500</v>
      </c>
      <c r="D1123" s="531">
        <v>50</v>
      </c>
      <c r="E1123" s="446">
        <v>9823.7000000000007</v>
      </c>
      <c r="F1123" s="471">
        <f t="shared" si="245"/>
        <v>9823.7000000000007</v>
      </c>
      <c r="G1123" s="691">
        <f>'Заказ, cкидки и курсы валют'!$J$23*F1123</f>
        <v>112972.55</v>
      </c>
      <c r="H1123" s="96">
        <f t="shared" si="246"/>
        <v>5648.63</v>
      </c>
      <c r="I1123" s="14"/>
      <c r="K1123" s="13"/>
    </row>
    <row r="1124" spans="1:11" ht="12" customHeight="1" thickBot="1">
      <c r="B1124" s="1863"/>
      <c r="E1124" s="421"/>
      <c r="F1124"/>
      <c r="G1124"/>
      <c r="K1124" s="13"/>
    </row>
    <row r="1125" spans="1:11" ht="19.5" customHeight="1">
      <c r="A1125" s="904"/>
      <c r="B1125" s="905"/>
      <c r="C1125" s="1962"/>
      <c r="D1125" s="64" t="s">
        <v>6358</v>
      </c>
      <c r="E1125" s="442"/>
      <c r="F1125" s="435"/>
      <c r="G1125" s="517"/>
      <c r="H1125" s="128"/>
      <c r="I1125" s="741"/>
      <c r="K1125" s="13"/>
    </row>
    <row r="1126" spans="1:11" ht="12" customHeight="1">
      <c r="A1126" s="890"/>
      <c r="C1126" s="1475"/>
      <c r="D1126" s="70"/>
      <c r="E1126" s="713"/>
      <c r="F1126" s="465"/>
      <c r="G1126" s="703"/>
      <c r="H1126" s="16"/>
      <c r="I1126" s="132"/>
      <c r="K1126" s="13"/>
    </row>
    <row r="1127" spans="1:11" ht="12" customHeight="1">
      <c r="A1127" s="890"/>
      <c r="C1127" s="1475"/>
      <c r="D1127" s="70"/>
      <c r="E1127" s="713"/>
      <c r="F1127" s="465"/>
      <c r="G1127" s="703"/>
      <c r="H1127" s="16"/>
      <c r="I1127" s="132"/>
      <c r="K1127" s="13"/>
    </row>
    <row r="1128" spans="1:11" ht="12" customHeight="1">
      <c r="A1128" s="890"/>
      <c r="C1128" s="1475"/>
      <c r="D1128" s="70"/>
      <c r="E1128" s="713"/>
      <c r="F1128" s="465"/>
      <c r="G1128" s="703"/>
      <c r="H1128" s="16"/>
      <c r="I1128" s="132"/>
      <c r="K1128" s="13"/>
    </row>
    <row r="1129" spans="1:11" ht="17.25" customHeight="1" thickBot="1">
      <c r="A1129" s="2044" t="s">
        <v>7304</v>
      </c>
      <c r="B1129" s="1828"/>
      <c r="C1129" s="1931"/>
      <c r="D1129" s="72"/>
      <c r="E1129" s="714"/>
      <c r="F1129" s="467"/>
      <c r="G1129" s="704"/>
      <c r="H1129" s="136"/>
      <c r="I1129" s="137"/>
      <c r="K1129" s="13"/>
    </row>
    <row r="1130" spans="1:11" ht="38.25" customHeight="1">
      <c r="A1130" s="1519" t="s">
        <v>1013</v>
      </c>
      <c r="B1130" s="1520" t="s">
        <v>1014</v>
      </c>
      <c r="C1130" s="2286" t="s">
        <v>665</v>
      </c>
      <c r="D1130" s="158" t="s">
        <v>2923</v>
      </c>
      <c r="E1130" s="432" t="s">
        <v>10282</v>
      </c>
      <c r="F1130" s="469" t="s">
        <v>2578</v>
      </c>
      <c r="G1130" s="693" t="s">
        <v>6357</v>
      </c>
      <c r="H1130" s="264" t="s">
        <v>493</v>
      </c>
      <c r="I1130" s="160" t="s">
        <v>4003</v>
      </c>
      <c r="J1130" s="327" t="s">
        <v>11229</v>
      </c>
      <c r="K1130" s="13"/>
    </row>
    <row r="1131" spans="1:11" ht="12" customHeight="1" thickBot="1">
      <c r="A1131" s="1519"/>
      <c r="B1131" s="1680"/>
      <c r="C1131" s="2286" t="s">
        <v>3419</v>
      </c>
      <c r="D1131" s="374" t="s">
        <v>6356</v>
      </c>
      <c r="E1131" s="715" t="s">
        <v>264</v>
      </c>
      <c r="F1131" s="475">
        <f>'Заказ, cкидки и курсы валют'!$I$12</f>
        <v>0</v>
      </c>
      <c r="G1131" s="764"/>
      <c r="H1131" s="358"/>
      <c r="I1131" s="252"/>
      <c r="J1131" s="264"/>
      <c r="K1131" s="13"/>
    </row>
    <row r="1132" spans="1:11" ht="12" customHeight="1" thickBot="1">
      <c r="A1132" s="403" t="s">
        <v>9483</v>
      </c>
      <c r="B1132" s="490" t="s">
        <v>1319</v>
      </c>
      <c r="C1132" s="2116">
        <v>0.71</v>
      </c>
      <c r="D1132" s="706">
        <v>100</v>
      </c>
      <c r="E1132" s="1572">
        <f>(E1111*2)+(1000/D1132*7.5)</f>
        <v>111.72</v>
      </c>
      <c r="F1132" s="471">
        <f t="shared" ref="F1132:F1144" si="247">ROUND(E1132*(1-$F$11),2)</f>
        <v>111.72</v>
      </c>
      <c r="G1132" s="691">
        <f>H1132/D1132*1000</f>
        <v>3870</v>
      </c>
      <c r="H1132" s="659">
        <f>ROUND(IF('Заказ, cкидки и курсы валют'!$J$23*E1132/1000*D1132&lt;387,387,'Заказ, cкидки и курсы валют'!$J$23*E1132/1000*D1132)*(1-'Заказ, cкидки и курсы валют'!$I$12),2)</f>
        <v>387</v>
      </c>
      <c r="I1132" s="14"/>
      <c r="J1132" s="96">
        <f>ROUND(IF(H1132&lt;'Заказ, cкидки и курсы валют'!$B$39,H1132*0.54*100/(100-'Заказ, cкидки и курсы валют'!$C$39),IF(H1132&lt;'Заказ, cкидки и курсы валют'!$B$40,H1132*0.54*100/(100-'Заказ, cкидки и курсы валют'!$C$40),IF(H1132&lt;'Заказ, cкидки и курсы валют'!$B$41,H1132*0.54*100/(100-'Заказ, cкидки и курсы валют'!$C$41),IF(H1132&lt;'Заказ, cкидки и курсы валют'!$B$42,H1132*0.54*100/(100-'Заказ, cкидки и курсы валют'!$C$42),IF(H1132&lt;'Заказ, cкидки и курсы валют'!$B$43,H1132*0.54*100/(100-'Заказ, cкидки и курсы валют'!$C$43),H1132))))),2)</f>
        <v>464.4</v>
      </c>
      <c r="K1132" s="13"/>
    </row>
    <row r="1133" spans="1:11" ht="12" customHeight="1" thickBot="1">
      <c r="A1133" s="403" t="s">
        <v>9484</v>
      </c>
      <c r="B1133" s="490" t="s">
        <v>1320</v>
      </c>
      <c r="C1133" s="2116">
        <v>1.2</v>
      </c>
      <c r="D1133" s="706">
        <v>100</v>
      </c>
      <c r="E1133" s="1572">
        <f t="shared" ref="E1133:E1144" si="248">(E1112*2)+(1000/D1133*7.5)</f>
        <v>132.30000000000001</v>
      </c>
      <c r="F1133" s="471">
        <f t="shared" si="247"/>
        <v>132.30000000000001</v>
      </c>
      <c r="G1133" s="691">
        <f t="shared" ref="G1133:G1144" si="249">H1133/D1133*1000</f>
        <v>3870</v>
      </c>
      <c r="H1133" s="659">
        <f>ROUND(IF('Заказ, cкидки и курсы валют'!$J$23*E1133/1000*D1133&lt;387,387,'Заказ, cкидки и курсы валют'!$J$23*E1133/1000*D1133)*(1-'Заказ, cкидки и курсы валют'!$I$12),2)</f>
        <v>387</v>
      </c>
      <c r="I1133" s="14"/>
      <c r="J1133" s="96">
        <f>ROUND(IF(H1133&lt;'Заказ, cкидки и курсы валют'!$B$39,H1133*0.54*100/(100-'Заказ, cкидки и курсы валют'!$C$39),IF(H1133&lt;'Заказ, cкидки и курсы валют'!$B$40,H1133*0.54*100/(100-'Заказ, cкидки и курсы валют'!$C$40),IF(H1133&lt;'Заказ, cкидки и курсы валют'!$B$41,H1133*0.54*100/(100-'Заказ, cкидки и курсы валют'!$C$41),IF(H1133&lt;'Заказ, cкидки и курсы валют'!$B$42,H1133*0.54*100/(100-'Заказ, cкидки и курсы валют'!$C$42),IF(H1133&lt;'Заказ, cкидки и курсы валют'!$B$43,H1133*0.54*100/(100-'Заказ, cкидки и курсы валют'!$C$43),H1133))))),2)</f>
        <v>464.4</v>
      </c>
      <c r="K1133" s="13"/>
    </row>
    <row r="1134" spans="1:11" ht="12" customHeight="1" thickBot="1">
      <c r="A1134" s="403" t="s">
        <v>9485</v>
      </c>
      <c r="B1134" s="490" t="s">
        <v>1307</v>
      </c>
      <c r="C1134" s="2116">
        <v>2.5</v>
      </c>
      <c r="D1134" s="706">
        <v>100</v>
      </c>
      <c r="E1134" s="1572">
        <f t="shared" si="248"/>
        <v>206.44</v>
      </c>
      <c r="F1134" s="471">
        <f t="shared" si="247"/>
        <v>206.44</v>
      </c>
      <c r="G1134" s="691">
        <f t="shared" si="249"/>
        <v>3870</v>
      </c>
      <c r="H1134" s="659">
        <f>ROUND(IF('Заказ, cкидки и курсы валют'!$J$23*E1134/1000*D1134&lt;387,387,'Заказ, cкидки и курсы валют'!$J$23*E1134/1000*D1134)*(1-'Заказ, cкидки и курсы валют'!$I$12),2)</f>
        <v>387</v>
      </c>
      <c r="I1134" s="14"/>
      <c r="J1134" s="96">
        <f>ROUND(IF(H1134&lt;'Заказ, cкидки и курсы валют'!$B$39,H1134*0.54*100/(100-'Заказ, cкидки и курсы валют'!$C$39),IF(H1134&lt;'Заказ, cкидки и курсы валют'!$B$40,H1134*0.54*100/(100-'Заказ, cкидки и курсы валют'!$C$40),IF(H1134&lt;'Заказ, cкидки и курсы валют'!$B$41,H1134*0.54*100/(100-'Заказ, cкидки и курсы валют'!$C$41),IF(H1134&lt;'Заказ, cкидки и курсы валют'!$B$42,H1134*0.54*100/(100-'Заказ, cкидки и курсы валют'!$C$42),IF(H1134&lt;'Заказ, cкидки и курсы валют'!$B$43,H1134*0.54*100/(100-'Заказ, cкидки и курсы валют'!$C$43),H1134))))),2)</f>
        <v>464.4</v>
      </c>
      <c r="K1134" s="13"/>
    </row>
    <row r="1135" spans="1:11" ht="12" customHeight="1" thickBot="1">
      <c r="A1135" s="403" t="s">
        <v>9486</v>
      </c>
      <c r="B1135" s="490" t="s">
        <v>1308</v>
      </c>
      <c r="C1135" s="2116">
        <v>5.8</v>
      </c>
      <c r="D1135" s="706">
        <v>50</v>
      </c>
      <c r="E1135" s="1572">
        <f t="shared" si="248"/>
        <v>410.16</v>
      </c>
      <c r="F1135" s="471">
        <f t="shared" si="247"/>
        <v>410.16</v>
      </c>
      <c r="G1135" s="691">
        <f t="shared" si="249"/>
        <v>7740</v>
      </c>
      <c r="H1135" s="659">
        <f>ROUND(IF('Заказ, cкидки и курсы валют'!$J$23*E1135/1000*D1135&lt;387,387,'Заказ, cкидки и курсы валют'!$J$23*E1135/1000*D1135)*(1-'Заказ, cкидки и курсы валют'!$I$12),2)</f>
        <v>387</v>
      </c>
      <c r="I1135" s="14"/>
      <c r="J1135" s="96">
        <f>ROUND(IF(H1135&lt;'Заказ, cкидки и курсы валют'!$B$39,H1135*0.54*100/(100-'Заказ, cкидки и курсы валют'!$C$39),IF(H1135&lt;'Заказ, cкидки и курсы валют'!$B$40,H1135*0.54*100/(100-'Заказ, cкидки и курсы валют'!$C$40),IF(H1135&lt;'Заказ, cкидки и курсы валют'!$B$41,H1135*0.54*100/(100-'Заказ, cкидки и курсы валют'!$C$41),IF(H1135&lt;'Заказ, cкидки и курсы валют'!$B$42,H1135*0.54*100/(100-'Заказ, cкидки и курсы валют'!$C$42),IF(H1135&lt;'Заказ, cкидки и курсы валют'!$B$43,H1135*0.54*100/(100-'Заказ, cкидки и курсы валют'!$C$43),H1135))))),2)</f>
        <v>464.4</v>
      </c>
    </row>
    <row r="1136" spans="1:11" ht="12" customHeight="1" thickBot="1">
      <c r="A1136" s="403" t="s">
        <v>9487</v>
      </c>
      <c r="B1136" s="490" t="s">
        <v>1309</v>
      </c>
      <c r="C1136" s="2116">
        <v>10.42</v>
      </c>
      <c r="D1136" s="706">
        <v>20</v>
      </c>
      <c r="E1136" s="1572">
        <f t="shared" si="248"/>
        <v>895.62</v>
      </c>
      <c r="F1136" s="471">
        <f t="shared" si="247"/>
        <v>895.62</v>
      </c>
      <c r="G1136" s="691">
        <f t="shared" si="249"/>
        <v>19350</v>
      </c>
      <c r="H1136" s="659">
        <f>ROUND(IF('Заказ, cкидки и курсы валют'!$J$23*E1136/1000*D1136&lt;387,387,'Заказ, cкидки и курсы валют'!$J$23*E1136/1000*D1136)*(1-'Заказ, cкидки и курсы валют'!$I$12),2)</f>
        <v>387</v>
      </c>
      <c r="I1136" s="14"/>
      <c r="J1136" s="96">
        <f>ROUND(IF(H1136&lt;'Заказ, cкидки и курсы валют'!$B$39,H1136*0.54*100/(100-'Заказ, cкидки и курсы валют'!$C$39),IF(H1136&lt;'Заказ, cкидки и курсы валют'!$B$40,H1136*0.54*100/(100-'Заказ, cкидки и курсы валют'!$C$40),IF(H1136&lt;'Заказ, cкидки и курсы валют'!$B$41,H1136*0.54*100/(100-'Заказ, cкидки и курсы валют'!$C$41),IF(H1136&lt;'Заказ, cкидки и курсы валют'!$B$42,H1136*0.54*100/(100-'Заказ, cкидки и курсы валют'!$C$42),IF(H1136&lt;'Заказ, cкидки и курсы валют'!$B$43,H1136*0.54*100/(100-'Заказ, cкидки и курсы валют'!$C$43),H1136))))),2)</f>
        <v>464.4</v>
      </c>
    </row>
    <row r="1137" spans="1:10" ht="12" customHeight="1" thickBot="1">
      <c r="A1137" s="403" t="s">
        <v>9488</v>
      </c>
      <c r="B1137" s="490" t="s">
        <v>1310</v>
      </c>
      <c r="C1137" s="2116">
        <v>20.98</v>
      </c>
      <c r="D1137" s="706">
        <v>10</v>
      </c>
      <c r="E1137" s="1572">
        <f t="shared" si="248"/>
        <v>1762.98</v>
      </c>
      <c r="F1137" s="471">
        <f t="shared" si="247"/>
        <v>1762.98</v>
      </c>
      <c r="G1137" s="691">
        <f t="shared" si="249"/>
        <v>38700</v>
      </c>
      <c r="H1137" s="659">
        <f>ROUND(IF('Заказ, cкидки и курсы валют'!$J$23*E1137/1000*D1137&lt;387,387,'Заказ, cкидки и курсы валют'!$J$23*E1137/1000*D1137)*(1-'Заказ, cкидки и курсы валют'!$I$12),2)</f>
        <v>387</v>
      </c>
      <c r="I1137" s="14"/>
      <c r="J1137" s="96">
        <f>ROUND(IF(H1137&lt;'Заказ, cкидки и курсы валют'!$B$39,H1137*0.54*100/(100-'Заказ, cкидки и курсы валют'!$C$39),IF(H1137&lt;'Заказ, cкидки и курсы валют'!$B$40,H1137*0.54*100/(100-'Заказ, cкидки и курсы валют'!$C$40),IF(H1137&lt;'Заказ, cкидки и курсы валют'!$B$41,H1137*0.54*100/(100-'Заказ, cкидки и курсы валют'!$C$41),IF(H1137&lt;'Заказ, cкидки и курсы валют'!$B$42,H1137*0.54*100/(100-'Заказ, cкидки и курсы валют'!$C$42),IF(H1137&lt;'Заказ, cкидки и курсы валют'!$B$43,H1137*0.54*100/(100-'Заказ, cкидки и курсы валют'!$C$43),H1137))))),2)</f>
        <v>464.4</v>
      </c>
    </row>
    <row r="1138" spans="1:10" ht="12" customHeight="1" thickBot="1">
      <c r="A1138" s="403" t="s">
        <v>9489</v>
      </c>
      <c r="B1138" s="490" t="s">
        <v>3029</v>
      </c>
      <c r="C1138" s="2116">
        <v>25.6</v>
      </c>
      <c r="D1138" s="706">
        <v>8</v>
      </c>
      <c r="E1138" s="1572">
        <f t="shared" si="248"/>
        <v>2369.7399999999998</v>
      </c>
      <c r="F1138" s="471">
        <f t="shared" si="247"/>
        <v>2369.7399999999998</v>
      </c>
      <c r="G1138" s="691">
        <f t="shared" si="249"/>
        <v>48375</v>
      </c>
      <c r="H1138" s="659">
        <f>ROUND(IF('Заказ, cкидки и курсы валют'!$J$23*E1138/1000*D1138&lt;387,387,'Заказ, cкидки и курсы валют'!$J$23*E1138/1000*D1138)*(1-'Заказ, cкидки и курсы валют'!$I$12),2)</f>
        <v>387</v>
      </c>
      <c r="I1138" s="14"/>
      <c r="J1138" s="96">
        <f>ROUND(IF(H1138&lt;'Заказ, cкидки и курсы валют'!$B$39,H1138*0.54*100/(100-'Заказ, cкидки и курсы валют'!$C$39),IF(H1138&lt;'Заказ, cкидки и курсы валют'!$B$40,H1138*0.54*100/(100-'Заказ, cкидки и курсы валют'!$C$40),IF(H1138&lt;'Заказ, cкидки и курсы валют'!$B$41,H1138*0.54*100/(100-'Заказ, cкидки и курсы валют'!$C$41),IF(H1138&lt;'Заказ, cкидки и курсы валют'!$B$42,H1138*0.54*100/(100-'Заказ, cкидки и курсы валют'!$C$42),IF(H1138&lt;'Заказ, cкидки и курсы валют'!$B$43,H1138*0.54*100/(100-'Заказ, cкидки и курсы валют'!$C$43),H1138))))),2)</f>
        <v>464.4</v>
      </c>
    </row>
    <row r="1139" spans="1:10" ht="12" customHeight="1" thickBot="1">
      <c r="A1139" s="403" t="s">
        <v>9490</v>
      </c>
      <c r="B1139" s="490" t="s">
        <v>1311</v>
      </c>
      <c r="C1139" s="2116">
        <v>39.119999999999997</v>
      </c>
      <c r="D1139" s="706">
        <v>6</v>
      </c>
      <c r="E1139" s="1572">
        <f t="shared" si="248"/>
        <v>2926.56</v>
      </c>
      <c r="F1139" s="471">
        <f t="shared" si="247"/>
        <v>2926.56</v>
      </c>
      <c r="G1139" s="691">
        <f t="shared" si="249"/>
        <v>64500</v>
      </c>
      <c r="H1139" s="659">
        <f>ROUND(IF('Заказ, cкидки и курсы валют'!$J$23*E1139/1000*D1139&lt;387,387,'Заказ, cкидки и курсы валют'!$J$23*E1139/1000*D1139)*(1-'Заказ, cкидки и курсы валют'!$I$12),2)</f>
        <v>387</v>
      </c>
      <c r="I1139" s="14"/>
      <c r="J1139" s="96">
        <f>ROUND(IF(H1139&lt;'Заказ, cкидки и курсы валют'!$B$39,H1139*0.54*100/(100-'Заказ, cкидки и курсы валют'!$C$39),IF(H1139&lt;'Заказ, cкидки и курсы валют'!$B$40,H1139*0.54*100/(100-'Заказ, cкидки и курсы валют'!$C$40),IF(H1139&lt;'Заказ, cкидки и курсы валют'!$B$41,H1139*0.54*100/(100-'Заказ, cкидки и курсы валют'!$C$41),IF(H1139&lt;'Заказ, cкидки и курсы валют'!$B$42,H1139*0.54*100/(100-'Заказ, cкидки и курсы валют'!$C$42),IF(H1139&lt;'Заказ, cкидки и курсы валют'!$B$43,H1139*0.54*100/(100-'Заказ, cкидки и курсы валют'!$C$43),H1139))))),2)</f>
        <v>464.4</v>
      </c>
    </row>
    <row r="1140" spans="1:10" ht="12" customHeight="1" thickBot="1">
      <c r="A1140" s="403" t="s">
        <v>9491</v>
      </c>
      <c r="B1140" s="490" t="s">
        <v>3030</v>
      </c>
      <c r="C1140" s="2116">
        <v>54.75</v>
      </c>
      <c r="D1140" s="706">
        <v>4</v>
      </c>
      <c r="E1140" s="1572">
        <f t="shared" si="248"/>
        <v>4997.32</v>
      </c>
      <c r="F1140" s="471">
        <f t="shared" si="247"/>
        <v>4997.32</v>
      </c>
      <c r="G1140" s="691">
        <f t="shared" si="249"/>
        <v>96750</v>
      </c>
      <c r="H1140" s="659">
        <f>ROUND(IF('Заказ, cкидки и курсы валют'!$J$23*E1140/1000*D1140&lt;387,387,'Заказ, cкидки и курсы валют'!$J$23*E1140/1000*D1140)*(1-'Заказ, cкидки и курсы валют'!$I$12),2)</f>
        <v>387</v>
      </c>
      <c r="I1140" s="14"/>
      <c r="J1140" s="96">
        <f>ROUND(IF(H1140&lt;'Заказ, cкидки и курсы валют'!$B$39,H1140*0.54*100/(100-'Заказ, cкидки и курсы валют'!$C$39),IF(H1140&lt;'Заказ, cкидки и курсы валют'!$B$40,H1140*0.54*100/(100-'Заказ, cкидки и курсы валют'!$C$40),IF(H1140&lt;'Заказ, cкидки и курсы валют'!$B$41,H1140*0.54*100/(100-'Заказ, cкидки и курсы валют'!$C$41),IF(H1140&lt;'Заказ, cкидки и курсы валют'!$B$42,H1140*0.54*100/(100-'Заказ, cкидки и курсы валют'!$C$42),IF(H1140&lt;'Заказ, cкидки и курсы валют'!$B$43,H1140*0.54*100/(100-'Заказ, cкидки и курсы валют'!$C$43),H1140))))),2)</f>
        <v>464.4</v>
      </c>
    </row>
    <row r="1141" spans="1:10" ht="12" customHeight="1" thickBot="1">
      <c r="A1141" s="403" t="s">
        <v>9492</v>
      </c>
      <c r="B1141" s="490" t="s">
        <v>1312</v>
      </c>
      <c r="C1141" s="2116">
        <v>74.69</v>
      </c>
      <c r="D1141" s="706">
        <v>3</v>
      </c>
      <c r="E1141" s="1572">
        <f t="shared" si="248"/>
        <v>6103.82</v>
      </c>
      <c r="F1141" s="471">
        <f t="shared" si="247"/>
        <v>6103.82</v>
      </c>
      <c r="G1141" s="691">
        <f t="shared" si="249"/>
        <v>129000</v>
      </c>
      <c r="H1141" s="659">
        <f>ROUND(IF('Заказ, cкидки и курсы валют'!$J$23*E1141/1000*D1141&lt;387,387,'Заказ, cкидки и курсы валют'!$J$23*E1141/1000*D1141)*(1-'Заказ, cкидки и курсы валют'!$I$12),2)</f>
        <v>387</v>
      </c>
      <c r="I1141" s="14"/>
      <c r="J1141" s="96">
        <f>ROUND(IF(H1141&lt;'Заказ, cкидки и курсы валют'!$B$39,H1141*0.54*100/(100-'Заказ, cкидки и курсы валют'!$C$39),IF(H1141&lt;'Заказ, cкидки и курсы валют'!$B$40,H1141*0.54*100/(100-'Заказ, cкидки и курсы валют'!$C$40),IF(H1141&lt;'Заказ, cкидки и курсы валют'!$B$41,H1141*0.54*100/(100-'Заказ, cкидки и курсы валют'!$C$41),IF(H1141&lt;'Заказ, cкидки и курсы валют'!$B$42,H1141*0.54*100/(100-'Заказ, cкидки и курсы валют'!$C$42),IF(H1141&lt;'Заказ, cкидки и курсы валют'!$B$43,H1141*0.54*100/(100-'Заказ, cкидки и курсы валют'!$C$43),H1141))))),2)</f>
        <v>464.4</v>
      </c>
    </row>
    <row r="1142" spans="1:10" ht="12" customHeight="1" thickBot="1">
      <c r="A1142" s="403" t="s">
        <v>9493</v>
      </c>
      <c r="B1142" s="490" t="s">
        <v>3031</v>
      </c>
      <c r="C1142" s="2116">
        <v>134.83000000000001</v>
      </c>
      <c r="D1142" s="706">
        <v>1</v>
      </c>
      <c r="E1142" s="1572">
        <f t="shared" si="248"/>
        <v>13613.68</v>
      </c>
      <c r="F1142" s="471">
        <f t="shared" si="247"/>
        <v>13613.68</v>
      </c>
      <c r="G1142" s="691">
        <f t="shared" si="249"/>
        <v>387000</v>
      </c>
      <c r="H1142" s="659">
        <f>ROUND(IF('Заказ, cкидки и курсы валют'!$J$23*E1142/1000*D1142&lt;387,387,'Заказ, cкидки и курсы валют'!$J$23*E1142/1000*D1142)*(1-'Заказ, cкидки и курсы валют'!$I$12),2)</f>
        <v>387</v>
      </c>
      <c r="I1142" s="14"/>
      <c r="J1142" s="96">
        <f>ROUND(IF(H1142&lt;'Заказ, cкидки и курсы валют'!$B$39,H1142*0.54*100/(100-'Заказ, cкидки и курсы валют'!$C$39),IF(H1142&lt;'Заказ, cкидки и курсы валют'!$B$40,H1142*0.54*100/(100-'Заказ, cкидки и курсы валют'!$C$40),IF(H1142&lt;'Заказ, cкидки и курсы валют'!$B$41,H1142*0.54*100/(100-'Заказ, cкидки и курсы валют'!$C$41),IF(H1142&lt;'Заказ, cкидки и курсы валют'!$B$42,H1142*0.54*100/(100-'Заказ, cкидки и курсы валют'!$C$42),IF(H1142&lt;'Заказ, cкидки и курсы валют'!$B$43,H1142*0.54*100/(100-'Заказ, cкидки и курсы валют'!$C$43),H1142))))),2)</f>
        <v>464.4</v>
      </c>
    </row>
    <row r="1143" spans="1:10" ht="12" customHeight="1" thickBot="1">
      <c r="A1143" s="403" t="s">
        <v>9494</v>
      </c>
      <c r="B1143" s="490" t="s">
        <v>947</v>
      </c>
      <c r="C1143" s="2116">
        <v>270</v>
      </c>
      <c r="D1143" s="531">
        <v>1</v>
      </c>
      <c r="E1143" s="1572">
        <f t="shared" si="248"/>
        <v>20735.54</v>
      </c>
      <c r="F1143" s="471">
        <f t="shared" si="247"/>
        <v>20735.54</v>
      </c>
      <c r="G1143" s="691">
        <f t="shared" si="249"/>
        <v>387000</v>
      </c>
      <c r="H1143" s="659">
        <f>ROUND(IF('Заказ, cкидки и курсы валют'!$J$23*E1143/1000*D1143&lt;387,387,'Заказ, cкидки и курсы валют'!$J$23*E1143/1000*D1143)*(1-'Заказ, cкидки и курсы валют'!$I$12),2)</f>
        <v>387</v>
      </c>
      <c r="I1143" s="14"/>
      <c r="J1143" s="96">
        <f>ROUND(IF(H1143&lt;'Заказ, cкидки и курсы валют'!$B$39,H1143*0.54*100/(100-'Заказ, cкидки и курсы валют'!$C$39),IF(H1143&lt;'Заказ, cкидки и курсы валют'!$B$40,H1143*0.54*100/(100-'Заказ, cкидки и курсы валют'!$C$40),IF(H1143&lt;'Заказ, cкидки и курсы валют'!$B$41,H1143*0.54*100/(100-'Заказ, cкидки и курсы валют'!$C$41),IF(H1143&lt;'Заказ, cкидки и курсы валют'!$B$42,H1143*0.54*100/(100-'Заказ, cкидки и курсы валют'!$C$42),IF(H1143&lt;'Заказ, cкидки и курсы валют'!$B$43,H1143*0.54*100/(100-'Заказ, cкидки и курсы валют'!$C$43),H1143))))),2)</f>
        <v>464.4</v>
      </c>
    </row>
    <row r="1144" spans="1:10" ht="12" customHeight="1">
      <c r="A1144" s="403" t="s">
        <v>9495</v>
      </c>
      <c r="B1144" s="490" t="s">
        <v>2423</v>
      </c>
      <c r="C1144" s="2116">
        <v>500</v>
      </c>
      <c r="D1144" s="531">
        <v>1</v>
      </c>
      <c r="E1144" s="1572">
        <f t="shared" si="248"/>
        <v>27147.4</v>
      </c>
      <c r="F1144" s="471">
        <f t="shared" si="247"/>
        <v>27147.4</v>
      </c>
      <c r="G1144" s="691">
        <f t="shared" si="249"/>
        <v>387000</v>
      </c>
      <c r="H1144" s="659">
        <f>ROUND(IF('Заказ, cкидки и курсы валют'!$J$23*E1144/1000*D1144&lt;387,387,'Заказ, cкидки и курсы валют'!$J$23*E1144/1000*D1144)*(1-'Заказ, cкидки и курсы валют'!$I$12),2)</f>
        <v>387</v>
      </c>
      <c r="I1144" s="14"/>
      <c r="J1144" s="96">
        <f>ROUND(IF(H1144&lt;'Заказ, cкидки и курсы валют'!$B$39,H1144*0.54*100/(100-'Заказ, cкидки и курсы валют'!$C$39),IF(H1144&lt;'Заказ, cкидки и курсы валют'!$B$40,H1144*0.54*100/(100-'Заказ, cкидки и курсы валют'!$C$40),IF(H1144&lt;'Заказ, cкидки и курсы валют'!$B$41,H1144*0.54*100/(100-'Заказ, cкидки и курсы валют'!$C$41),IF(H1144&lt;'Заказ, cкидки и курсы валют'!$B$42,H1144*0.54*100/(100-'Заказ, cкидки и курсы валют'!$C$42),IF(H1144&lt;'Заказ, cкидки и курсы валют'!$B$43,H1144*0.54*100/(100-'Заказ, cкидки и курсы валют'!$C$43),H1144))))),2)</f>
        <v>464.4</v>
      </c>
    </row>
    <row r="1145" spans="1:10" ht="12" customHeight="1" thickBot="1"/>
    <row r="1146" spans="1:10" ht="18" customHeight="1">
      <c r="A1146" s="904"/>
      <c r="B1146" s="905"/>
      <c r="C1146" s="1962"/>
      <c r="D1146" s="64" t="s">
        <v>2275</v>
      </c>
      <c r="E1146" s="442"/>
      <c r="F1146" s="435"/>
      <c r="G1146" s="517"/>
      <c r="H1146" s="128"/>
      <c r="I1146" s="68"/>
    </row>
    <row r="1147" spans="1:10" ht="12" customHeight="1">
      <c r="A1147" s="890"/>
      <c r="C1147" s="1475"/>
      <c r="D1147" s="70"/>
      <c r="E1147" s="713"/>
      <c r="F1147" s="465"/>
      <c r="G1147" s="703"/>
      <c r="H1147" s="16"/>
      <c r="I1147" s="132"/>
    </row>
    <row r="1148" spans="1:10" ht="12" customHeight="1">
      <c r="A1148" s="890"/>
      <c r="C1148" s="1475"/>
      <c r="D1148" s="70"/>
      <c r="E1148" s="713"/>
      <c r="F1148" s="465"/>
      <c r="G1148" s="703"/>
      <c r="H1148" s="16"/>
      <c r="I1148" s="132"/>
    </row>
    <row r="1149" spans="1:10" ht="12" customHeight="1">
      <c r="A1149" s="890"/>
      <c r="C1149" s="1475"/>
      <c r="D1149" s="70"/>
      <c r="E1149" s="713"/>
      <c r="F1149" s="465"/>
      <c r="G1149" s="703"/>
      <c r="H1149" s="16"/>
      <c r="I1149" s="132"/>
    </row>
    <row r="1150" spans="1:10" ht="17.25" customHeight="1" thickBot="1">
      <c r="A1150" s="2042" t="s">
        <v>7302</v>
      </c>
      <c r="B1150" s="897"/>
      <c r="C1150" s="1931"/>
      <c r="D1150" s="72"/>
      <c r="E1150" s="714"/>
      <c r="F1150" s="467"/>
      <c r="G1150" s="704"/>
      <c r="H1150" s="136"/>
      <c r="I1150" s="137"/>
    </row>
    <row r="1151" spans="1:10" ht="37.5" customHeight="1">
      <c r="A1151" s="1519" t="s">
        <v>1013</v>
      </c>
      <c r="B1151" s="1520" t="s">
        <v>1014</v>
      </c>
      <c r="C1151" s="2286" t="s">
        <v>665</v>
      </c>
      <c r="D1151" s="158" t="s">
        <v>2923</v>
      </c>
      <c r="E1151" s="432" t="s">
        <v>10280</v>
      </c>
      <c r="F1151" s="469" t="s">
        <v>2578</v>
      </c>
      <c r="G1151" s="693" t="s">
        <v>3729</v>
      </c>
      <c r="H1151" s="264" t="s">
        <v>493</v>
      </c>
      <c r="I1151" s="160" t="s">
        <v>4003</v>
      </c>
    </row>
    <row r="1152" spans="1:10" ht="19.5" customHeight="1">
      <c r="A1152" s="1519"/>
      <c r="B1152" s="1680"/>
      <c r="C1152" s="2286" t="s">
        <v>3419</v>
      </c>
      <c r="D1152" s="313" t="s">
        <v>3730</v>
      </c>
      <c r="E1152" s="715" t="s">
        <v>264</v>
      </c>
      <c r="F1152" s="475">
        <f>'Заказ, cкидки и курсы валют'!$I$12</f>
        <v>0</v>
      </c>
      <c r="G1152" s="764"/>
      <c r="H1152" s="358"/>
      <c r="I1152" s="252"/>
    </row>
    <row r="1153" spans="1:9" ht="12" customHeight="1">
      <c r="A1153" s="403" t="s">
        <v>11345</v>
      </c>
      <c r="B1153" s="1884" t="s">
        <v>2280</v>
      </c>
      <c r="C1153" s="742"/>
      <c r="D1153" s="48">
        <v>25</v>
      </c>
      <c r="E1153" s="446">
        <v>60.31</v>
      </c>
      <c r="F1153" s="471">
        <f t="shared" ref="F1153:F1167" si="250">ROUND(E1153*(1-$F$11),2)</f>
        <v>60.31</v>
      </c>
      <c r="G1153" s="691">
        <f>'Заказ, cкидки и курсы валют'!$J$23*F1153</f>
        <v>693.56500000000005</v>
      </c>
      <c r="H1153" s="96">
        <f t="shared" ref="H1153:H1167" si="251">ROUND((D1153)*G1153,2)</f>
        <v>17339.13</v>
      </c>
      <c r="I1153" s="14"/>
    </row>
    <row r="1154" spans="1:9" ht="12" customHeight="1">
      <c r="A1154" s="403" t="s">
        <v>2197</v>
      </c>
      <c r="B1154" s="1884" t="s">
        <v>1319</v>
      </c>
      <c r="C1154" s="742"/>
      <c r="D1154" s="48">
        <v>25</v>
      </c>
      <c r="E1154" s="446">
        <v>42.83</v>
      </c>
      <c r="F1154" s="471">
        <f t="shared" si="250"/>
        <v>42.83</v>
      </c>
      <c r="G1154" s="691">
        <f>'Заказ, cкидки и курсы валют'!$J$23*F1154</f>
        <v>492.54499999999996</v>
      </c>
      <c r="H1154" s="96">
        <f t="shared" si="251"/>
        <v>12313.63</v>
      </c>
      <c r="I1154" s="14"/>
    </row>
    <row r="1155" spans="1:9" ht="12" customHeight="1">
      <c r="A1155" s="403" t="s">
        <v>4417</v>
      </c>
      <c r="B1155" s="1884" t="s">
        <v>1320</v>
      </c>
      <c r="C1155" s="742">
        <v>0.23</v>
      </c>
      <c r="D1155" s="38">
        <v>25</v>
      </c>
      <c r="E1155" s="446">
        <v>34.57</v>
      </c>
      <c r="F1155" s="471">
        <f t="shared" si="250"/>
        <v>34.57</v>
      </c>
      <c r="G1155" s="691">
        <f>'Заказ, cкидки и курсы валют'!$J$23*F1155</f>
        <v>397.55500000000001</v>
      </c>
      <c r="H1155" s="96">
        <f t="shared" si="251"/>
        <v>9938.8799999999992</v>
      </c>
      <c r="I1155" s="14"/>
    </row>
    <row r="1156" spans="1:9" ht="12" customHeight="1">
      <c r="A1156" s="403" t="s">
        <v>4418</v>
      </c>
      <c r="B1156" s="1859" t="s">
        <v>1307</v>
      </c>
      <c r="C1156" s="399">
        <v>0.38</v>
      </c>
      <c r="D1156" s="38">
        <v>25</v>
      </c>
      <c r="E1156" s="446">
        <v>29.19</v>
      </c>
      <c r="F1156" s="471">
        <f t="shared" si="250"/>
        <v>29.19</v>
      </c>
      <c r="G1156" s="691">
        <f>'Заказ, cкидки и курсы валют'!$J$23*F1156</f>
        <v>335.685</v>
      </c>
      <c r="H1156" s="96">
        <f t="shared" si="251"/>
        <v>8392.1299999999992</v>
      </c>
      <c r="I1156" s="14"/>
    </row>
    <row r="1157" spans="1:9" ht="12" customHeight="1">
      <c r="A1157" s="403" t="s">
        <v>4419</v>
      </c>
      <c r="B1157" s="1859" t="s">
        <v>1308</v>
      </c>
      <c r="C1157" s="399">
        <v>1.04</v>
      </c>
      <c r="D1157" s="38">
        <v>25</v>
      </c>
      <c r="E1157" s="446">
        <v>29.06</v>
      </c>
      <c r="F1157" s="471">
        <f t="shared" si="250"/>
        <v>29.06</v>
      </c>
      <c r="G1157" s="691">
        <f>'Заказ, cкидки и курсы валют'!$J$23*F1157</f>
        <v>334.19</v>
      </c>
      <c r="H1157" s="96">
        <f t="shared" si="251"/>
        <v>8354.75</v>
      </c>
      <c r="I1157" s="14"/>
    </row>
    <row r="1158" spans="1:9" ht="12" customHeight="1">
      <c r="A1158" s="403" t="s">
        <v>4420</v>
      </c>
      <c r="B1158" s="1859" t="s">
        <v>1309</v>
      </c>
      <c r="C1158" s="399">
        <v>2.0099999999999998</v>
      </c>
      <c r="D1158" s="38">
        <v>25</v>
      </c>
      <c r="E1158" s="446">
        <v>27.92</v>
      </c>
      <c r="F1158" s="471">
        <f t="shared" si="250"/>
        <v>27.92</v>
      </c>
      <c r="G1158" s="691">
        <f>'Заказ, cкидки и курсы валют'!$J$23*F1158</f>
        <v>321.08000000000004</v>
      </c>
      <c r="H1158" s="96">
        <f t="shared" si="251"/>
        <v>8027</v>
      </c>
      <c r="I1158" s="14"/>
    </row>
    <row r="1159" spans="1:9" ht="12" customHeight="1">
      <c r="A1159" s="403" t="s">
        <v>4421</v>
      </c>
      <c r="B1159" s="1859" t="s">
        <v>1310</v>
      </c>
      <c r="C1159" s="399">
        <v>3.45</v>
      </c>
      <c r="D1159" s="38">
        <v>25</v>
      </c>
      <c r="E1159" s="446">
        <v>26.92</v>
      </c>
      <c r="F1159" s="471">
        <f t="shared" si="250"/>
        <v>26.92</v>
      </c>
      <c r="G1159" s="691">
        <f>'Заказ, cкидки и курсы валют'!$J$23*F1159</f>
        <v>309.58000000000004</v>
      </c>
      <c r="H1159" s="96">
        <f t="shared" si="251"/>
        <v>7739.5</v>
      </c>
      <c r="I1159" s="14"/>
    </row>
    <row r="1160" spans="1:9" ht="12" customHeight="1">
      <c r="A1160" s="403" t="s">
        <v>4422</v>
      </c>
      <c r="B1160" s="1859" t="s">
        <v>3029</v>
      </c>
      <c r="C1160" s="399">
        <v>5.35</v>
      </c>
      <c r="D1160" s="38">
        <v>25</v>
      </c>
      <c r="E1160" s="446">
        <v>28.68</v>
      </c>
      <c r="F1160" s="471">
        <f t="shared" si="250"/>
        <v>28.68</v>
      </c>
      <c r="G1160" s="691">
        <f>'Заказ, cкидки и курсы валют'!$J$23*F1160</f>
        <v>329.82</v>
      </c>
      <c r="H1160" s="96">
        <f t="shared" si="251"/>
        <v>8245.5</v>
      </c>
      <c r="I1160" s="14"/>
    </row>
    <row r="1161" spans="1:9" ht="12" customHeight="1">
      <c r="A1161" s="403" t="s">
        <v>4423</v>
      </c>
      <c r="B1161" s="1859" t="s">
        <v>1311</v>
      </c>
      <c r="C1161" s="399">
        <v>8.02</v>
      </c>
      <c r="D1161" s="38">
        <v>25</v>
      </c>
      <c r="E1161" s="446">
        <v>24.06</v>
      </c>
      <c r="F1161" s="471">
        <f t="shared" si="250"/>
        <v>24.06</v>
      </c>
      <c r="G1161" s="691">
        <f>'Заказ, cкидки и курсы валют'!$J$23*F1161</f>
        <v>276.69</v>
      </c>
      <c r="H1161" s="96">
        <f t="shared" si="251"/>
        <v>6917.25</v>
      </c>
      <c r="I1161" s="14"/>
    </row>
    <row r="1162" spans="1:9" ht="12" customHeight="1">
      <c r="A1162" s="403" t="s">
        <v>11346</v>
      </c>
      <c r="B1162" s="1859" t="s">
        <v>3030</v>
      </c>
      <c r="C1162" s="399">
        <v>8.02</v>
      </c>
      <c r="D1162" s="38">
        <v>25</v>
      </c>
      <c r="E1162" s="446">
        <v>27.95</v>
      </c>
      <c r="F1162" s="471">
        <f t="shared" si="250"/>
        <v>27.95</v>
      </c>
      <c r="G1162" s="691">
        <f>'Заказ, cкидки и курсы валют'!$J$23*F1162</f>
        <v>321.42500000000001</v>
      </c>
      <c r="H1162" s="96">
        <f t="shared" si="251"/>
        <v>8035.63</v>
      </c>
      <c r="I1162" s="14"/>
    </row>
    <row r="1163" spans="1:9" ht="12" customHeight="1">
      <c r="A1163" s="403" t="s">
        <v>4424</v>
      </c>
      <c r="B1163" s="1859" t="s">
        <v>1312</v>
      </c>
      <c r="C1163" s="399">
        <v>15.75</v>
      </c>
      <c r="D1163" s="38">
        <v>25</v>
      </c>
      <c r="E1163" s="446">
        <v>26.92</v>
      </c>
      <c r="F1163" s="471">
        <f t="shared" si="250"/>
        <v>26.92</v>
      </c>
      <c r="G1163" s="691">
        <f>'Заказ, cкидки и курсы валют'!$J$23*F1163</f>
        <v>309.58000000000004</v>
      </c>
      <c r="H1163" s="96">
        <f t="shared" si="251"/>
        <v>7739.5</v>
      </c>
      <c r="I1163" s="14"/>
    </row>
    <row r="1164" spans="1:9" ht="12" customHeight="1">
      <c r="A1164" s="403" t="s">
        <v>4425</v>
      </c>
      <c r="B1164" s="1859" t="s">
        <v>3031</v>
      </c>
      <c r="C1164" s="742"/>
      <c r="D1164" s="38">
        <v>25</v>
      </c>
      <c r="E1164" s="446">
        <v>29.83</v>
      </c>
      <c r="F1164" s="471">
        <f t="shared" si="250"/>
        <v>29.83</v>
      </c>
      <c r="G1164" s="691">
        <f>'Заказ, cкидки и курсы валют'!$J$23*F1164</f>
        <v>343.04499999999996</v>
      </c>
      <c r="H1164" s="96">
        <f t="shared" si="251"/>
        <v>8576.1299999999992</v>
      </c>
      <c r="I1164" s="14"/>
    </row>
    <row r="1165" spans="1:9" ht="12" customHeight="1">
      <c r="A1165" s="2701" t="s">
        <v>12533</v>
      </c>
      <c r="B1165" s="1859" t="s">
        <v>9813</v>
      </c>
      <c r="C1165" s="742"/>
      <c r="D1165" s="38">
        <v>25</v>
      </c>
      <c r="E1165" s="446">
        <v>26.92</v>
      </c>
      <c r="F1165" s="471">
        <f t="shared" ref="F1165" si="252">ROUND(E1165*(1-$F$11),2)</f>
        <v>26.92</v>
      </c>
      <c r="G1165" s="691">
        <f>'Заказ, cкидки и курсы валют'!$J$23*F1165</f>
        <v>309.58000000000004</v>
      </c>
      <c r="H1165" s="96">
        <f t="shared" ref="H1165" si="253">ROUND((D1165)*G1165,2)</f>
        <v>7739.5</v>
      </c>
      <c r="I1165" s="14"/>
    </row>
    <row r="1166" spans="1:9" ht="12" customHeight="1">
      <c r="A1166" s="403" t="s">
        <v>11347</v>
      </c>
      <c r="B1166" s="1859" t="s">
        <v>947</v>
      </c>
      <c r="C1166" s="742"/>
      <c r="D1166" s="38">
        <v>25</v>
      </c>
      <c r="E1166" s="446">
        <v>27.95</v>
      </c>
      <c r="F1166" s="471">
        <f t="shared" si="250"/>
        <v>27.95</v>
      </c>
      <c r="G1166" s="691">
        <f>'Заказ, cкидки и курсы валют'!$J$23*F1166</f>
        <v>321.42500000000001</v>
      </c>
      <c r="H1166" s="96">
        <f t="shared" si="251"/>
        <v>8035.63</v>
      </c>
      <c r="I1166" s="14"/>
    </row>
    <row r="1167" spans="1:9" ht="12" customHeight="1">
      <c r="A1167" s="403" t="s">
        <v>11348</v>
      </c>
      <c r="B1167" s="1859" t="s">
        <v>2423</v>
      </c>
      <c r="C1167" s="742"/>
      <c r="D1167" s="38">
        <v>25</v>
      </c>
      <c r="E1167" s="446">
        <v>27.95</v>
      </c>
      <c r="F1167" s="471">
        <f t="shared" si="250"/>
        <v>27.95</v>
      </c>
      <c r="G1167" s="691">
        <f>'Заказ, cкидки и курсы валют'!$J$23*F1167</f>
        <v>321.42500000000001</v>
      </c>
      <c r="H1167" s="96">
        <f t="shared" si="251"/>
        <v>8035.63</v>
      </c>
      <c r="I1167" s="14"/>
    </row>
    <row r="1168" spans="1:9" ht="14.25" customHeight="1" thickBot="1"/>
    <row r="1169" spans="1:10" ht="21" customHeight="1">
      <c r="A1169" s="904"/>
      <c r="B1169" s="905"/>
      <c r="C1169" s="1962"/>
      <c r="D1169" s="64" t="s">
        <v>2275</v>
      </c>
      <c r="E1169" s="442"/>
      <c r="F1169" s="435"/>
      <c r="G1169" s="517"/>
      <c r="H1169" s="128"/>
      <c r="I1169" s="68"/>
    </row>
    <row r="1170" spans="1:10" ht="17.25" customHeight="1">
      <c r="A1170" s="890"/>
      <c r="C1170" s="1475"/>
      <c r="D1170" s="70"/>
      <c r="E1170" s="713"/>
      <c r="F1170" s="465"/>
      <c r="G1170" s="703"/>
      <c r="H1170" s="16"/>
      <c r="I1170" s="132"/>
    </row>
    <row r="1171" spans="1:10" ht="12" customHeight="1">
      <c r="A1171" s="890"/>
      <c r="C1171" s="1475"/>
      <c r="D1171" s="70"/>
      <c r="E1171" s="713"/>
      <c r="F1171" s="465"/>
      <c r="G1171" s="703"/>
      <c r="H1171" s="16"/>
      <c r="I1171" s="132"/>
    </row>
    <row r="1172" spans="1:10" ht="12" customHeight="1">
      <c r="A1172" s="890"/>
      <c r="C1172" s="1475"/>
      <c r="D1172" s="70"/>
      <c r="E1172" s="713"/>
      <c r="F1172" s="465"/>
      <c r="G1172" s="703"/>
      <c r="H1172" s="16"/>
      <c r="I1172" s="132"/>
    </row>
    <row r="1173" spans="1:10" ht="12" customHeight="1" thickBot="1">
      <c r="A1173" s="2044" t="s">
        <v>7303</v>
      </c>
      <c r="B1173" s="2045"/>
      <c r="C1173" s="2345"/>
      <c r="D1173" s="136"/>
      <c r="E1173" s="717"/>
      <c r="F1173" s="467"/>
      <c r="G1173" s="704"/>
      <c r="H1173" s="136"/>
      <c r="I1173" s="137"/>
    </row>
    <row r="1174" spans="1:10" ht="39.75" customHeight="1">
      <c r="A1174" s="1519" t="s">
        <v>1013</v>
      </c>
      <c r="B1174" s="1520" t="s">
        <v>1014</v>
      </c>
      <c r="C1174" s="2286" t="s">
        <v>665</v>
      </c>
      <c r="D1174" s="158" t="s">
        <v>2923</v>
      </c>
      <c r="E1174" s="432" t="s">
        <v>10280</v>
      </c>
      <c r="F1174" s="469" t="s">
        <v>2578</v>
      </c>
      <c r="G1174" s="693" t="s">
        <v>3729</v>
      </c>
      <c r="H1174" s="264" t="s">
        <v>493</v>
      </c>
      <c r="I1174" s="160" t="s">
        <v>4003</v>
      </c>
      <c r="J1174" s="327" t="s">
        <v>11229</v>
      </c>
    </row>
    <row r="1175" spans="1:10" ht="19.5" customHeight="1">
      <c r="A1175" s="1519"/>
      <c r="B1175" s="1680"/>
      <c r="C1175" s="2286" t="s">
        <v>3419</v>
      </c>
      <c r="D1175" s="313" t="s">
        <v>3730</v>
      </c>
      <c r="E1175" s="715" t="s">
        <v>264</v>
      </c>
      <c r="F1175" s="475">
        <f>'Заказ, cкидки и курсы валют'!$I$12</f>
        <v>0</v>
      </c>
      <c r="G1175" s="764"/>
      <c r="H1175" s="358"/>
      <c r="I1175" s="252"/>
      <c r="J1175" s="264"/>
    </row>
    <row r="1176" spans="1:10" ht="12.75" customHeight="1">
      <c r="A1176" s="403" t="s">
        <v>12341</v>
      </c>
      <c r="B1176" s="742" t="s">
        <v>2280</v>
      </c>
      <c r="C1176" s="742"/>
      <c r="D1176" s="40">
        <v>2.5</v>
      </c>
      <c r="E1176" s="1602">
        <f t="shared" ref="E1176:E1187" si="254">E1153*1.2</f>
        <v>72.372</v>
      </c>
      <c r="F1176" s="471">
        <f>ROUND(E1176*(1-$F$11),2)</f>
        <v>72.37</v>
      </c>
      <c r="G1176" s="691">
        <f>'Заказ, cкидки и курсы валют'!$J$23*F1176</f>
        <v>832.25500000000011</v>
      </c>
      <c r="H1176" s="96">
        <f>ROUND((D1176)*G1176,2)</f>
        <v>2080.64</v>
      </c>
      <c r="I1176" s="14"/>
      <c r="J1176" s="96">
        <f>ROUND(IF(H1176&lt;'Заказ, cкидки и курсы валют'!$B$39,H1176*0.54*100/(100-'Заказ, cкидки и курсы валют'!$C$39),IF(H1176&lt;'Заказ, cкидки и курсы валют'!$B$40,H1176*0.54*100/(100-'Заказ, cкидки и курсы валют'!$C$40),IF(H1176&lt;'Заказ, cкидки и курсы валют'!$B$41,H1176*0.54*100/(100-'Заказ, cкидки и курсы валют'!$C$41),IF(H1176&lt;'Заказ, cкидки и курсы валют'!$B$42,H1176*0.54*100/(100-'Заказ, cкидки и курсы валют'!$C$42),IF(H1176&lt;'Заказ, cкидки и курсы валют'!$B$43,H1176*0.54*100/(100-'Заказ, cкидки и курсы валют'!$C$43),H1176))))),2)</f>
        <v>2080.64</v>
      </c>
    </row>
    <row r="1177" spans="1:10" ht="12" customHeight="1">
      <c r="A1177" s="403" t="s">
        <v>4426</v>
      </c>
      <c r="B1177" s="494" t="s">
        <v>1319</v>
      </c>
      <c r="C1177" s="742"/>
      <c r="D1177" s="40">
        <v>2.5</v>
      </c>
      <c r="E1177" s="1602">
        <f t="shared" si="254"/>
        <v>51.395999999999994</v>
      </c>
      <c r="F1177" s="471">
        <f t="shared" ref="F1177:F1189" si="255">ROUND(E1177*(1-$F$11),2)</f>
        <v>51.4</v>
      </c>
      <c r="G1177" s="691">
        <f>'Заказ, cкидки и курсы валют'!$J$23*F1177</f>
        <v>591.1</v>
      </c>
      <c r="H1177" s="96">
        <f>ROUND((D1177)*G1177,2)</f>
        <v>1477.75</v>
      </c>
      <c r="I1177" s="14"/>
      <c r="J1177" s="96">
        <f>ROUND(IF(H1177&lt;'Заказ, cкидки и курсы валют'!$B$39,H1177*0.54*100/(100-'Заказ, cкидки и курсы валют'!$C$39),IF(H1177&lt;'Заказ, cкидки и курсы валют'!$B$40,H1177*0.54*100/(100-'Заказ, cкидки и курсы валют'!$C$40),IF(H1177&lt;'Заказ, cкидки и курсы валют'!$B$41,H1177*0.54*100/(100-'Заказ, cкидки и курсы валют'!$C$41),IF(H1177&lt;'Заказ, cкидки и курсы валют'!$B$42,H1177*0.54*100/(100-'Заказ, cкидки и курсы валют'!$C$42),IF(H1177&lt;'Заказ, cкидки и курсы валют'!$B$43,H1177*0.54*100/(100-'Заказ, cкидки и курсы валют'!$C$43),H1177))))),2)</f>
        <v>1477.75</v>
      </c>
    </row>
    <row r="1178" spans="1:10" ht="12" customHeight="1">
      <c r="A1178" s="403" t="s">
        <v>4427</v>
      </c>
      <c r="B1178" s="494" t="s">
        <v>1320</v>
      </c>
      <c r="C1178" s="742">
        <v>0.23</v>
      </c>
      <c r="D1178" s="40">
        <v>2.5</v>
      </c>
      <c r="E1178" s="1602">
        <f t="shared" si="254"/>
        <v>41.484000000000002</v>
      </c>
      <c r="F1178" s="471">
        <f t="shared" si="255"/>
        <v>41.48</v>
      </c>
      <c r="G1178" s="691">
        <f>'Заказ, cкидки и курсы валют'!$J$23*F1178</f>
        <v>477.02</v>
      </c>
      <c r="H1178" s="96">
        <f t="shared" ref="H1178:H1188" si="256">ROUND((D1178)*G1178,2)</f>
        <v>1192.55</v>
      </c>
      <c r="I1178" s="14"/>
      <c r="J1178" s="96">
        <f>ROUND(IF(H1178&lt;'Заказ, cкидки и курсы валют'!$B$39,H1178*0.54*100/(100-'Заказ, cкидки и курсы валют'!$C$39),IF(H1178&lt;'Заказ, cкидки и курсы валют'!$B$40,H1178*0.54*100/(100-'Заказ, cкидки и курсы валют'!$C$40),IF(H1178&lt;'Заказ, cкидки и курсы валют'!$B$41,H1178*0.54*100/(100-'Заказ, cкидки и курсы валют'!$C$41),IF(H1178&lt;'Заказ, cкидки и курсы валют'!$B$42,H1178*0.54*100/(100-'Заказ, cкидки и курсы валют'!$C$42),IF(H1178&lt;'Заказ, cкидки и курсы валют'!$B$43,H1178*0.54*100/(100-'Заказ, cкидки и курсы валют'!$C$43),H1178))))),2)</f>
        <v>1192.55</v>
      </c>
    </row>
    <row r="1179" spans="1:10" ht="12" customHeight="1">
      <c r="A1179" s="403" t="s">
        <v>4428</v>
      </c>
      <c r="B1179" s="490" t="s">
        <v>1307</v>
      </c>
      <c r="C1179" s="399">
        <v>0.38</v>
      </c>
      <c r="D1179" s="40">
        <v>2.5</v>
      </c>
      <c r="E1179" s="1602">
        <f t="shared" si="254"/>
        <v>35.027999999999999</v>
      </c>
      <c r="F1179" s="471">
        <f t="shared" si="255"/>
        <v>35.03</v>
      </c>
      <c r="G1179" s="691">
        <f>'Заказ, cкидки и курсы валют'!$J$23*F1179</f>
        <v>402.84500000000003</v>
      </c>
      <c r="H1179" s="96">
        <f t="shared" si="256"/>
        <v>1007.11</v>
      </c>
      <c r="I1179" s="14"/>
      <c r="J1179" s="96">
        <f>ROUND(IF(H1179&lt;'Заказ, cкидки и курсы валют'!$B$39,H1179*0.54*100/(100-'Заказ, cкидки и курсы валют'!$C$39),IF(H1179&lt;'Заказ, cкидки и курсы валют'!$B$40,H1179*0.54*100/(100-'Заказ, cкидки и курсы валют'!$C$40),IF(H1179&lt;'Заказ, cкидки и курсы валют'!$B$41,H1179*0.54*100/(100-'Заказ, cкидки и курсы валют'!$C$41),IF(H1179&lt;'Заказ, cкидки и курсы валют'!$B$42,H1179*0.54*100/(100-'Заказ, cкидки и курсы валют'!$C$42),IF(H1179&lt;'Заказ, cкидки и курсы валют'!$B$43,H1179*0.54*100/(100-'Заказ, cкидки и курсы валют'!$C$43),H1179))))),2)</f>
        <v>1007.11</v>
      </c>
    </row>
    <row r="1180" spans="1:10" ht="12" customHeight="1">
      <c r="A1180" s="403" t="s">
        <v>4429</v>
      </c>
      <c r="B1180" s="490" t="s">
        <v>1308</v>
      </c>
      <c r="C1180" s="399">
        <v>1.04</v>
      </c>
      <c r="D1180" s="40">
        <v>2.5</v>
      </c>
      <c r="E1180" s="1602">
        <f t="shared" si="254"/>
        <v>34.872</v>
      </c>
      <c r="F1180" s="471">
        <f t="shared" si="255"/>
        <v>34.869999999999997</v>
      </c>
      <c r="G1180" s="691">
        <f>'Заказ, cкидки и курсы валют'!$J$23*F1180</f>
        <v>401.005</v>
      </c>
      <c r="H1180" s="96">
        <f t="shared" si="256"/>
        <v>1002.51</v>
      </c>
      <c r="I1180" s="14"/>
      <c r="J1180" s="96">
        <f>ROUND(IF(H1180&lt;'Заказ, cкидки и курсы валют'!$B$39,H1180*0.54*100/(100-'Заказ, cкидки и курсы валют'!$C$39),IF(H1180&lt;'Заказ, cкидки и курсы валют'!$B$40,H1180*0.54*100/(100-'Заказ, cкидки и курсы валют'!$C$40),IF(H1180&lt;'Заказ, cкидки и курсы валют'!$B$41,H1180*0.54*100/(100-'Заказ, cкидки и курсы валют'!$C$41),IF(H1180&lt;'Заказ, cкидки и курсы валют'!$B$42,H1180*0.54*100/(100-'Заказ, cкидки и курсы валют'!$C$42),IF(H1180&lt;'Заказ, cкидки и курсы валют'!$B$43,H1180*0.54*100/(100-'Заказ, cкидки и курсы валют'!$C$43),H1180))))),2)</f>
        <v>1002.51</v>
      </c>
    </row>
    <row r="1181" spans="1:10" ht="12" customHeight="1">
      <c r="A1181" s="403" t="s">
        <v>4430</v>
      </c>
      <c r="B1181" s="490" t="s">
        <v>1309</v>
      </c>
      <c r="C1181" s="399">
        <v>2.0099999999999998</v>
      </c>
      <c r="D1181" s="40">
        <v>2.5</v>
      </c>
      <c r="E1181" s="1602">
        <f t="shared" si="254"/>
        <v>33.503999999999998</v>
      </c>
      <c r="F1181" s="471">
        <f t="shared" si="255"/>
        <v>33.5</v>
      </c>
      <c r="G1181" s="691">
        <f>'Заказ, cкидки и курсы валют'!$J$23*F1181</f>
        <v>385.25</v>
      </c>
      <c r="H1181" s="96">
        <f t="shared" si="256"/>
        <v>963.13</v>
      </c>
      <c r="I1181" s="14"/>
      <c r="J1181" s="9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963.13</v>
      </c>
    </row>
    <row r="1182" spans="1:10" ht="12" customHeight="1">
      <c r="A1182" s="403" t="s">
        <v>4431</v>
      </c>
      <c r="B1182" s="490" t="s">
        <v>1310</v>
      </c>
      <c r="C1182" s="399">
        <v>3.45</v>
      </c>
      <c r="D1182" s="40">
        <v>2.5</v>
      </c>
      <c r="E1182" s="1602">
        <f t="shared" si="254"/>
        <v>32.304000000000002</v>
      </c>
      <c r="F1182" s="471">
        <f t="shared" si="255"/>
        <v>32.299999999999997</v>
      </c>
      <c r="G1182" s="691">
        <f>'Заказ, cкидки и курсы валют'!$J$23*F1182</f>
        <v>371.45</v>
      </c>
      <c r="H1182" s="96">
        <f t="shared" si="256"/>
        <v>928.63</v>
      </c>
      <c r="I1182" s="14"/>
      <c r="J1182" s="96">
        <f>ROUND(IF(H1182&lt;'Заказ, cкидки и курсы валют'!$B$39,H1182*0.54*100/(100-'Заказ, cкидки и курсы валют'!$C$39),IF(H1182&lt;'Заказ, cкидки и курсы валют'!$B$40,H1182*0.54*100/(100-'Заказ, cкидки и курсы валют'!$C$40),IF(H1182&lt;'Заказ, cкидки и курсы валют'!$B$41,H1182*0.54*100/(100-'Заказ, cкидки и курсы валют'!$C$41),IF(H1182&lt;'Заказ, cкидки и курсы валют'!$B$42,H1182*0.54*100/(100-'Заказ, cкидки и курсы валют'!$C$42),IF(H1182&lt;'Заказ, cкидки и курсы валют'!$B$43,H1182*0.54*100/(100-'Заказ, cкидки и курсы валют'!$C$43),H1182))))),2)</f>
        <v>928.63</v>
      </c>
    </row>
    <row r="1183" spans="1:10" ht="12" customHeight="1">
      <c r="A1183" s="403" t="s">
        <v>4432</v>
      </c>
      <c r="B1183" s="490" t="s">
        <v>3029</v>
      </c>
      <c r="C1183" s="399">
        <v>5.35</v>
      </c>
      <c r="D1183" s="40">
        <v>2.5</v>
      </c>
      <c r="E1183" s="1602">
        <f t="shared" si="254"/>
        <v>34.415999999999997</v>
      </c>
      <c r="F1183" s="471">
        <f t="shared" si="255"/>
        <v>34.42</v>
      </c>
      <c r="G1183" s="691">
        <f>'Заказ, cкидки и курсы валют'!$J$23*F1183</f>
        <v>395.83000000000004</v>
      </c>
      <c r="H1183" s="96">
        <f t="shared" si="256"/>
        <v>989.58</v>
      </c>
      <c r="I1183" s="14"/>
      <c r="J1183" s="96">
        <f>ROUND(IF(H1183&lt;'Заказ, cкидки и курсы валют'!$B$39,H1183*0.54*100/(100-'Заказ, cкидки и курсы валют'!$C$39),IF(H1183&lt;'Заказ, cкидки и курсы валют'!$B$40,H1183*0.54*100/(100-'Заказ, cкидки и курсы валют'!$C$40),IF(H1183&lt;'Заказ, cкидки и курсы валют'!$B$41,H1183*0.54*100/(100-'Заказ, cкидки и курсы валют'!$C$41),IF(H1183&lt;'Заказ, cкидки и курсы валют'!$B$42,H1183*0.54*100/(100-'Заказ, cкидки и курсы валют'!$C$42),IF(H1183&lt;'Заказ, cкидки и курсы валют'!$B$43,H1183*0.54*100/(100-'Заказ, cкидки и курсы валют'!$C$43),H1183))))),2)</f>
        <v>989.58</v>
      </c>
    </row>
    <row r="1184" spans="1:10" ht="12" customHeight="1">
      <c r="A1184" s="403" t="s">
        <v>4433</v>
      </c>
      <c r="B1184" s="490" t="s">
        <v>1311</v>
      </c>
      <c r="C1184" s="399">
        <v>8.02</v>
      </c>
      <c r="D1184" s="40">
        <v>2.5</v>
      </c>
      <c r="E1184" s="1602">
        <f t="shared" si="254"/>
        <v>28.871999999999996</v>
      </c>
      <c r="F1184" s="471">
        <f t="shared" si="255"/>
        <v>28.87</v>
      </c>
      <c r="G1184" s="691">
        <f>'Заказ, cкидки и курсы валют'!$J$23*F1184</f>
        <v>332.005</v>
      </c>
      <c r="H1184" s="96">
        <f t="shared" si="256"/>
        <v>830.01</v>
      </c>
      <c r="I1184" s="14"/>
      <c r="J1184" s="96">
        <f>ROUND(IF(H1184&lt;'Заказ, cкидки и курсы валют'!$B$39,H1184*0.54*100/(100-'Заказ, cкидки и курсы валют'!$C$39),IF(H1184&lt;'Заказ, cкидки и курсы валют'!$B$40,H1184*0.54*100/(100-'Заказ, cкидки и курсы валют'!$C$40),IF(H1184&lt;'Заказ, cкидки и курсы валют'!$B$41,H1184*0.54*100/(100-'Заказ, cкидки и курсы валют'!$C$41),IF(H1184&lt;'Заказ, cкидки и курсы валют'!$B$42,H1184*0.54*100/(100-'Заказ, cкидки и курсы валют'!$C$42),IF(H1184&lt;'Заказ, cкидки и курсы валют'!$B$43,H1184*0.54*100/(100-'Заказ, cкидки и курсы валют'!$C$43),H1184))))),2)</f>
        <v>896.41</v>
      </c>
    </row>
    <row r="1185" spans="1:10" ht="12" customHeight="1">
      <c r="A1185" s="403" t="s">
        <v>12342</v>
      </c>
      <c r="B1185" s="399" t="s">
        <v>3030</v>
      </c>
      <c r="C1185" s="399">
        <v>8.02</v>
      </c>
      <c r="D1185" s="40">
        <v>2.5</v>
      </c>
      <c r="E1185" s="1602">
        <f t="shared" si="254"/>
        <v>33.54</v>
      </c>
      <c r="F1185" s="471">
        <f t="shared" si="255"/>
        <v>33.54</v>
      </c>
      <c r="G1185" s="691">
        <f>'Заказ, cкидки и курсы валют'!$J$23*F1185</f>
        <v>385.71</v>
      </c>
      <c r="H1185" s="96">
        <f t="shared" ref="H1185" si="257">ROUND((D1185)*G1185,2)</f>
        <v>964.28</v>
      </c>
      <c r="I1185" s="14"/>
      <c r="J1185" s="96">
        <f>ROUND(IF(H1185&lt;'Заказ, cкидки и курсы валют'!$B$39,H1185*0.54*100/(100-'Заказ, cкидки и курсы валют'!$C$39),IF(H1185&lt;'Заказ, cкидки и курсы валют'!$B$40,H1185*0.54*100/(100-'Заказ, cкидки и курсы валют'!$C$40),IF(H1185&lt;'Заказ, cкидки и курсы валют'!$B$41,H1185*0.54*100/(100-'Заказ, cкидки и курсы валют'!$C$41),IF(H1185&lt;'Заказ, cкидки и курсы валют'!$B$42,H1185*0.54*100/(100-'Заказ, cкидки и курсы валют'!$C$42),IF(H1185&lt;'Заказ, cкидки и курсы валют'!$B$43,H1185*0.54*100/(100-'Заказ, cкидки и курсы валют'!$C$43),H1185))))),2)</f>
        <v>964.28</v>
      </c>
    </row>
    <row r="1186" spans="1:10" ht="12" customHeight="1">
      <c r="A1186" s="403" t="s">
        <v>4434</v>
      </c>
      <c r="B1186" s="490" t="s">
        <v>1312</v>
      </c>
      <c r="C1186" s="399">
        <v>15.75</v>
      </c>
      <c r="D1186" s="40">
        <v>2.5</v>
      </c>
      <c r="E1186" s="1602">
        <f t="shared" si="254"/>
        <v>32.304000000000002</v>
      </c>
      <c r="F1186" s="471">
        <f t="shared" si="255"/>
        <v>32.299999999999997</v>
      </c>
      <c r="G1186" s="691">
        <f>'Заказ, cкидки и курсы валют'!$J$23*F1186</f>
        <v>371.45</v>
      </c>
      <c r="H1186" s="96">
        <f t="shared" si="256"/>
        <v>928.63</v>
      </c>
      <c r="I1186" s="14"/>
      <c r="J1186" s="96">
        <f>ROUND(IF(H1186&lt;'Заказ, cкидки и курсы валют'!$B$39,H1186*0.54*100/(100-'Заказ, cкидки и курсы валют'!$C$39),IF(H1186&lt;'Заказ, cкидки и курсы валют'!$B$40,H1186*0.54*100/(100-'Заказ, cкидки и курсы валют'!$C$40),IF(H1186&lt;'Заказ, cкидки и курсы валют'!$B$41,H1186*0.54*100/(100-'Заказ, cкидки и курсы валют'!$C$41),IF(H1186&lt;'Заказ, cкидки и курсы валют'!$B$42,H1186*0.54*100/(100-'Заказ, cкидки и курсы валют'!$C$42),IF(H1186&lt;'Заказ, cкидки и курсы валют'!$B$43,H1186*0.54*100/(100-'Заказ, cкидки и курсы валют'!$C$43),H1186))))),2)</f>
        <v>928.63</v>
      </c>
    </row>
    <row r="1187" spans="1:10" ht="12" customHeight="1">
      <c r="A1187" s="2701" t="s">
        <v>12534</v>
      </c>
      <c r="B1187" s="399" t="s">
        <v>9813</v>
      </c>
      <c r="C1187" s="399">
        <v>0</v>
      </c>
      <c r="D1187" s="40">
        <v>2</v>
      </c>
      <c r="E1187" s="1602">
        <f t="shared" si="254"/>
        <v>35.795999999999999</v>
      </c>
      <c r="F1187" s="471">
        <f t="shared" ref="F1187" si="258">ROUND(E1187*(1-$F$11),2)</f>
        <v>35.799999999999997</v>
      </c>
      <c r="G1187" s="691">
        <f>'Заказ, cкидки и курсы валют'!$J$23*F1187</f>
        <v>411.7</v>
      </c>
      <c r="H1187" s="96">
        <f t="shared" ref="H1187" si="259">ROUND((D1187)*G1187,2)</f>
        <v>823.4</v>
      </c>
      <c r="I1187" s="14"/>
      <c r="J1187" s="2107"/>
    </row>
    <row r="1188" spans="1:10" ht="12" customHeight="1">
      <c r="A1188" s="403" t="s">
        <v>4435</v>
      </c>
      <c r="B1188" s="490" t="s">
        <v>3031</v>
      </c>
      <c r="C1188" s="742"/>
      <c r="D1188" s="40">
        <v>2</v>
      </c>
      <c r="E1188" s="1602">
        <f>E1164*1.2</f>
        <v>35.795999999999999</v>
      </c>
      <c r="F1188" s="471">
        <f t="shared" si="255"/>
        <v>35.799999999999997</v>
      </c>
      <c r="G1188" s="691">
        <f>'Заказ, cкидки и курсы валют'!$J$23*F1188</f>
        <v>411.7</v>
      </c>
      <c r="H1188" s="96">
        <f t="shared" si="256"/>
        <v>823.4</v>
      </c>
      <c r="I1188" s="14"/>
      <c r="J1188" s="9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889.27</v>
      </c>
    </row>
    <row r="1189" spans="1:10" ht="12" customHeight="1">
      <c r="A1189" s="403" t="s">
        <v>12452</v>
      </c>
      <c r="B1189" s="399" t="s">
        <v>947</v>
      </c>
      <c r="C1189" s="742"/>
      <c r="D1189" s="40">
        <v>2</v>
      </c>
      <c r="E1189" s="1602">
        <f t="shared" ref="E1189" si="260">E1166*1.2</f>
        <v>33.54</v>
      </c>
      <c r="F1189" s="471">
        <f t="shared" si="255"/>
        <v>33.54</v>
      </c>
      <c r="G1189" s="691">
        <f>'Заказ, cкидки и курсы валют'!$J$23*F1189</f>
        <v>385.71</v>
      </c>
      <c r="H1189" s="96">
        <f t="shared" ref="H1189" si="261">ROUND((D1189)*G1189,2)</f>
        <v>771.42</v>
      </c>
      <c r="I1189" s="14"/>
      <c r="J1189" s="22"/>
    </row>
    <row r="1190" spans="1:10" ht="12" customHeight="1" thickBot="1">
      <c r="A1190" s="648"/>
      <c r="B1190" s="1917"/>
      <c r="C1190" s="1984"/>
      <c r="D1190" s="90"/>
      <c r="E1190" s="449"/>
      <c r="F1190" s="881"/>
      <c r="G1190" s="694"/>
      <c r="H1190" s="22"/>
      <c r="I1190" s="13"/>
    </row>
    <row r="1191" spans="1:10" ht="12" customHeight="1">
      <c r="A1191" s="904"/>
      <c r="B1191" s="905"/>
      <c r="C1191" s="1962"/>
      <c r="D1191" s="1839" t="s">
        <v>2275</v>
      </c>
      <c r="E1191" s="1840"/>
      <c r="F1191" s="1841"/>
      <c r="G1191" s="1842"/>
      <c r="H1191" s="1838"/>
      <c r="I1191" s="1843"/>
    </row>
    <row r="1192" spans="1:10" ht="18" customHeight="1">
      <c r="A1192" s="890"/>
      <c r="C1192" s="1475"/>
      <c r="D1192" s="1845"/>
      <c r="E1192" s="1846"/>
      <c r="F1192" s="1847"/>
      <c r="G1192" s="1848"/>
      <c r="H1192" s="1844"/>
      <c r="I1192" s="1849"/>
    </row>
    <row r="1193" spans="1:10" ht="12" customHeight="1">
      <c r="A1193" s="890"/>
      <c r="C1193" s="1475"/>
      <c r="D1193" s="1845"/>
      <c r="E1193" s="1846"/>
      <c r="F1193" s="1847"/>
      <c r="G1193" s="1848"/>
      <c r="H1193" s="1844"/>
      <c r="I1193" s="1849"/>
    </row>
    <row r="1194" spans="1:10" ht="12" customHeight="1">
      <c r="A1194" s="890"/>
      <c r="C1194" s="1475"/>
      <c r="D1194" s="1845"/>
      <c r="E1194" s="1846"/>
      <c r="F1194" s="1847"/>
      <c r="G1194" s="1848"/>
      <c r="H1194" s="1844"/>
      <c r="I1194" s="1849"/>
    </row>
    <row r="1195" spans="1:10" ht="12" customHeight="1" thickBot="1">
      <c r="A1195" s="2044" t="s">
        <v>7304</v>
      </c>
      <c r="B1195" s="1828"/>
      <c r="C1195" s="1931"/>
      <c r="D1195" s="1851"/>
      <c r="E1195" s="1852"/>
      <c r="F1195" s="1853"/>
      <c r="G1195" s="1854"/>
      <c r="H1195" s="1850"/>
      <c r="I1195" s="1855"/>
    </row>
    <row r="1196" spans="1:10" ht="17.25" customHeight="1">
      <c r="A1196" s="1519" t="s">
        <v>1013</v>
      </c>
      <c r="B1196" s="1520" t="s">
        <v>1014</v>
      </c>
      <c r="C1196" s="2286" t="s">
        <v>665</v>
      </c>
      <c r="D1196" s="158" t="s">
        <v>2923</v>
      </c>
      <c r="E1196" s="432" t="s">
        <v>10282</v>
      </c>
      <c r="F1196" s="469" t="s">
        <v>2578</v>
      </c>
      <c r="G1196" s="693" t="s">
        <v>6357</v>
      </c>
      <c r="H1196" s="264" t="s">
        <v>493</v>
      </c>
      <c r="I1196" s="160" t="s">
        <v>4003</v>
      </c>
      <c r="J1196" s="327" t="s">
        <v>11229</v>
      </c>
    </row>
    <row r="1197" spans="1:10" ht="27.75" customHeight="1" thickBot="1">
      <c r="A1197" s="1519"/>
      <c r="B1197" s="1680"/>
      <c r="C1197" s="2286" t="s">
        <v>3419</v>
      </c>
      <c r="D1197" s="374" t="s">
        <v>6353</v>
      </c>
      <c r="E1197" s="715" t="s">
        <v>264</v>
      </c>
      <c r="F1197" s="475">
        <f>'Заказ, cкидки и курсы валют'!$I$12</f>
        <v>0</v>
      </c>
      <c r="G1197" s="764"/>
      <c r="H1197" s="358"/>
      <c r="I1197" s="252"/>
      <c r="J1197" s="264"/>
    </row>
    <row r="1198" spans="1:10" ht="12" customHeight="1" thickBot="1">
      <c r="A1198" s="403" t="s">
        <v>10815</v>
      </c>
      <c r="B1198" s="494" t="s">
        <v>1319</v>
      </c>
      <c r="C1198" s="742"/>
      <c r="D1198" s="48">
        <v>200</v>
      </c>
      <c r="E1198" s="1572"/>
      <c r="F1198" s="471"/>
      <c r="G1198" s="691"/>
      <c r="H1198" s="659">
        <f>ROUND(IF('Заказ, cкидки и курсы валют'!$J$23*E1198/1000*D1198&lt;387,387,'Заказ, cкидки и курсы валют'!$J$23*E1198/1000*D1198)*(1-'Заказ, cкидки и курсы валют'!$I$12),2)</f>
        <v>387</v>
      </c>
      <c r="I1198" s="14"/>
      <c r="J1198" s="96">
        <f>ROUND(IF(H1198&lt;'Заказ, cкидки и курсы валют'!$B$39,H1198*0.54*100/(100-'Заказ, cкидки и курсы валют'!$C$39),IF(H1198&lt;'Заказ, cкидки и курсы валют'!$B$40,H1198*0.54*100/(100-'Заказ, cкидки и курсы валют'!$C$40),IF(H1198&lt;'Заказ, cкидки и курсы валют'!$B$41,H1198*0.54*100/(100-'Заказ, cкидки и курсы валют'!$C$41),IF(H1198&lt;'Заказ, cкидки и курсы валют'!$B$42,H1198*0.54*100/(100-'Заказ, cкидки и курсы валют'!$C$42),IF(H1198&lt;'Заказ, cкидки и курсы валют'!$B$43,H1198*0.54*100/(100-'Заказ, cкидки и курсы валют'!$C$43),H1198))))),2)</f>
        <v>464.4</v>
      </c>
    </row>
    <row r="1199" spans="1:10" ht="12" customHeight="1" thickBot="1">
      <c r="A1199" s="403" t="s">
        <v>10816</v>
      </c>
      <c r="B1199" s="494" t="s">
        <v>1320</v>
      </c>
      <c r="C1199" s="742">
        <v>0.23</v>
      </c>
      <c r="D1199" s="38">
        <v>200</v>
      </c>
      <c r="E1199" s="1572"/>
      <c r="F1199" s="471"/>
      <c r="G1199" s="691"/>
      <c r="H1199" s="659">
        <f>ROUND(IF('Заказ, cкидки и курсы валют'!$J$23*E1199/1000*D1199&lt;387,387,'Заказ, cкидки и курсы валют'!$J$23*E1199/1000*D1199)*(1-'Заказ, cкидки и курсы валют'!$I$12),2)</f>
        <v>387</v>
      </c>
      <c r="I1199" s="14"/>
      <c r="J1199" s="96">
        <f>ROUND(IF(H1199&lt;'Заказ, cкидки и курсы валют'!$B$39,H1199*0.54*100/(100-'Заказ, cкидки и курсы валют'!$C$39),IF(H1199&lt;'Заказ, cкидки и курсы валют'!$B$40,H1199*0.54*100/(100-'Заказ, cкидки и курсы валют'!$C$40),IF(H1199&lt;'Заказ, cкидки и курсы валют'!$B$41,H1199*0.54*100/(100-'Заказ, cкидки и курсы валют'!$C$41),IF(H1199&lt;'Заказ, cкидки и курсы валют'!$B$42,H1199*0.54*100/(100-'Заказ, cкидки и курсы валют'!$C$42),IF(H1199&lt;'Заказ, cкидки и курсы валют'!$B$43,H1199*0.54*100/(100-'Заказ, cкидки и курсы валют'!$C$43),H1199))))),2)</f>
        <v>464.4</v>
      </c>
    </row>
    <row r="1200" spans="1:10" ht="12" customHeight="1" thickBot="1">
      <c r="A1200" s="403" t="s">
        <v>10817</v>
      </c>
      <c r="B1200" s="490" t="s">
        <v>1307</v>
      </c>
      <c r="C1200" s="399">
        <v>0.38</v>
      </c>
      <c r="D1200" s="38">
        <v>100</v>
      </c>
      <c r="E1200" s="1572"/>
      <c r="F1200" s="471"/>
      <c r="G1200" s="691"/>
      <c r="H1200" s="659">
        <f>ROUND(IF('Заказ, cкидки и курсы валют'!$J$23*E1200/1000*D1200&lt;387,387,'Заказ, cкидки и курсы валют'!$J$23*E1200/1000*D1200)*(1-'Заказ, cкидки и курсы валют'!$I$12),2)</f>
        <v>387</v>
      </c>
      <c r="I1200" s="14"/>
      <c r="J1200" s="96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464.4</v>
      </c>
    </row>
    <row r="1201" spans="1:10" ht="12" customHeight="1" thickBot="1">
      <c r="A1201" s="403" t="s">
        <v>10818</v>
      </c>
      <c r="B1201" s="490" t="s">
        <v>1308</v>
      </c>
      <c r="C1201" s="399">
        <v>1.04</v>
      </c>
      <c r="D1201" s="38">
        <v>100</v>
      </c>
      <c r="E1201" s="1572"/>
      <c r="F1201" s="471"/>
      <c r="G1201" s="691"/>
      <c r="H1201" s="659">
        <f>ROUND(IF('Заказ, cкидки и курсы валют'!$J$23*E1201/1000*D1201&lt;387,387,'Заказ, cкидки и курсы валют'!$J$23*E1201/1000*D1201)*(1-'Заказ, cкидки и курсы валют'!$I$12),2)</f>
        <v>387</v>
      </c>
      <c r="I1201" s="14"/>
      <c r="J1201" s="96">
        <f>ROUND(IF(H1201&lt;'Заказ, cкидки и курсы валют'!$B$39,H1201*0.54*100/(100-'Заказ, cкидки и курсы валют'!$C$39),IF(H1201&lt;'Заказ, cкидки и курсы валют'!$B$40,H1201*0.54*100/(100-'Заказ, cкидки и курсы валют'!$C$40),IF(H1201&lt;'Заказ, cкидки и курсы валют'!$B$41,H1201*0.54*100/(100-'Заказ, cкидки и курсы валют'!$C$41),IF(H1201&lt;'Заказ, cкидки и курсы валют'!$B$42,H1201*0.54*100/(100-'Заказ, cкидки и курсы валют'!$C$42),IF(H1201&lt;'Заказ, cкидки и курсы валют'!$B$43,H1201*0.54*100/(100-'Заказ, cкидки и курсы валют'!$C$43),H1201))))),2)</f>
        <v>464.4</v>
      </c>
    </row>
    <row r="1202" spans="1:10" ht="12" customHeight="1" thickBot="1">
      <c r="A1202" s="403" t="s">
        <v>10819</v>
      </c>
      <c r="B1202" s="490" t="s">
        <v>1309</v>
      </c>
      <c r="C1202" s="399">
        <v>2.0099999999999998</v>
      </c>
      <c r="D1202" s="38">
        <v>50</v>
      </c>
      <c r="E1202" s="1572"/>
      <c r="F1202" s="471"/>
      <c r="G1202" s="691"/>
      <c r="H1202" s="659">
        <f>ROUND(IF('Заказ, cкидки и курсы валют'!$J$23*E1202/1000*D1202&lt;387,387,'Заказ, cкидки и курсы валют'!$J$23*E1202/1000*D1202)*(1-'Заказ, cкидки и курсы валют'!$I$12),2)</f>
        <v>387</v>
      </c>
      <c r="I1202" s="14"/>
      <c r="J1202" s="96">
        <f>ROUND(IF(H1202&lt;'Заказ, cкидки и курсы валют'!$B$39,H1202*0.54*100/(100-'Заказ, cкидки и курсы валют'!$C$39),IF(H1202&lt;'Заказ, cкидки и курсы валют'!$B$40,H1202*0.54*100/(100-'Заказ, cкидки и курсы валют'!$C$40),IF(H1202&lt;'Заказ, cкидки и курсы валют'!$B$41,H1202*0.54*100/(100-'Заказ, cкидки и курсы валют'!$C$41),IF(H1202&lt;'Заказ, cкидки и курсы валют'!$B$42,H1202*0.54*100/(100-'Заказ, cкидки и курсы валют'!$C$42),IF(H1202&lt;'Заказ, cкидки и курсы валют'!$B$43,H1202*0.54*100/(100-'Заказ, cкидки и курсы валют'!$C$43),H1202))))),2)</f>
        <v>464.4</v>
      </c>
    </row>
    <row r="1203" spans="1:10" ht="12" customHeight="1" thickBot="1">
      <c r="A1203" s="403" t="s">
        <v>10820</v>
      </c>
      <c r="B1203" s="490" t="s">
        <v>1310</v>
      </c>
      <c r="C1203" s="399">
        <v>3.45</v>
      </c>
      <c r="D1203" s="38">
        <v>50</v>
      </c>
      <c r="E1203" s="1572"/>
      <c r="F1203" s="471"/>
      <c r="G1203" s="691"/>
      <c r="H1203" s="659">
        <f>ROUND(IF('Заказ, cкидки и курсы валют'!$J$23*E1203/1000*D1203&lt;387,387,'Заказ, cкидки и курсы валют'!$J$23*E1203/1000*D1203)*(1-'Заказ, cкидки и курсы валют'!$I$12),2)</f>
        <v>387</v>
      </c>
      <c r="I1203" s="14"/>
      <c r="J1203" s="9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464.4</v>
      </c>
    </row>
    <row r="1204" spans="1:10" ht="12" customHeight="1" thickBot="1">
      <c r="A1204" s="403" t="s">
        <v>10821</v>
      </c>
      <c r="B1204" s="490" t="s">
        <v>3029</v>
      </c>
      <c r="C1204" s="399">
        <v>5.35</v>
      </c>
      <c r="D1204" s="38">
        <v>40</v>
      </c>
      <c r="E1204" s="1572"/>
      <c r="F1204" s="471"/>
      <c r="G1204" s="691"/>
      <c r="H1204" s="659">
        <f>ROUND(IF('Заказ, cкидки и курсы валют'!$J$23*E1204/1000*D1204&lt;387,387,'Заказ, cкидки и курсы валют'!$J$23*E1204/1000*D1204)*(1-'Заказ, cкидки и курсы валют'!$I$12),2)</f>
        <v>387</v>
      </c>
      <c r="I1204" s="14"/>
      <c r="J1204" s="96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464.4</v>
      </c>
    </row>
    <row r="1205" spans="1:10" ht="12" customHeight="1" thickBot="1">
      <c r="A1205" s="403" t="s">
        <v>10822</v>
      </c>
      <c r="B1205" s="490" t="s">
        <v>1311</v>
      </c>
      <c r="C1205" s="399">
        <v>8.02</v>
      </c>
      <c r="D1205" s="38">
        <v>20</v>
      </c>
      <c r="E1205" s="1572"/>
      <c r="F1205" s="471"/>
      <c r="G1205" s="691"/>
      <c r="H1205" s="659">
        <f>ROUND(IF('Заказ, cкидки и курсы валют'!$J$23*E1205/1000*D1205&lt;387,387,'Заказ, cкидки и курсы валют'!$J$23*E1205/1000*D1205)*(1-'Заказ, cкидки и курсы валют'!$I$12),2)</f>
        <v>387</v>
      </c>
      <c r="I1205" s="14"/>
      <c r="J1205" s="96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464.4</v>
      </c>
    </row>
    <row r="1206" spans="1:10" ht="12" customHeight="1" thickBot="1">
      <c r="A1206" s="403" t="s">
        <v>10823</v>
      </c>
      <c r="B1206" s="490" t="s">
        <v>1312</v>
      </c>
      <c r="C1206" s="399">
        <v>15.75</v>
      </c>
      <c r="D1206" s="38">
        <v>10</v>
      </c>
      <c r="E1206" s="1572"/>
      <c r="F1206" s="471"/>
      <c r="G1206" s="691"/>
      <c r="H1206" s="659">
        <f>ROUND(IF('Заказ, cкидки и курсы валют'!$J$23*E1206/1000*D1206&lt;387,387,'Заказ, cкидки и курсы валют'!$J$23*E1206/1000*D1206)*(1-'Заказ, cкидки и курсы валют'!$I$12),2)</f>
        <v>387</v>
      </c>
      <c r="I1206" s="14"/>
      <c r="J1206" s="96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464.4</v>
      </c>
    </row>
    <row r="1207" spans="1:10" ht="12" customHeight="1">
      <c r="A1207" s="403" t="s">
        <v>10824</v>
      </c>
      <c r="B1207" s="490" t="s">
        <v>3031</v>
      </c>
      <c r="C1207" s="742"/>
      <c r="D1207" s="38">
        <v>5</v>
      </c>
      <c r="E1207" s="1572"/>
      <c r="F1207" s="471"/>
      <c r="G1207" s="691"/>
      <c r="H1207" s="659">
        <f>ROUND(IF('Заказ, cкидки и курсы валют'!$J$23*E1207/1000*D1207&lt;387,387,'Заказ, cкидки и курсы валют'!$J$23*E1207/1000*D1207)*(1-'Заказ, cкидки и курсы валют'!$I$12),2)</f>
        <v>387</v>
      </c>
      <c r="I1207" s="14"/>
      <c r="J1207" s="96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464.4</v>
      </c>
    </row>
    <row r="1208" spans="1:10" ht="12" customHeight="1" thickBot="1">
      <c r="A1208" s="648"/>
      <c r="B1208" s="1917"/>
      <c r="C1208" s="1984"/>
      <c r="D1208" s="200"/>
      <c r="E1208" s="449"/>
      <c r="F1208" s="881"/>
      <c r="G1208" s="694"/>
      <c r="H1208" s="22"/>
      <c r="I1208" s="13"/>
    </row>
    <row r="1209" spans="1:10" ht="14.25" customHeight="1">
      <c r="A1209" s="904"/>
      <c r="B1209" s="905"/>
      <c r="C1209" s="1962" t="s">
        <v>2316</v>
      </c>
      <c r="D1209" s="64"/>
      <c r="E1209" s="709"/>
      <c r="F1209" s="428"/>
      <c r="G1209" s="513"/>
      <c r="H1209" s="66"/>
      <c r="I1209" s="80"/>
    </row>
    <row r="1210" spans="1:10" ht="15.75" customHeight="1">
      <c r="A1210" s="890"/>
      <c r="C1210" s="1475" t="s">
        <v>5117</v>
      </c>
      <c r="D1210" s="81"/>
      <c r="E1210" s="443" t="s">
        <v>2317</v>
      </c>
      <c r="F1210" s="429"/>
      <c r="G1210" s="84"/>
      <c r="H1210" s="84"/>
      <c r="I1210" s="85"/>
    </row>
    <row r="1211" spans="1:10" ht="20.25" customHeight="1">
      <c r="A1211" s="890"/>
      <c r="C1211" s="1475"/>
      <c r="D1211" s="70"/>
      <c r="E1211" s="713"/>
      <c r="F1211" s="465"/>
      <c r="G1211" s="703"/>
      <c r="H1211" s="16"/>
      <c r="I1211" s="132"/>
    </row>
    <row r="1212" spans="1:10" ht="12" customHeight="1">
      <c r="A1212" s="890"/>
      <c r="C1212" s="1475"/>
      <c r="D1212" s="70"/>
      <c r="E1212" s="713"/>
      <c r="F1212" s="465"/>
      <c r="G1212" s="703"/>
      <c r="H1212" s="16"/>
      <c r="I1212" s="132"/>
    </row>
    <row r="1213" spans="1:10" ht="12" customHeight="1">
      <c r="A1213" s="890"/>
      <c r="C1213" s="1475"/>
      <c r="D1213" s="70"/>
      <c r="E1213" s="713"/>
      <c r="F1213" s="465"/>
      <c r="G1213" s="703"/>
      <c r="H1213" s="16"/>
      <c r="I1213" s="132"/>
    </row>
    <row r="1214" spans="1:10" ht="12" customHeight="1" thickBot="1">
      <c r="A1214" s="2042" t="s">
        <v>7302</v>
      </c>
      <c r="B1214" s="897"/>
      <c r="C1214" s="1931"/>
      <c r="D1214" s="72"/>
      <c r="E1214" s="714"/>
      <c r="F1214" s="467"/>
      <c r="G1214" s="704"/>
      <c r="H1214" s="136"/>
      <c r="I1214" s="137"/>
    </row>
    <row r="1215" spans="1:10" ht="37.5" customHeight="1">
      <c r="A1215" s="1519" t="s">
        <v>1013</v>
      </c>
      <c r="B1215" s="1520" t="s">
        <v>1014</v>
      </c>
      <c r="C1215" s="2286" t="s">
        <v>665</v>
      </c>
      <c r="D1215" s="158" t="s">
        <v>2923</v>
      </c>
      <c r="E1215" s="432" t="s">
        <v>10280</v>
      </c>
      <c r="F1215" s="469" t="s">
        <v>2578</v>
      </c>
      <c r="G1215" s="693" t="s">
        <v>3729</v>
      </c>
      <c r="H1215" s="264" t="s">
        <v>493</v>
      </c>
      <c r="I1215" s="160" t="s">
        <v>4003</v>
      </c>
    </row>
    <row r="1216" spans="1:10" ht="12" customHeight="1">
      <c r="A1216" s="1519"/>
      <c r="B1216" s="1680"/>
      <c r="C1216" s="2286" t="s">
        <v>3419</v>
      </c>
      <c r="D1216" s="313" t="s">
        <v>3730</v>
      </c>
      <c r="E1216" s="715" t="s">
        <v>264</v>
      </c>
      <c r="F1216" s="475">
        <f>'Заказ, cкидки и курсы валют'!$I$12</f>
        <v>0</v>
      </c>
      <c r="G1216" s="764"/>
      <c r="H1216" s="358"/>
      <c r="I1216" s="252"/>
    </row>
    <row r="1217" spans="1:9" ht="14.15" customHeight="1">
      <c r="A1217" s="403" t="s">
        <v>11349</v>
      </c>
      <c r="B1217" s="1859" t="s">
        <v>3435</v>
      </c>
      <c r="C1217" s="399"/>
      <c r="D1217" s="38">
        <v>25</v>
      </c>
      <c r="E1217" s="446">
        <v>28.5</v>
      </c>
      <c r="F1217" s="471">
        <f>ROUND(E1217*(1-$F$11),2)</f>
        <v>28.5</v>
      </c>
      <c r="G1217" s="691">
        <f>'Заказ, cкидки и курсы валют'!$J$23*F1217</f>
        <v>327.75</v>
      </c>
      <c r="H1217" s="96">
        <f>ROUND((D1217)*G1217,2)</f>
        <v>8193.75</v>
      </c>
      <c r="I1217" s="14"/>
    </row>
    <row r="1218" spans="1:9" ht="14.15" customHeight="1">
      <c r="A1218" s="403" t="s">
        <v>4436</v>
      </c>
      <c r="B1218" s="490" t="s">
        <v>99</v>
      </c>
      <c r="C1218" s="399">
        <v>5.1100000000000003</v>
      </c>
      <c r="D1218" s="38">
        <v>25</v>
      </c>
      <c r="E1218" s="446">
        <v>27.74</v>
      </c>
      <c r="F1218" s="471">
        <f>ROUND(E1218*(1-$F$11),2)</f>
        <v>27.74</v>
      </c>
      <c r="G1218" s="691">
        <f>'Заказ, cкидки и курсы валют'!$J$23*F1218</f>
        <v>319.01</v>
      </c>
      <c r="H1218" s="96">
        <f>ROUND((D1218)*G1218,2)</f>
        <v>7975.25</v>
      </c>
      <c r="I1218" s="14"/>
    </row>
    <row r="1219" spans="1:9" ht="14.15" customHeight="1">
      <c r="A1219" s="403" t="s">
        <v>4437</v>
      </c>
      <c r="B1219" s="490" t="s">
        <v>100</v>
      </c>
      <c r="C1219" s="399">
        <v>5.8</v>
      </c>
      <c r="D1219" s="38">
        <v>25</v>
      </c>
      <c r="E1219" s="446">
        <v>30.27</v>
      </c>
      <c r="F1219" s="471">
        <f t="shared" ref="F1219:F1232" si="262">ROUND(E1219*(1-$F$11),2)</f>
        <v>30.27</v>
      </c>
      <c r="G1219" s="691">
        <f>'Заказ, cкидки и курсы валют'!$J$23*F1219</f>
        <v>348.10500000000002</v>
      </c>
      <c r="H1219" s="96">
        <f t="shared" ref="H1219:H1232" si="263">ROUND((D1219)*G1219,2)</f>
        <v>8702.6299999999992</v>
      </c>
      <c r="I1219" s="14"/>
    </row>
    <row r="1220" spans="1:9" ht="14.15" customHeight="1">
      <c r="A1220" s="403" t="s">
        <v>4438</v>
      </c>
      <c r="B1220" s="490" t="s">
        <v>1317</v>
      </c>
      <c r="C1220" s="399">
        <v>6.65</v>
      </c>
      <c r="D1220" s="38">
        <v>25</v>
      </c>
      <c r="E1220" s="446">
        <v>24.66</v>
      </c>
      <c r="F1220" s="471">
        <f t="shared" si="262"/>
        <v>24.66</v>
      </c>
      <c r="G1220" s="691">
        <f>'Заказ, cкидки и курсы валют'!$J$23*F1220</f>
        <v>283.58999999999997</v>
      </c>
      <c r="H1220" s="96">
        <f t="shared" si="263"/>
        <v>7089.75</v>
      </c>
      <c r="I1220" s="14"/>
    </row>
    <row r="1221" spans="1:9" ht="14.15" customHeight="1">
      <c r="A1221" s="403" t="s">
        <v>4439</v>
      </c>
      <c r="B1221" s="490" t="s">
        <v>188</v>
      </c>
      <c r="C1221" s="399">
        <v>7.51</v>
      </c>
      <c r="D1221" s="38">
        <v>25</v>
      </c>
      <c r="E1221" s="446">
        <v>26.59</v>
      </c>
      <c r="F1221" s="471">
        <f t="shared" si="262"/>
        <v>26.59</v>
      </c>
      <c r="G1221" s="691">
        <f>'Заказ, cкидки и курсы валют'!$J$23*F1221</f>
        <v>305.78500000000003</v>
      </c>
      <c r="H1221" s="96">
        <f t="shared" si="263"/>
        <v>7644.63</v>
      </c>
      <c r="I1221" s="14"/>
    </row>
    <row r="1222" spans="1:9" ht="14.15" customHeight="1">
      <c r="A1222" s="403" t="s">
        <v>4440</v>
      </c>
      <c r="B1222" s="490" t="s">
        <v>609</v>
      </c>
      <c r="C1222" s="399">
        <v>8</v>
      </c>
      <c r="D1222" s="38">
        <v>25</v>
      </c>
      <c r="E1222" s="446">
        <v>24.24</v>
      </c>
      <c r="F1222" s="471">
        <f t="shared" si="262"/>
        <v>24.24</v>
      </c>
      <c r="G1222" s="691">
        <f>'Заказ, cкидки и курсы валют'!$J$23*F1222</f>
        <v>278.76</v>
      </c>
      <c r="H1222" s="96">
        <f t="shared" si="263"/>
        <v>6969</v>
      </c>
      <c r="I1222" s="14"/>
    </row>
    <row r="1223" spans="1:9" ht="14.15" customHeight="1">
      <c r="A1223" s="403" t="s">
        <v>4441</v>
      </c>
      <c r="B1223" s="490" t="s">
        <v>177</v>
      </c>
      <c r="C1223" s="399">
        <v>8.23</v>
      </c>
      <c r="D1223" s="38">
        <v>25</v>
      </c>
      <c r="E1223" s="446">
        <v>24.24</v>
      </c>
      <c r="F1223" s="471">
        <f t="shared" si="262"/>
        <v>24.24</v>
      </c>
      <c r="G1223" s="691">
        <f>'Заказ, cкидки и курсы валют'!$J$23*F1223</f>
        <v>278.76</v>
      </c>
      <c r="H1223" s="96">
        <f t="shared" si="263"/>
        <v>6969</v>
      </c>
      <c r="I1223" s="14"/>
    </row>
    <row r="1224" spans="1:9" ht="14.15" customHeight="1">
      <c r="A1224" s="403" t="s">
        <v>4442</v>
      </c>
      <c r="B1224" s="490" t="s">
        <v>83</v>
      </c>
      <c r="C1224" s="399">
        <v>10</v>
      </c>
      <c r="D1224" s="38">
        <v>25</v>
      </c>
      <c r="E1224" s="446">
        <v>25.73</v>
      </c>
      <c r="F1224" s="471">
        <f t="shared" si="262"/>
        <v>25.73</v>
      </c>
      <c r="G1224" s="691">
        <f>'Заказ, cкидки и курсы валют'!$J$23*F1224</f>
        <v>295.89499999999998</v>
      </c>
      <c r="H1224" s="96">
        <f t="shared" si="263"/>
        <v>7397.38</v>
      </c>
      <c r="I1224" s="14"/>
    </row>
    <row r="1225" spans="1:9" ht="14.15" customHeight="1">
      <c r="A1225" s="403" t="s">
        <v>4443</v>
      </c>
      <c r="B1225" s="490" t="s">
        <v>178</v>
      </c>
      <c r="C1225" s="399">
        <v>11</v>
      </c>
      <c r="D1225" s="38">
        <v>25</v>
      </c>
      <c r="E1225" s="446">
        <v>26.33</v>
      </c>
      <c r="F1225" s="471">
        <f t="shared" si="262"/>
        <v>26.33</v>
      </c>
      <c r="G1225" s="691">
        <f>'Заказ, cкидки и курсы валют'!$J$23*F1225</f>
        <v>302.79499999999996</v>
      </c>
      <c r="H1225" s="96">
        <f t="shared" si="263"/>
        <v>7569.88</v>
      </c>
      <c r="I1225" s="14"/>
    </row>
    <row r="1226" spans="1:9" ht="14.15" customHeight="1">
      <c r="A1226" s="403" t="s">
        <v>4444</v>
      </c>
      <c r="B1226" s="490" t="s">
        <v>179</v>
      </c>
      <c r="C1226" s="399">
        <v>12.7</v>
      </c>
      <c r="D1226" s="38">
        <v>25</v>
      </c>
      <c r="E1226" s="446">
        <v>26.33</v>
      </c>
      <c r="F1226" s="471">
        <f t="shared" si="262"/>
        <v>26.33</v>
      </c>
      <c r="G1226" s="691">
        <f>'Заказ, cкидки и курсы валют'!$J$23*F1226</f>
        <v>302.79499999999996</v>
      </c>
      <c r="H1226" s="96">
        <f t="shared" si="263"/>
        <v>7569.88</v>
      </c>
      <c r="I1226" s="14"/>
    </row>
    <row r="1227" spans="1:9" ht="14.15" customHeight="1">
      <c r="A1227" s="403" t="s">
        <v>4445</v>
      </c>
      <c r="B1227" s="490" t="s">
        <v>180</v>
      </c>
      <c r="C1227" s="399">
        <v>14.4</v>
      </c>
      <c r="D1227" s="38">
        <v>25</v>
      </c>
      <c r="E1227" s="446">
        <v>25.73</v>
      </c>
      <c r="F1227" s="471">
        <f t="shared" si="262"/>
        <v>25.73</v>
      </c>
      <c r="G1227" s="691">
        <f>'Заказ, cкидки и курсы валют'!$J$23*F1227</f>
        <v>295.89499999999998</v>
      </c>
      <c r="H1227" s="96">
        <f t="shared" si="263"/>
        <v>7397.38</v>
      </c>
      <c r="I1227" s="14"/>
    </row>
    <row r="1228" spans="1:9" ht="14.15" customHeight="1">
      <c r="A1228" s="403" t="s">
        <v>4446</v>
      </c>
      <c r="B1228" s="490" t="s">
        <v>181</v>
      </c>
      <c r="C1228" s="399">
        <v>16.2</v>
      </c>
      <c r="D1228" s="38">
        <v>25</v>
      </c>
      <c r="E1228" s="446">
        <v>24.24</v>
      </c>
      <c r="F1228" s="471">
        <f t="shared" si="262"/>
        <v>24.24</v>
      </c>
      <c r="G1228" s="691">
        <f>'Заказ, cкидки и курсы валют'!$J$23*F1228</f>
        <v>278.76</v>
      </c>
      <c r="H1228" s="96">
        <f t="shared" si="263"/>
        <v>6969</v>
      </c>
      <c r="I1228" s="14"/>
    </row>
    <row r="1229" spans="1:9" ht="14.15" customHeight="1">
      <c r="A1229" s="403" t="s">
        <v>4447</v>
      </c>
      <c r="B1229" s="490" t="s">
        <v>182</v>
      </c>
      <c r="C1229" s="399">
        <v>18</v>
      </c>
      <c r="D1229" s="38">
        <v>25</v>
      </c>
      <c r="E1229" s="446">
        <v>26.61</v>
      </c>
      <c r="F1229" s="471">
        <f t="shared" si="262"/>
        <v>26.61</v>
      </c>
      <c r="G1229" s="691">
        <f>'Заказ, cкидки и курсы валют'!$J$23*F1229</f>
        <v>306.01499999999999</v>
      </c>
      <c r="H1229" s="96">
        <f t="shared" si="263"/>
        <v>7650.38</v>
      </c>
      <c r="I1229" s="14"/>
    </row>
    <row r="1230" spans="1:9" ht="14.15" customHeight="1">
      <c r="A1230" s="403" t="s">
        <v>4448</v>
      </c>
      <c r="B1230" s="490" t="s">
        <v>183</v>
      </c>
      <c r="C1230" s="399">
        <v>19.8</v>
      </c>
      <c r="D1230" s="38">
        <v>25</v>
      </c>
      <c r="E1230" s="446">
        <v>23.55</v>
      </c>
      <c r="F1230" s="471">
        <f t="shared" si="262"/>
        <v>23.55</v>
      </c>
      <c r="G1230" s="691">
        <f>'Заказ, cкидки и курсы валют'!$J$23*F1230</f>
        <v>270.82499999999999</v>
      </c>
      <c r="H1230" s="96">
        <f t="shared" si="263"/>
        <v>6770.63</v>
      </c>
      <c r="I1230" s="14"/>
    </row>
    <row r="1231" spans="1:9" ht="14.15" customHeight="1">
      <c r="A1231" s="403" t="s">
        <v>4449</v>
      </c>
      <c r="B1231" s="490" t="s">
        <v>184</v>
      </c>
      <c r="C1231" s="399">
        <v>23.4</v>
      </c>
      <c r="D1231" s="38">
        <v>25</v>
      </c>
      <c r="E1231" s="446">
        <v>25.93</v>
      </c>
      <c r="F1231" s="471">
        <f t="shared" si="262"/>
        <v>25.93</v>
      </c>
      <c r="G1231" s="691">
        <f>'Заказ, cкидки и курсы валют'!$J$23*F1231</f>
        <v>298.19499999999999</v>
      </c>
      <c r="H1231" s="96">
        <f t="shared" si="263"/>
        <v>7454.88</v>
      </c>
      <c r="I1231" s="14"/>
    </row>
    <row r="1232" spans="1:9" ht="14.15" customHeight="1">
      <c r="A1232" s="403" t="s">
        <v>4450</v>
      </c>
      <c r="B1232" s="490" t="s">
        <v>185</v>
      </c>
      <c r="C1232" s="399">
        <v>27</v>
      </c>
      <c r="D1232" s="38">
        <v>25</v>
      </c>
      <c r="E1232" s="446">
        <v>30.77</v>
      </c>
      <c r="F1232" s="471">
        <f t="shared" si="262"/>
        <v>30.77</v>
      </c>
      <c r="G1232" s="691">
        <f>'Заказ, cкидки и курсы валют'!$J$23*F1232</f>
        <v>353.85500000000002</v>
      </c>
      <c r="H1232" s="96">
        <f t="shared" si="263"/>
        <v>8846.3799999999992</v>
      </c>
      <c r="I1232" s="14"/>
    </row>
    <row r="1233" spans="1:9" ht="14.15" customHeight="1">
      <c r="A1233" s="403" t="s">
        <v>4451</v>
      </c>
      <c r="B1233" s="490" t="s">
        <v>2897</v>
      </c>
      <c r="C1233" s="399">
        <v>28.8</v>
      </c>
      <c r="D1233" s="38">
        <v>25</v>
      </c>
      <c r="E1233" s="446">
        <v>26.6</v>
      </c>
      <c r="F1233" s="471">
        <f t="shared" ref="F1233:F1290" si="264">ROUND(E1233*(1-$F$11),2)</f>
        <v>26.6</v>
      </c>
      <c r="G1233" s="691">
        <f>'Заказ, cкидки и курсы валют'!$J$23*F1233</f>
        <v>305.90000000000003</v>
      </c>
      <c r="H1233" s="96">
        <f t="shared" ref="H1233:H1290" si="265">ROUND((D1233)*G1233,2)</f>
        <v>7647.5</v>
      </c>
      <c r="I1233" s="14"/>
    </row>
    <row r="1234" spans="1:9" ht="14.15" customHeight="1">
      <c r="A1234" s="403" t="s">
        <v>4452</v>
      </c>
      <c r="B1234" s="490" t="s">
        <v>3430</v>
      </c>
      <c r="C1234" s="399">
        <v>11.1</v>
      </c>
      <c r="D1234" s="38">
        <v>25</v>
      </c>
      <c r="E1234" s="446">
        <v>22.91</v>
      </c>
      <c r="F1234" s="471">
        <f t="shared" si="264"/>
        <v>22.91</v>
      </c>
      <c r="G1234" s="691">
        <f>'Заказ, cкидки и курсы валют'!$J$23*F1234</f>
        <v>263.46499999999997</v>
      </c>
      <c r="H1234" s="96">
        <f t="shared" si="265"/>
        <v>6586.63</v>
      </c>
      <c r="I1234" s="14"/>
    </row>
    <row r="1235" spans="1:9" ht="14.15" customHeight="1">
      <c r="A1235" s="403" t="s">
        <v>4453</v>
      </c>
      <c r="B1235" s="490" t="s">
        <v>2898</v>
      </c>
      <c r="C1235" s="399">
        <v>11.93</v>
      </c>
      <c r="D1235" s="38">
        <v>25</v>
      </c>
      <c r="E1235" s="446">
        <v>23.98</v>
      </c>
      <c r="F1235" s="471">
        <f t="shared" si="264"/>
        <v>23.98</v>
      </c>
      <c r="G1235" s="691">
        <f>'Заказ, cкидки и курсы валют'!$J$23*F1235</f>
        <v>275.77</v>
      </c>
      <c r="H1235" s="96">
        <f t="shared" si="265"/>
        <v>6894.25</v>
      </c>
      <c r="I1235" s="14"/>
    </row>
    <row r="1236" spans="1:9" ht="14.15" customHeight="1">
      <c r="A1236" s="403" t="s">
        <v>4454</v>
      </c>
      <c r="B1236" s="490" t="s">
        <v>2899</v>
      </c>
      <c r="C1236" s="399">
        <v>13.48</v>
      </c>
      <c r="D1236" s="38">
        <v>25</v>
      </c>
      <c r="E1236" s="446">
        <v>23.63</v>
      </c>
      <c r="F1236" s="471">
        <f t="shared" si="264"/>
        <v>23.63</v>
      </c>
      <c r="G1236" s="691">
        <f>'Заказ, cкидки и курсы валют'!$J$23*F1236</f>
        <v>271.745</v>
      </c>
      <c r="H1236" s="96">
        <f t="shared" si="265"/>
        <v>6793.63</v>
      </c>
      <c r="I1236" s="14"/>
    </row>
    <row r="1237" spans="1:9" ht="14.15" customHeight="1">
      <c r="A1237" s="403" t="s">
        <v>4455</v>
      </c>
      <c r="B1237" s="490" t="s">
        <v>610</v>
      </c>
      <c r="C1237" s="399">
        <v>15.03</v>
      </c>
      <c r="D1237" s="38">
        <v>25</v>
      </c>
      <c r="E1237" s="446">
        <v>24.51</v>
      </c>
      <c r="F1237" s="471">
        <f t="shared" si="264"/>
        <v>24.51</v>
      </c>
      <c r="G1237" s="691">
        <f>'Заказ, cкидки и курсы валют'!$J$23*F1237</f>
        <v>281.86500000000001</v>
      </c>
      <c r="H1237" s="96">
        <f t="shared" si="265"/>
        <v>7046.63</v>
      </c>
      <c r="I1237" s="14"/>
    </row>
    <row r="1238" spans="1:9" ht="14.15" customHeight="1">
      <c r="A1238" s="403" t="s">
        <v>4456</v>
      </c>
      <c r="B1238" s="490" t="s">
        <v>2900</v>
      </c>
      <c r="C1238" s="399">
        <v>16.579999999999998</v>
      </c>
      <c r="D1238" s="38">
        <v>25</v>
      </c>
      <c r="E1238" s="446">
        <v>23.23</v>
      </c>
      <c r="F1238" s="471">
        <f t="shared" si="264"/>
        <v>23.23</v>
      </c>
      <c r="G1238" s="691">
        <f>'Заказ, cкидки и курсы валют'!$J$23*F1238</f>
        <v>267.14499999999998</v>
      </c>
      <c r="H1238" s="96">
        <f t="shared" si="265"/>
        <v>6678.63</v>
      </c>
      <c r="I1238" s="14"/>
    </row>
    <row r="1239" spans="1:9" ht="14.15" customHeight="1">
      <c r="A1239" s="403" t="s">
        <v>4457</v>
      </c>
      <c r="B1239" s="490" t="s">
        <v>189</v>
      </c>
      <c r="C1239" s="399">
        <v>18.13</v>
      </c>
      <c r="D1239" s="38">
        <v>25</v>
      </c>
      <c r="E1239" s="446">
        <v>21.63</v>
      </c>
      <c r="F1239" s="471">
        <f t="shared" si="264"/>
        <v>21.63</v>
      </c>
      <c r="G1239" s="691">
        <f>'Заказ, cкидки и курсы валют'!$J$23*F1239</f>
        <v>248.74499999999998</v>
      </c>
      <c r="H1239" s="96">
        <f t="shared" si="265"/>
        <v>6218.63</v>
      </c>
      <c r="I1239" s="14"/>
    </row>
    <row r="1240" spans="1:9" ht="14.15" customHeight="1">
      <c r="A1240" s="403" t="s">
        <v>4458</v>
      </c>
      <c r="B1240" s="490" t="s">
        <v>1303</v>
      </c>
      <c r="C1240" s="399">
        <v>19.690000000000001</v>
      </c>
      <c r="D1240" s="38">
        <v>25</v>
      </c>
      <c r="E1240" s="446">
        <v>22.09</v>
      </c>
      <c r="F1240" s="471">
        <f t="shared" si="264"/>
        <v>22.09</v>
      </c>
      <c r="G1240" s="691">
        <f>'Заказ, cкидки и курсы валют'!$J$23*F1240</f>
        <v>254.035</v>
      </c>
      <c r="H1240" s="96">
        <f t="shared" si="265"/>
        <v>6350.88</v>
      </c>
      <c r="I1240" s="14"/>
    </row>
    <row r="1241" spans="1:9" ht="14.15" customHeight="1">
      <c r="A1241" s="403" t="s">
        <v>4459</v>
      </c>
      <c r="B1241" s="490" t="s">
        <v>190</v>
      </c>
      <c r="C1241" s="399">
        <v>21.14</v>
      </c>
      <c r="D1241" s="38">
        <v>25</v>
      </c>
      <c r="E1241" s="446">
        <v>22.09</v>
      </c>
      <c r="F1241" s="471">
        <f t="shared" si="264"/>
        <v>22.09</v>
      </c>
      <c r="G1241" s="691">
        <f>'Заказ, cкидки и курсы валют'!$J$23*F1241</f>
        <v>254.035</v>
      </c>
      <c r="H1241" s="96">
        <f t="shared" si="265"/>
        <v>6350.88</v>
      </c>
      <c r="I1241" s="14"/>
    </row>
    <row r="1242" spans="1:9" ht="14.15" customHeight="1">
      <c r="A1242" s="403" t="s">
        <v>4460</v>
      </c>
      <c r="B1242" s="490" t="s">
        <v>4042</v>
      </c>
      <c r="C1242" s="399">
        <v>23.4</v>
      </c>
      <c r="D1242" s="38">
        <v>25</v>
      </c>
      <c r="E1242" s="446">
        <v>22.09</v>
      </c>
      <c r="F1242" s="471">
        <f t="shared" si="264"/>
        <v>22.09</v>
      </c>
      <c r="G1242" s="691">
        <f>'Заказ, cкидки и курсы валют'!$J$23*F1242</f>
        <v>254.035</v>
      </c>
      <c r="H1242" s="96">
        <f t="shared" si="265"/>
        <v>6350.88</v>
      </c>
      <c r="I1242" s="14"/>
    </row>
    <row r="1243" spans="1:9" ht="14.15" customHeight="1">
      <c r="A1243" s="403" t="s">
        <v>4461</v>
      </c>
      <c r="B1243" s="490" t="s">
        <v>191</v>
      </c>
      <c r="C1243" s="399">
        <v>24.25</v>
      </c>
      <c r="D1243" s="38">
        <v>25</v>
      </c>
      <c r="E1243" s="446">
        <v>23.23</v>
      </c>
      <c r="F1243" s="471">
        <f t="shared" si="264"/>
        <v>23.23</v>
      </c>
      <c r="G1243" s="691">
        <f>'Заказ, cкидки и курсы валют'!$J$23*F1243</f>
        <v>267.14499999999998</v>
      </c>
      <c r="H1243" s="96">
        <f t="shared" si="265"/>
        <v>6678.63</v>
      </c>
      <c r="I1243" s="14"/>
    </row>
    <row r="1244" spans="1:9" ht="14.15" customHeight="1">
      <c r="A1244" s="403" t="s">
        <v>4462</v>
      </c>
      <c r="B1244" s="490" t="s">
        <v>192</v>
      </c>
      <c r="C1244" s="399">
        <v>27.35</v>
      </c>
      <c r="D1244" s="38">
        <v>25</v>
      </c>
      <c r="E1244" s="446">
        <v>23.35</v>
      </c>
      <c r="F1244" s="471">
        <f t="shared" si="264"/>
        <v>23.35</v>
      </c>
      <c r="G1244" s="691">
        <f>'Заказ, cкидки и курсы валют'!$J$23*F1244</f>
        <v>268.52500000000003</v>
      </c>
      <c r="H1244" s="96">
        <f t="shared" si="265"/>
        <v>6713.13</v>
      </c>
      <c r="I1244" s="14"/>
    </row>
    <row r="1245" spans="1:9" ht="14.15" customHeight="1">
      <c r="A1245" s="403" t="s">
        <v>4463</v>
      </c>
      <c r="B1245" s="490" t="s">
        <v>193</v>
      </c>
      <c r="C1245" s="399">
        <v>30.45</v>
      </c>
      <c r="D1245" s="38">
        <v>25</v>
      </c>
      <c r="E1245" s="446">
        <v>23.23</v>
      </c>
      <c r="F1245" s="471">
        <f t="shared" si="264"/>
        <v>23.23</v>
      </c>
      <c r="G1245" s="691">
        <f>'Заказ, cкидки и курсы валют'!$J$23*F1245</f>
        <v>267.14499999999998</v>
      </c>
      <c r="H1245" s="96">
        <f t="shared" si="265"/>
        <v>6678.63</v>
      </c>
      <c r="I1245" s="14"/>
    </row>
    <row r="1246" spans="1:9" ht="14.15" customHeight="1">
      <c r="A1246" s="403" t="s">
        <v>4464</v>
      </c>
      <c r="B1246" s="490" t="s">
        <v>2901</v>
      </c>
      <c r="C1246" s="399">
        <v>33.56</v>
      </c>
      <c r="D1246" s="38">
        <v>25</v>
      </c>
      <c r="E1246" s="446">
        <v>23.38</v>
      </c>
      <c r="F1246" s="471">
        <f t="shared" si="264"/>
        <v>23.38</v>
      </c>
      <c r="G1246" s="691">
        <f>'Заказ, cкидки и курсы валют'!$J$23*F1246</f>
        <v>268.87</v>
      </c>
      <c r="H1246" s="96">
        <f t="shared" si="265"/>
        <v>6721.75</v>
      </c>
      <c r="I1246" s="14"/>
    </row>
    <row r="1247" spans="1:9" ht="14.15" customHeight="1">
      <c r="A1247" s="403" t="s">
        <v>4465</v>
      </c>
      <c r="B1247" s="490" t="s">
        <v>194</v>
      </c>
      <c r="C1247" s="399">
        <v>36.56</v>
      </c>
      <c r="D1247" s="38">
        <v>25</v>
      </c>
      <c r="E1247" s="446">
        <v>24.51</v>
      </c>
      <c r="F1247" s="471">
        <f t="shared" si="264"/>
        <v>24.51</v>
      </c>
      <c r="G1247" s="691">
        <f>'Заказ, cкидки и курсы валют'!$J$23*F1247</f>
        <v>281.86500000000001</v>
      </c>
      <c r="H1247" s="96">
        <f t="shared" si="265"/>
        <v>7046.63</v>
      </c>
      <c r="I1247" s="14"/>
    </row>
    <row r="1248" spans="1:9" ht="14.15" customHeight="1">
      <c r="A1248" s="403" t="s">
        <v>9819</v>
      </c>
      <c r="B1248" s="399" t="s">
        <v>956</v>
      </c>
      <c r="C1248" s="399">
        <v>48.73</v>
      </c>
      <c r="D1248" s="38">
        <v>25</v>
      </c>
      <c r="E1248" s="446">
        <v>23.71</v>
      </c>
      <c r="F1248" s="471">
        <f t="shared" si="264"/>
        <v>23.71</v>
      </c>
      <c r="G1248" s="691">
        <f>'Заказ, cкидки и курсы валют'!$J$23*F1248</f>
        <v>272.66500000000002</v>
      </c>
      <c r="H1248" s="96">
        <f t="shared" si="265"/>
        <v>6816.63</v>
      </c>
      <c r="I1248" s="14"/>
    </row>
    <row r="1249" spans="1:10" ht="14.15" customHeight="1">
      <c r="A1249" s="403" t="s">
        <v>4466</v>
      </c>
      <c r="B1249" s="490" t="s">
        <v>195</v>
      </c>
      <c r="C1249" s="399">
        <v>42.77</v>
      </c>
      <c r="D1249" s="38">
        <v>25</v>
      </c>
      <c r="E1249" s="446">
        <v>22.28</v>
      </c>
      <c r="F1249" s="471">
        <f t="shared" si="264"/>
        <v>22.28</v>
      </c>
      <c r="G1249" s="691">
        <f>'Заказ, cкидки и курсы валют'!$J$23*F1249</f>
        <v>256.22000000000003</v>
      </c>
      <c r="H1249" s="96">
        <f t="shared" si="265"/>
        <v>6405.5</v>
      </c>
      <c r="I1249" s="14"/>
    </row>
    <row r="1250" spans="1:10" ht="14.15" customHeight="1">
      <c r="A1250" s="403" t="s">
        <v>4467</v>
      </c>
      <c r="B1250" s="490" t="s">
        <v>196</v>
      </c>
      <c r="C1250" s="399">
        <v>48.98</v>
      </c>
      <c r="D1250" s="38">
        <v>25</v>
      </c>
      <c r="E1250" s="446">
        <v>23.77</v>
      </c>
      <c r="F1250" s="471">
        <f t="shared" si="264"/>
        <v>23.77</v>
      </c>
      <c r="G1250" s="691">
        <f>'Заказ, cкидки и курсы валют'!$J$23*F1250</f>
        <v>273.35500000000002</v>
      </c>
      <c r="H1250" s="96">
        <f t="shared" si="265"/>
        <v>6833.88</v>
      </c>
      <c r="I1250" s="14"/>
    </row>
    <row r="1251" spans="1:10" ht="14.15" customHeight="1">
      <c r="A1251" s="403" t="s">
        <v>4468</v>
      </c>
      <c r="B1251" s="490" t="s">
        <v>197</v>
      </c>
      <c r="C1251" s="399">
        <v>55.19</v>
      </c>
      <c r="D1251" s="38">
        <v>25</v>
      </c>
      <c r="E1251" s="446">
        <v>24.85</v>
      </c>
      <c r="F1251" s="471">
        <f t="shared" si="264"/>
        <v>24.85</v>
      </c>
      <c r="G1251" s="691">
        <f>'Заказ, cкидки и курсы валют'!$J$23*F1251</f>
        <v>285.77500000000003</v>
      </c>
      <c r="H1251" s="96">
        <f t="shared" si="265"/>
        <v>7144.38</v>
      </c>
      <c r="I1251" s="14"/>
    </row>
    <row r="1252" spans="1:10" ht="14.15" customHeight="1">
      <c r="A1252" s="403" t="s">
        <v>4469</v>
      </c>
      <c r="B1252" s="490" t="s">
        <v>198</v>
      </c>
      <c r="C1252" s="399">
        <v>61.4</v>
      </c>
      <c r="D1252" s="38">
        <v>25</v>
      </c>
      <c r="E1252" s="446">
        <v>27.33</v>
      </c>
      <c r="F1252" s="471">
        <f t="shared" si="264"/>
        <v>27.33</v>
      </c>
      <c r="G1252" s="691">
        <f>'Заказ, cкидки и курсы валют'!$J$23*F1252</f>
        <v>314.29499999999996</v>
      </c>
      <c r="H1252" s="96">
        <f t="shared" si="265"/>
        <v>7857.38</v>
      </c>
      <c r="I1252" s="14"/>
    </row>
    <row r="1253" spans="1:10" ht="14.15" customHeight="1">
      <c r="A1253" s="403" t="s">
        <v>4470</v>
      </c>
      <c r="B1253" s="490" t="s">
        <v>199</v>
      </c>
      <c r="C1253" s="399">
        <v>69.7</v>
      </c>
      <c r="D1253" s="38">
        <v>25</v>
      </c>
      <c r="E1253" s="446">
        <v>24.85</v>
      </c>
      <c r="F1253" s="471">
        <f t="shared" si="264"/>
        <v>24.85</v>
      </c>
      <c r="G1253" s="691">
        <f>'Заказ, cкидки и курсы валют'!$J$23*F1253</f>
        <v>285.77500000000003</v>
      </c>
      <c r="H1253" s="96">
        <f t="shared" si="265"/>
        <v>7144.38</v>
      </c>
      <c r="I1253" s="14"/>
    </row>
    <row r="1254" spans="1:10" ht="14.15" customHeight="1">
      <c r="A1254" s="403" t="s">
        <v>5116</v>
      </c>
      <c r="B1254" s="490" t="s">
        <v>3141</v>
      </c>
      <c r="C1254" s="399">
        <v>19.23</v>
      </c>
      <c r="D1254" s="38">
        <v>25</v>
      </c>
      <c r="E1254" s="446">
        <v>25.54</v>
      </c>
      <c r="F1254" s="471">
        <f t="shared" si="264"/>
        <v>25.54</v>
      </c>
      <c r="G1254" s="691">
        <f>'Заказ, cкидки и курсы валют'!$J$23*F1254</f>
        <v>293.70999999999998</v>
      </c>
      <c r="H1254" s="96">
        <f t="shared" si="265"/>
        <v>7342.75</v>
      </c>
      <c r="I1254" s="14"/>
    </row>
    <row r="1255" spans="1:10" ht="14.15" customHeight="1">
      <c r="A1255" s="403" t="s">
        <v>4471</v>
      </c>
      <c r="B1255" s="490" t="s">
        <v>3429</v>
      </c>
      <c r="C1255" s="399">
        <v>20.77</v>
      </c>
      <c r="D1255" s="38">
        <v>25</v>
      </c>
      <c r="E1255" s="446">
        <v>22.75</v>
      </c>
      <c r="F1255" s="471">
        <f t="shared" si="264"/>
        <v>22.75</v>
      </c>
      <c r="G1255" s="691">
        <f>'Заказ, cкидки и курсы валют'!$J$23*F1255</f>
        <v>261.625</v>
      </c>
      <c r="H1255" s="96">
        <f t="shared" si="265"/>
        <v>6540.63</v>
      </c>
      <c r="I1255" s="14"/>
    </row>
    <row r="1256" spans="1:10" ht="14.15" customHeight="1">
      <c r="A1256" s="403" t="s">
        <v>4472</v>
      </c>
      <c r="B1256" s="490" t="s">
        <v>3175</v>
      </c>
      <c r="C1256" s="399">
        <v>23.22</v>
      </c>
      <c r="D1256" s="38">
        <v>25</v>
      </c>
      <c r="E1256" s="446">
        <v>23.43</v>
      </c>
      <c r="F1256" s="471">
        <f t="shared" si="264"/>
        <v>23.43</v>
      </c>
      <c r="G1256" s="691">
        <f>'Заказ, cкидки и курсы валют'!$J$23*F1256</f>
        <v>269.44499999999999</v>
      </c>
      <c r="H1256" s="96">
        <f t="shared" si="265"/>
        <v>6736.13</v>
      </c>
      <c r="I1256" s="14"/>
    </row>
    <row r="1257" spans="1:10" ht="14.15" customHeight="1">
      <c r="A1257" s="403" t="s">
        <v>4473</v>
      </c>
      <c r="B1257" s="490" t="s">
        <v>2902</v>
      </c>
      <c r="C1257" s="399">
        <v>25.67</v>
      </c>
      <c r="D1257" s="38">
        <v>25</v>
      </c>
      <c r="E1257" s="446">
        <v>24.28</v>
      </c>
      <c r="F1257" s="471">
        <f t="shared" si="264"/>
        <v>24.28</v>
      </c>
      <c r="G1257" s="691">
        <f>'Заказ, cкидки и курсы валют'!$J$23*F1257</f>
        <v>279.22000000000003</v>
      </c>
      <c r="H1257" s="96">
        <f t="shared" si="265"/>
        <v>6980.5</v>
      </c>
      <c r="I1257" s="14"/>
      <c r="J1257" s="446"/>
    </row>
    <row r="1258" spans="1:10" ht="14.15" customHeight="1">
      <c r="A1258" s="403" t="s">
        <v>4474</v>
      </c>
      <c r="B1258" s="490" t="s">
        <v>2903</v>
      </c>
      <c r="C1258" s="399">
        <v>28.12</v>
      </c>
      <c r="D1258" s="38">
        <v>25</v>
      </c>
      <c r="E1258" s="446">
        <v>23.43</v>
      </c>
      <c r="F1258" s="471">
        <f t="shared" si="264"/>
        <v>23.43</v>
      </c>
      <c r="G1258" s="691">
        <f>'Заказ, cкидки и курсы валют'!$J$23*F1258</f>
        <v>269.44499999999999</v>
      </c>
      <c r="H1258" s="96">
        <f t="shared" si="265"/>
        <v>6736.13</v>
      </c>
      <c r="I1258" s="14"/>
      <c r="J1258" s="446"/>
    </row>
    <row r="1259" spans="1:10" ht="14.15" customHeight="1">
      <c r="A1259" s="403" t="s">
        <v>4475</v>
      </c>
      <c r="B1259" s="490" t="s">
        <v>2904</v>
      </c>
      <c r="C1259" s="399">
        <v>30.57</v>
      </c>
      <c r="D1259" s="38">
        <v>25</v>
      </c>
      <c r="E1259" s="446">
        <v>23.13</v>
      </c>
      <c r="F1259" s="471">
        <f t="shared" si="264"/>
        <v>23.13</v>
      </c>
      <c r="G1259" s="691">
        <f>'Заказ, cкидки и курсы валют'!$J$23*F1259</f>
        <v>265.995</v>
      </c>
      <c r="H1259" s="96">
        <f t="shared" si="265"/>
        <v>6649.88</v>
      </c>
      <c r="I1259" s="14"/>
      <c r="J1259" s="446"/>
    </row>
    <row r="1260" spans="1:10" ht="14.15" customHeight="1">
      <c r="A1260" s="403" t="s">
        <v>4476</v>
      </c>
      <c r="B1260" s="490" t="s">
        <v>2905</v>
      </c>
      <c r="C1260" s="399">
        <v>33.020000000000003</v>
      </c>
      <c r="D1260" s="38">
        <v>25</v>
      </c>
      <c r="E1260" s="446">
        <v>24.11</v>
      </c>
      <c r="F1260" s="471">
        <f t="shared" si="264"/>
        <v>24.11</v>
      </c>
      <c r="G1260" s="691">
        <f>'Заказ, cкидки и курсы валют'!$J$23*F1260</f>
        <v>277.26499999999999</v>
      </c>
      <c r="H1260" s="96">
        <f t="shared" si="265"/>
        <v>6931.63</v>
      </c>
      <c r="I1260" s="14"/>
      <c r="J1260" s="446"/>
    </row>
    <row r="1261" spans="1:10" ht="14.15" customHeight="1">
      <c r="A1261" s="403" t="s">
        <v>4477</v>
      </c>
      <c r="B1261" s="490" t="s">
        <v>200</v>
      </c>
      <c r="C1261" s="399">
        <v>35.47</v>
      </c>
      <c r="D1261" s="38">
        <v>25</v>
      </c>
      <c r="E1261" s="446">
        <v>23.13</v>
      </c>
      <c r="F1261" s="471">
        <f t="shared" si="264"/>
        <v>23.13</v>
      </c>
      <c r="G1261" s="691">
        <f>'Заказ, cкидки и курсы валют'!$J$23*F1261</f>
        <v>265.995</v>
      </c>
      <c r="H1261" s="96">
        <f t="shared" si="265"/>
        <v>6649.88</v>
      </c>
      <c r="I1261" s="14"/>
      <c r="J1261" s="446"/>
    </row>
    <row r="1262" spans="1:10" ht="14.15" customHeight="1">
      <c r="A1262" s="403" t="s">
        <v>4478</v>
      </c>
      <c r="B1262" s="490" t="s">
        <v>201</v>
      </c>
      <c r="C1262" s="399">
        <v>40.47</v>
      </c>
      <c r="D1262" s="38">
        <v>25</v>
      </c>
      <c r="E1262" s="446">
        <v>24.11</v>
      </c>
      <c r="F1262" s="471">
        <f t="shared" si="264"/>
        <v>24.11</v>
      </c>
      <c r="G1262" s="691">
        <f>'Заказ, cкидки и курсы валют'!$J$23*F1262</f>
        <v>277.26499999999999</v>
      </c>
      <c r="H1262" s="96">
        <f t="shared" si="265"/>
        <v>6931.63</v>
      </c>
      <c r="I1262" s="14"/>
      <c r="J1262" s="446"/>
    </row>
    <row r="1263" spans="1:10" ht="14.15" customHeight="1">
      <c r="A1263" s="403" t="s">
        <v>698</v>
      </c>
      <c r="B1263" s="490" t="s">
        <v>254</v>
      </c>
      <c r="C1263" s="399">
        <v>43.8</v>
      </c>
      <c r="D1263" s="38">
        <v>25</v>
      </c>
      <c r="E1263" s="446">
        <v>23.13</v>
      </c>
      <c r="F1263" s="471">
        <f t="shared" si="264"/>
        <v>23.13</v>
      </c>
      <c r="G1263" s="691">
        <f>'Заказ, cкидки и курсы валют'!$J$23*F1263</f>
        <v>265.995</v>
      </c>
      <c r="H1263" s="96">
        <f t="shared" si="265"/>
        <v>6649.88</v>
      </c>
      <c r="I1263" s="14"/>
      <c r="J1263" s="446"/>
    </row>
    <row r="1264" spans="1:10" ht="14.15" customHeight="1">
      <c r="A1264" s="403" t="s">
        <v>699</v>
      </c>
      <c r="B1264" s="490" t="s">
        <v>607</v>
      </c>
      <c r="C1264" s="399">
        <v>45.37</v>
      </c>
      <c r="D1264" s="38">
        <v>25</v>
      </c>
      <c r="E1264" s="446">
        <v>23.13</v>
      </c>
      <c r="F1264" s="471">
        <f t="shared" si="264"/>
        <v>23.13</v>
      </c>
      <c r="G1264" s="691">
        <f>'Заказ, cкидки и курсы валют'!$J$23*F1264</f>
        <v>265.995</v>
      </c>
      <c r="H1264" s="96">
        <f t="shared" si="265"/>
        <v>6649.88</v>
      </c>
      <c r="I1264" s="14"/>
      <c r="J1264" s="446"/>
    </row>
    <row r="1265" spans="1:10" ht="14.15" customHeight="1">
      <c r="A1265" s="403" t="s">
        <v>700</v>
      </c>
      <c r="B1265" s="490" t="s">
        <v>202</v>
      </c>
      <c r="C1265" s="399">
        <v>50.27</v>
      </c>
      <c r="D1265" s="38">
        <v>25</v>
      </c>
      <c r="E1265" s="446">
        <v>23.06</v>
      </c>
      <c r="F1265" s="471">
        <f t="shared" si="264"/>
        <v>23.06</v>
      </c>
      <c r="G1265" s="691">
        <f>'Заказ, cкидки и курсы валют'!$J$23*F1265</f>
        <v>265.19</v>
      </c>
      <c r="H1265" s="96">
        <f t="shared" si="265"/>
        <v>6629.75</v>
      </c>
      <c r="I1265" s="14"/>
      <c r="J1265" s="446"/>
    </row>
    <row r="1266" spans="1:10" ht="14.15" customHeight="1">
      <c r="A1266" s="403" t="s">
        <v>701</v>
      </c>
      <c r="B1266" s="490" t="s">
        <v>606</v>
      </c>
      <c r="C1266" s="399">
        <v>56.3</v>
      </c>
      <c r="D1266" s="38">
        <v>25</v>
      </c>
      <c r="E1266" s="446">
        <v>21.4</v>
      </c>
      <c r="F1266" s="471">
        <f t="shared" si="264"/>
        <v>21.4</v>
      </c>
      <c r="G1266" s="691">
        <f>'Заказ, cкидки и курсы валют'!$J$23*F1266</f>
        <v>246.1</v>
      </c>
      <c r="H1266" s="96">
        <f t="shared" si="265"/>
        <v>6152.5</v>
      </c>
      <c r="I1266" s="14"/>
      <c r="J1266" s="446"/>
    </row>
    <row r="1267" spans="1:10" ht="14.15" customHeight="1">
      <c r="A1267" s="403" t="s">
        <v>702</v>
      </c>
      <c r="B1267" s="490" t="s">
        <v>203</v>
      </c>
      <c r="C1267" s="399">
        <v>60.07</v>
      </c>
      <c r="D1267" s="38">
        <v>25</v>
      </c>
      <c r="E1267" s="446">
        <v>23.13</v>
      </c>
      <c r="F1267" s="471">
        <f t="shared" si="264"/>
        <v>23.13</v>
      </c>
      <c r="G1267" s="691">
        <f>'Заказ, cкидки и курсы валют'!$J$23*F1267</f>
        <v>265.995</v>
      </c>
      <c r="H1267" s="96">
        <f t="shared" si="265"/>
        <v>6649.88</v>
      </c>
      <c r="I1267" s="14"/>
      <c r="J1267" s="446"/>
    </row>
    <row r="1268" spans="1:10" ht="14.15" customHeight="1">
      <c r="A1268" s="403" t="s">
        <v>703</v>
      </c>
      <c r="B1268" s="490" t="s">
        <v>204</v>
      </c>
      <c r="C1268" s="399">
        <v>69.97</v>
      </c>
      <c r="D1268" s="38">
        <v>25</v>
      </c>
      <c r="E1268" s="446">
        <v>23.55</v>
      </c>
      <c r="F1268" s="471">
        <f t="shared" si="264"/>
        <v>23.55</v>
      </c>
      <c r="G1268" s="691">
        <f>'Заказ, cкидки и курсы валют'!$J$23*F1268</f>
        <v>270.82499999999999</v>
      </c>
      <c r="H1268" s="96">
        <f t="shared" si="265"/>
        <v>6770.63</v>
      </c>
      <c r="I1268" s="14"/>
      <c r="J1268" s="446"/>
    </row>
    <row r="1269" spans="1:10" ht="14.15" customHeight="1">
      <c r="A1269" s="403" t="s">
        <v>704</v>
      </c>
      <c r="B1269" s="490" t="s">
        <v>205</v>
      </c>
      <c r="C1269" s="399">
        <v>79.77</v>
      </c>
      <c r="D1269" s="38">
        <v>25</v>
      </c>
      <c r="E1269" s="446">
        <v>23.6</v>
      </c>
      <c r="F1269" s="471">
        <f t="shared" si="264"/>
        <v>23.6</v>
      </c>
      <c r="G1269" s="691">
        <f>'Заказ, cкидки и курсы валют'!$J$23*F1269</f>
        <v>271.40000000000003</v>
      </c>
      <c r="H1269" s="96">
        <f t="shared" si="265"/>
        <v>6785</v>
      </c>
      <c r="I1269" s="14"/>
      <c r="J1269" s="446"/>
    </row>
    <row r="1270" spans="1:10" ht="14.15" customHeight="1">
      <c r="A1270" s="403" t="s">
        <v>705</v>
      </c>
      <c r="B1270" s="490" t="s">
        <v>206</v>
      </c>
      <c r="C1270" s="399">
        <v>89.57</v>
      </c>
      <c r="D1270" s="38">
        <v>25</v>
      </c>
      <c r="E1270" s="446">
        <v>24.51</v>
      </c>
      <c r="F1270" s="471">
        <f t="shared" si="264"/>
        <v>24.51</v>
      </c>
      <c r="G1270" s="691">
        <f>'Заказ, cкидки и курсы валют'!$J$23*F1270</f>
        <v>281.86500000000001</v>
      </c>
      <c r="H1270" s="96">
        <f t="shared" si="265"/>
        <v>7046.63</v>
      </c>
      <c r="I1270" s="14"/>
      <c r="J1270" s="446"/>
    </row>
    <row r="1271" spans="1:10" ht="14.15" customHeight="1">
      <c r="A1271" s="403" t="s">
        <v>706</v>
      </c>
      <c r="B1271" s="490" t="s">
        <v>207</v>
      </c>
      <c r="C1271" s="399">
        <v>99.37</v>
      </c>
      <c r="D1271" s="38">
        <v>25</v>
      </c>
      <c r="E1271" s="446">
        <v>25.26</v>
      </c>
      <c r="F1271" s="471">
        <f t="shared" si="264"/>
        <v>25.26</v>
      </c>
      <c r="G1271" s="691">
        <f>'Заказ, cкидки и курсы валют'!$J$23*F1271</f>
        <v>290.49</v>
      </c>
      <c r="H1271" s="96">
        <f t="shared" si="265"/>
        <v>7262.25</v>
      </c>
      <c r="I1271" s="14"/>
      <c r="J1271" s="446"/>
    </row>
    <row r="1272" spans="1:10" ht="14.15" customHeight="1">
      <c r="A1272" s="403" t="s">
        <v>707</v>
      </c>
      <c r="B1272" s="490" t="s">
        <v>208</v>
      </c>
      <c r="C1272" s="399">
        <v>131.02000000000001</v>
      </c>
      <c r="D1272" s="38">
        <v>25</v>
      </c>
      <c r="E1272" s="446">
        <v>25.26</v>
      </c>
      <c r="F1272" s="471">
        <f t="shared" si="264"/>
        <v>25.26</v>
      </c>
      <c r="G1272" s="691">
        <f>'Заказ, cкидки и курсы валют'!$J$23*F1272</f>
        <v>290.49</v>
      </c>
      <c r="H1272" s="96">
        <f t="shared" si="265"/>
        <v>7262.25</v>
      </c>
      <c r="I1272" s="14"/>
      <c r="J1272" s="446"/>
    </row>
    <row r="1273" spans="1:10" ht="14.15" customHeight="1">
      <c r="A1273" s="403" t="s">
        <v>709</v>
      </c>
      <c r="B1273" s="490" t="s">
        <v>4043</v>
      </c>
      <c r="C1273" s="399">
        <v>31</v>
      </c>
      <c r="D1273" s="38">
        <v>25</v>
      </c>
      <c r="E1273" s="446">
        <v>23.83</v>
      </c>
      <c r="F1273" s="471">
        <f t="shared" si="264"/>
        <v>23.83</v>
      </c>
      <c r="G1273" s="691">
        <f>'Заказ, cкидки и курсы валют'!$J$23*F1273</f>
        <v>274.04499999999996</v>
      </c>
      <c r="H1273" s="96">
        <f t="shared" si="265"/>
        <v>6851.13</v>
      </c>
      <c r="I1273" s="14"/>
      <c r="J1273" s="446"/>
    </row>
    <row r="1274" spans="1:10" ht="14.15" customHeight="1">
      <c r="A1274" s="403" t="s">
        <v>710</v>
      </c>
      <c r="B1274" s="490" t="s">
        <v>4044</v>
      </c>
      <c r="C1274" s="399">
        <v>34.1</v>
      </c>
      <c r="D1274" s="38">
        <v>25</v>
      </c>
      <c r="E1274" s="446">
        <v>27.32</v>
      </c>
      <c r="F1274" s="471">
        <f t="shared" si="264"/>
        <v>27.32</v>
      </c>
      <c r="G1274" s="691">
        <f>'Заказ, cкидки и курсы валют'!$J$23*F1274</f>
        <v>314.18</v>
      </c>
      <c r="H1274" s="96">
        <f t="shared" si="265"/>
        <v>7854.5</v>
      </c>
      <c r="I1274" s="14"/>
      <c r="J1274" s="446"/>
    </row>
    <row r="1275" spans="1:10" ht="14.15" customHeight="1">
      <c r="A1275" s="403" t="s">
        <v>711</v>
      </c>
      <c r="B1275" s="490" t="s">
        <v>3131</v>
      </c>
      <c r="C1275" s="399">
        <v>37.700000000000003</v>
      </c>
      <c r="D1275" s="38">
        <v>25</v>
      </c>
      <c r="E1275" s="446">
        <v>22.87</v>
      </c>
      <c r="F1275" s="471">
        <f t="shared" si="264"/>
        <v>22.87</v>
      </c>
      <c r="G1275" s="691">
        <f>'Заказ, cкидки и курсы валют'!$J$23*F1275</f>
        <v>263.005</v>
      </c>
      <c r="H1275" s="96">
        <f t="shared" si="265"/>
        <v>6575.13</v>
      </c>
      <c r="I1275" s="14"/>
      <c r="J1275" s="446"/>
    </row>
    <row r="1276" spans="1:10" ht="14.15" customHeight="1">
      <c r="A1276" s="403" t="s">
        <v>712</v>
      </c>
      <c r="B1276" s="490" t="s">
        <v>1006</v>
      </c>
      <c r="C1276" s="742">
        <v>41.3</v>
      </c>
      <c r="D1276" s="38">
        <v>25</v>
      </c>
      <c r="E1276" s="446">
        <v>22.95</v>
      </c>
      <c r="F1276" s="471">
        <f t="shared" si="264"/>
        <v>22.95</v>
      </c>
      <c r="G1276" s="691">
        <f>'Заказ, cкидки и курсы валют'!$J$23*F1276</f>
        <v>263.92500000000001</v>
      </c>
      <c r="H1276" s="96">
        <f t="shared" si="265"/>
        <v>6598.13</v>
      </c>
      <c r="I1276" s="14"/>
      <c r="J1276" s="446"/>
    </row>
    <row r="1277" spans="1:10" ht="14.15" customHeight="1">
      <c r="A1277" s="403" t="s">
        <v>713</v>
      </c>
      <c r="B1277" s="490" t="s">
        <v>2906</v>
      </c>
      <c r="C1277" s="399">
        <v>44.9</v>
      </c>
      <c r="D1277" s="38">
        <v>25</v>
      </c>
      <c r="E1277" s="446">
        <v>22.87</v>
      </c>
      <c r="F1277" s="471">
        <f t="shared" si="264"/>
        <v>22.87</v>
      </c>
      <c r="G1277" s="691">
        <f>'Заказ, cкидки и курсы валют'!$J$23*F1277</f>
        <v>263.005</v>
      </c>
      <c r="H1277" s="96">
        <f t="shared" si="265"/>
        <v>6575.13</v>
      </c>
      <c r="I1277" s="14"/>
      <c r="J1277" s="446"/>
    </row>
    <row r="1278" spans="1:10" ht="14.15" customHeight="1">
      <c r="A1278" s="403" t="s">
        <v>714</v>
      </c>
      <c r="B1278" s="490" t="s">
        <v>1007</v>
      </c>
      <c r="C1278" s="399">
        <v>48.5</v>
      </c>
      <c r="D1278" s="38">
        <v>25</v>
      </c>
      <c r="E1278" s="446">
        <v>22.95</v>
      </c>
      <c r="F1278" s="471">
        <f t="shared" si="264"/>
        <v>22.95</v>
      </c>
      <c r="G1278" s="691">
        <f>'Заказ, cкидки и курсы валют'!$J$23*F1278</f>
        <v>263.92500000000001</v>
      </c>
      <c r="H1278" s="96">
        <f t="shared" si="265"/>
        <v>6598.13</v>
      </c>
      <c r="I1278" s="14"/>
      <c r="J1278" s="446"/>
    </row>
    <row r="1279" spans="1:10" ht="14.15" customHeight="1">
      <c r="A1279" s="403" t="s">
        <v>715</v>
      </c>
      <c r="B1279" s="490" t="s">
        <v>2907</v>
      </c>
      <c r="C1279" s="399">
        <v>52</v>
      </c>
      <c r="D1279" s="38">
        <v>25</v>
      </c>
      <c r="E1279" s="446">
        <v>22.95</v>
      </c>
      <c r="F1279" s="471">
        <f t="shared" si="264"/>
        <v>22.95</v>
      </c>
      <c r="G1279" s="691">
        <f>'Заказ, cкидки и курсы валют'!$J$23*F1279</f>
        <v>263.92500000000001</v>
      </c>
      <c r="H1279" s="96">
        <f t="shared" si="265"/>
        <v>6598.13</v>
      </c>
      <c r="I1279" s="14"/>
      <c r="J1279" s="446"/>
    </row>
    <row r="1280" spans="1:10" ht="14.15" customHeight="1">
      <c r="A1280" s="403" t="s">
        <v>716</v>
      </c>
      <c r="B1280" s="490" t="s">
        <v>4045</v>
      </c>
      <c r="C1280" s="399">
        <v>55.6</v>
      </c>
      <c r="D1280" s="38">
        <v>25</v>
      </c>
      <c r="E1280" s="446">
        <v>22.89</v>
      </c>
      <c r="F1280" s="471">
        <f t="shared" si="264"/>
        <v>22.89</v>
      </c>
      <c r="G1280" s="691">
        <f>'Заказ, cкидки и курсы валют'!$J$23*F1280</f>
        <v>263.23500000000001</v>
      </c>
      <c r="H1280" s="96">
        <f t="shared" si="265"/>
        <v>6580.88</v>
      </c>
      <c r="I1280" s="14"/>
      <c r="J1280" s="446"/>
    </row>
    <row r="1281" spans="1:10" ht="14.15" customHeight="1">
      <c r="A1281" s="403" t="s">
        <v>717</v>
      </c>
      <c r="B1281" s="490" t="s">
        <v>242</v>
      </c>
      <c r="C1281" s="399">
        <v>58.2</v>
      </c>
      <c r="D1281" s="38">
        <v>25</v>
      </c>
      <c r="E1281" s="446">
        <v>22.87</v>
      </c>
      <c r="F1281" s="471">
        <f t="shared" si="264"/>
        <v>22.87</v>
      </c>
      <c r="G1281" s="691">
        <f>'Заказ, cкидки и курсы валют'!$J$23*F1281</f>
        <v>263.005</v>
      </c>
      <c r="H1281" s="96">
        <f t="shared" si="265"/>
        <v>6575.13</v>
      </c>
      <c r="I1281" s="14"/>
      <c r="J1281" s="446"/>
    </row>
    <row r="1282" spans="1:10" ht="14.15" customHeight="1">
      <c r="A1282" s="403" t="s">
        <v>718</v>
      </c>
      <c r="B1282" s="490" t="s">
        <v>611</v>
      </c>
      <c r="C1282" s="399">
        <v>66.400000000000006</v>
      </c>
      <c r="D1282" s="38">
        <v>25</v>
      </c>
      <c r="E1282" s="446">
        <v>22.89</v>
      </c>
      <c r="F1282" s="471">
        <f t="shared" si="264"/>
        <v>22.89</v>
      </c>
      <c r="G1282" s="691">
        <f>'Заказ, cкидки и курсы валют'!$J$23*F1282</f>
        <v>263.23500000000001</v>
      </c>
      <c r="H1282" s="96">
        <f t="shared" si="265"/>
        <v>6580.88</v>
      </c>
      <c r="I1282" s="14"/>
      <c r="J1282" s="446"/>
    </row>
    <row r="1283" spans="1:10" ht="14.15" customHeight="1">
      <c r="A1283" s="403" t="s">
        <v>719</v>
      </c>
      <c r="B1283" s="490" t="s">
        <v>2908</v>
      </c>
      <c r="C1283" s="399">
        <v>73.599999999999994</v>
      </c>
      <c r="D1283" s="38">
        <v>25</v>
      </c>
      <c r="E1283" s="446">
        <v>22.87</v>
      </c>
      <c r="F1283" s="471">
        <f t="shared" si="264"/>
        <v>22.87</v>
      </c>
      <c r="G1283" s="691">
        <f>'Заказ, cкидки и курсы валют'!$J$23*F1283</f>
        <v>263.005</v>
      </c>
      <c r="H1283" s="96">
        <f t="shared" si="265"/>
        <v>6575.13</v>
      </c>
      <c r="I1283" s="14"/>
      <c r="J1283" s="446"/>
    </row>
    <row r="1284" spans="1:10" ht="14.15" customHeight="1">
      <c r="A1284" s="403" t="s">
        <v>720</v>
      </c>
      <c r="B1284" s="490" t="s">
        <v>662</v>
      </c>
      <c r="C1284" s="399">
        <v>80.8</v>
      </c>
      <c r="D1284" s="38">
        <v>25</v>
      </c>
      <c r="E1284" s="446">
        <v>22.43</v>
      </c>
      <c r="F1284" s="471">
        <f t="shared" si="264"/>
        <v>22.43</v>
      </c>
      <c r="G1284" s="691">
        <f>'Заказ, cкидки и курсы валют'!$J$23*F1284</f>
        <v>257.94499999999999</v>
      </c>
      <c r="H1284" s="96">
        <f t="shared" si="265"/>
        <v>6448.63</v>
      </c>
      <c r="I1284" s="14"/>
      <c r="J1284" s="446"/>
    </row>
    <row r="1285" spans="1:10" ht="14.15" customHeight="1">
      <c r="A1285" s="403" t="s">
        <v>721</v>
      </c>
      <c r="B1285" s="490" t="s">
        <v>1295</v>
      </c>
      <c r="C1285" s="399">
        <v>88</v>
      </c>
      <c r="D1285" s="38">
        <v>25</v>
      </c>
      <c r="E1285" s="446">
        <v>22.87</v>
      </c>
      <c r="F1285" s="471">
        <f t="shared" si="264"/>
        <v>22.87</v>
      </c>
      <c r="G1285" s="691">
        <f>'Заказ, cкидки и курсы валют'!$J$23*F1285</f>
        <v>263.005</v>
      </c>
      <c r="H1285" s="96">
        <f t="shared" si="265"/>
        <v>6575.13</v>
      </c>
      <c r="I1285" s="14"/>
      <c r="J1285" s="446"/>
    </row>
    <row r="1286" spans="1:10" ht="14.15" customHeight="1">
      <c r="A1286" s="403" t="s">
        <v>722</v>
      </c>
      <c r="B1286" s="490" t="s">
        <v>1296</v>
      </c>
      <c r="C1286" s="399">
        <v>102</v>
      </c>
      <c r="D1286" s="38">
        <v>25</v>
      </c>
      <c r="E1286" s="446">
        <v>24.11</v>
      </c>
      <c r="F1286" s="471">
        <f t="shared" si="264"/>
        <v>24.11</v>
      </c>
      <c r="G1286" s="691">
        <f>'Заказ, cкидки и курсы валют'!$J$23*F1286</f>
        <v>277.26499999999999</v>
      </c>
      <c r="H1286" s="96">
        <f t="shared" si="265"/>
        <v>6931.63</v>
      </c>
      <c r="I1286" s="14"/>
      <c r="J1286" s="446"/>
    </row>
    <row r="1287" spans="1:10" ht="14.15" customHeight="1">
      <c r="A1287" s="403" t="s">
        <v>723</v>
      </c>
      <c r="B1287" s="490" t="s">
        <v>212</v>
      </c>
      <c r="C1287" s="399">
        <v>116</v>
      </c>
      <c r="D1287" s="38">
        <v>25</v>
      </c>
      <c r="E1287" s="446">
        <v>22.41</v>
      </c>
      <c r="F1287" s="471">
        <f t="shared" si="264"/>
        <v>22.41</v>
      </c>
      <c r="G1287" s="691">
        <f>'Заказ, cкидки и курсы валют'!$J$23*F1287</f>
        <v>257.71499999999997</v>
      </c>
      <c r="H1287" s="96">
        <f t="shared" si="265"/>
        <v>6442.88</v>
      </c>
      <c r="I1287" s="14"/>
      <c r="J1287" s="446"/>
    </row>
    <row r="1288" spans="1:10" ht="14.15" customHeight="1">
      <c r="A1288" s="403" t="s">
        <v>724</v>
      </c>
      <c r="B1288" s="490" t="s">
        <v>213</v>
      </c>
      <c r="C1288" s="399">
        <v>130</v>
      </c>
      <c r="D1288" s="38">
        <v>25</v>
      </c>
      <c r="E1288" s="446">
        <v>23.17</v>
      </c>
      <c r="F1288" s="471">
        <f t="shared" si="264"/>
        <v>23.17</v>
      </c>
      <c r="G1288" s="691">
        <f>'Заказ, cкидки и курсы валют'!$J$23*F1288</f>
        <v>266.45500000000004</v>
      </c>
      <c r="H1288" s="96">
        <f t="shared" si="265"/>
        <v>6661.38</v>
      </c>
      <c r="I1288" s="14"/>
    </row>
    <row r="1289" spans="1:10" ht="14.15" customHeight="1">
      <c r="A1289" s="403" t="s">
        <v>725</v>
      </c>
      <c r="B1289" s="490" t="s">
        <v>214</v>
      </c>
      <c r="C1289" s="399">
        <v>149</v>
      </c>
      <c r="D1289" s="38">
        <v>25</v>
      </c>
      <c r="E1289" s="446">
        <v>25.38</v>
      </c>
      <c r="F1289" s="471">
        <f t="shared" si="264"/>
        <v>25.38</v>
      </c>
      <c r="G1289" s="691">
        <f>'Заказ, cкидки и курсы валют'!$J$23*F1289</f>
        <v>291.87</v>
      </c>
      <c r="H1289" s="96">
        <f t="shared" si="265"/>
        <v>7296.75</v>
      </c>
      <c r="I1289" s="14"/>
      <c r="J1289" s="446"/>
    </row>
    <row r="1290" spans="1:10" ht="14.15" customHeight="1">
      <c r="A1290" s="403" t="s">
        <v>708</v>
      </c>
      <c r="B1290" s="490" t="s">
        <v>215</v>
      </c>
      <c r="C1290" s="399">
        <v>158</v>
      </c>
      <c r="D1290" s="38">
        <v>25</v>
      </c>
      <c r="E1290" s="446">
        <v>23.17</v>
      </c>
      <c r="F1290" s="471">
        <f t="shared" si="264"/>
        <v>23.17</v>
      </c>
      <c r="G1290" s="691">
        <f>'Заказ, cкидки и курсы валют'!$J$23*F1290</f>
        <v>266.45500000000004</v>
      </c>
      <c r="H1290" s="96">
        <f t="shared" si="265"/>
        <v>6661.38</v>
      </c>
      <c r="I1290" s="14"/>
      <c r="J1290" s="446"/>
    </row>
    <row r="1291" spans="1:10" ht="12" customHeight="1" thickBot="1">
      <c r="J1291" s="446"/>
    </row>
    <row r="1292" spans="1:10" ht="15" customHeight="1">
      <c r="A1292" s="904"/>
      <c r="B1292" s="905"/>
      <c r="C1292" s="1962" t="s">
        <v>2316</v>
      </c>
      <c r="D1292" s="64"/>
      <c r="E1292" s="709"/>
      <c r="F1292" s="428"/>
      <c r="G1292" s="513"/>
      <c r="H1292" s="66"/>
      <c r="I1292" s="80"/>
      <c r="J1292" s="446"/>
    </row>
    <row r="1293" spans="1:10" ht="15.75" customHeight="1">
      <c r="A1293" s="890"/>
      <c r="C1293" s="1475"/>
      <c r="D1293" s="81"/>
      <c r="E1293" s="443" t="s">
        <v>3948</v>
      </c>
      <c r="F1293" s="429"/>
      <c r="G1293" s="84"/>
      <c r="H1293" s="84" t="s">
        <v>2319</v>
      </c>
      <c r="I1293" s="85"/>
      <c r="J1293" s="446"/>
    </row>
    <row r="1294" spans="1:10" ht="12" customHeight="1">
      <c r="A1294" s="890"/>
      <c r="C1294" s="1475"/>
      <c r="D1294" s="70"/>
      <c r="E1294" s="713"/>
      <c r="F1294" s="465"/>
      <c r="G1294" s="703"/>
      <c r="H1294" s="16"/>
      <c r="I1294" s="132"/>
      <c r="J1294" s="446"/>
    </row>
    <row r="1295" spans="1:10" ht="12" customHeight="1">
      <c r="A1295" s="890"/>
      <c r="C1295" s="1475"/>
      <c r="D1295" s="70"/>
      <c r="E1295" s="713"/>
      <c r="F1295" s="465"/>
      <c r="G1295" s="703"/>
      <c r="H1295" s="16"/>
      <c r="I1295" s="132"/>
      <c r="J1295" s="446"/>
    </row>
    <row r="1296" spans="1:10" ht="12" customHeight="1">
      <c r="A1296" s="890"/>
      <c r="C1296" s="1475"/>
      <c r="D1296" s="70"/>
      <c r="E1296" s="713"/>
      <c r="F1296" s="465"/>
      <c r="G1296" s="703"/>
      <c r="H1296" s="16"/>
      <c r="I1296" s="132"/>
      <c r="J1296" s="446"/>
    </row>
    <row r="1297" spans="1:10" ht="12" customHeight="1" thickBot="1">
      <c r="A1297" s="2042" t="s">
        <v>7303</v>
      </c>
      <c r="B1297" s="2043"/>
      <c r="C1297" s="2345"/>
      <c r="D1297" s="136"/>
      <c r="E1297" s="717"/>
      <c r="F1297" s="467"/>
      <c r="G1297" s="704"/>
      <c r="H1297" s="136"/>
      <c r="I1297" s="137"/>
      <c r="J1297" s="446"/>
    </row>
    <row r="1298" spans="1:10" ht="35.25" customHeight="1">
      <c r="A1298" s="1519" t="s">
        <v>1013</v>
      </c>
      <c r="B1298" s="1520" t="s">
        <v>1014</v>
      </c>
      <c r="C1298" s="2286" t="s">
        <v>665</v>
      </c>
      <c r="D1298" s="158" t="s">
        <v>2923</v>
      </c>
      <c r="E1298" s="432" t="s">
        <v>10280</v>
      </c>
      <c r="F1298" s="469" t="s">
        <v>2578</v>
      </c>
      <c r="G1298" s="693" t="s">
        <v>3729</v>
      </c>
      <c r="H1298" s="264" t="s">
        <v>493</v>
      </c>
      <c r="I1298" s="160" t="s">
        <v>4003</v>
      </c>
      <c r="J1298" s="327" t="s">
        <v>11229</v>
      </c>
    </row>
    <row r="1299" spans="1:10" ht="12" customHeight="1">
      <c r="A1299" s="1519"/>
      <c r="B1299" s="1680"/>
      <c r="C1299" s="2286" t="s">
        <v>3419</v>
      </c>
      <c r="D1299" s="313" t="s">
        <v>3730</v>
      </c>
      <c r="E1299" s="715" t="s">
        <v>264</v>
      </c>
      <c r="F1299" s="475">
        <f>'Заказ, cкидки и курсы валют'!$I$12</f>
        <v>0</v>
      </c>
      <c r="G1299" s="764"/>
      <c r="H1299" s="358"/>
      <c r="I1299" s="252"/>
      <c r="J1299" s="264"/>
    </row>
    <row r="1300" spans="1:10" ht="14.15" customHeight="1">
      <c r="A1300" s="403" t="s">
        <v>4272</v>
      </c>
      <c r="B1300" s="490" t="s">
        <v>99</v>
      </c>
      <c r="C1300" s="399">
        <v>5.1100000000000003</v>
      </c>
      <c r="D1300" s="40">
        <v>2.5</v>
      </c>
      <c r="E1300" s="1602">
        <f>E1218*1.2</f>
        <v>33.287999999999997</v>
      </c>
      <c r="F1300" s="471">
        <f>ROUND(E1300*(1-$F$11),2)</f>
        <v>33.29</v>
      </c>
      <c r="G1300" s="691">
        <f>'Заказ, cкидки и курсы валют'!$J$23*F1300</f>
        <v>382.83499999999998</v>
      </c>
      <c r="H1300" s="96">
        <f>ROUND((D1300)*G1300,2)</f>
        <v>957.09</v>
      </c>
      <c r="I1300" s="14"/>
      <c r="J1300" s="96">
        <f>ROUND(IF(H1300&lt;'Заказ, cкидки и курсы валют'!$B$39,H1300*0.54*100/(100-'Заказ, cкидки и курсы валют'!$C$39),IF(H1300&lt;'Заказ, cкидки и курсы валют'!$B$40,H1300*0.54*100/(100-'Заказ, cкидки и курсы валют'!$C$40),IF(H1300&lt;'Заказ, cкидки и курсы валют'!$B$41,H1300*0.54*100/(100-'Заказ, cкидки и курсы валют'!$C$41),IF(H1300&lt;'Заказ, cкидки и курсы валют'!$B$42,H1300*0.54*100/(100-'Заказ, cкидки и курсы валют'!$C$42),IF(H1300&lt;'Заказ, cкидки и курсы валют'!$B$43,H1300*0.54*100/(100-'Заказ, cкидки и курсы валют'!$C$43),H1300))))),2)</f>
        <v>957.09</v>
      </c>
    </row>
    <row r="1301" spans="1:10" ht="14.15" customHeight="1">
      <c r="A1301" s="403" t="s">
        <v>4273</v>
      </c>
      <c r="B1301" s="490" t="s">
        <v>100</v>
      </c>
      <c r="C1301" s="399">
        <v>5.8</v>
      </c>
      <c r="D1301" s="40">
        <v>2.5</v>
      </c>
      <c r="E1301" s="1602">
        <f t="shared" ref="E1301:E1323" si="266">E1219*1.2</f>
        <v>36.323999999999998</v>
      </c>
      <c r="F1301" s="471">
        <f t="shared" ref="F1301:F1305" si="267">ROUND(E1301*(1-$F$11),2)</f>
        <v>36.32</v>
      </c>
      <c r="G1301" s="691">
        <f>'Заказ, cкидки и курсы валют'!$J$23*F1301</f>
        <v>417.68</v>
      </c>
      <c r="H1301" s="96">
        <f t="shared" ref="H1301:H1305" si="268">ROUND((D1301)*G1301,2)</f>
        <v>1044.2</v>
      </c>
      <c r="I1301" s="14"/>
      <c r="J1301" s="96">
        <f>ROUND(IF(H1301&lt;'Заказ, cкидки и курсы валют'!$B$39,H1301*0.54*100/(100-'Заказ, cкидки и курсы валют'!$C$39),IF(H1301&lt;'Заказ, cкидки и курсы валют'!$B$40,H1301*0.54*100/(100-'Заказ, cкидки и курсы валют'!$C$40),IF(H1301&lt;'Заказ, cкидки и курсы валют'!$B$41,H1301*0.54*100/(100-'Заказ, cкидки и курсы валют'!$C$41),IF(H1301&lt;'Заказ, cкидки и курсы валют'!$B$42,H1301*0.54*100/(100-'Заказ, cкидки и курсы валют'!$C$42),IF(H1301&lt;'Заказ, cкидки и курсы валют'!$B$43,H1301*0.54*100/(100-'Заказ, cкидки и курсы валют'!$C$43),H1301))))),2)</f>
        <v>1044.2</v>
      </c>
    </row>
    <row r="1302" spans="1:10" ht="14.15" customHeight="1">
      <c r="A1302" s="403" t="s">
        <v>4274</v>
      </c>
      <c r="B1302" s="490" t="s">
        <v>1317</v>
      </c>
      <c r="C1302" s="399">
        <v>6.65</v>
      </c>
      <c r="D1302" s="40">
        <v>2.5</v>
      </c>
      <c r="E1302" s="1602">
        <f t="shared" si="266"/>
        <v>29.591999999999999</v>
      </c>
      <c r="F1302" s="471">
        <f t="shared" si="267"/>
        <v>29.59</v>
      </c>
      <c r="G1302" s="691">
        <f>'Заказ, cкидки и курсы валют'!$J$23*F1302</f>
        <v>340.28500000000003</v>
      </c>
      <c r="H1302" s="96">
        <f t="shared" si="268"/>
        <v>850.71</v>
      </c>
      <c r="I1302" s="14"/>
      <c r="J1302" s="96">
        <f>ROUND(IF(H1302&lt;'Заказ, cкидки и курсы валют'!$B$39,H1302*0.54*100/(100-'Заказ, cкидки и курсы валют'!$C$39),IF(H1302&lt;'Заказ, cкидки и курсы валют'!$B$40,H1302*0.54*100/(100-'Заказ, cкидки и курсы валют'!$C$40),IF(H1302&lt;'Заказ, cкидки и курсы валют'!$B$41,H1302*0.54*100/(100-'Заказ, cкидки и курсы валют'!$C$41),IF(H1302&lt;'Заказ, cкидки и курсы валют'!$B$42,H1302*0.54*100/(100-'Заказ, cкидки и курсы валют'!$C$42),IF(H1302&lt;'Заказ, cкидки и курсы валют'!$B$43,H1302*0.54*100/(100-'Заказ, cкидки и курсы валют'!$C$43),H1302))))),2)</f>
        <v>918.77</v>
      </c>
    </row>
    <row r="1303" spans="1:10" ht="14.15" customHeight="1">
      <c r="A1303" s="403" t="s">
        <v>4275</v>
      </c>
      <c r="B1303" s="490" t="s">
        <v>188</v>
      </c>
      <c r="C1303" s="399">
        <v>7.51</v>
      </c>
      <c r="D1303" s="40">
        <v>2.5</v>
      </c>
      <c r="E1303" s="1602">
        <f t="shared" si="266"/>
        <v>31.907999999999998</v>
      </c>
      <c r="F1303" s="471">
        <f t="shared" si="267"/>
        <v>31.91</v>
      </c>
      <c r="G1303" s="691">
        <f>'Заказ, cкидки и курсы валют'!$J$23*F1303</f>
        <v>366.96499999999997</v>
      </c>
      <c r="H1303" s="96">
        <f t="shared" si="268"/>
        <v>917.41</v>
      </c>
      <c r="I1303" s="14"/>
      <c r="J1303" s="96">
        <f>ROUND(IF(H1303&lt;'Заказ, cкидки и курсы валют'!$B$39,H1303*0.54*100/(100-'Заказ, cкидки и курсы валют'!$C$39),IF(H1303&lt;'Заказ, cкидки и курсы валют'!$B$40,H1303*0.54*100/(100-'Заказ, cкидки и курсы валют'!$C$40),IF(H1303&lt;'Заказ, cкидки и курсы валют'!$B$41,H1303*0.54*100/(100-'Заказ, cкидки и курсы валют'!$C$41),IF(H1303&lt;'Заказ, cкидки и курсы валют'!$B$42,H1303*0.54*100/(100-'Заказ, cкидки и курсы валют'!$C$42),IF(H1303&lt;'Заказ, cкидки и курсы валют'!$B$43,H1303*0.54*100/(100-'Заказ, cкидки и курсы валют'!$C$43),H1303))))),2)</f>
        <v>990.8</v>
      </c>
    </row>
    <row r="1304" spans="1:10" ht="14.15" customHeight="1">
      <c r="A1304" s="403" t="s">
        <v>4276</v>
      </c>
      <c r="B1304" s="490" t="s">
        <v>609</v>
      </c>
      <c r="C1304" s="399">
        <v>8</v>
      </c>
      <c r="D1304" s="40">
        <v>2.5</v>
      </c>
      <c r="E1304" s="1602">
        <f t="shared" si="266"/>
        <v>29.087999999999997</v>
      </c>
      <c r="F1304" s="471">
        <f t="shared" si="267"/>
        <v>29.09</v>
      </c>
      <c r="G1304" s="691">
        <f>'Заказ, cкидки и курсы валют'!$J$23*F1304</f>
        <v>334.53500000000003</v>
      </c>
      <c r="H1304" s="96">
        <f t="shared" si="268"/>
        <v>836.34</v>
      </c>
      <c r="I1304" s="14"/>
      <c r="J1304" s="96">
        <f>ROUND(IF(H1304&lt;'Заказ, cкидки и курсы валют'!$B$39,H1304*0.54*100/(100-'Заказ, cкидки и курсы валют'!$C$39),IF(H1304&lt;'Заказ, cкидки и курсы валют'!$B$40,H1304*0.54*100/(100-'Заказ, cкидки и курсы валют'!$C$40),IF(H1304&lt;'Заказ, cкидки и курсы валют'!$B$41,H1304*0.54*100/(100-'Заказ, cкидки и курсы валют'!$C$41),IF(H1304&lt;'Заказ, cкидки и курсы валют'!$B$42,H1304*0.54*100/(100-'Заказ, cкидки и курсы валют'!$C$42),IF(H1304&lt;'Заказ, cкидки и курсы валют'!$B$43,H1304*0.54*100/(100-'Заказ, cкидки и курсы валют'!$C$43),H1304))))),2)</f>
        <v>903.25</v>
      </c>
    </row>
    <row r="1305" spans="1:10" ht="14.15" customHeight="1">
      <c r="A1305" s="403" t="s">
        <v>4277</v>
      </c>
      <c r="B1305" s="490" t="s">
        <v>177</v>
      </c>
      <c r="C1305" s="399">
        <v>8.23</v>
      </c>
      <c r="D1305" s="40">
        <v>2.5</v>
      </c>
      <c r="E1305" s="1602">
        <f t="shared" si="266"/>
        <v>29.087999999999997</v>
      </c>
      <c r="F1305" s="471">
        <f t="shared" si="267"/>
        <v>29.09</v>
      </c>
      <c r="G1305" s="691">
        <f>'Заказ, cкидки и курсы валют'!$J$23*F1305</f>
        <v>334.53500000000003</v>
      </c>
      <c r="H1305" s="96">
        <f t="shared" si="268"/>
        <v>836.34</v>
      </c>
      <c r="I1305" s="14"/>
      <c r="J1305" s="96">
        <f>ROUND(IF(H1305&lt;'Заказ, cкидки и курсы валют'!$B$39,H1305*0.54*100/(100-'Заказ, cкидки и курсы валют'!$C$39),IF(H1305&lt;'Заказ, cкидки и курсы валют'!$B$40,H1305*0.54*100/(100-'Заказ, cкидки и курсы валют'!$C$40),IF(H1305&lt;'Заказ, cкидки и курсы валют'!$B$41,H1305*0.54*100/(100-'Заказ, cкидки и курсы валют'!$C$41),IF(H1305&lt;'Заказ, cкидки и курсы валют'!$B$42,H1305*0.54*100/(100-'Заказ, cкидки и курсы валют'!$C$42),IF(H1305&lt;'Заказ, cкидки и курсы валют'!$B$43,H1305*0.54*100/(100-'Заказ, cкидки и курсы валют'!$C$43),H1305))))),2)</f>
        <v>903.25</v>
      </c>
    </row>
    <row r="1306" spans="1:10" ht="14.15" customHeight="1">
      <c r="A1306" s="403" t="s">
        <v>4278</v>
      </c>
      <c r="B1306" s="490" t="s">
        <v>83</v>
      </c>
      <c r="C1306" s="399">
        <v>10</v>
      </c>
      <c r="D1306" s="40">
        <v>2.5</v>
      </c>
      <c r="E1306" s="1602">
        <f t="shared" si="266"/>
        <v>30.875999999999998</v>
      </c>
      <c r="F1306" s="471">
        <f t="shared" ref="F1306:F1310" si="269">ROUND(E1306*(1-$F$11),2)</f>
        <v>30.88</v>
      </c>
      <c r="G1306" s="691">
        <f>'Заказ, cкидки и курсы валют'!$J$23*F1306</f>
        <v>355.12</v>
      </c>
      <c r="H1306" s="96">
        <f t="shared" ref="H1306:H1310" si="270">ROUND((D1306)*G1306,2)</f>
        <v>887.8</v>
      </c>
      <c r="I1306" s="14"/>
      <c r="J1306" s="96">
        <f>ROUND(IF(H1306&lt;'Заказ, cкидки и курсы валют'!$B$39,H1306*0.54*100/(100-'Заказ, cкидки и курсы валют'!$C$39),IF(H1306&lt;'Заказ, cкидки и курсы валют'!$B$40,H1306*0.54*100/(100-'Заказ, cкидки и курсы валют'!$C$40),IF(H1306&lt;'Заказ, cкидки и курсы валют'!$B$41,H1306*0.54*100/(100-'Заказ, cкидки и курсы валют'!$C$41),IF(H1306&lt;'Заказ, cкидки и курсы валют'!$B$42,H1306*0.54*100/(100-'Заказ, cкидки и курсы валют'!$C$42),IF(H1306&lt;'Заказ, cкидки и курсы валют'!$B$43,H1306*0.54*100/(100-'Заказ, cкидки и курсы валют'!$C$43),H1306))))),2)</f>
        <v>958.82</v>
      </c>
    </row>
    <row r="1307" spans="1:10" ht="14.15" customHeight="1">
      <c r="A1307" s="403" t="s">
        <v>4279</v>
      </c>
      <c r="B1307" s="490" t="s">
        <v>178</v>
      </c>
      <c r="C1307" s="399">
        <v>11</v>
      </c>
      <c r="D1307" s="40">
        <v>2</v>
      </c>
      <c r="E1307" s="1602">
        <f t="shared" si="266"/>
        <v>31.595999999999997</v>
      </c>
      <c r="F1307" s="471">
        <f t="shared" si="269"/>
        <v>31.6</v>
      </c>
      <c r="G1307" s="691">
        <f>'Заказ, cкидки и курсы валют'!$J$23*F1307</f>
        <v>363.40000000000003</v>
      </c>
      <c r="H1307" s="96">
        <f t="shared" si="270"/>
        <v>726.8</v>
      </c>
      <c r="I1307" s="14"/>
      <c r="J1307" s="96">
        <f>ROUND(IF(H1307&lt;'Заказ, cкидки и курсы валют'!$B$39,H1307*0.54*100/(100-'Заказ, cкидки и курсы валют'!$C$39),IF(H1307&lt;'Заказ, cкидки и курсы валют'!$B$40,H1307*0.54*100/(100-'Заказ, cкидки и курсы валют'!$C$40),IF(H1307&lt;'Заказ, cкидки и курсы валют'!$B$41,H1307*0.54*100/(100-'Заказ, cкидки и курсы валют'!$C$41),IF(H1307&lt;'Заказ, cкидки и курсы валют'!$B$42,H1307*0.54*100/(100-'Заказ, cкидки и курсы валют'!$C$42),IF(H1307&lt;'Заказ, cкидки и курсы валют'!$B$43,H1307*0.54*100/(100-'Заказ, cкидки и курсы валют'!$C$43),H1307))))),2)</f>
        <v>784.94</v>
      </c>
    </row>
    <row r="1308" spans="1:10" ht="14.15" customHeight="1">
      <c r="A1308" s="403" t="s">
        <v>4280</v>
      </c>
      <c r="B1308" s="490" t="s">
        <v>179</v>
      </c>
      <c r="C1308" s="399">
        <v>12.7</v>
      </c>
      <c r="D1308" s="40">
        <v>2</v>
      </c>
      <c r="E1308" s="1602">
        <f t="shared" si="266"/>
        <v>31.595999999999997</v>
      </c>
      <c r="F1308" s="471">
        <f t="shared" si="269"/>
        <v>31.6</v>
      </c>
      <c r="G1308" s="691">
        <f>'Заказ, cкидки и курсы валют'!$J$23*F1308</f>
        <v>363.40000000000003</v>
      </c>
      <c r="H1308" s="96">
        <f t="shared" si="270"/>
        <v>726.8</v>
      </c>
      <c r="I1308" s="14"/>
      <c r="J1308" s="96">
        <f>ROUND(IF(H1308&lt;'Заказ, cкидки и курсы валют'!$B$39,H1308*0.54*100/(100-'Заказ, cкидки и курсы валют'!$C$39),IF(H1308&lt;'Заказ, cкидки и курсы валют'!$B$40,H1308*0.54*100/(100-'Заказ, cкидки и курсы валют'!$C$40),IF(H1308&lt;'Заказ, cкидки и курсы валют'!$B$41,H1308*0.54*100/(100-'Заказ, cкидки и курсы валют'!$C$41),IF(H1308&lt;'Заказ, cкидки и курсы валют'!$B$42,H1308*0.54*100/(100-'Заказ, cкидки и курсы валют'!$C$42),IF(H1308&lt;'Заказ, cкидки и курсы валют'!$B$43,H1308*0.54*100/(100-'Заказ, cкидки и курсы валют'!$C$43),H1308))))),2)</f>
        <v>784.94</v>
      </c>
    </row>
    <row r="1309" spans="1:10" ht="14.15" customHeight="1">
      <c r="A1309" s="403" t="s">
        <v>4281</v>
      </c>
      <c r="B1309" s="490" t="s">
        <v>180</v>
      </c>
      <c r="C1309" s="399">
        <v>14.4</v>
      </c>
      <c r="D1309" s="40">
        <v>2</v>
      </c>
      <c r="E1309" s="1602">
        <f t="shared" si="266"/>
        <v>30.875999999999998</v>
      </c>
      <c r="F1309" s="471">
        <f t="shared" si="269"/>
        <v>30.88</v>
      </c>
      <c r="G1309" s="691">
        <f>'Заказ, cкидки и курсы валют'!$J$23*F1309</f>
        <v>355.12</v>
      </c>
      <c r="H1309" s="96">
        <f t="shared" si="270"/>
        <v>710.24</v>
      </c>
      <c r="I1309" s="14"/>
      <c r="J1309" s="96">
        <f>ROUND(IF(H1309&lt;'Заказ, cкидки и курсы валют'!$B$39,H1309*0.54*100/(100-'Заказ, cкидки и курсы валют'!$C$39),IF(H1309&lt;'Заказ, cкидки и курсы валют'!$B$40,H1309*0.54*100/(100-'Заказ, cкидки и курсы валют'!$C$40),IF(H1309&lt;'Заказ, cкидки и курсы валют'!$B$41,H1309*0.54*100/(100-'Заказ, cкидки и курсы валют'!$C$41),IF(H1309&lt;'Заказ, cкидки и курсы валют'!$B$42,H1309*0.54*100/(100-'Заказ, cкидки и курсы валют'!$C$42),IF(H1309&lt;'Заказ, cкидки и курсы валют'!$B$43,H1309*0.54*100/(100-'Заказ, cкидки и курсы валют'!$C$43),H1309))))),2)</f>
        <v>767.06</v>
      </c>
    </row>
    <row r="1310" spans="1:10" ht="14.15" customHeight="1">
      <c r="A1310" s="403" t="s">
        <v>4282</v>
      </c>
      <c r="B1310" s="490" t="s">
        <v>181</v>
      </c>
      <c r="C1310" s="399">
        <v>16.2</v>
      </c>
      <c r="D1310" s="40">
        <v>2.5</v>
      </c>
      <c r="E1310" s="1602">
        <f t="shared" si="266"/>
        <v>29.087999999999997</v>
      </c>
      <c r="F1310" s="471">
        <f t="shared" si="269"/>
        <v>29.09</v>
      </c>
      <c r="G1310" s="691">
        <f>'Заказ, cкидки и курсы валют'!$J$23*F1310</f>
        <v>334.53500000000003</v>
      </c>
      <c r="H1310" s="96">
        <f t="shared" si="270"/>
        <v>836.34</v>
      </c>
      <c r="I1310" s="14"/>
      <c r="J1310" s="96">
        <f>ROUND(IF(H1310&lt;'Заказ, cкидки и курсы валют'!$B$39,H1310*0.54*100/(100-'Заказ, cкидки и курсы валют'!$C$39),IF(H1310&lt;'Заказ, cкидки и курсы валют'!$B$40,H1310*0.54*100/(100-'Заказ, cкидки и курсы валют'!$C$40),IF(H1310&lt;'Заказ, cкидки и курсы валют'!$B$41,H1310*0.54*100/(100-'Заказ, cкидки и курсы валют'!$C$41),IF(H1310&lt;'Заказ, cкидки и курсы валют'!$B$42,H1310*0.54*100/(100-'Заказ, cкидки и курсы валют'!$C$42),IF(H1310&lt;'Заказ, cкидки и курсы валют'!$B$43,H1310*0.54*100/(100-'Заказ, cкидки и курсы валют'!$C$43),H1310))))),2)</f>
        <v>903.25</v>
      </c>
    </row>
    <row r="1311" spans="1:10" ht="14.15" customHeight="1">
      <c r="A1311" s="403" t="s">
        <v>4283</v>
      </c>
      <c r="B1311" s="490" t="s">
        <v>182</v>
      </c>
      <c r="C1311" s="399">
        <v>18</v>
      </c>
      <c r="D1311" s="40">
        <v>2</v>
      </c>
      <c r="E1311" s="1602">
        <f t="shared" si="266"/>
        <v>31.931999999999999</v>
      </c>
      <c r="F1311" s="471">
        <f t="shared" ref="F1311:F1315" si="271">ROUND(E1311*(1-$F$11),2)</f>
        <v>31.93</v>
      </c>
      <c r="G1311" s="691">
        <f>'Заказ, cкидки и курсы валют'!$J$23*F1311</f>
        <v>367.19499999999999</v>
      </c>
      <c r="H1311" s="96">
        <f t="shared" ref="H1311:H1315" si="272">ROUND((D1311)*G1311,2)</f>
        <v>734.39</v>
      </c>
      <c r="I1311" s="14"/>
      <c r="J1311" s="96">
        <f>ROUND(IF(H1311&lt;'Заказ, cкидки и курсы валют'!$B$39,H1311*0.54*100/(100-'Заказ, cкидки и курсы валют'!$C$39),IF(H1311&lt;'Заказ, cкидки и курсы валют'!$B$40,H1311*0.54*100/(100-'Заказ, cкидки и курсы валют'!$C$40),IF(H1311&lt;'Заказ, cкидки и курсы валют'!$B$41,H1311*0.54*100/(100-'Заказ, cкидки и курсы валют'!$C$41),IF(H1311&lt;'Заказ, cкидки и курсы валют'!$B$42,H1311*0.54*100/(100-'Заказ, cкидки и курсы валют'!$C$42),IF(H1311&lt;'Заказ, cкидки и курсы валют'!$B$43,H1311*0.54*100/(100-'Заказ, cкидки и курсы валют'!$C$43),H1311))))),2)</f>
        <v>793.14</v>
      </c>
    </row>
    <row r="1312" spans="1:10" ht="14.15" customHeight="1">
      <c r="A1312" s="403" t="s">
        <v>4284</v>
      </c>
      <c r="B1312" s="490" t="s">
        <v>183</v>
      </c>
      <c r="C1312" s="399">
        <v>19.8</v>
      </c>
      <c r="D1312" s="40">
        <v>2</v>
      </c>
      <c r="E1312" s="1602">
        <f t="shared" si="266"/>
        <v>28.26</v>
      </c>
      <c r="F1312" s="471">
        <f t="shared" si="271"/>
        <v>28.26</v>
      </c>
      <c r="G1312" s="691">
        <f>'Заказ, cкидки и курсы валют'!$J$23*F1312</f>
        <v>324.99</v>
      </c>
      <c r="H1312" s="96">
        <f t="shared" si="272"/>
        <v>649.98</v>
      </c>
      <c r="I1312" s="14"/>
      <c r="J1312" s="96">
        <f>ROUND(IF(H1312&lt;'Заказ, cкидки и курсы валют'!$B$39,H1312*0.54*100/(100-'Заказ, cкидки и курсы валют'!$C$39),IF(H1312&lt;'Заказ, cкидки и курсы валют'!$B$40,H1312*0.54*100/(100-'Заказ, cкидки и курсы валют'!$C$40),IF(H1312&lt;'Заказ, cкидки и курсы валют'!$B$41,H1312*0.54*100/(100-'Заказ, cкидки и курсы валют'!$C$41),IF(H1312&lt;'Заказ, cкидки и курсы валют'!$B$42,H1312*0.54*100/(100-'Заказ, cкидки и курсы валют'!$C$42),IF(H1312&lt;'Заказ, cкидки и курсы валют'!$B$43,H1312*0.54*100/(100-'Заказ, cкидки и курсы валют'!$C$43),H1312))))),2)</f>
        <v>701.98</v>
      </c>
    </row>
    <row r="1313" spans="1:10" ht="14.15" customHeight="1">
      <c r="A1313" s="403" t="s">
        <v>4285</v>
      </c>
      <c r="B1313" s="490" t="s">
        <v>184</v>
      </c>
      <c r="C1313" s="399">
        <v>23.4</v>
      </c>
      <c r="D1313" s="40">
        <v>2</v>
      </c>
      <c r="E1313" s="1602">
        <f t="shared" si="266"/>
        <v>31.116</v>
      </c>
      <c r="F1313" s="471">
        <f t="shared" si="271"/>
        <v>31.12</v>
      </c>
      <c r="G1313" s="691">
        <f>'Заказ, cкидки и курсы валют'!$J$23*F1313</f>
        <v>357.88</v>
      </c>
      <c r="H1313" s="96">
        <f t="shared" si="272"/>
        <v>715.76</v>
      </c>
      <c r="I1313" s="14"/>
      <c r="J1313" s="96">
        <f>ROUND(IF(H1313&lt;'Заказ, cкидки и курсы валют'!$B$39,H1313*0.54*100/(100-'Заказ, cкидки и курсы валют'!$C$39),IF(H1313&lt;'Заказ, cкидки и курсы валют'!$B$40,H1313*0.54*100/(100-'Заказ, cкидки и курсы валют'!$C$40),IF(H1313&lt;'Заказ, cкидки и курсы валют'!$B$41,H1313*0.54*100/(100-'Заказ, cкидки и курсы валют'!$C$41),IF(H1313&lt;'Заказ, cкидки и курсы валют'!$B$42,H1313*0.54*100/(100-'Заказ, cкидки и курсы валют'!$C$42),IF(H1313&lt;'Заказ, cкидки и курсы валют'!$B$43,H1313*0.54*100/(100-'Заказ, cкидки и курсы валют'!$C$43),H1313))))),2)</f>
        <v>773.02</v>
      </c>
    </row>
    <row r="1314" spans="1:10" ht="14.15" customHeight="1">
      <c r="A1314" s="403" t="s">
        <v>4286</v>
      </c>
      <c r="B1314" s="490" t="s">
        <v>185</v>
      </c>
      <c r="C1314" s="399">
        <v>27</v>
      </c>
      <c r="D1314" s="40">
        <v>2.5</v>
      </c>
      <c r="E1314" s="1602">
        <f t="shared" si="266"/>
        <v>36.923999999999999</v>
      </c>
      <c r="F1314" s="471">
        <f t="shared" si="271"/>
        <v>36.92</v>
      </c>
      <c r="G1314" s="691">
        <f>'Заказ, cкидки и курсы валют'!$J$23*F1314</f>
        <v>424.58000000000004</v>
      </c>
      <c r="H1314" s="96">
        <f t="shared" si="272"/>
        <v>1061.45</v>
      </c>
      <c r="I1314" s="14"/>
      <c r="J1314" s="96">
        <f>ROUND(IF(H1314&lt;'Заказ, cкидки и курсы валют'!$B$39,H1314*0.54*100/(100-'Заказ, cкидки и курсы валют'!$C$39),IF(H1314&lt;'Заказ, cкидки и курсы валют'!$B$40,H1314*0.54*100/(100-'Заказ, cкидки и курсы валют'!$C$40),IF(H1314&lt;'Заказ, cкидки и курсы валют'!$B$41,H1314*0.54*100/(100-'Заказ, cкидки и курсы валют'!$C$41),IF(H1314&lt;'Заказ, cкидки и курсы валют'!$B$42,H1314*0.54*100/(100-'Заказ, cкидки и курсы валют'!$C$42),IF(H1314&lt;'Заказ, cкидки и курсы валют'!$B$43,H1314*0.54*100/(100-'Заказ, cкидки и курсы валют'!$C$43),H1314))))),2)</f>
        <v>1061.45</v>
      </c>
    </row>
    <row r="1315" spans="1:10" ht="14.15" customHeight="1">
      <c r="A1315" s="403" t="s">
        <v>4287</v>
      </c>
      <c r="B1315" s="490" t="s">
        <v>2897</v>
      </c>
      <c r="C1315" s="399">
        <v>28.8</v>
      </c>
      <c r="D1315" s="40">
        <v>2.5</v>
      </c>
      <c r="E1315" s="1602">
        <f t="shared" si="266"/>
        <v>31.92</v>
      </c>
      <c r="F1315" s="471">
        <f t="shared" si="271"/>
        <v>31.92</v>
      </c>
      <c r="G1315" s="691">
        <f>'Заказ, cкидки и курсы валют'!$J$23*F1315</f>
        <v>367.08000000000004</v>
      </c>
      <c r="H1315" s="96">
        <f t="shared" si="272"/>
        <v>917.7</v>
      </c>
      <c r="I1315" s="14"/>
      <c r="J1315" s="96">
        <f>ROUND(IF(H1315&lt;'Заказ, cкидки и курсы валют'!$B$39,H1315*0.54*100/(100-'Заказ, cкидки и курсы валют'!$C$39),IF(H1315&lt;'Заказ, cкидки и курсы валют'!$B$40,H1315*0.54*100/(100-'Заказ, cкидки и курсы валют'!$C$40),IF(H1315&lt;'Заказ, cкидки и курсы валют'!$B$41,H1315*0.54*100/(100-'Заказ, cкидки и курсы валют'!$C$41),IF(H1315&lt;'Заказ, cкидки и курсы валют'!$B$42,H1315*0.54*100/(100-'Заказ, cкидки и курсы валют'!$C$42),IF(H1315&lt;'Заказ, cкидки и курсы валют'!$B$43,H1315*0.54*100/(100-'Заказ, cкидки и курсы валют'!$C$43),H1315))))),2)</f>
        <v>991.12</v>
      </c>
    </row>
    <row r="1316" spans="1:10" ht="14.15" customHeight="1">
      <c r="A1316" s="403" t="s">
        <v>4288</v>
      </c>
      <c r="B1316" s="490" t="s">
        <v>3430</v>
      </c>
      <c r="C1316" s="399">
        <v>11.1</v>
      </c>
      <c r="D1316" s="40">
        <v>2.5</v>
      </c>
      <c r="E1316" s="1602">
        <f t="shared" si="266"/>
        <v>27.492000000000001</v>
      </c>
      <c r="F1316" s="471">
        <f t="shared" ref="F1316:F1320" si="273">ROUND(E1316*(1-$F$11),2)</f>
        <v>27.49</v>
      </c>
      <c r="G1316" s="691">
        <f>'Заказ, cкидки и курсы валют'!$J$23*F1316</f>
        <v>316.13499999999999</v>
      </c>
      <c r="H1316" s="96">
        <f t="shared" ref="H1316:H1320" si="274">ROUND((D1316)*G1316,2)</f>
        <v>790.34</v>
      </c>
      <c r="I1316" s="14"/>
      <c r="J1316" s="96">
        <f>ROUND(IF(H1316&lt;'Заказ, cкидки и курсы валют'!$B$39,H1316*0.54*100/(100-'Заказ, cкидки и курсы валют'!$C$39),IF(H1316&lt;'Заказ, cкидки и курсы валют'!$B$40,H1316*0.54*100/(100-'Заказ, cкидки и курсы валют'!$C$40),IF(H1316&lt;'Заказ, cкидки и курсы валют'!$B$41,H1316*0.54*100/(100-'Заказ, cкидки и курсы валют'!$C$41),IF(H1316&lt;'Заказ, cкидки и курсы валют'!$B$42,H1316*0.54*100/(100-'Заказ, cкидки и курсы валют'!$C$42),IF(H1316&lt;'Заказ, cкидки и курсы валют'!$B$43,H1316*0.54*100/(100-'Заказ, cкидки и курсы валют'!$C$43),H1316))))),2)</f>
        <v>853.57</v>
      </c>
    </row>
    <row r="1317" spans="1:10" ht="14.15" customHeight="1">
      <c r="A1317" s="403" t="s">
        <v>4289</v>
      </c>
      <c r="B1317" s="490" t="s">
        <v>2898</v>
      </c>
      <c r="C1317" s="399">
        <v>11.93</v>
      </c>
      <c r="D1317" s="40">
        <v>2.5</v>
      </c>
      <c r="E1317" s="1602">
        <f t="shared" si="266"/>
        <v>28.776</v>
      </c>
      <c r="F1317" s="471">
        <f t="shared" si="273"/>
        <v>28.78</v>
      </c>
      <c r="G1317" s="691">
        <f>'Заказ, cкидки и курсы валют'!$J$23*F1317</f>
        <v>330.97</v>
      </c>
      <c r="H1317" s="96">
        <f t="shared" si="274"/>
        <v>827.43</v>
      </c>
      <c r="I1317" s="14"/>
      <c r="J1317" s="96">
        <f>ROUND(IF(H1317&lt;'Заказ, cкидки и курсы валют'!$B$39,H1317*0.54*100/(100-'Заказ, cкидки и курсы валют'!$C$39),IF(H1317&lt;'Заказ, cкидки и курсы валют'!$B$40,H1317*0.54*100/(100-'Заказ, cкидки и курсы валют'!$C$40),IF(H1317&lt;'Заказ, cкидки и курсы валют'!$B$41,H1317*0.54*100/(100-'Заказ, cкидки и курсы валют'!$C$41),IF(H1317&lt;'Заказ, cкидки и курсы валют'!$B$42,H1317*0.54*100/(100-'Заказ, cкидки и курсы валют'!$C$42),IF(H1317&lt;'Заказ, cкидки и курсы валют'!$B$43,H1317*0.54*100/(100-'Заказ, cкидки и курсы валют'!$C$43),H1317))))),2)</f>
        <v>893.62</v>
      </c>
    </row>
    <row r="1318" spans="1:10" ht="14.15" customHeight="1">
      <c r="A1318" s="403" t="s">
        <v>4290</v>
      </c>
      <c r="B1318" s="490" t="s">
        <v>2899</v>
      </c>
      <c r="C1318" s="399">
        <v>13.48</v>
      </c>
      <c r="D1318" s="40">
        <v>2.5</v>
      </c>
      <c r="E1318" s="1602">
        <f t="shared" si="266"/>
        <v>28.355999999999998</v>
      </c>
      <c r="F1318" s="471">
        <f t="shared" si="273"/>
        <v>28.36</v>
      </c>
      <c r="G1318" s="691">
        <f>'Заказ, cкидки и курсы валют'!$J$23*F1318</f>
        <v>326.14</v>
      </c>
      <c r="H1318" s="96">
        <f t="shared" si="274"/>
        <v>815.35</v>
      </c>
      <c r="I1318" s="14"/>
      <c r="J1318" s="96">
        <f>ROUND(IF(H1318&lt;'Заказ, cкидки и курсы валют'!$B$39,H1318*0.54*100/(100-'Заказ, cкидки и курсы валют'!$C$39),IF(H1318&lt;'Заказ, cкидки и курсы валют'!$B$40,H1318*0.54*100/(100-'Заказ, cкидки и курсы валют'!$C$40),IF(H1318&lt;'Заказ, cкидки и курсы валют'!$B$41,H1318*0.54*100/(100-'Заказ, cкидки и курсы валют'!$C$41),IF(H1318&lt;'Заказ, cкидки и курсы валют'!$B$42,H1318*0.54*100/(100-'Заказ, cкидки и курсы валют'!$C$42),IF(H1318&lt;'Заказ, cкидки и курсы валют'!$B$43,H1318*0.54*100/(100-'Заказ, cкидки и курсы валют'!$C$43),H1318))))),2)</f>
        <v>880.58</v>
      </c>
    </row>
    <row r="1319" spans="1:10" ht="14.15" customHeight="1">
      <c r="A1319" s="403" t="s">
        <v>4291</v>
      </c>
      <c r="B1319" s="490" t="s">
        <v>610</v>
      </c>
      <c r="C1319" s="399">
        <v>15.03</v>
      </c>
      <c r="D1319" s="40">
        <v>2.5</v>
      </c>
      <c r="E1319" s="1602">
        <f t="shared" si="266"/>
        <v>29.411999999999999</v>
      </c>
      <c r="F1319" s="471">
        <f t="shared" si="273"/>
        <v>29.41</v>
      </c>
      <c r="G1319" s="691">
        <f>'Заказ, cкидки и курсы валют'!$J$23*F1319</f>
        <v>338.21499999999997</v>
      </c>
      <c r="H1319" s="96">
        <f t="shared" si="274"/>
        <v>845.54</v>
      </c>
      <c r="I1319" s="14"/>
      <c r="J1319" s="96">
        <f>ROUND(IF(H1319&lt;'Заказ, cкидки и курсы валют'!$B$39,H1319*0.54*100/(100-'Заказ, cкидки и курсы валют'!$C$39),IF(H1319&lt;'Заказ, cкидки и курсы валют'!$B$40,H1319*0.54*100/(100-'Заказ, cкидки и курсы валют'!$C$40),IF(H1319&lt;'Заказ, cкидки и курсы валют'!$B$41,H1319*0.54*100/(100-'Заказ, cкидки и курсы валют'!$C$41),IF(H1319&lt;'Заказ, cкидки и курсы валют'!$B$42,H1319*0.54*100/(100-'Заказ, cкидки и курсы валют'!$C$42),IF(H1319&lt;'Заказ, cкидки и курсы валют'!$B$43,H1319*0.54*100/(100-'Заказ, cкидки и курсы валют'!$C$43),H1319))))),2)</f>
        <v>913.18</v>
      </c>
    </row>
    <row r="1320" spans="1:10" ht="14.15" customHeight="1">
      <c r="A1320" s="403" t="s">
        <v>4292</v>
      </c>
      <c r="B1320" s="490" t="s">
        <v>2900</v>
      </c>
      <c r="C1320" s="399">
        <v>16.579999999999998</v>
      </c>
      <c r="D1320" s="40">
        <v>2.5</v>
      </c>
      <c r="E1320" s="1602">
        <f t="shared" si="266"/>
        <v>27.876000000000001</v>
      </c>
      <c r="F1320" s="471">
        <f t="shared" si="273"/>
        <v>27.88</v>
      </c>
      <c r="G1320" s="691">
        <f>'Заказ, cкидки и курсы валют'!$J$23*F1320</f>
        <v>320.62</v>
      </c>
      <c r="H1320" s="96">
        <f t="shared" si="274"/>
        <v>801.55</v>
      </c>
      <c r="I1320" s="14"/>
      <c r="J1320" s="96">
        <f>ROUND(IF(H1320&lt;'Заказ, cкидки и курсы валют'!$B$39,H1320*0.54*100/(100-'Заказ, cкидки и курсы валют'!$C$39),IF(H1320&lt;'Заказ, cкидки и курсы валют'!$B$40,H1320*0.54*100/(100-'Заказ, cкидки и курсы валют'!$C$40),IF(H1320&lt;'Заказ, cкидки и курсы валют'!$B$41,H1320*0.54*100/(100-'Заказ, cкидки и курсы валют'!$C$41),IF(H1320&lt;'Заказ, cкидки и курсы валют'!$B$42,H1320*0.54*100/(100-'Заказ, cкидки и курсы валют'!$C$42),IF(H1320&lt;'Заказ, cкидки и курсы валют'!$B$43,H1320*0.54*100/(100-'Заказ, cкидки и курсы валют'!$C$43),H1320))))),2)</f>
        <v>865.67</v>
      </c>
    </row>
    <row r="1321" spans="1:10" ht="14.15" customHeight="1">
      <c r="A1321" s="403" t="s">
        <v>4293</v>
      </c>
      <c r="B1321" s="490" t="s">
        <v>189</v>
      </c>
      <c r="C1321" s="399">
        <v>18.13</v>
      </c>
      <c r="D1321" s="40">
        <v>2.5</v>
      </c>
      <c r="E1321" s="1602">
        <f t="shared" si="266"/>
        <v>25.956</v>
      </c>
      <c r="F1321" s="471">
        <f t="shared" ref="F1321:F1325" si="275">ROUND(E1321*(1-$F$11),2)</f>
        <v>25.96</v>
      </c>
      <c r="G1321" s="691">
        <f>'Заказ, cкидки и курсы валют'!$J$23*F1321</f>
        <v>298.54000000000002</v>
      </c>
      <c r="H1321" s="96">
        <f t="shared" ref="H1321:H1325" si="276">ROUND((D1321)*G1321,2)</f>
        <v>746.35</v>
      </c>
      <c r="I1321" s="14"/>
      <c r="J1321" s="96">
        <f>ROUND(IF(H1321&lt;'Заказ, cкидки и курсы валют'!$B$39,H1321*0.54*100/(100-'Заказ, cкидки и курсы валют'!$C$39),IF(H1321&lt;'Заказ, cкидки и курсы валют'!$B$40,H1321*0.54*100/(100-'Заказ, cкидки и курсы валют'!$C$40),IF(H1321&lt;'Заказ, cкидки и курсы валют'!$B$41,H1321*0.54*100/(100-'Заказ, cкидки и курсы валют'!$C$41),IF(H1321&lt;'Заказ, cкидки и курсы валют'!$B$42,H1321*0.54*100/(100-'Заказ, cкидки и курсы валют'!$C$42),IF(H1321&lt;'Заказ, cкидки и курсы валют'!$B$43,H1321*0.54*100/(100-'Заказ, cкидки и курсы валют'!$C$43),H1321))))),2)</f>
        <v>806.06</v>
      </c>
    </row>
    <row r="1322" spans="1:10" ht="14.15" customHeight="1">
      <c r="A1322" s="403" t="s">
        <v>4294</v>
      </c>
      <c r="B1322" s="490" t="s">
        <v>1303</v>
      </c>
      <c r="C1322" s="399">
        <v>19.690000000000001</v>
      </c>
      <c r="D1322" s="40">
        <v>2.5</v>
      </c>
      <c r="E1322" s="1602">
        <f t="shared" si="266"/>
        <v>26.507999999999999</v>
      </c>
      <c r="F1322" s="471">
        <f t="shared" si="275"/>
        <v>26.51</v>
      </c>
      <c r="G1322" s="691">
        <f>'Заказ, cкидки и курсы валют'!$J$23*F1322</f>
        <v>304.86500000000001</v>
      </c>
      <c r="H1322" s="96">
        <f t="shared" si="276"/>
        <v>762.16</v>
      </c>
      <c r="I1322" s="14"/>
      <c r="J1322" s="96">
        <f>ROUND(IF(H1322&lt;'Заказ, cкидки и курсы валют'!$B$39,H1322*0.54*100/(100-'Заказ, cкидки и курсы валют'!$C$39),IF(H1322&lt;'Заказ, cкидки и курсы валют'!$B$40,H1322*0.54*100/(100-'Заказ, cкидки и курсы валют'!$C$40),IF(H1322&lt;'Заказ, cкидки и курсы валют'!$B$41,H1322*0.54*100/(100-'Заказ, cкидки и курсы валют'!$C$41),IF(H1322&lt;'Заказ, cкидки и курсы валют'!$B$42,H1322*0.54*100/(100-'Заказ, cкидки и курсы валют'!$C$42),IF(H1322&lt;'Заказ, cкидки и курсы валют'!$B$43,H1322*0.54*100/(100-'Заказ, cкидки и курсы валют'!$C$43),H1322))))),2)</f>
        <v>823.13</v>
      </c>
    </row>
    <row r="1323" spans="1:10" ht="14.15" customHeight="1">
      <c r="A1323" s="403" t="s">
        <v>4295</v>
      </c>
      <c r="B1323" s="490" t="s">
        <v>190</v>
      </c>
      <c r="C1323" s="399">
        <v>21.14</v>
      </c>
      <c r="D1323" s="40">
        <v>2.5</v>
      </c>
      <c r="E1323" s="1602">
        <f t="shared" si="266"/>
        <v>26.507999999999999</v>
      </c>
      <c r="F1323" s="471">
        <f t="shared" si="275"/>
        <v>26.51</v>
      </c>
      <c r="G1323" s="691">
        <f>'Заказ, cкидки и курсы валют'!$J$23*F1323</f>
        <v>304.86500000000001</v>
      </c>
      <c r="H1323" s="96">
        <f t="shared" si="276"/>
        <v>762.16</v>
      </c>
      <c r="I1323" s="14"/>
      <c r="J1323" s="96">
        <f>ROUND(IF(H1323&lt;'Заказ, cкидки и курсы валют'!$B$39,H1323*0.54*100/(100-'Заказ, cкидки и курсы валют'!$C$39),IF(H1323&lt;'Заказ, cкидки и курсы валют'!$B$40,H1323*0.54*100/(100-'Заказ, cкидки и курсы валют'!$C$40),IF(H1323&lt;'Заказ, cкидки и курсы валют'!$B$41,H1323*0.54*100/(100-'Заказ, cкидки и курсы валют'!$C$41),IF(H1323&lt;'Заказ, cкидки и курсы валют'!$B$42,H1323*0.54*100/(100-'Заказ, cкидки и курсы валют'!$C$42),IF(H1323&lt;'Заказ, cкидки и курсы валют'!$B$43,H1323*0.54*100/(100-'Заказ, cкидки и курсы валют'!$C$43),H1323))))),2)</f>
        <v>823.13</v>
      </c>
    </row>
    <row r="1324" spans="1:10" ht="14.15" customHeight="1">
      <c r="A1324" s="403" t="s">
        <v>4296</v>
      </c>
      <c r="B1324" s="490" t="s">
        <v>191</v>
      </c>
      <c r="C1324" s="399">
        <v>24.25</v>
      </c>
      <c r="D1324" s="40">
        <v>2.5</v>
      </c>
      <c r="E1324" s="1602">
        <f t="shared" ref="E1324:E1331" si="277">E1243*1.2</f>
        <v>27.876000000000001</v>
      </c>
      <c r="F1324" s="471">
        <f t="shared" si="275"/>
        <v>27.88</v>
      </c>
      <c r="G1324" s="691">
        <f>'Заказ, cкидки и курсы валют'!$J$23*F1324</f>
        <v>320.62</v>
      </c>
      <c r="H1324" s="96">
        <f t="shared" si="276"/>
        <v>801.55</v>
      </c>
      <c r="I1324" s="14"/>
      <c r="J1324" s="96">
        <f>ROUND(IF(H1324&lt;'Заказ, cкидки и курсы валют'!$B$39,H1324*0.54*100/(100-'Заказ, cкидки и курсы валют'!$C$39),IF(H1324&lt;'Заказ, cкидки и курсы валют'!$B$40,H1324*0.54*100/(100-'Заказ, cкидки и курсы валют'!$C$40),IF(H1324&lt;'Заказ, cкидки и курсы валют'!$B$41,H1324*0.54*100/(100-'Заказ, cкидки и курсы валют'!$C$41),IF(H1324&lt;'Заказ, cкидки и курсы валют'!$B$42,H1324*0.54*100/(100-'Заказ, cкидки и курсы валют'!$C$42),IF(H1324&lt;'Заказ, cкидки и курсы валют'!$B$43,H1324*0.54*100/(100-'Заказ, cкидки и курсы валют'!$C$43),H1324))))),2)</f>
        <v>865.67</v>
      </c>
    </row>
    <row r="1325" spans="1:10" ht="14.15" customHeight="1">
      <c r="A1325" s="403" t="s">
        <v>4297</v>
      </c>
      <c r="B1325" s="490" t="s">
        <v>192</v>
      </c>
      <c r="C1325" s="399">
        <v>27.35</v>
      </c>
      <c r="D1325" s="40">
        <v>2.5</v>
      </c>
      <c r="E1325" s="1602">
        <f t="shared" si="277"/>
        <v>28.02</v>
      </c>
      <c r="F1325" s="471">
        <f t="shared" si="275"/>
        <v>28.02</v>
      </c>
      <c r="G1325" s="691">
        <f>'Заказ, cкидки и курсы валют'!$J$23*F1325</f>
        <v>322.23</v>
      </c>
      <c r="H1325" s="96">
        <f t="shared" si="276"/>
        <v>805.58</v>
      </c>
      <c r="I1325" s="14"/>
      <c r="J1325" s="96">
        <f>ROUND(IF(H1325&lt;'Заказ, cкидки и курсы валют'!$B$39,H1325*0.54*100/(100-'Заказ, cкидки и курсы валют'!$C$39),IF(H1325&lt;'Заказ, cкидки и курсы валют'!$B$40,H1325*0.54*100/(100-'Заказ, cкидки и курсы валют'!$C$40),IF(H1325&lt;'Заказ, cкидки и курсы валют'!$B$41,H1325*0.54*100/(100-'Заказ, cкидки и курсы валют'!$C$41),IF(H1325&lt;'Заказ, cкидки и курсы валют'!$B$42,H1325*0.54*100/(100-'Заказ, cкидки и курсы валют'!$C$42),IF(H1325&lt;'Заказ, cкидки и курсы валют'!$B$43,H1325*0.54*100/(100-'Заказ, cкидки и курсы валют'!$C$43),H1325))))),2)</f>
        <v>870.03</v>
      </c>
    </row>
    <row r="1326" spans="1:10" ht="14.15" customHeight="1">
      <c r="A1326" s="403" t="s">
        <v>4298</v>
      </c>
      <c r="B1326" s="490" t="s">
        <v>193</v>
      </c>
      <c r="C1326" s="399">
        <v>30.45</v>
      </c>
      <c r="D1326" s="40">
        <v>2</v>
      </c>
      <c r="E1326" s="1602">
        <f t="shared" si="277"/>
        <v>27.876000000000001</v>
      </c>
      <c r="F1326" s="471">
        <f t="shared" ref="F1326:F1330" si="278">ROUND(E1326*(1-$F$11),2)</f>
        <v>27.88</v>
      </c>
      <c r="G1326" s="691">
        <f>'Заказ, cкидки и курсы валют'!$J$23*F1326</f>
        <v>320.62</v>
      </c>
      <c r="H1326" s="96">
        <f t="shared" ref="H1326:H1330" si="279">ROUND((D1326)*G1326,2)</f>
        <v>641.24</v>
      </c>
      <c r="I1326" s="14"/>
      <c r="J1326" s="96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692.54</v>
      </c>
    </row>
    <row r="1327" spans="1:10" ht="14.15" customHeight="1">
      <c r="A1327" s="403" t="s">
        <v>4299</v>
      </c>
      <c r="B1327" s="490" t="s">
        <v>2901</v>
      </c>
      <c r="C1327" s="399">
        <v>33.56</v>
      </c>
      <c r="D1327" s="40">
        <v>2</v>
      </c>
      <c r="E1327" s="1602">
        <f t="shared" si="277"/>
        <v>28.055999999999997</v>
      </c>
      <c r="F1327" s="471">
        <f t="shared" si="278"/>
        <v>28.06</v>
      </c>
      <c r="G1327" s="691">
        <f>'Заказ, cкидки и курсы валют'!$J$23*F1327</f>
        <v>322.69</v>
      </c>
      <c r="H1327" s="96">
        <f t="shared" si="279"/>
        <v>645.38</v>
      </c>
      <c r="I1327" s="14"/>
      <c r="J1327" s="96">
        <f>ROUND(IF(H1327&lt;'Заказ, cкидки и курсы валют'!$B$39,H1327*0.54*100/(100-'Заказ, cкидки и курсы валют'!$C$39),IF(H1327&lt;'Заказ, cкидки и курсы валют'!$B$40,H1327*0.54*100/(100-'Заказ, cкидки и курсы валют'!$C$40),IF(H1327&lt;'Заказ, cкидки и курсы валют'!$B$41,H1327*0.54*100/(100-'Заказ, cкидки и курсы валют'!$C$41),IF(H1327&lt;'Заказ, cкидки и курсы валют'!$B$42,H1327*0.54*100/(100-'Заказ, cкидки и курсы валют'!$C$42),IF(H1327&lt;'Заказ, cкидки и курсы валют'!$B$43,H1327*0.54*100/(100-'Заказ, cкидки и курсы валют'!$C$43),H1327))))),2)</f>
        <v>697.01</v>
      </c>
    </row>
    <row r="1328" spans="1:10" ht="14.15" customHeight="1">
      <c r="A1328" s="403" t="s">
        <v>4300</v>
      </c>
      <c r="B1328" s="490" t="s">
        <v>194</v>
      </c>
      <c r="C1328" s="399">
        <v>36.56</v>
      </c>
      <c r="D1328" s="40">
        <v>2</v>
      </c>
      <c r="E1328" s="1602">
        <f t="shared" si="277"/>
        <v>29.411999999999999</v>
      </c>
      <c r="F1328" s="471">
        <f t="shared" si="278"/>
        <v>29.41</v>
      </c>
      <c r="G1328" s="691">
        <f>'Заказ, cкидки и курсы валют'!$J$23*F1328</f>
        <v>338.21499999999997</v>
      </c>
      <c r="H1328" s="96">
        <f t="shared" si="279"/>
        <v>676.43</v>
      </c>
      <c r="I1328" s="14"/>
      <c r="J1328" s="96">
        <f>ROUND(IF(H1328&lt;'Заказ, cкидки и курсы валют'!$B$39,H1328*0.54*100/(100-'Заказ, cкидки и курсы валют'!$C$39),IF(H1328&lt;'Заказ, cкидки и курсы валют'!$B$40,H1328*0.54*100/(100-'Заказ, cкидки и курсы валют'!$C$40),IF(H1328&lt;'Заказ, cкидки и курсы валют'!$B$41,H1328*0.54*100/(100-'Заказ, cкидки и курсы валют'!$C$41),IF(H1328&lt;'Заказ, cкидки и курсы валют'!$B$42,H1328*0.54*100/(100-'Заказ, cкидки и курсы валют'!$C$42),IF(H1328&lt;'Заказ, cкидки и курсы валют'!$B$43,H1328*0.54*100/(100-'Заказ, cкидки и курсы валют'!$C$43),H1328))))),2)</f>
        <v>730.54</v>
      </c>
    </row>
    <row r="1329" spans="1:10" ht="14.15" customHeight="1">
      <c r="A1329" s="403" t="s">
        <v>10693</v>
      </c>
      <c r="B1329" s="399" t="s">
        <v>956</v>
      </c>
      <c r="C1329" s="399">
        <v>48.73</v>
      </c>
      <c r="D1329" s="40">
        <v>2</v>
      </c>
      <c r="E1329" s="1602">
        <f t="shared" si="277"/>
        <v>28.452000000000002</v>
      </c>
      <c r="F1329" s="471">
        <f t="shared" si="278"/>
        <v>28.45</v>
      </c>
      <c r="G1329" s="691">
        <f>'Заказ, cкидки и курсы валют'!$J$23*F1329</f>
        <v>327.17500000000001</v>
      </c>
      <c r="H1329" s="96">
        <f t="shared" si="279"/>
        <v>654.35</v>
      </c>
      <c r="I1329" s="14"/>
      <c r="J1329" s="96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706.7</v>
      </c>
    </row>
    <row r="1330" spans="1:10" ht="14.15" customHeight="1">
      <c r="A1330" s="403" t="s">
        <v>4301</v>
      </c>
      <c r="B1330" s="490" t="s">
        <v>195</v>
      </c>
      <c r="C1330" s="399">
        <v>42.77</v>
      </c>
      <c r="D1330" s="40">
        <v>2</v>
      </c>
      <c r="E1330" s="1602">
        <f t="shared" si="277"/>
        <v>26.736000000000001</v>
      </c>
      <c r="F1330" s="471">
        <f t="shared" si="278"/>
        <v>26.74</v>
      </c>
      <c r="G1330" s="691">
        <f>'Заказ, cкидки и курсы валют'!$J$23*F1330</f>
        <v>307.51</v>
      </c>
      <c r="H1330" s="96">
        <f t="shared" si="279"/>
        <v>615.02</v>
      </c>
      <c r="I1330" s="14"/>
      <c r="J1330" s="96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664.22</v>
      </c>
    </row>
    <row r="1331" spans="1:10" ht="14.15" customHeight="1">
      <c r="A1331" s="403" t="s">
        <v>4302</v>
      </c>
      <c r="B1331" s="490" t="s">
        <v>196</v>
      </c>
      <c r="C1331" s="399">
        <v>48.98</v>
      </c>
      <c r="D1331" s="40">
        <v>2</v>
      </c>
      <c r="E1331" s="1602">
        <f t="shared" si="277"/>
        <v>28.523999999999997</v>
      </c>
      <c r="F1331" s="471">
        <f t="shared" ref="F1331:F1335" si="280">ROUND(E1331*(1-$F$11),2)</f>
        <v>28.52</v>
      </c>
      <c r="G1331" s="691">
        <f>'Заказ, cкидки и курсы валют'!$J$23*F1331</f>
        <v>327.98</v>
      </c>
      <c r="H1331" s="96">
        <f t="shared" ref="H1331:H1335" si="281">ROUND((D1331)*G1331,2)</f>
        <v>655.96</v>
      </c>
      <c r="I1331" s="14"/>
      <c r="J1331" s="96">
        <f>ROUND(IF(H1331&lt;'Заказ, cкидки и курсы валют'!$B$39,H1331*0.54*100/(100-'Заказ, cкидки и курсы валют'!$C$39),IF(H1331&lt;'Заказ, cкидки и курсы валют'!$B$40,H1331*0.54*100/(100-'Заказ, cкидки и курсы валют'!$C$40),IF(H1331&lt;'Заказ, cкидки и курсы валют'!$B$41,H1331*0.54*100/(100-'Заказ, cкидки и курсы валют'!$C$41),IF(H1331&lt;'Заказ, cкидки и курсы валют'!$B$42,H1331*0.54*100/(100-'Заказ, cкидки и курсы валют'!$C$42),IF(H1331&lt;'Заказ, cкидки и курсы валют'!$B$43,H1331*0.54*100/(100-'Заказ, cкидки и курсы валют'!$C$43),H1331))))),2)</f>
        <v>708.44</v>
      </c>
    </row>
    <row r="1332" spans="1:10" ht="14.15" customHeight="1">
      <c r="A1332" s="403" t="s">
        <v>4988</v>
      </c>
      <c r="B1332" s="490" t="s">
        <v>3141</v>
      </c>
      <c r="C1332" s="399">
        <v>19.23</v>
      </c>
      <c r="D1332" s="40">
        <v>2.5</v>
      </c>
      <c r="E1332" s="1602">
        <f t="shared" ref="E1332:E1341" si="282">E1254*1.2</f>
        <v>30.647999999999996</v>
      </c>
      <c r="F1332" s="471">
        <f t="shared" si="280"/>
        <v>30.65</v>
      </c>
      <c r="G1332" s="691">
        <f>'Заказ, cкидки и курсы валют'!$J$23*F1332</f>
        <v>352.47499999999997</v>
      </c>
      <c r="H1332" s="96">
        <f t="shared" si="281"/>
        <v>881.19</v>
      </c>
      <c r="I1332" s="14"/>
      <c r="J1332" s="96">
        <f>ROUND(IF(H1332&lt;'Заказ, cкидки и курсы валют'!$B$39,H1332*0.54*100/(100-'Заказ, cкидки и курсы валют'!$C$39),IF(H1332&lt;'Заказ, cкидки и курсы валют'!$B$40,H1332*0.54*100/(100-'Заказ, cкидки и курсы валют'!$C$40),IF(H1332&lt;'Заказ, cкидки и курсы валют'!$B$41,H1332*0.54*100/(100-'Заказ, cкидки и курсы валют'!$C$41),IF(H1332&lt;'Заказ, cкидки и курсы валют'!$B$42,H1332*0.54*100/(100-'Заказ, cкидки и курсы валют'!$C$42),IF(H1332&lt;'Заказ, cкидки и курсы валют'!$B$43,H1332*0.54*100/(100-'Заказ, cкидки и курсы валют'!$C$43),H1332))))),2)</f>
        <v>951.69</v>
      </c>
    </row>
    <row r="1333" spans="1:10" ht="14.15" customHeight="1">
      <c r="A1333" s="403" t="s">
        <v>3440</v>
      </c>
      <c r="B1333" s="490" t="s">
        <v>3429</v>
      </c>
      <c r="C1333" s="399">
        <v>20.77</v>
      </c>
      <c r="D1333" s="40">
        <v>2.5</v>
      </c>
      <c r="E1333" s="1602">
        <f t="shared" si="282"/>
        <v>27.3</v>
      </c>
      <c r="F1333" s="471">
        <f t="shared" si="280"/>
        <v>27.3</v>
      </c>
      <c r="G1333" s="691">
        <f>'Заказ, cкидки и курсы валют'!$J$23*F1333</f>
        <v>313.95</v>
      </c>
      <c r="H1333" s="96">
        <f t="shared" si="281"/>
        <v>784.88</v>
      </c>
      <c r="I1333" s="14"/>
      <c r="J1333" s="96">
        <f>ROUND(IF(H1333&lt;'Заказ, cкидки и курсы валют'!$B$39,H1333*0.54*100/(100-'Заказ, cкидки и курсы валют'!$C$39),IF(H1333&lt;'Заказ, cкидки и курсы валют'!$B$40,H1333*0.54*100/(100-'Заказ, cкидки и курсы валют'!$C$40),IF(H1333&lt;'Заказ, cкидки и курсы валют'!$B$41,H1333*0.54*100/(100-'Заказ, cкидки и курсы валют'!$C$41),IF(H1333&lt;'Заказ, cкидки и курсы валют'!$B$42,H1333*0.54*100/(100-'Заказ, cкидки и курсы валют'!$C$42),IF(H1333&lt;'Заказ, cкидки и курсы валют'!$B$43,H1333*0.54*100/(100-'Заказ, cкидки и курсы валют'!$C$43),H1333))))),2)</f>
        <v>847.67</v>
      </c>
    </row>
    <row r="1334" spans="1:10" ht="14.15" customHeight="1">
      <c r="A1334" s="403" t="s">
        <v>3441</v>
      </c>
      <c r="B1334" s="490" t="s">
        <v>3175</v>
      </c>
      <c r="C1334" s="399">
        <v>23.22</v>
      </c>
      <c r="D1334" s="40">
        <v>2.5</v>
      </c>
      <c r="E1334" s="1602">
        <f t="shared" si="282"/>
        <v>28.116</v>
      </c>
      <c r="F1334" s="471">
        <f t="shared" si="280"/>
        <v>28.12</v>
      </c>
      <c r="G1334" s="691">
        <f>'Заказ, cкидки и курсы валют'!$J$23*F1334</f>
        <v>323.38</v>
      </c>
      <c r="H1334" s="96">
        <f t="shared" si="281"/>
        <v>808.45</v>
      </c>
      <c r="I1334" s="14"/>
      <c r="J1334" s="96">
        <f>ROUND(IF(H1334&lt;'Заказ, cкидки и курсы валют'!$B$39,H1334*0.54*100/(100-'Заказ, cкидки и курсы валют'!$C$39),IF(H1334&lt;'Заказ, cкидки и курсы валют'!$B$40,H1334*0.54*100/(100-'Заказ, cкидки и курсы валют'!$C$40),IF(H1334&lt;'Заказ, cкидки и курсы валют'!$B$41,H1334*0.54*100/(100-'Заказ, cкидки и курсы валют'!$C$41),IF(H1334&lt;'Заказ, cкидки и курсы валют'!$B$42,H1334*0.54*100/(100-'Заказ, cкидки и курсы валют'!$C$42),IF(H1334&lt;'Заказ, cкидки и курсы валют'!$B$43,H1334*0.54*100/(100-'Заказ, cкидки и курсы валют'!$C$43),H1334))))),2)</f>
        <v>873.13</v>
      </c>
    </row>
    <row r="1335" spans="1:10" ht="14.15" customHeight="1">
      <c r="A1335" s="403" t="s">
        <v>3442</v>
      </c>
      <c r="B1335" s="490" t="s">
        <v>2902</v>
      </c>
      <c r="C1335" s="399">
        <v>25.67</v>
      </c>
      <c r="D1335" s="40">
        <v>2.5</v>
      </c>
      <c r="E1335" s="1602">
        <f t="shared" si="282"/>
        <v>29.135999999999999</v>
      </c>
      <c r="F1335" s="471">
        <f t="shared" si="280"/>
        <v>29.14</v>
      </c>
      <c r="G1335" s="691">
        <f>'Заказ, cкидки и курсы валют'!$J$23*F1335</f>
        <v>335.11</v>
      </c>
      <c r="H1335" s="96">
        <f t="shared" si="281"/>
        <v>837.78</v>
      </c>
      <c r="I1335" s="14"/>
      <c r="J1335" s="96">
        <f>ROUND(IF(H1335&lt;'Заказ, cкидки и курсы валют'!$B$39,H1335*0.54*100/(100-'Заказ, cкидки и курсы валют'!$C$39),IF(H1335&lt;'Заказ, cкидки и курсы валют'!$B$40,H1335*0.54*100/(100-'Заказ, cкидки и курсы валют'!$C$40),IF(H1335&lt;'Заказ, cкидки и курсы валют'!$B$41,H1335*0.54*100/(100-'Заказ, cкидки и курсы валют'!$C$41),IF(H1335&lt;'Заказ, cкидки и курсы валют'!$B$42,H1335*0.54*100/(100-'Заказ, cкидки и курсы валют'!$C$42),IF(H1335&lt;'Заказ, cкидки и курсы валют'!$B$43,H1335*0.54*100/(100-'Заказ, cкидки и курсы валют'!$C$43),H1335))))),2)</f>
        <v>904.8</v>
      </c>
    </row>
    <row r="1336" spans="1:10" ht="14.15" customHeight="1">
      <c r="A1336" s="403" t="s">
        <v>3443</v>
      </c>
      <c r="B1336" s="490" t="s">
        <v>2903</v>
      </c>
      <c r="C1336" s="399">
        <v>28.12</v>
      </c>
      <c r="D1336" s="40">
        <v>2.5</v>
      </c>
      <c r="E1336" s="1602">
        <f t="shared" si="282"/>
        <v>28.116</v>
      </c>
      <c r="F1336" s="471">
        <f t="shared" ref="F1336:F1340" si="283">ROUND(E1336*(1-$F$11),2)</f>
        <v>28.12</v>
      </c>
      <c r="G1336" s="691">
        <f>'Заказ, cкидки и курсы валют'!$J$23*F1336</f>
        <v>323.38</v>
      </c>
      <c r="H1336" s="96">
        <f t="shared" ref="H1336:H1340" si="284">ROUND((D1336)*G1336,2)</f>
        <v>808.45</v>
      </c>
      <c r="I1336" s="14"/>
      <c r="J1336" s="96">
        <f>ROUND(IF(H1336&lt;'Заказ, cкидки и курсы валют'!$B$39,H1336*0.54*100/(100-'Заказ, cкидки и курсы валют'!$C$39),IF(H1336&lt;'Заказ, cкидки и курсы валют'!$B$40,H1336*0.54*100/(100-'Заказ, cкидки и курсы валют'!$C$40),IF(H1336&lt;'Заказ, cкидки и курсы валют'!$B$41,H1336*0.54*100/(100-'Заказ, cкидки и курсы валют'!$C$41),IF(H1336&lt;'Заказ, cкидки и курсы валют'!$B$42,H1336*0.54*100/(100-'Заказ, cкидки и курсы валют'!$C$42),IF(H1336&lt;'Заказ, cкидки и курсы валют'!$B$43,H1336*0.54*100/(100-'Заказ, cкидки и курсы валют'!$C$43),H1336))))),2)</f>
        <v>873.13</v>
      </c>
    </row>
    <row r="1337" spans="1:10" ht="14.15" customHeight="1">
      <c r="A1337" s="403" t="s">
        <v>3444</v>
      </c>
      <c r="B1337" s="490" t="s">
        <v>2904</v>
      </c>
      <c r="C1337" s="399">
        <v>30.57</v>
      </c>
      <c r="D1337" s="40">
        <v>2.5</v>
      </c>
      <c r="E1337" s="1602">
        <f t="shared" si="282"/>
        <v>27.755999999999997</v>
      </c>
      <c r="F1337" s="471">
        <f t="shared" si="283"/>
        <v>27.76</v>
      </c>
      <c r="G1337" s="691">
        <f>'Заказ, cкидки и курсы валют'!$J$23*F1337</f>
        <v>319.24</v>
      </c>
      <c r="H1337" s="96">
        <f t="shared" si="284"/>
        <v>798.1</v>
      </c>
      <c r="I1337" s="14"/>
      <c r="J1337" s="96">
        <f>ROUND(IF(H1337&lt;'Заказ, cкидки и курсы валют'!$B$39,H1337*0.54*100/(100-'Заказ, cкидки и курсы валют'!$C$39),IF(H1337&lt;'Заказ, cкидки и курсы валют'!$B$40,H1337*0.54*100/(100-'Заказ, cкидки и курсы валют'!$C$40),IF(H1337&lt;'Заказ, cкидки и курсы валют'!$B$41,H1337*0.54*100/(100-'Заказ, cкидки и курсы валют'!$C$41),IF(H1337&lt;'Заказ, cкидки и курсы валют'!$B$42,H1337*0.54*100/(100-'Заказ, cкидки и курсы валют'!$C$42),IF(H1337&lt;'Заказ, cкидки и курсы валют'!$B$43,H1337*0.54*100/(100-'Заказ, cкидки и курсы валют'!$C$43),H1337))))),2)</f>
        <v>861.95</v>
      </c>
    </row>
    <row r="1338" spans="1:10" ht="14.15" customHeight="1">
      <c r="A1338" s="403" t="s">
        <v>3445</v>
      </c>
      <c r="B1338" s="490" t="s">
        <v>2905</v>
      </c>
      <c r="C1338" s="399">
        <v>33.020000000000003</v>
      </c>
      <c r="D1338" s="40">
        <v>2.5</v>
      </c>
      <c r="E1338" s="1602">
        <f t="shared" si="282"/>
        <v>28.931999999999999</v>
      </c>
      <c r="F1338" s="471">
        <f t="shared" si="283"/>
        <v>28.93</v>
      </c>
      <c r="G1338" s="691">
        <f>'Заказ, cкидки и курсы валют'!$J$23*F1338</f>
        <v>332.69499999999999</v>
      </c>
      <c r="H1338" s="96">
        <f t="shared" si="284"/>
        <v>831.74</v>
      </c>
      <c r="I1338" s="14"/>
      <c r="J1338" s="96">
        <f>ROUND(IF(H1338&lt;'Заказ, cкидки и курсы валют'!$B$39,H1338*0.54*100/(100-'Заказ, cкидки и курсы валют'!$C$39),IF(H1338&lt;'Заказ, cкидки и курсы валют'!$B$40,H1338*0.54*100/(100-'Заказ, cкидки и курсы валют'!$C$40),IF(H1338&lt;'Заказ, cкидки и курсы валют'!$B$41,H1338*0.54*100/(100-'Заказ, cкидки и курсы валют'!$C$41),IF(H1338&lt;'Заказ, cкидки и курсы валют'!$B$42,H1338*0.54*100/(100-'Заказ, cкидки и курсы валют'!$C$42),IF(H1338&lt;'Заказ, cкидки и курсы валют'!$B$43,H1338*0.54*100/(100-'Заказ, cкидки и курсы валют'!$C$43),H1338))))),2)</f>
        <v>898.28</v>
      </c>
    </row>
    <row r="1339" spans="1:10" ht="14.15" customHeight="1">
      <c r="A1339" s="403" t="s">
        <v>3446</v>
      </c>
      <c r="B1339" s="490" t="s">
        <v>200</v>
      </c>
      <c r="C1339" s="399">
        <v>35.47</v>
      </c>
      <c r="D1339" s="40">
        <v>2.5</v>
      </c>
      <c r="E1339" s="1602">
        <f t="shared" si="282"/>
        <v>27.755999999999997</v>
      </c>
      <c r="F1339" s="471">
        <f t="shared" si="283"/>
        <v>27.76</v>
      </c>
      <c r="G1339" s="691">
        <f>'Заказ, cкидки и курсы валют'!$J$23*F1339</f>
        <v>319.24</v>
      </c>
      <c r="H1339" s="96">
        <f t="shared" si="284"/>
        <v>798.1</v>
      </c>
      <c r="I1339" s="14"/>
      <c r="J1339" s="96">
        <f>ROUND(IF(H1339&lt;'Заказ, cкидки и курсы валют'!$B$39,H1339*0.54*100/(100-'Заказ, cкидки и курсы валют'!$C$39),IF(H1339&lt;'Заказ, cкидки и курсы валют'!$B$40,H1339*0.54*100/(100-'Заказ, cкидки и курсы валют'!$C$40),IF(H1339&lt;'Заказ, cкидки и курсы валют'!$B$41,H1339*0.54*100/(100-'Заказ, cкидки и курсы валют'!$C$41),IF(H1339&lt;'Заказ, cкидки и курсы валют'!$B$42,H1339*0.54*100/(100-'Заказ, cкидки и курсы валют'!$C$42),IF(H1339&lt;'Заказ, cкидки и курсы валют'!$B$43,H1339*0.54*100/(100-'Заказ, cкидки и курсы валют'!$C$43),H1339))))),2)</f>
        <v>861.95</v>
      </c>
    </row>
    <row r="1340" spans="1:10" ht="14.15" customHeight="1">
      <c r="A1340" s="403" t="s">
        <v>3447</v>
      </c>
      <c r="B1340" s="490" t="s">
        <v>201</v>
      </c>
      <c r="C1340" s="399">
        <v>40.47</v>
      </c>
      <c r="D1340" s="40">
        <v>2.5</v>
      </c>
      <c r="E1340" s="1602">
        <f t="shared" si="282"/>
        <v>28.931999999999999</v>
      </c>
      <c r="F1340" s="471">
        <f t="shared" si="283"/>
        <v>28.93</v>
      </c>
      <c r="G1340" s="691">
        <f>'Заказ, cкидки и курсы валют'!$J$23*F1340</f>
        <v>332.69499999999999</v>
      </c>
      <c r="H1340" s="96">
        <f t="shared" si="284"/>
        <v>831.74</v>
      </c>
      <c r="I1340" s="14"/>
      <c r="J1340" s="96">
        <f>ROUND(IF(H1340&lt;'Заказ, cкидки и курсы валют'!$B$39,H1340*0.54*100/(100-'Заказ, cкидки и курсы валют'!$C$39),IF(H1340&lt;'Заказ, cкидки и курсы валют'!$B$40,H1340*0.54*100/(100-'Заказ, cкидки и курсы валют'!$C$40),IF(H1340&lt;'Заказ, cкидки и курсы валют'!$B$41,H1340*0.54*100/(100-'Заказ, cкидки и курсы валют'!$C$41),IF(H1340&lt;'Заказ, cкидки и курсы валют'!$B$42,H1340*0.54*100/(100-'Заказ, cкидки и курсы валют'!$C$42),IF(H1340&lt;'Заказ, cкидки и курсы валют'!$B$43,H1340*0.54*100/(100-'Заказ, cкидки и курсы валют'!$C$43),H1340))))),2)</f>
        <v>898.28</v>
      </c>
    </row>
    <row r="1341" spans="1:10" ht="14.15" customHeight="1">
      <c r="A1341" s="403" t="s">
        <v>12453</v>
      </c>
      <c r="B1341" s="399" t="s">
        <v>254</v>
      </c>
      <c r="C1341" s="399">
        <v>43.8</v>
      </c>
      <c r="D1341" s="40">
        <v>2.5</v>
      </c>
      <c r="E1341" s="1602">
        <f t="shared" si="282"/>
        <v>27.755999999999997</v>
      </c>
      <c r="F1341" s="471">
        <f t="shared" ref="F1341" si="285">ROUND(E1341*(1-$F$11),2)</f>
        <v>27.76</v>
      </c>
      <c r="G1341" s="691">
        <f>'Заказ, cкидки и курсы валют'!$J$23*F1341</f>
        <v>319.24</v>
      </c>
      <c r="H1341" s="96">
        <f t="shared" ref="H1341" si="286">ROUND((D1341)*G1341,2)</f>
        <v>798.1</v>
      </c>
      <c r="I1341" s="14"/>
      <c r="J1341" s="2107"/>
    </row>
    <row r="1342" spans="1:10" ht="14.15" customHeight="1">
      <c r="A1342" s="403" t="s">
        <v>3448</v>
      </c>
      <c r="B1342" s="490" t="s">
        <v>607</v>
      </c>
      <c r="C1342" s="399">
        <v>45.37</v>
      </c>
      <c r="D1342" s="40">
        <v>2.5</v>
      </c>
      <c r="E1342" s="1602">
        <f t="shared" ref="E1342:E1347" si="287">E1264*1.2</f>
        <v>27.755999999999997</v>
      </c>
      <c r="F1342" s="471">
        <f t="shared" ref="F1342:F1346" si="288">ROUND(E1342*(1-$F$11),2)</f>
        <v>27.76</v>
      </c>
      <c r="G1342" s="691">
        <f>'Заказ, cкидки и курсы валют'!$J$23*F1342</f>
        <v>319.24</v>
      </c>
      <c r="H1342" s="96">
        <f t="shared" ref="H1342:H1346" si="289">ROUND((D1342)*G1342,2)</f>
        <v>798.1</v>
      </c>
      <c r="I1342" s="14"/>
      <c r="J1342" s="96">
        <f>ROUND(IF(H1342&lt;'Заказ, cкидки и курсы валют'!$B$39,H1342*0.54*100/(100-'Заказ, cкидки и курсы валют'!$C$39),IF(H1342&lt;'Заказ, cкидки и курсы валют'!$B$40,H1342*0.54*100/(100-'Заказ, cкидки и курсы валют'!$C$40),IF(H1342&lt;'Заказ, cкидки и курсы валют'!$B$41,H1342*0.54*100/(100-'Заказ, cкидки и курсы валют'!$C$41),IF(H1342&lt;'Заказ, cкидки и курсы валют'!$B$42,H1342*0.54*100/(100-'Заказ, cкидки и курсы валют'!$C$42),IF(H1342&lt;'Заказ, cкидки и курсы валют'!$B$43,H1342*0.54*100/(100-'Заказ, cкидки и курсы валют'!$C$43),H1342))))),2)</f>
        <v>861.95</v>
      </c>
    </row>
    <row r="1343" spans="1:10" ht="14.15" customHeight="1">
      <c r="A1343" s="403" t="s">
        <v>3449</v>
      </c>
      <c r="B1343" s="490" t="s">
        <v>202</v>
      </c>
      <c r="C1343" s="399">
        <v>50.27</v>
      </c>
      <c r="D1343" s="40">
        <v>2.5</v>
      </c>
      <c r="E1343" s="1602">
        <f t="shared" si="287"/>
        <v>27.671999999999997</v>
      </c>
      <c r="F1343" s="471">
        <f t="shared" si="288"/>
        <v>27.67</v>
      </c>
      <c r="G1343" s="691">
        <f>'Заказ, cкидки и курсы валют'!$J$23*F1343</f>
        <v>318.20500000000004</v>
      </c>
      <c r="H1343" s="96">
        <f t="shared" si="289"/>
        <v>795.51</v>
      </c>
      <c r="I1343" s="14"/>
      <c r="J1343" s="96">
        <f>ROUND(IF(H1343&lt;'Заказ, cкидки и курсы валют'!$B$39,H1343*0.54*100/(100-'Заказ, cкидки и курсы валют'!$C$39),IF(H1343&lt;'Заказ, cкидки и курсы валют'!$B$40,H1343*0.54*100/(100-'Заказ, cкидки и курсы валют'!$C$40),IF(H1343&lt;'Заказ, cкидки и курсы валют'!$B$41,H1343*0.54*100/(100-'Заказ, cкидки и курсы валют'!$C$41),IF(H1343&lt;'Заказ, cкидки и курсы валют'!$B$42,H1343*0.54*100/(100-'Заказ, cкидки и курсы валют'!$C$42),IF(H1343&lt;'Заказ, cкидки и курсы валют'!$B$43,H1343*0.54*100/(100-'Заказ, cкидки и курсы валют'!$C$43),H1343))))),2)</f>
        <v>859.15</v>
      </c>
    </row>
    <row r="1344" spans="1:10" ht="14.15" customHeight="1">
      <c r="A1344" s="403" t="s">
        <v>3450</v>
      </c>
      <c r="B1344" s="490" t="s">
        <v>606</v>
      </c>
      <c r="C1344" s="399">
        <v>56.3</v>
      </c>
      <c r="D1344" s="40">
        <v>2</v>
      </c>
      <c r="E1344" s="1602">
        <f t="shared" si="287"/>
        <v>25.679999999999996</v>
      </c>
      <c r="F1344" s="471">
        <f t="shared" si="288"/>
        <v>25.68</v>
      </c>
      <c r="G1344" s="691">
        <f>'Заказ, cкидки и курсы валют'!$J$23*F1344</f>
        <v>295.32</v>
      </c>
      <c r="H1344" s="96">
        <f t="shared" si="289"/>
        <v>590.64</v>
      </c>
      <c r="I1344" s="14"/>
      <c r="J1344" s="96">
        <f>ROUND(IF(H1344&lt;'Заказ, cкидки и курсы валют'!$B$39,H1344*0.54*100/(100-'Заказ, cкидки и курсы валют'!$C$39),IF(H1344&lt;'Заказ, cкидки и курсы валют'!$B$40,H1344*0.54*100/(100-'Заказ, cкидки и курсы валют'!$C$40),IF(H1344&lt;'Заказ, cкидки и курсы валют'!$B$41,H1344*0.54*100/(100-'Заказ, cкидки и курсы валют'!$C$41),IF(H1344&lt;'Заказ, cкидки и курсы валют'!$B$42,H1344*0.54*100/(100-'Заказ, cкидки и курсы валют'!$C$42),IF(H1344&lt;'Заказ, cкидки и курсы валют'!$B$43,H1344*0.54*100/(100-'Заказ, cкидки и курсы валют'!$C$43),H1344))))),2)</f>
        <v>637.89</v>
      </c>
    </row>
    <row r="1345" spans="1:10" ht="14.15" customHeight="1">
      <c r="A1345" s="403" t="s">
        <v>3451</v>
      </c>
      <c r="B1345" s="490" t="s">
        <v>203</v>
      </c>
      <c r="C1345" s="399">
        <v>60.07</v>
      </c>
      <c r="D1345" s="40">
        <v>2</v>
      </c>
      <c r="E1345" s="1602">
        <f t="shared" si="287"/>
        <v>27.755999999999997</v>
      </c>
      <c r="F1345" s="471">
        <f t="shared" si="288"/>
        <v>27.76</v>
      </c>
      <c r="G1345" s="691">
        <f>'Заказ, cкидки и курсы валют'!$J$23*F1345</f>
        <v>319.24</v>
      </c>
      <c r="H1345" s="96">
        <f t="shared" si="289"/>
        <v>638.48</v>
      </c>
      <c r="I1345" s="14"/>
      <c r="J1345" s="96">
        <f>ROUND(IF(H1345&lt;'Заказ, cкидки и курсы валют'!$B$39,H1345*0.54*100/(100-'Заказ, cкидки и курсы валют'!$C$39),IF(H1345&lt;'Заказ, cкидки и курсы валют'!$B$40,H1345*0.54*100/(100-'Заказ, cкидки и курсы валют'!$C$40),IF(H1345&lt;'Заказ, cкидки и курсы валют'!$B$41,H1345*0.54*100/(100-'Заказ, cкидки и курсы валют'!$C$41),IF(H1345&lt;'Заказ, cкидки и курсы валют'!$B$42,H1345*0.54*100/(100-'Заказ, cкидки и курсы валют'!$C$42),IF(H1345&lt;'Заказ, cкидки и курсы валют'!$B$43,H1345*0.54*100/(100-'Заказ, cкидки и курсы валют'!$C$43),H1345))))),2)</f>
        <v>689.56</v>
      </c>
    </row>
    <row r="1346" spans="1:10" ht="14.15" customHeight="1">
      <c r="A1346" s="403" t="s">
        <v>3452</v>
      </c>
      <c r="B1346" s="490" t="s">
        <v>204</v>
      </c>
      <c r="C1346" s="399">
        <v>69.97</v>
      </c>
      <c r="D1346" s="40">
        <v>2.5</v>
      </c>
      <c r="E1346" s="1602">
        <f t="shared" si="287"/>
        <v>28.26</v>
      </c>
      <c r="F1346" s="471">
        <f t="shared" si="288"/>
        <v>28.26</v>
      </c>
      <c r="G1346" s="691">
        <f>'Заказ, cкидки и курсы валют'!$J$23*F1346</f>
        <v>324.99</v>
      </c>
      <c r="H1346" s="96">
        <f t="shared" si="289"/>
        <v>812.48</v>
      </c>
      <c r="I1346" s="14"/>
      <c r="J1346" s="96">
        <f>ROUND(IF(H1346&lt;'Заказ, cкидки и курсы валют'!$B$39,H1346*0.54*100/(100-'Заказ, cкидки и курсы валют'!$C$39),IF(H1346&lt;'Заказ, cкидки и курсы валют'!$B$40,H1346*0.54*100/(100-'Заказ, cкидки и курсы валют'!$C$40),IF(H1346&lt;'Заказ, cкидки и курсы валют'!$B$41,H1346*0.54*100/(100-'Заказ, cкидки и курсы валют'!$C$41),IF(H1346&lt;'Заказ, cкидки и курсы валют'!$B$42,H1346*0.54*100/(100-'Заказ, cкидки и курсы валют'!$C$42),IF(H1346&lt;'Заказ, cкидки и курсы валют'!$B$43,H1346*0.54*100/(100-'Заказ, cкидки и курсы валют'!$C$43),H1346))))),2)</f>
        <v>877.48</v>
      </c>
    </row>
    <row r="1347" spans="1:10" ht="14.15" customHeight="1">
      <c r="A1347" s="403" t="s">
        <v>3453</v>
      </c>
      <c r="B1347" s="490" t="s">
        <v>205</v>
      </c>
      <c r="C1347" s="399">
        <v>79.77</v>
      </c>
      <c r="D1347" s="40">
        <v>2.5</v>
      </c>
      <c r="E1347" s="1602">
        <f t="shared" si="287"/>
        <v>28.32</v>
      </c>
      <c r="F1347" s="471">
        <f t="shared" ref="F1347:F1351" si="290">ROUND(E1347*(1-$F$11),2)</f>
        <v>28.32</v>
      </c>
      <c r="G1347" s="691">
        <f>'Заказ, cкидки и курсы валют'!$J$23*F1347</f>
        <v>325.68</v>
      </c>
      <c r="H1347" s="96">
        <f t="shared" ref="H1347:H1351" si="291">ROUND((D1347)*G1347,2)</f>
        <v>814.2</v>
      </c>
      <c r="I1347" s="14"/>
      <c r="J1347" s="96">
        <f>ROUND(IF(H1347&lt;'Заказ, cкидки и курсы валют'!$B$39,H1347*0.54*100/(100-'Заказ, cкидки и курсы валют'!$C$39),IF(H1347&lt;'Заказ, cкидки и курсы валют'!$B$40,H1347*0.54*100/(100-'Заказ, cкидки и курсы валют'!$C$40),IF(H1347&lt;'Заказ, cкидки и курсы валют'!$B$41,H1347*0.54*100/(100-'Заказ, cкидки и курсы валют'!$C$41),IF(H1347&lt;'Заказ, cкидки и курсы валют'!$B$42,H1347*0.54*100/(100-'Заказ, cкидки и курсы валют'!$C$42),IF(H1347&lt;'Заказ, cкидки и курсы валют'!$B$43,H1347*0.54*100/(100-'Заказ, cкидки и курсы валют'!$C$43),H1347))))),2)</f>
        <v>879.34</v>
      </c>
    </row>
    <row r="1348" spans="1:10" ht="14.15" customHeight="1">
      <c r="A1348" s="403" t="s">
        <v>3454</v>
      </c>
      <c r="B1348" s="490" t="s">
        <v>4043</v>
      </c>
      <c r="C1348" s="399">
        <v>31</v>
      </c>
      <c r="D1348" s="40">
        <v>2.5</v>
      </c>
      <c r="E1348" s="1602">
        <f>E1273*1.2</f>
        <v>28.595999999999997</v>
      </c>
      <c r="F1348" s="471">
        <f t="shared" si="290"/>
        <v>28.6</v>
      </c>
      <c r="G1348" s="691">
        <f>'Заказ, cкидки и курсы валют'!$J$23*F1348</f>
        <v>328.90000000000003</v>
      </c>
      <c r="H1348" s="96">
        <f t="shared" si="291"/>
        <v>822.25</v>
      </c>
      <c r="I1348" s="14"/>
      <c r="J1348" s="96">
        <f>ROUND(IF(H1348&lt;'Заказ, cкидки и курсы валют'!$B$39,H1348*0.54*100/(100-'Заказ, cкидки и курсы валют'!$C$39),IF(H1348&lt;'Заказ, cкидки и курсы валют'!$B$40,H1348*0.54*100/(100-'Заказ, cкидки и курсы валют'!$C$40),IF(H1348&lt;'Заказ, cкидки и курсы валют'!$B$41,H1348*0.54*100/(100-'Заказ, cкидки и курсы валют'!$C$41),IF(H1348&lt;'Заказ, cкидки и курсы валют'!$B$42,H1348*0.54*100/(100-'Заказ, cкидки и курсы валют'!$C$42),IF(H1348&lt;'Заказ, cкидки и курсы валют'!$B$43,H1348*0.54*100/(100-'Заказ, cкидки и курсы валют'!$C$43),H1348))))),2)</f>
        <v>888.03</v>
      </c>
    </row>
    <row r="1349" spans="1:10" ht="14.15" customHeight="1">
      <c r="A1349" s="403" t="s">
        <v>3455</v>
      </c>
      <c r="B1349" s="490" t="s">
        <v>4044</v>
      </c>
      <c r="C1349" s="399">
        <v>34.1</v>
      </c>
      <c r="D1349" s="40">
        <v>2.5</v>
      </c>
      <c r="E1349" s="1602">
        <f>E1274*1.2</f>
        <v>32.783999999999999</v>
      </c>
      <c r="F1349" s="471">
        <f t="shared" si="290"/>
        <v>32.78</v>
      </c>
      <c r="G1349" s="691">
        <f>'Заказ, cкидки и курсы валют'!$J$23*F1349</f>
        <v>376.97</v>
      </c>
      <c r="H1349" s="96">
        <f t="shared" si="291"/>
        <v>942.43</v>
      </c>
      <c r="I1349" s="14"/>
      <c r="J1349" s="96">
        <f>ROUND(IF(H1349&lt;'Заказ, cкидки и курсы валют'!$B$39,H1349*0.54*100/(100-'Заказ, cкидки и курсы валют'!$C$39),IF(H1349&lt;'Заказ, cкидки и курсы валют'!$B$40,H1349*0.54*100/(100-'Заказ, cкидки и курсы валют'!$C$40),IF(H1349&lt;'Заказ, cкидки и курсы валют'!$B$41,H1349*0.54*100/(100-'Заказ, cкидки и курсы валют'!$C$41),IF(H1349&lt;'Заказ, cкидки и курсы валют'!$B$42,H1349*0.54*100/(100-'Заказ, cкидки и курсы валют'!$C$42),IF(H1349&lt;'Заказ, cкидки и курсы валют'!$B$43,H1349*0.54*100/(100-'Заказ, cкидки и курсы валют'!$C$43),H1349))))),2)</f>
        <v>942.43</v>
      </c>
    </row>
    <row r="1350" spans="1:10" ht="14.15" customHeight="1">
      <c r="A1350" s="403" t="s">
        <v>3456</v>
      </c>
      <c r="B1350" s="490" t="s">
        <v>3131</v>
      </c>
      <c r="C1350" s="399">
        <v>37.700000000000003</v>
      </c>
      <c r="D1350" s="40">
        <v>2.5</v>
      </c>
      <c r="E1350" s="1602">
        <f>E1275*1.2</f>
        <v>27.443999999999999</v>
      </c>
      <c r="F1350" s="471">
        <f t="shared" si="290"/>
        <v>27.44</v>
      </c>
      <c r="G1350" s="691">
        <f>'Заказ, cкидки и курсы валют'!$J$23*F1350</f>
        <v>315.56</v>
      </c>
      <c r="H1350" s="96">
        <f t="shared" si="291"/>
        <v>788.9</v>
      </c>
      <c r="I1350" s="14"/>
      <c r="J1350" s="96">
        <f>ROUND(IF(H1350&lt;'Заказ, cкидки и курсы валют'!$B$39,H1350*0.54*100/(100-'Заказ, cкидки и курсы валют'!$C$39),IF(H1350&lt;'Заказ, cкидки и курсы валют'!$B$40,H1350*0.54*100/(100-'Заказ, cкидки и курсы валют'!$C$40),IF(H1350&lt;'Заказ, cкидки и курсы валют'!$B$41,H1350*0.54*100/(100-'Заказ, cкидки и курсы валют'!$C$41),IF(H1350&lt;'Заказ, cкидки и курсы валют'!$B$42,H1350*0.54*100/(100-'Заказ, cкидки и курсы валют'!$C$42),IF(H1350&lt;'Заказ, cкидки и курсы валют'!$B$43,H1350*0.54*100/(100-'Заказ, cкидки и курсы валют'!$C$43),H1350))))),2)</f>
        <v>852.01</v>
      </c>
    </row>
    <row r="1351" spans="1:10" ht="14.15" customHeight="1">
      <c r="A1351" s="403" t="s">
        <v>3457</v>
      </c>
      <c r="B1351" s="490" t="s">
        <v>1006</v>
      </c>
      <c r="C1351" s="742">
        <v>41.3</v>
      </c>
      <c r="D1351" s="40">
        <v>2.5</v>
      </c>
      <c r="E1351" s="1602">
        <f>E1276*1.2</f>
        <v>27.54</v>
      </c>
      <c r="F1351" s="471">
        <f t="shared" si="290"/>
        <v>27.54</v>
      </c>
      <c r="G1351" s="691">
        <f>'Заказ, cкидки и курсы валют'!$J$23*F1351</f>
        <v>316.70999999999998</v>
      </c>
      <c r="H1351" s="96">
        <f t="shared" si="291"/>
        <v>791.78</v>
      </c>
      <c r="I1351" s="14"/>
      <c r="J1351" s="96">
        <f>ROUND(IF(H1351&lt;'Заказ, cкидки и курсы валют'!$B$39,H1351*0.54*100/(100-'Заказ, cкидки и курсы валют'!$C$39),IF(H1351&lt;'Заказ, cкидки и курсы валют'!$B$40,H1351*0.54*100/(100-'Заказ, cкидки и курсы валют'!$C$40),IF(H1351&lt;'Заказ, cкидки и курсы валют'!$B$41,H1351*0.54*100/(100-'Заказ, cкидки и курсы валют'!$C$41),IF(H1351&lt;'Заказ, cкидки и курсы валют'!$B$42,H1351*0.54*100/(100-'Заказ, cкидки и курсы валют'!$C$42),IF(H1351&lt;'Заказ, cкидки и курсы валют'!$B$43,H1351*0.54*100/(100-'Заказ, cкидки и курсы валют'!$C$43),H1351))))),2)</f>
        <v>855.12</v>
      </c>
    </row>
    <row r="1352" spans="1:10" ht="14.15" customHeight="1">
      <c r="A1352" s="403" t="s">
        <v>3458</v>
      </c>
      <c r="B1352" s="490" t="s">
        <v>2906</v>
      </c>
      <c r="C1352" s="399">
        <v>44.9</v>
      </c>
      <c r="D1352" s="40">
        <v>2.5</v>
      </c>
      <c r="E1352" s="1602">
        <f>E1277*1.2</f>
        <v>27.443999999999999</v>
      </c>
      <c r="F1352" s="471">
        <f t="shared" ref="F1352:F1356" si="292">ROUND(E1352*(1-$F$11),2)</f>
        <v>27.44</v>
      </c>
      <c r="G1352" s="691">
        <f>'Заказ, cкидки и курсы валют'!$J$23*F1352</f>
        <v>315.56</v>
      </c>
      <c r="H1352" s="96">
        <f t="shared" ref="H1352:H1356" si="293">ROUND((D1352)*G1352,2)</f>
        <v>788.9</v>
      </c>
      <c r="I1352" s="14"/>
      <c r="J1352" s="96">
        <f>ROUND(IF(H1352&lt;'Заказ, cкидки и курсы валют'!$B$39,H1352*0.54*100/(100-'Заказ, cкидки и курсы валют'!$C$39),IF(H1352&lt;'Заказ, cкидки и курсы валют'!$B$40,H1352*0.54*100/(100-'Заказ, cкидки и курсы валют'!$C$40),IF(H1352&lt;'Заказ, cкидки и курсы валют'!$B$41,H1352*0.54*100/(100-'Заказ, cкидки и курсы валют'!$C$41),IF(H1352&lt;'Заказ, cкидки и курсы валют'!$B$42,H1352*0.54*100/(100-'Заказ, cкидки и курсы валют'!$C$42),IF(H1352&lt;'Заказ, cкидки и курсы валют'!$B$43,H1352*0.54*100/(100-'Заказ, cкидки и курсы валют'!$C$43),H1352))))),2)</f>
        <v>852.01</v>
      </c>
    </row>
    <row r="1353" spans="1:10" ht="14.15" customHeight="1">
      <c r="A1353" s="403" t="s">
        <v>3459</v>
      </c>
      <c r="B1353" s="490" t="s">
        <v>2907</v>
      </c>
      <c r="C1353" s="399">
        <v>52</v>
      </c>
      <c r="D1353" s="40">
        <v>2.5</v>
      </c>
      <c r="E1353" s="1602">
        <f t="shared" ref="E1353:E1361" si="294">E1279*1.2</f>
        <v>27.54</v>
      </c>
      <c r="F1353" s="471">
        <f t="shared" si="292"/>
        <v>27.54</v>
      </c>
      <c r="G1353" s="691">
        <f>'Заказ, cкидки и курсы валют'!$J$23*F1353</f>
        <v>316.70999999999998</v>
      </c>
      <c r="H1353" s="96">
        <f t="shared" si="293"/>
        <v>791.78</v>
      </c>
      <c r="I1353" s="14"/>
      <c r="J1353" s="96">
        <f>ROUND(IF(H1353&lt;'Заказ, cкидки и курсы валют'!$B$39,H1353*0.54*100/(100-'Заказ, cкидки и курсы валют'!$C$39),IF(H1353&lt;'Заказ, cкидки и курсы валют'!$B$40,H1353*0.54*100/(100-'Заказ, cкидки и курсы валют'!$C$40),IF(H1353&lt;'Заказ, cкидки и курсы валют'!$B$41,H1353*0.54*100/(100-'Заказ, cкидки и курсы валют'!$C$41),IF(H1353&lt;'Заказ, cкидки и курсы валют'!$B$42,H1353*0.54*100/(100-'Заказ, cкидки и курсы валют'!$C$42),IF(H1353&lt;'Заказ, cкидки и курсы валют'!$B$43,H1353*0.54*100/(100-'Заказ, cкидки и курсы валют'!$C$43),H1353))))),2)</f>
        <v>855.12</v>
      </c>
    </row>
    <row r="1354" spans="1:10" ht="14.15" customHeight="1">
      <c r="A1354" s="403" t="s">
        <v>3460</v>
      </c>
      <c r="B1354" s="490" t="s">
        <v>4045</v>
      </c>
      <c r="C1354" s="399">
        <v>55.6</v>
      </c>
      <c r="D1354" s="40">
        <v>2.5</v>
      </c>
      <c r="E1354" s="1602">
        <f t="shared" si="294"/>
        <v>27.468</v>
      </c>
      <c r="F1354" s="471">
        <f t="shared" si="292"/>
        <v>27.47</v>
      </c>
      <c r="G1354" s="691">
        <f>'Заказ, cкидки и курсы валют'!$J$23*F1354</f>
        <v>315.90499999999997</v>
      </c>
      <c r="H1354" s="96">
        <f t="shared" si="293"/>
        <v>789.76</v>
      </c>
      <c r="I1354" s="14"/>
      <c r="J1354" s="96">
        <f>ROUND(IF(H1354&lt;'Заказ, cкидки и курсы валют'!$B$39,H1354*0.54*100/(100-'Заказ, cкидки и курсы валют'!$C$39),IF(H1354&lt;'Заказ, cкидки и курсы валют'!$B$40,H1354*0.54*100/(100-'Заказ, cкидки и курсы валют'!$C$40),IF(H1354&lt;'Заказ, cкидки и курсы валют'!$B$41,H1354*0.54*100/(100-'Заказ, cкидки и курсы валют'!$C$41),IF(H1354&lt;'Заказ, cкидки и курсы валют'!$B$42,H1354*0.54*100/(100-'Заказ, cкидки и курсы валют'!$C$42),IF(H1354&lt;'Заказ, cкидки и курсы валют'!$B$43,H1354*0.54*100/(100-'Заказ, cкидки и курсы валют'!$C$43),H1354))))),2)</f>
        <v>852.94</v>
      </c>
    </row>
    <row r="1355" spans="1:10" ht="14.15" customHeight="1">
      <c r="A1355" s="403" t="s">
        <v>3461</v>
      </c>
      <c r="B1355" s="490" t="s">
        <v>242</v>
      </c>
      <c r="C1355" s="399">
        <v>58.2</v>
      </c>
      <c r="D1355" s="40">
        <v>2.5</v>
      </c>
      <c r="E1355" s="1602">
        <f t="shared" si="294"/>
        <v>27.443999999999999</v>
      </c>
      <c r="F1355" s="471">
        <f t="shared" si="292"/>
        <v>27.44</v>
      </c>
      <c r="G1355" s="691">
        <f>'Заказ, cкидки и курсы валют'!$J$23*F1355</f>
        <v>315.56</v>
      </c>
      <c r="H1355" s="96">
        <f t="shared" si="293"/>
        <v>788.9</v>
      </c>
      <c r="I1355" s="14"/>
      <c r="J1355" s="96">
        <f>ROUND(IF(H1355&lt;'Заказ, cкидки и курсы валют'!$B$39,H1355*0.54*100/(100-'Заказ, cкидки и курсы валют'!$C$39),IF(H1355&lt;'Заказ, cкидки и курсы валют'!$B$40,H1355*0.54*100/(100-'Заказ, cкидки и курсы валют'!$C$40),IF(H1355&lt;'Заказ, cкидки и курсы валют'!$B$41,H1355*0.54*100/(100-'Заказ, cкидки и курсы валют'!$C$41),IF(H1355&lt;'Заказ, cкидки и курсы валют'!$B$42,H1355*0.54*100/(100-'Заказ, cкидки и курсы валют'!$C$42),IF(H1355&lt;'Заказ, cкидки и курсы валют'!$B$43,H1355*0.54*100/(100-'Заказ, cкидки и курсы валют'!$C$43),H1355))))),2)</f>
        <v>852.01</v>
      </c>
    </row>
    <row r="1356" spans="1:10" ht="14.15" customHeight="1">
      <c r="A1356" s="403" t="s">
        <v>3462</v>
      </c>
      <c r="B1356" s="490" t="s">
        <v>611</v>
      </c>
      <c r="C1356" s="399">
        <v>66.400000000000006</v>
      </c>
      <c r="D1356" s="40">
        <v>2.5</v>
      </c>
      <c r="E1356" s="1602">
        <f t="shared" si="294"/>
        <v>27.468</v>
      </c>
      <c r="F1356" s="471">
        <f t="shared" si="292"/>
        <v>27.47</v>
      </c>
      <c r="G1356" s="691">
        <f>'Заказ, cкидки и курсы валют'!$J$23*F1356</f>
        <v>315.90499999999997</v>
      </c>
      <c r="H1356" s="96">
        <f t="shared" si="293"/>
        <v>789.76</v>
      </c>
      <c r="I1356" s="14"/>
      <c r="J1356" s="96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852.94</v>
      </c>
    </row>
    <row r="1357" spans="1:10" ht="14.15" customHeight="1">
      <c r="A1357" s="403" t="s">
        <v>3463</v>
      </c>
      <c r="B1357" s="490" t="s">
        <v>2908</v>
      </c>
      <c r="C1357" s="399">
        <v>73.599999999999994</v>
      </c>
      <c r="D1357" s="40">
        <v>2.5</v>
      </c>
      <c r="E1357" s="1602">
        <f t="shared" si="294"/>
        <v>27.443999999999999</v>
      </c>
      <c r="F1357" s="471">
        <f t="shared" ref="F1357:F1361" si="295">ROUND(E1357*(1-$F$11),2)</f>
        <v>27.44</v>
      </c>
      <c r="G1357" s="691">
        <f>'Заказ, cкидки и курсы валют'!$J$23*F1357</f>
        <v>315.56</v>
      </c>
      <c r="H1357" s="96">
        <f t="shared" ref="H1357:H1361" si="296">ROUND((D1357)*G1357,2)</f>
        <v>788.9</v>
      </c>
      <c r="I1357" s="14"/>
      <c r="J1357" s="96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852.01</v>
      </c>
    </row>
    <row r="1358" spans="1:10" ht="14.15" customHeight="1">
      <c r="A1358" s="403" t="s">
        <v>3464</v>
      </c>
      <c r="B1358" s="490" t="s">
        <v>662</v>
      </c>
      <c r="C1358" s="399">
        <v>80.8</v>
      </c>
      <c r="D1358" s="40">
        <v>2.5</v>
      </c>
      <c r="E1358" s="1602">
        <f t="shared" si="294"/>
        <v>26.916</v>
      </c>
      <c r="F1358" s="471">
        <f t="shared" si="295"/>
        <v>26.92</v>
      </c>
      <c r="G1358" s="691">
        <f>'Заказ, cкидки и курсы валют'!$J$23*F1358</f>
        <v>309.58000000000004</v>
      </c>
      <c r="H1358" s="96">
        <f t="shared" si="296"/>
        <v>773.95</v>
      </c>
      <c r="I1358" s="14"/>
      <c r="J1358" s="96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835.87</v>
      </c>
    </row>
    <row r="1359" spans="1:10" ht="14.15" customHeight="1">
      <c r="A1359" s="403" t="s">
        <v>3465</v>
      </c>
      <c r="B1359" s="490" t="s">
        <v>1295</v>
      </c>
      <c r="C1359" s="399">
        <v>88</v>
      </c>
      <c r="D1359" s="40">
        <v>2</v>
      </c>
      <c r="E1359" s="1602">
        <f t="shared" si="294"/>
        <v>27.443999999999999</v>
      </c>
      <c r="F1359" s="471">
        <f t="shared" si="295"/>
        <v>27.44</v>
      </c>
      <c r="G1359" s="691">
        <f>'Заказ, cкидки и курсы валют'!$J$23*F1359</f>
        <v>315.56</v>
      </c>
      <c r="H1359" s="96">
        <f t="shared" si="296"/>
        <v>631.12</v>
      </c>
      <c r="I1359" s="14"/>
      <c r="J1359" s="96">
        <f>ROUND(IF(H1359&lt;'Заказ, cкидки и курсы валют'!$B$39,H1359*0.54*100/(100-'Заказ, cкидки и курсы валют'!$C$39),IF(H1359&lt;'Заказ, cкидки и курсы валют'!$B$40,H1359*0.54*100/(100-'Заказ, cкидки и курсы валют'!$C$40),IF(H1359&lt;'Заказ, cкидки и курсы валют'!$B$41,H1359*0.54*100/(100-'Заказ, cкидки и курсы валют'!$C$41),IF(H1359&lt;'Заказ, cкидки и курсы валют'!$B$42,H1359*0.54*100/(100-'Заказ, cкидки и курсы валют'!$C$42),IF(H1359&lt;'Заказ, cкидки и курсы валют'!$B$43,H1359*0.54*100/(100-'Заказ, cкидки и курсы валют'!$C$43),H1359))))),2)</f>
        <v>681.61</v>
      </c>
    </row>
    <row r="1360" spans="1:10" ht="14.15" customHeight="1">
      <c r="A1360" s="403" t="s">
        <v>3466</v>
      </c>
      <c r="B1360" s="490" t="s">
        <v>1296</v>
      </c>
      <c r="C1360" s="399">
        <v>102</v>
      </c>
      <c r="D1360" s="40">
        <v>2.5</v>
      </c>
      <c r="E1360" s="1602">
        <f t="shared" si="294"/>
        <v>28.931999999999999</v>
      </c>
      <c r="F1360" s="471">
        <f t="shared" si="295"/>
        <v>28.93</v>
      </c>
      <c r="G1360" s="691">
        <f>'Заказ, cкидки и курсы валют'!$J$23*F1360</f>
        <v>332.69499999999999</v>
      </c>
      <c r="H1360" s="96">
        <f t="shared" si="296"/>
        <v>831.74</v>
      </c>
      <c r="I1360" s="14"/>
      <c r="J1360" s="96">
        <f>ROUND(IF(H1360&lt;'Заказ, cкидки и курсы валют'!$B$39,H1360*0.54*100/(100-'Заказ, cкидки и курсы валют'!$C$39),IF(H1360&lt;'Заказ, cкидки и курсы валют'!$B$40,H1360*0.54*100/(100-'Заказ, cкидки и курсы валют'!$C$40),IF(H1360&lt;'Заказ, cкидки и курсы валют'!$B$41,H1360*0.54*100/(100-'Заказ, cкидки и курсы валют'!$C$41),IF(H1360&lt;'Заказ, cкидки и курсы валют'!$B$42,H1360*0.54*100/(100-'Заказ, cкидки и курсы валют'!$C$42),IF(H1360&lt;'Заказ, cкидки и курсы валют'!$B$43,H1360*0.54*100/(100-'Заказ, cкидки и курсы валют'!$C$43),H1360))))),2)</f>
        <v>898.28</v>
      </c>
    </row>
    <row r="1361" spans="1:10" ht="14.15" customHeight="1">
      <c r="A1361" s="403" t="s">
        <v>3467</v>
      </c>
      <c r="B1361" s="490" t="s">
        <v>212</v>
      </c>
      <c r="C1361" s="399">
        <v>116</v>
      </c>
      <c r="D1361" s="40">
        <v>2.5</v>
      </c>
      <c r="E1361" s="1602">
        <f t="shared" si="294"/>
        <v>26.891999999999999</v>
      </c>
      <c r="F1361" s="471">
        <f t="shared" si="295"/>
        <v>26.89</v>
      </c>
      <c r="G1361" s="691">
        <f>'Заказ, cкидки и курсы валют'!$J$23*F1361</f>
        <v>309.23500000000001</v>
      </c>
      <c r="H1361" s="96">
        <f t="shared" si="296"/>
        <v>773.09</v>
      </c>
      <c r="I1361" s="14"/>
      <c r="J1361" s="446"/>
    </row>
    <row r="1362" spans="1:10" ht="14.15" customHeight="1">
      <c r="A1362" s="648"/>
      <c r="B1362" s="1917"/>
      <c r="C1362" s="1342"/>
      <c r="D1362" s="200"/>
      <c r="E1362" s="449"/>
      <c r="F1362" s="881"/>
      <c r="G1362" s="694"/>
      <c r="H1362" s="22"/>
      <c r="I1362" s="13"/>
      <c r="J1362" s="446"/>
    </row>
    <row r="1363" spans="1:10" ht="14.15" customHeight="1" thickBot="1">
      <c r="A1363" s="648"/>
      <c r="B1363" s="1917"/>
      <c r="C1363" s="1342"/>
      <c r="D1363" s="200"/>
      <c r="E1363" s="449"/>
      <c r="F1363" s="881"/>
      <c r="G1363" s="694"/>
      <c r="H1363" s="22"/>
      <c r="I1363" s="13"/>
      <c r="J1363" s="446"/>
    </row>
    <row r="1364" spans="1:10" ht="14.15" customHeight="1">
      <c r="A1364" s="904"/>
      <c r="B1364" s="905"/>
      <c r="C1364" s="1962" t="s">
        <v>2316</v>
      </c>
      <c r="D1364" s="64"/>
      <c r="E1364" s="709"/>
      <c r="F1364" s="428"/>
      <c r="G1364" s="513"/>
      <c r="H1364" s="66"/>
      <c r="I1364" s="80"/>
      <c r="J1364" s="446"/>
    </row>
    <row r="1365" spans="1:10" ht="17.25" customHeight="1">
      <c r="A1365" s="890"/>
      <c r="C1365" s="1475" t="s">
        <v>5117</v>
      </c>
      <c r="D1365" s="81"/>
      <c r="E1365" s="443" t="s">
        <v>2317</v>
      </c>
      <c r="F1365" s="429"/>
      <c r="G1365" s="84"/>
      <c r="H1365" s="744" t="s">
        <v>6361</v>
      </c>
      <c r="I1365" s="85"/>
      <c r="J1365" s="446"/>
    </row>
    <row r="1366" spans="1:10" ht="14.15" customHeight="1">
      <c r="A1366" s="890"/>
      <c r="C1366" s="1475"/>
      <c r="D1366" s="70"/>
      <c r="E1366" s="713"/>
      <c r="F1366" s="465"/>
      <c r="G1366" s="703"/>
      <c r="H1366" s="16"/>
      <c r="I1366" s="132"/>
      <c r="J1366" s="446"/>
    </row>
    <row r="1367" spans="1:10" ht="14.15" customHeight="1">
      <c r="A1367" s="890"/>
      <c r="C1367" s="1475"/>
      <c r="D1367" s="70"/>
      <c r="E1367" s="713"/>
      <c r="F1367" s="465"/>
      <c r="G1367" s="703"/>
      <c r="H1367" s="16"/>
      <c r="I1367" s="132"/>
      <c r="J1367" s="446"/>
    </row>
    <row r="1368" spans="1:10" ht="14.15" customHeight="1">
      <c r="A1368" s="890"/>
      <c r="C1368" s="1475"/>
      <c r="D1368" s="70"/>
      <c r="E1368" s="713"/>
      <c r="F1368" s="465"/>
      <c r="G1368" s="703"/>
      <c r="H1368" s="16"/>
      <c r="I1368" s="132"/>
      <c r="J1368" s="446"/>
    </row>
    <row r="1369" spans="1:10" ht="25.5" customHeight="1" thickBot="1">
      <c r="A1369" s="2042" t="s">
        <v>7302</v>
      </c>
      <c r="B1369" s="897"/>
      <c r="C1369" s="1931"/>
      <c r="D1369" s="72"/>
      <c r="E1369" s="714"/>
      <c r="F1369" s="467"/>
      <c r="G1369" s="704"/>
      <c r="H1369" s="136"/>
      <c r="I1369" s="137"/>
      <c r="J1369" s="446"/>
    </row>
    <row r="1370" spans="1:10" ht="42" customHeight="1">
      <c r="A1370" s="1519" t="s">
        <v>1013</v>
      </c>
      <c r="B1370" s="1520" t="s">
        <v>1014</v>
      </c>
      <c r="C1370" s="2286" t="s">
        <v>665</v>
      </c>
      <c r="D1370" s="158" t="s">
        <v>2923</v>
      </c>
      <c r="E1370" s="432" t="s">
        <v>10282</v>
      </c>
      <c r="F1370" s="469" t="s">
        <v>2578</v>
      </c>
      <c r="G1370" s="693" t="s">
        <v>6357</v>
      </c>
      <c r="H1370" s="264" t="s">
        <v>493</v>
      </c>
      <c r="I1370" s="160" t="s">
        <v>4003</v>
      </c>
      <c r="J1370" s="446"/>
    </row>
    <row r="1371" spans="1:10" ht="12" customHeight="1">
      <c r="A1371" s="1519"/>
      <c r="B1371" s="1680"/>
      <c r="C1371" s="2286" t="s">
        <v>3419</v>
      </c>
      <c r="D1371" s="374" t="s">
        <v>6356</v>
      </c>
      <c r="E1371" s="715" t="s">
        <v>264</v>
      </c>
      <c r="F1371" s="475">
        <f>'Заказ, cкидки и курсы валют'!$I$12</f>
        <v>0</v>
      </c>
      <c r="G1371" s="764"/>
      <c r="H1371" s="358"/>
      <c r="I1371" s="252"/>
      <c r="J1371" s="446"/>
    </row>
    <row r="1372" spans="1:10" ht="12" customHeight="1">
      <c r="A1372" s="403" t="s">
        <v>6401</v>
      </c>
      <c r="B1372" s="706" t="s">
        <v>99</v>
      </c>
      <c r="C1372" s="2116">
        <v>5.09</v>
      </c>
      <c r="D1372" s="706">
        <v>4500</v>
      </c>
      <c r="E1372" s="446">
        <v>134.36000000000001</v>
      </c>
      <c r="F1372" s="471">
        <f>ROUND(E1372*(1-$F$11),2)</f>
        <v>134.36000000000001</v>
      </c>
      <c r="G1372" s="691">
        <f>'Заказ, cкидки и курсы валют'!$J$23*F1372</f>
        <v>1545.14</v>
      </c>
      <c r="H1372" s="96">
        <f>ROUND((D1372/1000)*G1372,2)</f>
        <v>6953.13</v>
      </c>
      <c r="I1372" s="14"/>
      <c r="J1372" s="446"/>
    </row>
    <row r="1373" spans="1:10" ht="12" customHeight="1">
      <c r="A1373" s="403" t="s">
        <v>6402</v>
      </c>
      <c r="B1373" s="706" t="s">
        <v>100</v>
      </c>
      <c r="C1373" s="2116">
        <v>5.8</v>
      </c>
      <c r="D1373" s="706">
        <v>4200</v>
      </c>
      <c r="E1373" s="446">
        <v>150.19999999999999</v>
      </c>
      <c r="F1373" s="471">
        <f t="shared" ref="F1373" si="297">ROUND(E1373*(1-$F$11),2)</f>
        <v>150.19999999999999</v>
      </c>
      <c r="G1373" s="691">
        <f>'Заказ, cкидки и курсы валют'!$J$23*F1373</f>
        <v>1727.3</v>
      </c>
      <c r="H1373" s="96">
        <f t="shared" ref="H1373" si="298">ROUND((D1373/1000)*G1373,2)</f>
        <v>7254.66</v>
      </c>
      <c r="I1373" s="14"/>
      <c r="J1373" s="446"/>
    </row>
    <row r="1374" spans="1:10" ht="12" customHeight="1">
      <c r="A1374" s="403" t="s">
        <v>6403</v>
      </c>
      <c r="B1374" s="706" t="s">
        <v>1317</v>
      </c>
      <c r="C1374" s="2116">
        <v>6.65</v>
      </c>
      <c r="D1374" s="706">
        <v>3500</v>
      </c>
      <c r="E1374" s="446">
        <v>166.83</v>
      </c>
      <c r="F1374" s="471">
        <f t="shared" ref="F1374" si="299">ROUND(E1374*(1-$F$11),2)</f>
        <v>166.83</v>
      </c>
      <c r="G1374" s="691">
        <f>'Заказ, cкидки и курсы валют'!$J$23*F1374</f>
        <v>1918.5450000000001</v>
      </c>
      <c r="H1374" s="96">
        <f t="shared" ref="H1374" si="300">ROUND((D1374/1000)*G1374,2)</f>
        <v>6714.91</v>
      </c>
      <c r="I1374" s="14"/>
      <c r="J1374" s="446"/>
    </row>
    <row r="1375" spans="1:10" ht="12" customHeight="1">
      <c r="A1375" s="403" t="s">
        <v>6404</v>
      </c>
      <c r="B1375" s="706" t="s">
        <v>188</v>
      </c>
      <c r="C1375" s="2116">
        <v>7.48</v>
      </c>
      <c r="D1375" s="706">
        <v>3300</v>
      </c>
      <c r="E1375" s="446">
        <v>176.78</v>
      </c>
      <c r="F1375" s="471">
        <f t="shared" ref="F1375" si="301">ROUND(E1375*(1-$F$11),2)</f>
        <v>176.78</v>
      </c>
      <c r="G1375" s="691">
        <f>'Заказ, cкидки и курсы валют'!$J$23*F1375</f>
        <v>2032.97</v>
      </c>
      <c r="H1375" s="96">
        <f t="shared" ref="H1375" si="302">ROUND((D1375/1000)*G1375,2)</f>
        <v>6708.8</v>
      </c>
      <c r="I1375" s="14"/>
      <c r="J1375" s="446"/>
    </row>
    <row r="1376" spans="1:10" ht="12" customHeight="1">
      <c r="A1376" s="403" t="s">
        <v>6405</v>
      </c>
      <c r="B1376" s="706" t="s">
        <v>609</v>
      </c>
      <c r="C1376" s="2116">
        <v>8</v>
      </c>
      <c r="D1376" s="706">
        <v>2800</v>
      </c>
      <c r="E1376" s="446">
        <v>239.83</v>
      </c>
      <c r="F1376" s="471">
        <f t="shared" ref="F1376" si="303">ROUND(E1376*(1-$F$11),2)</f>
        <v>239.83</v>
      </c>
      <c r="G1376" s="691">
        <f>'Заказ, cкидки и курсы валют'!$J$23*F1376</f>
        <v>2758.0450000000001</v>
      </c>
      <c r="H1376" s="96">
        <f t="shared" ref="H1376" si="304">ROUND((D1376/1000)*G1376,2)</f>
        <v>7722.53</v>
      </c>
      <c r="I1376" s="14"/>
      <c r="J1376" s="446"/>
    </row>
    <row r="1377" spans="1:10" ht="12" customHeight="1">
      <c r="A1377" s="403" t="s">
        <v>6406</v>
      </c>
      <c r="B1377" s="706" t="s">
        <v>177</v>
      </c>
      <c r="C1377" s="2116">
        <v>8.23</v>
      </c>
      <c r="D1377" s="706">
        <v>2500</v>
      </c>
      <c r="E1377" s="446">
        <v>218.76</v>
      </c>
      <c r="F1377" s="471">
        <f t="shared" ref="F1377" si="305">ROUND(E1377*(1-$F$11),2)</f>
        <v>218.76</v>
      </c>
      <c r="G1377" s="691">
        <f>'Заказ, cкидки и курсы валют'!$J$23*F1377</f>
        <v>2515.7399999999998</v>
      </c>
      <c r="H1377" s="96">
        <f t="shared" ref="H1377" si="306">ROUND((D1377/1000)*G1377,2)</f>
        <v>6289.35</v>
      </c>
      <c r="I1377" s="14"/>
      <c r="J1377" s="446"/>
    </row>
    <row r="1378" spans="1:10" ht="12" customHeight="1">
      <c r="A1378" s="403" t="s">
        <v>6518</v>
      </c>
      <c r="B1378" s="706" t="s">
        <v>83</v>
      </c>
      <c r="C1378" s="2116">
        <v>10</v>
      </c>
      <c r="D1378" s="706">
        <v>2400</v>
      </c>
      <c r="E1378" s="446">
        <v>269.08999999999997</v>
      </c>
      <c r="F1378" s="471">
        <f t="shared" ref="F1378" si="307">ROUND(E1378*(1-$F$11),2)</f>
        <v>269.08999999999997</v>
      </c>
      <c r="G1378" s="691">
        <f>'Заказ, cкидки и курсы валют'!$J$23*F1378</f>
        <v>3094.5349999999999</v>
      </c>
      <c r="H1378" s="96">
        <f t="shared" ref="H1378" si="308">ROUND((D1378/1000)*G1378,2)</f>
        <v>7426.88</v>
      </c>
      <c r="I1378" s="14"/>
      <c r="J1378" s="446"/>
    </row>
    <row r="1379" spans="1:10" ht="12" customHeight="1">
      <c r="A1379" s="403" t="s">
        <v>6407</v>
      </c>
      <c r="B1379" s="706" t="s">
        <v>178</v>
      </c>
      <c r="C1379" s="2116">
        <v>11</v>
      </c>
      <c r="D1379" s="706">
        <v>2300</v>
      </c>
      <c r="E1379" s="446">
        <v>316.64999999999998</v>
      </c>
      <c r="F1379" s="471">
        <f t="shared" ref="F1379" si="309">ROUND(E1379*(1-$F$11),2)</f>
        <v>316.64999999999998</v>
      </c>
      <c r="G1379" s="691">
        <f>'Заказ, cкидки и курсы валют'!$J$23*F1379</f>
        <v>3641.4749999999999</v>
      </c>
      <c r="H1379" s="96">
        <f t="shared" ref="H1379" si="310">ROUND((D1379/1000)*G1379,2)</f>
        <v>8375.39</v>
      </c>
      <c r="I1379" s="14"/>
      <c r="J1379" s="446"/>
    </row>
    <row r="1380" spans="1:10" ht="12" customHeight="1">
      <c r="A1380" s="403" t="s">
        <v>6408</v>
      </c>
      <c r="B1380" s="706" t="s">
        <v>179</v>
      </c>
      <c r="C1380" s="2116">
        <v>12.6</v>
      </c>
      <c r="D1380" s="706">
        <v>1800</v>
      </c>
      <c r="E1380" s="446">
        <v>333.92</v>
      </c>
      <c r="F1380" s="471">
        <f t="shared" ref="F1380" si="311">ROUND(E1380*(1-$F$11),2)</f>
        <v>333.92</v>
      </c>
      <c r="G1380" s="691">
        <f>'Заказ, cкидки и курсы валют'!$J$23*F1380</f>
        <v>3840.0800000000004</v>
      </c>
      <c r="H1380" s="96">
        <f t="shared" ref="H1380" si="312">ROUND((D1380/1000)*G1380,2)</f>
        <v>6912.14</v>
      </c>
      <c r="I1380" s="14"/>
      <c r="J1380" s="446"/>
    </row>
    <row r="1381" spans="1:10" ht="12" customHeight="1">
      <c r="A1381" s="403" t="s">
        <v>6409</v>
      </c>
      <c r="B1381" s="706" t="s">
        <v>180</v>
      </c>
      <c r="C1381" s="2116">
        <v>14.19</v>
      </c>
      <c r="D1381" s="706">
        <v>1600</v>
      </c>
      <c r="E1381" s="446">
        <v>357.02</v>
      </c>
      <c r="F1381" s="471">
        <f t="shared" ref="F1381" si="313">ROUND(E1381*(1-$F$11),2)</f>
        <v>357.02</v>
      </c>
      <c r="G1381" s="691">
        <f>'Заказ, cкидки и курсы валют'!$J$23*F1381</f>
        <v>4105.7299999999996</v>
      </c>
      <c r="H1381" s="96">
        <f t="shared" ref="H1381" si="314">ROUND((D1381/1000)*G1381,2)</f>
        <v>6569.17</v>
      </c>
      <c r="I1381" s="14"/>
      <c r="J1381" s="446"/>
    </row>
    <row r="1382" spans="1:10" ht="12" customHeight="1">
      <c r="A1382" s="403" t="s">
        <v>6410</v>
      </c>
      <c r="B1382" s="706" t="s">
        <v>181</v>
      </c>
      <c r="C1382" s="2116">
        <v>16.2</v>
      </c>
      <c r="D1382" s="706">
        <v>1400</v>
      </c>
      <c r="E1382" s="446">
        <v>392.68</v>
      </c>
      <c r="F1382" s="471">
        <f t="shared" ref="F1382" si="315">ROUND(E1382*(1-$F$11),2)</f>
        <v>392.68</v>
      </c>
      <c r="G1382" s="691">
        <f>'Заказ, cкидки и курсы валют'!$J$23*F1382</f>
        <v>4515.82</v>
      </c>
      <c r="H1382" s="96">
        <f t="shared" ref="H1382" si="316">ROUND((D1382/1000)*G1382,2)</f>
        <v>6322.15</v>
      </c>
      <c r="I1382" s="14"/>
      <c r="J1382" s="446"/>
    </row>
    <row r="1383" spans="1:10" ht="12" customHeight="1">
      <c r="A1383" s="403" t="s">
        <v>6411</v>
      </c>
      <c r="B1383" s="706" t="s">
        <v>182</v>
      </c>
      <c r="C1383" s="2116">
        <v>18</v>
      </c>
      <c r="D1383" s="706">
        <v>1200</v>
      </c>
      <c r="E1383" s="446">
        <v>502.54</v>
      </c>
      <c r="F1383" s="471">
        <f t="shared" ref="F1383" si="317">ROUND(E1383*(1-$F$11),2)</f>
        <v>502.54</v>
      </c>
      <c r="G1383" s="691">
        <f>'Заказ, cкидки и курсы валют'!$J$23*F1383</f>
        <v>5779.21</v>
      </c>
      <c r="H1383" s="96">
        <f t="shared" ref="H1383" si="318">ROUND((D1383/1000)*G1383,2)</f>
        <v>6935.05</v>
      </c>
      <c r="I1383" s="14"/>
      <c r="J1383" s="446"/>
    </row>
    <row r="1384" spans="1:10" ht="12" customHeight="1">
      <c r="A1384" s="403" t="s">
        <v>6412</v>
      </c>
      <c r="B1384" s="706" t="s">
        <v>183</v>
      </c>
      <c r="C1384" s="2116">
        <v>19.09</v>
      </c>
      <c r="D1384" s="706">
        <v>1100</v>
      </c>
      <c r="E1384" s="446">
        <v>483.69</v>
      </c>
      <c r="F1384" s="471">
        <f t="shared" ref="F1384" si="319">ROUND(E1384*(1-$F$11),2)</f>
        <v>483.69</v>
      </c>
      <c r="G1384" s="691">
        <f>'Заказ, cкидки и курсы валют'!$J$23*F1384</f>
        <v>5562.4350000000004</v>
      </c>
      <c r="H1384" s="96">
        <f t="shared" ref="H1384" si="320">ROUND((D1384/1000)*G1384,2)</f>
        <v>6118.68</v>
      </c>
      <c r="I1384" s="14"/>
      <c r="J1384" s="446"/>
    </row>
    <row r="1385" spans="1:10" ht="12" customHeight="1">
      <c r="A1385" s="403" t="s">
        <v>6413</v>
      </c>
      <c r="B1385" s="706" t="s">
        <v>184</v>
      </c>
      <c r="C1385" s="2116">
        <v>22.67</v>
      </c>
      <c r="D1385" s="706">
        <v>900</v>
      </c>
      <c r="E1385" s="446">
        <v>633.76</v>
      </c>
      <c r="F1385" s="471">
        <f t="shared" ref="F1385" si="321">ROUND(E1385*(1-$F$11),2)</f>
        <v>633.76</v>
      </c>
      <c r="G1385" s="691">
        <f>'Заказ, cкидки и курсы валют'!$J$23*F1385</f>
        <v>7288.24</v>
      </c>
      <c r="H1385" s="96">
        <f t="shared" ref="H1385" si="322">ROUND((D1385/1000)*G1385,2)</f>
        <v>6559.42</v>
      </c>
      <c r="I1385" s="14"/>
      <c r="J1385" s="446"/>
    </row>
    <row r="1386" spans="1:10" ht="12" customHeight="1">
      <c r="A1386" s="403" t="s">
        <v>6414</v>
      </c>
      <c r="B1386" s="706" t="s">
        <v>185</v>
      </c>
      <c r="C1386" s="2116">
        <v>26.125</v>
      </c>
      <c r="D1386" s="706">
        <v>800</v>
      </c>
      <c r="E1386" s="446">
        <v>817.1</v>
      </c>
      <c r="F1386" s="471">
        <f t="shared" ref="F1386" si="323">ROUND(E1386*(1-$F$11),2)</f>
        <v>817.1</v>
      </c>
      <c r="G1386" s="691">
        <f>'Заказ, cкидки и курсы валют'!$J$23*F1386</f>
        <v>9396.65</v>
      </c>
      <c r="H1386" s="96">
        <f t="shared" ref="H1386" si="324">ROUND((D1386/1000)*G1386,2)</f>
        <v>7517.32</v>
      </c>
      <c r="I1386" s="14"/>
      <c r="J1386" s="446"/>
    </row>
    <row r="1387" spans="1:10" ht="12" customHeight="1">
      <c r="A1387" s="403" t="s">
        <v>6415</v>
      </c>
      <c r="B1387" s="531" t="s">
        <v>3430</v>
      </c>
      <c r="C1387" s="2116">
        <v>10.43</v>
      </c>
      <c r="D1387" s="531">
        <v>2300</v>
      </c>
      <c r="E1387" s="446">
        <v>269.68</v>
      </c>
      <c r="F1387" s="471">
        <f t="shared" ref="F1387" si="325">ROUND(E1387*(1-$F$11),2)</f>
        <v>269.68</v>
      </c>
      <c r="G1387" s="691">
        <f>'Заказ, cкидки и курсы валют'!$J$23*F1387</f>
        <v>3101.32</v>
      </c>
      <c r="H1387" s="96">
        <f t="shared" ref="H1387" si="326">ROUND((D1387/1000)*G1387,2)</f>
        <v>7133.04</v>
      </c>
      <c r="I1387" s="14"/>
      <c r="J1387" s="446"/>
    </row>
    <row r="1388" spans="1:10" ht="12" customHeight="1">
      <c r="A1388" s="403" t="s">
        <v>6416</v>
      </c>
      <c r="B1388" s="706" t="s">
        <v>2898</v>
      </c>
      <c r="C1388" s="2116">
        <v>11.93</v>
      </c>
      <c r="D1388" s="706">
        <v>2000</v>
      </c>
      <c r="E1388" s="446">
        <v>288.75</v>
      </c>
      <c r="F1388" s="471">
        <f t="shared" ref="F1388" si="327">ROUND(E1388*(1-$F$11),2)</f>
        <v>288.75</v>
      </c>
      <c r="G1388" s="691">
        <f>'Заказ, cкидки и курсы валют'!$J$23*F1388</f>
        <v>3320.625</v>
      </c>
      <c r="H1388" s="96">
        <f t="shared" ref="H1388" si="328">ROUND((D1388/1000)*G1388,2)</f>
        <v>6641.25</v>
      </c>
      <c r="I1388" s="14"/>
      <c r="J1388" s="446"/>
    </row>
    <row r="1389" spans="1:10" ht="12" customHeight="1">
      <c r="A1389" s="403" t="s">
        <v>6417</v>
      </c>
      <c r="B1389" s="706" t="s">
        <v>2899</v>
      </c>
      <c r="C1389" s="2116">
        <v>13.06</v>
      </c>
      <c r="D1389" s="706">
        <v>1700</v>
      </c>
      <c r="E1389" s="446">
        <v>321.98</v>
      </c>
      <c r="F1389" s="471">
        <f t="shared" ref="F1389" si="329">ROUND(E1389*(1-$F$11),2)</f>
        <v>321.98</v>
      </c>
      <c r="G1389" s="691">
        <f>'Заказ, cкидки и курсы валют'!$J$23*F1389</f>
        <v>3702.7700000000004</v>
      </c>
      <c r="H1389" s="96">
        <f t="shared" ref="H1389" si="330">ROUND((D1389/1000)*G1389,2)</f>
        <v>6294.71</v>
      </c>
      <c r="I1389" s="14"/>
    </row>
    <row r="1390" spans="1:10" ht="12" customHeight="1">
      <c r="A1390" s="403" t="s">
        <v>6418</v>
      </c>
      <c r="B1390" s="706" t="s">
        <v>610</v>
      </c>
      <c r="C1390" s="2116">
        <v>15.03</v>
      </c>
      <c r="D1390" s="706">
        <v>1600</v>
      </c>
      <c r="E1390" s="446">
        <v>353.35</v>
      </c>
      <c r="F1390" s="471">
        <f t="shared" ref="F1390" si="331">ROUND(E1390*(1-$F$11),2)</f>
        <v>353.35</v>
      </c>
      <c r="G1390" s="691">
        <f>'Заказ, cкидки и курсы валют'!$J$23*F1390</f>
        <v>4063.5250000000001</v>
      </c>
      <c r="H1390" s="96">
        <f t="shared" ref="H1390" si="332">ROUND((D1390/1000)*G1390,2)</f>
        <v>6501.64</v>
      </c>
      <c r="I1390" s="14"/>
      <c r="J1390" s="446"/>
    </row>
    <row r="1391" spans="1:10" ht="12" customHeight="1">
      <c r="A1391" s="403" t="s">
        <v>6419</v>
      </c>
      <c r="B1391" s="706" t="s">
        <v>2900</v>
      </c>
      <c r="C1391" s="2116">
        <v>16.21</v>
      </c>
      <c r="D1391" s="706">
        <v>1400</v>
      </c>
      <c r="E1391" s="446">
        <v>393.89</v>
      </c>
      <c r="F1391" s="471">
        <f t="shared" ref="F1391" si="333">ROUND(E1391*(1-$F$11),2)</f>
        <v>393.89</v>
      </c>
      <c r="G1391" s="691">
        <f>'Заказ, cкидки и курсы валют'!$J$23*F1391</f>
        <v>4529.7349999999997</v>
      </c>
      <c r="H1391" s="96">
        <f t="shared" ref="H1391" si="334">ROUND((D1391/1000)*G1391,2)</f>
        <v>6341.63</v>
      </c>
      <c r="I1391" s="14"/>
      <c r="J1391" s="446"/>
    </row>
    <row r="1392" spans="1:10" ht="12" customHeight="1">
      <c r="A1392" s="403" t="s">
        <v>6420</v>
      </c>
      <c r="B1392" s="706" t="s">
        <v>189</v>
      </c>
      <c r="C1392" s="2116">
        <v>17.670000000000002</v>
      </c>
      <c r="D1392" s="706">
        <v>1200</v>
      </c>
      <c r="E1392" s="446">
        <v>427.22</v>
      </c>
      <c r="F1392" s="471">
        <f t="shared" ref="F1392" si="335">ROUND(E1392*(1-$F$11),2)</f>
        <v>427.22</v>
      </c>
      <c r="G1392" s="691">
        <f>'Заказ, cкидки и курсы валют'!$J$23*F1392</f>
        <v>4913.0300000000007</v>
      </c>
      <c r="H1392" s="96">
        <f t="shared" ref="H1392" si="336">ROUND((D1392/1000)*G1392,2)</f>
        <v>5895.64</v>
      </c>
      <c r="I1392" s="14"/>
      <c r="J1392" s="446"/>
    </row>
    <row r="1393" spans="1:10" ht="12" customHeight="1">
      <c r="A1393" s="403" t="s">
        <v>6421</v>
      </c>
      <c r="B1393" s="706" t="s">
        <v>1303</v>
      </c>
      <c r="C1393" s="2116">
        <v>19.420000000000002</v>
      </c>
      <c r="D1393" s="706">
        <v>1200</v>
      </c>
      <c r="E1393" s="446">
        <v>471.23</v>
      </c>
      <c r="F1393" s="471">
        <f t="shared" ref="F1393" si="337">ROUND(E1393*(1-$F$11),2)</f>
        <v>471.23</v>
      </c>
      <c r="G1393" s="691">
        <f>'Заказ, cкидки и курсы валют'!$J$23*F1393</f>
        <v>5419.1450000000004</v>
      </c>
      <c r="H1393" s="96">
        <f t="shared" ref="H1393" si="338">ROUND((D1393/1000)*G1393,2)</f>
        <v>6502.97</v>
      </c>
      <c r="I1393" s="14"/>
    </row>
    <row r="1394" spans="1:10" ht="12" customHeight="1">
      <c r="A1394" s="403" t="s">
        <v>6422</v>
      </c>
      <c r="B1394" s="706" t="s">
        <v>190</v>
      </c>
      <c r="C1394" s="2116">
        <v>20.36</v>
      </c>
      <c r="D1394" s="706">
        <v>1100</v>
      </c>
      <c r="E1394" s="446">
        <v>506.39</v>
      </c>
      <c r="F1394" s="471">
        <f t="shared" ref="F1394" si="339">ROUND(E1394*(1-$F$11),2)</f>
        <v>506.39</v>
      </c>
      <c r="G1394" s="691">
        <f>'Заказ, cкидки и курсы валют'!$J$23*F1394</f>
        <v>5823.4849999999997</v>
      </c>
      <c r="H1394" s="96">
        <f t="shared" ref="H1394" si="340">ROUND((D1394/1000)*G1394,2)</f>
        <v>6405.83</v>
      </c>
      <c r="I1394" s="14"/>
      <c r="J1394" s="446"/>
    </row>
    <row r="1395" spans="1:10" ht="12" customHeight="1">
      <c r="A1395" s="403" t="s">
        <v>6423</v>
      </c>
      <c r="B1395" s="706" t="s">
        <v>191</v>
      </c>
      <c r="C1395" s="2116">
        <v>23.33</v>
      </c>
      <c r="D1395" s="706">
        <v>900</v>
      </c>
      <c r="E1395" s="446">
        <v>574.57000000000005</v>
      </c>
      <c r="F1395" s="471">
        <f t="shared" ref="F1395" si="341">ROUND(E1395*(1-$F$11),2)</f>
        <v>574.57000000000005</v>
      </c>
      <c r="G1395" s="691">
        <f>'Заказ, cкидки и курсы валют'!$J$23*F1395</f>
        <v>6607.5550000000003</v>
      </c>
      <c r="H1395" s="96">
        <f t="shared" ref="H1395" si="342">ROUND((D1395/1000)*G1395,2)</f>
        <v>5946.8</v>
      </c>
      <c r="I1395" s="14"/>
      <c r="J1395" s="446"/>
    </row>
    <row r="1396" spans="1:10" ht="12" customHeight="1">
      <c r="A1396" s="403" t="s">
        <v>6424</v>
      </c>
      <c r="B1396" s="706" t="s">
        <v>192</v>
      </c>
      <c r="C1396" s="2116">
        <v>11.63</v>
      </c>
      <c r="D1396" s="706">
        <v>850</v>
      </c>
      <c r="E1396" s="446">
        <v>596.54</v>
      </c>
      <c r="F1396" s="471">
        <f t="shared" ref="F1396" si="343">ROUND(E1396*(1-$F$11),2)</f>
        <v>596.54</v>
      </c>
      <c r="G1396" s="691">
        <f>'Заказ, cкидки и курсы валют'!$J$23*F1396</f>
        <v>6860.2099999999991</v>
      </c>
      <c r="H1396" s="96">
        <f t="shared" ref="H1396" si="344">ROUND((D1396/1000)*G1396,2)</f>
        <v>5831.18</v>
      </c>
      <c r="I1396" s="14"/>
      <c r="J1396" s="446"/>
    </row>
    <row r="1397" spans="1:10" ht="12" customHeight="1">
      <c r="A1397" s="403" t="s">
        <v>6425</v>
      </c>
      <c r="B1397" s="706" t="s">
        <v>193</v>
      </c>
      <c r="C1397" s="2116">
        <v>30.45</v>
      </c>
      <c r="D1397" s="706">
        <v>800</v>
      </c>
      <c r="E1397" s="446">
        <v>695.14</v>
      </c>
      <c r="F1397" s="471">
        <f t="shared" ref="F1397" si="345">ROUND(E1397*(1-$F$11),2)</f>
        <v>695.14</v>
      </c>
      <c r="G1397" s="691">
        <f>'Заказ, cкидки и курсы валют'!$J$23*F1397</f>
        <v>7994.11</v>
      </c>
      <c r="H1397" s="96">
        <f t="shared" ref="H1397" si="346">ROUND((D1397/1000)*G1397,2)</f>
        <v>6395.29</v>
      </c>
      <c r="I1397" s="14"/>
      <c r="J1397" s="446"/>
    </row>
    <row r="1398" spans="1:10" ht="12" customHeight="1">
      <c r="A1398" s="403" t="s">
        <v>6426</v>
      </c>
      <c r="B1398" s="706" t="s">
        <v>2901</v>
      </c>
      <c r="C1398" s="2116">
        <v>33.56</v>
      </c>
      <c r="D1398" s="706">
        <v>700</v>
      </c>
      <c r="E1398" s="446">
        <v>766.76</v>
      </c>
      <c r="F1398" s="471">
        <f t="shared" ref="F1398" si="347">ROUND(E1398*(1-$F$11),2)</f>
        <v>766.76</v>
      </c>
      <c r="G1398" s="691">
        <f>'Заказ, cкидки и курсы валют'!$J$23*F1398</f>
        <v>8817.74</v>
      </c>
      <c r="H1398" s="96">
        <f t="shared" ref="H1398" si="348">ROUND((D1398/1000)*G1398,2)</f>
        <v>6172.42</v>
      </c>
      <c r="I1398" s="14"/>
      <c r="J1398" s="446"/>
    </row>
    <row r="1399" spans="1:10" ht="12" customHeight="1">
      <c r="A1399" s="403" t="s">
        <v>6427</v>
      </c>
      <c r="B1399" s="706" t="s">
        <v>194</v>
      </c>
      <c r="C1399" s="2116">
        <v>36.520000000000003</v>
      </c>
      <c r="D1399" s="706">
        <v>620</v>
      </c>
      <c r="E1399" s="446">
        <v>877.52</v>
      </c>
      <c r="F1399" s="471">
        <f t="shared" ref="F1399" si="349">ROUND(E1399*(1-$F$11),2)</f>
        <v>877.52</v>
      </c>
      <c r="G1399" s="691">
        <f>'Заказ, cкидки и курсы валют'!$J$23*F1399</f>
        <v>10091.48</v>
      </c>
      <c r="H1399" s="96">
        <f t="shared" ref="H1399" si="350">ROUND((D1399/1000)*G1399,2)</f>
        <v>6256.72</v>
      </c>
      <c r="I1399" s="14"/>
      <c r="J1399" s="446"/>
    </row>
    <row r="1400" spans="1:10" ht="12" customHeight="1">
      <c r="A1400" s="403" t="s">
        <v>6428</v>
      </c>
      <c r="B1400" s="706" t="s">
        <v>195</v>
      </c>
      <c r="C1400" s="2116">
        <v>41.54</v>
      </c>
      <c r="D1400" s="706">
        <v>520</v>
      </c>
      <c r="E1400" s="446">
        <v>1042.01</v>
      </c>
      <c r="F1400" s="471">
        <f t="shared" ref="F1400" si="351">ROUND(E1400*(1-$F$11),2)</f>
        <v>1042.01</v>
      </c>
      <c r="G1400" s="691">
        <f>'Заказ, cкидки и курсы валют'!$J$23*F1400</f>
        <v>11983.115</v>
      </c>
      <c r="H1400" s="96">
        <f t="shared" ref="H1400" si="352">ROUND((D1400/1000)*G1400,2)</f>
        <v>6231.22</v>
      </c>
      <c r="I1400" s="14"/>
      <c r="J1400" s="446"/>
    </row>
    <row r="1401" spans="1:10" ht="12" customHeight="1">
      <c r="A1401" s="403" t="s">
        <v>6429</v>
      </c>
      <c r="B1401" s="706" t="s">
        <v>196</v>
      </c>
      <c r="C1401" s="2116">
        <v>47.78</v>
      </c>
      <c r="D1401" s="706">
        <v>450</v>
      </c>
      <c r="E1401" s="446">
        <v>1186.44</v>
      </c>
      <c r="F1401" s="471">
        <f t="shared" ref="F1401" si="353">ROUND(E1401*(1-$F$11),2)</f>
        <v>1186.44</v>
      </c>
      <c r="G1401" s="691">
        <f>'Заказ, cкидки и курсы валют'!$J$23*F1401</f>
        <v>13644.060000000001</v>
      </c>
      <c r="H1401" s="96">
        <f t="shared" ref="H1401" si="354">ROUND((D1401/1000)*G1401,2)</f>
        <v>6139.83</v>
      </c>
      <c r="I1401" s="14"/>
      <c r="J1401" s="446"/>
    </row>
    <row r="1402" spans="1:10" ht="12" customHeight="1">
      <c r="A1402" s="403" t="s">
        <v>6430</v>
      </c>
      <c r="B1402" s="706" t="s">
        <v>197</v>
      </c>
      <c r="C1402" s="2116">
        <v>53</v>
      </c>
      <c r="D1402" s="706">
        <v>400</v>
      </c>
      <c r="E1402" s="446">
        <v>1326.74</v>
      </c>
      <c r="F1402" s="471">
        <f t="shared" ref="F1402" si="355">ROUND(E1402*(1-$F$11),2)</f>
        <v>1326.74</v>
      </c>
      <c r="G1402" s="691">
        <f>'Заказ, cкидки и курсы валют'!$J$23*F1402</f>
        <v>15257.51</v>
      </c>
      <c r="H1402" s="96">
        <f t="shared" ref="H1402" si="356">ROUND((D1402/1000)*G1402,2)</f>
        <v>6103</v>
      </c>
      <c r="I1402" s="14"/>
      <c r="J1402" s="446"/>
    </row>
    <row r="1403" spans="1:10" ht="12" customHeight="1">
      <c r="A1403" s="403" t="s">
        <v>6431</v>
      </c>
      <c r="B1403" s="706" t="s">
        <v>198</v>
      </c>
      <c r="C1403" s="2116">
        <v>59.43</v>
      </c>
      <c r="D1403" s="706">
        <v>350</v>
      </c>
      <c r="E1403" s="446">
        <v>1609.53</v>
      </c>
      <c r="F1403" s="471">
        <f t="shared" ref="F1403" si="357">ROUND(E1403*(1-$F$11),2)</f>
        <v>1609.53</v>
      </c>
      <c r="G1403" s="691">
        <f>'Заказ, cкидки и курсы валют'!$J$23*F1403</f>
        <v>18509.595000000001</v>
      </c>
      <c r="H1403" s="96">
        <f t="shared" ref="H1403" si="358">ROUND((D1403/1000)*G1403,2)</f>
        <v>6478.36</v>
      </c>
      <c r="I1403" s="14"/>
      <c r="J1403" s="446"/>
    </row>
    <row r="1404" spans="1:10" ht="12" customHeight="1">
      <c r="A1404" s="403" t="s">
        <v>6432</v>
      </c>
      <c r="B1404" s="706" t="s">
        <v>199</v>
      </c>
      <c r="C1404" s="2116">
        <v>65.31</v>
      </c>
      <c r="D1404" s="706">
        <v>320</v>
      </c>
      <c r="E1404" s="446">
        <v>1887.63</v>
      </c>
      <c r="F1404" s="471">
        <f t="shared" ref="F1404" si="359">ROUND(E1404*(1-$F$11),2)</f>
        <v>1887.63</v>
      </c>
      <c r="G1404" s="691">
        <f>'Заказ, cкидки и курсы валют'!$J$23*F1404</f>
        <v>21707.745000000003</v>
      </c>
      <c r="H1404" s="96">
        <f t="shared" ref="H1404" si="360">ROUND((D1404/1000)*G1404,2)</f>
        <v>6946.48</v>
      </c>
      <c r="I1404" s="14"/>
      <c r="J1404" s="446"/>
    </row>
    <row r="1405" spans="1:10" ht="12" customHeight="1">
      <c r="A1405" s="403" t="s">
        <v>6433</v>
      </c>
      <c r="B1405" s="706" t="s">
        <v>3141</v>
      </c>
      <c r="C1405" s="2116">
        <v>19.23</v>
      </c>
      <c r="D1405" s="706">
        <v>1300</v>
      </c>
      <c r="E1405" s="446">
        <v>572.44000000000005</v>
      </c>
      <c r="F1405" s="471">
        <f t="shared" ref="F1405" si="361">ROUND(E1405*(1-$F$11),2)</f>
        <v>572.44000000000005</v>
      </c>
      <c r="G1405" s="691">
        <f>'Заказ, cкидки и курсы валют'!$J$23*F1405</f>
        <v>6583.06</v>
      </c>
      <c r="H1405" s="96">
        <f t="shared" ref="H1405" si="362">ROUND((D1405/1000)*G1405,2)</f>
        <v>8557.98</v>
      </c>
      <c r="I1405" s="14"/>
      <c r="J1405" s="446"/>
    </row>
    <row r="1406" spans="1:10" ht="12" customHeight="1">
      <c r="A1406" s="403" t="s">
        <v>6434</v>
      </c>
      <c r="B1406" s="531" t="s">
        <v>3429</v>
      </c>
      <c r="C1406" s="2116">
        <v>20.77</v>
      </c>
      <c r="D1406" s="531">
        <v>1200</v>
      </c>
      <c r="E1406" s="446">
        <v>504.73</v>
      </c>
      <c r="F1406" s="471">
        <f t="shared" ref="F1406" si="363">ROUND(E1406*(1-$F$11),2)</f>
        <v>504.73</v>
      </c>
      <c r="G1406" s="691">
        <f>'Заказ, cкидки и курсы валют'!$J$23*F1406</f>
        <v>5804.3950000000004</v>
      </c>
      <c r="H1406" s="96">
        <f t="shared" ref="H1406" si="364">ROUND((D1406/1000)*G1406,2)</f>
        <v>6965.27</v>
      </c>
      <c r="I1406" s="14"/>
      <c r="J1406" s="446"/>
    </row>
    <row r="1407" spans="1:10" ht="12" customHeight="1">
      <c r="A1407" s="403" t="s">
        <v>6435</v>
      </c>
      <c r="B1407" s="531" t="s">
        <v>3175</v>
      </c>
      <c r="C1407" s="2116">
        <v>23.7</v>
      </c>
      <c r="D1407" s="531">
        <v>1000</v>
      </c>
      <c r="E1407" s="446">
        <v>528.16999999999996</v>
      </c>
      <c r="F1407" s="471">
        <f t="shared" ref="F1407" si="365">ROUND(E1407*(1-$F$11),2)</f>
        <v>528.16999999999996</v>
      </c>
      <c r="G1407" s="691">
        <f>'Заказ, cкидки и курсы валют'!$J$23*F1407</f>
        <v>6073.9549999999999</v>
      </c>
      <c r="H1407" s="96">
        <f t="shared" ref="H1407" si="366">ROUND((D1407/1000)*G1407,2)</f>
        <v>6073.96</v>
      </c>
      <c r="I1407" s="14"/>
      <c r="J1407" s="446"/>
    </row>
    <row r="1408" spans="1:10" ht="12" customHeight="1">
      <c r="A1408" s="403" t="s">
        <v>6436</v>
      </c>
      <c r="B1408" s="706" t="s">
        <v>2902</v>
      </c>
      <c r="C1408" s="2116">
        <v>25.36</v>
      </c>
      <c r="D1408" s="706">
        <v>950</v>
      </c>
      <c r="E1408" s="446">
        <v>632.05999999999995</v>
      </c>
      <c r="F1408" s="471">
        <f t="shared" ref="F1408" si="367">ROUND(E1408*(1-$F$11),2)</f>
        <v>632.05999999999995</v>
      </c>
      <c r="G1408" s="691">
        <f>'Заказ, cкидки и курсы валют'!$J$23*F1408</f>
        <v>7268.69</v>
      </c>
      <c r="H1408" s="96">
        <f t="shared" ref="H1408" si="368">ROUND((D1408/1000)*G1408,2)</f>
        <v>6905.26</v>
      </c>
      <c r="I1408" s="14"/>
      <c r="J1408" s="446"/>
    </row>
    <row r="1409" spans="1:10" ht="12" customHeight="1">
      <c r="A1409" s="403" t="s">
        <v>6437</v>
      </c>
      <c r="B1409" s="706" t="s">
        <v>2903</v>
      </c>
      <c r="C1409" s="2116">
        <v>27.88</v>
      </c>
      <c r="D1409" s="706">
        <v>850</v>
      </c>
      <c r="E1409" s="446">
        <v>665.72</v>
      </c>
      <c r="F1409" s="471">
        <f t="shared" ref="F1409" si="369">ROUND(E1409*(1-$F$11),2)</f>
        <v>665.72</v>
      </c>
      <c r="G1409" s="691">
        <f>'Заказ, cкидки и курсы валют'!$J$23*F1409</f>
        <v>7655.7800000000007</v>
      </c>
      <c r="H1409" s="96">
        <f t="shared" ref="H1409" si="370">ROUND((D1409/1000)*G1409,2)</f>
        <v>6507.41</v>
      </c>
      <c r="I1409" s="14"/>
      <c r="J1409" s="446"/>
    </row>
    <row r="1410" spans="1:10" ht="12" customHeight="1">
      <c r="A1410" s="403" t="s">
        <v>6438</v>
      </c>
      <c r="B1410" s="706" t="s">
        <v>2904</v>
      </c>
      <c r="C1410" s="2116">
        <v>30.1</v>
      </c>
      <c r="D1410" s="706">
        <v>800</v>
      </c>
      <c r="E1410" s="446">
        <v>746.78</v>
      </c>
      <c r="F1410" s="471">
        <f t="shared" ref="F1410" si="371">ROUND(E1410*(1-$F$11),2)</f>
        <v>746.78</v>
      </c>
      <c r="G1410" s="691">
        <f>'Заказ, cкидки и курсы валют'!$J$23*F1410</f>
        <v>8587.9699999999993</v>
      </c>
      <c r="H1410" s="96">
        <f t="shared" ref="H1410" si="372">ROUND((D1410/1000)*G1410,2)</f>
        <v>6870.38</v>
      </c>
      <c r="I1410" s="14"/>
    </row>
    <row r="1411" spans="1:10" ht="12" customHeight="1">
      <c r="A1411" s="403" t="s">
        <v>6439</v>
      </c>
      <c r="B1411" s="706" t="s">
        <v>2905</v>
      </c>
      <c r="C1411" s="2116">
        <v>33.020000000000003</v>
      </c>
      <c r="D1411" s="706">
        <v>750</v>
      </c>
      <c r="E1411" s="446">
        <v>899.25</v>
      </c>
      <c r="F1411" s="471">
        <f t="shared" ref="F1411" si="373">ROUND(E1411*(1-$F$11),2)</f>
        <v>899.25</v>
      </c>
      <c r="G1411" s="691">
        <f>'Заказ, cкидки и курсы валют'!$J$23*F1411</f>
        <v>10341.375</v>
      </c>
      <c r="H1411" s="96">
        <f t="shared" ref="H1411" si="374">ROUND((D1411/1000)*G1411,2)</f>
        <v>7756.03</v>
      </c>
      <c r="I1411" s="14"/>
      <c r="J1411" s="446"/>
    </row>
    <row r="1412" spans="1:10" ht="12" customHeight="1">
      <c r="A1412" s="403" t="s">
        <v>6440</v>
      </c>
      <c r="B1412" s="706" t="s">
        <v>200</v>
      </c>
      <c r="C1412" s="2116">
        <v>34.86</v>
      </c>
      <c r="D1412" s="706">
        <v>700</v>
      </c>
      <c r="E1412" s="446">
        <v>821.76</v>
      </c>
      <c r="F1412" s="471">
        <f t="shared" ref="F1412" si="375">ROUND(E1412*(1-$F$11),2)</f>
        <v>821.76</v>
      </c>
      <c r="G1412" s="691">
        <f>'Заказ, cкидки и курсы валют'!$J$23*F1412</f>
        <v>9450.24</v>
      </c>
      <c r="H1412" s="96">
        <f t="shared" ref="H1412" si="376">ROUND((D1412/1000)*G1412,2)</f>
        <v>6615.17</v>
      </c>
      <c r="I1412" s="14"/>
      <c r="J1412" s="446"/>
    </row>
    <row r="1413" spans="1:10" ht="12" customHeight="1">
      <c r="A1413" s="403" t="s">
        <v>6441</v>
      </c>
      <c r="B1413" s="706" t="s">
        <v>201</v>
      </c>
      <c r="C1413" s="2116">
        <v>39.4</v>
      </c>
      <c r="D1413" s="706">
        <v>580</v>
      </c>
      <c r="E1413" s="446">
        <v>986.33</v>
      </c>
      <c r="F1413" s="471">
        <f t="shared" ref="F1413" si="377">ROUND(E1413*(1-$F$11),2)</f>
        <v>986.33</v>
      </c>
      <c r="G1413" s="691">
        <f>'Заказ, cкидки и курсы валют'!$J$23*F1413</f>
        <v>11342.795</v>
      </c>
      <c r="H1413" s="96">
        <f t="shared" ref="H1413" si="378">ROUND((D1413/1000)*G1413,2)</f>
        <v>6578.82</v>
      </c>
      <c r="I1413" s="14"/>
      <c r="J1413" s="446"/>
    </row>
    <row r="1414" spans="1:10" ht="12" customHeight="1">
      <c r="A1414" s="403" t="s">
        <v>6442</v>
      </c>
      <c r="B1414" s="706" t="s">
        <v>607</v>
      </c>
      <c r="C1414" s="2116">
        <v>44.1</v>
      </c>
      <c r="D1414" s="706">
        <v>520</v>
      </c>
      <c r="E1414" s="446">
        <v>1093.57</v>
      </c>
      <c r="F1414" s="471">
        <f t="shared" ref="F1414" si="379">ROUND(E1414*(1-$F$11),2)</f>
        <v>1093.57</v>
      </c>
      <c r="G1414" s="691">
        <f>'Заказ, cкидки и курсы валют'!$J$23*F1414</f>
        <v>12576.054999999998</v>
      </c>
      <c r="H1414" s="96">
        <f t="shared" ref="H1414" si="380">ROUND((D1414/1000)*G1414,2)</f>
        <v>6539.55</v>
      </c>
      <c r="I1414" s="14"/>
      <c r="J1414" s="446"/>
    </row>
    <row r="1415" spans="1:10" ht="12" customHeight="1">
      <c r="A1415" s="403" t="s">
        <v>6443</v>
      </c>
      <c r="B1415" s="706" t="s">
        <v>202</v>
      </c>
      <c r="C1415" s="2116">
        <v>48.75</v>
      </c>
      <c r="D1415" s="706">
        <v>480</v>
      </c>
      <c r="E1415" s="446">
        <v>1157.6400000000001</v>
      </c>
      <c r="F1415" s="471">
        <f t="shared" ref="F1415" si="381">ROUND(E1415*(1-$F$11),2)</f>
        <v>1157.6400000000001</v>
      </c>
      <c r="G1415" s="691">
        <f>'Заказ, cкидки и курсы валют'!$J$23*F1415</f>
        <v>13312.86</v>
      </c>
      <c r="H1415" s="96">
        <f t="shared" ref="H1415" si="382">ROUND((D1415/1000)*G1415,2)</f>
        <v>6390.17</v>
      </c>
      <c r="I1415" s="14"/>
      <c r="J1415" s="446"/>
    </row>
    <row r="1416" spans="1:10" ht="12" customHeight="1">
      <c r="A1416" s="403" t="s">
        <v>6444</v>
      </c>
      <c r="B1416" s="706" t="s">
        <v>606</v>
      </c>
      <c r="C1416" s="2116">
        <v>56.3</v>
      </c>
      <c r="D1416" s="706">
        <v>400</v>
      </c>
      <c r="E1416" s="446">
        <v>1264.0899999999999</v>
      </c>
      <c r="F1416" s="471">
        <f t="shared" ref="F1416" si="383">ROUND(E1416*(1-$F$11),2)</f>
        <v>1264.0899999999999</v>
      </c>
      <c r="G1416" s="691">
        <f>'Заказ, cкидки и курсы валют'!$J$23*F1416</f>
        <v>14537.035</v>
      </c>
      <c r="H1416" s="96">
        <f t="shared" ref="H1416" si="384">ROUND((D1416/1000)*G1416,2)</f>
        <v>5814.81</v>
      </c>
      <c r="I1416" s="14"/>
      <c r="J1416" s="446"/>
    </row>
    <row r="1417" spans="1:10" ht="12" customHeight="1">
      <c r="A1417" s="403" t="s">
        <v>6445</v>
      </c>
      <c r="B1417" s="706" t="s">
        <v>203</v>
      </c>
      <c r="C1417" s="2116">
        <v>58.2</v>
      </c>
      <c r="D1417" s="706">
        <v>400</v>
      </c>
      <c r="E1417" s="446">
        <v>1462.6</v>
      </c>
      <c r="F1417" s="471">
        <f t="shared" ref="F1417" si="385">ROUND(E1417*(1-$F$11),2)</f>
        <v>1462.6</v>
      </c>
      <c r="G1417" s="691">
        <f>'Заказ, cкидки и курсы валют'!$J$23*F1417</f>
        <v>16819.899999999998</v>
      </c>
      <c r="H1417" s="96">
        <f t="shared" ref="H1417" si="386">ROUND((D1417/1000)*G1417,2)</f>
        <v>6727.96</v>
      </c>
      <c r="I1417" s="14"/>
      <c r="J1417" s="446"/>
    </row>
    <row r="1418" spans="1:10" ht="12" customHeight="1">
      <c r="A1418" s="403" t="s">
        <v>6446</v>
      </c>
      <c r="B1418" s="706" t="s">
        <v>204</v>
      </c>
      <c r="C1418" s="2116">
        <v>68.86</v>
      </c>
      <c r="D1418" s="706">
        <v>350</v>
      </c>
      <c r="E1418" s="446">
        <v>1548.33</v>
      </c>
      <c r="F1418" s="471">
        <f t="shared" ref="F1418" si="387">ROUND(E1418*(1-$F$11),2)</f>
        <v>1548.33</v>
      </c>
      <c r="G1418" s="691">
        <f>'Заказ, cкидки и курсы валют'!$J$23*F1418</f>
        <v>17805.794999999998</v>
      </c>
      <c r="H1418" s="96">
        <f t="shared" ref="H1418" si="388">ROUND((D1418/1000)*G1418,2)</f>
        <v>6232.03</v>
      </c>
      <c r="I1418" s="14"/>
      <c r="J1418" s="446"/>
    </row>
    <row r="1419" spans="1:10" ht="12" customHeight="1">
      <c r="A1419" s="403" t="s">
        <v>6447</v>
      </c>
      <c r="B1419" s="706" t="s">
        <v>205</v>
      </c>
      <c r="C1419" s="2116">
        <v>78.3</v>
      </c>
      <c r="D1419" s="706">
        <v>300</v>
      </c>
      <c r="E1419" s="446">
        <v>1905.43</v>
      </c>
      <c r="F1419" s="471">
        <f t="shared" ref="F1419" si="389">ROUND(E1419*(1-$F$11),2)</f>
        <v>1905.43</v>
      </c>
      <c r="G1419" s="691">
        <f>'Заказ, cкидки и курсы валют'!$J$23*F1419</f>
        <v>21912.445</v>
      </c>
      <c r="H1419" s="96">
        <f t="shared" ref="H1419" si="390">ROUND((D1419/1000)*G1419,2)</f>
        <v>6573.73</v>
      </c>
      <c r="I1419" s="14"/>
      <c r="J1419" s="446"/>
    </row>
    <row r="1420" spans="1:10" ht="12" customHeight="1">
      <c r="A1420" s="403" t="s">
        <v>6448</v>
      </c>
      <c r="B1420" s="706" t="s">
        <v>206</v>
      </c>
      <c r="C1420" s="2116">
        <v>89.57</v>
      </c>
      <c r="D1420" s="706">
        <v>270</v>
      </c>
      <c r="E1420" s="446">
        <v>2147.7399999999998</v>
      </c>
      <c r="F1420" s="471">
        <f t="shared" ref="F1420" si="391">ROUND(E1420*(1-$F$11),2)</f>
        <v>2147.7399999999998</v>
      </c>
      <c r="G1420" s="691">
        <f>'Заказ, cкидки и курсы валют'!$J$23*F1420</f>
        <v>24699.01</v>
      </c>
      <c r="H1420" s="96">
        <f t="shared" ref="H1420" si="392">ROUND((D1420/1000)*G1420,2)</f>
        <v>6668.73</v>
      </c>
      <c r="I1420" s="14"/>
      <c r="J1420" s="446"/>
    </row>
    <row r="1421" spans="1:10" ht="12" customHeight="1">
      <c r="A1421" s="403" t="s">
        <v>6449</v>
      </c>
      <c r="B1421" s="706" t="s">
        <v>207</v>
      </c>
      <c r="C1421" s="2116">
        <v>99.37</v>
      </c>
      <c r="D1421" s="706">
        <v>220</v>
      </c>
      <c r="E1421" s="446">
        <v>2702.78</v>
      </c>
      <c r="F1421" s="471">
        <f t="shared" ref="F1421" si="393">ROUND(E1421*(1-$F$11),2)</f>
        <v>2702.78</v>
      </c>
      <c r="G1421" s="691">
        <f>'Заказ, cкидки и курсы валют'!$J$23*F1421</f>
        <v>31081.97</v>
      </c>
      <c r="H1421" s="96">
        <f t="shared" ref="H1421" si="394">ROUND((D1421/1000)*G1421,2)</f>
        <v>6838.03</v>
      </c>
      <c r="I1421" s="14"/>
      <c r="J1421" s="446"/>
    </row>
    <row r="1422" spans="1:10" ht="12" customHeight="1">
      <c r="A1422" s="403" t="s">
        <v>6450</v>
      </c>
      <c r="B1422" s="706" t="s">
        <v>208</v>
      </c>
      <c r="C1422" s="2116">
        <v>109</v>
      </c>
      <c r="D1422" s="706">
        <v>200</v>
      </c>
      <c r="E1422" s="446">
        <v>2966.28</v>
      </c>
      <c r="F1422" s="471">
        <f t="shared" ref="F1422" si="395">ROUND(E1422*(1-$F$11),2)</f>
        <v>2966.28</v>
      </c>
      <c r="G1422" s="691">
        <f>'Заказ, cкидки и курсы валют'!$J$23*F1422</f>
        <v>34112.22</v>
      </c>
      <c r="H1422" s="96">
        <f t="shared" ref="H1422" si="396">ROUND((D1422/1000)*G1422,2)</f>
        <v>6822.44</v>
      </c>
      <c r="I1422" s="14"/>
      <c r="J1422" s="446"/>
    </row>
    <row r="1423" spans="1:10" ht="12" customHeight="1">
      <c r="A1423" s="403" t="s">
        <v>6451</v>
      </c>
      <c r="B1423" s="706" t="s">
        <v>4044</v>
      </c>
      <c r="C1423" s="2116">
        <v>34</v>
      </c>
      <c r="D1423" s="706">
        <v>700</v>
      </c>
      <c r="E1423" s="446">
        <v>743.97</v>
      </c>
      <c r="F1423" s="471">
        <f t="shared" ref="F1423" si="397">ROUND(E1423*(1-$F$11),2)</f>
        <v>743.97</v>
      </c>
      <c r="G1423" s="691">
        <f>'Заказ, cкидки и курсы валют'!$J$23*F1423</f>
        <v>8555.6550000000007</v>
      </c>
      <c r="H1423" s="96">
        <f t="shared" ref="H1423" si="398">ROUND((D1423/1000)*G1423,2)</f>
        <v>5988.96</v>
      </c>
      <c r="I1423" s="14"/>
      <c r="J1423" s="446"/>
    </row>
    <row r="1424" spans="1:10" ht="12" customHeight="1">
      <c r="A1424" s="403" t="s">
        <v>6452</v>
      </c>
      <c r="B1424" s="706" t="s">
        <v>3131</v>
      </c>
      <c r="C1424" s="2116">
        <v>37.58</v>
      </c>
      <c r="D1424" s="706">
        <v>660</v>
      </c>
      <c r="E1424" s="446">
        <v>864.83</v>
      </c>
      <c r="F1424" s="471">
        <f t="shared" ref="F1424" si="399">ROUND(E1424*(1-$F$11),2)</f>
        <v>864.83</v>
      </c>
      <c r="G1424" s="691">
        <f>'Заказ, cкидки и курсы валют'!$J$23*F1424</f>
        <v>9945.5450000000001</v>
      </c>
      <c r="H1424" s="96">
        <f t="shared" ref="H1424" si="400">ROUND((D1424/1000)*G1424,2)</f>
        <v>6564.06</v>
      </c>
      <c r="I1424" s="14"/>
      <c r="J1424" s="446"/>
    </row>
    <row r="1425" spans="1:10" ht="12" customHeight="1">
      <c r="A1425" s="403" t="s">
        <v>6453</v>
      </c>
      <c r="B1425" s="706" t="s">
        <v>1006</v>
      </c>
      <c r="C1425" s="2128">
        <v>40.700000000000003</v>
      </c>
      <c r="D1425" s="706">
        <v>600</v>
      </c>
      <c r="E1425" s="446">
        <v>1001.69</v>
      </c>
      <c r="F1425" s="471">
        <f t="shared" ref="F1425" si="401">ROUND(E1425*(1-$F$11),2)</f>
        <v>1001.69</v>
      </c>
      <c r="G1425" s="691">
        <f>'Заказ, cкидки и курсы валют'!$J$23*F1425</f>
        <v>11519.435000000001</v>
      </c>
      <c r="H1425" s="96">
        <f t="shared" ref="H1425" si="402">ROUND((D1425/1000)*G1425,2)</f>
        <v>6911.66</v>
      </c>
      <c r="I1425" s="14"/>
      <c r="J1425" s="446"/>
    </row>
    <row r="1426" spans="1:10" ht="12" customHeight="1">
      <c r="A1426" s="403" t="s">
        <v>6454</v>
      </c>
      <c r="B1426" s="706" t="s">
        <v>2906</v>
      </c>
      <c r="C1426" s="2116">
        <v>44.9</v>
      </c>
      <c r="D1426" s="706">
        <v>550</v>
      </c>
      <c r="E1426" s="446">
        <v>1031.57</v>
      </c>
      <c r="F1426" s="471">
        <f t="shared" ref="F1426" si="403">ROUND(E1426*(1-$F$11),2)</f>
        <v>1031.57</v>
      </c>
      <c r="G1426" s="691">
        <f>'Заказ, cкидки и курсы валют'!$J$23*F1426</f>
        <v>11863.054999999998</v>
      </c>
      <c r="H1426" s="96">
        <f t="shared" ref="H1426" si="404">ROUND((D1426/1000)*G1426,2)</f>
        <v>6524.68</v>
      </c>
      <c r="I1426" s="14"/>
      <c r="J1426" s="446"/>
    </row>
    <row r="1427" spans="1:10" ht="12" customHeight="1">
      <c r="A1427" s="403" t="s">
        <v>6455</v>
      </c>
      <c r="B1427" s="706" t="s">
        <v>1007</v>
      </c>
      <c r="C1427" s="2116">
        <v>47.84</v>
      </c>
      <c r="D1427" s="706">
        <v>500</v>
      </c>
      <c r="E1427" s="446">
        <v>1106.6600000000001</v>
      </c>
      <c r="F1427" s="471">
        <f t="shared" ref="F1427" si="405">ROUND(E1427*(1-$F$11),2)</f>
        <v>1106.6600000000001</v>
      </c>
      <c r="G1427" s="691">
        <f>'Заказ, cкидки и курсы валют'!$J$23*F1427</f>
        <v>12726.59</v>
      </c>
      <c r="H1427" s="96">
        <f t="shared" ref="H1427" si="406">ROUND((D1427/1000)*G1427,2)</f>
        <v>6363.3</v>
      </c>
      <c r="I1427" s="14"/>
      <c r="J1427" s="446"/>
    </row>
    <row r="1428" spans="1:10" ht="12" customHeight="1">
      <c r="A1428" s="403" t="s">
        <v>6456</v>
      </c>
      <c r="B1428" s="706" t="s">
        <v>2907</v>
      </c>
      <c r="C1428" s="2116">
        <v>52</v>
      </c>
      <c r="D1428" s="706">
        <v>480</v>
      </c>
      <c r="E1428" s="446">
        <v>1191.92</v>
      </c>
      <c r="F1428" s="471">
        <f t="shared" ref="F1428" si="407">ROUND(E1428*(1-$F$11),2)</f>
        <v>1191.92</v>
      </c>
      <c r="G1428" s="691">
        <f>'Заказ, cкидки и курсы валют'!$J$23*F1428</f>
        <v>13707.080000000002</v>
      </c>
      <c r="H1428" s="96">
        <f t="shared" ref="H1428" si="408">ROUND((D1428/1000)*G1428,2)</f>
        <v>6579.4</v>
      </c>
      <c r="I1428" s="14"/>
      <c r="J1428" s="446"/>
    </row>
    <row r="1429" spans="1:10" ht="12" customHeight="1">
      <c r="A1429" s="403" t="s">
        <v>6457</v>
      </c>
      <c r="B1429" s="706" t="s">
        <v>4045</v>
      </c>
      <c r="C1429" s="2116">
        <v>55.6</v>
      </c>
      <c r="D1429" s="706">
        <v>450</v>
      </c>
      <c r="E1429" s="446">
        <v>1465.88</v>
      </c>
      <c r="F1429" s="471">
        <f t="shared" ref="F1429" si="409">ROUND(E1429*(1-$F$11),2)</f>
        <v>1465.88</v>
      </c>
      <c r="G1429" s="691">
        <f>'Заказ, cкидки и курсы валют'!$J$23*F1429</f>
        <v>16857.620000000003</v>
      </c>
      <c r="H1429" s="96">
        <f t="shared" ref="H1429" si="410">ROUND((D1429/1000)*G1429,2)</f>
        <v>7585.93</v>
      </c>
      <c r="I1429" s="14"/>
      <c r="J1429" s="446"/>
    </row>
    <row r="1430" spans="1:10" ht="12" customHeight="1">
      <c r="A1430" s="403" t="s">
        <v>6458</v>
      </c>
      <c r="B1430" s="706" t="s">
        <v>242</v>
      </c>
      <c r="C1430" s="2116">
        <v>58.2</v>
      </c>
      <c r="D1430" s="706">
        <v>430</v>
      </c>
      <c r="E1430" s="446">
        <v>1390.77</v>
      </c>
      <c r="F1430" s="471">
        <f t="shared" ref="F1430" si="411">ROUND(E1430*(1-$F$11),2)</f>
        <v>1390.77</v>
      </c>
      <c r="G1430" s="691">
        <f>'Заказ, cкидки и курсы валют'!$J$23*F1430</f>
        <v>15993.855</v>
      </c>
      <c r="H1430" s="96">
        <f t="shared" ref="H1430" si="412">ROUND((D1430/1000)*G1430,2)</f>
        <v>6877.36</v>
      </c>
      <c r="I1430" s="14"/>
      <c r="J1430" s="446"/>
    </row>
    <row r="1431" spans="1:10" ht="12" customHeight="1">
      <c r="A1431" s="403" t="s">
        <v>6459</v>
      </c>
      <c r="B1431" s="706" t="s">
        <v>611</v>
      </c>
      <c r="C1431" s="2116">
        <v>65.14</v>
      </c>
      <c r="D1431" s="706">
        <v>370</v>
      </c>
      <c r="E1431" s="446">
        <v>1553.62</v>
      </c>
      <c r="F1431" s="471">
        <f t="shared" ref="F1431" si="413">ROUND(E1431*(1-$F$11),2)</f>
        <v>1553.62</v>
      </c>
      <c r="G1431" s="691">
        <f>'Заказ, cкидки и курсы валют'!$J$23*F1431</f>
        <v>17866.629999999997</v>
      </c>
      <c r="H1431" s="96">
        <f t="shared" ref="H1431" si="414">ROUND((D1431/1000)*G1431,2)</f>
        <v>6610.65</v>
      </c>
      <c r="I1431" s="14"/>
      <c r="J1431" s="446"/>
    </row>
    <row r="1432" spans="1:10" ht="12" customHeight="1">
      <c r="A1432" s="403" t="s">
        <v>6460</v>
      </c>
      <c r="B1432" s="706" t="s">
        <v>2908</v>
      </c>
      <c r="C1432" s="2116">
        <v>73.599999999999994</v>
      </c>
      <c r="D1432" s="706">
        <v>340</v>
      </c>
      <c r="E1432" s="446">
        <v>1742.02</v>
      </c>
      <c r="F1432" s="471">
        <f t="shared" ref="F1432" si="415">ROUND(E1432*(1-$F$11),2)</f>
        <v>1742.02</v>
      </c>
      <c r="G1432" s="691">
        <f>'Заказ, cкидки и курсы валют'!$J$23*F1432</f>
        <v>20033.23</v>
      </c>
      <c r="H1432" s="96">
        <f t="shared" ref="H1432" si="416">ROUND((D1432/1000)*G1432,2)</f>
        <v>6811.3</v>
      </c>
      <c r="I1432" s="14"/>
    </row>
    <row r="1433" spans="1:10" ht="12" customHeight="1">
      <c r="A1433" s="403" t="s">
        <v>6461</v>
      </c>
      <c r="B1433" s="706" t="s">
        <v>662</v>
      </c>
      <c r="C1433" s="2116">
        <v>80.8</v>
      </c>
      <c r="D1433" s="706">
        <v>300</v>
      </c>
      <c r="E1433" s="446">
        <v>2197.58</v>
      </c>
      <c r="F1433" s="471">
        <f t="shared" ref="F1433" si="417">ROUND(E1433*(1-$F$11),2)</f>
        <v>2197.58</v>
      </c>
      <c r="G1433" s="691">
        <f>'Заказ, cкидки и курсы валют'!$J$23*F1433</f>
        <v>25272.17</v>
      </c>
      <c r="H1433" s="96">
        <f t="shared" ref="H1433" si="418">ROUND((D1433/1000)*G1433,2)</f>
        <v>7581.65</v>
      </c>
      <c r="I1433" s="14"/>
      <c r="J1433" s="446"/>
    </row>
    <row r="1434" spans="1:10" ht="12" customHeight="1">
      <c r="A1434" s="403" t="s">
        <v>6462</v>
      </c>
      <c r="B1434" s="706" t="s">
        <v>1295</v>
      </c>
      <c r="C1434" s="2116">
        <v>85.71</v>
      </c>
      <c r="D1434" s="706">
        <v>280</v>
      </c>
      <c r="E1434" s="446">
        <v>2055.88</v>
      </c>
      <c r="F1434" s="471">
        <f t="shared" ref="F1434" si="419">ROUND(E1434*(1-$F$11),2)</f>
        <v>2055.88</v>
      </c>
      <c r="G1434" s="691">
        <f>'Заказ, cкидки и курсы валют'!$J$23*F1434</f>
        <v>23642.620000000003</v>
      </c>
      <c r="H1434" s="96">
        <f t="shared" ref="H1434" si="420">ROUND((D1434/1000)*G1434,2)</f>
        <v>6619.93</v>
      </c>
      <c r="I1434" s="14"/>
      <c r="J1434" s="446"/>
    </row>
    <row r="1435" spans="1:10" ht="12" customHeight="1">
      <c r="A1435" s="403" t="s">
        <v>6463</v>
      </c>
      <c r="B1435" s="706" t="s">
        <v>1296</v>
      </c>
      <c r="C1435" s="2116">
        <v>102</v>
      </c>
      <c r="D1435" s="706">
        <v>230</v>
      </c>
      <c r="E1435" s="446">
        <v>2794.52</v>
      </c>
      <c r="F1435" s="471">
        <f t="shared" ref="F1435" si="421">ROUND(E1435*(1-$F$11),2)</f>
        <v>2794.52</v>
      </c>
      <c r="G1435" s="691">
        <f>'Заказ, cкидки и курсы валют'!$J$23*F1435</f>
        <v>32136.98</v>
      </c>
      <c r="H1435" s="96">
        <f t="shared" ref="H1435" si="422">ROUND((D1435/1000)*G1435,2)</f>
        <v>7391.51</v>
      </c>
      <c r="I1435" s="14"/>
      <c r="J1435" s="446"/>
    </row>
    <row r="1436" spans="1:10" ht="12" customHeight="1">
      <c r="A1436" s="403" t="s">
        <v>6464</v>
      </c>
      <c r="B1436" s="706" t="s">
        <v>212</v>
      </c>
      <c r="C1436" s="2116">
        <v>113.33</v>
      </c>
      <c r="D1436" s="706">
        <v>210</v>
      </c>
      <c r="E1436" s="446">
        <v>2783.62</v>
      </c>
      <c r="F1436" s="471">
        <f t="shared" ref="F1436:F1488" si="423">ROUND(E1436*(1-$F$11),2)</f>
        <v>2783.62</v>
      </c>
      <c r="G1436" s="691">
        <f>'Заказ, cкидки и курсы валют'!$J$23*F1436</f>
        <v>32011.629999999997</v>
      </c>
      <c r="H1436" s="96">
        <f t="shared" ref="H1436:H1488" si="424">ROUND((D1436/1000)*G1436,2)</f>
        <v>6722.44</v>
      </c>
      <c r="I1436" s="14"/>
      <c r="J1436" s="446"/>
    </row>
    <row r="1437" spans="1:10" ht="12" customHeight="1">
      <c r="A1437" s="403" t="s">
        <v>6465</v>
      </c>
      <c r="B1437" s="706" t="s">
        <v>213</v>
      </c>
      <c r="C1437" s="2116">
        <v>130</v>
      </c>
      <c r="D1437" s="706">
        <v>190</v>
      </c>
      <c r="E1437" s="446">
        <v>3272.39</v>
      </c>
      <c r="F1437" s="471">
        <f t="shared" si="423"/>
        <v>3272.39</v>
      </c>
      <c r="G1437" s="691">
        <f>'Заказ, cкидки и курсы валют'!$J$23*F1437</f>
        <v>37632.485000000001</v>
      </c>
      <c r="H1437" s="96">
        <f t="shared" si="424"/>
        <v>7150.17</v>
      </c>
      <c r="I1437" s="14"/>
      <c r="J1437" s="446"/>
    </row>
    <row r="1438" spans="1:10" ht="12" customHeight="1">
      <c r="A1438" s="403" t="s">
        <v>6466</v>
      </c>
      <c r="B1438" s="706" t="s">
        <v>214</v>
      </c>
      <c r="C1438" s="2116">
        <v>149</v>
      </c>
      <c r="D1438" s="706">
        <v>170</v>
      </c>
      <c r="E1438" s="446">
        <v>4268.4799999999996</v>
      </c>
      <c r="F1438" s="471">
        <f t="shared" si="423"/>
        <v>4268.4799999999996</v>
      </c>
      <c r="G1438" s="691">
        <f>'Заказ, cкидки и курсы валют'!$J$23*F1438</f>
        <v>49087.519999999997</v>
      </c>
      <c r="H1438" s="96">
        <f t="shared" si="424"/>
        <v>8344.8799999999992</v>
      </c>
      <c r="I1438" s="14"/>
      <c r="J1438" s="446"/>
    </row>
    <row r="1439" spans="1:10" ht="12" customHeight="1">
      <c r="A1439" s="403" t="s">
        <v>6467</v>
      </c>
      <c r="B1439" s="706" t="s">
        <v>215</v>
      </c>
      <c r="C1439" s="2116">
        <v>156</v>
      </c>
      <c r="D1439" s="706">
        <v>150</v>
      </c>
      <c r="E1439" s="446">
        <v>3840.54</v>
      </c>
      <c r="F1439" s="471">
        <f t="shared" si="423"/>
        <v>3840.54</v>
      </c>
      <c r="G1439" s="691">
        <f>'Заказ, cкидки и курсы валют'!$J$23*F1439</f>
        <v>44166.21</v>
      </c>
      <c r="H1439" s="96">
        <f t="shared" si="424"/>
        <v>6624.93</v>
      </c>
      <c r="I1439" s="14"/>
      <c r="J1439" s="446"/>
    </row>
    <row r="1440" spans="1:10" ht="12" customHeight="1">
      <c r="A1440" s="403" t="s">
        <v>6468</v>
      </c>
      <c r="B1440" s="706" t="s">
        <v>4046</v>
      </c>
      <c r="C1440" s="2116">
        <v>57.9</v>
      </c>
      <c r="D1440" s="706">
        <v>430</v>
      </c>
      <c r="E1440" s="446">
        <v>1234.81</v>
      </c>
      <c r="F1440" s="471">
        <f t="shared" si="423"/>
        <v>1234.81</v>
      </c>
      <c r="G1440" s="691">
        <f>'Заказ, cкидки и курсы валют'!$J$23*F1440</f>
        <v>14200.314999999999</v>
      </c>
      <c r="H1440" s="96">
        <f t="shared" si="424"/>
        <v>6106.14</v>
      </c>
      <c r="I1440" s="14"/>
      <c r="J1440" s="446"/>
    </row>
    <row r="1441" spans="1:10" ht="12" customHeight="1">
      <c r="A1441" s="403" t="s">
        <v>6469</v>
      </c>
      <c r="B1441" s="706" t="s">
        <v>1000</v>
      </c>
      <c r="C1441" s="2116">
        <v>65.72</v>
      </c>
      <c r="D1441" s="706">
        <v>360</v>
      </c>
      <c r="E1441" s="446">
        <v>1553.17</v>
      </c>
      <c r="F1441" s="471">
        <f t="shared" si="423"/>
        <v>1553.17</v>
      </c>
      <c r="G1441" s="691">
        <f>'Заказ, cкидки и курсы валют'!$J$23*F1441</f>
        <v>17861.455000000002</v>
      </c>
      <c r="H1441" s="96">
        <f t="shared" si="424"/>
        <v>6430.12</v>
      </c>
      <c r="I1441" s="14"/>
      <c r="J1441" s="446"/>
    </row>
    <row r="1442" spans="1:10" ht="12" customHeight="1">
      <c r="A1442" s="403" t="s">
        <v>6470</v>
      </c>
      <c r="B1442" s="706" t="s">
        <v>1001</v>
      </c>
      <c r="C1442" s="2116">
        <v>75</v>
      </c>
      <c r="D1442" s="706">
        <v>320</v>
      </c>
      <c r="E1442" s="446">
        <v>1673.69</v>
      </c>
      <c r="F1442" s="471">
        <f t="shared" si="423"/>
        <v>1673.69</v>
      </c>
      <c r="G1442" s="691">
        <f>'Заказ, cкидки и курсы валют'!$J$23*F1442</f>
        <v>19247.435000000001</v>
      </c>
      <c r="H1442" s="96">
        <f t="shared" si="424"/>
        <v>6159.18</v>
      </c>
      <c r="I1442" s="14"/>
      <c r="J1442" s="446"/>
    </row>
    <row r="1443" spans="1:10" ht="12" customHeight="1">
      <c r="A1443" s="403" t="s">
        <v>6471</v>
      </c>
      <c r="B1443" s="706" t="s">
        <v>1002</v>
      </c>
      <c r="C1443" s="2116">
        <v>85</v>
      </c>
      <c r="D1443" s="706">
        <v>280</v>
      </c>
      <c r="E1443" s="446">
        <v>2024.26</v>
      </c>
      <c r="F1443" s="471">
        <f t="shared" si="423"/>
        <v>2024.26</v>
      </c>
      <c r="G1443" s="691">
        <f>'Заказ, cкидки и курсы валют'!$J$23*F1443</f>
        <v>23278.99</v>
      </c>
      <c r="H1443" s="96">
        <f t="shared" si="424"/>
        <v>6518.12</v>
      </c>
      <c r="I1443" s="14"/>
      <c r="J1443" s="446"/>
    </row>
    <row r="1444" spans="1:10" ht="12" customHeight="1">
      <c r="A1444" s="403" t="s">
        <v>6472</v>
      </c>
      <c r="B1444" s="706" t="s">
        <v>3171</v>
      </c>
      <c r="C1444" s="2116">
        <v>95.2</v>
      </c>
      <c r="D1444" s="706">
        <v>250</v>
      </c>
      <c r="E1444" s="446">
        <v>2269.29</v>
      </c>
      <c r="F1444" s="471">
        <f t="shared" si="423"/>
        <v>2269.29</v>
      </c>
      <c r="G1444" s="691">
        <f>'Заказ, cкидки и курсы валют'!$J$23*F1444</f>
        <v>26096.834999999999</v>
      </c>
      <c r="H1444" s="96">
        <f t="shared" si="424"/>
        <v>6524.21</v>
      </c>
      <c r="I1444" s="14"/>
      <c r="J1444" s="446"/>
    </row>
    <row r="1445" spans="1:10" ht="12" customHeight="1">
      <c r="A1445" s="403" t="s">
        <v>6473</v>
      </c>
      <c r="B1445" s="706" t="s">
        <v>1003</v>
      </c>
      <c r="C1445" s="2116">
        <v>102.61</v>
      </c>
      <c r="D1445" s="706">
        <v>230</v>
      </c>
      <c r="E1445" s="446">
        <v>2483.17</v>
      </c>
      <c r="F1445" s="471">
        <f t="shared" si="423"/>
        <v>2483.17</v>
      </c>
      <c r="G1445" s="691">
        <f>'Заказ, cкидки и курсы валют'!$J$23*F1445</f>
        <v>28556.455000000002</v>
      </c>
      <c r="H1445" s="96">
        <f t="shared" si="424"/>
        <v>6567.98</v>
      </c>
      <c r="I1445" s="14"/>
    </row>
    <row r="1446" spans="1:10" ht="12" customHeight="1">
      <c r="A1446" s="403" t="s">
        <v>6474</v>
      </c>
      <c r="B1446" s="706" t="s">
        <v>1004</v>
      </c>
      <c r="C1446" s="2116">
        <v>114.14</v>
      </c>
      <c r="D1446" s="706">
        <v>210</v>
      </c>
      <c r="E1446" s="446">
        <v>2579.2800000000002</v>
      </c>
      <c r="F1446" s="471">
        <f t="shared" si="423"/>
        <v>2579.2800000000002</v>
      </c>
      <c r="G1446" s="691">
        <f>'Заказ, cкидки и курсы валют'!$J$23*F1446</f>
        <v>29661.72</v>
      </c>
      <c r="H1446" s="96">
        <f t="shared" si="424"/>
        <v>6228.96</v>
      </c>
      <c r="I1446" s="14"/>
    </row>
    <row r="1447" spans="1:10" ht="12" customHeight="1">
      <c r="A1447" s="403" t="s">
        <v>6475</v>
      </c>
      <c r="B1447" s="706" t="s">
        <v>2434</v>
      </c>
      <c r="C1447" s="2116">
        <v>120</v>
      </c>
      <c r="D1447" s="706">
        <v>190</v>
      </c>
      <c r="E1447" s="446">
        <v>2871.58</v>
      </c>
      <c r="F1447" s="471">
        <f t="shared" si="423"/>
        <v>2871.58</v>
      </c>
      <c r="G1447" s="691">
        <f>'Заказ, cкидки и курсы валют'!$J$23*F1447</f>
        <v>33023.17</v>
      </c>
      <c r="H1447" s="96">
        <f t="shared" si="424"/>
        <v>6274.4</v>
      </c>
      <c r="I1447" s="14"/>
    </row>
    <row r="1448" spans="1:10" ht="12" customHeight="1">
      <c r="A1448" s="403" t="s">
        <v>6476</v>
      </c>
      <c r="B1448" s="706" t="s">
        <v>1005</v>
      </c>
      <c r="C1448" s="2116">
        <v>141.18</v>
      </c>
      <c r="D1448" s="706">
        <v>170</v>
      </c>
      <c r="E1448" s="446">
        <v>3436.92</v>
      </c>
      <c r="F1448" s="471">
        <f t="shared" si="423"/>
        <v>3436.92</v>
      </c>
      <c r="G1448" s="691">
        <f>'Заказ, cкидки и курсы валют'!$J$23*F1448</f>
        <v>39524.58</v>
      </c>
      <c r="H1448" s="96">
        <f t="shared" si="424"/>
        <v>6719.18</v>
      </c>
      <c r="I1448" s="14"/>
    </row>
    <row r="1449" spans="1:10" ht="12" customHeight="1">
      <c r="A1449" s="403" t="s">
        <v>6477</v>
      </c>
      <c r="B1449" s="706" t="s">
        <v>976</v>
      </c>
      <c r="C1449" s="2116">
        <v>158.66999999999999</v>
      </c>
      <c r="D1449" s="706">
        <v>150</v>
      </c>
      <c r="E1449" s="446">
        <v>4169.58</v>
      </c>
      <c r="F1449" s="471">
        <f t="shared" si="423"/>
        <v>4169.58</v>
      </c>
      <c r="G1449" s="691">
        <f>'Заказ, cкидки и курсы валют'!$J$23*F1449</f>
        <v>47950.17</v>
      </c>
      <c r="H1449" s="96">
        <f t="shared" si="424"/>
        <v>7192.53</v>
      </c>
      <c r="I1449" s="14"/>
    </row>
    <row r="1450" spans="1:10" ht="12" customHeight="1">
      <c r="A1450" s="403" t="s">
        <v>6478</v>
      </c>
      <c r="B1450" s="706" t="s">
        <v>957</v>
      </c>
      <c r="C1450" s="2116">
        <v>177</v>
      </c>
      <c r="D1450" s="706">
        <v>130</v>
      </c>
      <c r="E1450" s="446">
        <v>4473.67</v>
      </c>
      <c r="F1450" s="471">
        <f t="shared" si="423"/>
        <v>4473.67</v>
      </c>
      <c r="G1450" s="691">
        <f>'Заказ, cкидки и курсы валют'!$J$23*F1450</f>
        <v>51447.205000000002</v>
      </c>
      <c r="H1450" s="96">
        <f t="shared" si="424"/>
        <v>6688.14</v>
      </c>
      <c r="I1450" s="14"/>
    </row>
    <row r="1451" spans="1:10" ht="12" customHeight="1">
      <c r="A1451" s="403" t="s">
        <v>6479</v>
      </c>
      <c r="B1451" s="706" t="s">
        <v>5812</v>
      </c>
      <c r="C1451" s="2304">
        <v>200</v>
      </c>
      <c r="D1451" s="706">
        <v>120</v>
      </c>
      <c r="E1451" s="446">
        <v>4935.3599999999997</v>
      </c>
      <c r="F1451" s="471">
        <f t="shared" si="423"/>
        <v>4935.3599999999997</v>
      </c>
      <c r="G1451" s="691">
        <f>'Заказ, cкидки и курсы валют'!$J$23*F1451</f>
        <v>56756.639999999999</v>
      </c>
      <c r="H1451" s="96">
        <f t="shared" si="424"/>
        <v>6810.8</v>
      </c>
      <c r="I1451" s="14"/>
    </row>
    <row r="1452" spans="1:10" ht="12" customHeight="1">
      <c r="A1452" s="403" t="s">
        <v>6480</v>
      </c>
      <c r="B1452" s="706" t="s">
        <v>1334</v>
      </c>
      <c r="C1452" s="2304">
        <v>220</v>
      </c>
      <c r="D1452" s="706">
        <v>110</v>
      </c>
      <c r="E1452" s="446">
        <v>5624.55</v>
      </c>
      <c r="F1452" s="471">
        <f t="shared" si="423"/>
        <v>5624.55</v>
      </c>
      <c r="G1452" s="691">
        <f>'Заказ, cкидки и курсы валют'!$J$23*F1452</f>
        <v>64682.325000000004</v>
      </c>
      <c r="H1452" s="96">
        <f t="shared" si="424"/>
        <v>7115.06</v>
      </c>
      <c r="I1452" s="14"/>
    </row>
    <row r="1453" spans="1:10" ht="12" customHeight="1">
      <c r="A1453" s="403" t="s">
        <v>6481</v>
      </c>
      <c r="B1453" s="706" t="s">
        <v>3178</v>
      </c>
      <c r="C1453" s="2116">
        <v>88.35</v>
      </c>
      <c r="D1453" s="706">
        <v>290</v>
      </c>
      <c r="E1453" s="446">
        <v>2088.9899999999998</v>
      </c>
      <c r="F1453" s="471">
        <f t="shared" si="423"/>
        <v>2088.9899999999998</v>
      </c>
      <c r="G1453" s="691">
        <f>'Заказ, cкидки и курсы валют'!$J$23*F1453</f>
        <v>24023.384999999998</v>
      </c>
      <c r="H1453" s="96">
        <f t="shared" si="424"/>
        <v>6966.78</v>
      </c>
      <c r="I1453" s="14"/>
    </row>
    <row r="1454" spans="1:10" ht="12" customHeight="1">
      <c r="A1454" s="403" t="s">
        <v>6482</v>
      </c>
      <c r="B1454" s="706" t="s">
        <v>3179</v>
      </c>
      <c r="C1454" s="2116">
        <v>100.87</v>
      </c>
      <c r="D1454" s="706">
        <v>230</v>
      </c>
      <c r="E1454" s="446">
        <v>2328.8000000000002</v>
      </c>
      <c r="F1454" s="471">
        <f t="shared" si="423"/>
        <v>2328.8000000000002</v>
      </c>
      <c r="G1454" s="691">
        <f>'Заказ, cкидки и курсы валют'!$J$23*F1454</f>
        <v>26781.200000000001</v>
      </c>
      <c r="H1454" s="96">
        <f t="shared" si="424"/>
        <v>6159.68</v>
      </c>
      <c r="I1454" s="14"/>
      <c r="J1454" s="446"/>
    </row>
    <row r="1455" spans="1:10" ht="12" customHeight="1">
      <c r="A1455" s="403" t="s">
        <v>6483</v>
      </c>
      <c r="B1455" s="706" t="s">
        <v>3180</v>
      </c>
      <c r="C1455" s="2116">
        <v>117</v>
      </c>
      <c r="D1455" s="706">
        <v>220</v>
      </c>
      <c r="E1455" s="446">
        <v>2657.39</v>
      </c>
      <c r="F1455" s="471">
        <f t="shared" si="423"/>
        <v>2657.39</v>
      </c>
      <c r="G1455" s="691">
        <f>'Заказ, cкидки и курсы валют'!$J$23*F1455</f>
        <v>30559.984999999997</v>
      </c>
      <c r="H1455" s="96">
        <f t="shared" si="424"/>
        <v>6723.2</v>
      </c>
      <c r="I1455" s="14"/>
      <c r="J1455" s="446"/>
    </row>
    <row r="1456" spans="1:10" ht="12" customHeight="1">
      <c r="A1456" s="403" t="s">
        <v>6484</v>
      </c>
      <c r="B1456" s="706" t="s">
        <v>3181</v>
      </c>
      <c r="C1456" s="2116">
        <v>126.32</v>
      </c>
      <c r="D1456" s="706">
        <v>190</v>
      </c>
      <c r="E1456" s="446">
        <v>2934.33</v>
      </c>
      <c r="F1456" s="471">
        <f t="shared" si="423"/>
        <v>2934.33</v>
      </c>
      <c r="G1456" s="691">
        <f>'Заказ, cкидки и курсы валют'!$J$23*F1456</f>
        <v>33744.794999999998</v>
      </c>
      <c r="H1456" s="96">
        <f t="shared" si="424"/>
        <v>6411.51</v>
      </c>
      <c r="I1456" s="14"/>
      <c r="J1456" s="446"/>
    </row>
    <row r="1457" spans="1:10" ht="12" customHeight="1">
      <c r="A1457" s="403" t="s">
        <v>6485</v>
      </c>
      <c r="B1457" s="706" t="s">
        <v>3172</v>
      </c>
      <c r="C1457" s="2116">
        <v>138.82</v>
      </c>
      <c r="D1457" s="706">
        <v>170</v>
      </c>
      <c r="E1457" s="446">
        <v>3136.99</v>
      </c>
      <c r="F1457" s="471">
        <f t="shared" si="423"/>
        <v>3136.99</v>
      </c>
      <c r="G1457" s="691">
        <f>'Заказ, cкидки и курсы валют'!$J$23*F1457</f>
        <v>36075.384999999995</v>
      </c>
      <c r="H1457" s="96">
        <f t="shared" si="424"/>
        <v>6132.82</v>
      </c>
      <c r="I1457" s="14"/>
      <c r="J1457" s="446"/>
    </row>
    <row r="1458" spans="1:10" ht="12" customHeight="1">
      <c r="A1458" s="403" t="s">
        <v>6486</v>
      </c>
      <c r="B1458" s="706" t="s">
        <v>3182</v>
      </c>
      <c r="C1458" s="2116">
        <v>157</v>
      </c>
      <c r="D1458" s="706">
        <v>150</v>
      </c>
      <c r="E1458" s="446">
        <v>3680.7</v>
      </c>
      <c r="F1458" s="471">
        <f t="shared" si="423"/>
        <v>3680.7</v>
      </c>
      <c r="G1458" s="691">
        <f>'Заказ, cкидки и курсы валют'!$J$23*F1458</f>
        <v>42328.049999999996</v>
      </c>
      <c r="H1458" s="96">
        <f t="shared" si="424"/>
        <v>6349.21</v>
      </c>
      <c r="I1458" s="14"/>
      <c r="J1458" s="446"/>
    </row>
    <row r="1459" spans="1:10" ht="12" customHeight="1">
      <c r="A1459" s="403" t="s">
        <v>6487</v>
      </c>
      <c r="B1459" s="706" t="s">
        <v>3183</v>
      </c>
      <c r="C1459" s="2116">
        <v>164.89</v>
      </c>
      <c r="D1459" s="706">
        <v>140</v>
      </c>
      <c r="E1459" s="446">
        <v>3825.93</v>
      </c>
      <c r="F1459" s="471">
        <f t="shared" si="423"/>
        <v>3825.93</v>
      </c>
      <c r="G1459" s="691">
        <f>'Заказ, cкидки и курсы валют'!$J$23*F1459</f>
        <v>43998.195</v>
      </c>
      <c r="H1459" s="96">
        <f t="shared" si="424"/>
        <v>6159.75</v>
      </c>
      <c r="I1459" s="14"/>
    </row>
    <row r="1460" spans="1:10" ht="12" customHeight="1">
      <c r="A1460" s="403" t="s">
        <v>6488</v>
      </c>
      <c r="B1460" s="706" t="s">
        <v>2917</v>
      </c>
      <c r="C1460" s="2116">
        <v>196.67</v>
      </c>
      <c r="D1460" s="706">
        <v>120</v>
      </c>
      <c r="E1460" s="446">
        <v>4661.08</v>
      </c>
      <c r="F1460" s="471">
        <f t="shared" si="423"/>
        <v>4661.08</v>
      </c>
      <c r="G1460" s="691">
        <f>'Заказ, cкидки и курсы валют'!$J$23*F1460</f>
        <v>53602.42</v>
      </c>
      <c r="H1460" s="96">
        <f t="shared" si="424"/>
        <v>6432.29</v>
      </c>
      <c r="I1460" s="14"/>
      <c r="J1460" s="446"/>
    </row>
    <row r="1461" spans="1:10" ht="12" customHeight="1">
      <c r="A1461" s="403" t="s">
        <v>6489</v>
      </c>
      <c r="B1461" s="706" t="s">
        <v>1299</v>
      </c>
      <c r="C1461" s="2116">
        <v>219.09</v>
      </c>
      <c r="D1461" s="706">
        <v>110</v>
      </c>
      <c r="E1461" s="446">
        <v>5156.54</v>
      </c>
      <c r="F1461" s="471">
        <f t="shared" si="423"/>
        <v>5156.54</v>
      </c>
      <c r="G1461" s="691">
        <f>'Заказ, cкидки и курсы валют'!$J$23*F1461</f>
        <v>59300.21</v>
      </c>
      <c r="H1461" s="96">
        <f t="shared" si="424"/>
        <v>6523.02</v>
      </c>
      <c r="I1461" s="14"/>
      <c r="J1461" s="446"/>
    </row>
    <row r="1462" spans="1:10" ht="12" customHeight="1">
      <c r="A1462" s="403" t="s">
        <v>6490</v>
      </c>
      <c r="B1462" s="706" t="s">
        <v>3184</v>
      </c>
      <c r="C1462" s="2116">
        <v>242</v>
      </c>
      <c r="D1462" s="706">
        <v>100</v>
      </c>
      <c r="E1462" s="446">
        <v>6148.15</v>
      </c>
      <c r="F1462" s="471">
        <f t="shared" si="423"/>
        <v>6148.15</v>
      </c>
      <c r="G1462" s="691">
        <f>'Заказ, cкидки и курсы валют'!$J$23*F1462</f>
        <v>70703.724999999991</v>
      </c>
      <c r="H1462" s="96">
        <f t="shared" si="424"/>
        <v>7070.37</v>
      </c>
      <c r="I1462" s="14"/>
    </row>
    <row r="1463" spans="1:10" ht="12" customHeight="1">
      <c r="A1463" s="403" t="s">
        <v>6491</v>
      </c>
      <c r="B1463" s="706" t="s">
        <v>248</v>
      </c>
      <c r="C1463" s="2116">
        <v>272.5</v>
      </c>
      <c r="D1463" s="706">
        <v>80</v>
      </c>
      <c r="E1463" s="446">
        <v>6877.24</v>
      </c>
      <c r="F1463" s="471">
        <f t="shared" si="423"/>
        <v>6877.24</v>
      </c>
      <c r="G1463" s="691">
        <f>'Заказ, cкидки и курсы валют'!$J$23*F1463</f>
        <v>79088.259999999995</v>
      </c>
      <c r="H1463" s="96">
        <f t="shared" si="424"/>
        <v>6327.06</v>
      </c>
      <c r="I1463" s="14"/>
    </row>
    <row r="1464" spans="1:10" ht="12" customHeight="1">
      <c r="A1464" s="403" t="s">
        <v>6492</v>
      </c>
      <c r="B1464" s="706" t="s">
        <v>1337</v>
      </c>
      <c r="C1464" s="2116">
        <v>297.5</v>
      </c>
      <c r="D1464" s="706">
        <v>80</v>
      </c>
      <c r="E1464" s="446">
        <v>7464.08</v>
      </c>
      <c r="F1464" s="471">
        <f t="shared" si="423"/>
        <v>7464.08</v>
      </c>
      <c r="G1464" s="691">
        <f>'Заказ, cкидки и курсы валют'!$J$23*F1464</f>
        <v>85836.92</v>
      </c>
      <c r="H1464" s="96">
        <f t="shared" si="424"/>
        <v>6866.95</v>
      </c>
      <c r="I1464" s="14"/>
    </row>
    <row r="1465" spans="1:10" ht="12" customHeight="1">
      <c r="A1465" s="403" t="s">
        <v>6493</v>
      </c>
      <c r="B1465" s="706" t="s">
        <v>3185</v>
      </c>
      <c r="C1465" s="2116">
        <v>155</v>
      </c>
      <c r="D1465" s="706">
        <v>160</v>
      </c>
      <c r="E1465" s="446">
        <v>3780.82</v>
      </c>
      <c r="F1465" s="471">
        <f t="shared" si="423"/>
        <v>3780.82</v>
      </c>
      <c r="G1465" s="691">
        <f>'Заказ, cкидки и курсы валют'!$J$23*F1465</f>
        <v>43479.43</v>
      </c>
      <c r="H1465" s="96">
        <f t="shared" si="424"/>
        <v>6956.71</v>
      </c>
      <c r="I1465" s="14"/>
    </row>
    <row r="1466" spans="1:10" ht="12" customHeight="1">
      <c r="A1466" s="403" t="s">
        <v>6494</v>
      </c>
      <c r="B1466" s="706" t="s">
        <v>3186</v>
      </c>
      <c r="C1466" s="2116">
        <v>170</v>
      </c>
      <c r="D1466" s="706">
        <v>140</v>
      </c>
      <c r="E1466" s="446">
        <v>4036.05</v>
      </c>
      <c r="F1466" s="471">
        <f t="shared" si="423"/>
        <v>4036.05</v>
      </c>
      <c r="G1466" s="691">
        <f>'Заказ, cкидки и курсы валют'!$J$23*F1466</f>
        <v>46414.575000000004</v>
      </c>
      <c r="H1466" s="96">
        <f t="shared" si="424"/>
        <v>6498.04</v>
      </c>
      <c r="I1466" s="14"/>
    </row>
    <row r="1467" spans="1:10" ht="12" customHeight="1">
      <c r="A1467" s="403" t="s">
        <v>6495</v>
      </c>
      <c r="B1467" s="706" t="s">
        <v>3412</v>
      </c>
      <c r="C1467" s="2116">
        <v>192.54</v>
      </c>
      <c r="D1467" s="706">
        <v>130</v>
      </c>
      <c r="E1467" s="446">
        <v>4337.4799999999996</v>
      </c>
      <c r="F1467" s="471">
        <f t="shared" si="423"/>
        <v>4337.4799999999996</v>
      </c>
      <c r="G1467" s="691">
        <f>'Заказ, cкидки и курсы валют'!$J$23*F1467</f>
        <v>49881.02</v>
      </c>
      <c r="H1467" s="96">
        <f t="shared" si="424"/>
        <v>6484.53</v>
      </c>
      <c r="I1467" s="14"/>
    </row>
    <row r="1468" spans="1:10" ht="12" customHeight="1">
      <c r="A1468" s="403" t="s">
        <v>6496</v>
      </c>
      <c r="B1468" s="706" t="s">
        <v>3413</v>
      </c>
      <c r="C1468" s="2116">
        <v>210</v>
      </c>
      <c r="D1468" s="706">
        <v>110</v>
      </c>
      <c r="E1468" s="446">
        <v>4667.59</v>
      </c>
      <c r="F1468" s="471">
        <f t="shared" si="423"/>
        <v>4667.59</v>
      </c>
      <c r="G1468" s="691">
        <f>'Заказ, cкидки и курсы валют'!$J$23*F1468</f>
        <v>53677.285000000003</v>
      </c>
      <c r="H1468" s="96">
        <f t="shared" si="424"/>
        <v>5904.5</v>
      </c>
      <c r="I1468" s="14"/>
    </row>
    <row r="1469" spans="1:10" ht="12" customHeight="1">
      <c r="A1469" s="403" t="s">
        <v>6497</v>
      </c>
      <c r="B1469" s="706" t="s">
        <v>3414</v>
      </c>
      <c r="C1469" s="2116">
        <v>233</v>
      </c>
      <c r="D1469" s="706">
        <v>100</v>
      </c>
      <c r="E1469" s="446">
        <v>4997.3599999999997</v>
      </c>
      <c r="F1469" s="471">
        <f t="shared" si="423"/>
        <v>4997.3599999999997</v>
      </c>
      <c r="G1469" s="691">
        <f>'Заказ, cкидки и курсы валют'!$J$23*F1469</f>
        <v>57469.64</v>
      </c>
      <c r="H1469" s="96">
        <f t="shared" si="424"/>
        <v>5746.96</v>
      </c>
      <c r="I1469" s="14"/>
    </row>
    <row r="1470" spans="1:10" ht="12" customHeight="1">
      <c r="A1470" s="403" t="s">
        <v>6498</v>
      </c>
      <c r="B1470" s="706" t="s">
        <v>3415</v>
      </c>
      <c r="C1470" s="2116">
        <v>256</v>
      </c>
      <c r="D1470" s="706">
        <v>100</v>
      </c>
      <c r="E1470" s="446">
        <v>6051.02</v>
      </c>
      <c r="F1470" s="471">
        <f t="shared" si="423"/>
        <v>6051.02</v>
      </c>
      <c r="G1470" s="691">
        <f>'Заказ, cкидки и курсы валют'!$J$23*F1470</f>
        <v>69586.73000000001</v>
      </c>
      <c r="H1470" s="96">
        <f t="shared" si="424"/>
        <v>6958.67</v>
      </c>
      <c r="I1470" s="14"/>
    </row>
    <row r="1471" spans="1:10" ht="12" customHeight="1">
      <c r="A1471" s="403" t="s">
        <v>6499</v>
      </c>
      <c r="B1471" s="706" t="s">
        <v>3416</v>
      </c>
      <c r="C1471" s="2116">
        <v>273.33</v>
      </c>
      <c r="D1471" s="706">
        <v>90</v>
      </c>
      <c r="E1471" s="446">
        <v>6382.28</v>
      </c>
      <c r="F1471" s="471">
        <f t="shared" si="423"/>
        <v>6382.28</v>
      </c>
      <c r="G1471" s="691">
        <f>'Заказ, cкидки и курсы валют'!$J$23*F1471</f>
        <v>73396.22</v>
      </c>
      <c r="H1471" s="96">
        <f t="shared" si="424"/>
        <v>6605.66</v>
      </c>
      <c r="I1471" s="14"/>
    </row>
    <row r="1472" spans="1:10" ht="12" customHeight="1">
      <c r="A1472" s="403" t="s">
        <v>6500</v>
      </c>
      <c r="B1472" s="706" t="s">
        <v>3417</v>
      </c>
      <c r="C1472" s="2116">
        <v>314.67</v>
      </c>
      <c r="D1472" s="706">
        <v>75</v>
      </c>
      <c r="E1472" s="446">
        <v>7689.12</v>
      </c>
      <c r="F1472" s="471">
        <f t="shared" si="423"/>
        <v>7689.12</v>
      </c>
      <c r="G1472" s="691">
        <f>'Заказ, cкидки и курсы валют'!$J$23*F1472</f>
        <v>88424.88</v>
      </c>
      <c r="H1472" s="96">
        <f t="shared" si="424"/>
        <v>6631.87</v>
      </c>
      <c r="I1472" s="14"/>
    </row>
    <row r="1473" spans="1:9" ht="12" customHeight="1">
      <c r="A1473" s="403" t="s">
        <v>6501</v>
      </c>
      <c r="B1473" s="706" t="s">
        <v>3170</v>
      </c>
      <c r="C1473" s="2116">
        <v>357.14</v>
      </c>
      <c r="D1473" s="706">
        <v>70</v>
      </c>
      <c r="E1473" s="446">
        <v>8525.16</v>
      </c>
      <c r="F1473" s="471">
        <f t="shared" si="423"/>
        <v>8525.16</v>
      </c>
      <c r="G1473" s="691">
        <f>'Заказ, cкидки и курсы валют'!$J$23*F1473</f>
        <v>98039.34</v>
      </c>
      <c r="H1473" s="96">
        <f t="shared" si="424"/>
        <v>6862.75</v>
      </c>
      <c r="I1473" s="14"/>
    </row>
    <row r="1474" spans="1:9" ht="12" customHeight="1">
      <c r="A1474" s="403" t="s">
        <v>6502</v>
      </c>
      <c r="B1474" s="706" t="s">
        <v>1300</v>
      </c>
      <c r="C1474" s="2116">
        <v>393.33</v>
      </c>
      <c r="D1474" s="706">
        <v>60</v>
      </c>
      <c r="E1474" s="446">
        <v>9780.73</v>
      </c>
      <c r="F1474" s="471">
        <f t="shared" si="423"/>
        <v>9780.73</v>
      </c>
      <c r="G1474" s="691">
        <f>'Заказ, cкидки и курсы валют'!$J$23*F1474</f>
        <v>112478.39499999999</v>
      </c>
      <c r="H1474" s="96">
        <f t="shared" si="424"/>
        <v>6748.7</v>
      </c>
      <c r="I1474" s="14"/>
    </row>
    <row r="1475" spans="1:9" ht="12" customHeight="1">
      <c r="A1475" s="403" t="s">
        <v>6503</v>
      </c>
      <c r="B1475" s="706" t="s">
        <v>3418</v>
      </c>
      <c r="C1475" s="2116">
        <v>442</v>
      </c>
      <c r="D1475" s="706">
        <v>50</v>
      </c>
      <c r="E1475" s="446">
        <v>10334.290000000001</v>
      </c>
      <c r="F1475" s="471">
        <f t="shared" si="423"/>
        <v>10334.290000000001</v>
      </c>
      <c r="G1475" s="691">
        <f>'Заказ, cкидки и курсы валют'!$J$23*F1475</f>
        <v>118844.33500000001</v>
      </c>
      <c r="H1475" s="96">
        <f t="shared" si="424"/>
        <v>5942.22</v>
      </c>
      <c r="I1475" s="14"/>
    </row>
    <row r="1476" spans="1:9" ht="12" customHeight="1">
      <c r="A1476" s="403" t="s">
        <v>6504</v>
      </c>
      <c r="B1476" s="706" t="s">
        <v>1301</v>
      </c>
      <c r="C1476" s="2116">
        <v>470</v>
      </c>
      <c r="D1476" s="706">
        <v>50</v>
      </c>
      <c r="E1476" s="446">
        <v>12006.45</v>
      </c>
      <c r="F1476" s="471">
        <f t="shared" si="423"/>
        <v>12006.45</v>
      </c>
      <c r="G1476" s="691">
        <f>'Заказ, cкидки и курсы валют'!$J$23*F1476</f>
        <v>138074.17500000002</v>
      </c>
      <c r="H1476" s="96">
        <f t="shared" si="424"/>
        <v>6903.71</v>
      </c>
      <c r="I1476" s="14"/>
    </row>
    <row r="1477" spans="1:9" ht="12" customHeight="1">
      <c r="A1477" s="403" t="s">
        <v>10624</v>
      </c>
      <c r="B1477" s="706" t="s">
        <v>8488</v>
      </c>
      <c r="C1477" s="2116">
        <v>225</v>
      </c>
      <c r="D1477" s="706">
        <v>100</v>
      </c>
      <c r="E1477" s="446">
        <v>5765.51</v>
      </c>
      <c r="F1477" s="471">
        <f t="shared" si="423"/>
        <v>5765.51</v>
      </c>
      <c r="G1477" s="691">
        <f>'Заказ, cкидки и курсы валют'!$J$23*F1477</f>
        <v>66303.365000000005</v>
      </c>
      <c r="H1477" s="96">
        <f t="shared" si="424"/>
        <v>6630.34</v>
      </c>
      <c r="I1477" s="14"/>
    </row>
    <row r="1478" spans="1:9" ht="12" customHeight="1">
      <c r="A1478" s="403" t="s">
        <v>6505</v>
      </c>
      <c r="B1478" s="706" t="s">
        <v>4049</v>
      </c>
      <c r="C1478" s="2116">
        <v>222.22</v>
      </c>
      <c r="D1478" s="706">
        <v>90</v>
      </c>
      <c r="E1478" s="446">
        <v>6147.49</v>
      </c>
      <c r="F1478" s="471">
        <f t="shared" si="423"/>
        <v>6147.49</v>
      </c>
      <c r="G1478" s="691">
        <f>'Заказ, cкидки и курсы валют'!$J$23*F1478</f>
        <v>70696.134999999995</v>
      </c>
      <c r="H1478" s="96">
        <f t="shared" si="424"/>
        <v>6362.65</v>
      </c>
      <c r="I1478" s="14"/>
    </row>
    <row r="1479" spans="1:9" ht="12" customHeight="1">
      <c r="A1479" s="403" t="s">
        <v>6506</v>
      </c>
      <c r="B1479" s="706" t="s">
        <v>948</v>
      </c>
      <c r="C1479" s="2116">
        <v>300</v>
      </c>
      <c r="D1479" s="706">
        <v>80</v>
      </c>
      <c r="E1479" s="446">
        <v>7519.08</v>
      </c>
      <c r="F1479" s="471">
        <f t="shared" si="423"/>
        <v>7519.08</v>
      </c>
      <c r="G1479" s="691">
        <f>'Заказ, cкидки и курсы валют'!$J$23*F1479</f>
        <v>86469.42</v>
      </c>
      <c r="H1479" s="96">
        <f t="shared" si="424"/>
        <v>6917.55</v>
      </c>
      <c r="I1479" s="14"/>
    </row>
    <row r="1480" spans="1:9" ht="12" customHeight="1">
      <c r="A1480" s="403" t="s">
        <v>6507</v>
      </c>
      <c r="B1480" s="706" t="s">
        <v>949</v>
      </c>
      <c r="C1480" s="2116">
        <v>330.29</v>
      </c>
      <c r="D1480" s="706">
        <v>70</v>
      </c>
      <c r="E1480" s="446">
        <v>7495.79</v>
      </c>
      <c r="F1480" s="471">
        <f t="shared" si="423"/>
        <v>7495.79</v>
      </c>
      <c r="G1480" s="691">
        <f>'Заказ, cкидки и курсы валют'!$J$23*F1480</f>
        <v>86201.585000000006</v>
      </c>
      <c r="H1480" s="96">
        <f t="shared" si="424"/>
        <v>6034.11</v>
      </c>
      <c r="I1480" s="14"/>
    </row>
    <row r="1481" spans="1:9" ht="12" customHeight="1">
      <c r="A1481" s="403" t="s">
        <v>6508</v>
      </c>
      <c r="B1481" s="706" t="s">
        <v>950</v>
      </c>
      <c r="C1481" s="2116">
        <v>353.33</v>
      </c>
      <c r="D1481" s="706">
        <v>60</v>
      </c>
      <c r="E1481" s="446">
        <v>8543.39</v>
      </c>
      <c r="F1481" s="471">
        <f t="shared" si="423"/>
        <v>8543.39</v>
      </c>
      <c r="G1481" s="691">
        <f>'Заказ, cкидки и курсы валют'!$J$23*F1481</f>
        <v>98248.984999999986</v>
      </c>
      <c r="H1481" s="96">
        <f t="shared" si="424"/>
        <v>5894.94</v>
      </c>
      <c r="I1481" s="14"/>
    </row>
    <row r="1482" spans="1:9" ht="12" customHeight="1">
      <c r="A1482" s="403" t="s">
        <v>6509</v>
      </c>
      <c r="B1482" s="706" t="s">
        <v>951</v>
      </c>
      <c r="C1482" s="2116">
        <v>393</v>
      </c>
      <c r="D1482" s="706">
        <v>60</v>
      </c>
      <c r="E1482" s="446">
        <v>9911.6</v>
      </c>
      <c r="F1482" s="471">
        <f t="shared" si="423"/>
        <v>9911.6</v>
      </c>
      <c r="G1482" s="691">
        <f>'Заказ, cкидки и курсы валют'!$J$23*F1482</f>
        <v>113983.40000000001</v>
      </c>
      <c r="H1482" s="96">
        <f t="shared" si="424"/>
        <v>6839</v>
      </c>
      <c r="I1482" s="14"/>
    </row>
    <row r="1483" spans="1:9" ht="12" customHeight="1">
      <c r="A1483" s="403" t="s">
        <v>6510</v>
      </c>
      <c r="B1483" s="706" t="s">
        <v>952</v>
      </c>
      <c r="C1483" s="2116">
        <v>410</v>
      </c>
      <c r="D1483" s="706">
        <v>50</v>
      </c>
      <c r="E1483" s="446">
        <v>9815.19</v>
      </c>
      <c r="F1483" s="471">
        <f t="shared" si="423"/>
        <v>9815.19</v>
      </c>
      <c r="G1483" s="691">
        <f>'Заказ, cкидки и курсы валют'!$J$23*F1483</f>
        <v>112874.68500000001</v>
      </c>
      <c r="H1483" s="96">
        <f t="shared" si="424"/>
        <v>5643.73</v>
      </c>
      <c r="I1483" s="14"/>
    </row>
    <row r="1484" spans="1:9" ht="12" customHeight="1">
      <c r="A1484" s="403" t="s">
        <v>6511</v>
      </c>
      <c r="B1484" s="706" t="s">
        <v>953</v>
      </c>
      <c r="C1484" s="2116">
        <v>470</v>
      </c>
      <c r="D1484" s="706">
        <v>50</v>
      </c>
      <c r="E1484" s="446">
        <v>11430.98</v>
      </c>
      <c r="F1484" s="471">
        <f t="shared" si="423"/>
        <v>11430.98</v>
      </c>
      <c r="G1484" s="691">
        <f>'Заказ, cкидки и курсы валют'!$J$23*F1484</f>
        <v>131456.26999999999</v>
      </c>
      <c r="H1484" s="96">
        <f t="shared" si="424"/>
        <v>6572.81</v>
      </c>
      <c r="I1484" s="14"/>
    </row>
    <row r="1485" spans="1:9" ht="12" customHeight="1">
      <c r="A1485" s="403" t="s">
        <v>6512</v>
      </c>
      <c r="B1485" s="706" t="s">
        <v>4050</v>
      </c>
      <c r="C1485" s="2116">
        <v>536.66999999999996</v>
      </c>
      <c r="D1485" s="706">
        <v>45</v>
      </c>
      <c r="E1485" s="446">
        <v>12726.92</v>
      </c>
      <c r="F1485" s="471">
        <f t="shared" si="423"/>
        <v>12726.92</v>
      </c>
      <c r="G1485" s="691">
        <f>'Заказ, cкидки и курсы валют'!$J$23*F1485</f>
        <v>146359.57999999999</v>
      </c>
      <c r="H1485" s="96">
        <f t="shared" si="424"/>
        <v>6586.18</v>
      </c>
      <c r="I1485" s="14"/>
    </row>
    <row r="1486" spans="1:9" ht="12" customHeight="1">
      <c r="A1486" s="403" t="s">
        <v>6513</v>
      </c>
      <c r="B1486" s="706" t="s">
        <v>4051</v>
      </c>
      <c r="C1486" s="2116">
        <v>590</v>
      </c>
      <c r="D1486" s="706">
        <v>40</v>
      </c>
      <c r="E1486" s="446">
        <v>16363.65</v>
      </c>
      <c r="F1486" s="471">
        <f t="shared" si="423"/>
        <v>16363.65</v>
      </c>
      <c r="G1486" s="691">
        <f>'Заказ, cкидки и курсы валют'!$J$23*F1486</f>
        <v>188181.97500000001</v>
      </c>
      <c r="H1486" s="96">
        <f t="shared" si="424"/>
        <v>7527.28</v>
      </c>
      <c r="I1486" s="14"/>
    </row>
    <row r="1487" spans="1:9" ht="14.15" customHeight="1">
      <c r="A1487" s="403" t="s">
        <v>6514</v>
      </c>
      <c r="B1487" s="706" t="s">
        <v>6359</v>
      </c>
      <c r="C1487" s="2304">
        <v>640</v>
      </c>
      <c r="D1487" s="706">
        <v>35</v>
      </c>
      <c r="E1487" s="446">
        <v>15868.27</v>
      </c>
      <c r="F1487" s="471">
        <f t="shared" si="423"/>
        <v>15868.27</v>
      </c>
      <c r="G1487" s="691">
        <f>'Заказ, cкидки и курсы валют'!$J$23*F1487</f>
        <v>182485.10500000001</v>
      </c>
      <c r="H1487" s="96">
        <f t="shared" si="424"/>
        <v>6386.98</v>
      </c>
      <c r="I1487" s="14"/>
    </row>
    <row r="1488" spans="1:9" ht="14.15" customHeight="1">
      <c r="A1488" s="403" t="s">
        <v>6515</v>
      </c>
      <c r="B1488" s="706" t="s">
        <v>6360</v>
      </c>
      <c r="C1488" s="2304">
        <v>702.86</v>
      </c>
      <c r="D1488" s="706">
        <v>35</v>
      </c>
      <c r="E1488" s="446">
        <v>18428.53</v>
      </c>
      <c r="F1488" s="471">
        <f t="shared" si="423"/>
        <v>18428.53</v>
      </c>
      <c r="G1488" s="691">
        <f>'Заказ, cкидки и курсы валют'!$J$23*F1488</f>
        <v>211928.09499999997</v>
      </c>
      <c r="H1488" s="96">
        <f t="shared" si="424"/>
        <v>7417.48</v>
      </c>
      <c r="I1488" s="14"/>
    </row>
    <row r="1489" spans="1:10" ht="14.15" customHeight="1" thickBot="1">
      <c r="A1489" s="2056"/>
      <c r="B1489" s="1917"/>
      <c r="C1489" s="1342"/>
      <c r="D1489" s="42"/>
      <c r="E1489" s="718"/>
      <c r="F1489" s="448"/>
      <c r="G1489" s="91"/>
      <c r="H1489" s="13"/>
      <c r="I1489" s="13"/>
    </row>
    <row r="1490" spans="1:10" ht="14.15" customHeight="1">
      <c r="A1490" s="904"/>
      <c r="B1490" s="905"/>
      <c r="C1490" s="1962" t="s">
        <v>2316</v>
      </c>
      <c r="D1490" s="64"/>
      <c r="E1490" s="709"/>
      <c r="F1490" s="428"/>
      <c r="G1490" s="513"/>
      <c r="H1490" s="66"/>
      <c r="I1490" s="80"/>
    </row>
    <row r="1491" spans="1:10" ht="14.15" customHeight="1">
      <c r="A1491" s="890"/>
      <c r="C1491" s="1475" t="s">
        <v>5117</v>
      </c>
      <c r="D1491" s="81"/>
      <c r="E1491" s="443" t="s">
        <v>2317</v>
      </c>
      <c r="F1491" s="429"/>
      <c r="G1491" s="84"/>
      <c r="H1491" s="744" t="s">
        <v>6361</v>
      </c>
      <c r="I1491" s="85"/>
    </row>
    <row r="1492" spans="1:10" ht="14.15" customHeight="1">
      <c r="A1492" s="890"/>
      <c r="C1492" s="1475"/>
      <c r="D1492" s="70"/>
      <c r="E1492" s="713"/>
      <c r="F1492" s="465"/>
      <c r="G1492" s="703"/>
      <c r="H1492" s="16"/>
      <c r="I1492" s="132"/>
    </row>
    <row r="1493" spans="1:10" ht="14.15" customHeight="1">
      <c r="A1493" s="890"/>
      <c r="C1493" s="1475"/>
      <c r="D1493" s="70"/>
      <c r="E1493" s="713"/>
      <c r="F1493" s="465"/>
      <c r="G1493" s="703"/>
      <c r="H1493" s="16"/>
      <c r="I1493" s="132"/>
    </row>
    <row r="1494" spans="1:10" ht="14.15" customHeight="1">
      <c r="A1494" s="890"/>
      <c r="C1494" s="1475"/>
      <c r="D1494" s="70"/>
      <c r="E1494" s="713"/>
      <c r="F1494" s="465"/>
      <c r="G1494" s="703"/>
      <c r="H1494" s="16"/>
      <c r="I1494" s="132"/>
    </row>
    <row r="1495" spans="1:10" ht="20.25" customHeight="1" thickBot="1">
      <c r="A1495" s="2044" t="s">
        <v>7304</v>
      </c>
      <c r="B1495" s="1828"/>
      <c r="C1495" s="1931"/>
      <c r="D1495" s="72"/>
      <c r="E1495" s="714"/>
      <c r="F1495" s="467"/>
      <c r="G1495" s="704"/>
      <c r="H1495" s="136"/>
      <c r="I1495" s="137"/>
    </row>
    <row r="1496" spans="1:10" ht="35.25" customHeight="1">
      <c r="A1496" s="1519" t="s">
        <v>1013</v>
      </c>
      <c r="B1496" s="1520" t="s">
        <v>1014</v>
      </c>
      <c r="C1496" s="2286" t="s">
        <v>665</v>
      </c>
      <c r="D1496" s="158" t="s">
        <v>2923</v>
      </c>
      <c r="E1496" s="432" t="s">
        <v>10282</v>
      </c>
      <c r="F1496" s="469" t="s">
        <v>2578</v>
      </c>
      <c r="G1496" s="693" t="s">
        <v>6357</v>
      </c>
      <c r="H1496" s="264" t="s">
        <v>493</v>
      </c>
      <c r="I1496" s="160" t="s">
        <v>4003</v>
      </c>
      <c r="J1496" s="327" t="s">
        <v>11229</v>
      </c>
    </row>
    <row r="1497" spans="1:10" ht="12" customHeight="1" thickBot="1">
      <c r="A1497" s="1519"/>
      <c r="B1497" s="1680"/>
      <c r="C1497" s="2286" t="s">
        <v>3419</v>
      </c>
      <c r="D1497" s="374" t="s">
        <v>6356</v>
      </c>
      <c r="E1497" s="715" t="s">
        <v>264</v>
      </c>
      <c r="F1497" s="475">
        <f>'Заказ, cкидки и курсы валют'!$I$12</f>
        <v>0</v>
      </c>
      <c r="G1497" s="764"/>
      <c r="H1497" s="358"/>
      <c r="I1497" s="252"/>
      <c r="J1497" s="264"/>
    </row>
    <row r="1498" spans="1:10" ht="12" customHeight="1" thickBot="1">
      <c r="A1498" s="403" t="s">
        <v>9496</v>
      </c>
      <c r="B1498" s="706" t="s">
        <v>99</v>
      </c>
      <c r="C1498" s="2116">
        <v>5.09</v>
      </c>
      <c r="D1498" s="706">
        <v>50</v>
      </c>
      <c r="E1498" s="1572">
        <f>(E1372*2)+(1000/D1498*7.5)</f>
        <v>418.72</v>
      </c>
      <c r="F1498" s="471">
        <f>ROUND(E1498*(1-$F$11),2)</f>
        <v>418.72</v>
      </c>
      <c r="G1498" s="691">
        <f>H1498/D1498*1000</f>
        <v>7740</v>
      </c>
      <c r="H1498" s="659">
        <f>ROUND(IF('Заказ, cкидки и курсы валют'!$J$23*E1498/1000*D1498&lt;387,387,'Заказ, cкидки и курсы валют'!$J$23*E1498/1000*D1498)*(1-'Заказ, cкидки и курсы валют'!$I$12),2)</f>
        <v>387</v>
      </c>
      <c r="I1498" s="14"/>
      <c r="J1498" s="96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464.4</v>
      </c>
    </row>
    <row r="1499" spans="1:10" ht="12" customHeight="1" thickBot="1">
      <c r="A1499" s="403" t="s">
        <v>9497</v>
      </c>
      <c r="B1499" s="706" t="s">
        <v>100</v>
      </c>
      <c r="C1499" s="2116">
        <v>5.8</v>
      </c>
      <c r="D1499" s="706">
        <v>50</v>
      </c>
      <c r="E1499" s="1572">
        <f t="shared" ref="E1499:E1521" si="425">(E1373*2)+(1000/D1499*7.5)</f>
        <v>450.4</v>
      </c>
      <c r="F1499" s="471">
        <f t="shared" ref="F1499" si="426">ROUND(E1499*(1-$F$11),2)</f>
        <v>450.4</v>
      </c>
      <c r="G1499" s="691">
        <f t="shared" ref="G1499:G1562" si="427">H1499/D1499*1000</f>
        <v>7740</v>
      </c>
      <c r="H1499" s="659">
        <f>ROUND(IF('Заказ, cкидки и курсы валют'!$J$23*E1499/1000*D1499&lt;387,387,'Заказ, cкидки и курсы валют'!$J$23*E1499/1000*D1499)*(1-'Заказ, cкидки и курсы валют'!$I$12),2)</f>
        <v>387</v>
      </c>
      <c r="I1499" s="14"/>
      <c r="J1499" s="96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464.4</v>
      </c>
    </row>
    <row r="1500" spans="1:10" ht="12" customHeight="1" thickBot="1">
      <c r="A1500" s="403" t="s">
        <v>9498</v>
      </c>
      <c r="B1500" s="706" t="s">
        <v>1317</v>
      </c>
      <c r="C1500" s="2116">
        <v>6.65</v>
      </c>
      <c r="D1500" s="706">
        <v>40</v>
      </c>
      <c r="E1500" s="1572">
        <f t="shared" si="425"/>
        <v>521.16000000000008</v>
      </c>
      <c r="F1500" s="471">
        <f t="shared" ref="F1500" si="428">ROUND(E1500*(1-$F$11),2)</f>
        <v>521.16</v>
      </c>
      <c r="G1500" s="691">
        <f t="shared" si="427"/>
        <v>9675</v>
      </c>
      <c r="H1500" s="659">
        <f>ROUND(IF('Заказ, cкидки и курсы валют'!$J$23*E1500/1000*D1500&lt;387,387,'Заказ, cкидки и курсы валют'!$J$23*E1500/1000*D1500)*(1-'Заказ, cкидки и курсы валют'!$I$12),2)</f>
        <v>387</v>
      </c>
      <c r="I1500" s="14"/>
      <c r="J1500" s="96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464.4</v>
      </c>
    </row>
    <row r="1501" spans="1:10" ht="12" customHeight="1" thickBot="1">
      <c r="A1501" s="403" t="s">
        <v>9499</v>
      </c>
      <c r="B1501" s="706" t="s">
        <v>188</v>
      </c>
      <c r="C1501" s="2116">
        <v>7.48</v>
      </c>
      <c r="D1501" s="706">
        <v>30</v>
      </c>
      <c r="E1501" s="1572">
        <f t="shared" si="425"/>
        <v>603.56000000000006</v>
      </c>
      <c r="F1501" s="471">
        <f t="shared" ref="F1501" si="429">ROUND(E1501*(1-$F$11),2)</f>
        <v>603.55999999999995</v>
      </c>
      <c r="G1501" s="691">
        <f t="shared" si="427"/>
        <v>12900</v>
      </c>
      <c r="H1501" s="659">
        <f>ROUND(IF('Заказ, cкидки и курсы валют'!$J$23*E1501/1000*D1501&lt;387,387,'Заказ, cкидки и курсы валют'!$J$23*E1501/1000*D1501)*(1-'Заказ, cкидки и курсы валют'!$I$12),2)</f>
        <v>387</v>
      </c>
      <c r="I1501" s="14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464.4</v>
      </c>
    </row>
    <row r="1502" spans="1:10" ht="12" customHeight="1" thickBot="1">
      <c r="A1502" s="403" t="s">
        <v>9500</v>
      </c>
      <c r="B1502" s="706" t="s">
        <v>609</v>
      </c>
      <c r="C1502" s="2116">
        <v>8</v>
      </c>
      <c r="D1502" s="706">
        <v>30</v>
      </c>
      <c r="E1502" s="1572">
        <f t="shared" si="425"/>
        <v>729.66000000000008</v>
      </c>
      <c r="F1502" s="471">
        <f t="shared" ref="F1502" si="430">ROUND(E1502*(1-$F$11),2)</f>
        <v>729.66</v>
      </c>
      <c r="G1502" s="691">
        <f t="shared" si="427"/>
        <v>12900</v>
      </c>
      <c r="H1502" s="659">
        <f>ROUND(IF('Заказ, cкидки и курсы валют'!$J$23*E1502/1000*D1502&lt;387,387,'Заказ, cкидки и курсы валют'!$J$23*E1502/1000*D1502)*(1-'Заказ, cкидки и курсы валют'!$I$12),2)</f>
        <v>387</v>
      </c>
      <c r="I1502" s="14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464.4</v>
      </c>
    </row>
    <row r="1503" spans="1:10" ht="12" customHeight="1" thickBot="1">
      <c r="A1503" s="403" t="s">
        <v>9501</v>
      </c>
      <c r="B1503" s="706" t="s">
        <v>177</v>
      </c>
      <c r="C1503" s="2116">
        <v>8.23</v>
      </c>
      <c r="D1503" s="706">
        <v>25</v>
      </c>
      <c r="E1503" s="1572">
        <f t="shared" si="425"/>
        <v>737.52</v>
      </c>
      <c r="F1503" s="471">
        <f t="shared" ref="F1503" si="431">ROUND(E1503*(1-$F$11),2)</f>
        <v>737.52</v>
      </c>
      <c r="G1503" s="691">
        <f t="shared" si="427"/>
        <v>15480</v>
      </c>
      <c r="H1503" s="659">
        <f>ROUND(IF('Заказ, cкидки и курсы валют'!$J$23*E1503/1000*D1503&lt;387,387,'Заказ, cкидки и курсы валют'!$J$23*E1503/1000*D1503)*(1-'Заказ, cкидки и курсы валют'!$I$12),2)</f>
        <v>387</v>
      </c>
      <c r="I1503" s="14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464.4</v>
      </c>
    </row>
    <row r="1504" spans="1:10" ht="12" customHeight="1" thickBot="1">
      <c r="A1504" s="403" t="s">
        <v>9502</v>
      </c>
      <c r="B1504" s="706" t="s">
        <v>83</v>
      </c>
      <c r="C1504" s="2116">
        <v>10</v>
      </c>
      <c r="D1504" s="706">
        <v>25</v>
      </c>
      <c r="E1504" s="1572">
        <f t="shared" si="425"/>
        <v>838.18</v>
      </c>
      <c r="F1504" s="471">
        <f t="shared" ref="F1504" si="432">ROUND(E1504*(1-$F$11),2)</f>
        <v>838.18</v>
      </c>
      <c r="G1504" s="691">
        <f t="shared" si="427"/>
        <v>15480</v>
      </c>
      <c r="H1504" s="659">
        <f>ROUND(IF('Заказ, cкидки и курсы валют'!$J$23*E1504/1000*D1504&lt;387,387,'Заказ, cкидки и курсы валют'!$J$23*E1504/1000*D1504)*(1-'Заказ, cкидки и курсы валют'!$I$12),2)</f>
        <v>387</v>
      </c>
      <c r="I1504" s="14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464.4</v>
      </c>
    </row>
    <row r="1505" spans="1:10" ht="12" customHeight="1" thickBot="1">
      <c r="A1505" s="403" t="s">
        <v>9503</v>
      </c>
      <c r="B1505" s="706" t="s">
        <v>178</v>
      </c>
      <c r="C1505" s="2116">
        <v>11</v>
      </c>
      <c r="D1505" s="706">
        <v>20</v>
      </c>
      <c r="E1505" s="1572">
        <f t="shared" si="425"/>
        <v>1008.3</v>
      </c>
      <c r="F1505" s="471">
        <f t="shared" ref="F1505" si="433">ROUND(E1505*(1-$F$11),2)</f>
        <v>1008.3</v>
      </c>
      <c r="G1505" s="691">
        <f t="shared" si="427"/>
        <v>19350</v>
      </c>
      <c r="H1505" s="659">
        <f>ROUND(IF('Заказ, cкидки и курсы валют'!$J$23*E1505/1000*D1505&lt;387,387,'Заказ, cкидки и курсы валют'!$J$23*E1505/1000*D1505)*(1-'Заказ, cкидки и курсы валют'!$I$12),2)</f>
        <v>387</v>
      </c>
      <c r="I1505" s="14"/>
      <c r="J1505" s="96">
        <f>ROUND(IF(H1505&lt;'Заказ, cкидки и курсы валют'!$B$39,H1505*0.54*100/(100-'Заказ, cкидки и курсы валют'!$C$39),IF(H1505&lt;'Заказ, cкидки и курсы валют'!$B$40,H1505*0.54*100/(100-'Заказ, cкидки и курсы валют'!$C$40),IF(H1505&lt;'Заказ, cкидки и курсы валют'!$B$41,H1505*0.54*100/(100-'Заказ, cкидки и курсы валют'!$C$41),IF(H1505&lt;'Заказ, cкидки и курсы валют'!$B$42,H1505*0.54*100/(100-'Заказ, cкидки и курсы валют'!$C$42),IF(H1505&lt;'Заказ, cкидки и курсы валют'!$B$43,H1505*0.54*100/(100-'Заказ, cкидки и курсы валют'!$C$43),H1505))))),2)</f>
        <v>464.4</v>
      </c>
    </row>
    <row r="1506" spans="1:10" ht="12" customHeight="1" thickBot="1">
      <c r="A1506" s="403" t="s">
        <v>9504</v>
      </c>
      <c r="B1506" s="706" t="s">
        <v>179</v>
      </c>
      <c r="C1506" s="2116">
        <v>12.6</v>
      </c>
      <c r="D1506" s="706">
        <v>20</v>
      </c>
      <c r="E1506" s="1572">
        <f t="shared" si="425"/>
        <v>1042.8400000000001</v>
      </c>
      <c r="F1506" s="471">
        <f t="shared" ref="F1506" si="434">ROUND(E1506*(1-$F$11),2)</f>
        <v>1042.8399999999999</v>
      </c>
      <c r="G1506" s="691">
        <f t="shared" si="427"/>
        <v>19350</v>
      </c>
      <c r="H1506" s="659">
        <f>ROUND(IF('Заказ, cкидки и курсы валют'!$J$23*E1506/1000*D1506&lt;387,387,'Заказ, cкидки и курсы валют'!$J$23*E1506/1000*D1506)*(1-'Заказ, cкидки и курсы валют'!$I$12),2)</f>
        <v>387</v>
      </c>
      <c r="I1506" s="14"/>
      <c r="J1506" s="96">
        <f>ROUND(IF(H1506&lt;'Заказ, cкидки и курсы валют'!$B$39,H1506*0.54*100/(100-'Заказ, cкидки и курсы валют'!$C$39),IF(H1506&lt;'Заказ, cкидки и курсы валют'!$B$40,H1506*0.54*100/(100-'Заказ, cкидки и курсы валют'!$C$40),IF(H1506&lt;'Заказ, cкидки и курсы валют'!$B$41,H1506*0.54*100/(100-'Заказ, cкидки и курсы валют'!$C$41),IF(H1506&lt;'Заказ, cкидки и курсы валют'!$B$42,H1506*0.54*100/(100-'Заказ, cкидки и курсы валют'!$C$42),IF(H1506&lt;'Заказ, cкидки и курсы валют'!$B$43,H1506*0.54*100/(100-'Заказ, cкидки и курсы валют'!$C$43),H1506))))),2)</f>
        <v>464.4</v>
      </c>
    </row>
    <row r="1507" spans="1:10" ht="12" customHeight="1" thickBot="1">
      <c r="A1507" s="403" t="s">
        <v>9505</v>
      </c>
      <c r="B1507" s="706" t="s">
        <v>180</v>
      </c>
      <c r="C1507" s="2116">
        <v>14.19</v>
      </c>
      <c r="D1507" s="706">
        <v>20</v>
      </c>
      <c r="E1507" s="1572">
        <f t="shared" si="425"/>
        <v>1089.04</v>
      </c>
      <c r="F1507" s="471">
        <f t="shared" ref="F1507" si="435">ROUND(E1507*(1-$F$11),2)</f>
        <v>1089.04</v>
      </c>
      <c r="G1507" s="691">
        <f t="shared" si="427"/>
        <v>19350</v>
      </c>
      <c r="H1507" s="659">
        <f>ROUND(IF('Заказ, cкидки и курсы валют'!$J$23*E1507/1000*D1507&lt;387,387,'Заказ, cкидки и курсы валют'!$J$23*E1507/1000*D1507)*(1-'Заказ, cкидки и курсы валют'!$I$12),2)</f>
        <v>387</v>
      </c>
      <c r="I1507" s="14"/>
      <c r="J1507" s="96">
        <f>ROUND(IF(H1507&lt;'Заказ, cкидки и курсы валют'!$B$39,H1507*0.54*100/(100-'Заказ, cкидки и курсы валют'!$C$39),IF(H1507&lt;'Заказ, cкидки и курсы валют'!$B$40,H1507*0.54*100/(100-'Заказ, cкидки и курсы валют'!$C$40),IF(H1507&lt;'Заказ, cкидки и курсы валют'!$B$41,H1507*0.54*100/(100-'Заказ, cкидки и курсы валют'!$C$41),IF(H1507&lt;'Заказ, cкидки и курсы валют'!$B$42,H1507*0.54*100/(100-'Заказ, cкидки и курсы валют'!$C$42),IF(H1507&lt;'Заказ, cкидки и курсы валют'!$B$43,H1507*0.54*100/(100-'Заказ, cкидки и курсы валют'!$C$43),H1507))))),2)</f>
        <v>464.4</v>
      </c>
    </row>
    <row r="1508" spans="1:10" ht="12" customHeight="1" thickBot="1">
      <c r="A1508" s="403" t="s">
        <v>9506</v>
      </c>
      <c r="B1508" s="706" t="s">
        <v>181</v>
      </c>
      <c r="C1508" s="2116">
        <v>16.2</v>
      </c>
      <c r="D1508" s="706">
        <v>15</v>
      </c>
      <c r="E1508" s="1572">
        <f t="shared" si="425"/>
        <v>1285.3600000000001</v>
      </c>
      <c r="F1508" s="471">
        <f t="shared" ref="F1508" si="436">ROUND(E1508*(1-$F$11),2)</f>
        <v>1285.3599999999999</v>
      </c>
      <c r="G1508" s="691">
        <f t="shared" si="427"/>
        <v>25800</v>
      </c>
      <c r="H1508" s="659">
        <f>ROUND(IF('Заказ, cкидки и курсы валют'!$J$23*E1508/1000*D1508&lt;387,387,'Заказ, cкидки и курсы валют'!$J$23*E1508/1000*D1508)*(1-'Заказ, cкидки и курсы валют'!$I$12),2)</f>
        <v>387</v>
      </c>
      <c r="I1508" s="14"/>
      <c r="J1508" s="96">
        <f>ROUND(IF(H1508&lt;'Заказ, cкидки и курсы валют'!$B$39,H1508*0.54*100/(100-'Заказ, cкидки и курсы валют'!$C$39),IF(H1508&lt;'Заказ, cкидки и курсы валют'!$B$40,H1508*0.54*100/(100-'Заказ, cкидки и курсы валют'!$C$40),IF(H1508&lt;'Заказ, cкидки и курсы валют'!$B$41,H1508*0.54*100/(100-'Заказ, cкидки и курсы валют'!$C$41),IF(H1508&lt;'Заказ, cкидки и курсы валют'!$B$42,H1508*0.54*100/(100-'Заказ, cкидки и курсы валют'!$C$42),IF(H1508&lt;'Заказ, cкидки и курсы валют'!$B$43,H1508*0.54*100/(100-'Заказ, cкидки и курсы валют'!$C$43),H1508))))),2)</f>
        <v>464.4</v>
      </c>
    </row>
    <row r="1509" spans="1:10" ht="12" customHeight="1" thickBot="1">
      <c r="A1509" s="403" t="s">
        <v>9507</v>
      </c>
      <c r="B1509" s="706" t="s">
        <v>182</v>
      </c>
      <c r="C1509" s="2116">
        <v>18</v>
      </c>
      <c r="D1509" s="706">
        <v>15</v>
      </c>
      <c r="E1509" s="1572">
        <f t="shared" si="425"/>
        <v>1505.0800000000002</v>
      </c>
      <c r="F1509" s="471">
        <f t="shared" ref="F1509" si="437">ROUND(E1509*(1-$F$11),2)</f>
        <v>1505.08</v>
      </c>
      <c r="G1509" s="691">
        <f t="shared" si="427"/>
        <v>25800</v>
      </c>
      <c r="H1509" s="659">
        <f>ROUND(IF('Заказ, cкидки и курсы валют'!$J$23*E1509/1000*D1509&lt;387,387,'Заказ, cкидки и курсы валют'!$J$23*E1509/1000*D1509)*(1-'Заказ, cкидки и курсы валют'!$I$12),2)</f>
        <v>387</v>
      </c>
      <c r="I1509" s="14"/>
      <c r="J1509" s="96">
        <f>ROUND(IF(H1509&lt;'Заказ, cкидки и курсы валют'!$B$39,H1509*0.54*100/(100-'Заказ, cкидки и курсы валют'!$C$39),IF(H1509&lt;'Заказ, cкидки и курсы валют'!$B$40,H1509*0.54*100/(100-'Заказ, cкидки и курсы валют'!$C$40),IF(H1509&lt;'Заказ, cкидки и курсы валют'!$B$41,H1509*0.54*100/(100-'Заказ, cкидки и курсы валют'!$C$41),IF(H1509&lt;'Заказ, cкидки и курсы валют'!$B$42,H1509*0.54*100/(100-'Заказ, cкидки и курсы валют'!$C$42),IF(H1509&lt;'Заказ, cкидки и курсы валют'!$B$43,H1509*0.54*100/(100-'Заказ, cкидки и курсы валют'!$C$43),H1509))))),2)</f>
        <v>464.4</v>
      </c>
    </row>
    <row r="1510" spans="1:10" ht="12" customHeight="1" thickBot="1">
      <c r="A1510" s="403" t="s">
        <v>9508</v>
      </c>
      <c r="B1510" s="706" t="s">
        <v>183</v>
      </c>
      <c r="C1510" s="2116">
        <v>19.09</v>
      </c>
      <c r="D1510" s="706">
        <v>10</v>
      </c>
      <c r="E1510" s="1572">
        <f t="shared" si="425"/>
        <v>1717.38</v>
      </c>
      <c r="F1510" s="471">
        <f t="shared" ref="F1510" si="438">ROUND(E1510*(1-$F$11),2)</f>
        <v>1717.38</v>
      </c>
      <c r="G1510" s="691">
        <f t="shared" si="427"/>
        <v>38700</v>
      </c>
      <c r="H1510" s="659">
        <f>ROUND(IF('Заказ, cкидки и курсы валют'!$J$23*E1510/1000*D1510&lt;387,387,'Заказ, cкидки и курсы валют'!$J$23*E1510/1000*D1510)*(1-'Заказ, cкидки и курсы валют'!$I$12),2)</f>
        <v>387</v>
      </c>
      <c r="I1510" s="14"/>
      <c r="J1510" s="96">
        <f>ROUND(IF(H1510&lt;'Заказ, cкидки и курсы валют'!$B$39,H1510*0.54*100/(100-'Заказ, cкидки и курсы валют'!$C$39),IF(H1510&lt;'Заказ, cкидки и курсы валют'!$B$40,H1510*0.54*100/(100-'Заказ, cкидки и курсы валют'!$C$40),IF(H1510&lt;'Заказ, cкидки и курсы валют'!$B$41,H1510*0.54*100/(100-'Заказ, cкидки и курсы валют'!$C$41),IF(H1510&lt;'Заказ, cкидки и курсы валют'!$B$42,H1510*0.54*100/(100-'Заказ, cкидки и курсы валют'!$C$42),IF(H1510&lt;'Заказ, cкидки и курсы валют'!$B$43,H1510*0.54*100/(100-'Заказ, cкидки и курсы валют'!$C$43),H1510))))),2)</f>
        <v>464.4</v>
      </c>
    </row>
    <row r="1511" spans="1:10" ht="12" customHeight="1" thickBot="1">
      <c r="A1511" s="403" t="s">
        <v>9509</v>
      </c>
      <c r="B1511" s="706" t="s">
        <v>184</v>
      </c>
      <c r="C1511" s="2116">
        <v>22.67</v>
      </c>
      <c r="D1511" s="706">
        <v>10</v>
      </c>
      <c r="E1511" s="1572">
        <f t="shared" si="425"/>
        <v>2017.52</v>
      </c>
      <c r="F1511" s="471">
        <f t="shared" ref="F1511" si="439">ROUND(E1511*(1-$F$11),2)</f>
        <v>2017.52</v>
      </c>
      <c r="G1511" s="691">
        <f t="shared" si="427"/>
        <v>38700</v>
      </c>
      <c r="H1511" s="659">
        <f>ROUND(IF('Заказ, cкидки и курсы валют'!$J$23*E1511/1000*D1511&lt;387,387,'Заказ, cкидки и курсы валют'!$J$23*E1511/1000*D1511)*(1-'Заказ, cкидки и курсы валют'!$I$12),2)</f>
        <v>387</v>
      </c>
      <c r="I1511" s="14"/>
      <c r="J1511" s="96">
        <f>ROUND(IF(H1511&lt;'Заказ, cкидки и курсы валют'!$B$39,H1511*0.54*100/(100-'Заказ, cкидки и курсы валют'!$C$39),IF(H1511&lt;'Заказ, cкидки и курсы валют'!$B$40,H1511*0.54*100/(100-'Заказ, cкидки и курсы валют'!$C$40),IF(H1511&lt;'Заказ, cкидки и курсы валют'!$B$41,H1511*0.54*100/(100-'Заказ, cкидки и курсы валют'!$C$41),IF(H1511&lt;'Заказ, cкидки и курсы валют'!$B$42,H1511*0.54*100/(100-'Заказ, cкидки и курсы валют'!$C$42),IF(H1511&lt;'Заказ, cкидки и курсы валют'!$B$43,H1511*0.54*100/(100-'Заказ, cкидки и курсы валют'!$C$43),H1511))))),2)</f>
        <v>464.4</v>
      </c>
    </row>
    <row r="1512" spans="1:10" ht="12" customHeight="1" thickBot="1">
      <c r="A1512" s="403" t="s">
        <v>9510</v>
      </c>
      <c r="B1512" s="706" t="s">
        <v>185</v>
      </c>
      <c r="C1512" s="2116">
        <v>26.125</v>
      </c>
      <c r="D1512" s="706">
        <v>10</v>
      </c>
      <c r="E1512" s="1572">
        <f t="shared" si="425"/>
        <v>2384.1999999999998</v>
      </c>
      <c r="F1512" s="471">
        <f t="shared" ref="F1512" si="440">ROUND(E1512*(1-$F$11),2)</f>
        <v>2384.1999999999998</v>
      </c>
      <c r="G1512" s="691">
        <f t="shared" si="427"/>
        <v>38700</v>
      </c>
      <c r="H1512" s="659">
        <f>ROUND(IF('Заказ, cкидки и курсы валют'!$J$23*E1512/1000*D1512&lt;387,387,'Заказ, cкидки и курсы валют'!$J$23*E1512/1000*D1512)*(1-'Заказ, cкидки и курсы валют'!$I$12),2)</f>
        <v>387</v>
      </c>
      <c r="I1512" s="14"/>
      <c r="J1512" s="96">
        <f>ROUND(IF(H1512&lt;'Заказ, cкидки и курсы валют'!$B$39,H1512*0.54*100/(100-'Заказ, cкидки и курсы валют'!$C$39),IF(H1512&lt;'Заказ, cкидки и курсы валют'!$B$40,H1512*0.54*100/(100-'Заказ, cкидки и курсы валют'!$C$40),IF(H1512&lt;'Заказ, cкидки и курсы валют'!$B$41,H1512*0.54*100/(100-'Заказ, cкидки и курсы валют'!$C$41),IF(H1512&lt;'Заказ, cкидки и курсы валют'!$B$42,H1512*0.54*100/(100-'Заказ, cкидки и курсы валют'!$C$42),IF(H1512&lt;'Заказ, cкидки и курсы валют'!$B$43,H1512*0.54*100/(100-'Заказ, cкидки и курсы валют'!$C$43),H1512))))),2)</f>
        <v>464.4</v>
      </c>
    </row>
    <row r="1513" spans="1:10" ht="12" customHeight="1" thickBot="1">
      <c r="A1513" s="403" t="s">
        <v>9511</v>
      </c>
      <c r="B1513" s="531" t="s">
        <v>3430</v>
      </c>
      <c r="C1513" s="2116">
        <v>10.43</v>
      </c>
      <c r="D1513" s="531">
        <v>20</v>
      </c>
      <c r="E1513" s="1572">
        <f t="shared" si="425"/>
        <v>914.36</v>
      </c>
      <c r="F1513" s="471">
        <f t="shared" ref="F1513" si="441">ROUND(E1513*(1-$F$11),2)</f>
        <v>914.36</v>
      </c>
      <c r="G1513" s="691">
        <f t="shared" si="427"/>
        <v>19350</v>
      </c>
      <c r="H1513" s="659">
        <f>ROUND(IF('Заказ, cкидки и курсы валют'!$J$23*E1513/1000*D1513&lt;387,387,'Заказ, cкидки и курсы валют'!$J$23*E1513/1000*D1513)*(1-'Заказ, cкидки и курсы валют'!$I$12),2)</f>
        <v>387</v>
      </c>
      <c r="I1513" s="14"/>
      <c r="J1513" s="96">
        <f>ROUND(IF(H1513&lt;'Заказ, cкидки и курсы валют'!$B$39,H1513*0.54*100/(100-'Заказ, cкидки и курсы валют'!$C$39),IF(H1513&lt;'Заказ, cкидки и курсы валют'!$B$40,H1513*0.54*100/(100-'Заказ, cкидки и курсы валют'!$C$40),IF(H1513&lt;'Заказ, cкидки и курсы валют'!$B$41,H1513*0.54*100/(100-'Заказ, cкидки и курсы валют'!$C$41),IF(H1513&lt;'Заказ, cкидки и курсы валют'!$B$42,H1513*0.54*100/(100-'Заказ, cкидки и курсы валют'!$C$42),IF(H1513&lt;'Заказ, cкидки и курсы валют'!$B$43,H1513*0.54*100/(100-'Заказ, cкидки и курсы валют'!$C$43),H1513))))),2)</f>
        <v>464.4</v>
      </c>
    </row>
    <row r="1514" spans="1:10" ht="12" customHeight="1" thickBot="1">
      <c r="A1514" s="403" t="s">
        <v>9512</v>
      </c>
      <c r="B1514" s="706" t="s">
        <v>2898</v>
      </c>
      <c r="C1514" s="2116">
        <v>11.93</v>
      </c>
      <c r="D1514" s="706">
        <v>20</v>
      </c>
      <c r="E1514" s="1572">
        <f t="shared" si="425"/>
        <v>952.5</v>
      </c>
      <c r="F1514" s="471">
        <f t="shared" ref="F1514" si="442">ROUND(E1514*(1-$F$11),2)</f>
        <v>952.5</v>
      </c>
      <c r="G1514" s="691">
        <f t="shared" si="427"/>
        <v>19350</v>
      </c>
      <c r="H1514" s="659">
        <f>ROUND(IF('Заказ, cкидки и курсы валют'!$J$23*E1514/1000*D1514&lt;387,387,'Заказ, cкидки и курсы валют'!$J$23*E1514/1000*D1514)*(1-'Заказ, cкидки и курсы валют'!$I$12),2)</f>
        <v>387</v>
      </c>
      <c r="I1514" s="14"/>
      <c r="J1514" s="96">
        <f>ROUND(IF(H1514&lt;'Заказ, cкидки и курсы валют'!$B$39,H1514*0.54*100/(100-'Заказ, cкидки и курсы валют'!$C$39),IF(H1514&lt;'Заказ, cкидки и курсы валют'!$B$40,H1514*0.54*100/(100-'Заказ, cкидки и курсы валют'!$C$40),IF(H1514&lt;'Заказ, cкидки и курсы валют'!$B$41,H1514*0.54*100/(100-'Заказ, cкидки и курсы валют'!$C$41),IF(H1514&lt;'Заказ, cкидки и курсы валют'!$B$42,H1514*0.54*100/(100-'Заказ, cкидки и курсы валют'!$C$42),IF(H1514&lt;'Заказ, cкидки и курсы валют'!$B$43,H1514*0.54*100/(100-'Заказ, cкидки и курсы валют'!$C$43),H1514))))),2)</f>
        <v>464.4</v>
      </c>
    </row>
    <row r="1515" spans="1:10" ht="12" customHeight="1" thickBot="1">
      <c r="A1515" s="403" t="s">
        <v>9513</v>
      </c>
      <c r="B1515" s="706" t="s">
        <v>2899</v>
      </c>
      <c r="C1515" s="2116">
        <v>13.06</v>
      </c>
      <c r="D1515" s="706">
        <v>20</v>
      </c>
      <c r="E1515" s="1572">
        <f t="shared" si="425"/>
        <v>1018.96</v>
      </c>
      <c r="F1515" s="471">
        <f t="shared" ref="F1515" si="443">ROUND(E1515*(1-$F$11),2)</f>
        <v>1018.96</v>
      </c>
      <c r="G1515" s="691">
        <f t="shared" si="427"/>
        <v>19350</v>
      </c>
      <c r="H1515" s="659">
        <f>ROUND(IF('Заказ, cкидки и курсы валют'!$J$23*E1515/1000*D1515&lt;387,387,'Заказ, cкидки и курсы валют'!$J$23*E1515/1000*D1515)*(1-'Заказ, cкидки и курсы валют'!$I$12),2)</f>
        <v>387</v>
      </c>
      <c r="I1515" s="14"/>
      <c r="J1515" s="96">
        <f>ROUND(IF(H1515&lt;'Заказ, cкидки и курсы валют'!$B$39,H1515*0.54*100/(100-'Заказ, cкидки и курсы валют'!$C$39),IF(H1515&lt;'Заказ, cкидки и курсы валют'!$B$40,H1515*0.54*100/(100-'Заказ, cкидки и курсы валют'!$C$40),IF(H1515&lt;'Заказ, cкидки и курсы валют'!$B$41,H1515*0.54*100/(100-'Заказ, cкидки и курсы валют'!$C$41),IF(H1515&lt;'Заказ, cкидки и курсы валют'!$B$42,H1515*0.54*100/(100-'Заказ, cкидки и курсы валют'!$C$42),IF(H1515&lt;'Заказ, cкидки и курсы валют'!$B$43,H1515*0.54*100/(100-'Заказ, cкидки и курсы валют'!$C$43),H1515))))),2)</f>
        <v>464.4</v>
      </c>
    </row>
    <row r="1516" spans="1:10" ht="12" customHeight="1" thickBot="1">
      <c r="A1516" s="403" t="s">
        <v>9514</v>
      </c>
      <c r="B1516" s="706" t="s">
        <v>610</v>
      </c>
      <c r="C1516" s="2116">
        <v>15.03</v>
      </c>
      <c r="D1516" s="706">
        <v>15</v>
      </c>
      <c r="E1516" s="1572">
        <f t="shared" si="425"/>
        <v>1206.7</v>
      </c>
      <c r="F1516" s="471">
        <f t="shared" ref="F1516" si="444">ROUND(E1516*(1-$F$11),2)</f>
        <v>1206.7</v>
      </c>
      <c r="G1516" s="691">
        <f t="shared" si="427"/>
        <v>25800</v>
      </c>
      <c r="H1516" s="659">
        <f>ROUND(IF('Заказ, cкидки и курсы валют'!$J$23*E1516/1000*D1516&lt;387,387,'Заказ, cкидки и курсы валют'!$J$23*E1516/1000*D1516)*(1-'Заказ, cкидки и курсы валют'!$I$12),2)</f>
        <v>387</v>
      </c>
      <c r="I1516" s="14"/>
      <c r="J1516" s="96">
        <f>ROUND(IF(H1516&lt;'Заказ, cкидки и курсы валют'!$B$39,H1516*0.54*100/(100-'Заказ, cкидки и курсы валют'!$C$39),IF(H1516&lt;'Заказ, cкидки и курсы валют'!$B$40,H1516*0.54*100/(100-'Заказ, cкидки и курсы валют'!$C$40),IF(H1516&lt;'Заказ, cкидки и курсы валют'!$B$41,H1516*0.54*100/(100-'Заказ, cкидки и курсы валют'!$C$41),IF(H1516&lt;'Заказ, cкидки и курсы валют'!$B$42,H1516*0.54*100/(100-'Заказ, cкидки и курсы валют'!$C$42),IF(H1516&lt;'Заказ, cкидки и курсы валют'!$B$43,H1516*0.54*100/(100-'Заказ, cкидки и курсы валют'!$C$43),H1516))))),2)</f>
        <v>464.4</v>
      </c>
    </row>
    <row r="1517" spans="1:10" ht="12" customHeight="1" thickBot="1">
      <c r="A1517" s="403" t="s">
        <v>9515</v>
      </c>
      <c r="B1517" s="706" t="s">
        <v>2900</v>
      </c>
      <c r="C1517" s="2116">
        <v>16.21</v>
      </c>
      <c r="D1517" s="706">
        <v>15</v>
      </c>
      <c r="E1517" s="1572">
        <f t="shared" si="425"/>
        <v>1287.78</v>
      </c>
      <c r="F1517" s="471">
        <f t="shared" ref="F1517" si="445">ROUND(E1517*(1-$F$11),2)</f>
        <v>1287.78</v>
      </c>
      <c r="G1517" s="691">
        <f t="shared" si="427"/>
        <v>25800</v>
      </c>
      <c r="H1517" s="659">
        <f>ROUND(IF('Заказ, cкидки и курсы валют'!$J$23*E1517/1000*D1517&lt;387,387,'Заказ, cкидки и курсы валют'!$J$23*E1517/1000*D1517)*(1-'Заказ, cкидки и курсы валют'!$I$12),2)</f>
        <v>387</v>
      </c>
      <c r="I1517" s="14"/>
      <c r="J1517" s="96">
        <f>ROUND(IF(H1517&lt;'Заказ, cкидки и курсы валют'!$B$39,H1517*0.54*100/(100-'Заказ, cкидки и курсы валют'!$C$39),IF(H1517&lt;'Заказ, cкидки и курсы валют'!$B$40,H1517*0.54*100/(100-'Заказ, cкидки и курсы валют'!$C$40),IF(H1517&lt;'Заказ, cкидки и курсы валют'!$B$41,H1517*0.54*100/(100-'Заказ, cкидки и курсы валют'!$C$41),IF(H1517&lt;'Заказ, cкидки и курсы валют'!$B$42,H1517*0.54*100/(100-'Заказ, cкидки и курсы валют'!$C$42),IF(H1517&lt;'Заказ, cкидки и курсы валют'!$B$43,H1517*0.54*100/(100-'Заказ, cкидки и курсы валют'!$C$43),H1517))))),2)</f>
        <v>464.4</v>
      </c>
    </row>
    <row r="1518" spans="1:10" ht="12" customHeight="1" thickBot="1">
      <c r="A1518" s="403" t="s">
        <v>9516</v>
      </c>
      <c r="B1518" s="706" t="s">
        <v>189</v>
      </c>
      <c r="C1518" s="2116">
        <v>17.670000000000002</v>
      </c>
      <c r="D1518" s="706">
        <v>15</v>
      </c>
      <c r="E1518" s="1572">
        <f t="shared" si="425"/>
        <v>1354.44</v>
      </c>
      <c r="F1518" s="471">
        <f t="shared" ref="F1518" si="446">ROUND(E1518*(1-$F$11),2)</f>
        <v>1354.44</v>
      </c>
      <c r="G1518" s="691">
        <f t="shared" si="427"/>
        <v>25800</v>
      </c>
      <c r="H1518" s="659">
        <f>ROUND(IF('Заказ, cкидки и курсы валют'!$J$23*E1518/1000*D1518&lt;387,387,'Заказ, cкидки и курсы валют'!$J$23*E1518/1000*D1518)*(1-'Заказ, cкидки и курсы валют'!$I$12),2)</f>
        <v>387</v>
      </c>
      <c r="I1518" s="14"/>
      <c r="J1518" s="96">
        <f>ROUND(IF(H1518&lt;'Заказ, cкидки и курсы валют'!$B$39,H1518*0.54*100/(100-'Заказ, cкидки и курсы валют'!$C$39),IF(H1518&lt;'Заказ, cкидки и курсы валют'!$B$40,H1518*0.54*100/(100-'Заказ, cкидки и курсы валют'!$C$40),IF(H1518&lt;'Заказ, cкидки и курсы валют'!$B$41,H1518*0.54*100/(100-'Заказ, cкидки и курсы валют'!$C$41),IF(H1518&lt;'Заказ, cкидки и курсы валют'!$B$42,H1518*0.54*100/(100-'Заказ, cкидки и курсы валют'!$C$42),IF(H1518&lt;'Заказ, cкидки и курсы валют'!$B$43,H1518*0.54*100/(100-'Заказ, cкидки и курсы валют'!$C$43),H1518))))),2)</f>
        <v>464.4</v>
      </c>
    </row>
    <row r="1519" spans="1:10" ht="12" customHeight="1" thickBot="1">
      <c r="A1519" s="403" t="s">
        <v>9517</v>
      </c>
      <c r="B1519" s="706" t="s">
        <v>1303</v>
      </c>
      <c r="C1519" s="2116">
        <v>19.420000000000002</v>
      </c>
      <c r="D1519" s="706">
        <v>15</v>
      </c>
      <c r="E1519" s="1572">
        <f t="shared" si="425"/>
        <v>1442.46</v>
      </c>
      <c r="F1519" s="471">
        <f t="shared" ref="F1519" si="447">ROUND(E1519*(1-$F$11),2)</f>
        <v>1442.46</v>
      </c>
      <c r="G1519" s="691">
        <f t="shared" si="427"/>
        <v>25800</v>
      </c>
      <c r="H1519" s="659">
        <f>ROUND(IF('Заказ, cкидки и курсы валют'!$J$23*E1519/1000*D1519&lt;387,387,'Заказ, cкидки и курсы валют'!$J$23*E1519/1000*D1519)*(1-'Заказ, cкидки и курсы валют'!$I$12),2)</f>
        <v>387</v>
      </c>
      <c r="I1519" s="14"/>
      <c r="J1519" s="96">
        <f>ROUND(IF(H1519&lt;'Заказ, cкидки и курсы валют'!$B$39,H1519*0.54*100/(100-'Заказ, cкидки и курсы валют'!$C$39),IF(H1519&lt;'Заказ, cкидки и курсы валют'!$B$40,H1519*0.54*100/(100-'Заказ, cкидки и курсы валют'!$C$40),IF(H1519&lt;'Заказ, cкидки и курсы валют'!$B$41,H1519*0.54*100/(100-'Заказ, cкидки и курсы валют'!$C$41),IF(H1519&lt;'Заказ, cкидки и курсы валют'!$B$42,H1519*0.54*100/(100-'Заказ, cкидки и курсы валют'!$C$42),IF(H1519&lt;'Заказ, cкидки и курсы валют'!$B$43,H1519*0.54*100/(100-'Заказ, cкидки и курсы валют'!$C$43),H1519))))),2)</f>
        <v>464.4</v>
      </c>
    </row>
    <row r="1520" spans="1:10" ht="12" customHeight="1" thickBot="1">
      <c r="A1520" s="403" t="s">
        <v>9518</v>
      </c>
      <c r="B1520" s="706" t="s">
        <v>190</v>
      </c>
      <c r="C1520" s="2116">
        <v>20.36</v>
      </c>
      <c r="D1520" s="706">
        <v>10</v>
      </c>
      <c r="E1520" s="1572">
        <f t="shared" si="425"/>
        <v>1762.78</v>
      </c>
      <c r="F1520" s="471">
        <f t="shared" ref="F1520" si="448">ROUND(E1520*(1-$F$11),2)</f>
        <v>1762.78</v>
      </c>
      <c r="G1520" s="691">
        <f t="shared" si="427"/>
        <v>38700</v>
      </c>
      <c r="H1520" s="659">
        <f>ROUND(IF('Заказ, cкидки и курсы валют'!$J$23*E1520/1000*D1520&lt;387,387,'Заказ, cкидки и курсы валют'!$J$23*E1520/1000*D1520)*(1-'Заказ, cкидки и курсы валют'!$I$12),2)</f>
        <v>387</v>
      </c>
      <c r="I1520" s="14"/>
      <c r="J1520" s="96">
        <f>ROUND(IF(H1520&lt;'Заказ, cкидки и курсы валют'!$B$39,H1520*0.54*100/(100-'Заказ, cкидки и курсы валют'!$C$39),IF(H1520&lt;'Заказ, cкидки и курсы валют'!$B$40,H1520*0.54*100/(100-'Заказ, cкидки и курсы валют'!$C$40),IF(H1520&lt;'Заказ, cкидки и курсы валют'!$B$41,H1520*0.54*100/(100-'Заказ, cкидки и курсы валют'!$C$41),IF(H1520&lt;'Заказ, cкидки и курсы валют'!$B$42,H1520*0.54*100/(100-'Заказ, cкидки и курсы валют'!$C$42),IF(H1520&lt;'Заказ, cкидки и курсы валют'!$B$43,H1520*0.54*100/(100-'Заказ, cкидки и курсы валют'!$C$43),H1520))))),2)</f>
        <v>464.4</v>
      </c>
    </row>
    <row r="1521" spans="1:10" ht="12" customHeight="1" thickBot="1">
      <c r="A1521" s="403" t="s">
        <v>9611</v>
      </c>
      <c r="B1521" s="706" t="s">
        <v>191</v>
      </c>
      <c r="C1521" s="2116">
        <v>23.33</v>
      </c>
      <c r="D1521" s="706">
        <v>10</v>
      </c>
      <c r="E1521" s="1572">
        <f t="shared" si="425"/>
        <v>1899.14</v>
      </c>
      <c r="F1521" s="471">
        <f t="shared" ref="F1521" si="449">ROUND(E1521*(1-$F$11),2)</f>
        <v>1899.14</v>
      </c>
      <c r="G1521" s="691">
        <f t="shared" si="427"/>
        <v>38700</v>
      </c>
      <c r="H1521" s="659">
        <f>ROUND(IF('Заказ, cкидки и курсы валют'!$J$23*E1521/1000*D1521&lt;387,387,'Заказ, cкидки и курсы валют'!$J$23*E1521/1000*D1521)*(1-'Заказ, cкидки и курсы валют'!$I$12),2)</f>
        <v>387</v>
      </c>
      <c r="I1521" s="14"/>
      <c r="J1521" s="96">
        <f>ROUND(IF(H1521&lt;'Заказ, cкидки и курсы валют'!$B$39,H1521*0.54*100/(100-'Заказ, cкидки и курсы валют'!$C$39),IF(H1521&lt;'Заказ, cкидки и курсы валют'!$B$40,H1521*0.54*100/(100-'Заказ, cкидки и курсы валют'!$C$40),IF(H1521&lt;'Заказ, cкидки и курсы валют'!$B$41,H1521*0.54*100/(100-'Заказ, cкидки и курсы валют'!$C$41),IF(H1521&lt;'Заказ, cкидки и курсы валют'!$B$42,H1521*0.54*100/(100-'Заказ, cкидки и курсы валют'!$C$42),IF(H1521&lt;'Заказ, cкидки и курсы валют'!$B$43,H1521*0.54*100/(100-'Заказ, cкидки и курсы валют'!$C$43),H1521))))),2)</f>
        <v>464.4</v>
      </c>
    </row>
    <row r="1522" spans="1:10" ht="12" customHeight="1" thickBot="1">
      <c r="A1522" s="403" t="s">
        <v>9610</v>
      </c>
      <c r="B1522" s="706" t="s">
        <v>192</v>
      </c>
      <c r="C1522" s="2116">
        <v>11.63</v>
      </c>
      <c r="D1522" s="706">
        <v>10</v>
      </c>
      <c r="E1522" s="1572">
        <f>(E1396*2)+(1000/D1522*7.5)</f>
        <v>1943.08</v>
      </c>
      <c r="F1522" s="471">
        <f t="shared" ref="F1522" si="450">ROUND(E1522*(1-$F$11),2)</f>
        <v>1943.08</v>
      </c>
      <c r="G1522" s="691">
        <f t="shared" si="427"/>
        <v>38700</v>
      </c>
      <c r="H1522" s="659">
        <f>ROUND(IF('Заказ, cкидки и курсы валют'!$J$23*E1522/1000*D1522&lt;387,387,'Заказ, cкидки и курсы валют'!$J$23*E1522/1000*D1522)*(1-'Заказ, cкидки и курсы валют'!$I$12),2)</f>
        <v>387</v>
      </c>
      <c r="I1522" s="14"/>
      <c r="J1522" s="96">
        <f>ROUND(IF(H1522&lt;'Заказ, cкидки и курсы валют'!$B$39,H1522*0.54*100/(100-'Заказ, cкидки и курсы валют'!$C$39),IF(H1522&lt;'Заказ, cкидки и курсы валют'!$B$40,H1522*0.54*100/(100-'Заказ, cкидки и курсы валют'!$C$40),IF(H1522&lt;'Заказ, cкидки и курсы валют'!$B$41,H1522*0.54*100/(100-'Заказ, cкидки и курсы валют'!$C$41),IF(H1522&lt;'Заказ, cкидки и курсы валют'!$B$42,H1522*0.54*100/(100-'Заказ, cкидки и курсы валют'!$C$42),IF(H1522&lt;'Заказ, cкидки и курсы валют'!$B$43,H1522*0.54*100/(100-'Заказ, cкидки и курсы валют'!$C$43),H1522))))),2)</f>
        <v>464.4</v>
      </c>
    </row>
    <row r="1523" spans="1:10" ht="12" customHeight="1" thickBot="1">
      <c r="A1523" s="403" t="s">
        <v>9609</v>
      </c>
      <c r="B1523" s="706" t="s">
        <v>193</v>
      </c>
      <c r="C1523" s="2116">
        <v>30.45</v>
      </c>
      <c r="D1523" s="706">
        <v>10</v>
      </c>
      <c r="E1523" s="1572">
        <f t="shared" ref="E1523:E1548" si="451">(E1397*2)+(1000/D1523*7.5)</f>
        <v>2140.2799999999997</v>
      </c>
      <c r="F1523" s="471">
        <f t="shared" ref="F1523" si="452">ROUND(E1523*(1-$F$11),2)</f>
        <v>2140.2800000000002</v>
      </c>
      <c r="G1523" s="691">
        <f t="shared" si="427"/>
        <v>38700</v>
      </c>
      <c r="H1523" s="659">
        <f>ROUND(IF('Заказ, cкидки и курсы валют'!$J$23*E1523/1000*D1523&lt;387,387,'Заказ, cкидки и курсы валют'!$J$23*E1523/1000*D1523)*(1-'Заказ, cкидки и курсы валют'!$I$12),2)</f>
        <v>387</v>
      </c>
      <c r="I1523" s="14"/>
      <c r="J1523" s="96">
        <f>ROUND(IF(H1523&lt;'Заказ, cкидки и курсы валют'!$B$39,H1523*0.54*100/(100-'Заказ, cкидки и курсы валют'!$C$39),IF(H1523&lt;'Заказ, cкидки и курсы валют'!$B$40,H1523*0.54*100/(100-'Заказ, cкидки и курсы валют'!$C$40),IF(H1523&lt;'Заказ, cкидки и курсы валют'!$B$41,H1523*0.54*100/(100-'Заказ, cкидки и курсы валют'!$C$41),IF(H1523&lt;'Заказ, cкидки и курсы валют'!$B$42,H1523*0.54*100/(100-'Заказ, cкидки и курсы валют'!$C$42),IF(H1523&lt;'Заказ, cкидки и курсы валют'!$B$43,H1523*0.54*100/(100-'Заказ, cкидки и курсы валют'!$C$43),H1523))))),2)</f>
        <v>464.4</v>
      </c>
    </row>
    <row r="1524" spans="1:10" ht="12" customHeight="1" thickBot="1">
      <c r="A1524" s="403" t="s">
        <v>9608</v>
      </c>
      <c r="B1524" s="706" t="s">
        <v>2901</v>
      </c>
      <c r="C1524" s="2116">
        <v>33.56</v>
      </c>
      <c r="D1524" s="706">
        <v>5</v>
      </c>
      <c r="E1524" s="1572">
        <f t="shared" si="451"/>
        <v>3033.52</v>
      </c>
      <c r="F1524" s="471">
        <f t="shared" ref="F1524" si="453">ROUND(E1524*(1-$F$11),2)</f>
        <v>3033.52</v>
      </c>
      <c r="G1524" s="691">
        <f t="shared" si="427"/>
        <v>77400</v>
      </c>
      <c r="H1524" s="659">
        <f>ROUND(IF('Заказ, cкидки и курсы валют'!$J$23*E1524/1000*D1524&lt;387,387,'Заказ, cкидки и курсы валют'!$J$23*E1524/1000*D1524)*(1-'Заказ, cкидки и курсы валют'!$I$12),2)</f>
        <v>387</v>
      </c>
      <c r="I1524" s="14"/>
      <c r="J1524" s="96">
        <f>ROUND(IF(H1524&lt;'Заказ, cкидки и курсы валют'!$B$39,H1524*0.54*100/(100-'Заказ, cкидки и курсы валют'!$C$39),IF(H1524&lt;'Заказ, cкидки и курсы валют'!$B$40,H1524*0.54*100/(100-'Заказ, cкидки и курсы валют'!$C$40),IF(H1524&lt;'Заказ, cкидки и курсы валют'!$B$41,H1524*0.54*100/(100-'Заказ, cкидки и курсы валют'!$C$41),IF(H1524&lt;'Заказ, cкидки и курсы валют'!$B$42,H1524*0.54*100/(100-'Заказ, cкидки и курсы валют'!$C$42),IF(H1524&lt;'Заказ, cкидки и курсы валют'!$B$43,H1524*0.54*100/(100-'Заказ, cкидки и курсы валют'!$C$43),H1524))))),2)</f>
        <v>464.4</v>
      </c>
    </row>
    <row r="1525" spans="1:10" ht="12" customHeight="1" thickBot="1">
      <c r="A1525" s="403" t="s">
        <v>9607</v>
      </c>
      <c r="B1525" s="706" t="s">
        <v>194</v>
      </c>
      <c r="C1525" s="2116">
        <v>36.520000000000003</v>
      </c>
      <c r="D1525" s="706">
        <v>5</v>
      </c>
      <c r="E1525" s="1572">
        <f t="shared" si="451"/>
        <v>3255.04</v>
      </c>
      <c r="F1525" s="471">
        <f t="shared" ref="F1525" si="454">ROUND(E1525*(1-$F$11),2)</f>
        <v>3255.04</v>
      </c>
      <c r="G1525" s="691">
        <f t="shared" si="427"/>
        <v>77400</v>
      </c>
      <c r="H1525" s="659">
        <f>ROUND(IF('Заказ, cкидки и курсы валют'!$J$23*E1525/1000*D1525&lt;387,387,'Заказ, cкидки и курсы валют'!$J$23*E1525/1000*D1525)*(1-'Заказ, cкидки и курсы валют'!$I$12),2)</f>
        <v>387</v>
      </c>
      <c r="I1525" s="14"/>
      <c r="J1525" s="96">
        <f>ROUND(IF(H1525&lt;'Заказ, cкидки и курсы валют'!$B$39,H1525*0.54*100/(100-'Заказ, cкидки и курсы валют'!$C$39),IF(H1525&lt;'Заказ, cкидки и курсы валют'!$B$40,H1525*0.54*100/(100-'Заказ, cкидки и курсы валют'!$C$40),IF(H1525&lt;'Заказ, cкидки и курсы валют'!$B$41,H1525*0.54*100/(100-'Заказ, cкидки и курсы валют'!$C$41),IF(H1525&lt;'Заказ, cкидки и курсы валют'!$B$42,H1525*0.54*100/(100-'Заказ, cкидки и курсы валют'!$C$42),IF(H1525&lt;'Заказ, cкидки и курсы валют'!$B$43,H1525*0.54*100/(100-'Заказ, cкидки и курсы валют'!$C$43),H1525))))),2)</f>
        <v>464.4</v>
      </c>
    </row>
    <row r="1526" spans="1:10" ht="12" customHeight="1" thickBot="1">
      <c r="A1526" s="403" t="s">
        <v>9606</v>
      </c>
      <c r="B1526" s="706" t="s">
        <v>195</v>
      </c>
      <c r="C1526" s="2116">
        <v>41.54</v>
      </c>
      <c r="D1526" s="706">
        <v>5</v>
      </c>
      <c r="E1526" s="1572">
        <f t="shared" si="451"/>
        <v>3584.02</v>
      </c>
      <c r="F1526" s="471">
        <f t="shared" ref="F1526" si="455">ROUND(E1526*(1-$F$11),2)</f>
        <v>3584.02</v>
      </c>
      <c r="G1526" s="691">
        <f t="shared" si="427"/>
        <v>77400</v>
      </c>
      <c r="H1526" s="659">
        <f>ROUND(IF('Заказ, cкидки и курсы валют'!$J$23*E1526/1000*D1526&lt;387,387,'Заказ, cкидки и курсы валют'!$J$23*E1526/1000*D1526)*(1-'Заказ, cкидки и курсы валют'!$I$12),2)</f>
        <v>387</v>
      </c>
      <c r="I1526" s="14"/>
      <c r="J1526" s="96">
        <f>ROUND(IF(H1526&lt;'Заказ, cкидки и курсы валют'!$B$39,H1526*0.54*100/(100-'Заказ, cкидки и курсы валют'!$C$39),IF(H1526&lt;'Заказ, cкидки и курсы валют'!$B$40,H1526*0.54*100/(100-'Заказ, cкидки и курсы валют'!$C$40),IF(H1526&lt;'Заказ, cкидки и курсы валют'!$B$41,H1526*0.54*100/(100-'Заказ, cкидки и курсы валют'!$C$41),IF(H1526&lt;'Заказ, cкидки и курсы валют'!$B$42,H1526*0.54*100/(100-'Заказ, cкидки и курсы валют'!$C$42),IF(H1526&lt;'Заказ, cкидки и курсы валют'!$B$43,H1526*0.54*100/(100-'Заказ, cкидки и курсы валют'!$C$43),H1526))))),2)</f>
        <v>464.4</v>
      </c>
    </row>
    <row r="1527" spans="1:10" ht="12" customHeight="1" thickBot="1">
      <c r="A1527" s="403" t="s">
        <v>9605</v>
      </c>
      <c r="B1527" s="706" t="s">
        <v>196</v>
      </c>
      <c r="C1527" s="2116">
        <v>47.78</v>
      </c>
      <c r="D1527" s="706">
        <v>5</v>
      </c>
      <c r="E1527" s="1572">
        <f t="shared" si="451"/>
        <v>3872.88</v>
      </c>
      <c r="F1527" s="471">
        <f t="shared" ref="F1527" si="456">ROUND(E1527*(1-$F$11),2)</f>
        <v>3872.88</v>
      </c>
      <c r="G1527" s="691">
        <f t="shared" si="427"/>
        <v>77400</v>
      </c>
      <c r="H1527" s="659">
        <f>ROUND(IF('Заказ, cкидки и курсы валют'!$J$23*E1527/1000*D1527&lt;387,387,'Заказ, cкидки и курсы валют'!$J$23*E1527/1000*D1527)*(1-'Заказ, cкидки и курсы валют'!$I$12),2)</f>
        <v>387</v>
      </c>
      <c r="I1527" s="14"/>
      <c r="J1527" s="96">
        <f>ROUND(IF(H1527&lt;'Заказ, cкидки и курсы валют'!$B$39,H1527*0.54*100/(100-'Заказ, cкидки и курсы валют'!$C$39),IF(H1527&lt;'Заказ, cкидки и курсы валют'!$B$40,H1527*0.54*100/(100-'Заказ, cкидки и курсы валют'!$C$40),IF(H1527&lt;'Заказ, cкидки и курсы валют'!$B$41,H1527*0.54*100/(100-'Заказ, cкидки и курсы валют'!$C$41),IF(H1527&lt;'Заказ, cкидки и курсы валют'!$B$42,H1527*0.54*100/(100-'Заказ, cкидки и курсы валют'!$C$42),IF(H1527&lt;'Заказ, cкидки и курсы валют'!$B$43,H1527*0.54*100/(100-'Заказ, cкидки и курсы валют'!$C$43),H1527))))),2)</f>
        <v>464.4</v>
      </c>
    </row>
    <row r="1528" spans="1:10" ht="12" customHeight="1" thickBot="1">
      <c r="A1528" s="403" t="s">
        <v>9604</v>
      </c>
      <c r="B1528" s="706" t="s">
        <v>197</v>
      </c>
      <c r="C1528" s="2116">
        <v>53</v>
      </c>
      <c r="D1528" s="706">
        <v>5</v>
      </c>
      <c r="E1528" s="1572">
        <f t="shared" si="451"/>
        <v>4153.4799999999996</v>
      </c>
      <c r="F1528" s="471">
        <f t="shared" ref="F1528" si="457">ROUND(E1528*(1-$F$11),2)</f>
        <v>4153.4799999999996</v>
      </c>
      <c r="G1528" s="691">
        <f t="shared" si="427"/>
        <v>77400</v>
      </c>
      <c r="H1528" s="659">
        <f>ROUND(IF('Заказ, cкидки и курсы валют'!$J$23*E1528/1000*D1528&lt;387,387,'Заказ, cкидки и курсы валют'!$J$23*E1528/1000*D1528)*(1-'Заказ, cкидки и курсы валют'!$I$12),2)</f>
        <v>387</v>
      </c>
      <c r="I1528" s="14"/>
      <c r="J1528" s="96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464.4</v>
      </c>
    </row>
    <row r="1529" spans="1:10" ht="12" customHeight="1" thickBot="1">
      <c r="A1529" s="403" t="s">
        <v>9603</v>
      </c>
      <c r="B1529" s="706" t="s">
        <v>198</v>
      </c>
      <c r="C1529" s="2116">
        <v>59.43</v>
      </c>
      <c r="D1529" s="706">
        <v>5</v>
      </c>
      <c r="E1529" s="1572">
        <f t="shared" si="451"/>
        <v>4719.0599999999995</v>
      </c>
      <c r="F1529" s="471">
        <f t="shared" ref="F1529" si="458">ROUND(E1529*(1-$F$11),2)</f>
        <v>4719.0600000000004</v>
      </c>
      <c r="G1529" s="691">
        <f t="shared" si="427"/>
        <v>77400</v>
      </c>
      <c r="H1529" s="659">
        <f>ROUND(IF('Заказ, cкидки и курсы валют'!$J$23*E1529/1000*D1529&lt;387,387,'Заказ, cкидки и курсы валют'!$J$23*E1529/1000*D1529)*(1-'Заказ, cкидки и курсы валют'!$I$12),2)</f>
        <v>387</v>
      </c>
      <c r="I1529" s="14"/>
      <c r="J1529" s="96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464.4</v>
      </c>
    </row>
    <row r="1530" spans="1:10" ht="12" customHeight="1" thickBot="1">
      <c r="A1530" s="403" t="s">
        <v>9602</v>
      </c>
      <c r="B1530" s="706" t="s">
        <v>199</v>
      </c>
      <c r="C1530" s="2116">
        <v>65.31</v>
      </c>
      <c r="D1530" s="706">
        <v>4</v>
      </c>
      <c r="E1530" s="1572">
        <f t="shared" si="451"/>
        <v>5650.26</v>
      </c>
      <c r="F1530" s="471">
        <f t="shared" ref="F1530" si="459">ROUND(E1530*(1-$F$11),2)</f>
        <v>5650.26</v>
      </c>
      <c r="G1530" s="691">
        <f t="shared" si="427"/>
        <v>96750</v>
      </c>
      <c r="H1530" s="659">
        <f>ROUND(IF('Заказ, cкидки и курсы валют'!$J$23*E1530/1000*D1530&lt;387,387,'Заказ, cкидки и курсы валют'!$J$23*E1530/1000*D1530)*(1-'Заказ, cкидки и курсы валют'!$I$12),2)</f>
        <v>387</v>
      </c>
      <c r="I1530" s="14"/>
      <c r="J1530" s="96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464.4</v>
      </c>
    </row>
    <row r="1531" spans="1:10" ht="12" customHeight="1" thickBot="1">
      <c r="A1531" s="403" t="s">
        <v>9601</v>
      </c>
      <c r="B1531" s="706" t="s">
        <v>3141</v>
      </c>
      <c r="C1531" s="2116">
        <v>19.23</v>
      </c>
      <c r="D1531" s="706">
        <v>15</v>
      </c>
      <c r="E1531" s="1572">
        <f t="shared" si="451"/>
        <v>1644.88</v>
      </c>
      <c r="F1531" s="471">
        <f t="shared" ref="F1531" si="460">ROUND(E1531*(1-$F$11),2)</f>
        <v>1644.88</v>
      </c>
      <c r="G1531" s="691">
        <f t="shared" si="427"/>
        <v>25800</v>
      </c>
      <c r="H1531" s="659">
        <f>ROUND(IF('Заказ, cкидки и курсы валют'!$J$23*E1531/1000*D1531&lt;387,387,'Заказ, cкидки и курсы валют'!$J$23*E1531/1000*D1531)*(1-'Заказ, cкидки и курсы валют'!$I$12),2)</f>
        <v>387</v>
      </c>
      <c r="I1531" s="14"/>
      <c r="J1531" s="96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464.4</v>
      </c>
    </row>
    <row r="1532" spans="1:10" ht="12" customHeight="1" thickBot="1">
      <c r="A1532" s="403" t="s">
        <v>9600</v>
      </c>
      <c r="B1532" s="531" t="s">
        <v>3429</v>
      </c>
      <c r="C1532" s="2116">
        <v>20.77</v>
      </c>
      <c r="D1532" s="531">
        <v>10</v>
      </c>
      <c r="E1532" s="1572">
        <f t="shared" si="451"/>
        <v>1759.46</v>
      </c>
      <c r="F1532" s="471">
        <f t="shared" ref="F1532" si="461">ROUND(E1532*(1-$F$11),2)</f>
        <v>1759.46</v>
      </c>
      <c r="G1532" s="691">
        <f t="shared" si="427"/>
        <v>38700</v>
      </c>
      <c r="H1532" s="659">
        <f>ROUND(IF('Заказ, cкидки и курсы валют'!$J$23*E1532/1000*D1532&lt;387,387,'Заказ, cкидки и курсы валют'!$J$23*E1532/1000*D1532)*(1-'Заказ, cкидки и курсы валют'!$I$12),2)</f>
        <v>387</v>
      </c>
      <c r="I1532" s="14"/>
      <c r="J1532" s="96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464.4</v>
      </c>
    </row>
    <row r="1533" spans="1:10" ht="12" customHeight="1" thickBot="1">
      <c r="A1533" s="403" t="s">
        <v>9599</v>
      </c>
      <c r="B1533" s="531" t="s">
        <v>3175</v>
      </c>
      <c r="C1533" s="2116">
        <v>23.7</v>
      </c>
      <c r="D1533" s="531">
        <v>10</v>
      </c>
      <c r="E1533" s="1572">
        <f t="shared" si="451"/>
        <v>1806.34</v>
      </c>
      <c r="F1533" s="471">
        <f t="shared" ref="F1533" si="462">ROUND(E1533*(1-$F$11),2)</f>
        <v>1806.34</v>
      </c>
      <c r="G1533" s="691">
        <f t="shared" si="427"/>
        <v>38700</v>
      </c>
      <c r="H1533" s="659">
        <f>ROUND(IF('Заказ, cкидки и курсы валют'!$J$23*E1533/1000*D1533&lt;387,387,'Заказ, cкидки и курсы валют'!$J$23*E1533/1000*D1533)*(1-'Заказ, cкидки и курсы валют'!$I$12),2)</f>
        <v>387</v>
      </c>
      <c r="I1533" s="14"/>
      <c r="J1533" s="96">
        <f>ROUND(IF(H1533&lt;'Заказ, cкидки и курсы валют'!$B$39,H1533*0.54*100/(100-'Заказ, cкидки и курсы валют'!$C$39),IF(H1533&lt;'Заказ, cкидки и курсы валют'!$B$40,H1533*0.54*100/(100-'Заказ, cкидки и курсы валют'!$C$40),IF(H1533&lt;'Заказ, cкидки и курсы валют'!$B$41,H1533*0.54*100/(100-'Заказ, cкидки и курсы валют'!$C$41),IF(H1533&lt;'Заказ, cкидки и курсы валют'!$B$42,H1533*0.54*100/(100-'Заказ, cкидки и курсы валют'!$C$42),IF(H1533&lt;'Заказ, cкидки и курсы валют'!$B$43,H1533*0.54*100/(100-'Заказ, cкидки и курсы валют'!$C$43),H1533))))),2)</f>
        <v>464.4</v>
      </c>
    </row>
    <row r="1534" spans="1:10" ht="12" customHeight="1" thickBot="1">
      <c r="A1534" s="403" t="s">
        <v>9598</v>
      </c>
      <c r="B1534" s="706" t="s">
        <v>2902</v>
      </c>
      <c r="C1534" s="2116">
        <v>25.36</v>
      </c>
      <c r="D1534" s="706">
        <v>10</v>
      </c>
      <c r="E1534" s="1572">
        <f t="shared" si="451"/>
        <v>2014.12</v>
      </c>
      <c r="F1534" s="471">
        <f t="shared" ref="F1534" si="463">ROUND(E1534*(1-$F$11),2)</f>
        <v>2014.12</v>
      </c>
      <c r="G1534" s="691">
        <f t="shared" si="427"/>
        <v>38700</v>
      </c>
      <c r="H1534" s="659">
        <f>ROUND(IF('Заказ, cкидки и курсы валют'!$J$23*E1534/1000*D1534&lt;387,387,'Заказ, cкидки и курсы валют'!$J$23*E1534/1000*D1534)*(1-'Заказ, cкидки и курсы валют'!$I$12),2)</f>
        <v>387</v>
      </c>
      <c r="I1534" s="14"/>
      <c r="J1534" s="96">
        <f>ROUND(IF(H1534&lt;'Заказ, cкидки и курсы валют'!$B$39,H1534*0.54*100/(100-'Заказ, cкидки и курсы валют'!$C$39),IF(H1534&lt;'Заказ, cкидки и курсы валют'!$B$40,H1534*0.54*100/(100-'Заказ, cкидки и курсы валют'!$C$40),IF(H1534&lt;'Заказ, cкидки и курсы валют'!$B$41,H1534*0.54*100/(100-'Заказ, cкидки и курсы валют'!$C$41),IF(H1534&lt;'Заказ, cкидки и курсы валют'!$B$42,H1534*0.54*100/(100-'Заказ, cкидки и курсы валют'!$C$42),IF(H1534&lt;'Заказ, cкидки и курсы валют'!$B$43,H1534*0.54*100/(100-'Заказ, cкидки и курсы валют'!$C$43),H1534))))),2)</f>
        <v>464.4</v>
      </c>
    </row>
    <row r="1535" spans="1:10" ht="12" customHeight="1" thickBot="1">
      <c r="A1535" s="403" t="s">
        <v>9597</v>
      </c>
      <c r="B1535" s="706" t="s">
        <v>2903</v>
      </c>
      <c r="C1535" s="2116">
        <v>27.88</v>
      </c>
      <c r="D1535" s="706">
        <v>10</v>
      </c>
      <c r="E1535" s="1572">
        <f t="shared" si="451"/>
        <v>2081.44</v>
      </c>
      <c r="F1535" s="471">
        <f t="shared" ref="F1535" si="464">ROUND(E1535*(1-$F$11),2)</f>
        <v>2081.44</v>
      </c>
      <c r="G1535" s="691">
        <f t="shared" si="427"/>
        <v>38700</v>
      </c>
      <c r="H1535" s="659">
        <f>ROUND(IF('Заказ, cкидки и курсы валют'!$J$23*E1535/1000*D1535&lt;387,387,'Заказ, cкидки и курсы валют'!$J$23*E1535/1000*D1535)*(1-'Заказ, cкидки и курсы валют'!$I$12),2)</f>
        <v>387</v>
      </c>
      <c r="I1535" s="14"/>
      <c r="J1535" s="96">
        <f>ROUND(IF(H1535&lt;'Заказ, cкидки и курсы валют'!$B$39,H1535*0.54*100/(100-'Заказ, cкидки и курсы валют'!$C$39),IF(H1535&lt;'Заказ, cкидки и курсы валют'!$B$40,H1535*0.54*100/(100-'Заказ, cкидки и курсы валют'!$C$40),IF(H1535&lt;'Заказ, cкидки и курсы валют'!$B$41,H1535*0.54*100/(100-'Заказ, cкидки и курсы валют'!$C$41),IF(H1535&lt;'Заказ, cкидки и курсы валют'!$B$42,H1535*0.54*100/(100-'Заказ, cкидки и курсы валют'!$C$42),IF(H1535&lt;'Заказ, cкидки и курсы валют'!$B$43,H1535*0.54*100/(100-'Заказ, cкидки и курсы валют'!$C$43),H1535))))),2)</f>
        <v>464.4</v>
      </c>
    </row>
    <row r="1536" spans="1:10" ht="12" customHeight="1" thickBot="1">
      <c r="A1536" s="403" t="s">
        <v>9596</v>
      </c>
      <c r="B1536" s="706" t="s">
        <v>2904</v>
      </c>
      <c r="C1536" s="2116">
        <v>30.1</v>
      </c>
      <c r="D1536" s="706">
        <v>10</v>
      </c>
      <c r="E1536" s="1572">
        <f t="shared" si="451"/>
        <v>2243.56</v>
      </c>
      <c r="F1536" s="471">
        <f t="shared" ref="F1536" si="465">ROUND(E1536*(1-$F$11),2)</f>
        <v>2243.56</v>
      </c>
      <c r="G1536" s="691">
        <f t="shared" si="427"/>
        <v>38700</v>
      </c>
      <c r="H1536" s="659">
        <f>ROUND(IF('Заказ, cкидки и курсы валют'!$J$23*E1536/1000*D1536&lt;387,387,'Заказ, cкидки и курсы валют'!$J$23*E1536/1000*D1536)*(1-'Заказ, cкидки и курсы валют'!$I$12),2)</f>
        <v>387</v>
      </c>
      <c r="I1536" s="14"/>
      <c r="J1536" s="96">
        <f>ROUND(IF(H1536&lt;'Заказ, cкидки и курсы валют'!$B$39,H1536*0.54*100/(100-'Заказ, cкидки и курсы валют'!$C$39),IF(H1536&lt;'Заказ, cкидки и курсы валют'!$B$40,H1536*0.54*100/(100-'Заказ, cкидки и курсы валют'!$C$40),IF(H1536&lt;'Заказ, cкидки и курсы валют'!$B$41,H1536*0.54*100/(100-'Заказ, cкидки и курсы валют'!$C$41),IF(H1536&lt;'Заказ, cкидки и курсы валют'!$B$42,H1536*0.54*100/(100-'Заказ, cкидки и курсы валют'!$C$42),IF(H1536&lt;'Заказ, cкидки и курсы валют'!$B$43,H1536*0.54*100/(100-'Заказ, cкидки и курсы валют'!$C$43),H1536))))),2)</f>
        <v>464.4</v>
      </c>
    </row>
    <row r="1537" spans="1:10" ht="12" customHeight="1" thickBot="1">
      <c r="A1537" s="403" t="s">
        <v>9595</v>
      </c>
      <c r="B1537" s="706" t="s">
        <v>2905</v>
      </c>
      <c r="C1537" s="2116">
        <v>33.020000000000003</v>
      </c>
      <c r="D1537" s="706">
        <v>7</v>
      </c>
      <c r="E1537" s="1572">
        <f t="shared" si="451"/>
        <v>2869.9285714285716</v>
      </c>
      <c r="F1537" s="471">
        <f t="shared" ref="F1537" si="466">ROUND(E1537*(1-$F$11),2)</f>
        <v>2869.93</v>
      </c>
      <c r="G1537" s="691">
        <f t="shared" si="427"/>
        <v>55285.714285714283</v>
      </c>
      <c r="H1537" s="659">
        <f>ROUND(IF('Заказ, cкидки и курсы валют'!$J$23*E1537/1000*D1537&lt;387,387,'Заказ, cкидки и курсы валют'!$J$23*E1537/1000*D1537)*(1-'Заказ, cкидки и курсы валют'!$I$12),2)</f>
        <v>387</v>
      </c>
      <c r="I1537" s="14"/>
      <c r="J1537" s="96">
        <f>ROUND(IF(H1537&lt;'Заказ, cкидки и курсы валют'!$B$39,H1537*0.54*100/(100-'Заказ, cкидки и курсы валют'!$C$39),IF(H1537&lt;'Заказ, cкидки и курсы валют'!$B$40,H1537*0.54*100/(100-'Заказ, cкидки и курсы валют'!$C$40),IF(H1537&lt;'Заказ, cкидки и курсы валют'!$B$41,H1537*0.54*100/(100-'Заказ, cкидки и курсы валют'!$C$41),IF(H1537&lt;'Заказ, cкидки и курсы валют'!$B$42,H1537*0.54*100/(100-'Заказ, cкидки и курсы валют'!$C$42),IF(H1537&lt;'Заказ, cкидки и курсы валют'!$B$43,H1537*0.54*100/(100-'Заказ, cкидки и курсы валют'!$C$43),H1537))))),2)</f>
        <v>464.4</v>
      </c>
    </row>
    <row r="1538" spans="1:10" ht="12" customHeight="1" thickBot="1">
      <c r="A1538" s="403" t="s">
        <v>9594</v>
      </c>
      <c r="B1538" s="706" t="s">
        <v>200</v>
      </c>
      <c r="C1538" s="2116">
        <v>34.86</v>
      </c>
      <c r="D1538" s="706">
        <v>7</v>
      </c>
      <c r="E1538" s="1572">
        <f t="shared" si="451"/>
        <v>2714.9485714285715</v>
      </c>
      <c r="F1538" s="471">
        <f t="shared" ref="F1538" si="467">ROUND(E1538*(1-$F$11),2)</f>
        <v>2714.95</v>
      </c>
      <c r="G1538" s="691">
        <f t="shared" si="427"/>
        <v>55285.714285714283</v>
      </c>
      <c r="H1538" s="659">
        <f>ROUND(IF('Заказ, cкидки и курсы валют'!$J$23*E1538/1000*D1538&lt;387,387,'Заказ, cкидки и курсы валют'!$J$23*E1538/1000*D1538)*(1-'Заказ, cкидки и курсы валют'!$I$12),2)</f>
        <v>387</v>
      </c>
      <c r="I1538" s="14"/>
      <c r="J1538" s="96">
        <f>ROUND(IF(H1538&lt;'Заказ, cкидки и курсы валют'!$B$39,H1538*0.54*100/(100-'Заказ, cкидки и курсы валют'!$C$39),IF(H1538&lt;'Заказ, cкидки и курсы валют'!$B$40,H1538*0.54*100/(100-'Заказ, cкидки и курсы валют'!$C$40),IF(H1538&lt;'Заказ, cкидки и курсы валют'!$B$41,H1538*0.54*100/(100-'Заказ, cкидки и курсы валют'!$C$41),IF(H1538&lt;'Заказ, cкидки и курсы валют'!$B$42,H1538*0.54*100/(100-'Заказ, cкидки и курсы валют'!$C$42),IF(H1538&lt;'Заказ, cкидки и курсы валют'!$B$43,H1538*0.54*100/(100-'Заказ, cкидки и курсы валют'!$C$43),H1538))))),2)</f>
        <v>464.4</v>
      </c>
    </row>
    <row r="1539" spans="1:10" ht="12" customHeight="1" thickBot="1">
      <c r="A1539" s="403" t="s">
        <v>9593</v>
      </c>
      <c r="B1539" s="706" t="s">
        <v>201</v>
      </c>
      <c r="C1539" s="2116">
        <v>39.4</v>
      </c>
      <c r="D1539" s="706">
        <v>6</v>
      </c>
      <c r="E1539" s="1572">
        <f t="shared" si="451"/>
        <v>3222.66</v>
      </c>
      <c r="F1539" s="471">
        <f t="shared" ref="F1539" si="468">ROUND(E1539*(1-$F$11),2)</f>
        <v>3222.66</v>
      </c>
      <c r="G1539" s="691">
        <f t="shared" si="427"/>
        <v>64500</v>
      </c>
      <c r="H1539" s="659">
        <f>ROUND(IF('Заказ, cкидки и курсы валют'!$J$23*E1539/1000*D1539&lt;387,387,'Заказ, cкидки и курсы валют'!$J$23*E1539/1000*D1539)*(1-'Заказ, cкидки и курсы валют'!$I$12),2)</f>
        <v>387</v>
      </c>
      <c r="I1539" s="14"/>
      <c r="J1539" s="96">
        <f>ROUND(IF(H1539&lt;'Заказ, cкидки и курсы валют'!$B$39,H1539*0.54*100/(100-'Заказ, cкидки и курсы валют'!$C$39),IF(H1539&lt;'Заказ, cкидки и курсы валют'!$B$40,H1539*0.54*100/(100-'Заказ, cкидки и курсы валют'!$C$40),IF(H1539&lt;'Заказ, cкидки и курсы валют'!$B$41,H1539*0.54*100/(100-'Заказ, cкидки и курсы валют'!$C$41),IF(H1539&lt;'Заказ, cкидки и курсы валют'!$B$42,H1539*0.54*100/(100-'Заказ, cкидки и курсы валют'!$C$42),IF(H1539&lt;'Заказ, cкидки и курсы валют'!$B$43,H1539*0.54*100/(100-'Заказ, cкидки и курсы валют'!$C$43),H1539))))),2)</f>
        <v>464.4</v>
      </c>
    </row>
    <row r="1540" spans="1:10" ht="12" customHeight="1" thickBot="1">
      <c r="A1540" s="403" t="s">
        <v>9592</v>
      </c>
      <c r="B1540" s="706" t="s">
        <v>607</v>
      </c>
      <c r="C1540" s="2116">
        <v>44.1</v>
      </c>
      <c r="D1540" s="706">
        <v>5</v>
      </c>
      <c r="E1540" s="1572">
        <f t="shared" si="451"/>
        <v>3687.14</v>
      </c>
      <c r="F1540" s="471">
        <f t="shared" ref="F1540" si="469">ROUND(E1540*(1-$F$11),2)</f>
        <v>3687.14</v>
      </c>
      <c r="G1540" s="691">
        <f t="shared" si="427"/>
        <v>77400</v>
      </c>
      <c r="H1540" s="659">
        <f>ROUND(IF('Заказ, cкидки и курсы валют'!$J$23*E1540/1000*D1540&lt;387,387,'Заказ, cкидки и курсы валют'!$J$23*E1540/1000*D1540)*(1-'Заказ, cкидки и курсы валют'!$I$12),2)</f>
        <v>387</v>
      </c>
      <c r="I1540" s="14"/>
      <c r="J1540" s="96">
        <f>ROUND(IF(H1540&lt;'Заказ, cкидки и курсы валют'!$B$39,H1540*0.54*100/(100-'Заказ, cкидки и курсы валют'!$C$39),IF(H1540&lt;'Заказ, cкидки и курсы валют'!$B$40,H1540*0.54*100/(100-'Заказ, cкидки и курсы валют'!$C$40),IF(H1540&lt;'Заказ, cкидки и курсы валют'!$B$41,H1540*0.54*100/(100-'Заказ, cкидки и курсы валют'!$C$41),IF(H1540&lt;'Заказ, cкидки и курсы валют'!$B$42,H1540*0.54*100/(100-'Заказ, cкидки и курсы валют'!$C$42),IF(H1540&lt;'Заказ, cкидки и курсы валют'!$B$43,H1540*0.54*100/(100-'Заказ, cкидки и курсы валют'!$C$43),H1540))))),2)</f>
        <v>464.4</v>
      </c>
    </row>
    <row r="1541" spans="1:10" ht="12" customHeight="1" thickBot="1">
      <c r="A1541" s="403" t="s">
        <v>9591</v>
      </c>
      <c r="B1541" s="706" t="s">
        <v>202</v>
      </c>
      <c r="C1541" s="2116">
        <v>48.75</v>
      </c>
      <c r="D1541" s="706">
        <v>5</v>
      </c>
      <c r="E1541" s="1572">
        <f t="shared" si="451"/>
        <v>3815.28</v>
      </c>
      <c r="F1541" s="471">
        <f t="shared" ref="F1541" si="470">ROUND(E1541*(1-$F$11),2)</f>
        <v>3815.28</v>
      </c>
      <c r="G1541" s="691">
        <f t="shared" si="427"/>
        <v>77400</v>
      </c>
      <c r="H1541" s="659">
        <f>ROUND(IF('Заказ, cкидки и курсы валют'!$J$23*E1541/1000*D1541&lt;387,387,'Заказ, cкидки и курсы валют'!$J$23*E1541/1000*D1541)*(1-'Заказ, cкидки и курсы валют'!$I$12),2)</f>
        <v>387</v>
      </c>
      <c r="I1541" s="14"/>
      <c r="J1541" s="96">
        <f>ROUND(IF(H1541&lt;'Заказ, cкидки и курсы валют'!$B$39,H1541*0.54*100/(100-'Заказ, cкидки и курсы валют'!$C$39),IF(H1541&lt;'Заказ, cкидки и курсы валют'!$B$40,H1541*0.54*100/(100-'Заказ, cкидки и курсы валют'!$C$40),IF(H1541&lt;'Заказ, cкидки и курсы валют'!$B$41,H1541*0.54*100/(100-'Заказ, cкидки и курсы валют'!$C$41),IF(H1541&lt;'Заказ, cкидки и курсы валют'!$B$42,H1541*0.54*100/(100-'Заказ, cкидки и курсы валют'!$C$42),IF(H1541&lt;'Заказ, cкидки и курсы валют'!$B$43,H1541*0.54*100/(100-'Заказ, cкидки и курсы валют'!$C$43),H1541))))),2)</f>
        <v>464.4</v>
      </c>
    </row>
    <row r="1542" spans="1:10" ht="12" customHeight="1" thickBot="1">
      <c r="A1542" s="403" t="s">
        <v>9590</v>
      </c>
      <c r="B1542" s="706" t="s">
        <v>606</v>
      </c>
      <c r="C1542" s="2116">
        <v>56.3</v>
      </c>
      <c r="D1542" s="706">
        <v>5</v>
      </c>
      <c r="E1542" s="1572">
        <f t="shared" si="451"/>
        <v>4028.18</v>
      </c>
      <c r="F1542" s="471">
        <f t="shared" ref="F1542" si="471">ROUND(E1542*(1-$F$11),2)</f>
        <v>4028.18</v>
      </c>
      <c r="G1542" s="691">
        <f t="shared" si="427"/>
        <v>77400</v>
      </c>
      <c r="H1542" s="659">
        <f>ROUND(IF('Заказ, cкидки и курсы валют'!$J$23*E1542/1000*D1542&lt;387,387,'Заказ, cкидки и курсы валют'!$J$23*E1542/1000*D1542)*(1-'Заказ, cкидки и курсы валют'!$I$12),2)</f>
        <v>387</v>
      </c>
      <c r="I1542" s="14"/>
      <c r="J1542" s="96">
        <f>ROUND(IF(H1542&lt;'Заказ, cкидки и курсы валют'!$B$39,H1542*0.54*100/(100-'Заказ, cкидки и курсы валют'!$C$39),IF(H1542&lt;'Заказ, cкидки и курсы валют'!$B$40,H1542*0.54*100/(100-'Заказ, cкидки и курсы валют'!$C$40),IF(H1542&lt;'Заказ, cкидки и курсы валют'!$B$41,H1542*0.54*100/(100-'Заказ, cкидки и курсы валют'!$C$41),IF(H1542&lt;'Заказ, cкидки и курсы валют'!$B$42,H1542*0.54*100/(100-'Заказ, cкидки и курсы валют'!$C$42),IF(H1542&lt;'Заказ, cкидки и курсы валют'!$B$43,H1542*0.54*100/(100-'Заказ, cкидки и курсы валют'!$C$43),H1542))))),2)</f>
        <v>464.4</v>
      </c>
    </row>
    <row r="1543" spans="1:10" ht="12" customHeight="1" thickBot="1">
      <c r="A1543" s="403" t="s">
        <v>9589</v>
      </c>
      <c r="B1543" s="706" t="s">
        <v>203</v>
      </c>
      <c r="C1543" s="2116">
        <v>58.2</v>
      </c>
      <c r="D1543" s="706">
        <v>4</v>
      </c>
      <c r="E1543" s="1572">
        <f t="shared" si="451"/>
        <v>4800.2</v>
      </c>
      <c r="F1543" s="471">
        <f t="shared" ref="F1543" si="472">ROUND(E1543*(1-$F$11),2)</f>
        <v>4800.2</v>
      </c>
      <c r="G1543" s="691">
        <f t="shared" si="427"/>
        <v>96750</v>
      </c>
      <c r="H1543" s="659">
        <f>ROUND(IF('Заказ, cкидки и курсы валют'!$J$23*E1543/1000*D1543&lt;387,387,'Заказ, cкидки и курсы валют'!$J$23*E1543/1000*D1543)*(1-'Заказ, cкидки и курсы валют'!$I$12),2)</f>
        <v>387</v>
      </c>
      <c r="I1543" s="14"/>
      <c r="J1543" s="96">
        <f>ROUND(IF(H1543&lt;'Заказ, cкидки и курсы валют'!$B$39,H1543*0.54*100/(100-'Заказ, cкидки и курсы валют'!$C$39),IF(H1543&lt;'Заказ, cкидки и курсы валют'!$B$40,H1543*0.54*100/(100-'Заказ, cкидки и курсы валют'!$C$40),IF(H1543&lt;'Заказ, cкидки и курсы валют'!$B$41,H1543*0.54*100/(100-'Заказ, cкидки и курсы валют'!$C$41),IF(H1543&lt;'Заказ, cкидки и курсы валют'!$B$42,H1543*0.54*100/(100-'Заказ, cкидки и курсы валют'!$C$42),IF(H1543&lt;'Заказ, cкидки и курсы валют'!$B$43,H1543*0.54*100/(100-'Заказ, cкидки и курсы валют'!$C$43),H1543))))),2)</f>
        <v>464.4</v>
      </c>
    </row>
    <row r="1544" spans="1:10" ht="12" customHeight="1" thickBot="1">
      <c r="A1544" s="403" t="s">
        <v>9588</v>
      </c>
      <c r="B1544" s="706" t="s">
        <v>204</v>
      </c>
      <c r="C1544" s="2116">
        <v>68.86</v>
      </c>
      <c r="D1544" s="706">
        <v>4</v>
      </c>
      <c r="E1544" s="1572">
        <f t="shared" si="451"/>
        <v>4971.66</v>
      </c>
      <c r="F1544" s="471">
        <f t="shared" ref="F1544" si="473">ROUND(E1544*(1-$F$11),2)</f>
        <v>4971.66</v>
      </c>
      <c r="G1544" s="691">
        <f t="shared" si="427"/>
        <v>96750</v>
      </c>
      <c r="H1544" s="659">
        <f>ROUND(IF('Заказ, cкидки и курсы валют'!$J$23*E1544/1000*D1544&lt;387,387,'Заказ, cкидки и курсы валют'!$J$23*E1544/1000*D1544)*(1-'Заказ, cкидки и курсы валют'!$I$12),2)</f>
        <v>387</v>
      </c>
      <c r="I1544" s="14"/>
      <c r="J1544" s="96">
        <f>ROUND(IF(H1544&lt;'Заказ, cкидки и курсы валют'!$B$39,H1544*0.54*100/(100-'Заказ, cкидки и курсы валют'!$C$39),IF(H1544&lt;'Заказ, cкидки и курсы валют'!$B$40,H1544*0.54*100/(100-'Заказ, cкидки и курсы валют'!$C$40),IF(H1544&lt;'Заказ, cкидки и курсы валют'!$B$41,H1544*0.54*100/(100-'Заказ, cкидки и курсы валют'!$C$41),IF(H1544&lt;'Заказ, cкидки и курсы валют'!$B$42,H1544*0.54*100/(100-'Заказ, cкидки и курсы валют'!$C$42),IF(H1544&lt;'Заказ, cкидки и курсы валют'!$B$43,H1544*0.54*100/(100-'Заказ, cкидки и курсы валют'!$C$43),H1544))))),2)</f>
        <v>464.4</v>
      </c>
    </row>
    <row r="1545" spans="1:10" ht="12" customHeight="1" thickBot="1">
      <c r="A1545" s="403" t="s">
        <v>9587</v>
      </c>
      <c r="B1545" s="706" t="s">
        <v>205</v>
      </c>
      <c r="C1545" s="2116">
        <v>78.3</v>
      </c>
      <c r="D1545" s="706">
        <v>3</v>
      </c>
      <c r="E1545" s="1572">
        <f t="shared" si="451"/>
        <v>6310.8600000000006</v>
      </c>
      <c r="F1545" s="471">
        <f t="shared" ref="F1545" si="474">ROUND(E1545*(1-$F$11),2)</f>
        <v>6310.86</v>
      </c>
      <c r="G1545" s="691">
        <f t="shared" si="427"/>
        <v>129000</v>
      </c>
      <c r="H1545" s="659">
        <f>ROUND(IF('Заказ, cкидки и курсы валют'!$J$23*E1545/1000*D1545&lt;387,387,'Заказ, cкидки и курсы валют'!$J$23*E1545/1000*D1545)*(1-'Заказ, cкидки и курсы валют'!$I$12),2)</f>
        <v>387</v>
      </c>
      <c r="I1545" s="14"/>
      <c r="J1545" s="96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464.4</v>
      </c>
    </row>
    <row r="1546" spans="1:10" ht="12" customHeight="1" thickBot="1">
      <c r="A1546" s="403" t="s">
        <v>9586</v>
      </c>
      <c r="B1546" s="706" t="s">
        <v>206</v>
      </c>
      <c r="C1546" s="2116">
        <v>89.57</v>
      </c>
      <c r="D1546" s="706">
        <v>3</v>
      </c>
      <c r="E1546" s="1572">
        <f t="shared" si="451"/>
        <v>6795.48</v>
      </c>
      <c r="F1546" s="471">
        <f t="shared" ref="F1546" si="475">ROUND(E1546*(1-$F$11),2)</f>
        <v>6795.48</v>
      </c>
      <c r="G1546" s="691">
        <f t="shared" si="427"/>
        <v>129000</v>
      </c>
      <c r="H1546" s="659">
        <f>ROUND(IF('Заказ, cкидки и курсы валют'!$J$23*E1546/1000*D1546&lt;387,387,'Заказ, cкидки и курсы валют'!$J$23*E1546/1000*D1546)*(1-'Заказ, cкидки и курсы валют'!$I$12),2)</f>
        <v>387</v>
      </c>
      <c r="I1546" s="14"/>
      <c r="J1546" s="96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464.4</v>
      </c>
    </row>
    <row r="1547" spans="1:10" ht="12" customHeight="1" thickBot="1">
      <c r="A1547" s="403" t="s">
        <v>9585</v>
      </c>
      <c r="B1547" s="706" t="s">
        <v>207</v>
      </c>
      <c r="C1547" s="2116">
        <v>99.37</v>
      </c>
      <c r="D1547" s="706">
        <v>3</v>
      </c>
      <c r="E1547" s="1572">
        <f t="shared" si="451"/>
        <v>7905.56</v>
      </c>
      <c r="F1547" s="471">
        <f t="shared" ref="F1547" si="476">ROUND(E1547*(1-$F$11),2)</f>
        <v>7905.56</v>
      </c>
      <c r="G1547" s="691">
        <f t="shared" si="427"/>
        <v>129000</v>
      </c>
      <c r="H1547" s="659">
        <f>ROUND(IF('Заказ, cкидки и курсы валют'!$J$23*E1547/1000*D1547&lt;387,387,'Заказ, cкидки и курсы валют'!$J$23*E1547/1000*D1547)*(1-'Заказ, cкидки и курсы валют'!$I$12),2)</f>
        <v>387</v>
      </c>
      <c r="I1547" s="14"/>
      <c r="J1547" s="96">
        <f>ROUND(IF(H1547&lt;'Заказ, cкидки и курсы валют'!$B$39,H1547*0.54*100/(100-'Заказ, cкидки и курсы валют'!$C$39),IF(H1547&lt;'Заказ, cкидки и курсы валют'!$B$40,H1547*0.54*100/(100-'Заказ, cкидки и курсы валют'!$C$40),IF(H1547&lt;'Заказ, cкидки и курсы валют'!$B$41,H1547*0.54*100/(100-'Заказ, cкидки и курсы валют'!$C$41),IF(H1547&lt;'Заказ, cкидки и курсы валют'!$B$42,H1547*0.54*100/(100-'Заказ, cкидки и курсы валют'!$C$42),IF(H1547&lt;'Заказ, cкидки и курсы валют'!$B$43,H1547*0.54*100/(100-'Заказ, cкидки и курсы валют'!$C$43),H1547))))),2)</f>
        <v>464.4</v>
      </c>
    </row>
    <row r="1548" spans="1:10" ht="12" customHeight="1" thickBot="1">
      <c r="A1548" s="403" t="s">
        <v>9584</v>
      </c>
      <c r="B1548" s="706" t="s">
        <v>208</v>
      </c>
      <c r="C1548" s="2116">
        <v>109</v>
      </c>
      <c r="D1548" s="706">
        <v>2</v>
      </c>
      <c r="E1548" s="1572">
        <f t="shared" si="451"/>
        <v>9682.5600000000013</v>
      </c>
      <c r="F1548" s="471">
        <f t="shared" ref="F1548" si="477">ROUND(E1548*(1-$F$11),2)</f>
        <v>9682.56</v>
      </c>
      <c r="G1548" s="691">
        <f t="shared" si="427"/>
        <v>193500</v>
      </c>
      <c r="H1548" s="659">
        <f>ROUND(IF('Заказ, cкидки и курсы валют'!$J$23*E1548/1000*D1548&lt;387,387,'Заказ, cкидки и курсы валют'!$J$23*E1548/1000*D1548)*(1-'Заказ, cкидки и курсы валют'!$I$12),2)</f>
        <v>387</v>
      </c>
      <c r="I1548" s="14"/>
      <c r="J1548" s="96">
        <f>ROUND(IF(H1548&lt;'Заказ, cкидки и курсы валют'!$B$39,H1548*0.54*100/(100-'Заказ, cкидки и курсы валют'!$C$39),IF(H1548&lt;'Заказ, cкидки и курсы валют'!$B$40,H1548*0.54*100/(100-'Заказ, cкидки и курсы валют'!$C$40),IF(H1548&lt;'Заказ, cкидки и курсы валют'!$B$41,H1548*0.54*100/(100-'Заказ, cкидки и курсы валют'!$C$41),IF(H1548&lt;'Заказ, cкидки и курсы валют'!$B$42,H1548*0.54*100/(100-'Заказ, cкидки и курсы валют'!$C$42),IF(H1548&lt;'Заказ, cкидки и курсы валют'!$B$43,H1548*0.54*100/(100-'Заказ, cкидки и курсы валют'!$C$43),H1548))))),2)</f>
        <v>464.4</v>
      </c>
    </row>
    <row r="1549" spans="1:10" ht="12" customHeight="1" thickBot="1">
      <c r="A1549" s="403" t="s">
        <v>9583</v>
      </c>
      <c r="B1549" s="706" t="s">
        <v>4044</v>
      </c>
      <c r="C1549" s="2116">
        <v>34</v>
      </c>
      <c r="D1549" s="706">
        <v>7</v>
      </c>
      <c r="E1549" s="1572">
        <f t="shared" ref="E1549:E1612" si="478">(E1423*2)+(1000/D1549*7.5)</f>
        <v>2559.3685714285716</v>
      </c>
      <c r="F1549" s="471">
        <f t="shared" ref="F1549" si="479">ROUND(E1549*(1-$F$11),2)</f>
        <v>2559.37</v>
      </c>
      <c r="G1549" s="691">
        <f t="shared" si="427"/>
        <v>55285.714285714283</v>
      </c>
      <c r="H1549" s="659">
        <f>ROUND(IF('Заказ, cкидки и курсы валют'!$J$23*E1549/1000*D1549&lt;387,387,'Заказ, cкидки и курсы валют'!$J$23*E1549/1000*D1549)*(1-'Заказ, cкидки и курсы валют'!$I$12),2)</f>
        <v>387</v>
      </c>
      <c r="I1549" s="14"/>
      <c r="J1549" s="96">
        <f>ROUND(IF(H1549&lt;'Заказ, cкидки и курсы валют'!$B$39,H1549*0.54*100/(100-'Заказ, cкидки и курсы валют'!$C$39),IF(H1549&lt;'Заказ, cкидки и курсы валют'!$B$40,H1549*0.54*100/(100-'Заказ, cкидки и курсы валют'!$C$40),IF(H1549&lt;'Заказ, cкидки и курсы валют'!$B$41,H1549*0.54*100/(100-'Заказ, cкидки и курсы валют'!$C$41),IF(H1549&lt;'Заказ, cкидки и курсы валют'!$B$42,H1549*0.54*100/(100-'Заказ, cкидки и курсы валют'!$C$42),IF(H1549&lt;'Заказ, cкидки и курсы валют'!$B$43,H1549*0.54*100/(100-'Заказ, cкидки и курсы валют'!$C$43),H1549))))),2)</f>
        <v>464.4</v>
      </c>
    </row>
    <row r="1550" spans="1:10" ht="12" customHeight="1" thickBot="1">
      <c r="A1550" s="403" t="s">
        <v>9582</v>
      </c>
      <c r="B1550" s="706" t="s">
        <v>3131</v>
      </c>
      <c r="C1550" s="2116">
        <v>37.58</v>
      </c>
      <c r="D1550" s="706">
        <v>7</v>
      </c>
      <c r="E1550" s="1572">
        <f t="shared" si="478"/>
        <v>2801.0885714285714</v>
      </c>
      <c r="F1550" s="471">
        <f t="shared" ref="F1550" si="480">ROUND(E1550*(1-$F$11),2)</f>
        <v>2801.09</v>
      </c>
      <c r="G1550" s="691">
        <f t="shared" si="427"/>
        <v>55285.714285714283</v>
      </c>
      <c r="H1550" s="659">
        <f>ROUND(IF('Заказ, cкидки и курсы валют'!$J$23*E1550/1000*D1550&lt;387,387,'Заказ, cкидки и курсы валют'!$J$23*E1550/1000*D1550)*(1-'Заказ, cкидки и курсы валют'!$I$12),2)</f>
        <v>387</v>
      </c>
      <c r="I1550" s="14"/>
      <c r="J1550" s="96">
        <f>ROUND(IF(H1550&lt;'Заказ, cкидки и курсы валют'!$B$39,H1550*0.54*100/(100-'Заказ, cкидки и курсы валют'!$C$39),IF(H1550&lt;'Заказ, cкидки и курсы валют'!$B$40,H1550*0.54*100/(100-'Заказ, cкидки и курсы валют'!$C$40),IF(H1550&lt;'Заказ, cкидки и курсы валют'!$B$41,H1550*0.54*100/(100-'Заказ, cкидки и курсы валют'!$C$41),IF(H1550&lt;'Заказ, cкидки и курсы валют'!$B$42,H1550*0.54*100/(100-'Заказ, cкидки и курсы валют'!$C$42),IF(H1550&lt;'Заказ, cкидки и курсы валют'!$B$43,H1550*0.54*100/(100-'Заказ, cкидки и курсы валют'!$C$43),H1550))))),2)</f>
        <v>464.4</v>
      </c>
    </row>
    <row r="1551" spans="1:10" ht="12" customHeight="1" thickBot="1">
      <c r="A1551" s="403" t="s">
        <v>9581</v>
      </c>
      <c r="B1551" s="706" t="s">
        <v>1006</v>
      </c>
      <c r="C1551" s="2128">
        <v>40.700000000000003</v>
      </c>
      <c r="D1551" s="706">
        <v>6</v>
      </c>
      <c r="E1551" s="1572">
        <f t="shared" si="478"/>
        <v>3253.38</v>
      </c>
      <c r="F1551" s="471">
        <f t="shared" ref="F1551" si="481">ROUND(E1551*(1-$F$11),2)</f>
        <v>3253.38</v>
      </c>
      <c r="G1551" s="691">
        <f t="shared" si="427"/>
        <v>64500</v>
      </c>
      <c r="H1551" s="659">
        <f>ROUND(IF('Заказ, cкидки и курсы валют'!$J$23*E1551/1000*D1551&lt;387,387,'Заказ, cкидки и курсы валют'!$J$23*E1551/1000*D1551)*(1-'Заказ, cкидки и курсы валют'!$I$12),2)</f>
        <v>387</v>
      </c>
      <c r="I1551" s="14"/>
      <c r="J1551" s="96">
        <f>ROUND(IF(H1551&lt;'Заказ, cкидки и курсы валют'!$B$39,H1551*0.54*100/(100-'Заказ, cкидки и курсы валют'!$C$39),IF(H1551&lt;'Заказ, cкидки и курсы валют'!$B$40,H1551*0.54*100/(100-'Заказ, cкидки и курсы валют'!$C$40),IF(H1551&lt;'Заказ, cкидки и курсы валют'!$B$41,H1551*0.54*100/(100-'Заказ, cкидки и курсы валют'!$C$41),IF(H1551&lt;'Заказ, cкидки и курсы валют'!$B$42,H1551*0.54*100/(100-'Заказ, cкидки и курсы валют'!$C$42),IF(H1551&lt;'Заказ, cкидки и курсы валют'!$B$43,H1551*0.54*100/(100-'Заказ, cкидки и курсы валют'!$C$43),H1551))))),2)</f>
        <v>464.4</v>
      </c>
    </row>
    <row r="1552" spans="1:10" ht="12" customHeight="1" thickBot="1">
      <c r="A1552" s="403" t="s">
        <v>9580</v>
      </c>
      <c r="B1552" s="706" t="s">
        <v>2906</v>
      </c>
      <c r="C1552" s="2116">
        <v>44.9</v>
      </c>
      <c r="D1552" s="706">
        <v>5</v>
      </c>
      <c r="E1552" s="1572">
        <f t="shared" si="478"/>
        <v>3563.14</v>
      </c>
      <c r="F1552" s="471">
        <f t="shared" ref="F1552" si="482">ROUND(E1552*(1-$F$11),2)</f>
        <v>3563.14</v>
      </c>
      <c r="G1552" s="691">
        <f t="shared" si="427"/>
        <v>77400</v>
      </c>
      <c r="H1552" s="659">
        <f>ROUND(IF('Заказ, cкидки и курсы валют'!$J$23*E1552/1000*D1552&lt;387,387,'Заказ, cкидки и курсы валют'!$J$23*E1552/1000*D1552)*(1-'Заказ, cкидки и курсы валют'!$I$12),2)</f>
        <v>387</v>
      </c>
      <c r="I1552" s="14"/>
      <c r="J1552" s="96">
        <f>ROUND(IF(H1552&lt;'Заказ, cкидки и курсы валют'!$B$39,H1552*0.54*100/(100-'Заказ, cкидки и курсы валют'!$C$39),IF(H1552&lt;'Заказ, cкидки и курсы валют'!$B$40,H1552*0.54*100/(100-'Заказ, cкидки и курсы валют'!$C$40),IF(H1552&lt;'Заказ, cкидки и курсы валют'!$B$41,H1552*0.54*100/(100-'Заказ, cкидки и курсы валют'!$C$41),IF(H1552&lt;'Заказ, cкидки и курсы валют'!$B$42,H1552*0.54*100/(100-'Заказ, cкидки и курсы валют'!$C$42),IF(H1552&lt;'Заказ, cкидки и курсы валют'!$B$43,H1552*0.54*100/(100-'Заказ, cкидки и курсы валют'!$C$43),H1552))))),2)</f>
        <v>464.4</v>
      </c>
    </row>
    <row r="1553" spans="1:10" ht="12" customHeight="1" thickBot="1">
      <c r="A1553" s="403" t="s">
        <v>9579</v>
      </c>
      <c r="B1553" s="706" t="s">
        <v>1007</v>
      </c>
      <c r="C1553" s="2116">
        <v>47.84</v>
      </c>
      <c r="D1553" s="706">
        <v>5</v>
      </c>
      <c r="E1553" s="1572">
        <f t="shared" si="478"/>
        <v>3713.32</v>
      </c>
      <c r="F1553" s="471">
        <f t="shared" ref="F1553" si="483">ROUND(E1553*(1-$F$11),2)</f>
        <v>3713.32</v>
      </c>
      <c r="G1553" s="691">
        <f t="shared" si="427"/>
        <v>77400</v>
      </c>
      <c r="H1553" s="659">
        <f>ROUND(IF('Заказ, cкидки и курсы валют'!$J$23*E1553/1000*D1553&lt;387,387,'Заказ, cкидки и курсы валют'!$J$23*E1553/1000*D1553)*(1-'Заказ, cкидки и курсы валют'!$I$12),2)</f>
        <v>387</v>
      </c>
      <c r="I1553" s="14"/>
      <c r="J1553" s="96">
        <f>ROUND(IF(H1553&lt;'Заказ, cкидки и курсы валют'!$B$39,H1553*0.54*100/(100-'Заказ, cкидки и курсы валют'!$C$39),IF(H1553&lt;'Заказ, cкидки и курсы валют'!$B$40,H1553*0.54*100/(100-'Заказ, cкидки и курсы валют'!$C$40),IF(H1553&lt;'Заказ, cкидки и курсы валют'!$B$41,H1553*0.54*100/(100-'Заказ, cкидки и курсы валют'!$C$41),IF(H1553&lt;'Заказ, cкидки и курсы валют'!$B$42,H1553*0.54*100/(100-'Заказ, cкидки и курсы валют'!$C$42),IF(H1553&lt;'Заказ, cкидки и курсы валют'!$B$43,H1553*0.54*100/(100-'Заказ, cкидки и курсы валют'!$C$43),H1553))))),2)</f>
        <v>464.4</v>
      </c>
    </row>
    <row r="1554" spans="1:10" ht="12" customHeight="1" thickBot="1">
      <c r="A1554" s="403" t="s">
        <v>9578</v>
      </c>
      <c r="B1554" s="706" t="s">
        <v>2907</v>
      </c>
      <c r="C1554" s="2116">
        <v>52</v>
      </c>
      <c r="D1554" s="706">
        <v>5</v>
      </c>
      <c r="E1554" s="1572">
        <f t="shared" si="478"/>
        <v>3883.84</v>
      </c>
      <c r="F1554" s="471">
        <f t="shared" ref="F1554" si="484">ROUND(E1554*(1-$F$11),2)</f>
        <v>3883.84</v>
      </c>
      <c r="G1554" s="691">
        <f t="shared" si="427"/>
        <v>77400</v>
      </c>
      <c r="H1554" s="659">
        <f>ROUND(IF('Заказ, cкидки и курсы валют'!$J$23*E1554/1000*D1554&lt;387,387,'Заказ, cкидки и курсы валют'!$J$23*E1554/1000*D1554)*(1-'Заказ, cкидки и курсы валют'!$I$12),2)</f>
        <v>387</v>
      </c>
      <c r="I1554" s="14"/>
      <c r="J1554" s="96">
        <f>ROUND(IF(H1554&lt;'Заказ, cкидки и курсы валют'!$B$39,H1554*0.54*100/(100-'Заказ, cкидки и курсы валют'!$C$39),IF(H1554&lt;'Заказ, cкидки и курсы валют'!$B$40,H1554*0.54*100/(100-'Заказ, cкидки и курсы валют'!$C$40),IF(H1554&lt;'Заказ, cкидки и курсы валют'!$B$41,H1554*0.54*100/(100-'Заказ, cкидки и курсы валют'!$C$41),IF(H1554&lt;'Заказ, cкидки и курсы валют'!$B$42,H1554*0.54*100/(100-'Заказ, cкидки и курсы валют'!$C$42),IF(H1554&lt;'Заказ, cкидки и курсы валют'!$B$43,H1554*0.54*100/(100-'Заказ, cкидки и курсы валют'!$C$43),H1554))))),2)</f>
        <v>464.4</v>
      </c>
    </row>
    <row r="1555" spans="1:10" ht="12" customHeight="1" thickBot="1">
      <c r="A1555" s="403" t="s">
        <v>9577</v>
      </c>
      <c r="B1555" s="706" t="s">
        <v>4045</v>
      </c>
      <c r="C1555" s="2116">
        <v>55.6</v>
      </c>
      <c r="D1555" s="706">
        <v>5</v>
      </c>
      <c r="E1555" s="1572">
        <f t="shared" si="478"/>
        <v>4431.76</v>
      </c>
      <c r="F1555" s="471">
        <f t="shared" ref="F1555" si="485">ROUND(E1555*(1-$F$11),2)</f>
        <v>4431.76</v>
      </c>
      <c r="G1555" s="691">
        <f t="shared" si="427"/>
        <v>77400</v>
      </c>
      <c r="H1555" s="659">
        <f>ROUND(IF('Заказ, cкидки и курсы валют'!$J$23*E1555/1000*D1555&lt;387,387,'Заказ, cкидки и курсы валют'!$J$23*E1555/1000*D1555)*(1-'Заказ, cкидки и курсы валют'!$I$12),2)</f>
        <v>387</v>
      </c>
      <c r="I1555" s="14"/>
      <c r="J1555" s="96">
        <f>ROUND(IF(H1555&lt;'Заказ, cкидки и курсы валют'!$B$39,H1555*0.54*100/(100-'Заказ, cкидки и курсы валют'!$C$39),IF(H1555&lt;'Заказ, cкидки и курсы валют'!$B$40,H1555*0.54*100/(100-'Заказ, cкидки и курсы валют'!$C$40),IF(H1555&lt;'Заказ, cкидки и курсы валют'!$B$41,H1555*0.54*100/(100-'Заказ, cкидки и курсы валют'!$C$41),IF(H1555&lt;'Заказ, cкидки и курсы валют'!$B$42,H1555*0.54*100/(100-'Заказ, cкидки и курсы валют'!$C$42),IF(H1555&lt;'Заказ, cкидки и курсы валют'!$B$43,H1555*0.54*100/(100-'Заказ, cкидки и курсы валют'!$C$43),H1555))))),2)</f>
        <v>464.4</v>
      </c>
    </row>
    <row r="1556" spans="1:10" ht="12" customHeight="1" thickBot="1">
      <c r="A1556" s="403" t="s">
        <v>9576</v>
      </c>
      <c r="B1556" s="706" t="s">
        <v>242</v>
      </c>
      <c r="C1556" s="2116">
        <v>58.2</v>
      </c>
      <c r="D1556" s="706">
        <v>4</v>
      </c>
      <c r="E1556" s="1572">
        <f t="shared" si="478"/>
        <v>4656.54</v>
      </c>
      <c r="F1556" s="471">
        <f t="shared" ref="F1556" si="486">ROUND(E1556*(1-$F$11),2)</f>
        <v>4656.54</v>
      </c>
      <c r="G1556" s="691">
        <f t="shared" si="427"/>
        <v>96750</v>
      </c>
      <c r="H1556" s="659">
        <f>ROUND(IF('Заказ, cкидки и курсы валют'!$J$23*E1556/1000*D1556&lt;387,387,'Заказ, cкидки и курсы валют'!$J$23*E1556/1000*D1556)*(1-'Заказ, cкидки и курсы валют'!$I$12),2)</f>
        <v>387</v>
      </c>
      <c r="I1556" s="14"/>
      <c r="J1556" s="96">
        <f>ROUND(IF(H1556&lt;'Заказ, cкидки и курсы валют'!$B$39,H1556*0.54*100/(100-'Заказ, cкидки и курсы валют'!$C$39),IF(H1556&lt;'Заказ, cкидки и курсы валют'!$B$40,H1556*0.54*100/(100-'Заказ, cкидки и курсы валют'!$C$40),IF(H1556&lt;'Заказ, cкидки и курсы валют'!$B$41,H1556*0.54*100/(100-'Заказ, cкидки и курсы валют'!$C$41),IF(H1556&lt;'Заказ, cкидки и курсы валют'!$B$42,H1556*0.54*100/(100-'Заказ, cкидки и курсы валют'!$C$42),IF(H1556&lt;'Заказ, cкидки и курсы валют'!$B$43,H1556*0.54*100/(100-'Заказ, cкидки и курсы валют'!$C$43),H1556))))),2)</f>
        <v>464.4</v>
      </c>
    </row>
    <row r="1557" spans="1:10" ht="12" customHeight="1" thickBot="1">
      <c r="A1557" s="403" t="s">
        <v>9575</v>
      </c>
      <c r="B1557" s="706" t="s">
        <v>611</v>
      </c>
      <c r="C1557" s="2116">
        <v>65.14</v>
      </c>
      <c r="D1557" s="706">
        <v>4</v>
      </c>
      <c r="E1557" s="1572">
        <f t="shared" si="478"/>
        <v>4982.24</v>
      </c>
      <c r="F1557" s="471">
        <f t="shared" ref="F1557" si="487">ROUND(E1557*(1-$F$11),2)</f>
        <v>4982.24</v>
      </c>
      <c r="G1557" s="691">
        <f t="shared" si="427"/>
        <v>96750</v>
      </c>
      <c r="H1557" s="659">
        <f>ROUND(IF('Заказ, cкидки и курсы валют'!$J$23*E1557/1000*D1557&lt;387,387,'Заказ, cкидки и курсы валют'!$J$23*E1557/1000*D1557)*(1-'Заказ, cкидки и курсы валют'!$I$12),2)</f>
        <v>387</v>
      </c>
      <c r="I1557" s="14"/>
      <c r="J1557" s="96">
        <f>ROUND(IF(H1557&lt;'Заказ, cкидки и курсы валют'!$B$39,H1557*0.54*100/(100-'Заказ, cкидки и курсы валют'!$C$39),IF(H1557&lt;'Заказ, cкидки и курсы валют'!$B$40,H1557*0.54*100/(100-'Заказ, cкидки и курсы валют'!$C$40),IF(H1557&lt;'Заказ, cкидки и курсы валют'!$B$41,H1557*0.54*100/(100-'Заказ, cкидки и курсы валют'!$C$41),IF(H1557&lt;'Заказ, cкидки и курсы валют'!$B$42,H1557*0.54*100/(100-'Заказ, cкидки и курсы валют'!$C$42),IF(H1557&lt;'Заказ, cкидки и курсы валют'!$B$43,H1557*0.54*100/(100-'Заказ, cкидки и курсы валют'!$C$43),H1557))))),2)</f>
        <v>464.4</v>
      </c>
    </row>
    <row r="1558" spans="1:10" ht="12" customHeight="1" thickBot="1">
      <c r="A1558" s="403" t="s">
        <v>9574</v>
      </c>
      <c r="B1558" s="706" t="s">
        <v>2908</v>
      </c>
      <c r="C1558" s="2116">
        <v>73.599999999999994</v>
      </c>
      <c r="D1558" s="706">
        <v>3</v>
      </c>
      <c r="E1558" s="1572">
        <f t="shared" si="478"/>
        <v>5984.04</v>
      </c>
      <c r="F1558" s="471">
        <f t="shared" ref="F1558:F1571" si="488">ROUND(E1558*(1-$F$11),2)</f>
        <v>5984.04</v>
      </c>
      <c r="G1558" s="691">
        <f t="shared" si="427"/>
        <v>129000</v>
      </c>
      <c r="H1558" s="659">
        <f>ROUND(IF('Заказ, cкидки и курсы валют'!$J$23*E1558/1000*D1558&lt;387,387,'Заказ, cкидки и курсы валют'!$J$23*E1558/1000*D1558)*(1-'Заказ, cкидки и курсы валют'!$I$12),2)</f>
        <v>387</v>
      </c>
      <c r="I1558" s="14"/>
      <c r="J1558" s="96">
        <f>ROUND(IF(H1558&lt;'Заказ, cкидки и курсы валют'!$B$39,H1558*0.54*100/(100-'Заказ, cкидки и курсы валют'!$C$39),IF(H1558&lt;'Заказ, cкидки и курсы валют'!$B$40,H1558*0.54*100/(100-'Заказ, cкидки и курсы валют'!$C$40),IF(H1558&lt;'Заказ, cкидки и курсы валют'!$B$41,H1558*0.54*100/(100-'Заказ, cкидки и курсы валют'!$C$41),IF(H1558&lt;'Заказ, cкидки и курсы валют'!$B$42,H1558*0.54*100/(100-'Заказ, cкидки и курсы валют'!$C$42),IF(H1558&lt;'Заказ, cкидки и курсы валют'!$B$43,H1558*0.54*100/(100-'Заказ, cкидки и курсы валют'!$C$43),H1558))))),2)</f>
        <v>464.4</v>
      </c>
    </row>
    <row r="1559" spans="1:10" ht="12" customHeight="1" thickBot="1">
      <c r="A1559" s="403" t="s">
        <v>9573</v>
      </c>
      <c r="B1559" s="706" t="s">
        <v>662</v>
      </c>
      <c r="C1559" s="2116">
        <v>80.8</v>
      </c>
      <c r="D1559" s="706">
        <v>3</v>
      </c>
      <c r="E1559" s="1572">
        <f t="shared" si="478"/>
        <v>6895.16</v>
      </c>
      <c r="F1559" s="471">
        <f t="shared" si="488"/>
        <v>6895.16</v>
      </c>
      <c r="G1559" s="691">
        <f t="shared" si="427"/>
        <v>129000</v>
      </c>
      <c r="H1559" s="659">
        <f>ROUND(IF('Заказ, cкидки и курсы валют'!$J$23*E1559/1000*D1559&lt;387,387,'Заказ, cкидки и курсы валют'!$J$23*E1559/1000*D1559)*(1-'Заказ, cкидки и курсы валют'!$I$12),2)</f>
        <v>387</v>
      </c>
      <c r="I1559" s="14"/>
      <c r="J1559" s="96">
        <f>ROUND(IF(H1559&lt;'Заказ, cкидки и курсы валют'!$B$39,H1559*0.54*100/(100-'Заказ, cкидки и курсы валют'!$C$39),IF(H1559&lt;'Заказ, cкидки и курсы валют'!$B$40,H1559*0.54*100/(100-'Заказ, cкидки и курсы валют'!$C$40),IF(H1559&lt;'Заказ, cкидки и курсы валют'!$B$41,H1559*0.54*100/(100-'Заказ, cкидки и курсы валют'!$C$41),IF(H1559&lt;'Заказ, cкидки и курсы валют'!$B$42,H1559*0.54*100/(100-'Заказ, cкидки и курсы валют'!$C$42),IF(H1559&lt;'Заказ, cкидки и курсы валют'!$B$43,H1559*0.54*100/(100-'Заказ, cкидки и курсы валют'!$C$43),H1559))))),2)</f>
        <v>464.4</v>
      </c>
    </row>
    <row r="1560" spans="1:10" ht="12" customHeight="1" thickBot="1">
      <c r="A1560" s="403" t="s">
        <v>9572</v>
      </c>
      <c r="B1560" s="706" t="s">
        <v>1295</v>
      </c>
      <c r="C1560" s="2116">
        <v>85.71</v>
      </c>
      <c r="D1560" s="706">
        <v>3</v>
      </c>
      <c r="E1560" s="1572">
        <f t="shared" si="478"/>
        <v>6611.76</v>
      </c>
      <c r="F1560" s="471">
        <f t="shared" si="488"/>
        <v>6611.76</v>
      </c>
      <c r="G1560" s="691">
        <f t="shared" si="427"/>
        <v>129000</v>
      </c>
      <c r="H1560" s="659">
        <f>ROUND(IF('Заказ, cкидки и курсы валют'!$J$23*E1560/1000*D1560&lt;387,387,'Заказ, cкидки и курсы валют'!$J$23*E1560/1000*D1560)*(1-'Заказ, cкидки и курсы валют'!$I$12),2)</f>
        <v>387</v>
      </c>
      <c r="I1560" s="14"/>
      <c r="J1560" s="96">
        <f>ROUND(IF(H1560&lt;'Заказ, cкидки и курсы валют'!$B$39,H1560*0.54*100/(100-'Заказ, cкидки и курсы валют'!$C$39),IF(H1560&lt;'Заказ, cкидки и курсы валют'!$B$40,H1560*0.54*100/(100-'Заказ, cкидки и курсы валют'!$C$40),IF(H1560&lt;'Заказ, cкидки и курсы валют'!$B$41,H1560*0.54*100/(100-'Заказ, cкидки и курсы валют'!$C$41),IF(H1560&lt;'Заказ, cкидки и курсы валют'!$B$42,H1560*0.54*100/(100-'Заказ, cкидки и курсы валют'!$C$42),IF(H1560&lt;'Заказ, cкидки и курсы валют'!$B$43,H1560*0.54*100/(100-'Заказ, cкидки и курсы валют'!$C$43),H1560))))),2)</f>
        <v>464.4</v>
      </c>
    </row>
    <row r="1561" spans="1:10" ht="12" customHeight="1" thickBot="1">
      <c r="A1561" s="403" t="s">
        <v>9571</v>
      </c>
      <c r="B1561" s="706" t="s">
        <v>1296</v>
      </c>
      <c r="C1561" s="2116">
        <v>102</v>
      </c>
      <c r="D1561" s="706">
        <v>3</v>
      </c>
      <c r="E1561" s="1572">
        <f t="shared" si="478"/>
        <v>8089.04</v>
      </c>
      <c r="F1561" s="471">
        <f t="shared" si="488"/>
        <v>8089.04</v>
      </c>
      <c r="G1561" s="691">
        <f t="shared" si="427"/>
        <v>129000</v>
      </c>
      <c r="H1561" s="659">
        <f>ROUND(IF('Заказ, cкидки и курсы валют'!$J$23*E1561/1000*D1561&lt;387,387,'Заказ, cкидки и курсы валют'!$J$23*E1561/1000*D1561)*(1-'Заказ, cкидки и курсы валют'!$I$12),2)</f>
        <v>387</v>
      </c>
      <c r="I1561" s="14"/>
      <c r="J1561" s="96">
        <f>ROUND(IF(H1561&lt;'Заказ, cкидки и курсы валют'!$B$39,H1561*0.54*100/(100-'Заказ, cкидки и курсы валют'!$C$39),IF(H1561&lt;'Заказ, cкидки и курсы валют'!$B$40,H1561*0.54*100/(100-'Заказ, cкидки и курсы валют'!$C$40),IF(H1561&lt;'Заказ, cкидки и курсы валют'!$B$41,H1561*0.54*100/(100-'Заказ, cкидки и курсы валют'!$C$41),IF(H1561&lt;'Заказ, cкидки и курсы валют'!$B$42,H1561*0.54*100/(100-'Заказ, cкидки и курсы валют'!$C$42),IF(H1561&lt;'Заказ, cкидки и курсы валют'!$B$43,H1561*0.54*100/(100-'Заказ, cкидки и курсы валют'!$C$43),H1561))))),2)</f>
        <v>464.4</v>
      </c>
    </row>
    <row r="1562" spans="1:10" ht="12" customHeight="1" thickBot="1">
      <c r="A1562" s="403" t="s">
        <v>9570</v>
      </c>
      <c r="B1562" s="706" t="s">
        <v>212</v>
      </c>
      <c r="C1562" s="2116">
        <v>113.33</v>
      </c>
      <c r="D1562" s="706">
        <v>2</v>
      </c>
      <c r="E1562" s="1572">
        <f t="shared" si="478"/>
        <v>9317.24</v>
      </c>
      <c r="F1562" s="471">
        <f t="shared" si="488"/>
        <v>9317.24</v>
      </c>
      <c r="G1562" s="691">
        <f t="shared" si="427"/>
        <v>193500</v>
      </c>
      <c r="H1562" s="659">
        <f>ROUND(IF('Заказ, cкидки и курсы валют'!$J$23*E1562/1000*D1562&lt;387,387,'Заказ, cкидки и курсы валют'!$J$23*E1562/1000*D1562)*(1-'Заказ, cкидки и курсы валют'!$I$12),2)</f>
        <v>387</v>
      </c>
      <c r="I1562" s="14"/>
      <c r="J1562" s="96">
        <f>ROUND(IF(H1562&lt;'Заказ, cкидки и курсы валют'!$B$39,H1562*0.54*100/(100-'Заказ, cкидки и курсы валют'!$C$39),IF(H1562&lt;'Заказ, cкидки и курсы валют'!$B$40,H1562*0.54*100/(100-'Заказ, cкидки и курсы валют'!$C$40),IF(H1562&lt;'Заказ, cкидки и курсы валют'!$B$41,H1562*0.54*100/(100-'Заказ, cкидки и курсы валют'!$C$41),IF(H1562&lt;'Заказ, cкидки и курсы валют'!$B$42,H1562*0.54*100/(100-'Заказ, cкидки и курсы валют'!$C$42),IF(H1562&lt;'Заказ, cкидки и курсы валют'!$B$43,H1562*0.54*100/(100-'Заказ, cкидки и курсы валют'!$C$43),H1562))))),2)</f>
        <v>464.4</v>
      </c>
    </row>
    <row r="1563" spans="1:10" ht="12" customHeight="1" thickBot="1">
      <c r="A1563" s="403" t="s">
        <v>9569</v>
      </c>
      <c r="B1563" s="706" t="s">
        <v>213</v>
      </c>
      <c r="C1563" s="2116">
        <v>130</v>
      </c>
      <c r="D1563" s="706">
        <v>2</v>
      </c>
      <c r="E1563" s="1572">
        <f t="shared" si="478"/>
        <v>10294.779999999999</v>
      </c>
      <c r="F1563" s="471">
        <f t="shared" si="488"/>
        <v>10294.780000000001</v>
      </c>
      <c r="G1563" s="691">
        <f t="shared" ref="G1563:G1613" si="489">H1563/D1563*1000</f>
        <v>193500</v>
      </c>
      <c r="H1563" s="659">
        <f>ROUND(IF('Заказ, cкидки и курсы валют'!$J$23*E1563/1000*D1563&lt;387,387,'Заказ, cкидки и курсы валют'!$J$23*E1563/1000*D1563)*(1-'Заказ, cкидки и курсы валют'!$I$12),2)</f>
        <v>387</v>
      </c>
      <c r="I1563" s="14"/>
      <c r="J1563" s="96">
        <f>ROUND(IF(H1563&lt;'Заказ, cкидки и курсы валют'!$B$39,H1563*0.54*100/(100-'Заказ, cкидки и курсы валют'!$C$39),IF(H1563&lt;'Заказ, cкидки и курсы валют'!$B$40,H1563*0.54*100/(100-'Заказ, cкидки и курсы валют'!$C$40),IF(H1563&lt;'Заказ, cкидки и курсы валют'!$B$41,H1563*0.54*100/(100-'Заказ, cкидки и курсы валют'!$C$41),IF(H1563&lt;'Заказ, cкидки и курсы валют'!$B$42,H1563*0.54*100/(100-'Заказ, cкидки и курсы валют'!$C$42),IF(H1563&lt;'Заказ, cкидки и курсы валют'!$B$43,H1563*0.54*100/(100-'Заказ, cкидки и курсы валют'!$C$43),H1563))))),2)</f>
        <v>464.4</v>
      </c>
    </row>
    <row r="1564" spans="1:10" ht="12" customHeight="1" thickBot="1">
      <c r="A1564" s="403" t="s">
        <v>9568</v>
      </c>
      <c r="B1564" s="706" t="s">
        <v>214</v>
      </c>
      <c r="C1564" s="2116">
        <v>149</v>
      </c>
      <c r="D1564" s="706">
        <v>2</v>
      </c>
      <c r="E1564" s="1572">
        <f t="shared" si="478"/>
        <v>12286.96</v>
      </c>
      <c r="F1564" s="471">
        <f t="shared" si="488"/>
        <v>12286.96</v>
      </c>
      <c r="G1564" s="691">
        <f t="shared" si="489"/>
        <v>193500</v>
      </c>
      <c r="H1564" s="659">
        <f>ROUND(IF('Заказ, cкидки и курсы валют'!$J$23*E1564/1000*D1564&lt;387,387,'Заказ, cкидки и курсы валют'!$J$23*E1564/1000*D1564)*(1-'Заказ, cкидки и курсы валют'!$I$12),2)</f>
        <v>387</v>
      </c>
      <c r="I1564" s="14"/>
      <c r="J1564" s="96">
        <f>ROUND(IF(H1564&lt;'Заказ, cкидки и курсы валют'!$B$39,H1564*0.54*100/(100-'Заказ, cкидки и курсы валют'!$C$39),IF(H1564&lt;'Заказ, cкидки и курсы валют'!$B$40,H1564*0.54*100/(100-'Заказ, cкидки и курсы валют'!$C$40),IF(H1564&lt;'Заказ, cкидки и курсы валют'!$B$41,H1564*0.54*100/(100-'Заказ, cкидки и курсы валют'!$C$41),IF(H1564&lt;'Заказ, cкидки и курсы валют'!$B$42,H1564*0.54*100/(100-'Заказ, cкидки и курсы валют'!$C$42),IF(H1564&lt;'Заказ, cкидки и курсы валют'!$B$43,H1564*0.54*100/(100-'Заказ, cкидки и курсы валют'!$C$43),H1564))))),2)</f>
        <v>464.4</v>
      </c>
    </row>
    <row r="1565" spans="1:10" ht="12" customHeight="1" thickBot="1">
      <c r="A1565" s="403" t="s">
        <v>9567</v>
      </c>
      <c r="B1565" s="706" t="s">
        <v>215</v>
      </c>
      <c r="C1565" s="2116">
        <v>156</v>
      </c>
      <c r="D1565" s="706">
        <v>2</v>
      </c>
      <c r="E1565" s="1572">
        <f t="shared" si="478"/>
        <v>11431.08</v>
      </c>
      <c r="F1565" s="471">
        <f t="shared" si="488"/>
        <v>11431.08</v>
      </c>
      <c r="G1565" s="691">
        <f t="shared" si="489"/>
        <v>193500</v>
      </c>
      <c r="H1565" s="659">
        <f>ROUND(IF('Заказ, cкидки и курсы валют'!$J$23*E1565/1000*D1565&lt;387,387,'Заказ, cкидки и курсы валют'!$J$23*E1565/1000*D1565)*(1-'Заказ, cкидки и курсы валют'!$I$12),2)</f>
        <v>387</v>
      </c>
      <c r="I1565" s="14"/>
      <c r="J1565" s="96">
        <f>ROUND(IF(H1565&lt;'Заказ, cкидки и курсы валют'!$B$39,H1565*0.54*100/(100-'Заказ, cкидки и курсы валют'!$C$39),IF(H1565&lt;'Заказ, cкидки и курсы валют'!$B$40,H1565*0.54*100/(100-'Заказ, cкидки и курсы валют'!$C$40),IF(H1565&lt;'Заказ, cкидки и курсы валют'!$B$41,H1565*0.54*100/(100-'Заказ, cкидки и курсы валют'!$C$41),IF(H1565&lt;'Заказ, cкидки и курсы валют'!$B$42,H1565*0.54*100/(100-'Заказ, cкидки и курсы валют'!$C$42),IF(H1565&lt;'Заказ, cкидки и курсы валют'!$B$43,H1565*0.54*100/(100-'Заказ, cкидки и курсы валют'!$C$43),H1565))))),2)</f>
        <v>464.4</v>
      </c>
    </row>
    <row r="1566" spans="1:10" ht="12" customHeight="1" thickBot="1">
      <c r="A1566" s="403" t="s">
        <v>9566</v>
      </c>
      <c r="B1566" s="706" t="s">
        <v>4046</v>
      </c>
      <c r="C1566" s="2116">
        <v>57.9</v>
      </c>
      <c r="D1566" s="706">
        <v>5</v>
      </c>
      <c r="E1566" s="1572">
        <f t="shared" si="478"/>
        <v>3969.62</v>
      </c>
      <c r="F1566" s="471">
        <f t="shared" si="488"/>
        <v>3969.62</v>
      </c>
      <c r="G1566" s="691">
        <f t="shared" si="489"/>
        <v>77400</v>
      </c>
      <c r="H1566" s="659">
        <f>ROUND(IF('Заказ, cкидки и курсы валют'!$J$23*E1566/1000*D1566&lt;387,387,'Заказ, cкидки и курсы валют'!$J$23*E1566/1000*D1566)*(1-'Заказ, cкидки и курсы валют'!$I$12),2)</f>
        <v>387</v>
      </c>
      <c r="I1566" s="14"/>
      <c r="J1566" s="96">
        <f>ROUND(IF(H1566&lt;'Заказ, cкидки и курсы валют'!$B$39,H1566*0.54*100/(100-'Заказ, cкидки и курсы валют'!$C$39),IF(H1566&lt;'Заказ, cкидки и курсы валют'!$B$40,H1566*0.54*100/(100-'Заказ, cкидки и курсы валют'!$C$40),IF(H1566&lt;'Заказ, cкидки и курсы валют'!$B$41,H1566*0.54*100/(100-'Заказ, cкидки и курсы валют'!$C$41),IF(H1566&lt;'Заказ, cкидки и курсы валют'!$B$42,H1566*0.54*100/(100-'Заказ, cкидки и курсы валют'!$C$42),IF(H1566&lt;'Заказ, cкидки и курсы валют'!$B$43,H1566*0.54*100/(100-'Заказ, cкидки и курсы валют'!$C$43),H1566))))),2)</f>
        <v>464.4</v>
      </c>
    </row>
    <row r="1567" spans="1:10" ht="12" customHeight="1" thickBot="1">
      <c r="A1567" s="403" t="s">
        <v>9565</v>
      </c>
      <c r="B1567" s="706" t="s">
        <v>1000</v>
      </c>
      <c r="C1567" s="2116">
        <v>65.72</v>
      </c>
      <c r="D1567" s="706">
        <v>4</v>
      </c>
      <c r="E1567" s="1572">
        <f t="shared" si="478"/>
        <v>4981.34</v>
      </c>
      <c r="F1567" s="471">
        <f t="shared" si="488"/>
        <v>4981.34</v>
      </c>
      <c r="G1567" s="691">
        <f t="shared" si="489"/>
        <v>96750</v>
      </c>
      <c r="H1567" s="659">
        <f>ROUND(IF('Заказ, cкидки и курсы валют'!$J$23*E1567/1000*D1567&lt;387,387,'Заказ, cкидки и курсы валют'!$J$23*E1567/1000*D1567)*(1-'Заказ, cкидки и курсы валют'!$I$12),2)</f>
        <v>387</v>
      </c>
      <c r="I1567" s="14"/>
      <c r="J1567" s="96">
        <f>ROUND(IF(H1567&lt;'Заказ, cкидки и курсы валют'!$B$39,H1567*0.54*100/(100-'Заказ, cкидки и курсы валют'!$C$39),IF(H1567&lt;'Заказ, cкидки и курсы валют'!$B$40,H1567*0.54*100/(100-'Заказ, cкидки и курсы валют'!$C$40),IF(H1567&lt;'Заказ, cкидки и курсы валют'!$B$41,H1567*0.54*100/(100-'Заказ, cкидки и курсы валют'!$C$41),IF(H1567&lt;'Заказ, cкидки и курсы валют'!$B$42,H1567*0.54*100/(100-'Заказ, cкидки и курсы валют'!$C$42),IF(H1567&lt;'Заказ, cкидки и курсы валют'!$B$43,H1567*0.54*100/(100-'Заказ, cкидки и курсы валют'!$C$43),H1567))))),2)</f>
        <v>464.4</v>
      </c>
    </row>
    <row r="1568" spans="1:10" ht="12" customHeight="1" thickBot="1">
      <c r="A1568" s="403" t="s">
        <v>9564</v>
      </c>
      <c r="B1568" s="706" t="s">
        <v>1001</v>
      </c>
      <c r="C1568" s="2116">
        <v>75</v>
      </c>
      <c r="D1568" s="706">
        <v>3</v>
      </c>
      <c r="E1568" s="1572">
        <f t="shared" si="478"/>
        <v>5847.38</v>
      </c>
      <c r="F1568" s="471">
        <f t="shared" si="488"/>
        <v>5847.38</v>
      </c>
      <c r="G1568" s="691">
        <f t="shared" si="489"/>
        <v>129000</v>
      </c>
      <c r="H1568" s="659">
        <f>ROUND(IF('Заказ, cкидки и курсы валют'!$J$23*E1568/1000*D1568&lt;387,387,'Заказ, cкидки и курсы валют'!$J$23*E1568/1000*D1568)*(1-'Заказ, cкидки и курсы валют'!$I$12),2)</f>
        <v>387</v>
      </c>
      <c r="I1568" s="14"/>
      <c r="J1568" s="96">
        <f>ROUND(IF(H1568&lt;'Заказ, cкидки и курсы валют'!$B$39,H1568*0.54*100/(100-'Заказ, cкидки и курсы валют'!$C$39),IF(H1568&lt;'Заказ, cкидки и курсы валют'!$B$40,H1568*0.54*100/(100-'Заказ, cкидки и курсы валют'!$C$40),IF(H1568&lt;'Заказ, cкидки и курсы валют'!$B$41,H1568*0.54*100/(100-'Заказ, cкидки и курсы валют'!$C$41),IF(H1568&lt;'Заказ, cкидки и курсы валют'!$B$42,H1568*0.54*100/(100-'Заказ, cкидки и курсы валют'!$C$42),IF(H1568&lt;'Заказ, cкидки и курсы валют'!$B$43,H1568*0.54*100/(100-'Заказ, cкидки и курсы валют'!$C$43),H1568))))),2)</f>
        <v>464.4</v>
      </c>
    </row>
    <row r="1569" spans="1:10" ht="12" customHeight="1" thickBot="1">
      <c r="A1569" s="403" t="s">
        <v>9563</v>
      </c>
      <c r="B1569" s="706" t="s">
        <v>1002</v>
      </c>
      <c r="C1569" s="2116">
        <v>85</v>
      </c>
      <c r="D1569" s="706">
        <v>3</v>
      </c>
      <c r="E1569" s="1572">
        <f t="shared" si="478"/>
        <v>6548.52</v>
      </c>
      <c r="F1569" s="471">
        <f t="shared" si="488"/>
        <v>6548.52</v>
      </c>
      <c r="G1569" s="691">
        <f t="shared" si="489"/>
        <v>129000</v>
      </c>
      <c r="H1569" s="659">
        <f>ROUND(IF('Заказ, cкидки и курсы валют'!$J$23*E1569/1000*D1569&lt;387,387,'Заказ, cкидки и курсы валют'!$J$23*E1569/1000*D1569)*(1-'Заказ, cкидки и курсы валют'!$I$12),2)</f>
        <v>387</v>
      </c>
      <c r="I1569" s="14"/>
      <c r="J1569" s="96">
        <f>ROUND(IF(H1569&lt;'Заказ, cкидки и курсы валют'!$B$39,H1569*0.54*100/(100-'Заказ, cкидки и курсы валют'!$C$39),IF(H1569&lt;'Заказ, cкидки и курсы валют'!$B$40,H1569*0.54*100/(100-'Заказ, cкидки и курсы валют'!$C$40),IF(H1569&lt;'Заказ, cкидки и курсы валют'!$B$41,H1569*0.54*100/(100-'Заказ, cкидки и курсы валют'!$C$41),IF(H1569&lt;'Заказ, cкидки и курсы валют'!$B$42,H1569*0.54*100/(100-'Заказ, cкидки и курсы валют'!$C$42),IF(H1569&lt;'Заказ, cкидки и курсы валют'!$B$43,H1569*0.54*100/(100-'Заказ, cкидки и курсы валют'!$C$43),H1569))))),2)</f>
        <v>464.4</v>
      </c>
    </row>
    <row r="1570" spans="1:10" ht="12" customHeight="1" thickBot="1">
      <c r="A1570" s="403" t="s">
        <v>9562</v>
      </c>
      <c r="B1570" s="706" t="s">
        <v>3171</v>
      </c>
      <c r="C1570" s="2116">
        <v>95.2</v>
      </c>
      <c r="D1570" s="706">
        <v>3</v>
      </c>
      <c r="E1570" s="1572">
        <f t="shared" si="478"/>
        <v>7038.58</v>
      </c>
      <c r="F1570" s="471">
        <f t="shared" si="488"/>
        <v>7038.58</v>
      </c>
      <c r="G1570" s="691">
        <f t="shared" si="489"/>
        <v>129000</v>
      </c>
      <c r="H1570" s="659">
        <f>ROUND(IF('Заказ, cкидки и курсы валют'!$J$23*E1570/1000*D1570&lt;387,387,'Заказ, cкидки и курсы валют'!$J$23*E1570/1000*D1570)*(1-'Заказ, cкидки и курсы валют'!$I$12),2)</f>
        <v>387</v>
      </c>
      <c r="I1570" s="14"/>
      <c r="J1570" s="96">
        <f>ROUND(IF(H1570&lt;'Заказ, cкидки и курсы валют'!$B$39,H1570*0.54*100/(100-'Заказ, cкидки и курсы валют'!$C$39),IF(H1570&lt;'Заказ, cкидки и курсы валют'!$B$40,H1570*0.54*100/(100-'Заказ, cкидки и курсы валют'!$C$40),IF(H1570&lt;'Заказ, cкидки и курсы валют'!$B$41,H1570*0.54*100/(100-'Заказ, cкидки и курсы валют'!$C$41),IF(H1570&lt;'Заказ, cкидки и курсы валют'!$B$42,H1570*0.54*100/(100-'Заказ, cкидки и курсы валют'!$C$42),IF(H1570&lt;'Заказ, cкидки и курсы валют'!$B$43,H1570*0.54*100/(100-'Заказ, cкидки и курсы валют'!$C$43),H1570))))),2)</f>
        <v>464.4</v>
      </c>
    </row>
    <row r="1571" spans="1:10" ht="12" customHeight="1" thickBot="1">
      <c r="A1571" s="403" t="s">
        <v>9561</v>
      </c>
      <c r="B1571" s="706" t="s">
        <v>1003</v>
      </c>
      <c r="C1571" s="2116">
        <v>102.61</v>
      </c>
      <c r="D1571" s="706">
        <v>3</v>
      </c>
      <c r="E1571" s="1572">
        <f t="shared" si="478"/>
        <v>7466.34</v>
      </c>
      <c r="F1571" s="471">
        <f t="shared" si="488"/>
        <v>7466.34</v>
      </c>
      <c r="G1571" s="691">
        <f t="shared" si="489"/>
        <v>129000</v>
      </c>
      <c r="H1571" s="659">
        <f>ROUND(IF('Заказ, cкидки и курсы валют'!$J$23*E1571/1000*D1571&lt;387,387,'Заказ, cкидки и курсы валют'!$J$23*E1571/1000*D1571)*(1-'Заказ, cкидки и курсы валют'!$I$12),2)</f>
        <v>387</v>
      </c>
      <c r="I1571" s="14"/>
      <c r="J1571" s="96">
        <f>ROUND(IF(H1571&lt;'Заказ, cкидки и курсы валют'!$B$39,H1571*0.54*100/(100-'Заказ, cкидки и курсы валют'!$C$39),IF(H1571&lt;'Заказ, cкидки и курсы валют'!$B$40,H1571*0.54*100/(100-'Заказ, cкидки и курсы валют'!$C$40),IF(H1571&lt;'Заказ, cкидки и курсы валют'!$B$41,H1571*0.54*100/(100-'Заказ, cкидки и курсы валют'!$C$41),IF(H1571&lt;'Заказ, cкидки и курсы валют'!$B$42,H1571*0.54*100/(100-'Заказ, cкидки и курсы валют'!$C$42),IF(H1571&lt;'Заказ, cкидки и курсы валют'!$B$43,H1571*0.54*100/(100-'Заказ, cкидки и курсы валют'!$C$43),H1571))))),2)</f>
        <v>464.4</v>
      </c>
    </row>
    <row r="1572" spans="1:10" ht="12" customHeight="1" thickBot="1">
      <c r="A1572" s="403" t="s">
        <v>9560</v>
      </c>
      <c r="B1572" s="706" t="s">
        <v>1004</v>
      </c>
      <c r="C1572" s="2116">
        <v>114.14</v>
      </c>
      <c r="D1572" s="706">
        <v>3</v>
      </c>
      <c r="E1572" s="1572">
        <f t="shared" si="478"/>
        <v>7658.56</v>
      </c>
      <c r="F1572" s="471">
        <f t="shared" ref="F1572:F1585" si="490">ROUND(E1572*(1-$F$11),2)</f>
        <v>7658.56</v>
      </c>
      <c r="G1572" s="691">
        <f t="shared" si="489"/>
        <v>129000</v>
      </c>
      <c r="H1572" s="659">
        <f>ROUND(IF('Заказ, cкидки и курсы валют'!$J$23*E1572/1000*D1572&lt;387,387,'Заказ, cкидки и курсы валют'!$J$23*E1572/1000*D1572)*(1-'Заказ, cкидки и курсы валют'!$I$12),2)</f>
        <v>387</v>
      </c>
      <c r="I1572" s="14"/>
      <c r="J1572" s="96">
        <f>ROUND(IF(H1572&lt;'Заказ, cкидки и курсы валют'!$B$39,H1572*0.54*100/(100-'Заказ, cкидки и курсы валют'!$C$39),IF(H1572&lt;'Заказ, cкидки и курсы валют'!$B$40,H1572*0.54*100/(100-'Заказ, cкидки и курсы валют'!$C$40),IF(H1572&lt;'Заказ, cкидки и курсы валют'!$B$41,H1572*0.54*100/(100-'Заказ, cкидки и курсы валют'!$C$41),IF(H1572&lt;'Заказ, cкидки и курсы валют'!$B$42,H1572*0.54*100/(100-'Заказ, cкидки и курсы валют'!$C$42),IF(H1572&lt;'Заказ, cкидки и курсы валют'!$B$43,H1572*0.54*100/(100-'Заказ, cкидки и курсы валют'!$C$43),H1572))))),2)</f>
        <v>464.4</v>
      </c>
    </row>
    <row r="1573" spans="1:10" ht="12" customHeight="1" thickBot="1">
      <c r="A1573" s="403" t="s">
        <v>9559</v>
      </c>
      <c r="B1573" s="706" t="s">
        <v>2434</v>
      </c>
      <c r="C1573" s="2116">
        <v>120</v>
      </c>
      <c r="D1573" s="706">
        <v>2</v>
      </c>
      <c r="E1573" s="1572">
        <f t="shared" si="478"/>
        <v>9493.16</v>
      </c>
      <c r="F1573" s="471">
        <f t="shared" si="490"/>
        <v>9493.16</v>
      </c>
      <c r="G1573" s="691">
        <f t="shared" si="489"/>
        <v>193500</v>
      </c>
      <c r="H1573" s="659">
        <f>ROUND(IF('Заказ, cкидки и курсы валют'!$J$23*E1573/1000*D1573&lt;387,387,'Заказ, cкидки и курсы валют'!$J$23*E1573/1000*D1573)*(1-'Заказ, cкидки и курсы валют'!$I$12),2)</f>
        <v>387</v>
      </c>
      <c r="I1573" s="14"/>
      <c r="J1573" s="96">
        <f>ROUND(IF(H1573&lt;'Заказ, cкидки и курсы валют'!$B$39,H1573*0.54*100/(100-'Заказ, cкидки и курсы валют'!$C$39),IF(H1573&lt;'Заказ, cкидки и курсы валют'!$B$40,H1573*0.54*100/(100-'Заказ, cкидки и курсы валют'!$C$40),IF(H1573&lt;'Заказ, cкидки и курсы валют'!$B$41,H1573*0.54*100/(100-'Заказ, cкидки и курсы валют'!$C$41),IF(H1573&lt;'Заказ, cкидки и курсы валют'!$B$42,H1573*0.54*100/(100-'Заказ, cкидки и курсы валют'!$C$42),IF(H1573&lt;'Заказ, cкидки и курсы валют'!$B$43,H1573*0.54*100/(100-'Заказ, cкидки и курсы валют'!$C$43),H1573))))),2)</f>
        <v>464.4</v>
      </c>
    </row>
    <row r="1574" spans="1:10" ht="12" customHeight="1" thickBot="1">
      <c r="A1574" s="403" t="s">
        <v>9558</v>
      </c>
      <c r="B1574" s="706" t="s">
        <v>1005</v>
      </c>
      <c r="C1574" s="2116">
        <v>141.18</v>
      </c>
      <c r="D1574" s="706">
        <v>2</v>
      </c>
      <c r="E1574" s="1572">
        <f t="shared" si="478"/>
        <v>10623.84</v>
      </c>
      <c r="F1574" s="471">
        <f t="shared" si="490"/>
        <v>10623.84</v>
      </c>
      <c r="G1574" s="691">
        <f t="shared" si="489"/>
        <v>193500</v>
      </c>
      <c r="H1574" s="659">
        <f>ROUND(IF('Заказ, cкидки и курсы валют'!$J$23*E1574/1000*D1574&lt;387,387,'Заказ, cкидки и курсы валют'!$J$23*E1574/1000*D1574)*(1-'Заказ, cкидки и курсы валют'!$I$12),2)</f>
        <v>387</v>
      </c>
      <c r="I1574" s="14"/>
      <c r="J1574" s="96">
        <f>ROUND(IF(H1574&lt;'Заказ, cкидки и курсы валют'!$B$39,H1574*0.54*100/(100-'Заказ, cкидки и курсы валют'!$C$39),IF(H1574&lt;'Заказ, cкидки и курсы валют'!$B$40,H1574*0.54*100/(100-'Заказ, cкидки и курсы валют'!$C$40),IF(H1574&lt;'Заказ, cкидки и курсы валют'!$B$41,H1574*0.54*100/(100-'Заказ, cкидки и курсы валют'!$C$41),IF(H1574&lt;'Заказ, cкидки и курсы валют'!$B$42,H1574*0.54*100/(100-'Заказ, cкидки и курсы валют'!$C$42),IF(H1574&lt;'Заказ, cкидки и курсы валют'!$B$43,H1574*0.54*100/(100-'Заказ, cкидки и курсы валют'!$C$43),H1574))))),2)</f>
        <v>464.4</v>
      </c>
    </row>
    <row r="1575" spans="1:10" ht="12" customHeight="1" thickBot="1">
      <c r="A1575" s="403" t="s">
        <v>9557</v>
      </c>
      <c r="B1575" s="706" t="s">
        <v>976</v>
      </c>
      <c r="C1575" s="2116">
        <v>158.66999999999999</v>
      </c>
      <c r="D1575" s="706">
        <v>2</v>
      </c>
      <c r="E1575" s="1572">
        <f t="shared" si="478"/>
        <v>12089.16</v>
      </c>
      <c r="F1575" s="471">
        <f t="shared" si="490"/>
        <v>12089.16</v>
      </c>
      <c r="G1575" s="691">
        <f t="shared" si="489"/>
        <v>193500</v>
      </c>
      <c r="H1575" s="659">
        <f>ROUND(IF('Заказ, cкидки и курсы валют'!$J$23*E1575/1000*D1575&lt;387,387,'Заказ, cкидки и курсы валют'!$J$23*E1575/1000*D1575)*(1-'Заказ, cкидки и курсы валют'!$I$12),2)</f>
        <v>387</v>
      </c>
      <c r="I1575" s="14"/>
      <c r="J1575" s="96">
        <f>ROUND(IF(H1575&lt;'Заказ, cкидки и курсы валют'!$B$39,H1575*0.54*100/(100-'Заказ, cкидки и курсы валют'!$C$39),IF(H1575&lt;'Заказ, cкидки и курсы валют'!$B$40,H1575*0.54*100/(100-'Заказ, cкидки и курсы валют'!$C$40),IF(H1575&lt;'Заказ, cкидки и курсы валют'!$B$41,H1575*0.54*100/(100-'Заказ, cкидки и курсы валют'!$C$41),IF(H1575&lt;'Заказ, cкидки и курсы валют'!$B$42,H1575*0.54*100/(100-'Заказ, cкидки и курсы валют'!$C$42),IF(H1575&lt;'Заказ, cкидки и курсы валют'!$B$43,H1575*0.54*100/(100-'Заказ, cкидки и курсы валют'!$C$43),H1575))))),2)</f>
        <v>464.4</v>
      </c>
    </row>
    <row r="1576" spans="1:10" ht="12" customHeight="1" thickBot="1">
      <c r="A1576" s="403" t="s">
        <v>9556</v>
      </c>
      <c r="B1576" s="706" t="s">
        <v>957</v>
      </c>
      <c r="C1576" s="2116">
        <v>177</v>
      </c>
      <c r="D1576" s="706">
        <v>2</v>
      </c>
      <c r="E1576" s="1572">
        <f t="shared" si="478"/>
        <v>12697.34</v>
      </c>
      <c r="F1576" s="471">
        <f t="shared" si="490"/>
        <v>12697.34</v>
      </c>
      <c r="G1576" s="691">
        <f t="shared" si="489"/>
        <v>193500</v>
      </c>
      <c r="H1576" s="659">
        <f>ROUND(IF('Заказ, cкидки и курсы валют'!$J$23*E1576/1000*D1576&lt;387,387,'Заказ, cкидки и курсы валют'!$J$23*E1576/1000*D1576)*(1-'Заказ, cкидки и курсы валют'!$I$12),2)</f>
        <v>387</v>
      </c>
      <c r="I1576" s="14"/>
      <c r="J1576" s="96">
        <f>ROUND(IF(H1576&lt;'Заказ, cкидки и курсы валют'!$B$39,H1576*0.54*100/(100-'Заказ, cкидки и курсы валют'!$C$39),IF(H1576&lt;'Заказ, cкидки и курсы валют'!$B$40,H1576*0.54*100/(100-'Заказ, cкидки и курсы валют'!$C$40),IF(H1576&lt;'Заказ, cкидки и курсы валют'!$B$41,H1576*0.54*100/(100-'Заказ, cкидки и курсы валют'!$C$41),IF(H1576&lt;'Заказ, cкидки и курсы валют'!$B$42,H1576*0.54*100/(100-'Заказ, cкидки и курсы валют'!$C$42),IF(H1576&lt;'Заказ, cкидки и курсы валют'!$B$43,H1576*0.54*100/(100-'Заказ, cкидки и курсы валют'!$C$43),H1576))))),2)</f>
        <v>464.4</v>
      </c>
    </row>
    <row r="1577" spans="1:10" ht="12" customHeight="1" thickBot="1">
      <c r="A1577" s="403" t="s">
        <v>9555</v>
      </c>
      <c r="B1577" s="706" t="s">
        <v>5812</v>
      </c>
      <c r="C1577" s="2304">
        <v>200</v>
      </c>
      <c r="D1577" s="706">
        <v>2</v>
      </c>
      <c r="E1577" s="1572">
        <f t="shared" si="478"/>
        <v>13620.72</v>
      </c>
      <c r="F1577" s="471">
        <f t="shared" si="490"/>
        <v>13620.72</v>
      </c>
      <c r="G1577" s="691">
        <f t="shared" si="489"/>
        <v>193500</v>
      </c>
      <c r="H1577" s="659">
        <f>ROUND(IF('Заказ, cкидки и курсы валют'!$J$23*E1577/1000*D1577&lt;387,387,'Заказ, cкидки и курсы валют'!$J$23*E1577/1000*D1577)*(1-'Заказ, cкидки и курсы валют'!$I$12),2)</f>
        <v>387</v>
      </c>
      <c r="I1577" s="14"/>
      <c r="J1577" s="96">
        <f>ROUND(IF(H1577&lt;'Заказ, cкидки и курсы валют'!$B$39,H1577*0.54*100/(100-'Заказ, cкидки и курсы валют'!$C$39),IF(H1577&lt;'Заказ, cкидки и курсы валют'!$B$40,H1577*0.54*100/(100-'Заказ, cкидки и курсы валют'!$C$40),IF(H1577&lt;'Заказ, cкидки и курсы валют'!$B$41,H1577*0.54*100/(100-'Заказ, cкидки и курсы валют'!$C$41),IF(H1577&lt;'Заказ, cкидки и курсы валют'!$B$42,H1577*0.54*100/(100-'Заказ, cкидки и курсы валют'!$C$42),IF(H1577&lt;'Заказ, cкидки и курсы валют'!$B$43,H1577*0.54*100/(100-'Заказ, cкидки и курсы валют'!$C$43),H1577))))),2)</f>
        <v>464.4</v>
      </c>
    </row>
    <row r="1578" spans="1:10" ht="12" customHeight="1" thickBot="1">
      <c r="A1578" s="403" t="s">
        <v>9554</v>
      </c>
      <c r="B1578" s="706" t="s">
        <v>1334</v>
      </c>
      <c r="C1578" s="2304">
        <v>220</v>
      </c>
      <c r="D1578" s="706">
        <v>2</v>
      </c>
      <c r="E1578" s="1572">
        <f t="shared" si="478"/>
        <v>14999.1</v>
      </c>
      <c r="F1578" s="471">
        <f t="shared" si="490"/>
        <v>14999.1</v>
      </c>
      <c r="G1578" s="691">
        <f t="shared" si="489"/>
        <v>193500</v>
      </c>
      <c r="H1578" s="659">
        <f>ROUND(IF('Заказ, cкидки и курсы валют'!$J$23*E1578/1000*D1578&lt;387,387,'Заказ, cкидки и курсы валют'!$J$23*E1578/1000*D1578)*(1-'Заказ, cкидки и курсы валют'!$I$12),2)</f>
        <v>387</v>
      </c>
      <c r="I1578" s="14"/>
      <c r="J1578" s="96">
        <f>ROUND(IF(H1578&lt;'Заказ, cкидки и курсы валют'!$B$39,H1578*0.54*100/(100-'Заказ, cкидки и курсы валют'!$C$39),IF(H1578&lt;'Заказ, cкидки и курсы валют'!$B$40,H1578*0.54*100/(100-'Заказ, cкидки и курсы валют'!$C$40),IF(H1578&lt;'Заказ, cкидки и курсы валют'!$B$41,H1578*0.54*100/(100-'Заказ, cкидки и курсы валют'!$C$41),IF(H1578&lt;'Заказ, cкидки и курсы валют'!$B$42,H1578*0.54*100/(100-'Заказ, cкидки и курсы валют'!$C$42),IF(H1578&lt;'Заказ, cкидки и курсы валют'!$B$43,H1578*0.54*100/(100-'Заказ, cкидки и курсы валют'!$C$43),H1578))))),2)</f>
        <v>464.4</v>
      </c>
    </row>
    <row r="1579" spans="1:10" ht="12" customHeight="1" thickBot="1">
      <c r="A1579" s="403" t="s">
        <v>9553</v>
      </c>
      <c r="B1579" s="706" t="s">
        <v>3178</v>
      </c>
      <c r="C1579" s="2116">
        <v>88.35</v>
      </c>
      <c r="D1579" s="706">
        <v>2</v>
      </c>
      <c r="E1579" s="1572">
        <f t="shared" si="478"/>
        <v>7927.98</v>
      </c>
      <c r="F1579" s="471">
        <f t="shared" si="490"/>
        <v>7927.98</v>
      </c>
      <c r="G1579" s="691">
        <f t="shared" si="489"/>
        <v>193500</v>
      </c>
      <c r="H1579" s="659">
        <f>ROUND(IF('Заказ, cкидки и курсы валют'!$J$23*E1579/1000*D1579&lt;387,387,'Заказ, cкидки и курсы валют'!$J$23*E1579/1000*D1579)*(1-'Заказ, cкидки и курсы валют'!$I$12),2)</f>
        <v>387</v>
      </c>
      <c r="I1579" s="14"/>
      <c r="J1579" s="96">
        <f>ROUND(IF(H1579&lt;'Заказ, cкидки и курсы валют'!$B$39,H1579*0.54*100/(100-'Заказ, cкидки и курсы валют'!$C$39),IF(H1579&lt;'Заказ, cкидки и курсы валют'!$B$40,H1579*0.54*100/(100-'Заказ, cкидки и курсы валют'!$C$40),IF(H1579&lt;'Заказ, cкидки и курсы валют'!$B$41,H1579*0.54*100/(100-'Заказ, cкидки и курсы валют'!$C$41),IF(H1579&lt;'Заказ, cкидки и курсы валют'!$B$42,H1579*0.54*100/(100-'Заказ, cкидки и курсы валют'!$C$42),IF(H1579&lt;'Заказ, cкидки и курсы валют'!$B$43,H1579*0.54*100/(100-'Заказ, cкидки и курсы валют'!$C$43),H1579))))),2)</f>
        <v>464.4</v>
      </c>
    </row>
    <row r="1580" spans="1:10" ht="12" customHeight="1" thickBot="1">
      <c r="A1580" s="403" t="s">
        <v>9552</v>
      </c>
      <c r="B1580" s="706" t="s">
        <v>3179</v>
      </c>
      <c r="C1580" s="2116">
        <v>100.87</v>
      </c>
      <c r="D1580" s="706">
        <v>2</v>
      </c>
      <c r="E1580" s="1572">
        <f t="shared" si="478"/>
        <v>8407.6</v>
      </c>
      <c r="F1580" s="471">
        <f t="shared" si="490"/>
        <v>8407.6</v>
      </c>
      <c r="G1580" s="691">
        <f t="shared" si="489"/>
        <v>193500</v>
      </c>
      <c r="H1580" s="659">
        <f>ROUND(IF('Заказ, cкидки и курсы валют'!$J$23*E1580/1000*D1580&lt;387,387,'Заказ, cкидки и курсы валют'!$J$23*E1580/1000*D1580)*(1-'Заказ, cкидки и курсы валют'!$I$12),2)</f>
        <v>387</v>
      </c>
      <c r="I1580" s="14"/>
      <c r="J1580" s="96">
        <f>ROUND(IF(H1580&lt;'Заказ, cкидки и курсы валют'!$B$39,H1580*0.54*100/(100-'Заказ, cкидки и курсы валют'!$C$39),IF(H1580&lt;'Заказ, cкидки и курсы валют'!$B$40,H1580*0.54*100/(100-'Заказ, cкидки и курсы валют'!$C$40),IF(H1580&lt;'Заказ, cкидки и курсы валют'!$B$41,H1580*0.54*100/(100-'Заказ, cкидки и курсы валют'!$C$41),IF(H1580&lt;'Заказ, cкидки и курсы валют'!$B$42,H1580*0.54*100/(100-'Заказ, cкидки и курсы валют'!$C$42),IF(H1580&lt;'Заказ, cкидки и курсы валют'!$B$43,H1580*0.54*100/(100-'Заказ, cкидки и курсы валют'!$C$43),H1580))))),2)</f>
        <v>464.4</v>
      </c>
    </row>
    <row r="1581" spans="1:10" ht="12" customHeight="1" thickBot="1">
      <c r="A1581" s="403" t="s">
        <v>9551</v>
      </c>
      <c r="B1581" s="706" t="s">
        <v>3180</v>
      </c>
      <c r="C1581" s="2116">
        <v>117</v>
      </c>
      <c r="D1581" s="706">
        <v>2</v>
      </c>
      <c r="E1581" s="1572">
        <f t="shared" si="478"/>
        <v>9064.7799999999988</v>
      </c>
      <c r="F1581" s="471">
        <f t="shared" si="490"/>
        <v>9064.7800000000007</v>
      </c>
      <c r="G1581" s="691">
        <f t="shared" si="489"/>
        <v>193500</v>
      </c>
      <c r="H1581" s="659">
        <f>ROUND(IF('Заказ, cкидки и курсы валют'!$J$23*E1581/1000*D1581&lt;387,387,'Заказ, cкидки и курсы валют'!$J$23*E1581/1000*D1581)*(1-'Заказ, cкидки и курсы валют'!$I$12),2)</f>
        <v>387</v>
      </c>
      <c r="I1581" s="14"/>
      <c r="J1581" s="96">
        <f>ROUND(IF(H1581&lt;'Заказ, cкидки и курсы валют'!$B$39,H1581*0.54*100/(100-'Заказ, cкидки и курсы валют'!$C$39),IF(H1581&lt;'Заказ, cкидки и курсы валют'!$B$40,H1581*0.54*100/(100-'Заказ, cкидки и курсы валют'!$C$40),IF(H1581&lt;'Заказ, cкидки и курсы валют'!$B$41,H1581*0.54*100/(100-'Заказ, cкидки и курсы валют'!$C$41),IF(H1581&lt;'Заказ, cкидки и курсы валют'!$B$42,H1581*0.54*100/(100-'Заказ, cкидки и курсы валют'!$C$42),IF(H1581&lt;'Заказ, cкидки и курсы валют'!$B$43,H1581*0.54*100/(100-'Заказ, cкидки и курсы валют'!$C$43),H1581))))),2)</f>
        <v>464.4</v>
      </c>
    </row>
    <row r="1582" spans="1:10" ht="12" customHeight="1" thickBot="1">
      <c r="A1582" s="403" t="s">
        <v>9550</v>
      </c>
      <c r="B1582" s="706" t="s">
        <v>3181</v>
      </c>
      <c r="C1582" s="2116">
        <v>126.32</v>
      </c>
      <c r="D1582" s="706">
        <v>2</v>
      </c>
      <c r="E1582" s="1572">
        <f t="shared" si="478"/>
        <v>9618.66</v>
      </c>
      <c r="F1582" s="471">
        <f t="shared" si="490"/>
        <v>9618.66</v>
      </c>
      <c r="G1582" s="691">
        <f t="shared" si="489"/>
        <v>193500</v>
      </c>
      <c r="H1582" s="659">
        <f>ROUND(IF('Заказ, cкидки и курсы валют'!$J$23*E1582/1000*D1582&lt;387,387,'Заказ, cкидки и курсы валют'!$J$23*E1582/1000*D1582)*(1-'Заказ, cкидки и курсы валют'!$I$12),2)</f>
        <v>387</v>
      </c>
      <c r="I1582" s="14"/>
      <c r="J1582" s="96">
        <f>ROUND(IF(H1582&lt;'Заказ, cкидки и курсы валют'!$B$39,H1582*0.54*100/(100-'Заказ, cкидки и курсы валют'!$C$39),IF(H1582&lt;'Заказ, cкидки и курсы валют'!$B$40,H1582*0.54*100/(100-'Заказ, cкидки и курсы валют'!$C$40),IF(H1582&lt;'Заказ, cкидки и курсы валют'!$B$41,H1582*0.54*100/(100-'Заказ, cкидки и курсы валют'!$C$41),IF(H1582&lt;'Заказ, cкидки и курсы валют'!$B$42,H1582*0.54*100/(100-'Заказ, cкидки и курсы валют'!$C$42),IF(H1582&lt;'Заказ, cкидки и курсы валют'!$B$43,H1582*0.54*100/(100-'Заказ, cкидки и курсы валют'!$C$43),H1582))))),2)</f>
        <v>464.4</v>
      </c>
    </row>
    <row r="1583" spans="1:10" ht="12" customHeight="1" thickBot="1">
      <c r="A1583" s="403" t="s">
        <v>9549</v>
      </c>
      <c r="B1583" s="706" t="s">
        <v>3172</v>
      </c>
      <c r="C1583" s="2116">
        <v>138.82</v>
      </c>
      <c r="D1583" s="706">
        <v>2</v>
      </c>
      <c r="E1583" s="1572">
        <f t="shared" si="478"/>
        <v>10023.98</v>
      </c>
      <c r="F1583" s="471">
        <f t="shared" si="490"/>
        <v>10023.98</v>
      </c>
      <c r="G1583" s="691">
        <f t="shared" si="489"/>
        <v>193500</v>
      </c>
      <c r="H1583" s="659">
        <f>ROUND(IF('Заказ, cкидки и курсы валют'!$J$23*E1583/1000*D1583&lt;387,387,'Заказ, cкидки и курсы валют'!$J$23*E1583/1000*D1583)*(1-'Заказ, cкидки и курсы валют'!$I$12),2)</f>
        <v>387</v>
      </c>
      <c r="I1583" s="14"/>
      <c r="J1583" s="96">
        <f>ROUND(IF(H1583&lt;'Заказ, cкидки и курсы валют'!$B$39,H1583*0.54*100/(100-'Заказ, cкидки и курсы валют'!$C$39),IF(H1583&lt;'Заказ, cкидки и курсы валют'!$B$40,H1583*0.54*100/(100-'Заказ, cкидки и курсы валют'!$C$40),IF(H1583&lt;'Заказ, cкидки и курсы валют'!$B$41,H1583*0.54*100/(100-'Заказ, cкидки и курсы валют'!$C$41),IF(H1583&lt;'Заказ, cкидки и курсы валют'!$B$42,H1583*0.54*100/(100-'Заказ, cкидки и курсы валют'!$C$42),IF(H1583&lt;'Заказ, cкидки и курсы валют'!$B$43,H1583*0.54*100/(100-'Заказ, cкидки и курсы валют'!$C$43),H1583))))),2)</f>
        <v>464.4</v>
      </c>
    </row>
    <row r="1584" spans="1:10" ht="12" customHeight="1" thickBot="1">
      <c r="A1584" s="403" t="s">
        <v>9548</v>
      </c>
      <c r="B1584" s="706" t="s">
        <v>3182</v>
      </c>
      <c r="C1584" s="2116">
        <v>157</v>
      </c>
      <c r="D1584" s="706">
        <v>2</v>
      </c>
      <c r="E1584" s="1572">
        <f t="shared" si="478"/>
        <v>11111.4</v>
      </c>
      <c r="F1584" s="471">
        <f t="shared" si="490"/>
        <v>11111.4</v>
      </c>
      <c r="G1584" s="691">
        <f t="shared" si="489"/>
        <v>193500</v>
      </c>
      <c r="H1584" s="659">
        <f>ROUND(IF('Заказ, cкидки и курсы валют'!$J$23*E1584/1000*D1584&lt;387,387,'Заказ, cкидки и курсы валют'!$J$23*E1584/1000*D1584)*(1-'Заказ, cкидки и курсы валют'!$I$12),2)</f>
        <v>387</v>
      </c>
      <c r="I1584" s="14"/>
      <c r="J1584" s="96">
        <f>ROUND(IF(H1584&lt;'Заказ, cкидки и курсы валют'!$B$39,H1584*0.54*100/(100-'Заказ, cкидки и курсы валют'!$C$39),IF(H1584&lt;'Заказ, cкидки и курсы валют'!$B$40,H1584*0.54*100/(100-'Заказ, cкидки и курсы валют'!$C$40),IF(H1584&lt;'Заказ, cкидки и курсы валют'!$B$41,H1584*0.54*100/(100-'Заказ, cкидки и курсы валют'!$C$41),IF(H1584&lt;'Заказ, cкидки и курсы валют'!$B$42,H1584*0.54*100/(100-'Заказ, cкидки и курсы валют'!$C$42),IF(H1584&lt;'Заказ, cкидки и курсы валют'!$B$43,H1584*0.54*100/(100-'Заказ, cкидки и курсы валют'!$C$43),H1584))))),2)</f>
        <v>464.4</v>
      </c>
    </row>
    <row r="1585" spans="1:10" ht="12" customHeight="1" thickBot="1">
      <c r="A1585" s="403" t="s">
        <v>9547</v>
      </c>
      <c r="B1585" s="706" t="s">
        <v>3183</v>
      </c>
      <c r="C1585" s="2116">
        <v>164.89</v>
      </c>
      <c r="D1585" s="706">
        <v>2</v>
      </c>
      <c r="E1585" s="1572">
        <f t="shared" si="478"/>
        <v>11401.86</v>
      </c>
      <c r="F1585" s="471">
        <f t="shared" si="490"/>
        <v>11401.86</v>
      </c>
      <c r="G1585" s="691">
        <f t="shared" si="489"/>
        <v>193500</v>
      </c>
      <c r="H1585" s="659">
        <f>ROUND(IF('Заказ, cкидки и курсы валют'!$J$23*E1585/1000*D1585&lt;387,387,'Заказ, cкидки и курсы валют'!$J$23*E1585/1000*D1585)*(1-'Заказ, cкидки и курсы валют'!$I$12),2)</f>
        <v>387</v>
      </c>
      <c r="I1585" s="14"/>
      <c r="J1585" s="96">
        <f>ROUND(IF(H1585&lt;'Заказ, cкидки и курсы валют'!$B$39,H1585*0.54*100/(100-'Заказ, cкидки и курсы валют'!$C$39),IF(H1585&lt;'Заказ, cкидки и курсы валют'!$B$40,H1585*0.54*100/(100-'Заказ, cкидки и курсы валют'!$C$40),IF(H1585&lt;'Заказ, cкидки и курсы валют'!$B$41,H1585*0.54*100/(100-'Заказ, cкидки и курсы валют'!$C$41),IF(H1585&lt;'Заказ, cкидки и курсы валют'!$B$42,H1585*0.54*100/(100-'Заказ, cкидки и курсы валют'!$C$42),IF(H1585&lt;'Заказ, cкидки и курсы валют'!$B$43,H1585*0.54*100/(100-'Заказ, cкидки и курсы валют'!$C$43),H1585))))),2)</f>
        <v>464.4</v>
      </c>
    </row>
    <row r="1586" spans="1:10" ht="12" customHeight="1" thickBot="1">
      <c r="A1586" s="403" t="s">
        <v>9546</v>
      </c>
      <c r="B1586" s="706" t="s">
        <v>2917</v>
      </c>
      <c r="C1586" s="2116">
        <v>196.67</v>
      </c>
      <c r="D1586" s="706">
        <v>2</v>
      </c>
      <c r="E1586" s="1572">
        <f t="shared" si="478"/>
        <v>13072.16</v>
      </c>
      <c r="F1586" s="471">
        <f t="shared" ref="F1586:F1599" si="491">ROUND(E1586*(1-$F$11),2)</f>
        <v>13072.16</v>
      </c>
      <c r="G1586" s="691">
        <f t="shared" si="489"/>
        <v>193500</v>
      </c>
      <c r="H1586" s="659">
        <f>ROUND(IF('Заказ, cкидки и курсы валют'!$J$23*E1586/1000*D1586&lt;387,387,'Заказ, cкидки и курсы валют'!$J$23*E1586/1000*D1586)*(1-'Заказ, cкидки и курсы валют'!$I$12),2)</f>
        <v>387</v>
      </c>
      <c r="I1586" s="14"/>
      <c r="J1586" s="96">
        <f>ROUND(IF(H1586&lt;'Заказ, cкидки и курсы валют'!$B$39,H1586*0.54*100/(100-'Заказ, cкидки и курсы валют'!$C$39),IF(H1586&lt;'Заказ, cкидки и курсы валют'!$B$40,H1586*0.54*100/(100-'Заказ, cкидки и курсы валют'!$C$40),IF(H1586&lt;'Заказ, cкидки и курсы валют'!$B$41,H1586*0.54*100/(100-'Заказ, cкидки и курсы валют'!$C$41),IF(H1586&lt;'Заказ, cкидки и курсы валют'!$B$42,H1586*0.54*100/(100-'Заказ, cкидки и курсы валют'!$C$42),IF(H1586&lt;'Заказ, cкидки и курсы валют'!$B$43,H1586*0.54*100/(100-'Заказ, cкидки и курсы валют'!$C$43),H1586))))),2)</f>
        <v>464.4</v>
      </c>
    </row>
    <row r="1587" spans="1:10" ht="12" customHeight="1" thickBot="1">
      <c r="A1587" s="403" t="s">
        <v>9545</v>
      </c>
      <c r="B1587" s="706" t="s">
        <v>1299</v>
      </c>
      <c r="C1587" s="2116">
        <v>219.09</v>
      </c>
      <c r="D1587" s="706">
        <v>2</v>
      </c>
      <c r="E1587" s="1572">
        <f t="shared" si="478"/>
        <v>14063.08</v>
      </c>
      <c r="F1587" s="471">
        <f t="shared" si="491"/>
        <v>14063.08</v>
      </c>
      <c r="G1587" s="691">
        <f t="shared" si="489"/>
        <v>193500</v>
      </c>
      <c r="H1587" s="659">
        <f>ROUND(IF('Заказ, cкидки и курсы валют'!$J$23*E1587/1000*D1587&lt;387,387,'Заказ, cкидки и курсы валют'!$J$23*E1587/1000*D1587)*(1-'Заказ, cкидки и курсы валют'!$I$12),2)</f>
        <v>387</v>
      </c>
      <c r="I1587" s="14"/>
      <c r="J1587" s="96">
        <f>ROUND(IF(H1587&lt;'Заказ, cкидки и курсы валют'!$B$39,H1587*0.54*100/(100-'Заказ, cкидки и курсы валют'!$C$39),IF(H1587&lt;'Заказ, cкидки и курсы валют'!$B$40,H1587*0.54*100/(100-'Заказ, cкидки и курсы валют'!$C$40),IF(H1587&lt;'Заказ, cкидки и курсы валют'!$B$41,H1587*0.54*100/(100-'Заказ, cкидки и курсы валют'!$C$41),IF(H1587&lt;'Заказ, cкидки и курсы валют'!$B$42,H1587*0.54*100/(100-'Заказ, cкидки и курсы валют'!$C$42),IF(H1587&lt;'Заказ, cкидки и курсы валют'!$B$43,H1587*0.54*100/(100-'Заказ, cкидки и курсы валют'!$C$43),H1587))))),2)</f>
        <v>464.4</v>
      </c>
    </row>
    <row r="1588" spans="1:10" ht="12" customHeight="1" thickBot="1">
      <c r="A1588" s="403" t="s">
        <v>9544</v>
      </c>
      <c r="B1588" s="706" t="s">
        <v>3184</v>
      </c>
      <c r="C1588" s="2116">
        <v>242</v>
      </c>
      <c r="D1588" s="706">
        <v>2</v>
      </c>
      <c r="E1588" s="1572">
        <f t="shared" si="478"/>
        <v>16046.3</v>
      </c>
      <c r="F1588" s="471">
        <f t="shared" si="491"/>
        <v>16046.3</v>
      </c>
      <c r="G1588" s="691">
        <f t="shared" si="489"/>
        <v>193500</v>
      </c>
      <c r="H1588" s="659">
        <f>ROUND(IF('Заказ, cкидки и курсы валют'!$J$23*E1588/1000*D1588&lt;387,387,'Заказ, cкидки и курсы валют'!$J$23*E1588/1000*D1588)*(1-'Заказ, cкидки и курсы валют'!$I$12),2)</f>
        <v>387</v>
      </c>
      <c r="I1588" s="14"/>
      <c r="J1588" s="96">
        <f>ROUND(IF(H1588&lt;'Заказ, cкидки и курсы валют'!$B$39,H1588*0.54*100/(100-'Заказ, cкидки и курсы валют'!$C$39),IF(H1588&lt;'Заказ, cкидки и курсы валют'!$B$40,H1588*0.54*100/(100-'Заказ, cкидки и курсы валют'!$C$40),IF(H1588&lt;'Заказ, cкидки и курсы валют'!$B$41,H1588*0.54*100/(100-'Заказ, cкидки и курсы валют'!$C$41),IF(H1588&lt;'Заказ, cкидки и курсы валют'!$B$42,H1588*0.54*100/(100-'Заказ, cкидки и курсы валют'!$C$42),IF(H1588&lt;'Заказ, cкидки и курсы валют'!$B$43,H1588*0.54*100/(100-'Заказ, cкидки и курсы валют'!$C$43),H1588))))),2)</f>
        <v>464.4</v>
      </c>
    </row>
    <row r="1589" spans="1:10" ht="12" customHeight="1" thickBot="1">
      <c r="A1589" s="403" t="s">
        <v>9543</v>
      </c>
      <c r="B1589" s="706" t="s">
        <v>248</v>
      </c>
      <c r="C1589" s="2116">
        <v>272.5</v>
      </c>
      <c r="D1589" s="706">
        <v>2</v>
      </c>
      <c r="E1589" s="1572">
        <f t="shared" si="478"/>
        <v>17504.48</v>
      </c>
      <c r="F1589" s="471">
        <f t="shared" si="491"/>
        <v>17504.48</v>
      </c>
      <c r="G1589" s="691">
        <f t="shared" si="489"/>
        <v>201300</v>
      </c>
      <c r="H1589" s="659">
        <f>ROUND(IF('Заказ, cкидки и курсы валют'!$J$23*E1589/1000*D1589&lt;387,387,'Заказ, cкидки и курсы валют'!$J$23*E1589/1000*D1589)*(1-'Заказ, cкидки и курсы валют'!$I$12),2)</f>
        <v>402.6</v>
      </c>
      <c r="I1589" s="14"/>
      <c r="J1589" s="96">
        <f>ROUND(IF(H1589&lt;'Заказ, cкидки и курсы валют'!$B$39,H1589*0.54*100/(100-'Заказ, cкидки и курсы валют'!$C$39),IF(H1589&lt;'Заказ, cкидки и курсы валют'!$B$40,H1589*0.54*100/(100-'Заказ, cкидки и курсы валют'!$C$40),IF(H1589&lt;'Заказ, cкидки и курсы валют'!$B$41,H1589*0.54*100/(100-'Заказ, cкидки и курсы валют'!$C$41),IF(H1589&lt;'Заказ, cкидки и курсы валют'!$B$42,H1589*0.54*100/(100-'Заказ, cкидки и курсы валют'!$C$42),IF(H1589&lt;'Заказ, cкидки и курсы валют'!$B$43,H1589*0.54*100/(100-'Заказ, cкидки и курсы валют'!$C$43),H1589))))),2)</f>
        <v>483.12</v>
      </c>
    </row>
    <row r="1590" spans="1:10" ht="12" customHeight="1" thickBot="1">
      <c r="A1590" s="403" t="s">
        <v>9542</v>
      </c>
      <c r="B1590" s="706" t="s">
        <v>1337</v>
      </c>
      <c r="C1590" s="2116">
        <v>297.5</v>
      </c>
      <c r="D1590" s="706">
        <v>2</v>
      </c>
      <c r="E1590" s="1572">
        <f t="shared" si="478"/>
        <v>18678.16</v>
      </c>
      <c r="F1590" s="471">
        <f t="shared" si="491"/>
        <v>18678.16</v>
      </c>
      <c r="G1590" s="691">
        <f t="shared" si="489"/>
        <v>214800</v>
      </c>
      <c r="H1590" s="659">
        <f>ROUND(IF('Заказ, cкидки и курсы валют'!$J$23*E1590/1000*D1590&lt;387,387,'Заказ, cкидки и курсы валют'!$J$23*E1590/1000*D1590)*(1-'Заказ, cкидки и курсы валют'!$I$12),2)</f>
        <v>429.6</v>
      </c>
      <c r="I1590" s="14"/>
      <c r="J1590" s="96">
        <f>ROUND(IF(H1590&lt;'Заказ, cкидки и курсы валют'!$B$39,H1590*0.54*100/(100-'Заказ, cкидки и курсы валют'!$C$39),IF(H1590&lt;'Заказ, cкидки и курсы валют'!$B$40,H1590*0.54*100/(100-'Заказ, cкидки и курсы валют'!$C$40),IF(H1590&lt;'Заказ, cкидки и курсы валют'!$B$41,H1590*0.54*100/(100-'Заказ, cкидки и курсы валют'!$C$41),IF(H1590&lt;'Заказ, cкидки и курсы валют'!$B$42,H1590*0.54*100/(100-'Заказ, cкидки и курсы валют'!$C$42),IF(H1590&lt;'Заказ, cкидки и курсы валют'!$B$43,H1590*0.54*100/(100-'Заказ, cкидки и курсы валют'!$C$43),H1590))))),2)</f>
        <v>515.52</v>
      </c>
    </row>
    <row r="1591" spans="1:10" ht="12" customHeight="1" thickBot="1">
      <c r="A1591" s="403" t="s">
        <v>9541</v>
      </c>
      <c r="B1591" s="706" t="s">
        <v>3185</v>
      </c>
      <c r="C1591" s="2116">
        <v>155</v>
      </c>
      <c r="D1591" s="706">
        <v>2</v>
      </c>
      <c r="E1591" s="1572">
        <f t="shared" si="478"/>
        <v>11311.64</v>
      </c>
      <c r="F1591" s="471">
        <f t="shared" si="491"/>
        <v>11311.64</v>
      </c>
      <c r="G1591" s="691">
        <f t="shared" si="489"/>
        <v>193500</v>
      </c>
      <c r="H1591" s="659">
        <f>ROUND(IF('Заказ, cкидки и курсы валют'!$J$23*E1591/1000*D1591&lt;387,387,'Заказ, cкидки и курсы валют'!$J$23*E1591/1000*D1591)*(1-'Заказ, cкидки и курсы валют'!$I$12),2)</f>
        <v>387</v>
      </c>
      <c r="I1591" s="14"/>
      <c r="J1591" s="96">
        <f>ROUND(IF(H1591&lt;'Заказ, cкидки и курсы валют'!$B$39,H1591*0.54*100/(100-'Заказ, cкидки и курсы валют'!$C$39),IF(H1591&lt;'Заказ, cкидки и курсы валют'!$B$40,H1591*0.54*100/(100-'Заказ, cкидки и курсы валют'!$C$40),IF(H1591&lt;'Заказ, cкидки и курсы валют'!$B$41,H1591*0.54*100/(100-'Заказ, cкидки и курсы валют'!$C$41),IF(H1591&lt;'Заказ, cкидки и курсы валют'!$B$42,H1591*0.54*100/(100-'Заказ, cкидки и курсы валют'!$C$42),IF(H1591&lt;'Заказ, cкидки и курсы валют'!$B$43,H1591*0.54*100/(100-'Заказ, cкидки и курсы валют'!$C$43),H1591))))),2)</f>
        <v>464.4</v>
      </c>
    </row>
    <row r="1592" spans="1:10" ht="12" customHeight="1" thickBot="1">
      <c r="A1592" s="403" t="s">
        <v>9540</v>
      </c>
      <c r="B1592" s="706" t="s">
        <v>3186</v>
      </c>
      <c r="C1592" s="2116">
        <v>170</v>
      </c>
      <c r="D1592" s="706">
        <v>2</v>
      </c>
      <c r="E1592" s="1572">
        <f t="shared" si="478"/>
        <v>11822.1</v>
      </c>
      <c r="F1592" s="471">
        <f t="shared" si="491"/>
        <v>11822.1</v>
      </c>
      <c r="G1592" s="691">
        <f t="shared" si="489"/>
        <v>193500</v>
      </c>
      <c r="H1592" s="659">
        <f>ROUND(IF('Заказ, cкидки и курсы валют'!$J$23*E1592/1000*D1592&lt;387,387,'Заказ, cкидки и курсы валют'!$J$23*E1592/1000*D1592)*(1-'Заказ, cкидки и курсы валют'!$I$12),2)</f>
        <v>387</v>
      </c>
      <c r="I1592" s="14"/>
      <c r="J1592" s="96">
        <f>ROUND(IF(H1592&lt;'Заказ, cкидки и курсы валют'!$B$39,H1592*0.54*100/(100-'Заказ, cкидки и курсы валют'!$C$39),IF(H1592&lt;'Заказ, cкидки и курсы валют'!$B$40,H1592*0.54*100/(100-'Заказ, cкидки и курсы валют'!$C$40),IF(H1592&lt;'Заказ, cкидки и курсы валют'!$B$41,H1592*0.54*100/(100-'Заказ, cкидки и курсы валют'!$C$41),IF(H1592&lt;'Заказ, cкидки и курсы валют'!$B$42,H1592*0.54*100/(100-'Заказ, cкидки и курсы валют'!$C$42),IF(H1592&lt;'Заказ, cкидки и курсы валют'!$B$43,H1592*0.54*100/(100-'Заказ, cкидки и курсы валют'!$C$43),H1592))))),2)</f>
        <v>464.4</v>
      </c>
    </row>
    <row r="1593" spans="1:10" ht="12" customHeight="1" thickBot="1">
      <c r="A1593" s="403" t="s">
        <v>9539</v>
      </c>
      <c r="B1593" s="706" t="s">
        <v>3412</v>
      </c>
      <c r="C1593" s="2116">
        <v>192.54</v>
      </c>
      <c r="D1593" s="706">
        <v>2</v>
      </c>
      <c r="E1593" s="1572">
        <f t="shared" si="478"/>
        <v>12424.96</v>
      </c>
      <c r="F1593" s="471">
        <f t="shared" si="491"/>
        <v>12424.96</v>
      </c>
      <c r="G1593" s="691">
        <f t="shared" si="489"/>
        <v>193500</v>
      </c>
      <c r="H1593" s="659">
        <f>ROUND(IF('Заказ, cкидки и курсы валют'!$J$23*E1593/1000*D1593&lt;387,387,'Заказ, cкидки и курсы валют'!$J$23*E1593/1000*D1593)*(1-'Заказ, cкидки и курсы валют'!$I$12),2)</f>
        <v>387</v>
      </c>
      <c r="I1593" s="14"/>
      <c r="J1593" s="96">
        <f>ROUND(IF(H1593&lt;'Заказ, cкидки и курсы валют'!$B$39,H1593*0.54*100/(100-'Заказ, cкидки и курсы валют'!$C$39),IF(H1593&lt;'Заказ, cкидки и курсы валют'!$B$40,H1593*0.54*100/(100-'Заказ, cкидки и курсы валют'!$C$40),IF(H1593&lt;'Заказ, cкидки и курсы валют'!$B$41,H1593*0.54*100/(100-'Заказ, cкидки и курсы валют'!$C$41),IF(H1593&lt;'Заказ, cкидки и курсы валют'!$B$42,H1593*0.54*100/(100-'Заказ, cкидки и курсы валют'!$C$42),IF(H1593&lt;'Заказ, cкидки и курсы валют'!$B$43,H1593*0.54*100/(100-'Заказ, cкидки и курсы валют'!$C$43),H1593))))),2)</f>
        <v>464.4</v>
      </c>
    </row>
    <row r="1594" spans="1:10" ht="12" customHeight="1" thickBot="1">
      <c r="A1594" s="403" t="s">
        <v>9538</v>
      </c>
      <c r="B1594" s="706" t="s">
        <v>3413</v>
      </c>
      <c r="C1594" s="2116">
        <v>210</v>
      </c>
      <c r="D1594" s="706">
        <v>2</v>
      </c>
      <c r="E1594" s="1572">
        <f t="shared" si="478"/>
        <v>13085.18</v>
      </c>
      <c r="F1594" s="471">
        <f t="shared" si="491"/>
        <v>13085.18</v>
      </c>
      <c r="G1594" s="691">
        <f t="shared" si="489"/>
        <v>193500</v>
      </c>
      <c r="H1594" s="659">
        <f>ROUND(IF('Заказ, cкидки и курсы валют'!$J$23*E1594/1000*D1594&lt;387,387,'Заказ, cкидки и курсы валют'!$J$23*E1594/1000*D1594)*(1-'Заказ, cкидки и курсы валют'!$I$12),2)</f>
        <v>387</v>
      </c>
      <c r="I1594" s="14"/>
      <c r="J1594" s="96">
        <f>ROUND(IF(H1594&lt;'Заказ, cкидки и курсы валют'!$B$39,H1594*0.54*100/(100-'Заказ, cкидки и курсы валют'!$C$39),IF(H1594&lt;'Заказ, cкидки и курсы валют'!$B$40,H1594*0.54*100/(100-'Заказ, cкидки и курсы валют'!$C$40),IF(H1594&lt;'Заказ, cкидки и курсы валют'!$B$41,H1594*0.54*100/(100-'Заказ, cкидки и курсы валют'!$C$41),IF(H1594&lt;'Заказ, cкидки и курсы валют'!$B$42,H1594*0.54*100/(100-'Заказ, cкидки и курсы валют'!$C$42),IF(H1594&lt;'Заказ, cкидки и курсы валют'!$B$43,H1594*0.54*100/(100-'Заказ, cкидки и курсы валют'!$C$43),H1594))))),2)</f>
        <v>464.4</v>
      </c>
    </row>
    <row r="1595" spans="1:10" ht="12" customHeight="1" thickBot="1">
      <c r="A1595" s="403" t="s">
        <v>9537</v>
      </c>
      <c r="B1595" s="706" t="s">
        <v>3414</v>
      </c>
      <c r="C1595" s="2116">
        <v>233</v>
      </c>
      <c r="D1595" s="706">
        <v>2</v>
      </c>
      <c r="E1595" s="1572">
        <f t="shared" si="478"/>
        <v>13744.72</v>
      </c>
      <c r="F1595" s="471">
        <f t="shared" si="491"/>
        <v>13744.72</v>
      </c>
      <c r="G1595" s="691">
        <f t="shared" si="489"/>
        <v>193500</v>
      </c>
      <c r="H1595" s="659">
        <f>ROUND(IF('Заказ, cкидки и курсы валют'!$J$23*E1595/1000*D1595&lt;387,387,'Заказ, cкидки и курсы валют'!$J$23*E1595/1000*D1595)*(1-'Заказ, cкидки и курсы валют'!$I$12),2)</f>
        <v>387</v>
      </c>
      <c r="I1595" s="14"/>
      <c r="J1595" s="96">
        <f>ROUND(IF(H1595&lt;'Заказ, cкидки и курсы валют'!$B$39,H1595*0.54*100/(100-'Заказ, cкидки и курсы валют'!$C$39),IF(H1595&lt;'Заказ, cкидки и курсы валют'!$B$40,H1595*0.54*100/(100-'Заказ, cкидки и курсы валют'!$C$40),IF(H1595&lt;'Заказ, cкидки и курсы валют'!$B$41,H1595*0.54*100/(100-'Заказ, cкидки и курсы валют'!$C$41),IF(H1595&lt;'Заказ, cкидки и курсы валют'!$B$42,H1595*0.54*100/(100-'Заказ, cкидки и курсы валют'!$C$42),IF(H1595&lt;'Заказ, cкидки и курсы валют'!$B$43,H1595*0.54*100/(100-'Заказ, cкидки и курсы валют'!$C$43),H1595))))),2)</f>
        <v>464.4</v>
      </c>
    </row>
    <row r="1596" spans="1:10" ht="12" customHeight="1" thickBot="1">
      <c r="A1596" s="403" t="s">
        <v>9536</v>
      </c>
      <c r="B1596" s="706" t="s">
        <v>3415</v>
      </c>
      <c r="C1596" s="2116">
        <v>256</v>
      </c>
      <c r="D1596" s="706">
        <v>2</v>
      </c>
      <c r="E1596" s="1572">
        <f t="shared" si="478"/>
        <v>15852.04</v>
      </c>
      <c r="F1596" s="471">
        <f t="shared" si="491"/>
        <v>15852.04</v>
      </c>
      <c r="G1596" s="691">
        <f t="shared" si="489"/>
        <v>193500</v>
      </c>
      <c r="H1596" s="659">
        <f>ROUND(IF('Заказ, cкидки и курсы валют'!$J$23*E1596/1000*D1596&lt;387,387,'Заказ, cкидки и курсы валют'!$J$23*E1596/1000*D1596)*(1-'Заказ, cкидки и курсы валют'!$I$12),2)</f>
        <v>387</v>
      </c>
      <c r="I1596" s="14"/>
      <c r="J1596" s="96">
        <f>ROUND(IF(H1596&lt;'Заказ, cкидки и курсы валют'!$B$39,H1596*0.54*100/(100-'Заказ, cкидки и курсы валют'!$C$39),IF(H1596&lt;'Заказ, cкидки и курсы валют'!$B$40,H1596*0.54*100/(100-'Заказ, cкидки и курсы валют'!$C$40),IF(H1596&lt;'Заказ, cкидки и курсы валют'!$B$41,H1596*0.54*100/(100-'Заказ, cкидки и курсы валют'!$C$41),IF(H1596&lt;'Заказ, cкидки и курсы валют'!$B$42,H1596*0.54*100/(100-'Заказ, cкидки и курсы валют'!$C$42),IF(H1596&lt;'Заказ, cкидки и курсы валют'!$B$43,H1596*0.54*100/(100-'Заказ, cкидки и курсы валют'!$C$43),H1596))))),2)</f>
        <v>464.4</v>
      </c>
    </row>
    <row r="1597" spans="1:10" ht="12" customHeight="1" thickBot="1">
      <c r="A1597" s="403" t="s">
        <v>9535</v>
      </c>
      <c r="B1597" s="706" t="s">
        <v>3416</v>
      </c>
      <c r="C1597" s="2116">
        <v>273.33</v>
      </c>
      <c r="D1597" s="706">
        <v>2</v>
      </c>
      <c r="E1597" s="1572">
        <f t="shared" si="478"/>
        <v>16514.559999999998</v>
      </c>
      <c r="F1597" s="471">
        <f t="shared" si="491"/>
        <v>16514.560000000001</v>
      </c>
      <c r="G1597" s="691">
        <f t="shared" si="489"/>
        <v>193500</v>
      </c>
      <c r="H1597" s="659">
        <f>ROUND(IF('Заказ, cкидки и курсы валют'!$J$23*E1597/1000*D1597&lt;387,387,'Заказ, cкидки и курсы валют'!$J$23*E1597/1000*D1597)*(1-'Заказ, cкидки и курсы валют'!$I$12),2)</f>
        <v>387</v>
      </c>
      <c r="I1597" s="14"/>
      <c r="J1597" s="96">
        <f>ROUND(IF(H1597&lt;'Заказ, cкидки и курсы валют'!$B$39,H1597*0.54*100/(100-'Заказ, cкидки и курсы валют'!$C$39),IF(H1597&lt;'Заказ, cкидки и курсы валют'!$B$40,H1597*0.54*100/(100-'Заказ, cкидки и курсы валют'!$C$40),IF(H1597&lt;'Заказ, cкидки и курсы валют'!$B$41,H1597*0.54*100/(100-'Заказ, cкидки и курсы валют'!$C$41),IF(H1597&lt;'Заказ, cкидки и курсы валют'!$B$42,H1597*0.54*100/(100-'Заказ, cкидки и курсы валют'!$C$42),IF(H1597&lt;'Заказ, cкидки и курсы валют'!$B$43,H1597*0.54*100/(100-'Заказ, cкидки и курсы валют'!$C$43),H1597))))),2)</f>
        <v>464.4</v>
      </c>
    </row>
    <row r="1598" spans="1:10" ht="12" customHeight="1" thickBot="1">
      <c r="A1598" s="403" t="s">
        <v>9534</v>
      </c>
      <c r="B1598" s="706" t="s">
        <v>3417</v>
      </c>
      <c r="C1598" s="2116">
        <v>314.67</v>
      </c>
      <c r="D1598" s="706">
        <v>2</v>
      </c>
      <c r="E1598" s="1572">
        <f t="shared" si="478"/>
        <v>19128.239999999998</v>
      </c>
      <c r="F1598" s="471">
        <f t="shared" si="491"/>
        <v>19128.240000000002</v>
      </c>
      <c r="G1598" s="691">
        <f t="shared" si="489"/>
        <v>219975</v>
      </c>
      <c r="H1598" s="659">
        <f>ROUND(IF('Заказ, cкидки и курсы валют'!$J$23*E1598/1000*D1598&lt;387,387,'Заказ, cкидки и курсы валют'!$J$23*E1598/1000*D1598)*(1-'Заказ, cкидки и курсы валют'!$I$12),2)</f>
        <v>439.95</v>
      </c>
      <c r="I1598" s="14"/>
      <c r="J1598" s="96">
        <f>ROUND(IF(H1598&lt;'Заказ, cкидки и курсы валют'!$B$39,H1598*0.54*100/(100-'Заказ, cкидки и курсы валют'!$C$39),IF(H1598&lt;'Заказ, cкидки и курсы валют'!$B$40,H1598*0.54*100/(100-'Заказ, cкидки и курсы валют'!$C$40),IF(H1598&lt;'Заказ, cкидки и курсы валют'!$B$41,H1598*0.54*100/(100-'Заказ, cкидки и курсы валют'!$C$41),IF(H1598&lt;'Заказ, cкидки и курсы валют'!$B$42,H1598*0.54*100/(100-'Заказ, cкидки и курсы валют'!$C$42),IF(H1598&lt;'Заказ, cкидки и курсы валют'!$B$43,H1598*0.54*100/(100-'Заказ, cкидки и курсы валют'!$C$43),H1598))))),2)</f>
        <v>527.94000000000005</v>
      </c>
    </row>
    <row r="1599" spans="1:10" ht="12" customHeight="1" thickBot="1">
      <c r="A1599" s="403" t="s">
        <v>9533</v>
      </c>
      <c r="B1599" s="706" t="s">
        <v>3170</v>
      </c>
      <c r="C1599" s="2116">
        <v>357.14</v>
      </c>
      <c r="D1599" s="706">
        <v>2</v>
      </c>
      <c r="E1599" s="1572">
        <f t="shared" si="478"/>
        <v>20800.32</v>
      </c>
      <c r="F1599" s="471">
        <f t="shared" si="491"/>
        <v>20800.32</v>
      </c>
      <c r="G1599" s="691">
        <f t="shared" si="489"/>
        <v>239205</v>
      </c>
      <c r="H1599" s="659">
        <f>ROUND(IF('Заказ, cкидки и курсы валют'!$J$23*E1599/1000*D1599&lt;387,387,'Заказ, cкидки и курсы валют'!$J$23*E1599/1000*D1599)*(1-'Заказ, cкидки и курсы валют'!$I$12),2)</f>
        <v>478.41</v>
      </c>
      <c r="I1599" s="14"/>
      <c r="J1599" s="96">
        <f>ROUND(IF(H1599&lt;'Заказ, cкидки и курсы валют'!$B$39,H1599*0.54*100/(100-'Заказ, cкидки и курсы валют'!$C$39),IF(H1599&lt;'Заказ, cкидки и курсы валют'!$B$40,H1599*0.54*100/(100-'Заказ, cкидки и курсы валют'!$C$40),IF(H1599&lt;'Заказ, cкидки и курсы валют'!$B$41,H1599*0.54*100/(100-'Заказ, cкидки и курсы валют'!$C$41),IF(H1599&lt;'Заказ, cкидки и курсы валют'!$B$42,H1599*0.54*100/(100-'Заказ, cкидки и курсы валют'!$C$42),IF(H1599&lt;'Заказ, cкидки и курсы валют'!$B$43,H1599*0.54*100/(100-'Заказ, cкидки и курсы валют'!$C$43),H1599))))),2)</f>
        <v>574.09</v>
      </c>
    </row>
    <row r="1600" spans="1:10" ht="12" customHeight="1" thickBot="1">
      <c r="A1600" s="403" t="s">
        <v>9532</v>
      </c>
      <c r="B1600" s="706" t="s">
        <v>1300</v>
      </c>
      <c r="C1600" s="2116">
        <v>393.33</v>
      </c>
      <c r="D1600" s="706">
        <v>2</v>
      </c>
      <c r="E1600" s="1572">
        <f t="shared" si="478"/>
        <v>23311.46</v>
      </c>
      <c r="F1600" s="471">
        <f t="shared" ref="F1600:F1613" si="492">ROUND(E1600*(1-$F$11),2)</f>
        <v>23311.46</v>
      </c>
      <c r="G1600" s="691">
        <f t="shared" si="489"/>
        <v>268080</v>
      </c>
      <c r="H1600" s="659">
        <f>ROUND(IF('Заказ, cкидки и курсы валют'!$J$23*E1600/1000*D1600&lt;387,387,'Заказ, cкидки и курсы валют'!$J$23*E1600/1000*D1600)*(1-'Заказ, cкидки и курсы валют'!$I$12),2)</f>
        <v>536.16</v>
      </c>
      <c r="I1600" s="14"/>
      <c r="J1600" s="96">
        <f>ROUND(IF(H1600&lt;'Заказ, cкидки и курсы валют'!$B$39,H1600*0.54*100/(100-'Заказ, cкидки и курсы валют'!$C$39),IF(H1600&lt;'Заказ, cкидки и курсы валют'!$B$40,H1600*0.54*100/(100-'Заказ, cкидки и курсы валют'!$C$40),IF(H1600&lt;'Заказ, cкидки и курсы валют'!$B$41,H1600*0.54*100/(100-'Заказ, cкидки и курсы валют'!$C$41),IF(H1600&lt;'Заказ, cкидки и курсы валют'!$B$42,H1600*0.54*100/(100-'Заказ, cкидки и курсы валют'!$C$42),IF(H1600&lt;'Заказ, cкидки и курсы валют'!$B$43,H1600*0.54*100/(100-'Заказ, cкидки и курсы валют'!$C$43),H1600))))),2)</f>
        <v>643.39</v>
      </c>
    </row>
    <row r="1601" spans="1:10" ht="12" customHeight="1" thickBot="1">
      <c r="A1601" s="403" t="s">
        <v>9531</v>
      </c>
      <c r="B1601" s="706" t="s">
        <v>3418</v>
      </c>
      <c r="C1601" s="2116">
        <v>442</v>
      </c>
      <c r="D1601" s="706">
        <v>2</v>
      </c>
      <c r="E1601" s="1572">
        <f t="shared" si="478"/>
        <v>24418.58</v>
      </c>
      <c r="F1601" s="471">
        <f t="shared" si="492"/>
        <v>24418.58</v>
      </c>
      <c r="G1601" s="691">
        <f t="shared" si="489"/>
        <v>280815</v>
      </c>
      <c r="H1601" s="659">
        <f>ROUND(IF('Заказ, cкидки и курсы валют'!$J$23*E1601/1000*D1601&lt;387,387,'Заказ, cкидки и курсы валют'!$J$23*E1601/1000*D1601)*(1-'Заказ, cкидки и курсы валют'!$I$12),2)</f>
        <v>561.63</v>
      </c>
      <c r="I1601" s="14"/>
      <c r="J1601" s="96">
        <f>ROUND(IF(H1601&lt;'Заказ, cкидки и курсы валют'!$B$39,H1601*0.54*100/(100-'Заказ, cкидки и курсы валют'!$C$39),IF(H1601&lt;'Заказ, cкидки и курсы валют'!$B$40,H1601*0.54*100/(100-'Заказ, cкидки и курсы валют'!$C$40),IF(H1601&lt;'Заказ, cкидки и курсы валют'!$B$41,H1601*0.54*100/(100-'Заказ, cкидки и курсы валют'!$C$41),IF(H1601&lt;'Заказ, cкидки и курсы валют'!$B$42,H1601*0.54*100/(100-'Заказ, cкидки и курсы валют'!$C$42),IF(H1601&lt;'Заказ, cкидки и курсы валют'!$B$43,H1601*0.54*100/(100-'Заказ, cкидки и курсы валют'!$C$43),H1601))))),2)</f>
        <v>606.55999999999995</v>
      </c>
    </row>
    <row r="1602" spans="1:10" ht="12" customHeight="1" thickBot="1">
      <c r="A1602" s="403" t="s">
        <v>9530</v>
      </c>
      <c r="B1602" s="706" t="s">
        <v>1301</v>
      </c>
      <c r="C1602" s="2116">
        <v>470</v>
      </c>
      <c r="D1602" s="706">
        <v>2</v>
      </c>
      <c r="E1602" s="1572">
        <f t="shared" si="478"/>
        <v>27762.9</v>
      </c>
      <c r="F1602" s="471">
        <f t="shared" si="492"/>
        <v>27762.9</v>
      </c>
      <c r="G1602" s="691">
        <f t="shared" si="489"/>
        <v>319275</v>
      </c>
      <c r="H1602" s="659">
        <f>ROUND(IF('Заказ, cкидки и курсы валют'!$J$23*E1602/1000*D1602&lt;387,387,'Заказ, cкидки и курсы валют'!$J$23*E1602/1000*D1602)*(1-'Заказ, cкидки и курсы валют'!$I$12),2)</f>
        <v>638.54999999999995</v>
      </c>
      <c r="I1602" s="14"/>
      <c r="J1602" s="96">
        <f>ROUND(IF(H1602&lt;'Заказ, cкидки и курсы валют'!$B$39,H1602*0.54*100/(100-'Заказ, cкидки и курсы валют'!$C$39),IF(H1602&lt;'Заказ, cкидки и курсы валют'!$B$40,H1602*0.54*100/(100-'Заказ, cкидки и курсы валют'!$C$40),IF(H1602&lt;'Заказ, cкидки и курсы валют'!$B$41,H1602*0.54*100/(100-'Заказ, cкидки и курсы валют'!$C$41),IF(H1602&lt;'Заказ, cкидки и курсы валют'!$B$42,H1602*0.54*100/(100-'Заказ, cкидки и курсы валют'!$C$42),IF(H1602&lt;'Заказ, cкидки и курсы валют'!$B$43,H1602*0.54*100/(100-'Заказ, cкидки и курсы валют'!$C$43),H1602))))),2)</f>
        <v>689.63</v>
      </c>
    </row>
    <row r="1603" spans="1:10" ht="12" customHeight="1" thickBot="1">
      <c r="A1603" s="403" t="s">
        <v>9529</v>
      </c>
      <c r="B1603" s="706" t="s">
        <v>4049</v>
      </c>
      <c r="C1603" s="2116">
        <v>222.22</v>
      </c>
      <c r="D1603" s="706">
        <v>2</v>
      </c>
      <c r="E1603" s="1572">
        <f t="shared" si="478"/>
        <v>15281.02</v>
      </c>
      <c r="F1603" s="471">
        <f t="shared" si="492"/>
        <v>15281.02</v>
      </c>
      <c r="G1603" s="691">
        <f t="shared" si="489"/>
        <v>193500</v>
      </c>
      <c r="H1603" s="659">
        <f>ROUND(IF('Заказ, cкидки и курсы валют'!$J$23*E1603/1000*D1603&lt;387,387,'Заказ, cкидки и курсы валют'!$J$23*E1603/1000*D1603)*(1-'Заказ, cкидки и курсы валют'!$I$12),2)</f>
        <v>387</v>
      </c>
      <c r="I1603" s="14"/>
      <c r="J1603" s="96">
        <f>ROUND(IF(H1603&lt;'Заказ, cкидки и курсы валют'!$B$39,H1603*0.54*100/(100-'Заказ, cкидки и курсы валют'!$C$39),IF(H1603&lt;'Заказ, cкидки и курсы валют'!$B$40,H1603*0.54*100/(100-'Заказ, cкидки и курсы валют'!$C$40),IF(H1603&lt;'Заказ, cкидки и курсы валют'!$B$41,H1603*0.54*100/(100-'Заказ, cкидки и курсы валют'!$C$41),IF(H1603&lt;'Заказ, cкидки и курсы валют'!$B$42,H1603*0.54*100/(100-'Заказ, cкидки и курсы валют'!$C$42),IF(H1603&lt;'Заказ, cкидки и курсы валют'!$B$43,H1603*0.54*100/(100-'Заказ, cкидки и курсы валют'!$C$43),H1603))))),2)</f>
        <v>464.4</v>
      </c>
    </row>
    <row r="1604" spans="1:10" ht="12" customHeight="1" thickBot="1">
      <c r="A1604" s="403" t="s">
        <v>9528</v>
      </c>
      <c r="B1604" s="706" t="s">
        <v>948</v>
      </c>
      <c r="C1604" s="2116">
        <v>300</v>
      </c>
      <c r="D1604" s="706">
        <v>2</v>
      </c>
      <c r="E1604" s="1572">
        <f t="shared" si="478"/>
        <v>16044.98</v>
      </c>
      <c r="F1604" s="471">
        <f t="shared" si="492"/>
        <v>16044.98</v>
      </c>
      <c r="G1604" s="691">
        <f t="shared" si="489"/>
        <v>193500</v>
      </c>
      <c r="H1604" s="659">
        <f>ROUND(IF('Заказ, cкидки и курсы валют'!$J$23*E1604/1000*D1604&lt;387,387,'Заказ, cкидки и курсы валют'!$J$23*E1604/1000*D1604)*(1-'Заказ, cкидки и курсы валют'!$I$12),2)</f>
        <v>387</v>
      </c>
      <c r="I1604" s="14"/>
      <c r="J1604" s="96">
        <f>ROUND(IF(H1604&lt;'Заказ, cкидки и курсы валют'!$B$39,H1604*0.54*100/(100-'Заказ, cкидки и курсы валют'!$C$39),IF(H1604&lt;'Заказ, cкидки и курсы валют'!$B$40,H1604*0.54*100/(100-'Заказ, cкидки и курсы валют'!$C$40),IF(H1604&lt;'Заказ, cкидки и курсы валют'!$B$41,H1604*0.54*100/(100-'Заказ, cкидки и курсы валют'!$C$41),IF(H1604&lt;'Заказ, cкидки и курсы валют'!$B$42,H1604*0.54*100/(100-'Заказ, cкидки и курсы валют'!$C$42),IF(H1604&lt;'Заказ, cкидки и курсы валют'!$B$43,H1604*0.54*100/(100-'Заказ, cкидки и курсы валют'!$C$43),H1604))))),2)</f>
        <v>464.4</v>
      </c>
    </row>
    <row r="1605" spans="1:10" ht="12" customHeight="1" thickBot="1">
      <c r="A1605" s="403" t="s">
        <v>9527</v>
      </c>
      <c r="B1605" s="706" t="s">
        <v>949</v>
      </c>
      <c r="C1605" s="2116">
        <v>330.29</v>
      </c>
      <c r="D1605" s="706">
        <v>2</v>
      </c>
      <c r="E1605" s="1572">
        <f t="shared" si="478"/>
        <v>18788.16</v>
      </c>
      <c r="F1605" s="471">
        <f t="shared" si="492"/>
        <v>18788.16</v>
      </c>
      <c r="G1605" s="691">
        <f t="shared" si="489"/>
        <v>216065</v>
      </c>
      <c r="H1605" s="659">
        <f>ROUND(IF('Заказ, cкидки и курсы валют'!$J$23*E1605/1000*D1605&lt;387,387,'Заказ, cкидки и курсы валют'!$J$23*E1605/1000*D1605)*(1-'Заказ, cкидки и курсы валют'!$I$12),2)</f>
        <v>432.13</v>
      </c>
      <c r="I1605" s="14"/>
      <c r="J1605" s="96">
        <f>ROUND(IF(H1605&lt;'Заказ, cкидки и курсы валют'!$B$39,H1605*0.54*100/(100-'Заказ, cкидки и курсы валют'!$C$39),IF(H1605&lt;'Заказ, cкидки и курсы валют'!$B$40,H1605*0.54*100/(100-'Заказ, cкидки и курсы валют'!$C$40),IF(H1605&lt;'Заказ, cкидки и курсы валют'!$B$41,H1605*0.54*100/(100-'Заказ, cкидки и курсы валют'!$C$41),IF(H1605&lt;'Заказ, cкидки и курсы валют'!$B$42,H1605*0.54*100/(100-'Заказ, cкидки и курсы валют'!$C$42),IF(H1605&lt;'Заказ, cкидки и курсы валют'!$B$43,H1605*0.54*100/(100-'Заказ, cкидки и курсы валют'!$C$43),H1605))))),2)</f>
        <v>518.55999999999995</v>
      </c>
    </row>
    <row r="1606" spans="1:10" ht="12" customHeight="1" thickBot="1">
      <c r="A1606" s="403" t="s">
        <v>9526</v>
      </c>
      <c r="B1606" s="706" t="s">
        <v>950</v>
      </c>
      <c r="C1606" s="2116">
        <v>353.33</v>
      </c>
      <c r="D1606" s="706">
        <v>2</v>
      </c>
      <c r="E1606" s="1572">
        <f t="shared" si="478"/>
        <v>18741.580000000002</v>
      </c>
      <c r="F1606" s="471">
        <f t="shared" si="492"/>
        <v>18741.580000000002</v>
      </c>
      <c r="G1606" s="691">
        <f t="shared" si="489"/>
        <v>215530</v>
      </c>
      <c r="H1606" s="659">
        <f>ROUND(IF('Заказ, cкидки и курсы валют'!$J$23*E1606/1000*D1606&lt;387,387,'Заказ, cкидки и курсы валют'!$J$23*E1606/1000*D1606)*(1-'Заказ, cкидки и курсы валют'!$I$12),2)</f>
        <v>431.06</v>
      </c>
      <c r="I1606" s="14"/>
      <c r="J1606" s="96">
        <f>ROUND(IF(H1606&lt;'Заказ, cкидки и курсы валют'!$B$39,H1606*0.54*100/(100-'Заказ, cкидки и курсы валют'!$C$39),IF(H1606&lt;'Заказ, cкидки и курсы валют'!$B$40,H1606*0.54*100/(100-'Заказ, cкидки и курсы валют'!$C$40),IF(H1606&lt;'Заказ, cкидки и курсы валют'!$B$41,H1606*0.54*100/(100-'Заказ, cкидки и курсы валют'!$C$41),IF(H1606&lt;'Заказ, cкидки и курсы валют'!$B$42,H1606*0.54*100/(100-'Заказ, cкидки и курсы валют'!$C$42),IF(H1606&lt;'Заказ, cкидки и курсы валют'!$B$43,H1606*0.54*100/(100-'Заказ, cкидки и курсы валют'!$C$43),H1606))))),2)</f>
        <v>517.27</v>
      </c>
    </row>
    <row r="1607" spans="1:10" ht="12" customHeight="1" thickBot="1">
      <c r="A1607" s="403" t="s">
        <v>9525</v>
      </c>
      <c r="B1607" s="706" t="s">
        <v>951</v>
      </c>
      <c r="C1607" s="2116">
        <v>393</v>
      </c>
      <c r="D1607" s="706">
        <v>2</v>
      </c>
      <c r="E1607" s="1572">
        <f t="shared" si="478"/>
        <v>20836.78</v>
      </c>
      <c r="F1607" s="471">
        <f t="shared" si="492"/>
        <v>20836.78</v>
      </c>
      <c r="G1607" s="691">
        <f t="shared" si="489"/>
        <v>239625</v>
      </c>
      <c r="H1607" s="659">
        <f>ROUND(IF('Заказ, cкидки и курсы валют'!$J$23*E1607/1000*D1607&lt;387,387,'Заказ, cкидки и курсы валют'!$J$23*E1607/1000*D1607)*(1-'Заказ, cкидки и курсы валют'!$I$12),2)</f>
        <v>479.25</v>
      </c>
      <c r="I1607" s="14"/>
      <c r="J1607" s="96">
        <f>ROUND(IF(H1607&lt;'Заказ, cкидки и курсы валют'!$B$39,H1607*0.54*100/(100-'Заказ, cкидки и курсы валют'!$C$39),IF(H1607&lt;'Заказ, cкидки и курсы валют'!$B$40,H1607*0.54*100/(100-'Заказ, cкидки и курсы валют'!$C$40),IF(H1607&lt;'Заказ, cкидки и курсы валют'!$B$41,H1607*0.54*100/(100-'Заказ, cкидки и курсы валют'!$C$41),IF(H1607&lt;'Заказ, cкидки и курсы валют'!$B$42,H1607*0.54*100/(100-'Заказ, cкидки и курсы валют'!$C$42),IF(H1607&lt;'Заказ, cкидки и курсы валют'!$B$43,H1607*0.54*100/(100-'Заказ, cкидки и курсы валют'!$C$43),H1607))))),2)</f>
        <v>575.1</v>
      </c>
    </row>
    <row r="1608" spans="1:10" ht="12" customHeight="1" thickBot="1">
      <c r="A1608" s="403" t="s">
        <v>9524</v>
      </c>
      <c r="B1608" s="706" t="s">
        <v>952</v>
      </c>
      <c r="C1608" s="2116">
        <v>410</v>
      </c>
      <c r="D1608" s="706">
        <v>2</v>
      </c>
      <c r="E1608" s="1572">
        <f t="shared" si="478"/>
        <v>23573.200000000001</v>
      </c>
      <c r="F1608" s="471">
        <f t="shared" si="492"/>
        <v>23573.200000000001</v>
      </c>
      <c r="G1608" s="691">
        <f t="shared" si="489"/>
        <v>271090</v>
      </c>
      <c r="H1608" s="659">
        <f>ROUND(IF('Заказ, cкидки и курсы валют'!$J$23*E1608/1000*D1608&lt;387,387,'Заказ, cкидки и курсы валют'!$J$23*E1608/1000*D1608)*(1-'Заказ, cкидки и курсы валют'!$I$12),2)</f>
        <v>542.17999999999995</v>
      </c>
      <c r="I1608" s="14"/>
      <c r="J1608" s="96">
        <f>ROUND(IF(H1608&lt;'Заказ, cкидки и курсы валют'!$B$39,H1608*0.54*100/(100-'Заказ, cкидки и курсы валют'!$C$39),IF(H1608&lt;'Заказ, cкидки и курсы валют'!$B$40,H1608*0.54*100/(100-'Заказ, cкидки и курсы валют'!$C$40),IF(H1608&lt;'Заказ, cкидки и курсы валют'!$B$41,H1608*0.54*100/(100-'Заказ, cкидки и курсы валют'!$C$41),IF(H1608&lt;'Заказ, cкидки и курсы валют'!$B$42,H1608*0.54*100/(100-'Заказ, cкидки и курсы валют'!$C$42),IF(H1608&lt;'Заказ, cкидки и курсы валют'!$B$43,H1608*0.54*100/(100-'Заказ, cкидки и курсы валют'!$C$43),H1608))))),2)</f>
        <v>650.62</v>
      </c>
    </row>
    <row r="1609" spans="1:10" ht="12" customHeight="1" thickBot="1">
      <c r="A1609" s="403" t="s">
        <v>9523</v>
      </c>
      <c r="B1609" s="706" t="s">
        <v>953</v>
      </c>
      <c r="C1609" s="2116">
        <v>470</v>
      </c>
      <c r="D1609" s="706">
        <v>2</v>
      </c>
      <c r="E1609" s="1572">
        <f t="shared" si="478"/>
        <v>23380.38</v>
      </c>
      <c r="F1609" s="471">
        <f t="shared" si="492"/>
        <v>23380.38</v>
      </c>
      <c r="G1609" s="691">
        <f t="shared" si="489"/>
        <v>268875</v>
      </c>
      <c r="H1609" s="659">
        <f>ROUND(IF('Заказ, cкидки и курсы валют'!$J$23*E1609/1000*D1609&lt;387,387,'Заказ, cкидки и курсы валют'!$J$23*E1609/1000*D1609)*(1-'Заказ, cкидки и курсы валют'!$I$12),2)</f>
        <v>537.75</v>
      </c>
      <c r="I1609" s="14"/>
      <c r="J1609" s="96">
        <f>ROUND(IF(H1609&lt;'Заказ, cкидки и курсы валют'!$B$39,H1609*0.54*100/(100-'Заказ, cкидки и курсы валют'!$C$39),IF(H1609&lt;'Заказ, cкидки и курсы валют'!$B$40,H1609*0.54*100/(100-'Заказ, cкидки и курсы валют'!$C$40),IF(H1609&lt;'Заказ, cкидки и курсы валют'!$B$41,H1609*0.54*100/(100-'Заказ, cкидки и курсы валют'!$C$41),IF(H1609&lt;'Заказ, cкидки и курсы валют'!$B$42,H1609*0.54*100/(100-'Заказ, cкидки и курсы валют'!$C$42),IF(H1609&lt;'Заказ, cкидки и курсы валют'!$B$43,H1609*0.54*100/(100-'Заказ, cкидки и курсы валют'!$C$43),H1609))))),2)</f>
        <v>645.29999999999995</v>
      </c>
    </row>
    <row r="1610" spans="1:10" ht="12" customHeight="1" thickBot="1">
      <c r="A1610" s="403" t="s">
        <v>9522</v>
      </c>
      <c r="B1610" s="706" t="s">
        <v>4050</v>
      </c>
      <c r="C1610" s="2116">
        <v>536.66999999999996</v>
      </c>
      <c r="D1610" s="706">
        <v>2</v>
      </c>
      <c r="E1610" s="1572">
        <f t="shared" si="478"/>
        <v>26611.96</v>
      </c>
      <c r="F1610" s="471">
        <f t="shared" si="492"/>
        <v>26611.96</v>
      </c>
      <c r="G1610" s="691">
        <f t="shared" si="489"/>
        <v>306040</v>
      </c>
      <c r="H1610" s="659">
        <f>ROUND(IF('Заказ, cкидки и курсы валют'!$J$23*E1610/1000*D1610&lt;387,387,'Заказ, cкидки и курсы валют'!$J$23*E1610/1000*D1610)*(1-'Заказ, cкидки и курсы валют'!$I$12),2)</f>
        <v>612.08000000000004</v>
      </c>
      <c r="I1610" s="14"/>
      <c r="J1610" s="96">
        <f>ROUND(IF(H1610&lt;'Заказ, cкидки и курсы валют'!$B$39,H1610*0.54*100/(100-'Заказ, cкидки и курсы валют'!$C$39),IF(H1610&lt;'Заказ, cкидки и курсы валют'!$B$40,H1610*0.54*100/(100-'Заказ, cкидки и курсы валют'!$C$40),IF(H1610&lt;'Заказ, cкидки и курсы валют'!$B$41,H1610*0.54*100/(100-'Заказ, cкидки и курсы валют'!$C$41),IF(H1610&lt;'Заказ, cкидки и курсы валют'!$B$42,H1610*0.54*100/(100-'Заказ, cкидки и курсы валют'!$C$42),IF(H1610&lt;'Заказ, cкидки и курсы валют'!$B$43,H1610*0.54*100/(100-'Заказ, cкидки и курсы валют'!$C$43),H1610))))),2)</f>
        <v>661.05</v>
      </c>
    </row>
    <row r="1611" spans="1:10" ht="12" customHeight="1" thickBot="1">
      <c r="A1611" s="403" t="s">
        <v>9520</v>
      </c>
      <c r="B1611" s="706" t="s">
        <v>4051</v>
      </c>
      <c r="C1611" s="2116">
        <v>590</v>
      </c>
      <c r="D1611" s="706">
        <v>2</v>
      </c>
      <c r="E1611" s="1572">
        <f t="shared" si="478"/>
        <v>29203.84</v>
      </c>
      <c r="F1611" s="471">
        <f t="shared" si="492"/>
        <v>29203.84</v>
      </c>
      <c r="G1611" s="691">
        <f t="shared" si="489"/>
        <v>335845</v>
      </c>
      <c r="H1611" s="659">
        <f>ROUND(IF('Заказ, cкидки и курсы валют'!$J$23*E1611/1000*D1611&lt;387,387,'Заказ, cкидки и курсы валют'!$J$23*E1611/1000*D1611)*(1-'Заказ, cкидки и курсы валют'!$I$12),2)</f>
        <v>671.69</v>
      </c>
      <c r="I1611" s="14"/>
      <c r="J1611" s="96">
        <f>ROUND(IF(H1611&lt;'Заказ, cкидки и курсы валют'!$B$39,H1611*0.54*100/(100-'Заказ, cкидки и курсы валют'!$C$39),IF(H1611&lt;'Заказ, cкидки и курсы валют'!$B$40,H1611*0.54*100/(100-'Заказ, cкидки и курсы валют'!$C$40),IF(H1611&lt;'Заказ, cкидки и курсы валют'!$B$41,H1611*0.54*100/(100-'Заказ, cкидки и курсы валют'!$C$41),IF(H1611&lt;'Заказ, cкидки и курсы валют'!$B$42,H1611*0.54*100/(100-'Заказ, cкидки и курсы валют'!$C$42),IF(H1611&lt;'Заказ, cкидки и курсы валют'!$B$43,H1611*0.54*100/(100-'Заказ, cкидки и курсы валют'!$C$43),H1611))))),2)</f>
        <v>725.43</v>
      </c>
    </row>
    <row r="1612" spans="1:10" ht="12" customHeight="1" thickBot="1">
      <c r="A1612" s="403" t="s">
        <v>9521</v>
      </c>
      <c r="B1612" s="706" t="s">
        <v>6359</v>
      </c>
      <c r="C1612" s="2304">
        <v>640</v>
      </c>
      <c r="D1612" s="706">
        <v>2</v>
      </c>
      <c r="E1612" s="1572">
        <f t="shared" si="478"/>
        <v>36477.300000000003</v>
      </c>
      <c r="F1612" s="471">
        <f t="shared" si="492"/>
        <v>36477.300000000003</v>
      </c>
      <c r="G1612" s="691">
        <f t="shared" si="489"/>
        <v>419490</v>
      </c>
      <c r="H1612" s="659">
        <f>ROUND(IF('Заказ, cкидки и курсы валют'!$J$23*E1612/1000*D1612&lt;387,387,'Заказ, cкидки и курсы валют'!$J$23*E1612/1000*D1612)*(1-'Заказ, cкидки и курсы валют'!$I$12),2)</f>
        <v>838.98</v>
      </c>
      <c r="I1612" s="14"/>
      <c r="J1612" s="96">
        <f>ROUND(IF(H1612&lt;'Заказ, cкидки и курсы валют'!$B$39,H1612*0.54*100/(100-'Заказ, cкидки и курсы валют'!$C$39),IF(H1612&lt;'Заказ, cкидки и курсы валют'!$B$40,H1612*0.54*100/(100-'Заказ, cкидки и курсы валют'!$C$40),IF(H1612&lt;'Заказ, cкидки и курсы валют'!$B$41,H1612*0.54*100/(100-'Заказ, cкидки и курсы валют'!$C$41),IF(H1612&lt;'Заказ, cкидки и курсы валют'!$B$42,H1612*0.54*100/(100-'Заказ, cкидки и курсы валют'!$C$42),IF(H1612&lt;'Заказ, cкидки и курсы валют'!$B$43,H1612*0.54*100/(100-'Заказ, cкидки и курсы валют'!$C$43),H1612))))),2)</f>
        <v>906.1</v>
      </c>
    </row>
    <row r="1613" spans="1:10" ht="12" customHeight="1">
      <c r="A1613" s="403" t="s">
        <v>9519</v>
      </c>
      <c r="B1613" s="706" t="s">
        <v>6360</v>
      </c>
      <c r="C1613" s="2304">
        <v>702.86</v>
      </c>
      <c r="D1613" s="706">
        <v>2</v>
      </c>
      <c r="E1613" s="1572">
        <f>(E1488*2)+(1000/D1613*7.5)</f>
        <v>40607.06</v>
      </c>
      <c r="F1613" s="471">
        <f t="shared" si="492"/>
        <v>40607.06</v>
      </c>
      <c r="G1613" s="691">
        <f t="shared" si="489"/>
        <v>466980</v>
      </c>
      <c r="H1613" s="659">
        <f>ROUND(IF('Заказ, cкидки и курсы валют'!$J$23*E1613/1000*D1613&lt;387,387,'Заказ, cкидки и курсы валют'!$J$23*E1613/1000*D1613)*(1-'Заказ, cкидки и курсы валют'!$I$12),2)</f>
        <v>933.96</v>
      </c>
      <c r="I1613" s="14"/>
      <c r="J1613" s="96">
        <f>ROUND(IF(H1613&lt;'Заказ, cкидки и курсы валют'!$B$39,H1613*0.54*100/(100-'Заказ, cкидки и курсы валют'!$C$39),IF(H1613&lt;'Заказ, cкидки и курсы валют'!$B$40,H1613*0.54*100/(100-'Заказ, cкидки и курсы валют'!$C$40),IF(H1613&lt;'Заказ, cкидки и курсы валют'!$B$41,H1613*0.54*100/(100-'Заказ, cкидки и курсы валют'!$C$41),IF(H1613&lt;'Заказ, cкидки и курсы валют'!$B$42,H1613*0.54*100/(100-'Заказ, cкидки и курсы валют'!$C$42),IF(H1613&lt;'Заказ, cкидки и курсы валют'!$B$43,H1613*0.54*100/(100-'Заказ, cкидки и курсы валют'!$C$43),H1613))))),2)</f>
        <v>933.96</v>
      </c>
    </row>
    <row r="1614" spans="1:10" ht="12" customHeight="1" thickBot="1">
      <c r="J1614" s="446"/>
    </row>
    <row r="1615" spans="1:10" ht="19.5" customHeight="1">
      <c r="A1615" s="904"/>
      <c r="B1615" s="905"/>
      <c r="C1615" s="1962" t="s">
        <v>2316</v>
      </c>
      <c r="D1615" s="64"/>
      <c r="E1615" s="709"/>
      <c r="F1615" s="428"/>
      <c r="G1615" s="513"/>
      <c r="H1615" s="66"/>
      <c r="I1615" s="80"/>
      <c r="J1615" s="446"/>
    </row>
    <row r="1616" spans="1:10" ht="15.75" customHeight="1">
      <c r="A1616" s="890"/>
      <c r="C1616" s="1475" t="s">
        <v>5118</v>
      </c>
      <c r="D1616" s="81"/>
      <c r="E1616" s="443" t="s">
        <v>2318</v>
      </c>
      <c r="F1616" s="429"/>
      <c r="G1616" s="84"/>
      <c r="H1616" s="84" t="s">
        <v>2319</v>
      </c>
      <c r="I1616" s="85"/>
      <c r="J1616" s="446"/>
    </row>
    <row r="1617" spans="1:10" ht="18.75" customHeight="1">
      <c r="A1617" s="890"/>
      <c r="C1617" s="1475"/>
      <c r="D1617" s="70"/>
      <c r="E1617" s="713"/>
      <c r="F1617" s="465"/>
      <c r="G1617" s="703"/>
      <c r="H1617" s="16"/>
      <c r="I1617" s="132"/>
      <c r="J1617" s="446"/>
    </row>
    <row r="1618" spans="1:10" ht="12" customHeight="1">
      <c r="A1618" s="890"/>
      <c r="C1618" s="1475"/>
      <c r="D1618" s="70"/>
      <c r="E1618" s="713"/>
      <c r="F1618" s="465"/>
      <c r="G1618" s="703"/>
      <c r="H1618" s="16"/>
      <c r="I1618" s="132"/>
      <c r="J1618" s="446"/>
    </row>
    <row r="1619" spans="1:10" ht="12" customHeight="1">
      <c r="A1619" s="890"/>
      <c r="C1619" s="1475"/>
      <c r="D1619" s="70"/>
      <c r="E1619" s="713"/>
      <c r="F1619" s="465"/>
      <c r="G1619" s="703"/>
      <c r="H1619" s="16"/>
      <c r="I1619" s="132"/>
      <c r="J1619" s="446"/>
    </row>
    <row r="1620" spans="1:10" ht="17.25" customHeight="1" thickBot="1">
      <c r="A1620" s="2042" t="s">
        <v>7302</v>
      </c>
      <c r="B1620" s="897"/>
      <c r="C1620" s="1931"/>
      <c r="D1620" s="72"/>
      <c r="E1620" s="714"/>
      <c r="F1620" s="467"/>
      <c r="G1620" s="704"/>
      <c r="H1620" s="136"/>
      <c r="I1620" s="137"/>
      <c r="J1620" s="446"/>
    </row>
    <row r="1621" spans="1:10" ht="37.5" customHeight="1">
      <c r="A1621" s="1519" t="s">
        <v>1013</v>
      </c>
      <c r="B1621" s="1520" t="s">
        <v>1014</v>
      </c>
      <c r="C1621" s="2286" t="s">
        <v>665</v>
      </c>
      <c r="D1621" s="158" t="s">
        <v>2923</v>
      </c>
      <c r="E1621" s="432" t="s">
        <v>10280</v>
      </c>
      <c r="F1621" s="469" t="s">
        <v>2578</v>
      </c>
      <c r="G1621" s="693" t="s">
        <v>3729</v>
      </c>
      <c r="H1621" s="264" t="s">
        <v>493</v>
      </c>
      <c r="I1621" s="160" t="s">
        <v>4003</v>
      </c>
      <c r="J1621" s="446"/>
    </row>
    <row r="1622" spans="1:10" ht="18.75" customHeight="1">
      <c r="A1622" s="1519"/>
      <c r="B1622" s="1680"/>
      <c r="C1622" s="2286" t="s">
        <v>3419</v>
      </c>
      <c r="D1622" s="313" t="s">
        <v>3730</v>
      </c>
      <c r="E1622" s="715" t="s">
        <v>264</v>
      </c>
      <c r="F1622" s="475">
        <f>'Заказ, cкидки и курсы валют'!$I$12</f>
        <v>0</v>
      </c>
      <c r="G1622" s="764"/>
      <c r="H1622" s="358"/>
      <c r="I1622" s="252"/>
      <c r="J1622" s="446"/>
    </row>
    <row r="1623" spans="1:10" ht="18.75" customHeight="1">
      <c r="A1623" s="403" t="s">
        <v>12551</v>
      </c>
      <c r="B1623" s="2144" t="s">
        <v>3427</v>
      </c>
      <c r="C1623" s="399"/>
      <c r="D1623" s="490">
        <v>25</v>
      </c>
      <c r="E1623" s="446">
        <v>32.270000000000003</v>
      </c>
      <c r="F1623" s="752">
        <f>ROUND(E1623*(1-$F$11),2)</f>
        <v>32.270000000000003</v>
      </c>
      <c r="G1623" s="695">
        <f>'Заказ, cкидки и курсы валют'!$J$23*F1623</f>
        <v>371.10500000000002</v>
      </c>
      <c r="H1623" s="400">
        <f>ROUND((D1623)*G1623,2)</f>
        <v>9277.6299999999992</v>
      </c>
      <c r="I1623" s="14"/>
      <c r="J1623" s="446"/>
    </row>
    <row r="1624" spans="1:10" ht="14.15" customHeight="1">
      <c r="A1624" s="403" t="s">
        <v>11350</v>
      </c>
      <c r="B1624" s="2144" t="s">
        <v>3428</v>
      </c>
      <c r="C1624" s="399"/>
      <c r="D1624" s="490">
        <v>25</v>
      </c>
      <c r="E1624" s="446">
        <v>34.369999999999997</v>
      </c>
      <c r="F1624" s="752">
        <f>ROUND(E1624*(1-$F$11),2)</f>
        <v>34.369999999999997</v>
      </c>
      <c r="G1624" s="695">
        <f>'Заказ, cкидки и курсы валют'!$J$23*F1624</f>
        <v>395.255</v>
      </c>
      <c r="H1624" s="400">
        <f>ROUND((D1624)*G1624,2)</f>
        <v>9881.3799999999992</v>
      </c>
      <c r="I1624" s="14"/>
    </row>
    <row r="1625" spans="1:10" ht="14.15" customHeight="1">
      <c r="A1625" s="403" t="s">
        <v>11351</v>
      </c>
      <c r="B1625" s="2144" t="s">
        <v>166</v>
      </c>
      <c r="C1625" s="399"/>
      <c r="D1625" s="490">
        <v>25</v>
      </c>
      <c r="E1625" s="446">
        <v>35.64</v>
      </c>
      <c r="F1625" s="752">
        <f t="shared" ref="F1625:F1689" si="493">ROUND(E1625*(1-$F$11),2)</f>
        <v>35.64</v>
      </c>
      <c r="G1625" s="695">
        <f>'Заказ, cкидки и курсы валют'!$J$23*F1625</f>
        <v>409.86</v>
      </c>
      <c r="H1625" s="400">
        <f t="shared" ref="H1625:H1689" si="494">ROUND((D1625)*G1625,2)</f>
        <v>10246.5</v>
      </c>
      <c r="I1625" s="14"/>
    </row>
    <row r="1626" spans="1:10" ht="14.15" customHeight="1">
      <c r="A1626" s="403" t="s">
        <v>12569</v>
      </c>
      <c r="B1626" s="2144" t="s">
        <v>170</v>
      </c>
      <c r="C1626" s="399"/>
      <c r="D1626" s="490">
        <v>25</v>
      </c>
      <c r="E1626" s="446">
        <v>31.63</v>
      </c>
      <c r="F1626" s="752">
        <f t="shared" ref="F1626" si="495">ROUND(E1626*(1-$F$11),2)</f>
        <v>31.63</v>
      </c>
      <c r="G1626" s="695">
        <f>'Заказ, cкидки и курсы валют'!$J$23*F1626</f>
        <v>363.745</v>
      </c>
      <c r="H1626" s="400">
        <f t="shared" ref="H1626" si="496">ROUND((D1626)*G1626,2)</f>
        <v>9093.6299999999992</v>
      </c>
      <c r="I1626" s="14"/>
    </row>
    <row r="1627" spans="1:10" ht="14.15" customHeight="1">
      <c r="A1627" s="403" t="s">
        <v>11352</v>
      </c>
      <c r="B1627" s="2144" t="s">
        <v>3435</v>
      </c>
      <c r="C1627" s="399"/>
      <c r="D1627" s="490">
        <v>25</v>
      </c>
      <c r="E1627" s="446">
        <v>30.58</v>
      </c>
      <c r="F1627" s="752">
        <f t="shared" si="493"/>
        <v>30.58</v>
      </c>
      <c r="G1627" s="695">
        <f>'Заказ, cкидки и курсы валют'!$J$23*F1627</f>
        <v>351.66999999999996</v>
      </c>
      <c r="H1627" s="400">
        <f t="shared" si="494"/>
        <v>8791.75</v>
      </c>
      <c r="I1627" s="14"/>
    </row>
    <row r="1628" spans="1:10" ht="14.15" customHeight="1">
      <c r="A1628" s="403" t="s">
        <v>5119</v>
      </c>
      <c r="B1628" s="2144" t="s">
        <v>99</v>
      </c>
      <c r="C1628" s="399">
        <v>5.1100000000000003</v>
      </c>
      <c r="D1628" s="490">
        <v>25</v>
      </c>
      <c r="E1628" s="446">
        <v>29.44</v>
      </c>
      <c r="F1628" s="752">
        <f t="shared" si="493"/>
        <v>29.44</v>
      </c>
      <c r="G1628" s="695">
        <f>'Заказ, cкидки и курсы валют'!$J$23*F1628</f>
        <v>338.56</v>
      </c>
      <c r="H1628" s="400">
        <f t="shared" si="494"/>
        <v>8464</v>
      </c>
      <c r="I1628" s="14"/>
    </row>
    <row r="1629" spans="1:10" ht="14.15" customHeight="1">
      <c r="A1629" s="403" t="s">
        <v>5120</v>
      </c>
      <c r="B1629" s="2144" t="s">
        <v>100</v>
      </c>
      <c r="C1629" s="399">
        <v>5.8</v>
      </c>
      <c r="D1629" s="490">
        <v>25</v>
      </c>
      <c r="E1629" s="446">
        <v>29.19</v>
      </c>
      <c r="F1629" s="752">
        <f t="shared" si="493"/>
        <v>29.19</v>
      </c>
      <c r="G1629" s="695">
        <f>'Заказ, cкидки и курсы валют'!$J$23*F1629</f>
        <v>335.685</v>
      </c>
      <c r="H1629" s="400">
        <f t="shared" si="494"/>
        <v>8392.1299999999992</v>
      </c>
      <c r="I1629" s="14"/>
    </row>
    <row r="1630" spans="1:10" ht="14.15" customHeight="1">
      <c r="A1630" s="403" t="s">
        <v>5121</v>
      </c>
      <c r="B1630" s="2144" t="s">
        <v>1317</v>
      </c>
      <c r="C1630" s="399">
        <v>6.65</v>
      </c>
      <c r="D1630" s="490">
        <v>25</v>
      </c>
      <c r="E1630" s="446">
        <v>28.47</v>
      </c>
      <c r="F1630" s="752">
        <f t="shared" si="493"/>
        <v>28.47</v>
      </c>
      <c r="G1630" s="695">
        <f>'Заказ, cкидки и курсы валют'!$J$23*F1630</f>
        <v>327.40499999999997</v>
      </c>
      <c r="H1630" s="400">
        <f t="shared" si="494"/>
        <v>8185.13</v>
      </c>
      <c r="I1630" s="14"/>
    </row>
    <row r="1631" spans="1:10" ht="14.15" customHeight="1">
      <c r="A1631" s="403" t="s">
        <v>5122</v>
      </c>
      <c r="B1631" s="2144" t="s">
        <v>188</v>
      </c>
      <c r="C1631" s="399">
        <v>7.51</v>
      </c>
      <c r="D1631" s="490">
        <v>25</v>
      </c>
      <c r="E1631" s="446">
        <v>26.31</v>
      </c>
      <c r="F1631" s="752">
        <f t="shared" si="493"/>
        <v>26.31</v>
      </c>
      <c r="G1631" s="695">
        <f>'Заказ, cкидки и курсы валют'!$J$23*F1631</f>
        <v>302.565</v>
      </c>
      <c r="H1631" s="400">
        <f t="shared" si="494"/>
        <v>7564.13</v>
      </c>
      <c r="I1631" s="14"/>
    </row>
    <row r="1632" spans="1:10" ht="14.15" customHeight="1">
      <c r="A1632" s="403" t="s">
        <v>5123</v>
      </c>
      <c r="B1632" s="2144" t="s">
        <v>609</v>
      </c>
      <c r="C1632" s="399">
        <v>8</v>
      </c>
      <c r="D1632" s="490">
        <v>25</v>
      </c>
      <c r="E1632" s="446">
        <v>28.75</v>
      </c>
      <c r="F1632" s="752">
        <f t="shared" si="493"/>
        <v>28.75</v>
      </c>
      <c r="G1632" s="695">
        <f>'Заказ, cкидки и курсы валют'!$J$23*F1632</f>
        <v>330.625</v>
      </c>
      <c r="H1632" s="400">
        <f t="shared" si="494"/>
        <v>8265.6299999999992</v>
      </c>
      <c r="I1632" s="14"/>
    </row>
    <row r="1633" spans="1:10" ht="14.15" customHeight="1">
      <c r="A1633" s="403" t="s">
        <v>5124</v>
      </c>
      <c r="B1633" s="2144" t="s">
        <v>177</v>
      </c>
      <c r="C1633" s="399">
        <v>8.23</v>
      </c>
      <c r="D1633" s="490">
        <v>25</v>
      </c>
      <c r="E1633" s="446">
        <v>26.31</v>
      </c>
      <c r="F1633" s="752">
        <f t="shared" si="493"/>
        <v>26.31</v>
      </c>
      <c r="G1633" s="695">
        <f>'Заказ, cкидки и курсы валют'!$J$23*F1633</f>
        <v>302.565</v>
      </c>
      <c r="H1633" s="400">
        <f t="shared" si="494"/>
        <v>7564.13</v>
      </c>
      <c r="I1633" s="14"/>
    </row>
    <row r="1634" spans="1:10" ht="14.15" customHeight="1">
      <c r="A1634" s="403" t="s">
        <v>5125</v>
      </c>
      <c r="B1634" s="2144" t="s">
        <v>83</v>
      </c>
      <c r="C1634" s="399">
        <v>10</v>
      </c>
      <c r="D1634" s="490">
        <v>25</v>
      </c>
      <c r="E1634" s="446">
        <v>27.89</v>
      </c>
      <c r="F1634" s="752">
        <f t="shared" si="493"/>
        <v>27.89</v>
      </c>
      <c r="G1634" s="695">
        <f>'Заказ, cкидки и курсы валют'!$J$23*F1634</f>
        <v>320.73500000000001</v>
      </c>
      <c r="H1634" s="400">
        <f t="shared" si="494"/>
        <v>8018.38</v>
      </c>
      <c r="I1634" s="14"/>
    </row>
    <row r="1635" spans="1:10" ht="14.15" customHeight="1">
      <c r="A1635" s="403" t="s">
        <v>5126</v>
      </c>
      <c r="B1635" s="2144" t="s">
        <v>178</v>
      </c>
      <c r="C1635" s="399">
        <v>11</v>
      </c>
      <c r="D1635" s="490">
        <v>25</v>
      </c>
      <c r="E1635" s="446">
        <v>28.75</v>
      </c>
      <c r="F1635" s="752">
        <f t="shared" si="493"/>
        <v>28.75</v>
      </c>
      <c r="G1635" s="695">
        <f>'Заказ, cкидки и курсы валют'!$J$23*F1635</f>
        <v>330.625</v>
      </c>
      <c r="H1635" s="400">
        <f t="shared" si="494"/>
        <v>8265.6299999999992</v>
      </c>
      <c r="I1635" s="14"/>
    </row>
    <row r="1636" spans="1:10" ht="14.15" customHeight="1">
      <c r="A1636" s="403" t="s">
        <v>5127</v>
      </c>
      <c r="B1636" s="2144" t="s">
        <v>179</v>
      </c>
      <c r="C1636" s="399">
        <v>12.7</v>
      </c>
      <c r="D1636" s="490">
        <v>25</v>
      </c>
      <c r="E1636" s="446">
        <v>26.31</v>
      </c>
      <c r="F1636" s="752">
        <f t="shared" si="493"/>
        <v>26.31</v>
      </c>
      <c r="G1636" s="695">
        <f>'Заказ, cкидки и курсы валют'!$J$23*F1636</f>
        <v>302.565</v>
      </c>
      <c r="H1636" s="400">
        <f t="shared" si="494"/>
        <v>7564.13</v>
      </c>
      <c r="I1636" s="14"/>
    </row>
    <row r="1637" spans="1:10" ht="14.15" customHeight="1">
      <c r="A1637" s="403" t="s">
        <v>5128</v>
      </c>
      <c r="B1637" s="2144" t="s">
        <v>180</v>
      </c>
      <c r="C1637" s="399">
        <v>14.4</v>
      </c>
      <c r="D1637" s="490">
        <v>25</v>
      </c>
      <c r="E1637" s="446">
        <v>28.75</v>
      </c>
      <c r="F1637" s="752">
        <f t="shared" si="493"/>
        <v>28.75</v>
      </c>
      <c r="G1637" s="695">
        <f>'Заказ, cкидки и курсы валют'!$J$23*F1637</f>
        <v>330.625</v>
      </c>
      <c r="H1637" s="400">
        <f t="shared" si="494"/>
        <v>8265.6299999999992</v>
      </c>
      <c r="I1637" s="14"/>
    </row>
    <row r="1638" spans="1:10" ht="14.15" customHeight="1">
      <c r="A1638" s="403" t="s">
        <v>5129</v>
      </c>
      <c r="B1638" s="2144" t="s">
        <v>181</v>
      </c>
      <c r="C1638" s="399">
        <v>16.2</v>
      </c>
      <c r="D1638" s="490">
        <v>25</v>
      </c>
      <c r="E1638" s="446">
        <v>28.45</v>
      </c>
      <c r="F1638" s="752">
        <f t="shared" si="493"/>
        <v>28.45</v>
      </c>
      <c r="G1638" s="695">
        <f>'Заказ, cкидки и курсы валют'!$J$23*F1638</f>
        <v>327.17500000000001</v>
      </c>
      <c r="H1638" s="400">
        <f t="shared" si="494"/>
        <v>8179.38</v>
      </c>
      <c r="I1638" s="14"/>
    </row>
    <row r="1639" spans="1:10" ht="14.15" customHeight="1">
      <c r="A1639" s="403" t="s">
        <v>5130</v>
      </c>
      <c r="B1639" s="2144" t="s">
        <v>182</v>
      </c>
      <c r="C1639" s="399">
        <v>18</v>
      </c>
      <c r="D1639" s="490">
        <v>25</v>
      </c>
      <c r="E1639" s="446">
        <v>28.87</v>
      </c>
      <c r="F1639" s="752">
        <f t="shared" si="493"/>
        <v>28.87</v>
      </c>
      <c r="G1639" s="695">
        <f>'Заказ, cкидки и курсы валют'!$J$23*F1639</f>
        <v>332.005</v>
      </c>
      <c r="H1639" s="400">
        <f t="shared" si="494"/>
        <v>8300.1299999999992</v>
      </c>
      <c r="I1639" s="14"/>
      <c r="J1639" s="446"/>
    </row>
    <row r="1640" spans="1:10" ht="14.15" customHeight="1">
      <c r="A1640" s="403" t="s">
        <v>5131</v>
      </c>
      <c r="B1640" s="2144" t="s">
        <v>183</v>
      </c>
      <c r="C1640" s="399">
        <v>19.8</v>
      </c>
      <c r="D1640" s="490">
        <v>25</v>
      </c>
      <c r="E1640" s="446">
        <v>28.47</v>
      </c>
      <c r="F1640" s="752">
        <f t="shared" si="493"/>
        <v>28.47</v>
      </c>
      <c r="G1640" s="695">
        <f>'Заказ, cкидки и курсы валют'!$J$23*F1640</f>
        <v>327.40499999999997</v>
      </c>
      <c r="H1640" s="400">
        <f t="shared" si="494"/>
        <v>8185.13</v>
      </c>
      <c r="I1640" s="14"/>
      <c r="J1640" s="446"/>
    </row>
    <row r="1641" spans="1:10" ht="14.15" customHeight="1">
      <c r="A1641" s="403" t="s">
        <v>11353</v>
      </c>
      <c r="B1641" s="2144" t="s">
        <v>955</v>
      </c>
      <c r="C1641" s="399"/>
      <c r="D1641" s="490">
        <v>25</v>
      </c>
      <c r="E1641" s="446">
        <v>33.14</v>
      </c>
      <c r="F1641" s="752">
        <f t="shared" si="493"/>
        <v>33.14</v>
      </c>
      <c r="G1641" s="695">
        <f>'Заказ, cкидки и курсы валют'!$J$23*F1641</f>
        <v>381.11</v>
      </c>
      <c r="H1641" s="400">
        <f t="shared" si="494"/>
        <v>9527.75</v>
      </c>
      <c r="I1641" s="14"/>
      <c r="J1641" s="446"/>
    </row>
    <row r="1642" spans="1:10" ht="14.15" customHeight="1">
      <c r="A1642" s="403" t="s">
        <v>5132</v>
      </c>
      <c r="B1642" s="2144" t="s">
        <v>184</v>
      </c>
      <c r="C1642" s="399">
        <v>23.4</v>
      </c>
      <c r="D1642" s="490">
        <v>25</v>
      </c>
      <c r="E1642" s="446">
        <v>33.14</v>
      </c>
      <c r="F1642" s="752">
        <f t="shared" si="493"/>
        <v>33.14</v>
      </c>
      <c r="G1642" s="695">
        <f>'Заказ, cкидки и курсы валют'!$J$23*F1642</f>
        <v>381.11</v>
      </c>
      <c r="H1642" s="400">
        <f t="shared" si="494"/>
        <v>9527.75</v>
      </c>
      <c r="I1642" s="14"/>
      <c r="J1642" s="446"/>
    </row>
    <row r="1643" spans="1:10" ht="14.15" customHeight="1">
      <c r="A1643" s="403" t="s">
        <v>11039</v>
      </c>
      <c r="B1643" s="2144" t="s">
        <v>101</v>
      </c>
      <c r="C1643" s="399">
        <v>25</v>
      </c>
      <c r="D1643" s="490">
        <v>25</v>
      </c>
      <c r="E1643" s="446">
        <v>31.48</v>
      </c>
      <c r="F1643" s="752">
        <f t="shared" si="493"/>
        <v>31.48</v>
      </c>
      <c r="G1643" s="695">
        <f>'Заказ, cкидки и курсы валют'!$J$23*F1643</f>
        <v>362.02</v>
      </c>
      <c r="H1643" s="400">
        <f t="shared" si="494"/>
        <v>9050.5</v>
      </c>
      <c r="I1643" s="14"/>
      <c r="J1643" s="446"/>
    </row>
    <row r="1644" spans="1:10" ht="14.15" customHeight="1">
      <c r="A1644" s="403" t="s">
        <v>5133</v>
      </c>
      <c r="B1644" s="2144" t="s">
        <v>185</v>
      </c>
      <c r="C1644" s="399">
        <v>27</v>
      </c>
      <c r="D1644" s="490">
        <v>25</v>
      </c>
      <c r="E1644" s="446">
        <v>29.24</v>
      </c>
      <c r="F1644" s="752">
        <f t="shared" si="493"/>
        <v>29.24</v>
      </c>
      <c r="G1644" s="695">
        <f>'Заказ, cкидки и курсы валют'!$J$23*F1644</f>
        <v>336.26</v>
      </c>
      <c r="H1644" s="400">
        <f t="shared" si="494"/>
        <v>8406.5</v>
      </c>
      <c r="I1644" s="14"/>
      <c r="J1644" s="446"/>
    </row>
    <row r="1645" spans="1:10" ht="14.15" customHeight="1">
      <c r="A1645" s="403" t="s">
        <v>5134</v>
      </c>
      <c r="B1645" s="2144" t="s">
        <v>2897</v>
      </c>
      <c r="C1645" s="399">
        <v>28.8</v>
      </c>
      <c r="D1645" s="490">
        <v>25</v>
      </c>
      <c r="E1645" s="446">
        <v>35.22</v>
      </c>
      <c r="F1645" s="752">
        <f t="shared" si="493"/>
        <v>35.22</v>
      </c>
      <c r="G1645" s="695">
        <f>'Заказ, cкидки и курсы валют'!$J$23*F1645</f>
        <v>405.03</v>
      </c>
      <c r="H1645" s="400">
        <f t="shared" si="494"/>
        <v>10125.75</v>
      </c>
      <c r="I1645" s="14"/>
      <c r="J1645" s="446"/>
    </row>
    <row r="1646" spans="1:10" ht="14.15" customHeight="1">
      <c r="A1646" s="403" t="s">
        <v>11040</v>
      </c>
      <c r="B1646" s="2144" t="s">
        <v>186</v>
      </c>
      <c r="C1646" s="399">
        <v>30</v>
      </c>
      <c r="D1646" s="490">
        <v>25</v>
      </c>
      <c r="E1646" s="446">
        <v>39.630000000000003</v>
      </c>
      <c r="F1646" s="752">
        <f t="shared" si="493"/>
        <v>39.630000000000003</v>
      </c>
      <c r="G1646" s="695">
        <f>'Заказ, cкидки и курсы валют'!$J$23*F1646</f>
        <v>455.745</v>
      </c>
      <c r="H1646" s="400">
        <f t="shared" si="494"/>
        <v>11393.63</v>
      </c>
      <c r="I1646" s="14"/>
      <c r="J1646" s="446"/>
    </row>
    <row r="1647" spans="1:10" ht="14.15" customHeight="1">
      <c r="A1647" s="403" t="s">
        <v>5135</v>
      </c>
      <c r="B1647" s="2155" t="s">
        <v>3430</v>
      </c>
      <c r="C1647" s="399">
        <v>11.1</v>
      </c>
      <c r="D1647" s="490">
        <v>25</v>
      </c>
      <c r="E1647" s="446">
        <v>28.05</v>
      </c>
      <c r="F1647" s="752">
        <f t="shared" si="493"/>
        <v>28.05</v>
      </c>
      <c r="G1647" s="695">
        <f>'Заказ, cкидки и курсы валют'!$J$23*F1647</f>
        <v>322.57499999999999</v>
      </c>
      <c r="H1647" s="400">
        <f t="shared" si="494"/>
        <v>8064.38</v>
      </c>
      <c r="I1647" s="14"/>
      <c r="J1647" s="446"/>
    </row>
    <row r="1648" spans="1:10" ht="14.15" customHeight="1">
      <c r="A1648" s="403" t="s">
        <v>5136</v>
      </c>
      <c r="B1648" s="2144" t="s">
        <v>2898</v>
      </c>
      <c r="C1648" s="399">
        <v>11.93</v>
      </c>
      <c r="D1648" s="490">
        <v>25</v>
      </c>
      <c r="E1648" s="446">
        <v>27.24</v>
      </c>
      <c r="F1648" s="752">
        <f t="shared" si="493"/>
        <v>27.24</v>
      </c>
      <c r="G1648" s="695">
        <f>'Заказ, cкидки и курсы валют'!$J$23*F1648</f>
        <v>313.26</v>
      </c>
      <c r="H1648" s="400">
        <f t="shared" si="494"/>
        <v>7831.5</v>
      </c>
      <c r="I1648" s="14"/>
      <c r="J1648" s="446"/>
    </row>
    <row r="1649" spans="1:10" ht="14.15" customHeight="1">
      <c r="A1649" s="403" t="s">
        <v>5137</v>
      </c>
      <c r="B1649" s="2144" t="s">
        <v>2899</v>
      </c>
      <c r="C1649" s="399">
        <v>13.48</v>
      </c>
      <c r="D1649" s="490">
        <v>25</v>
      </c>
      <c r="E1649" s="446">
        <v>26.84</v>
      </c>
      <c r="F1649" s="752">
        <f t="shared" si="493"/>
        <v>26.84</v>
      </c>
      <c r="G1649" s="695">
        <f>'Заказ, cкидки и курсы валют'!$J$23*F1649</f>
        <v>308.66000000000003</v>
      </c>
      <c r="H1649" s="400">
        <f t="shared" si="494"/>
        <v>7716.5</v>
      </c>
      <c r="I1649" s="14"/>
      <c r="J1649" s="446"/>
    </row>
    <row r="1650" spans="1:10" ht="14.15" customHeight="1">
      <c r="A1650" s="403" t="s">
        <v>5138</v>
      </c>
      <c r="B1650" s="2144" t="s">
        <v>610</v>
      </c>
      <c r="C1650" s="399">
        <v>15.03</v>
      </c>
      <c r="D1650" s="490">
        <v>25</v>
      </c>
      <c r="E1650" s="446">
        <v>26.84</v>
      </c>
      <c r="F1650" s="752">
        <f t="shared" si="493"/>
        <v>26.84</v>
      </c>
      <c r="G1650" s="695">
        <f>'Заказ, cкидки и курсы валют'!$J$23*F1650</f>
        <v>308.66000000000003</v>
      </c>
      <c r="H1650" s="400">
        <f t="shared" si="494"/>
        <v>7716.5</v>
      </c>
      <c r="I1650" s="14"/>
      <c r="J1650" s="446"/>
    </row>
    <row r="1651" spans="1:10" ht="14.15" customHeight="1">
      <c r="A1651" s="403" t="s">
        <v>5139</v>
      </c>
      <c r="B1651" s="2144" t="s">
        <v>2900</v>
      </c>
      <c r="C1651" s="399">
        <v>16.579999999999998</v>
      </c>
      <c r="D1651" s="490">
        <v>25</v>
      </c>
      <c r="E1651" s="446">
        <v>26.84</v>
      </c>
      <c r="F1651" s="752">
        <f t="shared" si="493"/>
        <v>26.84</v>
      </c>
      <c r="G1651" s="695">
        <f>'Заказ, cкидки и курсы валют'!$J$23*F1651</f>
        <v>308.66000000000003</v>
      </c>
      <c r="H1651" s="400">
        <f t="shared" si="494"/>
        <v>7716.5</v>
      </c>
      <c r="I1651" s="14"/>
      <c r="J1651" s="446"/>
    </row>
    <row r="1652" spans="1:10" ht="14.15" customHeight="1">
      <c r="A1652" s="403" t="s">
        <v>5140</v>
      </c>
      <c r="B1652" s="2144" t="s">
        <v>189</v>
      </c>
      <c r="C1652" s="399">
        <v>18.13</v>
      </c>
      <c r="D1652" s="490">
        <v>25</v>
      </c>
      <c r="E1652" s="446">
        <v>25.85</v>
      </c>
      <c r="F1652" s="752">
        <f t="shared" si="493"/>
        <v>25.85</v>
      </c>
      <c r="G1652" s="695">
        <f>'Заказ, cкидки и курсы валют'!$J$23*F1652</f>
        <v>297.27500000000003</v>
      </c>
      <c r="H1652" s="400">
        <f t="shared" si="494"/>
        <v>7431.88</v>
      </c>
      <c r="I1652" s="14"/>
      <c r="J1652" s="446"/>
    </row>
    <row r="1653" spans="1:10" ht="14.15" customHeight="1">
      <c r="A1653" s="403" t="s">
        <v>5141</v>
      </c>
      <c r="B1653" s="2144" t="s">
        <v>1303</v>
      </c>
      <c r="C1653" s="399">
        <v>19.690000000000001</v>
      </c>
      <c r="D1653" s="490">
        <v>25</v>
      </c>
      <c r="E1653" s="446">
        <v>26.72</v>
      </c>
      <c r="F1653" s="752">
        <f t="shared" si="493"/>
        <v>26.72</v>
      </c>
      <c r="G1653" s="695">
        <f>'Заказ, cкидки и курсы валют'!$J$23*F1653</f>
        <v>307.27999999999997</v>
      </c>
      <c r="H1653" s="400">
        <f t="shared" si="494"/>
        <v>7682</v>
      </c>
      <c r="I1653" s="14"/>
      <c r="J1653" s="446"/>
    </row>
    <row r="1654" spans="1:10" ht="14.15" customHeight="1">
      <c r="A1654" s="403" t="s">
        <v>5142</v>
      </c>
      <c r="B1654" s="2144" t="s">
        <v>190</v>
      </c>
      <c r="C1654" s="399">
        <v>21.14</v>
      </c>
      <c r="D1654" s="490">
        <v>25</v>
      </c>
      <c r="E1654" s="446">
        <v>26.53</v>
      </c>
      <c r="F1654" s="752">
        <f t="shared" si="493"/>
        <v>26.53</v>
      </c>
      <c r="G1654" s="695">
        <f>'Заказ, cкидки и курсы валют'!$J$23*F1654</f>
        <v>305.09500000000003</v>
      </c>
      <c r="H1654" s="400">
        <f t="shared" si="494"/>
        <v>7627.38</v>
      </c>
      <c r="I1654" s="14"/>
      <c r="J1654" s="446"/>
    </row>
    <row r="1655" spans="1:10" ht="14.15" customHeight="1">
      <c r="A1655" s="403" t="s">
        <v>5143</v>
      </c>
      <c r="B1655" s="2057" t="s">
        <v>4042</v>
      </c>
      <c r="C1655" s="399">
        <v>23.4</v>
      </c>
      <c r="D1655" s="490">
        <v>25</v>
      </c>
      <c r="E1655" s="446">
        <v>25.58</v>
      </c>
      <c r="F1655" s="752">
        <f t="shared" si="493"/>
        <v>25.58</v>
      </c>
      <c r="G1655" s="695">
        <f>'Заказ, cкидки и курсы валют'!$J$23*F1655</f>
        <v>294.16999999999996</v>
      </c>
      <c r="H1655" s="400">
        <f t="shared" si="494"/>
        <v>7354.25</v>
      </c>
      <c r="I1655" s="14"/>
      <c r="J1655" s="446"/>
    </row>
    <row r="1656" spans="1:10" ht="14.15" customHeight="1">
      <c r="A1656" s="403" t="s">
        <v>5144</v>
      </c>
      <c r="B1656" s="2144" t="s">
        <v>191</v>
      </c>
      <c r="C1656" s="399">
        <v>24.25</v>
      </c>
      <c r="D1656" s="490">
        <v>25</v>
      </c>
      <c r="E1656" s="446">
        <v>26.53</v>
      </c>
      <c r="F1656" s="752">
        <f t="shared" si="493"/>
        <v>26.53</v>
      </c>
      <c r="G1656" s="695">
        <f>'Заказ, cкидки и курсы валют'!$J$23*F1656</f>
        <v>305.09500000000003</v>
      </c>
      <c r="H1656" s="400">
        <f t="shared" si="494"/>
        <v>7627.38</v>
      </c>
      <c r="I1656" s="14"/>
      <c r="J1656" s="446"/>
    </row>
    <row r="1657" spans="1:10" ht="14.15" customHeight="1">
      <c r="A1657" s="403" t="s">
        <v>10625</v>
      </c>
      <c r="B1657" s="2144" t="s">
        <v>236</v>
      </c>
      <c r="C1657" s="399">
        <v>25.75</v>
      </c>
      <c r="D1657" s="490">
        <v>25</v>
      </c>
      <c r="E1657" s="446">
        <v>26.53</v>
      </c>
      <c r="F1657" s="752">
        <f t="shared" si="493"/>
        <v>26.53</v>
      </c>
      <c r="G1657" s="695">
        <f>'Заказ, cкидки и курсы валют'!$J$23*F1657</f>
        <v>305.09500000000003</v>
      </c>
      <c r="H1657" s="400">
        <f t="shared" si="494"/>
        <v>7627.38</v>
      </c>
      <c r="I1657" s="14"/>
      <c r="J1657" s="446"/>
    </row>
    <row r="1658" spans="1:10" ht="14.15" customHeight="1">
      <c r="A1658" s="403" t="s">
        <v>5145</v>
      </c>
      <c r="B1658" s="2144" t="s">
        <v>192</v>
      </c>
      <c r="C1658" s="399">
        <v>27.35</v>
      </c>
      <c r="D1658" s="490">
        <v>25</v>
      </c>
      <c r="E1658" s="446">
        <v>26.53</v>
      </c>
      <c r="F1658" s="752">
        <f t="shared" si="493"/>
        <v>26.53</v>
      </c>
      <c r="G1658" s="695">
        <f>'Заказ, cкидки и курсы валют'!$J$23*F1658</f>
        <v>305.09500000000003</v>
      </c>
      <c r="H1658" s="400">
        <f t="shared" si="494"/>
        <v>7627.38</v>
      </c>
      <c r="I1658" s="14"/>
      <c r="J1658" s="446"/>
    </row>
    <row r="1659" spans="1:10" ht="14.15" customHeight="1">
      <c r="A1659" s="403" t="s">
        <v>10626</v>
      </c>
      <c r="B1659" s="2144" t="s">
        <v>10627</v>
      </c>
      <c r="C1659" s="399">
        <v>28.85</v>
      </c>
      <c r="D1659" s="490">
        <v>25</v>
      </c>
      <c r="E1659" s="446">
        <v>26.28</v>
      </c>
      <c r="F1659" s="752">
        <f t="shared" si="493"/>
        <v>26.28</v>
      </c>
      <c r="G1659" s="695">
        <f>'Заказ, cкидки и курсы валют'!$J$23*F1659</f>
        <v>302.22000000000003</v>
      </c>
      <c r="H1659" s="400">
        <f t="shared" si="494"/>
        <v>7555.5</v>
      </c>
      <c r="I1659" s="14"/>
      <c r="J1659" s="446"/>
    </row>
    <row r="1660" spans="1:10" ht="14.15" customHeight="1">
      <c r="A1660" s="403" t="s">
        <v>5146</v>
      </c>
      <c r="B1660" s="2144" t="s">
        <v>193</v>
      </c>
      <c r="C1660" s="399">
        <v>30.45</v>
      </c>
      <c r="D1660" s="490">
        <v>25</v>
      </c>
      <c r="E1660" s="446">
        <v>26.53</v>
      </c>
      <c r="F1660" s="752">
        <f t="shared" si="493"/>
        <v>26.53</v>
      </c>
      <c r="G1660" s="695">
        <f>'Заказ, cкидки и курсы валют'!$J$23*F1660</f>
        <v>305.09500000000003</v>
      </c>
      <c r="H1660" s="400">
        <f t="shared" si="494"/>
        <v>7627.38</v>
      </c>
      <c r="I1660" s="14"/>
      <c r="J1660" s="446"/>
    </row>
    <row r="1661" spans="1:10" ht="14.15" customHeight="1">
      <c r="A1661" s="403" t="s">
        <v>5147</v>
      </c>
      <c r="B1661" s="2144" t="s">
        <v>2901</v>
      </c>
      <c r="C1661" s="399">
        <v>33.56</v>
      </c>
      <c r="D1661" s="490">
        <v>25</v>
      </c>
      <c r="E1661" s="446">
        <v>26.28</v>
      </c>
      <c r="F1661" s="752">
        <f t="shared" si="493"/>
        <v>26.28</v>
      </c>
      <c r="G1661" s="695">
        <f>'Заказ, cкидки и курсы валют'!$J$23*F1661</f>
        <v>302.22000000000003</v>
      </c>
      <c r="H1661" s="400">
        <f t="shared" si="494"/>
        <v>7555.5</v>
      </c>
      <c r="I1661" s="14"/>
      <c r="J1661" s="446"/>
    </row>
    <row r="1662" spans="1:10" ht="14.15" customHeight="1">
      <c r="A1662" s="403" t="s">
        <v>5148</v>
      </c>
      <c r="B1662" s="2144" t="s">
        <v>194</v>
      </c>
      <c r="C1662" s="399">
        <v>36.56</v>
      </c>
      <c r="D1662" s="490">
        <v>25</v>
      </c>
      <c r="E1662" s="446">
        <v>27.67</v>
      </c>
      <c r="F1662" s="752">
        <f t="shared" si="493"/>
        <v>27.67</v>
      </c>
      <c r="G1662" s="695">
        <f>'Заказ, cкидки и курсы валют'!$J$23*F1662</f>
        <v>318.20500000000004</v>
      </c>
      <c r="H1662" s="400">
        <f t="shared" si="494"/>
        <v>7955.13</v>
      </c>
      <c r="I1662" s="14"/>
      <c r="J1662" s="446"/>
    </row>
    <row r="1663" spans="1:10" ht="14.15" customHeight="1">
      <c r="A1663" s="403" t="s">
        <v>10628</v>
      </c>
      <c r="B1663" s="2144" t="s">
        <v>956</v>
      </c>
      <c r="C1663" s="399">
        <v>39.56</v>
      </c>
      <c r="D1663" s="490">
        <v>25</v>
      </c>
      <c r="E1663" s="446">
        <v>27.65</v>
      </c>
      <c r="F1663" s="752">
        <f t="shared" si="493"/>
        <v>27.65</v>
      </c>
      <c r="G1663" s="695">
        <f>'Заказ, cкидки и курсы валют'!$J$23*F1663</f>
        <v>317.97499999999997</v>
      </c>
      <c r="H1663" s="400">
        <f t="shared" si="494"/>
        <v>7949.38</v>
      </c>
      <c r="I1663" s="14"/>
      <c r="J1663" s="446"/>
    </row>
    <row r="1664" spans="1:10" ht="14.15" customHeight="1">
      <c r="A1664" s="403" t="s">
        <v>5149</v>
      </c>
      <c r="B1664" s="2144" t="s">
        <v>195</v>
      </c>
      <c r="C1664" s="399">
        <v>42.77</v>
      </c>
      <c r="D1664" s="490">
        <v>25</v>
      </c>
      <c r="E1664" s="446">
        <v>26.27</v>
      </c>
      <c r="F1664" s="752">
        <f t="shared" si="493"/>
        <v>26.27</v>
      </c>
      <c r="G1664" s="695">
        <f>'Заказ, cкидки и курсы валют'!$J$23*F1664</f>
        <v>302.10500000000002</v>
      </c>
      <c r="H1664" s="400">
        <f t="shared" si="494"/>
        <v>7552.63</v>
      </c>
      <c r="I1664" s="14"/>
      <c r="J1664" s="446"/>
    </row>
    <row r="1665" spans="1:10" ht="14.15" customHeight="1">
      <c r="A1665" s="403" t="s">
        <v>10629</v>
      </c>
      <c r="B1665" s="2144" t="s">
        <v>4040</v>
      </c>
      <c r="C1665" s="399">
        <v>42.77</v>
      </c>
      <c r="D1665" s="490">
        <v>25</v>
      </c>
      <c r="E1665" s="446">
        <v>26.93</v>
      </c>
      <c r="F1665" s="752">
        <f t="shared" si="493"/>
        <v>26.93</v>
      </c>
      <c r="G1665" s="695">
        <f>'Заказ, cкидки и курсы валют'!$J$23*F1665</f>
        <v>309.69499999999999</v>
      </c>
      <c r="H1665" s="400">
        <f t="shared" si="494"/>
        <v>7742.38</v>
      </c>
      <c r="I1665" s="14"/>
      <c r="J1665" s="446"/>
    </row>
    <row r="1666" spans="1:10" ht="14.15" customHeight="1">
      <c r="A1666" s="403" t="s">
        <v>5150</v>
      </c>
      <c r="B1666" s="2144" t="s">
        <v>196</v>
      </c>
      <c r="C1666" s="399">
        <v>48.98</v>
      </c>
      <c r="D1666" s="490">
        <v>25</v>
      </c>
      <c r="E1666" s="446">
        <v>27.36</v>
      </c>
      <c r="F1666" s="752">
        <f t="shared" si="493"/>
        <v>27.36</v>
      </c>
      <c r="G1666" s="695">
        <f>'Заказ, cкидки и курсы валют'!$J$23*F1666</f>
        <v>314.64</v>
      </c>
      <c r="H1666" s="400">
        <f t="shared" si="494"/>
        <v>7866</v>
      </c>
      <c r="I1666" s="14"/>
      <c r="J1666" s="446"/>
    </row>
    <row r="1667" spans="1:10" ht="14.15" customHeight="1">
      <c r="A1667" s="403" t="s">
        <v>10630</v>
      </c>
      <c r="B1667" s="2144" t="s">
        <v>1477</v>
      </c>
      <c r="C1667" s="399">
        <v>52</v>
      </c>
      <c r="D1667" s="490">
        <v>25</v>
      </c>
      <c r="E1667" s="446">
        <v>26.15</v>
      </c>
      <c r="F1667" s="752">
        <f t="shared" si="493"/>
        <v>26.15</v>
      </c>
      <c r="G1667" s="695">
        <f>'Заказ, cкидки и курсы валют'!$J$23*F1667</f>
        <v>300.72499999999997</v>
      </c>
      <c r="H1667" s="400">
        <f t="shared" si="494"/>
        <v>7518.13</v>
      </c>
      <c r="I1667" s="14"/>
    </row>
    <row r="1668" spans="1:10" ht="14.15" customHeight="1">
      <c r="A1668" s="403" t="s">
        <v>5151</v>
      </c>
      <c r="B1668" s="2144" t="s">
        <v>197</v>
      </c>
      <c r="C1668" s="399">
        <v>55.19</v>
      </c>
      <c r="D1668" s="490">
        <v>25</v>
      </c>
      <c r="E1668" s="446">
        <v>29.04</v>
      </c>
      <c r="F1668" s="752">
        <f t="shared" si="493"/>
        <v>29.04</v>
      </c>
      <c r="G1668" s="695">
        <f>'Заказ, cкидки и курсы валют'!$J$23*F1668</f>
        <v>333.96</v>
      </c>
      <c r="H1668" s="400">
        <f t="shared" si="494"/>
        <v>8349</v>
      </c>
      <c r="I1668" s="14"/>
    </row>
    <row r="1669" spans="1:10" ht="14.15" customHeight="1">
      <c r="A1669" s="403" t="s">
        <v>5152</v>
      </c>
      <c r="B1669" s="2144" t="s">
        <v>198</v>
      </c>
      <c r="C1669" s="399">
        <v>61.4</v>
      </c>
      <c r="D1669" s="490">
        <v>25</v>
      </c>
      <c r="E1669" s="446">
        <v>29.04</v>
      </c>
      <c r="F1669" s="752">
        <f t="shared" si="493"/>
        <v>29.04</v>
      </c>
      <c r="G1669" s="695">
        <f>'Заказ, cкидки и курсы валют'!$J$23*F1669</f>
        <v>333.96</v>
      </c>
      <c r="H1669" s="400">
        <f t="shared" si="494"/>
        <v>8349</v>
      </c>
      <c r="I1669" s="14"/>
    </row>
    <row r="1670" spans="1:10" ht="14.15" customHeight="1">
      <c r="A1670" s="403" t="s">
        <v>5153</v>
      </c>
      <c r="B1670" s="2144" t="s">
        <v>199</v>
      </c>
      <c r="C1670" s="399">
        <v>69.7</v>
      </c>
      <c r="D1670" s="490">
        <v>25</v>
      </c>
      <c r="E1670" s="446">
        <v>28.89</v>
      </c>
      <c r="F1670" s="752">
        <f t="shared" si="493"/>
        <v>28.89</v>
      </c>
      <c r="G1670" s="695">
        <f>'Заказ, cкидки и курсы валют'!$J$23*F1670</f>
        <v>332.23500000000001</v>
      </c>
      <c r="H1670" s="400">
        <f t="shared" si="494"/>
        <v>8305.8799999999992</v>
      </c>
      <c r="I1670" s="14"/>
    </row>
    <row r="1671" spans="1:10" ht="14.15" customHeight="1">
      <c r="A1671" s="403" t="s">
        <v>9003</v>
      </c>
      <c r="B1671" s="2155" t="s">
        <v>3141</v>
      </c>
      <c r="C1671" s="399">
        <v>19.23</v>
      </c>
      <c r="D1671" s="490">
        <v>25</v>
      </c>
      <c r="E1671" s="446">
        <v>29.11</v>
      </c>
      <c r="F1671" s="752">
        <f t="shared" si="493"/>
        <v>29.11</v>
      </c>
      <c r="G1671" s="695">
        <f>'Заказ, cкидки и курсы валют'!$J$23*F1671</f>
        <v>334.76499999999999</v>
      </c>
      <c r="H1671" s="400">
        <f t="shared" si="494"/>
        <v>8369.1299999999992</v>
      </c>
      <c r="I1671" s="14"/>
    </row>
    <row r="1672" spans="1:10" ht="14.15" customHeight="1">
      <c r="A1672" s="403" t="s">
        <v>5154</v>
      </c>
      <c r="B1672" s="2155" t="s">
        <v>3429</v>
      </c>
      <c r="C1672" s="399">
        <v>20.77</v>
      </c>
      <c r="D1672" s="490">
        <v>25</v>
      </c>
      <c r="E1672" s="446">
        <v>27.22</v>
      </c>
      <c r="F1672" s="752">
        <f t="shared" si="493"/>
        <v>27.22</v>
      </c>
      <c r="G1672" s="695">
        <f>'Заказ, cкидки и курсы валют'!$J$23*F1672</f>
        <v>313.02999999999997</v>
      </c>
      <c r="H1672" s="400">
        <f t="shared" si="494"/>
        <v>7825.75</v>
      </c>
      <c r="I1672" s="14"/>
    </row>
    <row r="1673" spans="1:10" ht="14.15" customHeight="1">
      <c r="A1673" s="403" t="s">
        <v>5155</v>
      </c>
      <c r="B1673" s="2155" t="s">
        <v>3175</v>
      </c>
      <c r="C1673" s="399">
        <v>23.22</v>
      </c>
      <c r="D1673" s="490">
        <v>25</v>
      </c>
      <c r="E1673" s="446">
        <v>26.96</v>
      </c>
      <c r="F1673" s="752">
        <f t="shared" si="493"/>
        <v>26.96</v>
      </c>
      <c r="G1673" s="695">
        <f>'Заказ, cкидки и курсы валют'!$J$23*F1673</f>
        <v>310.04000000000002</v>
      </c>
      <c r="H1673" s="400">
        <f t="shared" si="494"/>
        <v>7751</v>
      </c>
      <c r="I1673" s="14"/>
    </row>
    <row r="1674" spans="1:10" ht="14.15" customHeight="1">
      <c r="A1674" s="403" t="s">
        <v>5156</v>
      </c>
      <c r="B1674" s="2144" t="s">
        <v>2902</v>
      </c>
      <c r="C1674" s="399">
        <v>25.67</v>
      </c>
      <c r="D1674" s="490">
        <v>25</v>
      </c>
      <c r="E1674" s="446">
        <v>26.96</v>
      </c>
      <c r="F1674" s="752">
        <f t="shared" si="493"/>
        <v>26.96</v>
      </c>
      <c r="G1674" s="695">
        <f>'Заказ, cкидки и курсы валют'!$J$23*F1674</f>
        <v>310.04000000000002</v>
      </c>
      <c r="H1674" s="400">
        <f t="shared" si="494"/>
        <v>7751</v>
      </c>
      <c r="I1674" s="14"/>
    </row>
    <row r="1675" spans="1:10" ht="14.15" customHeight="1">
      <c r="A1675" s="403" t="s">
        <v>5157</v>
      </c>
      <c r="B1675" s="2144" t="s">
        <v>2903</v>
      </c>
      <c r="C1675" s="399">
        <v>28.12</v>
      </c>
      <c r="D1675" s="490">
        <v>25</v>
      </c>
      <c r="E1675" s="446">
        <v>25.86</v>
      </c>
      <c r="F1675" s="752">
        <f t="shared" si="493"/>
        <v>25.86</v>
      </c>
      <c r="G1675" s="695">
        <f>'Заказ, cкидки и курсы валют'!$J$23*F1675</f>
        <v>297.39</v>
      </c>
      <c r="H1675" s="400">
        <f t="shared" si="494"/>
        <v>7434.75</v>
      </c>
      <c r="I1675" s="14"/>
    </row>
    <row r="1676" spans="1:10" ht="14.15" customHeight="1">
      <c r="A1676" s="403" t="s">
        <v>5158</v>
      </c>
      <c r="B1676" s="2144" t="s">
        <v>2904</v>
      </c>
      <c r="C1676" s="399">
        <v>30.57</v>
      </c>
      <c r="D1676" s="490">
        <v>25</v>
      </c>
      <c r="E1676" s="446">
        <v>26.96</v>
      </c>
      <c r="F1676" s="752">
        <f t="shared" si="493"/>
        <v>26.96</v>
      </c>
      <c r="G1676" s="695">
        <f>'Заказ, cкидки и курсы валют'!$J$23*F1676</f>
        <v>310.04000000000002</v>
      </c>
      <c r="H1676" s="400">
        <f t="shared" si="494"/>
        <v>7751</v>
      </c>
      <c r="I1676" s="14"/>
      <c r="J1676" s="446"/>
    </row>
    <row r="1677" spans="1:10" ht="14.15" customHeight="1">
      <c r="A1677" s="403" t="s">
        <v>5159</v>
      </c>
      <c r="B1677" s="2144" t="s">
        <v>2905</v>
      </c>
      <c r="C1677" s="399">
        <v>33.020000000000003</v>
      </c>
      <c r="D1677" s="490">
        <v>25</v>
      </c>
      <c r="E1677" s="446">
        <v>26.96</v>
      </c>
      <c r="F1677" s="752">
        <f t="shared" si="493"/>
        <v>26.96</v>
      </c>
      <c r="G1677" s="695">
        <f>'Заказ, cкидки и курсы валют'!$J$23*F1677</f>
        <v>310.04000000000002</v>
      </c>
      <c r="H1677" s="400">
        <f t="shared" si="494"/>
        <v>7751</v>
      </c>
      <c r="I1677" s="14"/>
    </row>
    <row r="1678" spans="1:10" ht="14.15" customHeight="1">
      <c r="A1678" s="403" t="s">
        <v>5160</v>
      </c>
      <c r="B1678" s="2144" t="s">
        <v>200</v>
      </c>
      <c r="C1678" s="399">
        <v>35.47</v>
      </c>
      <c r="D1678" s="490">
        <v>25</v>
      </c>
      <c r="E1678" s="446">
        <v>26.96</v>
      </c>
      <c r="F1678" s="752">
        <f t="shared" si="493"/>
        <v>26.96</v>
      </c>
      <c r="G1678" s="695">
        <f>'Заказ, cкидки и курсы валют'!$J$23*F1678</f>
        <v>310.04000000000002</v>
      </c>
      <c r="H1678" s="400">
        <f t="shared" si="494"/>
        <v>7751</v>
      </c>
      <c r="I1678" s="14"/>
      <c r="J1678" s="446"/>
    </row>
    <row r="1679" spans="1:10" ht="14.15" customHeight="1">
      <c r="A1679" s="403" t="s">
        <v>5161</v>
      </c>
      <c r="B1679" s="2057" t="s">
        <v>1304</v>
      </c>
      <c r="C1679" s="399">
        <v>38.700000000000003</v>
      </c>
      <c r="D1679" s="490">
        <v>25</v>
      </c>
      <c r="E1679" s="446">
        <v>26.96</v>
      </c>
      <c r="F1679" s="752">
        <f t="shared" si="493"/>
        <v>26.96</v>
      </c>
      <c r="G1679" s="695">
        <f>'Заказ, cкидки и курсы валют'!$J$23*F1679</f>
        <v>310.04000000000002</v>
      </c>
      <c r="H1679" s="400">
        <f t="shared" si="494"/>
        <v>7751</v>
      </c>
      <c r="I1679" s="14"/>
      <c r="J1679" s="446"/>
    </row>
    <row r="1680" spans="1:10" ht="14.15" customHeight="1">
      <c r="A1680" s="403" t="s">
        <v>5162</v>
      </c>
      <c r="B1680" s="2144" t="s">
        <v>201</v>
      </c>
      <c r="C1680" s="399">
        <v>40.47</v>
      </c>
      <c r="D1680" s="490">
        <v>25</v>
      </c>
      <c r="E1680" s="446">
        <v>26.96</v>
      </c>
      <c r="F1680" s="752">
        <f t="shared" si="493"/>
        <v>26.96</v>
      </c>
      <c r="G1680" s="695">
        <f>'Заказ, cкидки и курсы валют'!$J$23*F1680</f>
        <v>310.04000000000002</v>
      </c>
      <c r="H1680" s="400">
        <f t="shared" si="494"/>
        <v>7751</v>
      </c>
      <c r="I1680" s="14"/>
      <c r="J1680" s="446"/>
    </row>
    <row r="1681" spans="1:10" ht="14.15" customHeight="1">
      <c r="A1681" s="403" t="s">
        <v>5163</v>
      </c>
      <c r="B1681" s="2057" t="s">
        <v>254</v>
      </c>
      <c r="C1681" s="399">
        <v>43.8</v>
      </c>
      <c r="D1681" s="490">
        <v>25</v>
      </c>
      <c r="E1681" s="446">
        <v>26.96</v>
      </c>
      <c r="F1681" s="752">
        <f t="shared" si="493"/>
        <v>26.96</v>
      </c>
      <c r="G1681" s="695">
        <f>'Заказ, cкидки и курсы валют'!$J$23*F1681</f>
        <v>310.04000000000002</v>
      </c>
      <c r="H1681" s="400">
        <f t="shared" si="494"/>
        <v>7751</v>
      </c>
      <c r="I1681" s="14"/>
    </row>
    <row r="1682" spans="1:10" ht="14.15" customHeight="1">
      <c r="A1682" s="403" t="s">
        <v>5164</v>
      </c>
      <c r="B1682" s="2144" t="s">
        <v>607</v>
      </c>
      <c r="C1682" s="399">
        <v>45.37</v>
      </c>
      <c r="D1682" s="490">
        <v>25</v>
      </c>
      <c r="E1682" s="446">
        <v>25.62</v>
      </c>
      <c r="F1682" s="752">
        <f t="shared" si="493"/>
        <v>25.62</v>
      </c>
      <c r="G1682" s="695">
        <f>'Заказ, cкидки и курсы валют'!$J$23*F1682</f>
        <v>294.63</v>
      </c>
      <c r="H1682" s="400">
        <f t="shared" si="494"/>
        <v>7365.75</v>
      </c>
      <c r="I1682" s="14"/>
    </row>
    <row r="1683" spans="1:10" ht="14.15" customHeight="1">
      <c r="A1683" s="403" t="s">
        <v>5165</v>
      </c>
      <c r="B1683" s="2144" t="s">
        <v>202</v>
      </c>
      <c r="C1683" s="399">
        <v>50.27</v>
      </c>
      <c r="D1683" s="490">
        <v>25</v>
      </c>
      <c r="E1683" s="446">
        <v>26.96</v>
      </c>
      <c r="F1683" s="752">
        <f t="shared" si="493"/>
        <v>26.96</v>
      </c>
      <c r="G1683" s="695">
        <f>'Заказ, cкидки и курсы валют'!$J$23*F1683</f>
        <v>310.04000000000002</v>
      </c>
      <c r="H1683" s="400">
        <f t="shared" si="494"/>
        <v>7751</v>
      </c>
      <c r="I1683" s="14"/>
    </row>
    <row r="1684" spans="1:10" ht="14.15" customHeight="1">
      <c r="A1684" s="403" t="s">
        <v>10631</v>
      </c>
      <c r="B1684" s="2144" t="s">
        <v>1305</v>
      </c>
      <c r="C1684" s="399">
        <v>53.3</v>
      </c>
      <c r="D1684" s="490">
        <v>25</v>
      </c>
      <c r="E1684" s="446">
        <v>25.62</v>
      </c>
      <c r="F1684" s="752">
        <f t="shared" si="493"/>
        <v>25.62</v>
      </c>
      <c r="G1684" s="695">
        <f>'Заказ, cкидки и курсы валют'!$J$23*F1684</f>
        <v>294.63</v>
      </c>
      <c r="H1684" s="400">
        <f t="shared" si="494"/>
        <v>7365.75</v>
      </c>
      <c r="I1684" s="14"/>
    </row>
    <row r="1685" spans="1:10" ht="14.15" customHeight="1">
      <c r="A1685" s="403" t="s">
        <v>5166</v>
      </c>
      <c r="B1685" s="2057" t="s">
        <v>606</v>
      </c>
      <c r="C1685" s="399">
        <v>56.3</v>
      </c>
      <c r="D1685" s="490">
        <v>25</v>
      </c>
      <c r="E1685" s="446">
        <v>26.96</v>
      </c>
      <c r="F1685" s="752">
        <f t="shared" si="493"/>
        <v>26.96</v>
      </c>
      <c r="G1685" s="695">
        <f>'Заказ, cкидки и курсы валют'!$J$23*F1685</f>
        <v>310.04000000000002</v>
      </c>
      <c r="H1685" s="400">
        <f t="shared" si="494"/>
        <v>7751</v>
      </c>
      <c r="I1685" s="14"/>
    </row>
    <row r="1686" spans="1:10" ht="14.15" customHeight="1">
      <c r="A1686" s="403" t="s">
        <v>10632</v>
      </c>
      <c r="B1686" s="2144" t="s">
        <v>1294</v>
      </c>
      <c r="C1686" s="399">
        <v>58.2</v>
      </c>
      <c r="D1686" s="490">
        <v>25</v>
      </c>
      <c r="E1686" s="446">
        <v>25.3</v>
      </c>
      <c r="F1686" s="752">
        <f t="shared" si="493"/>
        <v>25.3</v>
      </c>
      <c r="G1686" s="695">
        <f>'Заказ, cкидки и курсы валют'!$J$23*F1686</f>
        <v>290.95</v>
      </c>
      <c r="H1686" s="400">
        <f t="shared" si="494"/>
        <v>7273.75</v>
      </c>
      <c r="I1686" s="14"/>
    </row>
    <row r="1687" spans="1:10" ht="14.15" customHeight="1">
      <c r="A1687" s="403" t="s">
        <v>5167</v>
      </c>
      <c r="B1687" s="2144" t="s">
        <v>203</v>
      </c>
      <c r="C1687" s="399">
        <v>60.07</v>
      </c>
      <c r="D1687" s="490">
        <v>25</v>
      </c>
      <c r="E1687" s="446">
        <v>26.96</v>
      </c>
      <c r="F1687" s="752">
        <f t="shared" si="493"/>
        <v>26.96</v>
      </c>
      <c r="G1687" s="695">
        <f>'Заказ, cкидки и курсы валют'!$J$23*F1687</f>
        <v>310.04000000000002</v>
      </c>
      <c r="H1687" s="400">
        <f t="shared" si="494"/>
        <v>7751</v>
      </c>
      <c r="I1687" s="14"/>
    </row>
    <row r="1688" spans="1:10" ht="14.15" customHeight="1">
      <c r="A1688" s="403" t="s">
        <v>10633</v>
      </c>
      <c r="B1688" s="2144" t="s">
        <v>2919</v>
      </c>
      <c r="C1688" s="399">
        <v>65.069999999999993</v>
      </c>
      <c r="D1688" s="490">
        <v>25</v>
      </c>
      <c r="E1688" s="446">
        <v>25.94</v>
      </c>
      <c r="F1688" s="752">
        <f t="shared" si="493"/>
        <v>25.94</v>
      </c>
      <c r="G1688" s="695">
        <f>'Заказ, cкидки и курсы валют'!$J$23*F1688</f>
        <v>298.31</v>
      </c>
      <c r="H1688" s="400">
        <f t="shared" si="494"/>
        <v>7457.75</v>
      </c>
      <c r="I1688" s="14"/>
      <c r="J1688" s="446"/>
    </row>
    <row r="1689" spans="1:10" ht="14.15" customHeight="1">
      <c r="A1689" s="403" t="s">
        <v>5168</v>
      </c>
      <c r="B1689" s="2144" t="s">
        <v>204</v>
      </c>
      <c r="C1689" s="399">
        <v>69.97</v>
      </c>
      <c r="D1689" s="490">
        <v>25</v>
      </c>
      <c r="E1689" s="446">
        <v>25.85</v>
      </c>
      <c r="F1689" s="752">
        <f t="shared" si="493"/>
        <v>25.85</v>
      </c>
      <c r="G1689" s="695">
        <f>'Заказ, cкидки и курсы валют'!$J$23*F1689</f>
        <v>297.27500000000003</v>
      </c>
      <c r="H1689" s="400">
        <f t="shared" si="494"/>
        <v>7431.88</v>
      </c>
      <c r="I1689" s="14"/>
      <c r="J1689" s="446"/>
    </row>
    <row r="1690" spans="1:10" ht="14.15" customHeight="1">
      <c r="A1690" s="403" t="s">
        <v>10634</v>
      </c>
      <c r="B1690" s="2144" t="s">
        <v>241</v>
      </c>
      <c r="C1690" s="399">
        <v>74.97</v>
      </c>
      <c r="D1690" s="490">
        <v>25</v>
      </c>
      <c r="E1690" s="446">
        <v>27.08</v>
      </c>
      <c r="F1690" s="752">
        <f t="shared" ref="F1690:F1754" si="497">ROUND(E1690*(1-$F$11),2)</f>
        <v>27.08</v>
      </c>
      <c r="G1690" s="695">
        <f>'Заказ, cкидки и курсы валют'!$J$23*F1690</f>
        <v>311.41999999999996</v>
      </c>
      <c r="H1690" s="400">
        <f t="shared" ref="H1690:H1754" si="498">ROUND((D1690)*G1690,2)</f>
        <v>7785.5</v>
      </c>
      <c r="I1690" s="14"/>
      <c r="J1690" s="446"/>
    </row>
    <row r="1691" spans="1:10" ht="14.15" customHeight="1">
      <c r="A1691" s="403" t="s">
        <v>5169</v>
      </c>
      <c r="B1691" s="2144" t="s">
        <v>205</v>
      </c>
      <c r="C1691" s="399">
        <v>79.77</v>
      </c>
      <c r="D1691" s="490">
        <v>25</v>
      </c>
      <c r="E1691" s="446">
        <v>25.85</v>
      </c>
      <c r="F1691" s="752">
        <f t="shared" si="497"/>
        <v>25.85</v>
      </c>
      <c r="G1691" s="695">
        <f>'Заказ, cкидки и курсы валют'!$J$23*F1691</f>
        <v>297.27500000000003</v>
      </c>
      <c r="H1691" s="400">
        <f t="shared" si="498"/>
        <v>7431.88</v>
      </c>
      <c r="I1691" s="14"/>
      <c r="J1691" s="446"/>
    </row>
    <row r="1692" spans="1:10" ht="14.15" customHeight="1">
      <c r="A1692" s="403" t="s">
        <v>10635</v>
      </c>
      <c r="B1692" s="2144" t="s">
        <v>1331</v>
      </c>
      <c r="C1692" s="399">
        <v>84.77</v>
      </c>
      <c r="D1692" s="490">
        <v>25</v>
      </c>
      <c r="E1692" s="446">
        <v>25.94</v>
      </c>
      <c r="F1692" s="752">
        <f t="shared" si="497"/>
        <v>25.94</v>
      </c>
      <c r="G1692" s="695">
        <f>'Заказ, cкидки и курсы валют'!$J$23*F1692</f>
        <v>298.31</v>
      </c>
      <c r="H1692" s="400">
        <f t="shared" si="498"/>
        <v>7457.75</v>
      </c>
      <c r="I1692" s="14"/>
      <c r="J1692" s="446"/>
    </row>
    <row r="1693" spans="1:10" ht="14.15" customHeight="1">
      <c r="A1693" s="403" t="s">
        <v>5170</v>
      </c>
      <c r="B1693" s="2144" t="s">
        <v>206</v>
      </c>
      <c r="C1693" s="399">
        <v>89.57</v>
      </c>
      <c r="D1693" s="490">
        <v>25</v>
      </c>
      <c r="E1693" s="446">
        <v>28.03</v>
      </c>
      <c r="F1693" s="752">
        <f t="shared" si="497"/>
        <v>28.03</v>
      </c>
      <c r="G1693" s="695">
        <f>'Заказ, cкидки и курсы валют'!$J$23*F1693</f>
        <v>322.34500000000003</v>
      </c>
      <c r="H1693" s="400">
        <f t="shared" si="498"/>
        <v>8058.63</v>
      </c>
      <c r="I1693" s="14"/>
      <c r="J1693" s="446"/>
    </row>
    <row r="1694" spans="1:10" ht="14.15" customHeight="1">
      <c r="A1694" s="403" t="s">
        <v>10636</v>
      </c>
      <c r="B1694" s="2144" t="s">
        <v>10637</v>
      </c>
      <c r="C1694" s="399">
        <v>94.57</v>
      </c>
      <c r="D1694" s="490">
        <v>25</v>
      </c>
      <c r="E1694" s="446">
        <v>28.03</v>
      </c>
      <c r="F1694" s="752">
        <f t="shared" si="497"/>
        <v>28.03</v>
      </c>
      <c r="G1694" s="695">
        <f>'Заказ, cкидки и курсы валют'!$J$23*F1694</f>
        <v>322.34500000000003</v>
      </c>
      <c r="H1694" s="400">
        <f t="shared" si="498"/>
        <v>8058.63</v>
      </c>
      <c r="I1694" s="14"/>
      <c r="J1694" s="446"/>
    </row>
    <row r="1695" spans="1:10" ht="14.15" customHeight="1">
      <c r="A1695" s="403" t="s">
        <v>5171</v>
      </c>
      <c r="B1695" s="2144" t="s">
        <v>207</v>
      </c>
      <c r="C1695" s="399">
        <v>99.37</v>
      </c>
      <c r="D1695" s="490">
        <v>25</v>
      </c>
      <c r="E1695" s="446">
        <v>27.16</v>
      </c>
      <c r="F1695" s="752">
        <f t="shared" si="497"/>
        <v>27.16</v>
      </c>
      <c r="G1695" s="695">
        <f>'Заказ, cкидки и курсы валют'!$J$23*F1695</f>
        <v>312.33999999999997</v>
      </c>
      <c r="H1695" s="400">
        <f t="shared" si="498"/>
        <v>7808.5</v>
      </c>
      <c r="I1695" s="14"/>
      <c r="J1695" s="446"/>
    </row>
    <row r="1696" spans="1:10" ht="14.15" customHeight="1">
      <c r="A1696" s="403" t="s">
        <v>5172</v>
      </c>
      <c r="B1696" s="2144" t="s">
        <v>208</v>
      </c>
      <c r="C1696" s="399">
        <v>131.02000000000001</v>
      </c>
      <c r="D1696" s="490">
        <v>25</v>
      </c>
      <c r="E1696" s="446">
        <v>28.03</v>
      </c>
      <c r="F1696" s="752">
        <f t="shared" si="497"/>
        <v>28.03</v>
      </c>
      <c r="G1696" s="695">
        <f>'Заказ, cкидки и курсы валют'!$J$23*F1696</f>
        <v>322.34500000000003</v>
      </c>
      <c r="H1696" s="400">
        <f t="shared" si="498"/>
        <v>8058.63</v>
      </c>
      <c r="I1696" s="14"/>
      <c r="J1696" s="446"/>
    </row>
    <row r="1697" spans="1:10" ht="14.15" customHeight="1">
      <c r="A1697" s="403" t="s">
        <v>5173</v>
      </c>
      <c r="B1697" s="2144" t="s">
        <v>4043</v>
      </c>
      <c r="C1697" s="399">
        <v>31</v>
      </c>
      <c r="D1697" s="490">
        <v>25</v>
      </c>
      <c r="E1697" s="446">
        <v>26.41</v>
      </c>
      <c r="F1697" s="752">
        <f t="shared" si="497"/>
        <v>26.41</v>
      </c>
      <c r="G1697" s="695">
        <f>'Заказ, cкидки и курсы валют'!$J$23*F1697</f>
        <v>303.71499999999997</v>
      </c>
      <c r="H1697" s="400">
        <f t="shared" si="498"/>
        <v>7592.88</v>
      </c>
      <c r="I1697" s="14"/>
      <c r="J1697" s="446"/>
    </row>
    <row r="1698" spans="1:10" ht="14.15" customHeight="1">
      <c r="A1698" s="403" t="s">
        <v>5174</v>
      </c>
      <c r="B1698" s="2144" t="s">
        <v>4044</v>
      </c>
      <c r="C1698" s="399">
        <v>34.1</v>
      </c>
      <c r="D1698" s="490">
        <v>25</v>
      </c>
      <c r="E1698" s="446">
        <v>26.24</v>
      </c>
      <c r="F1698" s="752">
        <f t="shared" si="497"/>
        <v>26.24</v>
      </c>
      <c r="G1698" s="695">
        <f>'Заказ, cкидки и курсы валют'!$J$23*F1698</f>
        <v>301.76</v>
      </c>
      <c r="H1698" s="400">
        <f t="shared" si="498"/>
        <v>7544</v>
      </c>
      <c r="I1698" s="14"/>
      <c r="J1698" s="446"/>
    </row>
    <row r="1699" spans="1:10" ht="14.15" customHeight="1">
      <c r="A1699" s="403" t="s">
        <v>5175</v>
      </c>
      <c r="B1699" s="2155" t="s">
        <v>3131</v>
      </c>
      <c r="C1699" s="399">
        <v>37.700000000000003</v>
      </c>
      <c r="D1699" s="490">
        <v>25</v>
      </c>
      <c r="E1699" s="446">
        <v>26.24</v>
      </c>
      <c r="F1699" s="752">
        <f t="shared" si="497"/>
        <v>26.24</v>
      </c>
      <c r="G1699" s="695">
        <f>'Заказ, cкидки и курсы валют'!$J$23*F1699</f>
        <v>301.76</v>
      </c>
      <c r="H1699" s="400">
        <f t="shared" si="498"/>
        <v>7544</v>
      </c>
      <c r="I1699" s="14"/>
      <c r="J1699" s="446"/>
    </row>
    <row r="1700" spans="1:10" ht="14.15" customHeight="1">
      <c r="A1700" s="403" t="s">
        <v>5176</v>
      </c>
      <c r="B1700" s="2155" t="s">
        <v>1006</v>
      </c>
      <c r="C1700" s="742">
        <v>41.3</v>
      </c>
      <c r="D1700" s="490">
        <v>25</v>
      </c>
      <c r="E1700" s="446">
        <v>26.08</v>
      </c>
      <c r="F1700" s="752">
        <f t="shared" si="497"/>
        <v>26.08</v>
      </c>
      <c r="G1700" s="695">
        <f>'Заказ, cкидки и курсы валют'!$J$23*F1700</f>
        <v>299.91999999999996</v>
      </c>
      <c r="H1700" s="400">
        <f t="shared" si="498"/>
        <v>7498</v>
      </c>
      <c r="I1700" s="14"/>
      <c r="J1700" s="446"/>
    </row>
    <row r="1701" spans="1:10" ht="14.15" customHeight="1">
      <c r="A1701" s="403" t="s">
        <v>5177</v>
      </c>
      <c r="B1701" s="2144" t="s">
        <v>2906</v>
      </c>
      <c r="C1701" s="399">
        <v>44.9</v>
      </c>
      <c r="D1701" s="490">
        <v>25</v>
      </c>
      <c r="E1701" s="446">
        <v>26.24</v>
      </c>
      <c r="F1701" s="752">
        <f t="shared" si="497"/>
        <v>26.24</v>
      </c>
      <c r="G1701" s="695">
        <f>'Заказ, cкидки и курсы валют'!$J$23*F1701</f>
        <v>301.76</v>
      </c>
      <c r="H1701" s="400">
        <f t="shared" si="498"/>
        <v>7544</v>
      </c>
      <c r="I1701" s="14"/>
      <c r="J1701" s="446"/>
    </row>
    <row r="1702" spans="1:10" ht="14.15" customHeight="1">
      <c r="A1702" s="403" t="s">
        <v>5178</v>
      </c>
      <c r="B1702" s="2144" t="s">
        <v>1007</v>
      </c>
      <c r="C1702" s="399">
        <v>48.5</v>
      </c>
      <c r="D1702" s="490">
        <v>25</v>
      </c>
      <c r="E1702" s="446">
        <v>26.24</v>
      </c>
      <c r="F1702" s="752">
        <f t="shared" si="497"/>
        <v>26.24</v>
      </c>
      <c r="G1702" s="695">
        <f>'Заказ, cкидки и курсы валют'!$J$23*F1702</f>
        <v>301.76</v>
      </c>
      <c r="H1702" s="400">
        <f t="shared" si="498"/>
        <v>7544</v>
      </c>
      <c r="I1702" s="14"/>
      <c r="J1702" s="446"/>
    </row>
    <row r="1703" spans="1:10" ht="14.15" customHeight="1">
      <c r="A1703" s="403" t="s">
        <v>5179</v>
      </c>
      <c r="B1703" s="2144" t="s">
        <v>2907</v>
      </c>
      <c r="C1703" s="399">
        <v>52</v>
      </c>
      <c r="D1703" s="490">
        <v>25</v>
      </c>
      <c r="E1703" s="446">
        <v>27</v>
      </c>
      <c r="F1703" s="752">
        <f t="shared" si="497"/>
        <v>27</v>
      </c>
      <c r="G1703" s="695">
        <f>'Заказ, cкидки и курсы валют'!$J$23*F1703</f>
        <v>310.5</v>
      </c>
      <c r="H1703" s="400">
        <f t="shared" si="498"/>
        <v>7762.5</v>
      </c>
      <c r="I1703" s="14"/>
      <c r="J1703" s="446"/>
    </row>
    <row r="1704" spans="1:10" ht="14.15" customHeight="1">
      <c r="A1704" s="403" t="s">
        <v>5180</v>
      </c>
      <c r="B1704" s="2057" t="s">
        <v>4045</v>
      </c>
      <c r="C1704" s="399">
        <v>55.6</v>
      </c>
      <c r="D1704" s="490">
        <v>25</v>
      </c>
      <c r="E1704" s="446">
        <v>25.68</v>
      </c>
      <c r="F1704" s="752">
        <f t="shared" si="497"/>
        <v>25.68</v>
      </c>
      <c r="G1704" s="695">
        <f>'Заказ, cкидки и курсы валют'!$J$23*F1704</f>
        <v>295.32</v>
      </c>
      <c r="H1704" s="400">
        <f t="shared" si="498"/>
        <v>7383</v>
      </c>
      <c r="I1704" s="14"/>
      <c r="J1704" s="446"/>
    </row>
    <row r="1705" spans="1:10" ht="14.15" customHeight="1">
      <c r="A1705" s="403" t="s">
        <v>5181</v>
      </c>
      <c r="B1705" s="2144" t="s">
        <v>242</v>
      </c>
      <c r="C1705" s="399">
        <v>58.2</v>
      </c>
      <c r="D1705" s="490">
        <v>25</v>
      </c>
      <c r="E1705" s="446">
        <v>25.7</v>
      </c>
      <c r="F1705" s="752">
        <f t="shared" si="497"/>
        <v>25.7</v>
      </c>
      <c r="G1705" s="695">
        <f>'Заказ, cкидки и курсы валют'!$J$23*F1705</f>
        <v>295.55</v>
      </c>
      <c r="H1705" s="400">
        <f t="shared" si="498"/>
        <v>7388.75</v>
      </c>
      <c r="I1705" s="14"/>
      <c r="J1705" s="446"/>
    </row>
    <row r="1706" spans="1:10" ht="14.15" customHeight="1">
      <c r="A1706" s="403" t="s">
        <v>10638</v>
      </c>
      <c r="B1706" s="2144" t="s">
        <v>1306</v>
      </c>
      <c r="C1706" s="399">
        <v>62</v>
      </c>
      <c r="D1706" s="490">
        <v>25</v>
      </c>
      <c r="E1706" s="446">
        <v>26.24</v>
      </c>
      <c r="F1706" s="752">
        <f t="shared" si="497"/>
        <v>26.24</v>
      </c>
      <c r="G1706" s="695">
        <f>'Заказ, cкидки и курсы валют'!$J$23*F1706</f>
        <v>301.76</v>
      </c>
      <c r="H1706" s="400">
        <f t="shared" si="498"/>
        <v>7544</v>
      </c>
      <c r="I1706" s="14"/>
      <c r="J1706" s="446"/>
    </row>
    <row r="1707" spans="1:10" ht="14.15" customHeight="1">
      <c r="A1707" s="403" t="s">
        <v>5182</v>
      </c>
      <c r="B1707" s="2144" t="s">
        <v>611</v>
      </c>
      <c r="C1707" s="399">
        <v>66.400000000000006</v>
      </c>
      <c r="D1707" s="490">
        <v>25</v>
      </c>
      <c r="E1707" s="446">
        <v>26.24</v>
      </c>
      <c r="F1707" s="752">
        <f t="shared" si="497"/>
        <v>26.24</v>
      </c>
      <c r="G1707" s="695">
        <f>'Заказ, cкидки и курсы валют'!$J$23*F1707</f>
        <v>301.76</v>
      </c>
      <c r="H1707" s="400">
        <f t="shared" si="498"/>
        <v>7544</v>
      </c>
      <c r="I1707" s="14"/>
      <c r="J1707" s="446"/>
    </row>
    <row r="1708" spans="1:10" ht="14.15" customHeight="1">
      <c r="A1708" s="403" t="s">
        <v>10639</v>
      </c>
      <c r="B1708" s="2144" t="s">
        <v>243</v>
      </c>
      <c r="C1708" s="399">
        <v>70</v>
      </c>
      <c r="D1708" s="490">
        <v>25</v>
      </c>
      <c r="E1708" s="446">
        <v>26.24</v>
      </c>
      <c r="F1708" s="752">
        <f t="shared" si="497"/>
        <v>26.24</v>
      </c>
      <c r="G1708" s="695">
        <f>'Заказ, cкидки и курсы валют'!$J$23*F1708</f>
        <v>301.76</v>
      </c>
      <c r="H1708" s="400">
        <f t="shared" si="498"/>
        <v>7544</v>
      </c>
      <c r="I1708" s="14"/>
      <c r="J1708" s="446"/>
    </row>
    <row r="1709" spans="1:10" ht="14.15" customHeight="1">
      <c r="A1709" s="403" t="s">
        <v>5183</v>
      </c>
      <c r="B1709" s="2144" t="s">
        <v>2908</v>
      </c>
      <c r="C1709" s="399">
        <v>73.599999999999994</v>
      </c>
      <c r="D1709" s="490">
        <v>25</v>
      </c>
      <c r="E1709" s="446">
        <v>27</v>
      </c>
      <c r="F1709" s="752">
        <f t="shared" si="497"/>
        <v>27</v>
      </c>
      <c r="G1709" s="695">
        <f>'Заказ, cкидки и курсы валют'!$J$23*F1709</f>
        <v>310.5</v>
      </c>
      <c r="H1709" s="400">
        <f t="shared" si="498"/>
        <v>7762.5</v>
      </c>
      <c r="I1709" s="14"/>
      <c r="J1709" s="446"/>
    </row>
    <row r="1710" spans="1:10" ht="14.15" customHeight="1">
      <c r="A1710" s="403" t="s">
        <v>10640</v>
      </c>
      <c r="B1710" s="2144" t="s">
        <v>10641</v>
      </c>
      <c r="C1710" s="399">
        <v>77.099999999999994</v>
      </c>
      <c r="D1710" s="490">
        <v>25</v>
      </c>
      <c r="E1710" s="446">
        <v>25.7</v>
      </c>
      <c r="F1710" s="752">
        <f t="shared" si="497"/>
        <v>25.7</v>
      </c>
      <c r="G1710" s="695">
        <f>'Заказ, cкидки и курсы валют'!$J$23*F1710</f>
        <v>295.55</v>
      </c>
      <c r="H1710" s="400">
        <f t="shared" si="498"/>
        <v>7388.75</v>
      </c>
      <c r="I1710" s="14"/>
      <c r="J1710" s="446"/>
    </row>
    <row r="1711" spans="1:10" ht="14.15" customHeight="1">
      <c r="A1711" s="403" t="s">
        <v>5184</v>
      </c>
      <c r="B1711" s="2144" t="s">
        <v>662</v>
      </c>
      <c r="C1711" s="399">
        <v>80.8</v>
      </c>
      <c r="D1711" s="490">
        <v>25</v>
      </c>
      <c r="E1711" s="446">
        <v>26.24</v>
      </c>
      <c r="F1711" s="752">
        <f t="shared" si="497"/>
        <v>26.24</v>
      </c>
      <c r="G1711" s="695">
        <f>'Заказ, cкидки и курсы валют'!$J$23*F1711</f>
        <v>301.76</v>
      </c>
      <c r="H1711" s="400">
        <f t="shared" si="498"/>
        <v>7544</v>
      </c>
      <c r="I1711" s="14"/>
      <c r="J1711" s="446"/>
    </row>
    <row r="1712" spans="1:10" ht="14.15" customHeight="1">
      <c r="A1712" s="403" t="s">
        <v>5185</v>
      </c>
      <c r="B1712" s="2144" t="s">
        <v>1295</v>
      </c>
      <c r="C1712" s="399">
        <v>88</v>
      </c>
      <c r="D1712" s="490">
        <v>25</v>
      </c>
      <c r="E1712" s="446">
        <v>26.24</v>
      </c>
      <c r="F1712" s="752">
        <f t="shared" si="497"/>
        <v>26.24</v>
      </c>
      <c r="G1712" s="695">
        <f>'Заказ, cкидки и курсы валют'!$J$23*F1712</f>
        <v>301.76</v>
      </c>
      <c r="H1712" s="400">
        <f t="shared" si="498"/>
        <v>7544</v>
      </c>
      <c r="I1712" s="14"/>
      <c r="J1712" s="446"/>
    </row>
    <row r="1713" spans="1:10" ht="14.15" customHeight="1">
      <c r="A1713" s="403" t="s">
        <v>10642</v>
      </c>
      <c r="B1713" s="2144" t="s">
        <v>2920</v>
      </c>
      <c r="C1713" s="399">
        <v>94</v>
      </c>
      <c r="D1713" s="490">
        <v>25</v>
      </c>
      <c r="E1713" s="446">
        <v>25.7</v>
      </c>
      <c r="F1713" s="752">
        <f t="shared" si="497"/>
        <v>25.7</v>
      </c>
      <c r="G1713" s="695">
        <f>'Заказ, cкидки и курсы валют'!$J$23*F1713</f>
        <v>295.55</v>
      </c>
      <c r="H1713" s="400">
        <f t="shared" si="498"/>
        <v>7388.75</v>
      </c>
      <c r="I1713" s="14"/>
    </row>
    <row r="1714" spans="1:10" ht="14.15" customHeight="1">
      <c r="A1714" s="403" t="s">
        <v>5186</v>
      </c>
      <c r="B1714" s="2144" t="s">
        <v>1296</v>
      </c>
      <c r="C1714" s="399">
        <v>102</v>
      </c>
      <c r="D1714" s="490">
        <v>25</v>
      </c>
      <c r="E1714" s="446">
        <v>26.24</v>
      </c>
      <c r="F1714" s="752">
        <f t="shared" si="497"/>
        <v>26.24</v>
      </c>
      <c r="G1714" s="695">
        <f>'Заказ, cкидки и курсы валют'!$J$23*F1714</f>
        <v>301.76</v>
      </c>
      <c r="H1714" s="400">
        <f t="shared" si="498"/>
        <v>7544</v>
      </c>
      <c r="I1714" s="14"/>
      <c r="J1714" s="446"/>
    </row>
    <row r="1715" spans="1:10" ht="14.15" customHeight="1">
      <c r="A1715" s="403" t="s">
        <v>10643</v>
      </c>
      <c r="B1715" s="2144" t="s">
        <v>2444</v>
      </c>
      <c r="C1715" s="399">
        <v>109</v>
      </c>
      <c r="D1715" s="490">
        <v>25</v>
      </c>
      <c r="E1715" s="446">
        <v>27.32</v>
      </c>
      <c r="F1715" s="752">
        <f t="shared" si="497"/>
        <v>27.32</v>
      </c>
      <c r="G1715" s="695">
        <f>'Заказ, cкидки и курсы валют'!$J$23*F1715</f>
        <v>314.18</v>
      </c>
      <c r="H1715" s="400">
        <f t="shared" si="498"/>
        <v>7854.5</v>
      </c>
      <c r="I1715" s="14"/>
      <c r="J1715" s="446"/>
    </row>
    <row r="1716" spans="1:10" ht="14.15" customHeight="1">
      <c r="A1716" s="403" t="s">
        <v>5187</v>
      </c>
      <c r="B1716" s="2144" t="s">
        <v>212</v>
      </c>
      <c r="C1716" s="399">
        <v>116</v>
      </c>
      <c r="D1716" s="490">
        <v>25</v>
      </c>
      <c r="E1716" s="446">
        <v>27.32</v>
      </c>
      <c r="F1716" s="752">
        <f t="shared" si="497"/>
        <v>27.32</v>
      </c>
      <c r="G1716" s="695">
        <f>'Заказ, cкидки и курсы валют'!$J$23*F1716</f>
        <v>314.18</v>
      </c>
      <c r="H1716" s="400">
        <f t="shared" si="498"/>
        <v>7854.5</v>
      </c>
      <c r="I1716" s="14"/>
      <c r="J1716" s="446"/>
    </row>
    <row r="1717" spans="1:10" ht="14.15" customHeight="1">
      <c r="A1717" s="403" t="s">
        <v>11354</v>
      </c>
      <c r="B1717" s="2144" t="s">
        <v>1297</v>
      </c>
      <c r="C1717" s="399"/>
      <c r="D1717" s="490">
        <v>25</v>
      </c>
      <c r="E1717" s="446">
        <v>27.32</v>
      </c>
      <c r="F1717" s="752">
        <f t="shared" si="497"/>
        <v>27.32</v>
      </c>
      <c r="G1717" s="695">
        <f>'Заказ, cкидки и курсы валют'!$J$23*F1717</f>
        <v>314.18</v>
      </c>
      <c r="H1717" s="400">
        <f t="shared" si="498"/>
        <v>7854.5</v>
      </c>
      <c r="I1717" s="14"/>
    </row>
    <row r="1718" spans="1:10" ht="14.15" customHeight="1">
      <c r="A1718" s="403" t="s">
        <v>5188</v>
      </c>
      <c r="B1718" s="2144" t="s">
        <v>213</v>
      </c>
      <c r="C1718" s="399">
        <v>130</v>
      </c>
      <c r="D1718" s="490">
        <v>25</v>
      </c>
      <c r="E1718" s="446">
        <v>26.84</v>
      </c>
      <c r="F1718" s="752">
        <f t="shared" si="497"/>
        <v>26.84</v>
      </c>
      <c r="G1718" s="695">
        <f>'Заказ, cкидки и курсы валют'!$J$23*F1718</f>
        <v>308.66000000000003</v>
      </c>
      <c r="H1718" s="400">
        <f t="shared" si="498"/>
        <v>7716.5</v>
      </c>
      <c r="I1718" s="14"/>
    </row>
    <row r="1719" spans="1:10" ht="14.15" customHeight="1">
      <c r="A1719" s="403" t="s">
        <v>11355</v>
      </c>
      <c r="B1719" s="2144" t="s">
        <v>11356</v>
      </c>
      <c r="C1719" s="399"/>
      <c r="D1719" s="490">
        <v>25</v>
      </c>
      <c r="E1719" s="446">
        <v>27.32</v>
      </c>
      <c r="F1719" s="752">
        <f t="shared" si="497"/>
        <v>27.32</v>
      </c>
      <c r="G1719" s="695">
        <f>'Заказ, cкидки и курсы валют'!$J$23*F1719</f>
        <v>314.18</v>
      </c>
      <c r="H1719" s="400">
        <f t="shared" si="498"/>
        <v>7854.5</v>
      </c>
      <c r="I1719" s="14"/>
    </row>
    <row r="1720" spans="1:10" ht="14.15" customHeight="1">
      <c r="A1720" s="403" t="s">
        <v>5189</v>
      </c>
      <c r="B1720" s="2144" t="s">
        <v>214</v>
      </c>
      <c r="C1720" s="399">
        <v>149</v>
      </c>
      <c r="D1720" s="490">
        <v>25</v>
      </c>
      <c r="E1720" s="446">
        <v>26.93</v>
      </c>
      <c r="F1720" s="752">
        <f t="shared" si="497"/>
        <v>26.93</v>
      </c>
      <c r="G1720" s="695">
        <f>'Заказ, cкидки и курсы валют'!$J$23*F1720</f>
        <v>309.69499999999999</v>
      </c>
      <c r="H1720" s="400">
        <f t="shared" si="498"/>
        <v>7742.38</v>
      </c>
      <c r="I1720" s="14"/>
      <c r="J1720" s="446"/>
    </row>
    <row r="1721" spans="1:10" ht="14.15" customHeight="1">
      <c r="A1721" s="403" t="s">
        <v>5190</v>
      </c>
      <c r="B1721" s="2144" t="s">
        <v>215</v>
      </c>
      <c r="C1721" s="399">
        <v>158</v>
      </c>
      <c r="D1721" s="490">
        <v>25</v>
      </c>
      <c r="E1721" s="446">
        <v>26.77</v>
      </c>
      <c r="F1721" s="752">
        <f t="shared" si="497"/>
        <v>26.77</v>
      </c>
      <c r="G1721" s="695">
        <f>'Заказ, cкидки и курсы валют'!$J$23*F1721</f>
        <v>307.85500000000002</v>
      </c>
      <c r="H1721" s="400">
        <f t="shared" si="498"/>
        <v>7696.38</v>
      </c>
      <c r="I1721" s="14"/>
      <c r="J1721" s="446"/>
    </row>
    <row r="1722" spans="1:10" ht="14.15" customHeight="1">
      <c r="A1722" s="403" t="s">
        <v>726</v>
      </c>
      <c r="B1722" s="2057" t="s">
        <v>4046</v>
      </c>
      <c r="C1722" s="399">
        <v>57.9</v>
      </c>
      <c r="D1722" s="490">
        <v>25</v>
      </c>
      <c r="E1722" s="446">
        <v>26.65</v>
      </c>
      <c r="F1722" s="752">
        <f t="shared" si="497"/>
        <v>26.65</v>
      </c>
      <c r="G1722" s="695">
        <f>'Заказ, cкидки и курсы валют'!$J$23*F1722</f>
        <v>306.47499999999997</v>
      </c>
      <c r="H1722" s="400">
        <f t="shared" si="498"/>
        <v>7661.88</v>
      </c>
      <c r="I1722" s="14"/>
      <c r="J1722" s="446"/>
    </row>
    <row r="1723" spans="1:10" ht="14.15" customHeight="1">
      <c r="A1723" s="403" t="s">
        <v>727</v>
      </c>
      <c r="B1723" s="2144" t="s">
        <v>1000</v>
      </c>
      <c r="C1723" s="399">
        <v>67.900000000000006</v>
      </c>
      <c r="D1723" s="490">
        <v>25</v>
      </c>
      <c r="E1723" s="446">
        <v>26.65</v>
      </c>
      <c r="F1723" s="752">
        <f t="shared" si="497"/>
        <v>26.65</v>
      </c>
      <c r="G1723" s="695">
        <f>'Заказ, cкидки и курсы валют'!$J$23*F1723</f>
        <v>306.47499999999997</v>
      </c>
      <c r="H1723" s="400">
        <f t="shared" si="498"/>
        <v>7661.88</v>
      </c>
      <c r="I1723" s="14"/>
      <c r="J1723" s="446"/>
    </row>
    <row r="1724" spans="1:10" ht="14.15" customHeight="1">
      <c r="A1724" s="403" t="s">
        <v>728</v>
      </c>
      <c r="B1724" s="2144" t="s">
        <v>1001</v>
      </c>
      <c r="C1724" s="399">
        <v>77.900000000000006</v>
      </c>
      <c r="D1724" s="490">
        <v>25</v>
      </c>
      <c r="E1724" s="446">
        <v>26.65</v>
      </c>
      <c r="F1724" s="752">
        <f t="shared" si="497"/>
        <v>26.65</v>
      </c>
      <c r="G1724" s="695">
        <f>'Заказ, cкидки и курсы валют'!$J$23*F1724</f>
        <v>306.47499999999997</v>
      </c>
      <c r="H1724" s="400">
        <f t="shared" si="498"/>
        <v>7661.88</v>
      </c>
      <c r="I1724" s="14"/>
      <c r="J1724" s="446"/>
    </row>
    <row r="1725" spans="1:10" ht="14.15" customHeight="1">
      <c r="A1725" s="403" t="s">
        <v>729</v>
      </c>
      <c r="B1725" s="2144" t="s">
        <v>1002</v>
      </c>
      <c r="C1725" s="399">
        <v>87.8</v>
      </c>
      <c r="D1725" s="490">
        <v>25</v>
      </c>
      <c r="E1725" s="446">
        <v>26.65</v>
      </c>
      <c r="F1725" s="752">
        <f t="shared" si="497"/>
        <v>26.65</v>
      </c>
      <c r="G1725" s="695">
        <f>'Заказ, cкидки и курсы валют'!$J$23*F1725</f>
        <v>306.47499999999997</v>
      </c>
      <c r="H1725" s="400">
        <f t="shared" si="498"/>
        <v>7661.88</v>
      </c>
      <c r="I1725" s="14"/>
      <c r="J1725" s="446"/>
    </row>
    <row r="1726" spans="1:10" ht="14.15" customHeight="1">
      <c r="A1726" s="403" t="s">
        <v>730</v>
      </c>
      <c r="B1726" s="2144" t="s">
        <v>3171</v>
      </c>
      <c r="C1726" s="399">
        <v>97.9</v>
      </c>
      <c r="D1726" s="490">
        <v>25</v>
      </c>
      <c r="E1726" s="446">
        <v>26.65</v>
      </c>
      <c r="F1726" s="752">
        <f t="shared" si="497"/>
        <v>26.65</v>
      </c>
      <c r="G1726" s="695">
        <f>'Заказ, cкидки и курсы валют'!$J$23*F1726</f>
        <v>306.47499999999997</v>
      </c>
      <c r="H1726" s="400">
        <f t="shared" si="498"/>
        <v>7661.88</v>
      </c>
      <c r="I1726" s="14"/>
      <c r="J1726" s="446"/>
    </row>
    <row r="1727" spans="1:10" ht="14.15" customHeight="1">
      <c r="A1727" s="403" t="s">
        <v>731</v>
      </c>
      <c r="B1727" s="2144" t="s">
        <v>1003</v>
      </c>
      <c r="C1727" s="399">
        <v>107</v>
      </c>
      <c r="D1727" s="490">
        <v>25</v>
      </c>
      <c r="E1727" s="446">
        <v>27</v>
      </c>
      <c r="F1727" s="752">
        <f t="shared" si="497"/>
        <v>27</v>
      </c>
      <c r="G1727" s="695">
        <f>'Заказ, cкидки и курсы валют'!$J$23*F1727</f>
        <v>310.5</v>
      </c>
      <c r="H1727" s="400">
        <f t="shared" si="498"/>
        <v>7762.5</v>
      </c>
      <c r="I1727" s="14"/>
      <c r="J1727" s="446"/>
    </row>
    <row r="1728" spans="1:10" ht="14.15" customHeight="1">
      <c r="A1728" s="403" t="s">
        <v>732</v>
      </c>
      <c r="B1728" s="2144" t="s">
        <v>1004</v>
      </c>
      <c r="C1728" s="399">
        <v>117</v>
      </c>
      <c r="D1728" s="490">
        <v>25</v>
      </c>
      <c r="E1728" s="446">
        <v>26.65</v>
      </c>
      <c r="F1728" s="752">
        <f t="shared" si="497"/>
        <v>26.65</v>
      </c>
      <c r="G1728" s="695">
        <f>'Заказ, cкидки и курсы валют'!$J$23*F1728</f>
        <v>306.47499999999997</v>
      </c>
      <c r="H1728" s="400">
        <f t="shared" si="498"/>
        <v>7661.88</v>
      </c>
      <c r="I1728" s="14"/>
      <c r="J1728" s="446"/>
    </row>
    <row r="1729" spans="1:10" ht="14.15" customHeight="1">
      <c r="A1729" s="403" t="s">
        <v>733</v>
      </c>
      <c r="B1729" s="2144" t="s">
        <v>2434</v>
      </c>
      <c r="C1729" s="399">
        <v>127</v>
      </c>
      <c r="D1729" s="490">
        <v>25</v>
      </c>
      <c r="E1729" s="446">
        <v>26.65</v>
      </c>
      <c r="F1729" s="752">
        <f t="shared" si="497"/>
        <v>26.65</v>
      </c>
      <c r="G1729" s="695">
        <f>'Заказ, cкидки и курсы валют'!$J$23*F1729</f>
        <v>306.47499999999997</v>
      </c>
      <c r="H1729" s="400">
        <f t="shared" si="498"/>
        <v>7661.88</v>
      </c>
      <c r="I1729" s="14"/>
      <c r="J1729" s="446"/>
    </row>
    <row r="1730" spans="1:10" ht="14.15" customHeight="1">
      <c r="A1730" s="403" t="s">
        <v>10644</v>
      </c>
      <c r="B1730" s="2144" t="s">
        <v>10645</v>
      </c>
      <c r="C1730" s="399">
        <v>137</v>
      </c>
      <c r="D1730" s="490">
        <v>25</v>
      </c>
      <c r="E1730" s="446">
        <v>26.65</v>
      </c>
      <c r="F1730" s="752">
        <f t="shared" si="497"/>
        <v>26.65</v>
      </c>
      <c r="G1730" s="695">
        <f>'Заказ, cкидки и курсы валют'!$J$23*F1730</f>
        <v>306.47499999999997</v>
      </c>
      <c r="H1730" s="400">
        <f t="shared" si="498"/>
        <v>7661.88</v>
      </c>
      <c r="I1730" s="14"/>
      <c r="J1730" s="446"/>
    </row>
    <row r="1731" spans="1:10" ht="14.15" customHeight="1">
      <c r="A1731" s="403" t="s">
        <v>734</v>
      </c>
      <c r="B1731" s="2144" t="s">
        <v>1005</v>
      </c>
      <c r="C1731" s="399">
        <v>147</v>
      </c>
      <c r="D1731" s="490">
        <v>25</v>
      </c>
      <c r="E1731" s="446">
        <v>27.05</v>
      </c>
      <c r="F1731" s="752">
        <f t="shared" si="497"/>
        <v>27.05</v>
      </c>
      <c r="G1731" s="695">
        <f>'Заказ, cкидки и курсы валют'!$J$23*F1731</f>
        <v>311.07499999999999</v>
      </c>
      <c r="H1731" s="400">
        <f t="shared" si="498"/>
        <v>7776.88</v>
      </c>
      <c r="I1731" s="14"/>
      <c r="J1731" s="446"/>
    </row>
    <row r="1732" spans="1:10" ht="14.15" customHeight="1">
      <c r="A1732" s="403" t="s">
        <v>12241</v>
      </c>
      <c r="B1732" s="2144" t="s">
        <v>12238</v>
      </c>
      <c r="C1732" s="2116"/>
      <c r="D1732" s="490">
        <v>25</v>
      </c>
      <c r="E1732" s="446">
        <v>25.58</v>
      </c>
      <c r="F1732" s="752">
        <f t="shared" si="497"/>
        <v>25.58</v>
      </c>
      <c r="G1732" s="695">
        <f>'Заказ, cкидки и курсы валют'!$J$23*F1732</f>
        <v>294.16999999999996</v>
      </c>
      <c r="H1732" s="400">
        <f t="shared" si="498"/>
        <v>7354.25</v>
      </c>
      <c r="I1732" s="14"/>
      <c r="J1732" s="446"/>
    </row>
    <row r="1733" spans="1:10" ht="14.15" customHeight="1">
      <c r="A1733" s="403" t="s">
        <v>735</v>
      </c>
      <c r="B1733" s="2144" t="s">
        <v>976</v>
      </c>
      <c r="C1733" s="399">
        <v>167</v>
      </c>
      <c r="D1733" s="490">
        <v>25</v>
      </c>
      <c r="E1733" s="446">
        <v>27.02</v>
      </c>
      <c r="F1733" s="752">
        <f t="shared" si="497"/>
        <v>27.02</v>
      </c>
      <c r="G1733" s="695">
        <f>'Заказ, cкидки и курсы валют'!$J$23*F1733</f>
        <v>310.73</v>
      </c>
      <c r="H1733" s="400">
        <f t="shared" si="498"/>
        <v>7768.25</v>
      </c>
      <c r="I1733" s="14"/>
      <c r="J1733" s="446"/>
    </row>
    <row r="1734" spans="1:10" ht="14.15" customHeight="1">
      <c r="A1734" s="403" t="s">
        <v>12552</v>
      </c>
      <c r="B1734" s="2144" t="s">
        <v>12553</v>
      </c>
      <c r="C1734" s="399"/>
      <c r="D1734" s="490">
        <v>25</v>
      </c>
      <c r="E1734" s="446">
        <v>27.02</v>
      </c>
      <c r="F1734" s="752">
        <f t="shared" ref="F1734" si="499">ROUND(E1734*(1-$F$11),2)</f>
        <v>27.02</v>
      </c>
      <c r="G1734" s="695">
        <f>'Заказ, cкидки и курсы валют'!$J$23*F1734</f>
        <v>310.73</v>
      </c>
      <c r="H1734" s="400">
        <f t="shared" ref="H1734" si="500">ROUND((D1734)*G1734,2)</f>
        <v>7768.25</v>
      </c>
      <c r="I1734" s="14"/>
      <c r="J1734" s="446"/>
    </row>
    <row r="1735" spans="1:10" ht="14.15" customHeight="1">
      <c r="A1735" s="403" t="s">
        <v>736</v>
      </c>
      <c r="B1735" s="2144" t="s">
        <v>957</v>
      </c>
      <c r="C1735" s="399">
        <v>187</v>
      </c>
      <c r="D1735" s="490">
        <v>25</v>
      </c>
      <c r="E1735" s="446">
        <v>26.24</v>
      </c>
      <c r="F1735" s="752">
        <f t="shared" si="497"/>
        <v>26.24</v>
      </c>
      <c r="G1735" s="695">
        <f>'Заказ, cкидки и курсы валют'!$J$23*F1735</f>
        <v>301.76</v>
      </c>
      <c r="H1735" s="400">
        <f t="shared" si="498"/>
        <v>7544</v>
      </c>
      <c r="I1735" s="14"/>
      <c r="J1735" s="446"/>
    </row>
    <row r="1736" spans="1:10" ht="14.15" customHeight="1">
      <c r="A1736" s="403" t="s">
        <v>10518</v>
      </c>
      <c r="B1736" s="2144" t="s">
        <v>5812</v>
      </c>
      <c r="C1736" s="399">
        <v>207</v>
      </c>
      <c r="D1736" s="490">
        <v>25</v>
      </c>
      <c r="E1736" s="446">
        <v>26.85</v>
      </c>
      <c r="F1736" s="752">
        <f t="shared" si="497"/>
        <v>26.85</v>
      </c>
      <c r="G1736" s="695">
        <f>'Заказ, cкидки и курсы валют'!$J$23*F1736</f>
        <v>308.77500000000003</v>
      </c>
      <c r="H1736" s="400">
        <f t="shared" si="498"/>
        <v>7719.38</v>
      </c>
      <c r="I1736" s="14"/>
      <c r="J1736" s="446"/>
    </row>
    <row r="1737" spans="1:10" ht="14.15" customHeight="1">
      <c r="A1737" s="403" t="s">
        <v>10519</v>
      </c>
      <c r="B1737" s="2144" t="s">
        <v>1334</v>
      </c>
      <c r="C1737" s="399">
        <v>227</v>
      </c>
      <c r="D1737" s="490">
        <v>25</v>
      </c>
      <c r="E1737" s="446">
        <v>27.13</v>
      </c>
      <c r="F1737" s="752">
        <f t="shared" si="497"/>
        <v>27.13</v>
      </c>
      <c r="G1737" s="695">
        <f>'Заказ, cкидки и курсы валют'!$J$23*F1737</f>
        <v>311.995</v>
      </c>
      <c r="H1737" s="400">
        <f t="shared" si="498"/>
        <v>7799.88</v>
      </c>
      <c r="I1737" s="14"/>
      <c r="J1737" s="446"/>
    </row>
    <row r="1738" spans="1:10" ht="14.15" customHeight="1">
      <c r="A1738" s="403" t="s">
        <v>737</v>
      </c>
      <c r="B1738" s="2144" t="s">
        <v>2424</v>
      </c>
      <c r="C1738" s="399"/>
      <c r="D1738" s="490">
        <v>25</v>
      </c>
      <c r="E1738" s="446">
        <v>26.65</v>
      </c>
      <c r="F1738" s="752">
        <f t="shared" si="497"/>
        <v>26.65</v>
      </c>
      <c r="G1738" s="695">
        <f>'Заказ, cкидки и курсы валют'!$J$23*F1738</f>
        <v>306.47499999999997</v>
      </c>
      <c r="H1738" s="400">
        <f t="shared" si="498"/>
        <v>7661.88</v>
      </c>
      <c r="I1738" s="14"/>
      <c r="J1738" s="446"/>
    </row>
    <row r="1739" spans="1:10" ht="14.15" customHeight="1">
      <c r="A1739" s="403" t="s">
        <v>10646</v>
      </c>
      <c r="B1739" s="2144" t="s">
        <v>10647</v>
      </c>
      <c r="C1739" s="399"/>
      <c r="D1739" s="490">
        <v>25</v>
      </c>
      <c r="E1739" s="446">
        <v>26.24</v>
      </c>
      <c r="F1739" s="752">
        <f t="shared" si="497"/>
        <v>26.24</v>
      </c>
      <c r="G1739" s="695">
        <f>'Заказ, cкидки и курсы валют'!$J$23*F1739</f>
        <v>301.76</v>
      </c>
      <c r="H1739" s="400">
        <f t="shared" si="498"/>
        <v>7544</v>
      </c>
      <c r="I1739" s="14"/>
      <c r="J1739" s="446"/>
    </row>
    <row r="1740" spans="1:10" ht="14.15" customHeight="1">
      <c r="A1740" s="403" t="s">
        <v>738</v>
      </c>
      <c r="B1740" s="2144" t="s">
        <v>3178</v>
      </c>
      <c r="C1740" s="399">
        <v>90.2</v>
      </c>
      <c r="D1740" s="490">
        <v>25</v>
      </c>
      <c r="E1740" s="446">
        <v>23.98</v>
      </c>
      <c r="F1740" s="752">
        <f t="shared" si="497"/>
        <v>23.98</v>
      </c>
      <c r="G1740" s="695">
        <f>'Заказ, cкидки и курсы валют'!$J$23*F1740</f>
        <v>275.77</v>
      </c>
      <c r="H1740" s="400">
        <f t="shared" si="498"/>
        <v>6894.25</v>
      </c>
      <c r="I1740" s="14"/>
      <c r="J1740" s="446"/>
    </row>
    <row r="1741" spans="1:10" ht="14.15" customHeight="1">
      <c r="A1741" s="403" t="s">
        <v>739</v>
      </c>
      <c r="B1741" s="2057" t="s">
        <v>3142</v>
      </c>
      <c r="C1741" s="399">
        <v>95</v>
      </c>
      <c r="D1741" s="490">
        <v>25</v>
      </c>
      <c r="E1741" s="446">
        <v>25.58</v>
      </c>
      <c r="F1741" s="752">
        <f t="shared" si="497"/>
        <v>25.58</v>
      </c>
      <c r="G1741" s="695">
        <f>'Заказ, cкидки и курсы валют'!$J$23*F1741</f>
        <v>294.16999999999996</v>
      </c>
      <c r="H1741" s="400">
        <f t="shared" si="498"/>
        <v>7354.25</v>
      </c>
      <c r="I1741" s="14"/>
      <c r="J1741" s="446"/>
    </row>
    <row r="1742" spans="1:10" ht="14.15" customHeight="1">
      <c r="A1742" s="403" t="s">
        <v>740</v>
      </c>
      <c r="B1742" s="2144" t="s">
        <v>3179</v>
      </c>
      <c r="C1742" s="399">
        <v>103</v>
      </c>
      <c r="D1742" s="490">
        <v>25</v>
      </c>
      <c r="E1742" s="446">
        <v>26.24</v>
      </c>
      <c r="F1742" s="752">
        <f t="shared" si="497"/>
        <v>26.24</v>
      </c>
      <c r="G1742" s="695">
        <f>'Заказ, cкидки и курсы валют'!$J$23*F1742</f>
        <v>301.76</v>
      </c>
      <c r="H1742" s="400">
        <f t="shared" si="498"/>
        <v>7544</v>
      </c>
      <c r="I1742" s="14"/>
      <c r="J1742" s="446"/>
    </row>
    <row r="1743" spans="1:10" ht="14.15" customHeight="1">
      <c r="A1743" s="403" t="s">
        <v>741</v>
      </c>
      <c r="B1743" s="2057" t="s">
        <v>4047</v>
      </c>
      <c r="C1743" s="399">
        <v>110</v>
      </c>
      <c r="D1743" s="490">
        <v>25</v>
      </c>
      <c r="E1743" s="446">
        <v>26.24</v>
      </c>
      <c r="F1743" s="752">
        <f t="shared" si="497"/>
        <v>26.24</v>
      </c>
      <c r="G1743" s="695">
        <f>'Заказ, cкидки и курсы валют'!$J$23*F1743</f>
        <v>301.76</v>
      </c>
      <c r="H1743" s="400">
        <f t="shared" si="498"/>
        <v>7544</v>
      </c>
      <c r="I1743" s="14"/>
      <c r="J1743" s="446"/>
    </row>
    <row r="1744" spans="1:10" ht="14.15" customHeight="1">
      <c r="A1744" s="403" t="s">
        <v>742</v>
      </c>
      <c r="B1744" s="2144" t="s">
        <v>3180</v>
      </c>
      <c r="C1744" s="399">
        <v>117</v>
      </c>
      <c r="D1744" s="490">
        <v>25</v>
      </c>
      <c r="E1744" s="446">
        <v>26.24</v>
      </c>
      <c r="F1744" s="752">
        <f t="shared" si="497"/>
        <v>26.24</v>
      </c>
      <c r="G1744" s="695">
        <f>'Заказ, cкидки и курсы валют'!$J$23*F1744</f>
        <v>301.76</v>
      </c>
      <c r="H1744" s="400">
        <f t="shared" si="498"/>
        <v>7544</v>
      </c>
      <c r="I1744" s="14"/>
      <c r="J1744" s="446"/>
    </row>
    <row r="1745" spans="1:10" ht="14.15" customHeight="1">
      <c r="A1745" s="403" t="s">
        <v>10648</v>
      </c>
      <c r="B1745" s="2144" t="s">
        <v>2913</v>
      </c>
      <c r="C1745" s="399">
        <v>123.5</v>
      </c>
      <c r="D1745" s="490">
        <v>25</v>
      </c>
      <c r="E1745" s="446">
        <v>26.24</v>
      </c>
      <c r="F1745" s="752">
        <f t="shared" si="497"/>
        <v>26.24</v>
      </c>
      <c r="G1745" s="695">
        <f>'Заказ, cкидки и курсы валют'!$J$23*F1745</f>
        <v>301.76</v>
      </c>
      <c r="H1745" s="400">
        <f t="shared" si="498"/>
        <v>7544</v>
      </c>
      <c r="I1745" s="14"/>
      <c r="J1745" s="446"/>
    </row>
    <row r="1746" spans="1:10" ht="14.15" customHeight="1">
      <c r="A1746" s="403" t="s">
        <v>743</v>
      </c>
      <c r="B1746" s="2144" t="s">
        <v>3181</v>
      </c>
      <c r="C1746" s="399">
        <v>130</v>
      </c>
      <c r="D1746" s="490">
        <v>25</v>
      </c>
      <c r="E1746" s="446">
        <v>26.24</v>
      </c>
      <c r="F1746" s="752">
        <f t="shared" si="497"/>
        <v>26.24</v>
      </c>
      <c r="G1746" s="695">
        <f>'Заказ, cкидки и курсы валют'!$J$23*F1746</f>
        <v>301.76</v>
      </c>
      <c r="H1746" s="400">
        <f t="shared" si="498"/>
        <v>7544</v>
      </c>
      <c r="I1746" s="14"/>
      <c r="J1746" s="446"/>
    </row>
    <row r="1747" spans="1:10" ht="14.15" customHeight="1">
      <c r="A1747" s="403" t="s">
        <v>10649</v>
      </c>
      <c r="B1747" s="2144" t="s">
        <v>2921</v>
      </c>
      <c r="C1747" s="399">
        <v>135</v>
      </c>
      <c r="D1747" s="490">
        <v>25</v>
      </c>
      <c r="E1747" s="446">
        <v>26.24</v>
      </c>
      <c r="F1747" s="752">
        <f t="shared" si="497"/>
        <v>26.24</v>
      </c>
      <c r="G1747" s="695">
        <f>'Заказ, cкидки и курсы валют'!$J$23*F1747</f>
        <v>301.76</v>
      </c>
      <c r="H1747" s="400">
        <f t="shared" si="498"/>
        <v>7544</v>
      </c>
      <c r="I1747" s="14"/>
      <c r="J1747" s="446"/>
    </row>
    <row r="1748" spans="1:10" ht="14.15" customHeight="1">
      <c r="A1748" s="403" t="s">
        <v>744</v>
      </c>
      <c r="B1748" s="2144" t="s">
        <v>3172</v>
      </c>
      <c r="C1748" s="399">
        <v>140</v>
      </c>
      <c r="D1748" s="490">
        <v>25</v>
      </c>
      <c r="E1748" s="446">
        <v>25.47</v>
      </c>
      <c r="F1748" s="752">
        <f t="shared" si="497"/>
        <v>25.47</v>
      </c>
      <c r="G1748" s="695">
        <f>'Заказ, cкидки и курсы валют'!$J$23*F1748</f>
        <v>292.90499999999997</v>
      </c>
      <c r="H1748" s="400">
        <f t="shared" si="498"/>
        <v>7322.63</v>
      </c>
      <c r="I1748" s="14"/>
      <c r="J1748" s="446"/>
    </row>
    <row r="1749" spans="1:10" ht="14.15" customHeight="1">
      <c r="A1749" s="403" t="s">
        <v>11367</v>
      </c>
      <c r="B1749" s="2144" t="s">
        <v>11366</v>
      </c>
      <c r="C1749" s="399"/>
      <c r="D1749" s="490">
        <v>25</v>
      </c>
      <c r="E1749" s="446">
        <v>26.24</v>
      </c>
      <c r="F1749" s="752">
        <f t="shared" si="497"/>
        <v>26.24</v>
      </c>
      <c r="G1749" s="695">
        <f>'Заказ, cкидки и курсы валют'!$J$23*F1749</f>
        <v>301.76</v>
      </c>
      <c r="H1749" s="400">
        <f t="shared" si="498"/>
        <v>7544</v>
      </c>
      <c r="I1749" s="14"/>
    </row>
    <row r="1750" spans="1:10" ht="14.15" customHeight="1">
      <c r="A1750" s="403" t="s">
        <v>745</v>
      </c>
      <c r="B1750" s="2144" t="s">
        <v>3182</v>
      </c>
      <c r="C1750" s="399">
        <v>157</v>
      </c>
      <c r="D1750" s="490">
        <v>25</v>
      </c>
      <c r="E1750" s="446">
        <v>26.24</v>
      </c>
      <c r="F1750" s="752">
        <f t="shared" si="497"/>
        <v>26.24</v>
      </c>
      <c r="G1750" s="695">
        <f>'Заказ, cкидки и курсы валют'!$J$23*F1750</f>
        <v>301.76</v>
      </c>
      <c r="H1750" s="400">
        <f t="shared" si="498"/>
        <v>7544</v>
      </c>
      <c r="I1750" s="14"/>
      <c r="J1750" s="446"/>
    </row>
    <row r="1751" spans="1:10" ht="14.15" customHeight="1">
      <c r="A1751" s="403" t="s">
        <v>10650</v>
      </c>
      <c r="B1751" s="2144" t="s">
        <v>10651</v>
      </c>
      <c r="C1751" s="399">
        <v>163.5</v>
      </c>
      <c r="D1751" s="490">
        <v>25</v>
      </c>
      <c r="E1751" s="446">
        <v>29.56</v>
      </c>
      <c r="F1751" s="752">
        <f t="shared" si="497"/>
        <v>29.56</v>
      </c>
      <c r="G1751" s="695">
        <f>'Заказ, cкидки и курсы валют'!$J$23*F1751</f>
        <v>339.94</v>
      </c>
      <c r="H1751" s="400">
        <f t="shared" si="498"/>
        <v>8498.5</v>
      </c>
      <c r="I1751" s="14"/>
      <c r="J1751" s="446"/>
    </row>
    <row r="1752" spans="1:10" ht="14.15" customHeight="1">
      <c r="A1752" s="403" t="s">
        <v>746</v>
      </c>
      <c r="B1752" s="2144" t="s">
        <v>3183</v>
      </c>
      <c r="C1752" s="399">
        <v>170</v>
      </c>
      <c r="D1752" s="490">
        <v>25</v>
      </c>
      <c r="E1752" s="446">
        <v>26.24</v>
      </c>
      <c r="F1752" s="752">
        <f t="shared" si="497"/>
        <v>26.24</v>
      </c>
      <c r="G1752" s="695">
        <f>'Заказ, cкидки и курсы валют'!$J$23*F1752</f>
        <v>301.76</v>
      </c>
      <c r="H1752" s="400">
        <f t="shared" si="498"/>
        <v>7544</v>
      </c>
      <c r="I1752" s="14"/>
    </row>
    <row r="1753" spans="1:10" ht="14.15" customHeight="1">
      <c r="A1753" s="403" t="s">
        <v>10652</v>
      </c>
      <c r="B1753" s="2144" t="s">
        <v>2063</v>
      </c>
      <c r="C1753" s="399">
        <v>183.5</v>
      </c>
      <c r="D1753" s="490">
        <v>25</v>
      </c>
      <c r="E1753" s="446">
        <v>26.24</v>
      </c>
      <c r="F1753" s="752">
        <f t="shared" si="497"/>
        <v>26.24</v>
      </c>
      <c r="G1753" s="695">
        <f>'Заказ, cкидки и курсы валют'!$J$23*F1753</f>
        <v>301.76</v>
      </c>
      <c r="H1753" s="400">
        <f t="shared" si="498"/>
        <v>7544</v>
      </c>
      <c r="I1753" s="14"/>
    </row>
    <row r="1754" spans="1:10" ht="14.15" customHeight="1">
      <c r="A1754" s="403" t="s">
        <v>747</v>
      </c>
      <c r="B1754" s="2144" t="s">
        <v>2917</v>
      </c>
      <c r="C1754" s="399">
        <v>197</v>
      </c>
      <c r="D1754" s="490">
        <v>25</v>
      </c>
      <c r="E1754" s="446">
        <v>26.24</v>
      </c>
      <c r="F1754" s="752">
        <f t="shared" si="497"/>
        <v>26.24</v>
      </c>
      <c r="G1754" s="695">
        <f>'Заказ, cкидки и курсы валют'!$J$23*F1754</f>
        <v>301.76</v>
      </c>
      <c r="H1754" s="400">
        <f t="shared" si="498"/>
        <v>7544</v>
      </c>
      <c r="I1754" s="14"/>
    </row>
    <row r="1755" spans="1:10" ht="14.15" customHeight="1">
      <c r="A1755" s="403" t="s">
        <v>10653</v>
      </c>
      <c r="B1755" s="2144" t="s">
        <v>2064</v>
      </c>
      <c r="C1755" s="399">
        <v>210.5</v>
      </c>
      <c r="D1755" s="490">
        <v>25</v>
      </c>
      <c r="E1755" s="446">
        <v>24.98</v>
      </c>
      <c r="F1755" s="752">
        <f t="shared" ref="F1755:F1808" si="501">ROUND(E1755*(1-$F$11),2)</f>
        <v>24.98</v>
      </c>
      <c r="G1755" s="695">
        <f>'Заказ, cкидки и курсы валют'!$J$23*F1755</f>
        <v>287.27</v>
      </c>
      <c r="H1755" s="400">
        <f t="shared" ref="H1755:H1808" si="502">ROUND((D1755)*G1755,2)</f>
        <v>7181.75</v>
      </c>
      <c r="I1755" s="14"/>
    </row>
    <row r="1756" spans="1:10" ht="14.15" customHeight="1">
      <c r="A1756" s="403" t="s">
        <v>748</v>
      </c>
      <c r="B1756" s="2144" t="s">
        <v>1299</v>
      </c>
      <c r="C1756" s="399">
        <v>224</v>
      </c>
      <c r="D1756" s="490">
        <v>25</v>
      </c>
      <c r="E1756" s="446">
        <v>26.35</v>
      </c>
      <c r="F1756" s="752">
        <f t="shared" si="501"/>
        <v>26.35</v>
      </c>
      <c r="G1756" s="695">
        <f>'Заказ, cкидки и курсы валют'!$J$23*F1756</f>
        <v>303.02500000000003</v>
      </c>
      <c r="H1756" s="400">
        <f t="shared" si="502"/>
        <v>7575.63</v>
      </c>
      <c r="I1756" s="14"/>
    </row>
    <row r="1757" spans="1:10" ht="14.15" customHeight="1">
      <c r="A1757" s="403" t="s">
        <v>10654</v>
      </c>
      <c r="B1757" s="2144" t="s">
        <v>3168</v>
      </c>
      <c r="C1757" s="399">
        <v>237</v>
      </c>
      <c r="D1757" s="490">
        <v>25</v>
      </c>
      <c r="E1757" s="446">
        <v>27.32</v>
      </c>
      <c r="F1757" s="752">
        <f t="shared" si="501"/>
        <v>27.32</v>
      </c>
      <c r="G1757" s="695">
        <f>'Заказ, cкидки и курсы валют'!$J$23*F1757</f>
        <v>314.18</v>
      </c>
      <c r="H1757" s="400">
        <f t="shared" si="502"/>
        <v>7854.5</v>
      </c>
      <c r="I1757" s="14"/>
    </row>
    <row r="1758" spans="1:10" ht="14.15" customHeight="1">
      <c r="A1758" s="403" t="s">
        <v>749</v>
      </c>
      <c r="B1758" s="2144" t="s">
        <v>3184</v>
      </c>
      <c r="C1758" s="399">
        <v>250</v>
      </c>
      <c r="D1758" s="490">
        <v>25</v>
      </c>
      <c r="E1758" s="446">
        <v>26.77</v>
      </c>
      <c r="F1758" s="752">
        <f t="shared" si="501"/>
        <v>26.77</v>
      </c>
      <c r="G1758" s="695">
        <f>'Заказ, cкидки и курсы валют'!$J$23*F1758</f>
        <v>307.85500000000002</v>
      </c>
      <c r="H1758" s="400">
        <f t="shared" si="502"/>
        <v>7696.38</v>
      </c>
      <c r="I1758" s="14"/>
    </row>
    <row r="1759" spans="1:10" ht="14.15" customHeight="1">
      <c r="A1759" s="403" t="s">
        <v>10655</v>
      </c>
      <c r="B1759" s="2144" t="s">
        <v>10656</v>
      </c>
      <c r="C1759" s="399">
        <v>263</v>
      </c>
      <c r="D1759" s="490">
        <v>25</v>
      </c>
      <c r="E1759" s="446">
        <v>25.46</v>
      </c>
      <c r="F1759" s="752">
        <f t="shared" si="501"/>
        <v>25.46</v>
      </c>
      <c r="G1759" s="695">
        <f>'Заказ, cкидки и курсы валют'!$J$23*F1759</f>
        <v>292.79000000000002</v>
      </c>
      <c r="H1759" s="400">
        <f t="shared" si="502"/>
        <v>7319.75</v>
      </c>
      <c r="I1759" s="14"/>
    </row>
    <row r="1760" spans="1:10" ht="14.15" customHeight="1">
      <c r="A1760" s="403" t="s">
        <v>750</v>
      </c>
      <c r="B1760" s="2144" t="s">
        <v>248</v>
      </c>
      <c r="C1760" s="399">
        <v>276</v>
      </c>
      <c r="D1760" s="490">
        <v>25</v>
      </c>
      <c r="E1760" s="446">
        <v>27.32</v>
      </c>
      <c r="F1760" s="752">
        <f t="shared" si="501"/>
        <v>27.32</v>
      </c>
      <c r="G1760" s="695">
        <f>'Заказ, cкидки и курсы валют'!$J$23*F1760</f>
        <v>314.18</v>
      </c>
      <c r="H1760" s="400">
        <f t="shared" si="502"/>
        <v>7854.5</v>
      </c>
      <c r="I1760" s="14"/>
      <c r="J1760" s="446"/>
    </row>
    <row r="1761" spans="1:10" ht="14.15" customHeight="1">
      <c r="A1761" s="403" t="s">
        <v>751</v>
      </c>
      <c r="B1761" s="2144" t="s">
        <v>1337</v>
      </c>
      <c r="C1761" s="399">
        <v>298</v>
      </c>
      <c r="D1761" s="490">
        <v>25</v>
      </c>
      <c r="E1761" s="446">
        <v>27.32</v>
      </c>
      <c r="F1761" s="752">
        <f t="shared" si="501"/>
        <v>27.32</v>
      </c>
      <c r="G1761" s="695">
        <f>'Заказ, cкидки и курсы валют'!$J$23*F1761</f>
        <v>314.18</v>
      </c>
      <c r="H1761" s="400">
        <f t="shared" si="502"/>
        <v>7854.5</v>
      </c>
      <c r="I1761" s="14"/>
      <c r="J1761" s="446"/>
    </row>
    <row r="1762" spans="1:10" ht="14.15" customHeight="1">
      <c r="A1762" s="403" t="s">
        <v>11358</v>
      </c>
      <c r="B1762" s="2144" t="s">
        <v>8636</v>
      </c>
      <c r="C1762" s="399"/>
      <c r="D1762" s="490">
        <v>25</v>
      </c>
      <c r="E1762" s="446">
        <v>26.24</v>
      </c>
      <c r="F1762" s="752">
        <f t="shared" si="501"/>
        <v>26.24</v>
      </c>
      <c r="G1762" s="695">
        <f>'Заказ, cкидки и курсы валют'!$J$23*F1762</f>
        <v>301.76</v>
      </c>
      <c r="H1762" s="400">
        <f t="shared" si="502"/>
        <v>7544</v>
      </c>
      <c r="I1762" s="14"/>
    </row>
    <row r="1763" spans="1:10" ht="14.15" customHeight="1">
      <c r="A1763" s="403" t="s">
        <v>11359</v>
      </c>
      <c r="B1763" s="2057" t="s">
        <v>8637</v>
      </c>
      <c r="C1763" s="399"/>
      <c r="D1763" s="490">
        <v>25</v>
      </c>
      <c r="E1763" s="446">
        <v>26.24</v>
      </c>
      <c r="F1763" s="752">
        <f t="shared" si="501"/>
        <v>26.24</v>
      </c>
      <c r="G1763" s="695">
        <f>'Заказ, cкидки и курсы валют'!$J$23*F1763</f>
        <v>301.76</v>
      </c>
      <c r="H1763" s="400">
        <f t="shared" si="502"/>
        <v>7544</v>
      </c>
      <c r="I1763" s="14"/>
    </row>
    <row r="1764" spans="1:10" ht="14.15" customHeight="1">
      <c r="A1764" s="403" t="s">
        <v>11360</v>
      </c>
      <c r="B1764" s="2144" t="s">
        <v>11357</v>
      </c>
      <c r="C1764" s="399"/>
      <c r="D1764" s="490">
        <v>25</v>
      </c>
      <c r="E1764" s="446">
        <v>26.24</v>
      </c>
      <c r="F1764" s="752">
        <f t="shared" si="501"/>
        <v>26.24</v>
      </c>
      <c r="G1764" s="695">
        <f>'Заказ, cкидки и курсы валют'!$J$23*F1764</f>
        <v>301.76</v>
      </c>
      <c r="H1764" s="400">
        <f t="shared" si="502"/>
        <v>7544</v>
      </c>
      <c r="I1764" s="14"/>
    </row>
    <row r="1765" spans="1:10" ht="14.15" customHeight="1">
      <c r="A1765" s="403" t="s">
        <v>11361</v>
      </c>
      <c r="B1765" s="2144" t="s">
        <v>8638</v>
      </c>
      <c r="C1765" s="399"/>
      <c r="D1765" s="490">
        <v>25</v>
      </c>
      <c r="E1765" s="446">
        <v>26.24</v>
      </c>
      <c r="F1765" s="752">
        <f t="shared" si="501"/>
        <v>26.24</v>
      </c>
      <c r="G1765" s="695">
        <f>'Заказ, cкидки и курсы валют'!$J$23*F1765</f>
        <v>301.76</v>
      </c>
      <c r="H1765" s="400">
        <f t="shared" si="502"/>
        <v>7544</v>
      </c>
      <c r="I1765" s="14"/>
    </row>
    <row r="1766" spans="1:10" ht="14.15" customHeight="1">
      <c r="A1766" s="403" t="s">
        <v>11362</v>
      </c>
      <c r="B1766" s="2144" t="s">
        <v>8639</v>
      </c>
      <c r="C1766" s="399"/>
      <c r="D1766" s="490">
        <v>25</v>
      </c>
      <c r="E1766" s="446">
        <v>26.24</v>
      </c>
      <c r="F1766" s="752">
        <f t="shared" si="501"/>
        <v>26.24</v>
      </c>
      <c r="G1766" s="695">
        <f>'Заказ, cкидки и курсы валют'!$J$23*F1766</f>
        <v>301.76</v>
      </c>
      <c r="H1766" s="400">
        <f t="shared" si="502"/>
        <v>7544</v>
      </c>
      <c r="I1766" s="14"/>
    </row>
    <row r="1767" spans="1:10" ht="14.15" customHeight="1">
      <c r="A1767" s="403" t="s">
        <v>11363</v>
      </c>
      <c r="B1767" s="2144" t="s">
        <v>8640</v>
      </c>
      <c r="C1767" s="399"/>
      <c r="D1767" s="490">
        <v>25</v>
      </c>
      <c r="E1767" s="446">
        <v>26.24</v>
      </c>
      <c r="F1767" s="752">
        <f t="shared" si="501"/>
        <v>26.24</v>
      </c>
      <c r="G1767" s="695">
        <f>'Заказ, cкидки и курсы валют'!$J$23*F1767</f>
        <v>301.76</v>
      </c>
      <c r="H1767" s="400">
        <f t="shared" si="502"/>
        <v>7544</v>
      </c>
      <c r="I1767" s="14"/>
    </row>
    <row r="1768" spans="1:10" ht="14.15" customHeight="1">
      <c r="A1768" s="403" t="s">
        <v>11364</v>
      </c>
      <c r="B1768" s="2144" t="s">
        <v>8641</v>
      </c>
      <c r="C1768" s="399"/>
      <c r="D1768" s="490">
        <v>25</v>
      </c>
      <c r="E1768" s="446">
        <v>26.24</v>
      </c>
      <c r="F1768" s="752">
        <f t="shared" si="501"/>
        <v>26.24</v>
      </c>
      <c r="G1768" s="695">
        <f>'Заказ, cкидки и курсы валют'!$J$23*F1768</f>
        <v>301.76</v>
      </c>
      <c r="H1768" s="400">
        <f t="shared" si="502"/>
        <v>7544</v>
      </c>
      <c r="I1768" s="14"/>
    </row>
    <row r="1769" spans="1:10" ht="14.15" customHeight="1">
      <c r="A1769" s="403" t="s">
        <v>11365</v>
      </c>
      <c r="B1769" s="2144" t="s">
        <v>8642</v>
      </c>
      <c r="C1769" s="399"/>
      <c r="D1769" s="490">
        <v>25</v>
      </c>
      <c r="E1769" s="446">
        <v>26.24</v>
      </c>
      <c r="F1769" s="752">
        <f t="shared" si="501"/>
        <v>26.24</v>
      </c>
      <c r="G1769" s="695">
        <f>'Заказ, cкидки и курсы валют'!$J$23*F1769</f>
        <v>301.76</v>
      </c>
      <c r="H1769" s="400">
        <f t="shared" si="502"/>
        <v>7544</v>
      </c>
      <c r="I1769" s="14"/>
    </row>
    <row r="1770" spans="1:10" ht="14.15" customHeight="1">
      <c r="A1770" s="403" t="s">
        <v>12570</v>
      </c>
      <c r="B1770" s="2144" t="s">
        <v>8643</v>
      </c>
      <c r="C1770" s="399"/>
      <c r="D1770" s="490">
        <v>25</v>
      </c>
      <c r="E1770" s="446">
        <v>26.24</v>
      </c>
      <c r="F1770" s="752">
        <f t="shared" ref="F1770" si="503">ROUND(E1770*(1-$F$11),2)</f>
        <v>26.24</v>
      </c>
      <c r="G1770" s="695">
        <f>'Заказ, cкидки и курсы валют'!$J$23*F1770</f>
        <v>301.76</v>
      </c>
      <c r="H1770" s="400">
        <f t="shared" ref="H1770" si="504">ROUND((D1770)*G1770,2)</f>
        <v>7544</v>
      </c>
      <c r="I1770" s="14"/>
    </row>
    <row r="1771" spans="1:10" ht="14.15" customHeight="1">
      <c r="A1771" s="403" t="s">
        <v>12554</v>
      </c>
      <c r="B1771" s="2144" t="s">
        <v>8644</v>
      </c>
      <c r="C1771" s="399"/>
      <c r="D1771" s="490">
        <v>25</v>
      </c>
      <c r="E1771" s="446">
        <v>26.24</v>
      </c>
      <c r="F1771" s="752">
        <f t="shared" ref="F1771:F1772" si="505">ROUND(E1771*(1-$F$11),2)</f>
        <v>26.24</v>
      </c>
      <c r="G1771" s="695">
        <f>'Заказ, cкидки и курсы валют'!$J$23*F1771</f>
        <v>301.76</v>
      </c>
      <c r="H1771" s="400">
        <f t="shared" ref="H1771:H1772" si="506">ROUND((D1771)*G1771,2)</f>
        <v>7544</v>
      </c>
      <c r="I1771" s="2122"/>
    </row>
    <row r="1772" spans="1:10" ht="14.15" customHeight="1">
      <c r="A1772" s="403" t="s">
        <v>12555</v>
      </c>
      <c r="B1772" s="2144" t="s">
        <v>12556</v>
      </c>
      <c r="C1772" s="399"/>
      <c r="D1772" s="490">
        <v>25</v>
      </c>
      <c r="E1772" s="446">
        <v>26.24</v>
      </c>
      <c r="F1772" s="752">
        <f t="shared" si="505"/>
        <v>26.24</v>
      </c>
      <c r="G1772" s="695">
        <f>'Заказ, cкидки и курсы валют'!$J$23*F1772</f>
        <v>301.76</v>
      </c>
      <c r="H1772" s="400">
        <f t="shared" si="506"/>
        <v>7544</v>
      </c>
      <c r="I1772" s="2122"/>
    </row>
    <row r="1773" spans="1:10" ht="14.15" customHeight="1">
      <c r="A1773" s="403" t="s">
        <v>752</v>
      </c>
      <c r="B1773" s="2144" t="s">
        <v>3185</v>
      </c>
      <c r="C1773" s="399">
        <v>155</v>
      </c>
      <c r="D1773" s="490">
        <v>25</v>
      </c>
      <c r="E1773" s="446">
        <v>26.24</v>
      </c>
      <c r="F1773" s="752">
        <f t="shared" si="501"/>
        <v>26.24</v>
      </c>
      <c r="G1773" s="695">
        <f>'Заказ, cкидки и курсы валют'!$J$23*F1773</f>
        <v>301.76</v>
      </c>
      <c r="H1773" s="400">
        <f t="shared" si="502"/>
        <v>7544</v>
      </c>
      <c r="I1773" s="14"/>
      <c r="J1773" s="446"/>
    </row>
    <row r="1774" spans="1:10" ht="14.15" customHeight="1">
      <c r="A1774" s="403" t="s">
        <v>4251</v>
      </c>
      <c r="B1774" s="2144" t="s">
        <v>3186</v>
      </c>
      <c r="C1774" s="399">
        <v>176</v>
      </c>
      <c r="D1774" s="490">
        <v>25</v>
      </c>
      <c r="E1774" s="446">
        <v>26.24</v>
      </c>
      <c r="F1774" s="752">
        <f t="shared" si="501"/>
        <v>26.24</v>
      </c>
      <c r="G1774" s="695">
        <f>'Заказ, cкидки и курсы валют'!$J$23*F1774</f>
        <v>301.76</v>
      </c>
      <c r="H1774" s="400">
        <f t="shared" si="502"/>
        <v>7544</v>
      </c>
      <c r="I1774" s="14"/>
      <c r="J1774" s="446"/>
    </row>
    <row r="1775" spans="1:10" ht="14.15" customHeight="1">
      <c r="A1775" s="403" t="s">
        <v>4252</v>
      </c>
      <c r="B1775" s="2057" t="s">
        <v>4048</v>
      </c>
      <c r="C1775" s="399">
        <v>186</v>
      </c>
      <c r="D1775" s="490">
        <v>25</v>
      </c>
      <c r="E1775" s="446">
        <v>26.24</v>
      </c>
      <c r="F1775" s="752">
        <f t="shared" si="501"/>
        <v>26.24</v>
      </c>
      <c r="G1775" s="695">
        <f>'Заказ, cкидки и курсы валют'!$J$23*F1775</f>
        <v>301.76</v>
      </c>
      <c r="H1775" s="400">
        <f t="shared" si="502"/>
        <v>7544</v>
      </c>
      <c r="I1775" s="14"/>
      <c r="J1775" s="446"/>
    </row>
    <row r="1776" spans="1:10" ht="14.15" customHeight="1">
      <c r="A1776" s="403" t="s">
        <v>4253</v>
      </c>
      <c r="B1776" s="2144" t="s">
        <v>3412</v>
      </c>
      <c r="C1776" s="399">
        <v>196</v>
      </c>
      <c r="D1776" s="490">
        <v>25</v>
      </c>
      <c r="E1776" s="446">
        <v>26.24</v>
      </c>
      <c r="F1776" s="752">
        <f t="shared" si="501"/>
        <v>26.24</v>
      </c>
      <c r="G1776" s="695">
        <f>'Заказ, cкидки и курсы валют'!$J$23*F1776</f>
        <v>301.76</v>
      </c>
      <c r="H1776" s="400">
        <f t="shared" si="502"/>
        <v>7544</v>
      </c>
      <c r="I1776" s="14"/>
      <c r="J1776" s="446"/>
    </row>
    <row r="1777" spans="1:10" ht="14.15" customHeight="1">
      <c r="A1777" s="403" t="s">
        <v>10657</v>
      </c>
      <c r="B1777" s="2144" t="s">
        <v>9820</v>
      </c>
      <c r="C1777" s="399">
        <v>206.5</v>
      </c>
      <c r="D1777" s="490">
        <v>25</v>
      </c>
      <c r="E1777" s="446">
        <v>26.24</v>
      </c>
      <c r="F1777" s="752">
        <f t="shared" si="501"/>
        <v>26.24</v>
      </c>
      <c r="G1777" s="695">
        <f>'Заказ, cкидки и курсы валют'!$J$23*F1777</f>
        <v>301.76</v>
      </c>
      <c r="H1777" s="400">
        <f t="shared" si="502"/>
        <v>7544</v>
      </c>
      <c r="I1777" s="14"/>
      <c r="J1777" s="446"/>
    </row>
    <row r="1778" spans="1:10" ht="14.15" customHeight="1">
      <c r="A1778" s="403" t="s">
        <v>4254</v>
      </c>
      <c r="B1778" s="2144" t="s">
        <v>3413</v>
      </c>
      <c r="C1778" s="399">
        <v>217</v>
      </c>
      <c r="D1778" s="490">
        <v>25</v>
      </c>
      <c r="E1778" s="446">
        <v>25.47</v>
      </c>
      <c r="F1778" s="752">
        <f t="shared" si="501"/>
        <v>25.47</v>
      </c>
      <c r="G1778" s="695">
        <f>'Заказ, cкидки и курсы валют'!$J$23*F1778</f>
        <v>292.90499999999997</v>
      </c>
      <c r="H1778" s="400">
        <f t="shared" si="502"/>
        <v>7322.63</v>
      </c>
      <c r="I1778" s="14"/>
      <c r="J1778" s="446"/>
    </row>
    <row r="1779" spans="1:10" ht="14.15" customHeight="1">
      <c r="A1779" s="403" t="s">
        <v>10658</v>
      </c>
      <c r="B1779" s="2144" t="s">
        <v>2914</v>
      </c>
      <c r="C1779" s="399">
        <v>228.5</v>
      </c>
      <c r="D1779" s="490">
        <v>25</v>
      </c>
      <c r="E1779" s="446">
        <v>26.24</v>
      </c>
      <c r="F1779" s="752">
        <f t="shared" si="501"/>
        <v>26.24</v>
      </c>
      <c r="G1779" s="695">
        <f>'Заказ, cкидки и курсы валют'!$J$23*F1779</f>
        <v>301.76</v>
      </c>
      <c r="H1779" s="400">
        <f t="shared" si="502"/>
        <v>7544</v>
      </c>
      <c r="I1779" s="14"/>
      <c r="J1779" s="446"/>
    </row>
    <row r="1780" spans="1:10" ht="14.15" customHeight="1">
      <c r="A1780" s="403" t="s">
        <v>4255</v>
      </c>
      <c r="B1780" s="2144" t="s">
        <v>3414</v>
      </c>
      <c r="C1780" s="399">
        <v>238</v>
      </c>
      <c r="D1780" s="490">
        <v>25</v>
      </c>
      <c r="E1780" s="446">
        <v>26.24</v>
      </c>
      <c r="F1780" s="752">
        <f t="shared" si="501"/>
        <v>26.24</v>
      </c>
      <c r="G1780" s="695">
        <f>'Заказ, cкидки и курсы валют'!$J$23*F1780</f>
        <v>301.76</v>
      </c>
      <c r="H1780" s="400">
        <f t="shared" si="502"/>
        <v>7544</v>
      </c>
      <c r="I1780" s="14"/>
      <c r="J1780" s="446"/>
    </row>
    <row r="1781" spans="1:10" ht="14.15" customHeight="1">
      <c r="A1781" s="403" t="s">
        <v>10659</v>
      </c>
      <c r="B1781" s="2144" t="s">
        <v>10660</v>
      </c>
      <c r="C1781" s="399">
        <v>248</v>
      </c>
      <c r="D1781" s="490">
        <v>25</v>
      </c>
      <c r="E1781" s="446">
        <v>26.24</v>
      </c>
      <c r="F1781" s="752">
        <f t="shared" si="501"/>
        <v>26.24</v>
      </c>
      <c r="G1781" s="695">
        <f>'Заказ, cкидки и курсы валют'!$J$23*F1781</f>
        <v>301.76</v>
      </c>
      <c r="H1781" s="400">
        <f t="shared" si="502"/>
        <v>7544</v>
      </c>
      <c r="I1781" s="14"/>
    </row>
    <row r="1782" spans="1:10" ht="14.15" customHeight="1">
      <c r="A1782" s="403" t="s">
        <v>4256</v>
      </c>
      <c r="B1782" s="2144" t="s">
        <v>3415</v>
      </c>
      <c r="C1782" s="399">
        <v>258</v>
      </c>
      <c r="D1782" s="490">
        <v>25</v>
      </c>
      <c r="E1782" s="446">
        <v>26.24</v>
      </c>
      <c r="F1782" s="752">
        <f t="shared" si="501"/>
        <v>26.24</v>
      </c>
      <c r="G1782" s="695">
        <f>'Заказ, cкидки и курсы валют'!$J$23*F1782</f>
        <v>301.76</v>
      </c>
      <c r="H1782" s="400">
        <f t="shared" si="502"/>
        <v>7544</v>
      </c>
      <c r="I1782" s="14"/>
      <c r="J1782" s="446"/>
    </row>
    <row r="1783" spans="1:10" ht="14.15" customHeight="1">
      <c r="A1783" s="403" t="s">
        <v>10661</v>
      </c>
      <c r="B1783" s="2144" t="s">
        <v>10662</v>
      </c>
      <c r="C1783" s="399">
        <v>269</v>
      </c>
      <c r="D1783" s="490">
        <v>25</v>
      </c>
      <c r="E1783" s="446">
        <v>26.24</v>
      </c>
      <c r="F1783" s="752">
        <f t="shared" si="501"/>
        <v>26.24</v>
      </c>
      <c r="G1783" s="695">
        <f>'Заказ, cкидки и курсы валют'!$J$23*F1783</f>
        <v>301.76</v>
      </c>
      <c r="H1783" s="400">
        <f t="shared" si="502"/>
        <v>7544</v>
      </c>
      <c r="I1783" s="14"/>
      <c r="J1783" s="446"/>
    </row>
    <row r="1784" spans="1:10" ht="14.15" customHeight="1">
      <c r="A1784" s="403" t="s">
        <v>4257</v>
      </c>
      <c r="B1784" s="2144" t="s">
        <v>3416</v>
      </c>
      <c r="C1784" s="399">
        <v>279</v>
      </c>
      <c r="D1784" s="490">
        <v>25</v>
      </c>
      <c r="E1784" s="446">
        <v>25.47</v>
      </c>
      <c r="F1784" s="752">
        <f t="shared" si="501"/>
        <v>25.47</v>
      </c>
      <c r="G1784" s="695">
        <f>'Заказ, cкидки и курсы валют'!$J$23*F1784</f>
        <v>292.90499999999997</v>
      </c>
      <c r="H1784" s="400">
        <f t="shared" si="502"/>
        <v>7322.63</v>
      </c>
      <c r="I1784" s="14"/>
      <c r="J1784" s="446"/>
    </row>
    <row r="1785" spans="1:10" ht="14.15" customHeight="1">
      <c r="A1785" s="403" t="s">
        <v>10663</v>
      </c>
      <c r="B1785" s="2144" t="s">
        <v>3169</v>
      </c>
      <c r="C1785" s="399">
        <v>299.5</v>
      </c>
      <c r="D1785" s="490">
        <v>25</v>
      </c>
      <c r="E1785" s="446">
        <v>26.65</v>
      </c>
      <c r="F1785" s="752">
        <f t="shared" si="501"/>
        <v>26.65</v>
      </c>
      <c r="G1785" s="695">
        <f>'Заказ, cкидки и курсы валют'!$J$23*F1785</f>
        <v>306.47499999999997</v>
      </c>
      <c r="H1785" s="400">
        <f t="shared" si="502"/>
        <v>7661.88</v>
      </c>
      <c r="I1785" s="14"/>
      <c r="J1785" s="446"/>
    </row>
    <row r="1786" spans="1:10" ht="14.15" customHeight="1">
      <c r="A1786" s="403" t="s">
        <v>4258</v>
      </c>
      <c r="B1786" s="2144" t="s">
        <v>3417</v>
      </c>
      <c r="C1786" s="399">
        <v>320</v>
      </c>
      <c r="D1786" s="490">
        <v>25</v>
      </c>
      <c r="E1786" s="446">
        <v>26.65</v>
      </c>
      <c r="F1786" s="752">
        <f t="shared" si="501"/>
        <v>26.65</v>
      </c>
      <c r="G1786" s="695">
        <f>'Заказ, cкидки и курсы валют'!$J$23*F1786</f>
        <v>306.47499999999997</v>
      </c>
      <c r="H1786" s="400">
        <f t="shared" si="502"/>
        <v>7661.88</v>
      </c>
      <c r="I1786" s="14"/>
      <c r="J1786" s="446"/>
    </row>
    <row r="1787" spans="1:10" ht="14.15" customHeight="1">
      <c r="A1787" s="403" t="s">
        <v>10664</v>
      </c>
      <c r="B1787" s="2144" t="s">
        <v>4054</v>
      </c>
      <c r="C1787" s="399">
        <v>340.5</v>
      </c>
      <c r="D1787" s="490">
        <v>25</v>
      </c>
      <c r="E1787" s="446">
        <v>27.32</v>
      </c>
      <c r="F1787" s="752">
        <f t="shared" si="501"/>
        <v>27.32</v>
      </c>
      <c r="G1787" s="695">
        <f>'Заказ, cкидки и курсы валют'!$J$23*F1787</f>
        <v>314.18</v>
      </c>
      <c r="H1787" s="400">
        <f t="shared" si="502"/>
        <v>7854.5</v>
      </c>
      <c r="I1787" s="14"/>
      <c r="J1787" s="446"/>
    </row>
    <row r="1788" spans="1:10" ht="14.15" customHeight="1">
      <c r="A1788" s="403" t="s">
        <v>4259</v>
      </c>
      <c r="B1788" s="2144" t="s">
        <v>3170</v>
      </c>
      <c r="C1788" s="399">
        <v>361</v>
      </c>
      <c r="D1788" s="490">
        <v>25</v>
      </c>
      <c r="E1788" s="446">
        <v>27.32</v>
      </c>
      <c r="F1788" s="752">
        <f t="shared" si="501"/>
        <v>27.32</v>
      </c>
      <c r="G1788" s="695">
        <f>'Заказ, cкидки и курсы валют'!$J$23*F1788</f>
        <v>314.18</v>
      </c>
      <c r="H1788" s="400">
        <f t="shared" si="502"/>
        <v>7854.5</v>
      </c>
      <c r="I1788" s="14"/>
      <c r="J1788" s="446"/>
    </row>
    <row r="1789" spans="1:10" ht="14.15" customHeight="1">
      <c r="A1789" s="403" t="s">
        <v>10665</v>
      </c>
      <c r="B1789" s="2144" t="s">
        <v>3745</v>
      </c>
      <c r="C1789" s="399">
        <v>381</v>
      </c>
      <c r="D1789" s="490">
        <v>25</v>
      </c>
      <c r="E1789" s="446">
        <v>27.32</v>
      </c>
      <c r="F1789" s="752">
        <f t="shared" si="501"/>
        <v>27.32</v>
      </c>
      <c r="G1789" s="695">
        <f>'Заказ, cкидки и курсы валют'!$J$23*F1789</f>
        <v>314.18</v>
      </c>
      <c r="H1789" s="400">
        <f t="shared" si="502"/>
        <v>7854.5</v>
      </c>
      <c r="I1789" s="14"/>
      <c r="J1789" s="446"/>
    </row>
    <row r="1790" spans="1:10" ht="14.15" customHeight="1">
      <c r="A1790" s="403" t="s">
        <v>4260</v>
      </c>
      <c r="B1790" s="2144" t="s">
        <v>1300</v>
      </c>
      <c r="C1790" s="399">
        <v>402</v>
      </c>
      <c r="D1790" s="490">
        <v>25</v>
      </c>
      <c r="E1790" s="446">
        <v>25.63</v>
      </c>
      <c r="F1790" s="752">
        <f t="shared" si="501"/>
        <v>25.63</v>
      </c>
      <c r="G1790" s="695">
        <f>'Заказ, cкидки и курсы валют'!$J$23*F1790</f>
        <v>294.745</v>
      </c>
      <c r="H1790" s="400">
        <f t="shared" si="502"/>
        <v>7368.63</v>
      </c>
      <c r="I1790" s="14"/>
      <c r="J1790" s="446"/>
    </row>
    <row r="1791" spans="1:10" ht="14.15" customHeight="1">
      <c r="A1791" s="403" t="s">
        <v>10666</v>
      </c>
      <c r="B1791" s="2144" t="s">
        <v>10667</v>
      </c>
      <c r="C1791" s="399">
        <v>422</v>
      </c>
      <c r="D1791" s="490">
        <v>25</v>
      </c>
      <c r="E1791" s="446">
        <v>26.73</v>
      </c>
      <c r="F1791" s="752">
        <f t="shared" si="501"/>
        <v>26.73</v>
      </c>
      <c r="G1791" s="695">
        <f>'Заказ, cкидки и курсы валют'!$J$23*F1791</f>
        <v>307.39499999999998</v>
      </c>
      <c r="H1791" s="400">
        <f t="shared" si="502"/>
        <v>7684.88</v>
      </c>
      <c r="I1791" s="14"/>
      <c r="J1791" s="446"/>
    </row>
    <row r="1792" spans="1:10" ht="14.15" customHeight="1">
      <c r="A1792" s="403" t="s">
        <v>4261</v>
      </c>
      <c r="B1792" s="2144" t="s">
        <v>3418</v>
      </c>
      <c r="C1792" s="399">
        <v>442</v>
      </c>
      <c r="D1792" s="490">
        <v>25</v>
      </c>
      <c r="E1792" s="446">
        <v>26.77</v>
      </c>
      <c r="F1792" s="752">
        <f t="shared" si="501"/>
        <v>26.77</v>
      </c>
      <c r="G1792" s="695">
        <f>'Заказ, cкидки и курсы валют'!$J$23*F1792</f>
        <v>307.85500000000002</v>
      </c>
      <c r="H1792" s="400">
        <f t="shared" si="502"/>
        <v>7696.38</v>
      </c>
      <c r="I1792" s="14"/>
      <c r="J1792" s="446"/>
    </row>
    <row r="1793" spans="1:10" ht="14.15" customHeight="1">
      <c r="A1793" s="403" t="s">
        <v>4262</v>
      </c>
      <c r="B1793" s="2144" t="s">
        <v>1301</v>
      </c>
      <c r="C1793" s="399">
        <v>484</v>
      </c>
      <c r="D1793" s="490">
        <v>25</v>
      </c>
      <c r="E1793" s="446">
        <v>26.39</v>
      </c>
      <c r="F1793" s="752">
        <f t="shared" si="501"/>
        <v>26.39</v>
      </c>
      <c r="G1793" s="695">
        <f>'Заказ, cкидки и курсы валют'!$J$23*F1793</f>
        <v>303.48500000000001</v>
      </c>
      <c r="H1793" s="400">
        <f t="shared" si="502"/>
        <v>7587.13</v>
      </c>
      <c r="I1793" s="14"/>
      <c r="J1793" s="446"/>
    </row>
    <row r="1794" spans="1:10" ht="14.15" customHeight="1">
      <c r="A1794" s="403" t="s">
        <v>4263</v>
      </c>
      <c r="B1794" s="2057" t="s">
        <v>4049</v>
      </c>
      <c r="C1794" s="399">
        <v>274</v>
      </c>
      <c r="D1794" s="490">
        <v>25</v>
      </c>
      <c r="E1794" s="446">
        <v>26.43</v>
      </c>
      <c r="F1794" s="752">
        <f t="shared" si="501"/>
        <v>26.43</v>
      </c>
      <c r="G1794" s="695">
        <f>'Заказ, cкидки и курсы валют'!$J$23*F1794</f>
        <v>303.94499999999999</v>
      </c>
      <c r="H1794" s="400">
        <f t="shared" si="502"/>
        <v>7598.63</v>
      </c>
      <c r="I1794" s="14"/>
      <c r="J1794" s="446"/>
    </row>
    <row r="1795" spans="1:10" ht="14.15" customHeight="1">
      <c r="A1795" s="403" t="s">
        <v>4264</v>
      </c>
      <c r="B1795" s="2144" t="s">
        <v>948</v>
      </c>
      <c r="C1795" s="399">
        <v>304</v>
      </c>
      <c r="D1795" s="490">
        <v>25</v>
      </c>
      <c r="E1795" s="446">
        <v>26.43</v>
      </c>
      <c r="F1795" s="752">
        <f t="shared" si="501"/>
        <v>26.43</v>
      </c>
      <c r="G1795" s="695">
        <f>'Заказ, cкидки и курсы валют'!$J$23*F1795</f>
        <v>303.94499999999999</v>
      </c>
      <c r="H1795" s="400">
        <f t="shared" si="502"/>
        <v>7598.63</v>
      </c>
      <c r="I1795" s="14"/>
      <c r="J1795" s="446"/>
    </row>
    <row r="1796" spans="1:10" ht="14.15" customHeight="1">
      <c r="A1796" s="403" t="s">
        <v>4265</v>
      </c>
      <c r="B1796" s="2144" t="s">
        <v>949</v>
      </c>
      <c r="C1796" s="399">
        <v>334</v>
      </c>
      <c r="D1796" s="490">
        <v>25</v>
      </c>
      <c r="E1796" s="446">
        <v>27.53</v>
      </c>
      <c r="F1796" s="752">
        <f t="shared" si="501"/>
        <v>27.53</v>
      </c>
      <c r="G1796" s="695">
        <f>'Заказ, cкидки и курсы валют'!$J$23*F1796</f>
        <v>316.59500000000003</v>
      </c>
      <c r="H1796" s="400">
        <f t="shared" si="502"/>
        <v>7914.88</v>
      </c>
      <c r="I1796" s="14"/>
      <c r="J1796" s="446"/>
    </row>
    <row r="1797" spans="1:10" ht="14.15" customHeight="1">
      <c r="A1797" s="403" t="s">
        <v>4266</v>
      </c>
      <c r="B1797" s="2144" t="s">
        <v>950</v>
      </c>
      <c r="C1797" s="399">
        <v>363</v>
      </c>
      <c r="D1797" s="490">
        <v>25</v>
      </c>
      <c r="E1797" s="446">
        <v>26.04</v>
      </c>
      <c r="F1797" s="752">
        <f t="shared" si="501"/>
        <v>26.04</v>
      </c>
      <c r="G1797" s="695">
        <f>'Заказ, cкидки и курсы валют'!$J$23*F1797</f>
        <v>299.45999999999998</v>
      </c>
      <c r="H1797" s="400">
        <f t="shared" si="502"/>
        <v>7486.5</v>
      </c>
      <c r="I1797" s="14"/>
      <c r="J1797" s="446"/>
    </row>
    <row r="1798" spans="1:10" ht="14.15" customHeight="1">
      <c r="A1798" s="403" t="s">
        <v>10668</v>
      </c>
      <c r="B1798" s="2144" t="s">
        <v>10669</v>
      </c>
      <c r="C1798" s="399">
        <v>378</v>
      </c>
      <c r="D1798" s="490">
        <v>25</v>
      </c>
      <c r="E1798" s="446">
        <v>27.43</v>
      </c>
      <c r="F1798" s="752">
        <f t="shared" si="501"/>
        <v>27.43</v>
      </c>
      <c r="G1798" s="695">
        <f>'Заказ, cкидки и курсы валют'!$J$23*F1798</f>
        <v>315.44499999999999</v>
      </c>
      <c r="H1798" s="400">
        <f t="shared" si="502"/>
        <v>7886.13</v>
      </c>
      <c r="I1798" s="14"/>
      <c r="J1798" s="446"/>
    </row>
    <row r="1799" spans="1:10" ht="14.15" customHeight="1">
      <c r="A1799" s="403" t="s">
        <v>4267</v>
      </c>
      <c r="B1799" s="2144" t="s">
        <v>951</v>
      </c>
      <c r="C1799" s="399">
        <v>393</v>
      </c>
      <c r="D1799" s="490">
        <v>25</v>
      </c>
      <c r="E1799" s="446">
        <v>26.04</v>
      </c>
      <c r="F1799" s="752">
        <f t="shared" si="501"/>
        <v>26.04</v>
      </c>
      <c r="G1799" s="695">
        <f>'Заказ, cкидки и курсы валют'!$J$23*F1799</f>
        <v>299.45999999999998</v>
      </c>
      <c r="H1799" s="400">
        <f t="shared" si="502"/>
        <v>7486.5</v>
      </c>
      <c r="I1799" s="14"/>
      <c r="J1799" s="446"/>
    </row>
    <row r="1800" spans="1:10" ht="14.15" customHeight="1">
      <c r="A1800" s="403" t="s">
        <v>4268</v>
      </c>
      <c r="B1800" s="2144" t="s">
        <v>952</v>
      </c>
      <c r="C1800" s="399">
        <v>423</v>
      </c>
      <c r="D1800" s="490">
        <v>25</v>
      </c>
      <c r="E1800" s="446">
        <v>26.08</v>
      </c>
      <c r="F1800" s="752">
        <f t="shared" si="501"/>
        <v>26.08</v>
      </c>
      <c r="G1800" s="695">
        <f>'Заказ, cкидки и курсы валют'!$J$23*F1800</f>
        <v>299.91999999999996</v>
      </c>
      <c r="H1800" s="400">
        <f t="shared" si="502"/>
        <v>7498</v>
      </c>
      <c r="I1800" s="14"/>
      <c r="J1800" s="446"/>
    </row>
    <row r="1801" spans="1:10" ht="14.15" customHeight="1">
      <c r="A1801" s="403" t="s">
        <v>11831</v>
      </c>
      <c r="B1801" s="2144" t="s">
        <v>11832</v>
      </c>
      <c r="C1801" s="399">
        <v>455</v>
      </c>
      <c r="D1801" s="490">
        <v>25</v>
      </c>
      <c r="E1801" s="446">
        <v>26.43</v>
      </c>
      <c r="F1801" s="752">
        <f t="shared" si="501"/>
        <v>26.43</v>
      </c>
      <c r="G1801" s="695">
        <f>'Заказ, cкидки и курсы валют'!$J$23*F1801</f>
        <v>303.94499999999999</v>
      </c>
      <c r="H1801" s="400">
        <f t="shared" si="502"/>
        <v>7598.63</v>
      </c>
      <c r="I1801" s="14"/>
      <c r="J1801" s="446"/>
    </row>
    <row r="1802" spans="1:10" ht="14.15" customHeight="1">
      <c r="A1802" s="403" t="s">
        <v>4269</v>
      </c>
      <c r="B1802" s="2144" t="s">
        <v>953</v>
      </c>
      <c r="C1802" s="399">
        <v>483</v>
      </c>
      <c r="D1802" s="490">
        <v>25</v>
      </c>
      <c r="E1802" s="446">
        <v>26.43</v>
      </c>
      <c r="F1802" s="752">
        <f t="shared" si="501"/>
        <v>26.43</v>
      </c>
      <c r="G1802" s="695">
        <f>'Заказ, cкидки и курсы валют'!$J$23*F1802</f>
        <v>303.94499999999999</v>
      </c>
      <c r="H1802" s="400">
        <f t="shared" si="502"/>
        <v>7598.63</v>
      </c>
      <c r="I1802" s="14"/>
      <c r="J1802" s="446"/>
    </row>
    <row r="1803" spans="1:10" ht="14.15" customHeight="1">
      <c r="A1803" s="403" t="s">
        <v>12242</v>
      </c>
      <c r="B1803" s="2144" t="s">
        <v>12239</v>
      </c>
      <c r="C1803" s="2116"/>
      <c r="D1803" s="490">
        <v>25</v>
      </c>
      <c r="E1803" s="446">
        <v>25.94</v>
      </c>
      <c r="F1803" s="752">
        <f t="shared" si="501"/>
        <v>25.94</v>
      </c>
      <c r="G1803" s="695">
        <f>'Заказ, cкидки и курсы валют'!$J$23*F1803</f>
        <v>298.31</v>
      </c>
      <c r="H1803" s="400">
        <f t="shared" si="502"/>
        <v>7457.75</v>
      </c>
      <c r="I1803" s="14"/>
      <c r="J1803" s="446"/>
    </row>
    <row r="1804" spans="1:10" ht="14.15" customHeight="1">
      <c r="A1804" s="403" t="s">
        <v>4270</v>
      </c>
      <c r="B1804" s="2144" t="s">
        <v>4050</v>
      </c>
      <c r="C1804" s="399">
        <v>543</v>
      </c>
      <c r="D1804" s="490">
        <v>25</v>
      </c>
      <c r="E1804" s="446">
        <v>26.8</v>
      </c>
      <c r="F1804" s="752">
        <f t="shared" si="501"/>
        <v>26.8</v>
      </c>
      <c r="G1804" s="695">
        <f>'Заказ, cкидки и курсы валют'!$J$23*F1804</f>
        <v>308.2</v>
      </c>
      <c r="H1804" s="400">
        <f t="shared" si="502"/>
        <v>7705</v>
      </c>
      <c r="I1804" s="14"/>
      <c r="J1804" s="446"/>
    </row>
    <row r="1805" spans="1:10" ht="14.15" customHeight="1">
      <c r="A1805" s="403" t="s">
        <v>12243</v>
      </c>
      <c r="B1805" s="2144" t="s">
        <v>12240</v>
      </c>
      <c r="C1805" s="2116"/>
      <c r="D1805" s="490">
        <v>25</v>
      </c>
      <c r="E1805" s="446">
        <v>25.94</v>
      </c>
      <c r="F1805" s="752">
        <f t="shared" si="501"/>
        <v>25.94</v>
      </c>
      <c r="G1805" s="695">
        <f>'Заказ, cкидки и курсы валют'!$J$23*F1805</f>
        <v>298.31</v>
      </c>
      <c r="H1805" s="400">
        <f t="shared" si="502"/>
        <v>7457.75</v>
      </c>
      <c r="I1805" s="14"/>
      <c r="J1805" s="446"/>
    </row>
    <row r="1806" spans="1:10" ht="14.15" customHeight="1">
      <c r="A1806" s="403" t="s">
        <v>4271</v>
      </c>
      <c r="B1806" s="2156" t="s">
        <v>4051</v>
      </c>
      <c r="C1806" s="399">
        <v>602</v>
      </c>
      <c r="D1806" s="490">
        <v>25</v>
      </c>
      <c r="E1806" s="446">
        <v>27.49</v>
      </c>
      <c r="F1806" s="752">
        <f t="shared" si="501"/>
        <v>27.49</v>
      </c>
      <c r="G1806" s="695">
        <f>'Заказ, cкидки и курсы валют'!$J$23*F1806</f>
        <v>316.13499999999999</v>
      </c>
      <c r="H1806" s="400">
        <f t="shared" si="502"/>
        <v>7903.38</v>
      </c>
      <c r="I1806" s="14"/>
      <c r="J1806" s="446"/>
    </row>
    <row r="1807" spans="1:10" ht="14.15" customHeight="1">
      <c r="A1807" s="403" t="s">
        <v>10520</v>
      </c>
      <c r="B1807" s="2156" t="s">
        <v>6359</v>
      </c>
      <c r="C1807" s="399">
        <v>670</v>
      </c>
      <c r="D1807" s="490">
        <v>25</v>
      </c>
      <c r="E1807" s="446">
        <v>26.73</v>
      </c>
      <c r="F1807" s="752">
        <f t="shared" si="501"/>
        <v>26.73</v>
      </c>
      <c r="G1807" s="695">
        <f>'Заказ, cкидки и курсы валют'!$J$23*F1807</f>
        <v>307.39499999999998</v>
      </c>
      <c r="H1807" s="400">
        <f t="shared" si="502"/>
        <v>7684.88</v>
      </c>
      <c r="I1807" s="14"/>
      <c r="J1807" s="446"/>
    </row>
    <row r="1808" spans="1:10" ht="14.15" customHeight="1">
      <c r="A1808" s="403" t="s">
        <v>10521</v>
      </c>
      <c r="B1808" s="2156" t="s">
        <v>6360</v>
      </c>
      <c r="C1808" s="399">
        <v>740</v>
      </c>
      <c r="D1808" s="490">
        <v>25</v>
      </c>
      <c r="E1808" s="446">
        <v>27.49</v>
      </c>
      <c r="F1808" s="752">
        <f t="shared" si="501"/>
        <v>27.49</v>
      </c>
      <c r="G1808" s="695">
        <f>'Заказ, cкидки и курсы валют'!$J$23*F1808</f>
        <v>316.13499999999999</v>
      </c>
      <c r="H1808" s="400">
        <f t="shared" si="502"/>
        <v>7903.38</v>
      </c>
      <c r="I1808" s="14"/>
      <c r="J1808" s="446"/>
    </row>
    <row r="1809" spans="1:10" ht="12" customHeight="1" thickBot="1">
      <c r="J1809" s="446"/>
    </row>
    <row r="1810" spans="1:10" ht="15" customHeight="1">
      <c r="A1810" s="904"/>
      <c r="B1810" s="905"/>
      <c r="C1810" s="1962" t="s">
        <v>2316</v>
      </c>
      <c r="D1810" s="64"/>
      <c r="E1810" s="709"/>
      <c r="F1810" s="428"/>
      <c r="G1810" s="513"/>
      <c r="H1810" s="66"/>
      <c r="I1810" s="80"/>
      <c r="J1810" s="446"/>
    </row>
    <row r="1811" spans="1:10" ht="15.75" customHeight="1">
      <c r="A1811" s="890"/>
      <c r="C1811" s="1475" t="s">
        <v>8486</v>
      </c>
      <c r="D1811" s="81"/>
      <c r="E1811" s="443" t="s">
        <v>8487</v>
      </c>
      <c r="F1811" s="429"/>
      <c r="G1811" s="84"/>
      <c r="H1811" s="84" t="s">
        <v>2319</v>
      </c>
      <c r="I1811" s="85"/>
      <c r="J1811" s="446"/>
    </row>
    <row r="1812" spans="1:10" ht="12" customHeight="1">
      <c r="A1812" s="890"/>
      <c r="C1812" s="1475"/>
      <c r="D1812" s="70"/>
      <c r="E1812" s="713"/>
      <c r="F1812" s="465"/>
      <c r="G1812" s="703"/>
      <c r="H1812" s="16"/>
      <c r="I1812" s="132"/>
      <c r="J1812" s="446"/>
    </row>
    <row r="1813" spans="1:10" ht="12" customHeight="1">
      <c r="A1813" s="890"/>
      <c r="C1813" s="1475"/>
      <c r="D1813" s="70"/>
      <c r="E1813" s="713"/>
      <c r="F1813" s="465"/>
      <c r="G1813" s="703"/>
      <c r="H1813" s="16"/>
      <c r="I1813" s="132"/>
      <c r="J1813" s="446"/>
    </row>
    <row r="1814" spans="1:10" ht="12" customHeight="1">
      <c r="A1814" s="890"/>
      <c r="C1814" s="1475"/>
      <c r="D1814" s="70"/>
      <c r="E1814" s="713"/>
      <c r="F1814" s="465"/>
      <c r="G1814" s="703"/>
      <c r="H1814" s="16"/>
      <c r="I1814" s="132"/>
      <c r="J1814" s="446"/>
    </row>
    <row r="1815" spans="1:10" ht="21" customHeight="1" thickBot="1">
      <c r="A1815" s="2042" t="s">
        <v>7302</v>
      </c>
      <c r="B1815" s="897"/>
      <c r="C1815" s="1931"/>
      <c r="D1815" s="72"/>
      <c r="E1815" s="714"/>
      <c r="F1815" s="467"/>
      <c r="G1815" s="704"/>
      <c r="H1815" s="136"/>
      <c r="I1815" s="137"/>
    </row>
    <row r="1816" spans="1:10" ht="45" customHeight="1">
      <c r="A1816" s="1519" t="s">
        <v>1013</v>
      </c>
      <c r="B1816" s="1520" t="s">
        <v>1014</v>
      </c>
      <c r="C1816" s="2286" t="s">
        <v>665</v>
      </c>
      <c r="D1816" s="158" t="s">
        <v>2923</v>
      </c>
      <c r="E1816" s="432" t="s">
        <v>10280</v>
      </c>
      <c r="F1816" s="469" t="s">
        <v>2578</v>
      </c>
      <c r="G1816" s="693" t="s">
        <v>3729</v>
      </c>
      <c r="H1816" s="264" t="s">
        <v>493</v>
      </c>
      <c r="I1816" s="160" t="s">
        <v>4003</v>
      </c>
    </row>
    <row r="1817" spans="1:10" ht="12" customHeight="1">
      <c r="A1817" s="1519"/>
      <c r="B1817" s="1680"/>
      <c r="C1817" s="2286" t="s">
        <v>3419</v>
      </c>
      <c r="D1817" s="313" t="s">
        <v>3730</v>
      </c>
      <c r="E1817" s="715" t="s">
        <v>264</v>
      </c>
      <c r="F1817" s="475">
        <f>'Заказ, cкидки и курсы валют'!$I$12</f>
        <v>0</v>
      </c>
      <c r="G1817" s="764"/>
      <c r="H1817" s="358"/>
      <c r="I1817" s="252"/>
    </row>
    <row r="1818" spans="1:10" ht="14.15" customHeight="1">
      <c r="A1818" s="403" t="s">
        <v>10522</v>
      </c>
      <c r="B1818" s="706" t="s">
        <v>83</v>
      </c>
      <c r="C1818" s="399"/>
      <c r="D1818" s="490">
        <v>25</v>
      </c>
      <c r="E1818" s="446">
        <v>33.31</v>
      </c>
      <c r="F1818" s="752">
        <f t="shared" ref="F1818:F1834" si="507">ROUND(E1818*(1-$F$11),2)</f>
        <v>33.31</v>
      </c>
      <c r="G1818" s="695">
        <f>'Заказ, cкидки и курсы валют'!$J$23*F1818</f>
        <v>383.06500000000005</v>
      </c>
      <c r="H1818" s="400">
        <f t="shared" ref="H1818:H1834" si="508">ROUND((D1818)*G1818,2)</f>
        <v>9576.6299999999992</v>
      </c>
      <c r="I1818" s="14"/>
    </row>
    <row r="1819" spans="1:10" ht="14.15" customHeight="1">
      <c r="A1819" s="403" t="s">
        <v>10523</v>
      </c>
      <c r="B1819" s="706" t="s">
        <v>178</v>
      </c>
      <c r="C1819" s="399"/>
      <c r="D1819" s="490">
        <v>25</v>
      </c>
      <c r="E1819" s="446">
        <v>33.31</v>
      </c>
      <c r="F1819" s="752">
        <f t="shared" si="507"/>
        <v>33.31</v>
      </c>
      <c r="G1819" s="695">
        <f>'Заказ, cкидки и курсы валют'!$J$23*F1819</f>
        <v>383.06500000000005</v>
      </c>
      <c r="H1819" s="400">
        <f t="shared" si="508"/>
        <v>9576.6299999999992</v>
      </c>
      <c r="I1819" s="14"/>
    </row>
    <row r="1820" spans="1:10" ht="14.15" customHeight="1">
      <c r="A1820" s="403" t="s">
        <v>10524</v>
      </c>
      <c r="B1820" s="706" t="s">
        <v>179</v>
      </c>
      <c r="C1820" s="399"/>
      <c r="D1820" s="490">
        <v>25</v>
      </c>
      <c r="E1820" s="446">
        <v>33.31</v>
      </c>
      <c r="F1820" s="752">
        <f t="shared" si="507"/>
        <v>33.31</v>
      </c>
      <c r="G1820" s="695">
        <f>'Заказ, cкидки и курсы валют'!$J$23*F1820</f>
        <v>383.06500000000005</v>
      </c>
      <c r="H1820" s="400">
        <f t="shared" si="508"/>
        <v>9576.6299999999992</v>
      </c>
      <c r="I1820" s="14"/>
    </row>
    <row r="1821" spans="1:10" ht="14.15" customHeight="1">
      <c r="A1821" s="403" t="s">
        <v>10525</v>
      </c>
      <c r="B1821" s="706" t="s">
        <v>180</v>
      </c>
      <c r="C1821" s="399"/>
      <c r="D1821" s="490">
        <v>25</v>
      </c>
      <c r="E1821" s="446">
        <v>33.31</v>
      </c>
      <c r="F1821" s="752">
        <f t="shared" si="507"/>
        <v>33.31</v>
      </c>
      <c r="G1821" s="695">
        <f>'Заказ, cкидки и курсы валют'!$J$23*F1821</f>
        <v>383.06500000000005</v>
      </c>
      <c r="H1821" s="400">
        <f t="shared" si="508"/>
        <v>9576.6299999999992</v>
      </c>
      <c r="I1821" s="14"/>
    </row>
    <row r="1822" spans="1:10" ht="14.15" customHeight="1">
      <c r="A1822" s="403" t="s">
        <v>10526</v>
      </c>
      <c r="B1822" s="706" t="s">
        <v>181</v>
      </c>
      <c r="C1822" s="399"/>
      <c r="D1822" s="490">
        <v>25</v>
      </c>
      <c r="E1822" s="446">
        <v>33.31</v>
      </c>
      <c r="F1822" s="752">
        <f t="shared" si="507"/>
        <v>33.31</v>
      </c>
      <c r="G1822" s="695">
        <f>'Заказ, cкидки и курсы валют'!$J$23*F1822</f>
        <v>383.06500000000005</v>
      </c>
      <c r="H1822" s="400">
        <f t="shared" si="508"/>
        <v>9576.6299999999992</v>
      </c>
      <c r="I1822" s="14"/>
    </row>
    <row r="1823" spans="1:10" ht="14.15" customHeight="1">
      <c r="A1823" s="403" t="s">
        <v>10527</v>
      </c>
      <c r="B1823" s="706" t="s">
        <v>182</v>
      </c>
      <c r="C1823" s="399"/>
      <c r="D1823" s="490">
        <v>25</v>
      </c>
      <c r="E1823" s="446">
        <v>36.33</v>
      </c>
      <c r="F1823" s="752">
        <f t="shared" si="507"/>
        <v>36.33</v>
      </c>
      <c r="G1823" s="695">
        <f>'Заказ, cкидки и курсы валют'!$J$23*F1823</f>
        <v>417.79499999999996</v>
      </c>
      <c r="H1823" s="400">
        <f t="shared" si="508"/>
        <v>10444.879999999999</v>
      </c>
      <c r="I1823" s="14"/>
      <c r="J1823" s="446"/>
    </row>
    <row r="1824" spans="1:10" ht="14.15" customHeight="1">
      <c r="A1824" s="403" t="s">
        <v>10528</v>
      </c>
      <c r="B1824" s="706" t="s">
        <v>183</v>
      </c>
      <c r="C1824" s="399"/>
      <c r="D1824" s="490">
        <v>25</v>
      </c>
      <c r="E1824" s="446">
        <v>36.33</v>
      </c>
      <c r="F1824" s="752">
        <f t="shared" si="507"/>
        <v>36.33</v>
      </c>
      <c r="G1824" s="695">
        <f>'Заказ, cкидки и курсы валют'!$J$23*F1824</f>
        <v>417.79499999999996</v>
      </c>
      <c r="H1824" s="400">
        <f t="shared" si="508"/>
        <v>10444.879999999999</v>
      </c>
      <c r="I1824" s="14"/>
      <c r="J1824" s="446"/>
    </row>
    <row r="1825" spans="1:10" ht="14.15" customHeight="1">
      <c r="A1825" s="403" t="s">
        <v>10529</v>
      </c>
      <c r="B1825" s="706" t="s">
        <v>184</v>
      </c>
      <c r="C1825" s="399"/>
      <c r="D1825" s="490">
        <v>25</v>
      </c>
      <c r="E1825" s="446">
        <v>36.33</v>
      </c>
      <c r="F1825" s="752">
        <f t="shared" si="507"/>
        <v>36.33</v>
      </c>
      <c r="G1825" s="695">
        <f>'Заказ, cкидки и курсы валют'!$J$23*F1825</f>
        <v>417.79499999999996</v>
      </c>
      <c r="H1825" s="400">
        <f t="shared" si="508"/>
        <v>10444.879999999999</v>
      </c>
      <c r="I1825" s="14"/>
      <c r="J1825" s="446"/>
    </row>
    <row r="1826" spans="1:10" ht="14.15" customHeight="1">
      <c r="A1826" s="403" t="s">
        <v>10530</v>
      </c>
      <c r="B1826" s="706" t="s">
        <v>185</v>
      </c>
      <c r="C1826" s="399"/>
      <c r="D1826" s="490">
        <v>25</v>
      </c>
      <c r="E1826" s="446">
        <v>37.49</v>
      </c>
      <c r="F1826" s="752">
        <f t="shared" si="507"/>
        <v>37.49</v>
      </c>
      <c r="G1826" s="695">
        <f>'Заказ, cкидки и курсы валют'!$J$23*F1826</f>
        <v>431.13500000000005</v>
      </c>
      <c r="H1826" s="400">
        <f t="shared" si="508"/>
        <v>10778.38</v>
      </c>
      <c r="I1826" s="14"/>
      <c r="J1826" s="446"/>
    </row>
    <row r="1827" spans="1:10" ht="14.15" customHeight="1">
      <c r="A1827" s="403" t="s">
        <v>10531</v>
      </c>
      <c r="B1827" s="706" t="s">
        <v>2897</v>
      </c>
      <c r="C1827" s="399"/>
      <c r="D1827" s="490">
        <v>25</v>
      </c>
      <c r="E1827" s="446">
        <v>37.49</v>
      </c>
      <c r="F1827" s="752">
        <f t="shared" si="507"/>
        <v>37.49</v>
      </c>
      <c r="G1827" s="695">
        <f>'Заказ, cкидки и курсы валют'!$J$23*F1827</f>
        <v>431.13500000000005</v>
      </c>
      <c r="H1827" s="400">
        <f t="shared" si="508"/>
        <v>10778.38</v>
      </c>
      <c r="I1827" s="14"/>
      <c r="J1827" s="446"/>
    </row>
    <row r="1828" spans="1:10" ht="14.15" customHeight="1">
      <c r="A1828" s="403" t="s">
        <v>8513</v>
      </c>
      <c r="B1828" s="706" t="s">
        <v>3430</v>
      </c>
      <c r="C1828" s="399">
        <v>5.1100000000000003</v>
      </c>
      <c r="D1828" s="490">
        <v>25</v>
      </c>
      <c r="E1828" s="446">
        <v>40.64</v>
      </c>
      <c r="F1828" s="752">
        <f t="shared" si="507"/>
        <v>40.64</v>
      </c>
      <c r="G1828" s="695">
        <f>'Заказ, cкидки и курсы валют'!$J$23*F1828</f>
        <v>467.36</v>
      </c>
      <c r="H1828" s="400">
        <f t="shared" si="508"/>
        <v>11684</v>
      </c>
      <c r="I1828" s="14"/>
      <c r="J1828" s="446"/>
    </row>
    <row r="1829" spans="1:10" ht="14.15" customHeight="1">
      <c r="A1829" s="403" t="s">
        <v>8512</v>
      </c>
      <c r="B1829" s="706" t="s">
        <v>2898</v>
      </c>
      <c r="C1829" s="399">
        <v>5.8</v>
      </c>
      <c r="D1829" s="490">
        <v>25</v>
      </c>
      <c r="E1829" s="446">
        <v>33.799999999999997</v>
      </c>
      <c r="F1829" s="752">
        <f t="shared" si="507"/>
        <v>33.799999999999997</v>
      </c>
      <c r="G1829" s="695">
        <f>'Заказ, cкидки и курсы валют'!$J$23*F1829</f>
        <v>388.7</v>
      </c>
      <c r="H1829" s="400">
        <f t="shared" si="508"/>
        <v>9717.5</v>
      </c>
      <c r="I1829" s="14"/>
      <c r="J1829" s="446"/>
    </row>
    <row r="1830" spans="1:10" ht="14.15" customHeight="1">
      <c r="A1830" s="403" t="s">
        <v>8514</v>
      </c>
      <c r="B1830" s="706" t="s">
        <v>2899</v>
      </c>
      <c r="C1830" s="399">
        <v>6.65</v>
      </c>
      <c r="D1830" s="490">
        <v>25</v>
      </c>
      <c r="E1830" s="446">
        <v>32.6</v>
      </c>
      <c r="F1830" s="752">
        <f t="shared" si="507"/>
        <v>32.6</v>
      </c>
      <c r="G1830" s="695">
        <f>'Заказ, cкидки и курсы валют'!$J$23*F1830</f>
        <v>374.90000000000003</v>
      </c>
      <c r="H1830" s="400">
        <f t="shared" si="508"/>
        <v>9372.5</v>
      </c>
      <c r="I1830" s="14"/>
      <c r="J1830" s="446"/>
    </row>
    <row r="1831" spans="1:10" ht="14.15" customHeight="1">
      <c r="A1831" s="403" t="s">
        <v>8515</v>
      </c>
      <c r="B1831" s="706" t="s">
        <v>610</v>
      </c>
      <c r="C1831" s="399">
        <v>7.51</v>
      </c>
      <c r="D1831" s="490">
        <v>25</v>
      </c>
      <c r="E1831" s="446">
        <v>32.82</v>
      </c>
      <c r="F1831" s="752">
        <f t="shared" si="507"/>
        <v>32.82</v>
      </c>
      <c r="G1831" s="695">
        <f>'Заказ, cкидки и курсы валют'!$J$23*F1831</f>
        <v>377.43</v>
      </c>
      <c r="H1831" s="400">
        <f t="shared" si="508"/>
        <v>9435.75</v>
      </c>
      <c r="I1831" s="14"/>
      <c r="J1831" s="446"/>
    </row>
    <row r="1832" spans="1:10" ht="14.15" customHeight="1">
      <c r="A1832" s="403" t="s">
        <v>8516</v>
      </c>
      <c r="B1832" s="706" t="s">
        <v>2900</v>
      </c>
      <c r="C1832" s="399">
        <v>8</v>
      </c>
      <c r="D1832" s="490">
        <v>25</v>
      </c>
      <c r="E1832" s="446">
        <v>29.9</v>
      </c>
      <c r="F1832" s="752">
        <f t="shared" si="507"/>
        <v>29.9</v>
      </c>
      <c r="G1832" s="695">
        <f>'Заказ, cкидки и курсы валют'!$J$23*F1832</f>
        <v>343.84999999999997</v>
      </c>
      <c r="H1832" s="400">
        <f t="shared" si="508"/>
        <v>8596.25</v>
      </c>
      <c r="I1832" s="14"/>
      <c r="J1832" s="446"/>
    </row>
    <row r="1833" spans="1:10" ht="14.15" customHeight="1">
      <c r="A1833" s="403" t="s">
        <v>8517</v>
      </c>
      <c r="B1833" s="706" t="s">
        <v>189</v>
      </c>
      <c r="C1833" s="399">
        <v>8.23</v>
      </c>
      <c r="D1833" s="490">
        <v>25</v>
      </c>
      <c r="E1833" s="446">
        <v>31.59</v>
      </c>
      <c r="F1833" s="752">
        <f t="shared" si="507"/>
        <v>31.59</v>
      </c>
      <c r="G1833" s="695">
        <f>'Заказ, cкидки и курсы валют'!$J$23*F1833</f>
        <v>363.28500000000003</v>
      </c>
      <c r="H1833" s="400">
        <f t="shared" si="508"/>
        <v>9082.1299999999992</v>
      </c>
      <c r="I1833" s="14"/>
    </row>
    <row r="1834" spans="1:10" ht="14.15" customHeight="1">
      <c r="A1834" s="403" t="s">
        <v>8518</v>
      </c>
      <c r="B1834" s="706" t="s">
        <v>1303</v>
      </c>
      <c r="C1834" s="399">
        <v>10</v>
      </c>
      <c r="D1834" s="490">
        <v>25</v>
      </c>
      <c r="E1834" s="446">
        <v>32.69</v>
      </c>
      <c r="F1834" s="752">
        <f t="shared" si="507"/>
        <v>32.69</v>
      </c>
      <c r="G1834" s="695">
        <f>'Заказ, cкидки и курсы валют'!$J$23*F1834</f>
        <v>375.93499999999995</v>
      </c>
      <c r="H1834" s="400">
        <f t="shared" si="508"/>
        <v>9398.3799999999992</v>
      </c>
      <c r="I1834" s="14"/>
      <c r="J1834" s="446"/>
    </row>
    <row r="1835" spans="1:10" ht="14.15" customHeight="1">
      <c r="A1835" s="403" t="s">
        <v>8519</v>
      </c>
      <c r="B1835" s="706" t="s">
        <v>190</v>
      </c>
      <c r="C1835" s="399">
        <v>11</v>
      </c>
      <c r="D1835" s="490">
        <v>25</v>
      </c>
      <c r="E1835" s="446">
        <v>31.65</v>
      </c>
      <c r="F1835" s="752">
        <f t="shared" ref="F1835:F1870" si="509">ROUND(E1835*(1-$F$11),2)</f>
        <v>31.65</v>
      </c>
      <c r="G1835" s="695">
        <f>'Заказ, cкидки и курсы валют'!$J$23*F1835</f>
        <v>363.97499999999997</v>
      </c>
      <c r="H1835" s="400">
        <f t="shared" ref="H1835:H1870" si="510">ROUND((D1835)*G1835,2)</f>
        <v>9099.3799999999992</v>
      </c>
      <c r="I1835" s="14"/>
      <c r="J1835" s="446"/>
    </row>
    <row r="1836" spans="1:10" ht="14.15" customHeight="1">
      <c r="A1836" s="403" t="s">
        <v>10532</v>
      </c>
      <c r="B1836" s="706" t="s">
        <v>4042</v>
      </c>
      <c r="C1836" s="399"/>
      <c r="D1836" s="490">
        <v>25</v>
      </c>
      <c r="E1836" s="446">
        <v>32.69</v>
      </c>
      <c r="F1836" s="752">
        <f t="shared" si="509"/>
        <v>32.69</v>
      </c>
      <c r="G1836" s="695">
        <f>'Заказ, cкидки и курсы валют'!$J$23*F1836</f>
        <v>375.93499999999995</v>
      </c>
      <c r="H1836" s="400">
        <f t="shared" si="510"/>
        <v>9398.3799999999992</v>
      </c>
      <c r="I1836" s="14"/>
      <c r="J1836" s="446"/>
    </row>
    <row r="1837" spans="1:10" ht="14.15" customHeight="1">
      <c r="A1837" s="403" t="s">
        <v>8520</v>
      </c>
      <c r="B1837" s="706" t="s">
        <v>191</v>
      </c>
      <c r="C1837" s="399">
        <v>12.7</v>
      </c>
      <c r="D1837" s="490">
        <v>25</v>
      </c>
      <c r="E1837" s="446">
        <v>32.82</v>
      </c>
      <c r="F1837" s="752">
        <f t="shared" si="509"/>
        <v>32.82</v>
      </c>
      <c r="G1837" s="695">
        <f>'Заказ, cкидки и курсы валют'!$J$23*F1837</f>
        <v>377.43</v>
      </c>
      <c r="H1837" s="400">
        <f t="shared" si="510"/>
        <v>9435.75</v>
      </c>
      <c r="I1837" s="14"/>
      <c r="J1837" s="446"/>
    </row>
    <row r="1838" spans="1:10" ht="14.15" customHeight="1">
      <c r="A1838" s="403" t="s">
        <v>8521</v>
      </c>
      <c r="B1838" s="706" t="s">
        <v>192</v>
      </c>
      <c r="C1838" s="399">
        <v>14.4</v>
      </c>
      <c r="D1838" s="490">
        <v>25</v>
      </c>
      <c r="E1838" s="446">
        <v>31.11</v>
      </c>
      <c r="F1838" s="752">
        <f t="shared" si="509"/>
        <v>31.11</v>
      </c>
      <c r="G1838" s="695">
        <f>'Заказ, cкидки и курсы валют'!$J$23*F1838</f>
        <v>357.76499999999999</v>
      </c>
      <c r="H1838" s="400">
        <f t="shared" si="510"/>
        <v>8944.1299999999992</v>
      </c>
      <c r="I1838" s="14"/>
      <c r="J1838" s="446"/>
    </row>
    <row r="1839" spans="1:10" ht="14.15" customHeight="1">
      <c r="A1839" s="403" t="s">
        <v>8522</v>
      </c>
      <c r="B1839" s="706" t="s">
        <v>193</v>
      </c>
      <c r="C1839" s="399">
        <v>16.2</v>
      </c>
      <c r="D1839" s="490">
        <v>25</v>
      </c>
      <c r="E1839" s="446">
        <v>32.119999999999997</v>
      </c>
      <c r="F1839" s="752">
        <f t="shared" si="509"/>
        <v>32.119999999999997</v>
      </c>
      <c r="G1839" s="695">
        <f>'Заказ, cкидки и курсы валют'!$J$23*F1839</f>
        <v>369.38</v>
      </c>
      <c r="H1839" s="400">
        <f t="shared" si="510"/>
        <v>9234.5</v>
      </c>
      <c r="I1839" s="14"/>
      <c r="J1839" s="446"/>
    </row>
    <row r="1840" spans="1:10" ht="14.15" customHeight="1">
      <c r="A1840" s="403" t="s">
        <v>8523</v>
      </c>
      <c r="B1840" s="706" t="s">
        <v>2901</v>
      </c>
      <c r="C1840" s="399">
        <v>18</v>
      </c>
      <c r="D1840" s="490">
        <v>25</v>
      </c>
      <c r="E1840" s="446">
        <v>34.14</v>
      </c>
      <c r="F1840" s="752">
        <f t="shared" si="509"/>
        <v>34.14</v>
      </c>
      <c r="G1840" s="695">
        <f>'Заказ, cкидки и курсы валют'!$J$23*F1840</f>
        <v>392.61</v>
      </c>
      <c r="H1840" s="400">
        <f t="shared" si="510"/>
        <v>9815.25</v>
      </c>
      <c r="I1840" s="14"/>
      <c r="J1840" s="446"/>
    </row>
    <row r="1841" spans="1:10" ht="14.15" customHeight="1">
      <c r="A1841" s="403" t="s">
        <v>8524</v>
      </c>
      <c r="B1841" s="706" t="s">
        <v>194</v>
      </c>
      <c r="C1841" s="399">
        <v>19.8</v>
      </c>
      <c r="D1841" s="490">
        <v>25</v>
      </c>
      <c r="E1841" s="446">
        <v>31.65</v>
      </c>
      <c r="F1841" s="752">
        <f t="shared" si="509"/>
        <v>31.65</v>
      </c>
      <c r="G1841" s="695">
        <f>'Заказ, cкидки и курсы валют'!$J$23*F1841</f>
        <v>363.97499999999997</v>
      </c>
      <c r="H1841" s="400">
        <f t="shared" si="510"/>
        <v>9099.3799999999992</v>
      </c>
      <c r="I1841" s="14"/>
      <c r="J1841" s="446"/>
    </row>
    <row r="1842" spans="1:10" ht="14.15" customHeight="1">
      <c r="A1842" s="403" t="s">
        <v>8525</v>
      </c>
      <c r="B1842" s="706" t="s">
        <v>195</v>
      </c>
      <c r="C1842" s="399">
        <v>23.4</v>
      </c>
      <c r="D1842" s="490">
        <v>25</v>
      </c>
      <c r="E1842" s="446">
        <v>33.53</v>
      </c>
      <c r="F1842" s="752">
        <f t="shared" si="509"/>
        <v>33.53</v>
      </c>
      <c r="G1842" s="695">
        <f>'Заказ, cкидки и курсы валют'!$J$23*F1842</f>
        <v>385.59500000000003</v>
      </c>
      <c r="H1842" s="400">
        <f t="shared" si="510"/>
        <v>9639.8799999999992</v>
      </c>
      <c r="I1842" s="14"/>
      <c r="J1842" s="446"/>
    </row>
    <row r="1843" spans="1:10" ht="14.15" customHeight="1">
      <c r="A1843" s="403" t="s">
        <v>8526</v>
      </c>
      <c r="B1843" s="706" t="s">
        <v>196</v>
      </c>
      <c r="C1843" s="399">
        <v>27</v>
      </c>
      <c r="D1843" s="490">
        <v>25</v>
      </c>
      <c r="E1843" s="446">
        <v>31.11</v>
      </c>
      <c r="F1843" s="752">
        <f t="shared" si="509"/>
        <v>31.11</v>
      </c>
      <c r="G1843" s="695">
        <f>'Заказ, cкидки и курсы валют'!$J$23*F1843</f>
        <v>357.76499999999999</v>
      </c>
      <c r="H1843" s="400">
        <f t="shared" si="510"/>
        <v>8944.1299999999992</v>
      </c>
      <c r="I1843" s="14"/>
      <c r="J1843" s="446"/>
    </row>
    <row r="1844" spans="1:10" ht="14.15" customHeight="1">
      <c r="A1844" s="403" t="s">
        <v>10533</v>
      </c>
      <c r="B1844" s="706" t="s">
        <v>197</v>
      </c>
      <c r="C1844" s="399"/>
      <c r="D1844" s="490">
        <v>25</v>
      </c>
      <c r="E1844" s="446">
        <v>37.11</v>
      </c>
      <c r="F1844" s="752">
        <f t="shared" si="509"/>
        <v>37.11</v>
      </c>
      <c r="G1844" s="695">
        <f>'Заказ, cкидки и курсы валют'!$J$23*F1844</f>
        <v>426.76499999999999</v>
      </c>
      <c r="H1844" s="400">
        <f t="shared" si="510"/>
        <v>10669.13</v>
      </c>
      <c r="I1844" s="14"/>
      <c r="J1844" s="446"/>
    </row>
    <row r="1845" spans="1:10" ht="14.15" customHeight="1">
      <c r="A1845" s="403" t="s">
        <v>10534</v>
      </c>
      <c r="B1845" s="706" t="s">
        <v>198</v>
      </c>
      <c r="C1845" s="399"/>
      <c r="D1845" s="490">
        <v>25</v>
      </c>
      <c r="E1845" s="446">
        <v>38.11</v>
      </c>
      <c r="F1845" s="752">
        <f t="shared" si="509"/>
        <v>38.11</v>
      </c>
      <c r="G1845" s="695">
        <f>'Заказ, cкидки и курсы валют'!$J$23*F1845</f>
        <v>438.26499999999999</v>
      </c>
      <c r="H1845" s="400">
        <f t="shared" si="510"/>
        <v>10956.63</v>
      </c>
      <c r="I1845" s="14"/>
      <c r="J1845" s="446"/>
    </row>
    <row r="1846" spans="1:10" ht="14.15" customHeight="1">
      <c r="A1846" s="403" t="s">
        <v>10535</v>
      </c>
      <c r="B1846" s="706" t="s">
        <v>199</v>
      </c>
      <c r="C1846" s="399"/>
      <c r="D1846" s="490">
        <v>25</v>
      </c>
      <c r="E1846" s="446">
        <v>40.659999999999997</v>
      </c>
      <c r="F1846" s="752">
        <f t="shared" si="509"/>
        <v>40.659999999999997</v>
      </c>
      <c r="G1846" s="695">
        <f>'Заказ, cкидки и курсы валют'!$J$23*F1846</f>
        <v>467.59</v>
      </c>
      <c r="H1846" s="400">
        <f t="shared" si="510"/>
        <v>11689.75</v>
      </c>
      <c r="I1846" s="14"/>
      <c r="J1846" s="446"/>
    </row>
    <row r="1847" spans="1:10" ht="14.15" customHeight="1">
      <c r="A1847" s="403" t="s">
        <v>8527</v>
      </c>
      <c r="B1847" s="706" t="s">
        <v>3141</v>
      </c>
      <c r="C1847" s="399">
        <v>28.8</v>
      </c>
      <c r="D1847" s="490">
        <v>25</v>
      </c>
      <c r="E1847" s="446">
        <v>32.69</v>
      </c>
      <c r="F1847" s="752">
        <f t="shared" si="509"/>
        <v>32.69</v>
      </c>
      <c r="G1847" s="695">
        <f>'Заказ, cкидки и курсы валют'!$J$23*F1847</f>
        <v>375.93499999999995</v>
      </c>
      <c r="H1847" s="400">
        <f t="shared" si="510"/>
        <v>9398.3799999999992</v>
      </c>
      <c r="I1847" s="14"/>
      <c r="J1847" s="446"/>
    </row>
    <row r="1848" spans="1:10" ht="14.15" customHeight="1">
      <c r="A1848" s="403" t="s">
        <v>8528</v>
      </c>
      <c r="B1848" s="706" t="s">
        <v>3429</v>
      </c>
      <c r="C1848" s="399">
        <v>11.1</v>
      </c>
      <c r="D1848" s="490">
        <v>25</v>
      </c>
      <c r="E1848" s="446">
        <v>31.85</v>
      </c>
      <c r="F1848" s="752">
        <f t="shared" si="509"/>
        <v>31.85</v>
      </c>
      <c r="G1848" s="695">
        <f>'Заказ, cкидки и курсы валют'!$J$23*F1848</f>
        <v>366.27500000000003</v>
      </c>
      <c r="H1848" s="400">
        <f t="shared" si="510"/>
        <v>9156.8799999999992</v>
      </c>
      <c r="I1848" s="14"/>
      <c r="J1848" s="446"/>
    </row>
    <row r="1849" spans="1:10" ht="14.15" customHeight="1">
      <c r="A1849" s="403" t="s">
        <v>8529</v>
      </c>
      <c r="B1849" s="706" t="s">
        <v>3175</v>
      </c>
      <c r="C1849" s="399">
        <v>11.93</v>
      </c>
      <c r="D1849" s="490">
        <v>25</v>
      </c>
      <c r="E1849" s="446">
        <v>30.9</v>
      </c>
      <c r="F1849" s="752">
        <f t="shared" si="509"/>
        <v>30.9</v>
      </c>
      <c r="G1849" s="695">
        <f>'Заказ, cкидки и курсы валют'!$J$23*F1849</f>
        <v>355.34999999999997</v>
      </c>
      <c r="H1849" s="400">
        <f t="shared" si="510"/>
        <v>8883.75</v>
      </c>
      <c r="I1849" s="14"/>
      <c r="J1849" s="446"/>
    </row>
    <row r="1850" spans="1:10" ht="14.15" customHeight="1">
      <c r="A1850" s="403" t="s">
        <v>8530</v>
      </c>
      <c r="B1850" s="706" t="s">
        <v>2902</v>
      </c>
      <c r="C1850" s="399">
        <v>13.48</v>
      </c>
      <c r="D1850" s="490">
        <v>25</v>
      </c>
      <c r="E1850" s="446">
        <v>30.9</v>
      </c>
      <c r="F1850" s="752">
        <f t="shared" si="509"/>
        <v>30.9</v>
      </c>
      <c r="G1850" s="695">
        <f>'Заказ, cкидки и курсы валют'!$J$23*F1850</f>
        <v>355.34999999999997</v>
      </c>
      <c r="H1850" s="400">
        <f t="shared" si="510"/>
        <v>8883.75</v>
      </c>
      <c r="I1850" s="14"/>
      <c r="J1850" s="446"/>
    </row>
    <row r="1851" spans="1:10" ht="14.15" customHeight="1">
      <c r="A1851" s="403" t="s">
        <v>8531</v>
      </c>
      <c r="B1851" s="706" t="s">
        <v>2903</v>
      </c>
      <c r="C1851" s="399">
        <v>15.03</v>
      </c>
      <c r="D1851" s="490">
        <v>25</v>
      </c>
      <c r="E1851" s="446">
        <v>31.11</v>
      </c>
      <c r="F1851" s="752">
        <f t="shared" si="509"/>
        <v>31.11</v>
      </c>
      <c r="G1851" s="695">
        <f>'Заказ, cкидки и курсы валют'!$J$23*F1851</f>
        <v>357.76499999999999</v>
      </c>
      <c r="H1851" s="400">
        <f t="shared" si="510"/>
        <v>8944.1299999999992</v>
      </c>
      <c r="I1851" s="14"/>
      <c r="J1851" s="446"/>
    </row>
    <row r="1852" spans="1:10" ht="14.15" customHeight="1">
      <c r="A1852" s="403" t="s">
        <v>8532</v>
      </c>
      <c r="B1852" s="706" t="s">
        <v>2904</v>
      </c>
      <c r="C1852" s="399">
        <v>16.579999999999998</v>
      </c>
      <c r="D1852" s="490">
        <v>25</v>
      </c>
      <c r="E1852" s="446">
        <v>30.82</v>
      </c>
      <c r="F1852" s="752">
        <f t="shared" si="509"/>
        <v>30.82</v>
      </c>
      <c r="G1852" s="695">
        <f>'Заказ, cкидки и курсы валют'!$J$23*F1852</f>
        <v>354.43</v>
      </c>
      <c r="H1852" s="400">
        <f t="shared" si="510"/>
        <v>8860.75</v>
      </c>
      <c r="I1852" s="14"/>
      <c r="J1852" s="446"/>
    </row>
    <row r="1853" spans="1:10" ht="14.15" customHeight="1">
      <c r="A1853" s="403" t="s">
        <v>8533</v>
      </c>
      <c r="B1853" s="706" t="s">
        <v>2905</v>
      </c>
      <c r="C1853" s="399">
        <v>18.13</v>
      </c>
      <c r="D1853" s="490">
        <v>25</v>
      </c>
      <c r="E1853" s="446">
        <v>30.9</v>
      </c>
      <c r="F1853" s="752">
        <f t="shared" si="509"/>
        <v>30.9</v>
      </c>
      <c r="G1853" s="695">
        <f>'Заказ, cкидки и курсы валют'!$J$23*F1853</f>
        <v>355.34999999999997</v>
      </c>
      <c r="H1853" s="400">
        <f t="shared" si="510"/>
        <v>8883.75</v>
      </c>
      <c r="I1853" s="14"/>
      <c r="J1853" s="446"/>
    </row>
    <row r="1854" spans="1:10" ht="14.15" customHeight="1">
      <c r="A1854" s="403" t="s">
        <v>8534</v>
      </c>
      <c r="B1854" s="706" t="s">
        <v>200</v>
      </c>
      <c r="C1854" s="399">
        <v>19.690000000000001</v>
      </c>
      <c r="D1854" s="490">
        <v>25</v>
      </c>
      <c r="E1854" s="446">
        <v>30.9</v>
      </c>
      <c r="F1854" s="752">
        <f t="shared" si="509"/>
        <v>30.9</v>
      </c>
      <c r="G1854" s="695">
        <f>'Заказ, cкидки и курсы валют'!$J$23*F1854</f>
        <v>355.34999999999997</v>
      </c>
      <c r="H1854" s="400">
        <f t="shared" si="510"/>
        <v>8883.75</v>
      </c>
      <c r="I1854" s="14"/>
      <c r="J1854" s="446"/>
    </row>
    <row r="1855" spans="1:10" ht="14.15" customHeight="1">
      <c r="A1855" s="403" t="s">
        <v>10536</v>
      </c>
      <c r="B1855" s="706" t="s">
        <v>1304</v>
      </c>
      <c r="C1855" s="399"/>
      <c r="D1855" s="490">
        <v>25</v>
      </c>
      <c r="E1855" s="446">
        <v>31.37</v>
      </c>
      <c r="F1855" s="752">
        <f t="shared" si="509"/>
        <v>31.37</v>
      </c>
      <c r="G1855" s="695">
        <f>'Заказ, cкидки и курсы валют'!$J$23*F1855</f>
        <v>360.755</v>
      </c>
      <c r="H1855" s="400">
        <f t="shared" si="510"/>
        <v>9018.8799999999992</v>
      </c>
      <c r="I1855" s="14"/>
      <c r="J1855" s="446"/>
    </row>
    <row r="1856" spans="1:10" ht="14.15" customHeight="1">
      <c r="A1856" s="403" t="s">
        <v>8535</v>
      </c>
      <c r="B1856" s="706" t="s">
        <v>201</v>
      </c>
      <c r="C1856" s="399">
        <v>21.14</v>
      </c>
      <c r="D1856" s="490">
        <v>25</v>
      </c>
      <c r="E1856" s="446">
        <v>31.49</v>
      </c>
      <c r="F1856" s="752">
        <f t="shared" si="509"/>
        <v>31.49</v>
      </c>
      <c r="G1856" s="695">
        <f>'Заказ, cкидки и курсы валют'!$J$23*F1856</f>
        <v>362.13499999999999</v>
      </c>
      <c r="H1856" s="400">
        <f t="shared" si="510"/>
        <v>9053.3799999999992</v>
      </c>
      <c r="I1856" s="14"/>
      <c r="J1856" s="446"/>
    </row>
    <row r="1857" spans="1:10" ht="14.15" customHeight="1">
      <c r="A1857" s="403" t="s">
        <v>10537</v>
      </c>
      <c r="B1857" s="706" t="s">
        <v>254</v>
      </c>
      <c r="C1857" s="399"/>
      <c r="D1857" s="490">
        <v>25</v>
      </c>
      <c r="E1857" s="446">
        <v>28.19</v>
      </c>
      <c r="F1857" s="752">
        <f t="shared" si="509"/>
        <v>28.19</v>
      </c>
      <c r="G1857" s="695">
        <f>'Заказ, cкидки и курсы валют'!$J$23*F1857</f>
        <v>324.185</v>
      </c>
      <c r="H1857" s="400">
        <f t="shared" si="510"/>
        <v>8104.63</v>
      </c>
      <c r="I1857" s="14"/>
    </row>
    <row r="1858" spans="1:10" ht="14.15" customHeight="1">
      <c r="A1858" s="403" t="s">
        <v>8536</v>
      </c>
      <c r="B1858" s="706" t="s">
        <v>607</v>
      </c>
      <c r="C1858" s="399">
        <v>23.4</v>
      </c>
      <c r="D1858" s="490">
        <v>25</v>
      </c>
      <c r="E1858" s="446">
        <v>32.69</v>
      </c>
      <c r="F1858" s="752">
        <f t="shared" si="509"/>
        <v>32.69</v>
      </c>
      <c r="G1858" s="695">
        <f>'Заказ, cкидки и курсы валют'!$J$23*F1858</f>
        <v>375.93499999999995</v>
      </c>
      <c r="H1858" s="400">
        <f t="shared" si="510"/>
        <v>9398.3799999999992</v>
      </c>
      <c r="I1858" s="14"/>
    </row>
    <row r="1859" spans="1:10" ht="14.15" customHeight="1">
      <c r="A1859" s="403" t="s">
        <v>8537</v>
      </c>
      <c r="B1859" s="706" t="s">
        <v>202</v>
      </c>
      <c r="C1859" s="399">
        <v>24.25</v>
      </c>
      <c r="D1859" s="490">
        <v>25</v>
      </c>
      <c r="E1859" s="446">
        <v>28.55</v>
      </c>
      <c r="F1859" s="752">
        <f t="shared" si="509"/>
        <v>28.55</v>
      </c>
      <c r="G1859" s="695">
        <f>'Заказ, cкидки и курсы валют'!$J$23*F1859</f>
        <v>328.32499999999999</v>
      </c>
      <c r="H1859" s="400">
        <f t="shared" si="510"/>
        <v>8208.1299999999992</v>
      </c>
      <c r="I1859" s="14"/>
    </row>
    <row r="1860" spans="1:10" ht="14.15" customHeight="1">
      <c r="A1860" s="403" t="s">
        <v>8538</v>
      </c>
      <c r="B1860" s="706" t="s">
        <v>606</v>
      </c>
      <c r="C1860" s="399">
        <v>27.35</v>
      </c>
      <c r="D1860" s="490">
        <v>25</v>
      </c>
      <c r="E1860" s="446">
        <v>32.69</v>
      </c>
      <c r="F1860" s="752">
        <f t="shared" si="509"/>
        <v>32.69</v>
      </c>
      <c r="G1860" s="695">
        <f>'Заказ, cкидки и курсы валют'!$J$23*F1860</f>
        <v>375.93499999999995</v>
      </c>
      <c r="H1860" s="400">
        <f t="shared" si="510"/>
        <v>9398.3799999999992</v>
      </c>
      <c r="I1860" s="14"/>
    </row>
    <row r="1861" spans="1:10" ht="14.15" customHeight="1">
      <c r="A1861" s="403" t="s">
        <v>8539</v>
      </c>
      <c r="B1861" s="706" t="s">
        <v>203</v>
      </c>
      <c r="C1861" s="399">
        <v>30.45</v>
      </c>
      <c r="D1861" s="490">
        <v>25</v>
      </c>
      <c r="E1861" s="446">
        <v>31.88</v>
      </c>
      <c r="F1861" s="752">
        <f t="shared" si="509"/>
        <v>31.88</v>
      </c>
      <c r="G1861" s="695">
        <f>'Заказ, cкидки и курсы валют'!$J$23*F1861</f>
        <v>366.62</v>
      </c>
      <c r="H1861" s="400">
        <f t="shared" si="510"/>
        <v>9165.5</v>
      </c>
      <c r="I1861" s="14"/>
    </row>
    <row r="1862" spans="1:10" ht="14.15" customHeight="1">
      <c r="A1862" s="403" t="s">
        <v>8540</v>
      </c>
      <c r="B1862" s="706" t="s">
        <v>204</v>
      </c>
      <c r="C1862" s="399">
        <v>33.56</v>
      </c>
      <c r="D1862" s="490">
        <v>25</v>
      </c>
      <c r="E1862" s="446">
        <v>32.69</v>
      </c>
      <c r="F1862" s="752">
        <f t="shared" si="509"/>
        <v>32.69</v>
      </c>
      <c r="G1862" s="695">
        <f>'Заказ, cкидки и курсы валют'!$J$23*F1862</f>
        <v>375.93499999999995</v>
      </c>
      <c r="H1862" s="400">
        <f t="shared" si="510"/>
        <v>9398.3799999999992</v>
      </c>
      <c r="I1862" s="14"/>
    </row>
    <row r="1863" spans="1:10" ht="14.15" customHeight="1">
      <c r="A1863" s="403" t="s">
        <v>8541</v>
      </c>
      <c r="B1863" s="706" t="s">
        <v>205</v>
      </c>
      <c r="C1863" s="399">
        <v>36.56</v>
      </c>
      <c r="D1863" s="490">
        <v>25</v>
      </c>
      <c r="E1863" s="446">
        <v>32.020000000000003</v>
      </c>
      <c r="F1863" s="752">
        <f t="shared" si="509"/>
        <v>32.020000000000003</v>
      </c>
      <c r="G1863" s="695">
        <f>'Заказ, cкидки и курсы валют'!$J$23*F1863</f>
        <v>368.23</v>
      </c>
      <c r="H1863" s="400">
        <f t="shared" si="510"/>
        <v>9205.75</v>
      </c>
      <c r="I1863" s="14"/>
    </row>
    <row r="1864" spans="1:10" ht="14.15" customHeight="1">
      <c r="A1864" s="403" t="s">
        <v>8542</v>
      </c>
      <c r="B1864" s="706" t="s">
        <v>206</v>
      </c>
      <c r="C1864" s="399">
        <v>42.77</v>
      </c>
      <c r="D1864" s="490">
        <v>25</v>
      </c>
      <c r="E1864" s="446">
        <v>34.71</v>
      </c>
      <c r="F1864" s="752">
        <f t="shared" si="509"/>
        <v>34.71</v>
      </c>
      <c r="G1864" s="695">
        <f>'Заказ, cкидки и курсы валют'!$J$23*F1864</f>
        <v>399.16500000000002</v>
      </c>
      <c r="H1864" s="400">
        <f t="shared" si="510"/>
        <v>9979.1299999999992</v>
      </c>
      <c r="I1864" s="14"/>
    </row>
    <row r="1865" spans="1:10" ht="14.15" customHeight="1">
      <c r="A1865" s="403" t="s">
        <v>8543</v>
      </c>
      <c r="B1865" s="706" t="s">
        <v>207</v>
      </c>
      <c r="C1865" s="399">
        <v>48.98</v>
      </c>
      <c r="D1865" s="490">
        <v>25</v>
      </c>
      <c r="E1865" s="446">
        <v>33.81</v>
      </c>
      <c r="F1865" s="752">
        <f t="shared" si="509"/>
        <v>33.81</v>
      </c>
      <c r="G1865" s="695">
        <f>'Заказ, cкидки и курсы валют'!$J$23*F1865</f>
        <v>388.81500000000005</v>
      </c>
      <c r="H1865" s="400">
        <f t="shared" si="510"/>
        <v>9720.3799999999992</v>
      </c>
      <c r="I1865" s="14"/>
      <c r="J1865" s="446"/>
    </row>
    <row r="1866" spans="1:10" ht="14.15" customHeight="1">
      <c r="A1866" s="403" t="s">
        <v>8544</v>
      </c>
      <c r="B1866" s="706" t="s">
        <v>208</v>
      </c>
      <c r="C1866" s="399">
        <v>55.19</v>
      </c>
      <c r="D1866" s="490">
        <v>25</v>
      </c>
      <c r="E1866" s="446">
        <v>32.340000000000003</v>
      </c>
      <c r="F1866" s="752">
        <f t="shared" si="509"/>
        <v>32.340000000000003</v>
      </c>
      <c r="G1866" s="695">
        <f>'Заказ, cкидки и курсы валют'!$J$23*F1866</f>
        <v>371.91</v>
      </c>
      <c r="H1866" s="400">
        <f t="shared" si="510"/>
        <v>9297.75</v>
      </c>
      <c r="I1866" s="14"/>
      <c r="J1866" s="446"/>
    </row>
    <row r="1867" spans="1:10" ht="14.15" customHeight="1">
      <c r="A1867" s="403" t="s">
        <v>8545</v>
      </c>
      <c r="B1867" s="706" t="s">
        <v>4043</v>
      </c>
      <c r="C1867" s="399">
        <v>61.4</v>
      </c>
      <c r="D1867" s="490">
        <v>25</v>
      </c>
      <c r="E1867" s="446">
        <v>27.4</v>
      </c>
      <c r="F1867" s="752">
        <f t="shared" si="509"/>
        <v>27.4</v>
      </c>
      <c r="G1867" s="695">
        <f>'Заказ, cкидки и курсы валют'!$J$23*F1867</f>
        <v>315.09999999999997</v>
      </c>
      <c r="H1867" s="400">
        <f t="shared" si="510"/>
        <v>7877.5</v>
      </c>
      <c r="I1867" s="14"/>
      <c r="J1867" s="446"/>
    </row>
    <row r="1868" spans="1:10" ht="14.15" customHeight="1">
      <c r="A1868" s="403" t="s">
        <v>8546</v>
      </c>
      <c r="B1868" s="706" t="s">
        <v>4044</v>
      </c>
      <c r="C1868" s="399">
        <v>69.7</v>
      </c>
      <c r="D1868" s="490">
        <v>25</v>
      </c>
      <c r="E1868" s="446">
        <v>31.6</v>
      </c>
      <c r="F1868" s="752">
        <f t="shared" si="509"/>
        <v>31.6</v>
      </c>
      <c r="G1868" s="695">
        <f>'Заказ, cкидки и курсы валют'!$J$23*F1868</f>
        <v>363.40000000000003</v>
      </c>
      <c r="H1868" s="400">
        <f t="shared" si="510"/>
        <v>9085</v>
      </c>
      <c r="I1868" s="14"/>
      <c r="J1868" s="446"/>
    </row>
    <row r="1869" spans="1:10" ht="14.15" customHeight="1">
      <c r="A1869" s="403" t="s">
        <v>8547</v>
      </c>
      <c r="B1869" s="706" t="s">
        <v>3131</v>
      </c>
      <c r="C1869" s="399">
        <v>20.77</v>
      </c>
      <c r="D1869" s="490">
        <v>25</v>
      </c>
      <c r="E1869" s="446">
        <v>30.71</v>
      </c>
      <c r="F1869" s="752">
        <f t="shared" si="509"/>
        <v>30.71</v>
      </c>
      <c r="G1869" s="695">
        <f>'Заказ, cкидки и курсы валют'!$J$23*F1869</f>
        <v>353.16500000000002</v>
      </c>
      <c r="H1869" s="400">
        <f t="shared" si="510"/>
        <v>8829.1299999999992</v>
      </c>
      <c r="I1869" s="14"/>
      <c r="J1869" s="446"/>
    </row>
    <row r="1870" spans="1:10" ht="14.15" customHeight="1">
      <c r="A1870" s="403" t="s">
        <v>8548</v>
      </c>
      <c r="B1870" s="706" t="s">
        <v>1006</v>
      </c>
      <c r="C1870" s="399">
        <v>23.22</v>
      </c>
      <c r="D1870" s="490">
        <v>25</v>
      </c>
      <c r="E1870" s="446">
        <v>31.11</v>
      </c>
      <c r="F1870" s="752">
        <f t="shared" si="509"/>
        <v>31.11</v>
      </c>
      <c r="G1870" s="695">
        <f>'Заказ, cкидки и курсы валют'!$J$23*F1870</f>
        <v>357.76499999999999</v>
      </c>
      <c r="H1870" s="400">
        <f t="shared" si="510"/>
        <v>8944.1299999999992</v>
      </c>
      <c r="I1870" s="14"/>
      <c r="J1870" s="446"/>
    </row>
    <row r="1871" spans="1:10" ht="14.15" customHeight="1">
      <c r="A1871" s="403" t="s">
        <v>8549</v>
      </c>
      <c r="B1871" s="706" t="s">
        <v>2906</v>
      </c>
      <c r="C1871" s="399">
        <v>25.67</v>
      </c>
      <c r="D1871" s="490">
        <v>25</v>
      </c>
      <c r="E1871" s="446">
        <v>30.74</v>
      </c>
      <c r="F1871" s="752">
        <f t="shared" ref="F1871:F1904" si="511">ROUND(E1871*(1-$F$11),2)</f>
        <v>30.74</v>
      </c>
      <c r="G1871" s="695">
        <f>'Заказ, cкидки и курсы валют'!$J$23*F1871</f>
        <v>353.51</v>
      </c>
      <c r="H1871" s="400">
        <f t="shared" ref="H1871:H1904" si="512">ROUND((D1871)*G1871,2)</f>
        <v>8837.75</v>
      </c>
      <c r="I1871" s="14"/>
      <c r="J1871" s="446"/>
    </row>
    <row r="1872" spans="1:10" ht="14.15" customHeight="1">
      <c r="A1872" s="403" t="s">
        <v>8550</v>
      </c>
      <c r="B1872" s="706" t="s">
        <v>1007</v>
      </c>
      <c r="C1872" s="399">
        <v>28.12</v>
      </c>
      <c r="D1872" s="490">
        <v>25</v>
      </c>
      <c r="E1872" s="446">
        <v>32.69</v>
      </c>
      <c r="F1872" s="752">
        <f t="shared" si="511"/>
        <v>32.69</v>
      </c>
      <c r="G1872" s="695">
        <f>'Заказ, cкидки и курсы валют'!$J$23*F1872</f>
        <v>375.93499999999995</v>
      </c>
      <c r="H1872" s="400">
        <f t="shared" si="512"/>
        <v>9398.3799999999992</v>
      </c>
      <c r="I1872" s="14"/>
      <c r="J1872" s="446"/>
    </row>
    <row r="1873" spans="1:10" ht="14.15" customHeight="1">
      <c r="A1873" s="403" t="s">
        <v>8551</v>
      </c>
      <c r="B1873" s="706" t="s">
        <v>2907</v>
      </c>
      <c r="C1873" s="399">
        <v>30.57</v>
      </c>
      <c r="D1873" s="490">
        <v>25</v>
      </c>
      <c r="E1873" s="446">
        <v>30.74</v>
      </c>
      <c r="F1873" s="752">
        <f t="shared" si="511"/>
        <v>30.74</v>
      </c>
      <c r="G1873" s="695">
        <f>'Заказ, cкидки и курсы валют'!$J$23*F1873</f>
        <v>353.51</v>
      </c>
      <c r="H1873" s="400">
        <f t="shared" si="512"/>
        <v>8837.75</v>
      </c>
      <c r="I1873" s="14"/>
      <c r="J1873" s="446"/>
    </row>
    <row r="1874" spans="1:10" ht="14.15" customHeight="1">
      <c r="A1874" s="403" t="s">
        <v>10538</v>
      </c>
      <c r="B1874" s="706" t="s">
        <v>4045</v>
      </c>
      <c r="C1874" s="399"/>
      <c r="D1874" s="490">
        <v>25</v>
      </c>
      <c r="E1874" s="446">
        <v>27.4</v>
      </c>
      <c r="F1874" s="752">
        <f t="shared" si="511"/>
        <v>27.4</v>
      </c>
      <c r="G1874" s="695">
        <f>'Заказ, cкидки и курсы валют'!$J$23*F1874</f>
        <v>315.09999999999997</v>
      </c>
      <c r="H1874" s="400">
        <f t="shared" si="512"/>
        <v>7877.5</v>
      </c>
      <c r="I1874" s="14"/>
      <c r="J1874" s="446"/>
    </row>
    <row r="1875" spans="1:10" ht="14.15" customHeight="1">
      <c r="A1875" s="403" t="s">
        <v>8552</v>
      </c>
      <c r="B1875" s="706" t="s">
        <v>242</v>
      </c>
      <c r="C1875" s="399">
        <v>33.020000000000003</v>
      </c>
      <c r="D1875" s="490">
        <v>25</v>
      </c>
      <c r="E1875" s="446">
        <v>31.6</v>
      </c>
      <c r="F1875" s="752">
        <f t="shared" si="511"/>
        <v>31.6</v>
      </c>
      <c r="G1875" s="695">
        <f>'Заказ, cкидки и курсы валют'!$J$23*F1875</f>
        <v>363.40000000000003</v>
      </c>
      <c r="H1875" s="400">
        <f t="shared" si="512"/>
        <v>9085</v>
      </c>
      <c r="I1875" s="14"/>
      <c r="J1875" s="651"/>
    </row>
    <row r="1876" spans="1:10" ht="14.15" customHeight="1">
      <c r="A1876" s="403" t="s">
        <v>8553</v>
      </c>
      <c r="B1876" s="706" t="s">
        <v>611</v>
      </c>
      <c r="C1876" s="399">
        <v>35.47</v>
      </c>
      <c r="D1876" s="490">
        <v>25</v>
      </c>
      <c r="E1876" s="446">
        <v>30.15</v>
      </c>
      <c r="F1876" s="752">
        <f t="shared" si="511"/>
        <v>30.15</v>
      </c>
      <c r="G1876" s="695">
        <f>'Заказ, cкидки и курсы валют'!$J$23*F1876</f>
        <v>346.72499999999997</v>
      </c>
      <c r="H1876" s="400">
        <f t="shared" si="512"/>
        <v>8668.1299999999992</v>
      </c>
      <c r="I1876" s="14"/>
      <c r="J1876" s="446"/>
    </row>
    <row r="1877" spans="1:10" ht="14.15" customHeight="1">
      <c r="A1877" s="403" t="s">
        <v>8554</v>
      </c>
      <c r="B1877" s="706" t="s">
        <v>2908</v>
      </c>
      <c r="C1877" s="399">
        <v>38.700000000000003</v>
      </c>
      <c r="D1877" s="490">
        <v>25</v>
      </c>
      <c r="E1877" s="446">
        <v>27.4</v>
      </c>
      <c r="F1877" s="752">
        <f t="shared" si="511"/>
        <v>27.4</v>
      </c>
      <c r="G1877" s="695">
        <f>'Заказ, cкидки и курсы валют'!$J$23*F1877</f>
        <v>315.09999999999997</v>
      </c>
      <c r="H1877" s="400">
        <f t="shared" si="512"/>
        <v>7877.5</v>
      </c>
      <c r="I1877" s="14"/>
      <c r="J1877" s="446"/>
    </row>
    <row r="1878" spans="1:10" ht="14.15" customHeight="1">
      <c r="A1878" s="403" t="s">
        <v>8555</v>
      </c>
      <c r="B1878" s="706" t="s">
        <v>662</v>
      </c>
      <c r="C1878" s="399">
        <v>40.47</v>
      </c>
      <c r="D1878" s="490">
        <v>25</v>
      </c>
      <c r="E1878" s="446">
        <v>32.69</v>
      </c>
      <c r="F1878" s="752">
        <f t="shared" si="511"/>
        <v>32.69</v>
      </c>
      <c r="G1878" s="695">
        <f>'Заказ, cкидки и курсы валют'!$J$23*F1878</f>
        <v>375.93499999999995</v>
      </c>
      <c r="H1878" s="400">
        <f t="shared" si="512"/>
        <v>9398.3799999999992</v>
      </c>
      <c r="I1878" s="14"/>
      <c r="J1878" s="446"/>
    </row>
    <row r="1879" spans="1:10" ht="14.15" customHeight="1">
      <c r="A1879" s="403" t="s">
        <v>8556</v>
      </c>
      <c r="B1879" s="706" t="s">
        <v>1295</v>
      </c>
      <c r="C1879" s="399">
        <v>43.8</v>
      </c>
      <c r="D1879" s="490">
        <v>25</v>
      </c>
      <c r="E1879" s="446">
        <v>31.37</v>
      </c>
      <c r="F1879" s="752">
        <f t="shared" si="511"/>
        <v>31.37</v>
      </c>
      <c r="G1879" s="695">
        <f>'Заказ, cкидки и курсы валют'!$J$23*F1879</f>
        <v>360.755</v>
      </c>
      <c r="H1879" s="400">
        <f t="shared" si="512"/>
        <v>9018.8799999999992</v>
      </c>
      <c r="I1879" s="14"/>
      <c r="J1879" s="446"/>
    </row>
    <row r="1880" spans="1:10" ht="14.15" customHeight="1">
      <c r="A1880" s="403" t="s">
        <v>8557</v>
      </c>
      <c r="B1880" s="706" t="s">
        <v>1296</v>
      </c>
      <c r="C1880" s="399">
        <v>45.37</v>
      </c>
      <c r="D1880" s="490">
        <v>25</v>
      </c>
      <c r="E1880" s="446">
        <v>30.15</v>
      </c>
      <c r="F1880" s="752">
        <f t="shared" si="511"/>
        <v>30.15</v>
      </c>
      <c r="G1880" s="695">
        <f>'Заказ, cкидки и курсы валют'!$J$23*F1880</f>
        <v>346.72499999999997</v>
      </c>
      <c r="H1880" s="400">
        <f t="shared" si="512"/>
        <v>8668.1299999999992</v>
      </c>
      <c r="I1880" s="14"/>
      <c r="J1880" s="446"/>
    </row>
    <row r="1881" spans="1:10" ht="14.15" customHeight="1">
      <c r="A1881" s="403" t="s">
        <v>8558</v>
      </c>
      <c r="B1881" s="706" t="s">
        <v>212</v>
      </c>
      <c r="C1881" s="399">
        <v>50.27</v>
      </c>
      <c r="D1881" s="490">
        <v>25</v>
      </c>
      <c r="E1881" s="446">
        <v>31.11</v>
      </c>
      <c r="F1881" s="752">
        <f t="shared" si="511"/>
        <v>31.11</v>
      </c>
      <c r="G1881" s="695">
        <f>'Заказ, cкидки и курсы валют'!$J$23*F1881</f>
        <v>357.76499999999999</v>
      </c>
      <c r="H1881" s="400">
        <f t="shared" si="512"/>
        <v>8944.1299999999992</v>
      </c>
      <c r="I1881" s="14"/>
      <c r="J1881" s="446"/>
    </row>
    <row r="1882" spans="1:10" ht="14.15" customHeight="1">
      <c r="A1882" s="403" t="s">
        <v>8559</v>
      </c>
      <c r="B1882" s="706" t="s">
        <v>213</v>
      </c>
      <c r="C1882" s="399">
        <v>56.3</v>
      </c>
      <c r="D1882" s="490">
        <v>25</v>
      </c>
      <c r="E1882" s="446">
        <v>32.69</v>
      </c>
      <c r="F1882" s="752">
        <f t="shared" si="511"/>
        <v>32.69</v>
      </c>
      <c r="G1882" s="695">
        <f>'Заказ, cкидки и курсы валют'!$J$23*F1882</f>
        <v>375.93499999999995</v>
      </c>
      <c r="H1882" s="400">
        <f t="shared" si="512"/>
        <v>9398.3799999999992</v>
      </c>
      <c r="I1882" s="14"/>
      <c r="J1882" s="446"/>
    </row>
    <row r="1883" spans="1:10" ht="14.15" customHeight="1">
      <c r="A1883" s="403" t="s">
        <v>8560</v>
      </c>
      <c r="B1883" s="706" t="s">
        <v>214</v>
      </c>
      <c r="C1883" s="399">
        <v>60.07</v>
      </c>
      <c r="D1883" s="490">
        <v>25</v>
      </c>
      <c r="E1883" s="446">
        <v>33.81</v>
      </c>
      <c r="F1883" s="752">
        <f t="shared" si="511"/>
        <v>33.81</v>
      </c>
      <c r="G1883" s="695">
        <f>'Заказ, cкидки и курсы валют'!$J$23*F1883</f>
        <v>388.81500000000005</v>
      </c>
      <c r="H1883" s="400">
        <f t="shared" si="512"/>
        <v>9720.3799999999992</v>
      </c>
      <c r="I1883" s="14"/>
      <c r="J1883" s="446"/>
    </row>
    <row r="1884" spans="1:10" ht="14.15" customHeight="1">
      <c r="A1884" s="403" t="s">
        <v>8561</v>
      </c>
      <c r="B1884" s="706" t="s">
        <v>215</v>
      </c>
      <c r="C1884" s="399">
        <v>69.97</v>
      </c>
      <c r="D1884" s="490">
        <v>25</v>
      </c>
      <c r="E1884" s="446">
        <v>34.51</v>
      </c>
      <c r="F1884" s="752">
        <f t="shared" si="511"/>
        <v>34.51</v>
      </c>
      <c r="G1884" s="695">
        <f>'Заказ, cкидки и курсы валют'!$J$23*F1884</f>
        <v>396.86499999999995</v>
      </c>
      <c r="H1884" s="400">
        <f t="shared" si="512"/>
        <v>9921.6299999999992</v>
      </c>
      <c r="I1884" s="14"/>
      <c r="J1884" s="446"/>
    </row>
    <row r="1885" spans="1:10" ht="14.15" customHeight="1">
      <c r="A1885" s="403" t="s">
        <v>8562</v>
      </c>
      <c r="B1885" s="706" t="s">
        <v>4046</v>
      </c>
      <c r="C1885" s="399">
        <v>79.77</v>
      </c>
      <c r="D1885" s="490">
        <v>25</v>
      </c>
      <c r="E1885" s="446">
        <v>32.69</v>
      </c>
      <c r="F1885" s="752">
        <f t="shared" si="511"/>
        <v>32.69</v>
      </c>
      <c r="G1885" s="695">
        <f>'Заказ, cкидки и курсы валют'!$J$23*F1885</f>
        <v>375.93499999999995</v>
      </c>
      <c r="H1885" s="400">
        <f t="shared" si="512"/>
        <v>9398.3799999999992</v>
      </c>
      <c r="I1885" s="14"/>
      <c r="J1885" s="446"/>
    </row>
    <row r="1886" spans="1:10" ht="14.15" customHeight="1">
      <c r="A1886" s="403" t="s">
        <v>8563</v>
      </c>
      <c r="B1886" s="706" t="s">
        <v>1000</v>
      </c>
      <c r="C1886" s="399">
        <v>89.57</v>
      </c>
      <c r="D1886" s="490">
        <v>25</v>
      </c>
      <c r="E1886" s="446">
        <v>32.69</v>
      </c>
      <c r="F1886" s="752">
        <f t="shared" si="511"/>
        <v>32.69</v>
      </c>
      <c r="G1886" s="695">
        <f>'Заказ, cкидки и курсы валют'!$J$23*F1886</f>
        <v>375.93499999999995</v>
      </c>
      <c r="H1886" s="400">
        <f t="shared" si="512"/>
        <v>9398.3799999999992</v>
      </c>
      <c r="I1886" s="14"/>
      <c r="J1886" s="446"/>
    </row>
    <row r="1887" spans="1:10" ht="14.15" customHeight="1">
      <c r="A1887" s="403" t="s">
        <v>8564</v>
      </c>
      <c r="B1887" s="706" t="s">
        <v>1001</v>
      </c>
      <c r="C1887" s="399">
        <v>99.37</v>
      </c>
      <c r="D1887" s="490">
        <v>25</v>
      </c>
      <c r="E1887" s="446">
        <v>32.69</v>
      </c>
      <c r="F1887" s="752">
        <f t="shared" si="511"/>
        <v>32.69</v>
      </c>
      <c r="G1887" s="695">
        <f>'Заказ, cкидки и курсы валют'!$J$23*F1887</f>
        <v>375.93499999999995</v>
      </c>
      <c r="H1887" s="400">
        <f t="shared" si="512"/>
        <v>9398.3799999999992</v>
      </c>
      <c r="I1887" s="14"/>
      <c r="J1887" s="446"/>
    </row>
    <row r="1888" spans="1:10" ht="14.15" customHeight="1">
      <c r="A1888" s="403" t="s">
        <v>8565</v>
      </c>
      <c r="B1888" s="706" t="s">
        <v>1002</v>
      </c>
      <c r="C1888" s="399">
        <v>131.02000000000001</v>
      </c>
      <c r="D1888" s="490">
        <v>25</v>
      </c>
      <c r="E1888" s="446">
        <v>27.4</v>
      </c>
      <c r="F1888" s="752">
        <f t="shared" si="511"/>
        <v>27.4</v>
      </c>
      <c r="G1888" s="695">
        <f>'Заказ, cкидки и курсы валют'!$J$23*F1888</f>
        <v>315.09999999999997</v>
      </c>
      <c r="H1888" s="400">
        <f t="shared" si="512"/>
        <v>7877.5</v>
      </c>
      <c r="I1888" s="14"/>
      <c r="J1888" s="446"/>
    </row>
    <row r="1889" spans="1:10" ht="14.15" customHeight="1">
      <c r="A1889" s="403" t="s">
        <v>8566</v>
      </c>
      <c r="B1889" s="706" t="s">
        <v>3171</v>
      </c>
      <c r="C1889" s="399">
        <v>31</v>
      </c>
      <c r="D1889" s="490">
        <v>25</v>
      </c>
      <c r="E1889" s="446">
        <v>31.11</v>
      </c>
      <c r="F1889" s="752">
        <f t="shared" si="511"/>
        <v>31.11</v>
      </c>
      <c r="G1889" s="695">
        <f>'Заказ, cкидки и курсы валют'!$J$23*F1889</f>
        <v>357.76499999999999</v>
      </c>
      <c r="H1889" s="400">
        <f t="shared" si="512"/>
        <v>8944.1299999999992</v>
      </c>
      <c r="I1889" s="14"/>
      <c r="J1889" s="446"/>
    </row>
    <row r="1890" spans="1:10" ht="14.15" customHeight="1">
      <c r="A1890" s="403" t="s">
        <v>8567</v>
      </c>
      <c r="B1890" s="706" t="s">
        <v>1003</v>
      </c>
      <c r="C1890" s="399">
        <v>34.1</v>
      </c>
      <c r="D1890" s="490">
        <v>25</v>
      </c>
      <c r="E1890" s="446">
        <v>30.15</v>
      </c>
      <c r="F1890" s="752">
        <f t="shared" si="511"/>
        <v>30.15</v>
      </c>
      <c r="G1890" s="695">
        <f>'Заказ, cкидки и курсы валют'!$J$23*F1890</f>
        <v>346.72499999999997</v>
      </c>
      <c r="H1890" s="400">
        <f t="shared" si="512"/>
        <v>8668.1299999999992</v>
      </c>
      <c r="I1890" s="14"/>
      <c r="J1890" s="446"/>
    </row>
    <row r="1891" spans="1:10" ht="14.15" customHeight="1">
      <c r="A1891" s="403" t="s">
        <v>8568</v>
      </c>
      <c r="B1891" s="706" t="s">
        <v>1004</v>
      </c>
      <c r="C1891" s="399">
        <v>37.700000000000003</v>
      </c>
      <c r="D1891" s="490">
        <v>25</v>
      </c>
      <c r="E1891" s="446">
        <v>31.58</v>
      </c>
      <c r="F1891" s="752">
        <f t="shared" si="511"/>
        <v>31.58</v>
      </c>
      <c r="G1891" s="695">
        <f>'Заказ, cкидки и курсы валют'!$J$23*F1891</f>
        <v>363.16999999999996</v>
      </c>
      <c r="H1891" s="400">
        <f t="shared" si="512"/>
        <v>9079.25</v>
      </c>
      <c r="I1891" s="14"/>
      <c r="J1891" s="446"/>
    </row>
    <row r="1892" spans="1:10" ht="14.15" customHeight="1">
      <c r="A1892" s="403" t="s">
        <v>8569</v>
      </c>
      <c r="B1892" s="706" t="s">
        <v>2434</v>
      </c>
      <c r="C1892" s="742">
        <v>41.3</v>
      </c>
      <c r="D1892" s="490">
        <v>25</v>
      </c>
      <c r="E1892" s="446">
        <v>30.71</v>
      </c>
      <c r="F1892" s="752">
        <f t="shared" si="511"/>
        <v>30.71</v>
      </c>
      <c r="G1892" s="695">
        <f>'Заказ, cкидки и курсы валют'!$J$23*F1892</f>
        <v>353.16500000000002</v>
      </c>
      <c r="H1892" s="400">
        <f t="shared" si="512"/>
        <v>8829.1299999999992</v>
      </c>
      <c r="I1892" s="14"/>
      <c r="J1892" s="446"/>
    </row>
    <row r="1893" spans="1:10" ht="14.15" customHeight="1">
      <c r="A1893" s="403" t="s">
        <v>8570</v>
      </c>
      <c r="B1893" s="706" t="s">
        <v>1005</v>
      </c>
      <c r="C1893" s="399">
        <v>44.9</v>
      </c>
      <c r="D1893" s="490">
        <v>25</v>
      </c>
      <c r="E1893" s="446">
        <v>31.58</v>
      </c>
      <c r="F1893" s="752">
        <f t="shared" si="511"/>
        <v>31.58</v>
      </c>
      <c r="G1893" s="695">
        <f>'Заказ, cкидки и курсы валют'!$J$23*F1893</f>
        <v>363.16999999999996</v>
      </c>
      <c r="H1893" s="400">
        <f t="shared" si="512"/>
        <v>9079.25</v>
      </c>
      <c r="I1893" s="14"/>
      <c r="J1893" s="446"/>
    </row>
    <row r="1894" spans="1:10" ht="14.15" customHeight="1">
      <c r="A1894" s="403" t="s">
        <v>8571</v>
      </c>
      <c r="B1894" s="706" t="s">
        <v>976</v>
      </c>
      <c r="C1894" s="399">
        <v>48.5</v>
      </c>
      <c r="D1894" s="490">
        <v>25</v>
      </c>
      <c r="E1894" s="446">
        <v>32.49</v>
      </c>
      <c r="F1894" s="752">
        <f t="shared" si="511"/>
        <v>32.49</v>
      </c>
      <c r="G1894" s="695">
        <f>'Заказ, cкидки и курсы валют'!$J$23*F1894</f>
        <v>373.63500000000005</v>
      </c>
      <c r="H1894" s="400">
        <f t="shared" si="512"/>
        <v>9340.8799999999992</v>
      </c>
      <c r="I1894" s="14"/>
      <c r="J1894" s="446"/>
    </row>
    <row r="1895" spans="1:10" ht="14.15" customHeight="1">
      <c r="A1895" s="403" t="s">
        <v>8572</v>
      </c>
      <c r="B1895" s="706" t="s">
        <v>957</v>
      </c>
      <c r="C1895" s="399">
        <v>52</v>
      </c>
      <c r="D1895" s="490">
        <v>25</v>
      </c>
      <c r="E1895" s="446">
        <v>32.69</v>
      </c>
      <c r="F1895" s="752">
        <f t="shared" si="511"/>
        <v>32.69</v>
      </c>
      <c r="G1895" s="695">
        <f>'Заказ, cкидки и курсы валют'!$J$23*F1895</f>
        <v>375.93499999999995</v>
      </c>
      <c r="H1895" s="400">
        <f t="shared" si="512"/>
        <v>9398.3799999999992</v>
      </c>
      <c r="I1895" s="14"/>
      <c r="J1895" s="446"/>
    </row>
    <row r="1896" spans="1:10" ht="14.15" customHeight="1">
      <c r="A1896" s="403" t="s">
        <v>8573</v>
      </c>
      <c r="B1896" s="706" t="s">
        <v>5812</v>
      </c>
      <c r="C1896" s="399">
        <v>55.6</v>
      </c>
      <c r="D1896" s="490">
        <v>25</v>
      </c>
      <c r="E1896" s="446">
        <v>31.27</v>
      </c>
      <c r="F1896" s="752">
        <f t="shared" si="511"/>
        <v>31.27</v>
      </c>
      <c r="G1896" s="695">
        <f>'Заказ, cкидки и курсы валют'!$J$23*F1896</f>
        <v>359.60500000000002</v>
      </c>
      <c r="H1896" s="400">
        <f t="shared" si="512"/>
        <v>8990.1299999999992</v>
      </c>
      <c r="I1896" s="14"/>
      <c r="J1896" s="446"/>
    </row>
    <row r="1897" spans="1:10" ht="14.15" customHeight="1">
      <c r="A1897" s="403" t="s">
        <v>8574</v>
      </c>
      <c r="B1897" s="706" t="s">
        <v>1334</v>
      </c>
      <c r="C1897" s="399">
        <v>58.2</v>
      </c>
      <c r="D1897" s="490">
        <v>25</v>
      </c>
      <c r="E1897" s="446">
        <v>31.86</v>
      </c>
      <c r="F1897" s="752">
        <f t="shared" si="511"/>
        <v>31.86</v>
      </c>
      <c r="G1897" s="695">
        <f>'Заказ, cкидки и курсы валют'!$J$23*F1897</f>
        <v>366.39</v>
      </c>
      <c r="H1897" s="400">
        <f t="shared" si="512"/>
        <v>9159.75</v>
      </c>
      <c r="I1897" s="14"/>
      <c r="J1897" s="446"/>
    </row>
    <row r="1898" spans="1:10" ht="14.15" customHeight="1">
      <c r="A1898" s="403" t="s">
        <v>10539</v>
      </c>
      <c r="B1898" s="706" t="s">
        <v>2424</v>
      </c>
      <c r="C1898" s="399"/>
      <c r="D1898" s="490">
        <v>25</v>
      </c>
      <c r="E1898" s="446">
        <v>31.11</v>
      </c>
      <c r="F1898" s="752">
        <f t="shared" si="511"/>
        <v>31.11</v>
      </c>
      <c r="G1898" s="695">
        <f>'Заказ, cкидки и курсы валют'!$J$23*F1898</f>
        <v>357.76499999999999</v>
      </c>
      <c r="H1898" s="400">
        <f t="shared" si="512"/>
        <v>8944.1299999999992</v>
      </c>
      <c r="I1898" s="14"/>
    </row>
    <row r="1899" spans="1:10" ht="14.15" customHeight="1">
      <c r="A1899" s="403" t="s">
        <v>8575</v>
      </c>
      <c r="B1899" s="706" t="s">
        <v>3178</v>
      </c>
      <c r="C1899" s="399">
        <v>66.400000000000006</v>
      </c>
      <c r="D1899" s="490">
        <v>25</v>
      </c>
      <c r="E1899" s="446">
        <v>31.58</v>
      </c>
      <c r="F1899" s="752">
        <f t="shared" si="511"/>
        <v>31.58</v>
      </c>
      <c r="G1899" s="695">
        <f>'Заказ, cкидки и курсы валют'!$J$23*F1899</f>
        <v>363.16999999999996</v>
      </c>
      <c r="H1899" s="400">
        <f t="shared" si="512"/>
        <v>9079.25</v>
      </c>
      <c r="I1899" s="14"/>
    </row>
    <row r="1900" spans="1:10" ht="14.15" customHeight="1">
      <c r="A1900" s="403" t="s">
        <v>12651</v>
      </c>
      <c r="B1900" s="706" t="s">
        <v>3142</v>
      </c>
      <c r="C1900" s="399">
        <v>69.900000000000006</v>
      </c>
      <c r="D1900" s="490">
        <v>25</v>
      </c>
      <c r="E1900" s="446">
        <v>26.77</v>
      </c>
      <c r="F1900" s="752">
        <f t="shared" si="511"/>
        <v>26.77</v>
      </c>
      <c r="G1900" s="695">
        <f>'Заказ, cкидки и курсы валют'!$J$23*F1900</f>
        <v>307.85500000000002</v>
      </c>
      <c r="H1900" s="400">
        <f t="shared" si="512"/>
        <v>7696.38</v>
      </c>
      <c r="I1900" s="14"/>
    </row>
    <row r="1901" spans="1:10" ht="14.15" customHeight="1">
      <c r="A1901" s="403" t="s">
        <v>8576</v>
      </c>
      <c r="B1901" s="706" t="s">
        <v>3179</v>
      </c>
      <c r="C1901" s="399">
        <v>73.599999999999994</v>
      </c>
      <c r="D1901" s="490">
        <v>25</v>
      </c>
      <c r="E1901" s="446">
        <v>30.62</v>
      </c>
      <c r="F1901" s="752">
        <f t="shared" si="511"/>
        <v>30.62</v>
      </c>
      <c r="G1901" s="695">
        <f>'Заказ, cкидки и курсы валют'!$J$23*F1901</f>
        <v>352.13</v>
      </c>
      <c r="H1901" s="400">
        <f t="shared" si="512"/>
        <v>8803.25</v>
      </c>
      <c r="I1901" s="14"/>
    </row>
    <row r="1902" spans="1:10" ht="14.15" customHeight="1">
      <c r="A1902" s="403" t="s">
        <v>10540</v>
      </c>
      <c r="B1902" s="706" t="s">
        <v>4047</v>
      </c>
      <c r="C1902" s="399"/>
      <c r="D1902" s="490">
        <v>25</v>
      </c>
      <c r="E1902" s="446">
        <v>30.15</v>
      </c>
      <c r="F1902" s="752">
        <f t="shared" si="511"/>
        <v>30.15</v>
      </c>
      <c r="G1902" s="695">
        <f>'Заказ, cкидки и курсы валют'!$J$23*F1902</f>
        <v>346.72499999999997</v>
      </c>
      <c r="H1902" s="400">
        <f t="shared" si="512"/>
        <v>8668.1299999999992</v>
      </c>
      <c r="I1902" s="14"/>
    </row>
    <row r="1903" spans="1:10" ht="14.15" customHeight="1">
      <c r="A1903" s="403" t="s">
        <v>8577</v>
      </c>
      <c r="B1903" s="706" t="s">
        <v>3180</v>
      </c>
      <c r="C1903" s="399">
        <v>80.8</v>
      </c>
      <c r="D1903" s="490">
        <v>25</v>
      </c>
      <c r="E1903" s="446">
        <v>30.62</v>
      </c>
      <c r="F1903" s="752">
        <f t="shared" si="511"/>
        <v>30.62</v>
      </c>
      <c r="G1903" s="695">
        <f>'Заказ, cкидки и курсы валют'!$J$23*F1903</f>
        <v>352.13</v>
      </c>
      <c r="H1903" s="400">
        <f t="shared" si="512"/>
        <v>8803.25</v>
      </c>
      <c r="I1903" s="14"/>
    </row>
    <row r="1904" spans="1:10" ht="14.15" customHeight="1">
      <c r="A1904" s="403" t="s">
        <v>8578</v>
      </c>
      <c r="B1904" s="706" t="s">
        <v>3181</v>
      </c>
      <c r="C1904" s="399">
        <v>88</v>
      </c>
      <c r="D1904" s="490">
        <v>25</v>
      </c>
      <c r="E1904" s="446">
        <v>30.62</v>
      </c>
      <c r="F1904" s="752">
        <f t="shared" si="511"/>
        <v>30.62</v>
      </c>
      <c r="G1904" s="695">
        <f>'Заказ, cкидки и курсы валют'!$J$23*F1904</f>
        <v>352.13</v>
      </c>
      <c r="H1904" s="400">
        <f t="shared" si="512"/>
        <v>8803.25</v>
      </c>
      <c r="I1904" s="14"/>
    </row>
    <row r="1905" spans="1:9" ht="14.15" customHeight="1">
      <c r="A1905" s="403" t="s">
        <v>8579</v>
      </c>
      <c r="B1905" s="706" t="s">
        <v>3172</v>
      </c>
      <c r="C1905" s="399">
        <v>102</v>
      </c>
      <c r="D1905" s="490">
        <v>25</v>
      </c>
      <c r="E1905" s="446">
        <v>26.56</v>
      </c>
      <c r="F1905" s="752">
        <f t="shared" ref="F1905:F1975" si="513">ROUND(E1905*(1-$F$11),2)</f>
        <v>26.56</v>
      </c>
      <c r="G1905" s="695">
        <f>'Заказ, cкидки и курсы валют'!$J$23*F1905</f>
        <v>305.44</v>
      </c>
      <c r="H1905" s="400">
        <f t="shared" ref="H1905:H1975" si="514">ROUND((D1905)*G1905,2)</f>
        <v>7636</v>
      </c>
      <c r="I1905" s="14"/>
    </row>
    <row r="1906" spans="1:9" ht="14.15" customHeight="1">
      <c r="A1906" s="403" t="s">
        <v>8580</v>
      </c>
      <c r="B1906" s="706" t="s">
        <v>3182</v>
      </c>
      <c r="C1906" s="399">
        <v>116</v>
      </c>
      <c r="D1906" s="490">
        <v>25</v>
      </c>
      <c r="E1906" s="446">
        <v>30.62</v>
      </c>
      <c r="F1906" s="752">
        <f t="shared" si="513"/>
        <v>30.62</v>
      </c>
      <c r="G1906" s="695">
        <f>'Заказ, cкидки и курсы валют'!$J$23*F1906</f>
        <v>352.13</v>
      </c>
      <c r="H1906" s="400">
        <f t="shared" si="514"/>
        <v>8803.25</v>
      </c>
      <c r="I1906" s="14"/>
    </row>
    <row r="1907" spans="1:9" ht="14.15" customHeight="1">
      <c r="A1907" s="403" t="s">
        <v>8581</v>
      </c>
      <c r="B1907" s="706" t="s">
        <v>3183</v>
      </c>
      <c r="C1907" s="399">
        <v>130</v>
      </c>
      <c r="D1907" s="490">
        <v>25</v>
      </c>
      <c r="E1907" s="446">
        <v>30.74</v>
      </c>
      <c r="F1907" s="752">
        <f t="shared" si="513"/>
        <v>30.74</v>
      </c>
      <c r="G1907" s="695">
        <f>'Заказ, cкидки и курсы валют'!$J$23*F1907</f>
        <v>353.51</v>
      </c>
      <c r="H1907" s="400">
        <f t="shared" si="514"/>
        <v>8837.75</v>
      </c>
      <c r="I1907" s="14"/>
    </row>
    <row r="1908" spans="1:9" ht="14.15" customHeight="1">
      <c r="A1908" s="403" t="s">
        <v>8582</v>
      </c>
      <c r="B1908" s="706" t="s">
        <v>2917</v>
      </c>
      <c r="C1908" s="399">
        <v>149</v>
      </c>
      <c r="D1908" s="490">
        <v>25</v>
      </c>
      <c r="E1908" s="446">
        <v>27.4</v>
      </c>
      <c r="F1908" s="752">
        <f t="shared" si="513"/>
        <v>27.4</v>
      </c>
      <c r="G1908" s="695">
        <f>'Заказ, cкидки и курсы валют'!$J$23*F1908</f>
        <v>315.09999999999997</v>
      </c>
      <c r="H1908" s="400">
        <f t="shared" si="514"/>
        <v>7877.5</v>
      </c>
      <c r="I1908" s="14"/>
    </row>
    <row r="1909" spans="1:9" ht="14.15" customHeight="1">
      <c r="A1909" s="403" t="s">
        <v>8583</v>
      </c>
      <c r="B1909" s="706" t="s">
        <v>1299</v>
      </c>
      <c r="C1909" s="399">
        <v>158</v>
      </c>
      <c r="D1909" s="490">
        <v>25</v>
      </c>
      <c r="E1909" s="446">
        <v>32.69</v>
      </c>
      <c r="F1909" s="752">
        <f t="shared" si="513"/>
        <v>32.69</v>
      </c>
      <c r="G1909" s="695">
        <f>'Заказ, cкидки и курсы валют'!$J$23*F1909</f>
        <v>375.93499999999995</v>
      </c>
      <c r="H1909" s="400">
        <f t="shared" si="514"/>
        <v>9398.3799999999992</v>
      </c>
      <c r="I1909" s="14"/>
    </row>
    <row r="1910" spans="1:9" ht="14.15" customHeight="1">
      <c r="A1910" s="403" t="s">
        <v>8584</v>
      </c>
      <c r="B1910" s="706" t="s">
        <v>3184</v>
      </c>
      <c r="C1910" s="399">
        <v>57.9</v>
      </c>
      <c r="D1910" s="490">
        <v>25</v>
      </c>
      <c r="E1910" s="446">
        <v>31.27</v>
      </c>
      <c r="F1910" s="752">
        <f t="shared" si="513"/>
        <v>31.27</v>
      </c>
      <c r="G1910" s="695">
        <f>'Заказ, cкидки и курсы валют'!$J$23*F1910</f>
        <v>359.60500000000002</v>
      </c>
      <c r="H1910" s="400">
        <f t="shared" si="514"/>
        <v>8990.1299999999992</v>
      </c>
      <c r="I1910" s="14"/>
    </row>
    <row r="1911" spans="1:9" ht="14.15" customHeight="1">
      <c r="A1911" s="403" t="s">
        <v>8585</v>
      </c>
      <c r="B1911" s="706" t="s">
        <v>248</v>
      </c>
      <c r="C1911" s="399">
        <v>67.900000000000006</v>
      </c>
      <c r="D1911" s="490">
        <v>25</v>
      </c>
      <c r="E1911" s="446">
        <v>31.27</v>
      </c>
      <c r="F1911" s="752">
        <f t="shared" si="513"/>
        <v>31.27</v>
      </c>
      <c r="G1911" s="695">
        <f>'Заказ, cкидки и курсы валют'!$J$23*F1911</f>
        <v>359.60500000000002</v>
      </c>
      <c r="H1911" s="400">
        <f t="shared" si="514"/>
        <v>8990.1299999999992</v>
      </c>
      <c r="I1911" s="14"/>
    </row>
    <row r="1912" spans="1:9" ht="14.15" customHeight="1">
      <c r="A1912" s="403" t="s">
        <v>8586</v>
      </c>
      <c r="B1912" s="706" t="s">
        <v>1337</v>
      </c>
      <c r="C1912" s="399">
        <v>77.900000000000006</v>
      </c>
      <c r="D1912" s="490">
        <v>25</v>
      </c>
      <c r="E1912" s="446">
        <v>31.86</v>
      </c>
      <c r="F1912" s="752">
        <f t="shared" si="513"/>
        <v>31.86</v>
      </c>
      <c r="G1912" s="695">
        <f>'Заказ, cкидки и курсы валют'!$J$23*F1912</f>
        <v>366.39</v>
      </c>
      <c r="H1912" s="400">
        <f t="shared" si="514"/>
        <v>9159.75</v>
      </c>
      <c r="I1912" s="14"/>
    </row>
    <row r="1913" spans="1:9" ht="14.15" customHeight="1">
      <c r="A1913" s="403" t="s">
        <v>8587</v>
      </c>
      <c r="B1913" s="706" t="s">
        <v>3185</v>
      </c>
      <c r="C1913" s="399">
        <v>87.8</v>
      </c>
      <c r="D1913" s="490">
        <v>25</v>
      </c>
      <c r="E1913" s="446">
        <v>31.37</v>
      </c>
      <c r="F1913" s="752">
        <f t="shared" si="513"/>
        <v>31.37</v>
      </c>
      <c r="G1913" s="695">
        <f>'Заказ, cкидки и курсы валют'!$J$23*F1913</f>
        <v>360.755</v>
      </c>
      <c r="H1913" s="400">
        <f t="shared" si="514"/>
        <v>9018.8799999999992</v>
      </c>
      <c r="I1913" s="14"/>
    </row>
    <row r="1914" spans="1:9" ht="14.15" customHeight="1">
      <c r="A1914" s="403" t="s">
        <v>8588</v>
      </c>
      <c r="B1914" s="706" t="s">
        <v>3186</v>
      </c>
      <c r="C1914" s="399">
        <v>97.9</v>
      </c>
      <c r="D1914" s="490">
        <v>25</v>
      </c>
      <c r="E1914" s="446">
        <v>30.62</v>
      </c>
      <c r="F1914" s="752">
        <f t="shared" si="513"/>
        <v>30.62</v>
      </c>
      <c r="G1914" s="695">
        <f>'Заказ, cкидки и курсы валют'!$J$23*F1914</f>
        <v>352.13</v>
      </c>
      <c r="H1914" s="400">
        <f t="shared" si="514"/>
        <v>8803.25</v>
      </c>
      <c r="I1914" s="14"/>
    </row>
    <row r="1915" spans="1:9" ht="14.15" customHeight="1">
      <c r="A1915" s="403" t="s">
        <v>10670</v>
      </c>
      <c r="B1915" s="706" t="s">
        <v>4048</v>
      </c>
      <c r="C1915" s="399">
        <v>103</v>
      </c>
      <c r="D1915" s="490">
        <v>25</v>
      </c>
      <c r="E1915" s="446">
        <v>31.11</v>
      </c>
      <c r="F1915" s="752">
        <f t="shared" si="513"/>
        <v>31.11</v>
      </c>
      <c r="G1915" s="695">
        <f>'Заказ, cкидки и курсы валют'!$J$23*F1915</f>
        <v>357.76499999999999</v>
      </c>
      <c r="H1915" s="400">
        <f t="shared" si="514"/>
        <v>8944.1299999999992</v>
      </c>
      <c r="I1915" s="14"/>
    </row>
    <row r="1916" spans="1:9" ht="14.15" customHeight="1">
      <c r="A1916" s="403" t="s">
        <v>8589</v>
      </c>
      <c r="B1916" s="706" t="s">
        <v>3412</v>
      </c>
      <c r="C1916" s="399">
        <v>107</v>
      </c>
      <c r="D1916" s="490">
        <v>25</v>
      </c>
      <c r="E1916" s="446">
        <v>33.090000000000003</v>
      </c>
      <c r="F1916" s="752">
        <f t="shared" si="513"/>
        <v>33.090000000000003</v>
      </c>
      <c r="G1916" s="695">
        <f>'Заказ, cкидки и курсы валют'!$J$23*F1916</f>
        <v>380.53500000000003</v>
      </c>
      <c r="H1916" s="400">
        <f t="shared" si="514"/>
        <v>9513.3799999999992</v>
      </c>
      <c r="I1916" s="14"/>
    </row>
    <row r="1917" spans="1:9" ht="14.15" customHeight="1">
      <c r="A1917" s="403" t="s">
        <v>8590</v>
      </c>
      <c r="B1917" s="706" t="s">
        <v>3413</v>
      </c>
      <c r="C1917" s="399">
        <v>117</v>
      </c>
      <c r="D1917" s="490">
        <v>25</v>
      </c>
      <c r="E1917" s="446">
        <v>27.4</v>
      </c>
      <c r="F1917" s="752">
        <f t="shared" si="513"/>
        <v>27.4</v>
      </c>
      <c r="G1917" s="695">
        <f>'Заказ, cкидки и курсы валют'!$J$23*F1917</f>
        <v>315.09999999999997</v>
      </c>
      <c r="H1917" s="400">
        <f t="shared" si="514"/>
        <v>7877.5</v>
      </c>
      <c r="I1917" s="14"/>
    </row>
    <row r="1918" spans="1:9" ht="14.15" customHeight="1">
      <c r="A1918" s="403" t="s">
        <v>8591</v>
      </c>
      <c r="B1918" s="706" t="s">
        <v>3414</v>
      </c>
      <c r="C1918" s="399">
        <v>127</v>
      </c>
      <c r="D1918" s="490">
        <v>25</v>
      </c>
      <c r="E1918" s="446">
        <v>30.15</v>
      </c>
      <c r="F1918" s="752">
        <f t="shared" si="513"/>
        <v>30.15</v>
      </c>
      <c r="G1918" s="695">
        <f>'Заказ, cкидки и курсы валют'!$J$23*F1918</f>
        <v>346.72499999999997</v>
      </c>
      <c r="H1918" s="400">
        <f t="shared" si="514"/>
        <v>8668.1299999999992</v>
      </c>
      <c r="I1918" s="14"/>
    </row>
    <row r="1919" spans="1:9" ht="14.15" customHeight="1">
      <c r="A1919" s="403" t="s">
        <v>8592</v>
      </c>
      <c r="B1919" s="706" t="s">
        <v>3415</v>
      </c>
      <c r="C1919" s="399">
        <v>147</v>
      </c>
      <c r="D1919" s="490">
        <v>25</v>
      </c>
      <c r="E1919" s="446">
        <v>30.71</v>
      </c>
      <c r="F1919" s="752">
        <f t="shared" si="513"/>
        <v>30.71</v>
      </c>
      <c r="G1919" s="695">
        <f>'Заказ, cкидки и курсы валют'!$J$23*F1919</f>
        <v>353.16500000000002</v>
      </c>
      <c r="H1919" s="400">
        <f t="shared" si="514"/>
        <v>8829.1299999999992</v>
      </c>
      <c r="I1919" s="14"/>
    </row>
    <row r="1920" spans="1:9" ht="14.15" customHeight="1">
      <c r="A1920" s="403" t="s">
        <v>8593</v>
      </c>
      <c r="B1920" s="706" t="s">
        <v>3416</v>
      </c>
      <c r="C1920" s="399">
        <v>167</v>
      </c>
      <c r="D1920" s="490">
        <v>25</v>
      </c>
      <c r="E1920" s="446">
        <v>30.62</v>
      </c>
      <c r="F1920" s="752">
        <f t="shared" si="513"/>
        <v>30.62</v>
      </c>
      <c r="G1920" s="695">
        <f>'Заказ, cкидки и курсы валют'!$J$23*F1920</f>
        <v>352.13</v>
      </c>
      <c r="H1920" s="400">
        <f t="shared" si="514"/>
        <v>8803.25</v>
      </c>
      <c r="I1920" s="14"/>
    </row>
    <row r="1921" spans="1:9" ht="14.15" customHeight="1">
      <c r="A1921" s="403" t="s">
        <v>8594</v>
      </c>
      <c r="B1921" s="706" t="s">
        <v>3417</v>
      </c>
      <c r="C1921" s="399">
        <v>177</v>
      </c>
      <c r="D1921" s="490">
        <v>25</v>
      </c>
      <c r="E1921" s="446">
        <v>30.62</v>
      </c>
      <c r="F1921" s="752">
        <f t="shared" si="513"/>
        <v>30.62</v>
      </c>
      <c r="G1921" s="695">
        <f>'Заказ, cкидки и курсы валют'!$J$23*F1921</f>
        <v>352.13</v>
      </c>
      <c r="H1921" s="400">
        <f t="shared" si="514"/>
        <v>8803.25</v>
      </c>
      <c r="I1921" s="14"/>
    </row>
    <row r="1922" spans="1:9" ht="14.15" customHeight="1">
      <c r="A1922" s="403" t="s">
        <v>8595</v>
      </c>
      <c r="B1922" s="706" t="s">
        <v>3170</v>
      </c>
      <c r="C1922" s="399">
        <v>185</v>
      </c>
      <c r="D1922" s="490">
        <v>25</v>
      </c>
      <c r="E1922" s="446">
        <v>31.11</v>
      </c>
      <c r="F1922" s="752">
        <f t="shared" si="513"/>
        <v>31.11</v>
      </c>
      <c r="G1922" s="695">
        <f>'Заказ, cкидки и курсы валют'!$J$23*F1922</f>
        <v>357.76499999999999</v>
      </c>
      <c r="H1922" s="400">
        <f t="shared" si="514"/>
        <v>8944.1299999999992</v>
      </c>
      <c r="I1922" s="14"/>
    </row>
    <row r="1923" spans="1:9" ht="14.15" customHeight="1">
      <c r="A1923" s="403" t="s">
        <v>8596</v>
      </c>
      <c r="B1923" s="706" t="s">
        <v>1300</v>
      </c>
      <c r="C1923" s="399">
        <v>90.2</v>
      </c>
      <c r="D1923" s="490">
        <v>25</v>
      </c>
      <c r="E1923" s="446">
        <v>32.69</v>
      </c>
      <c r="F1923" s="752">
        <f t="shared" si="513"/>
        <v>32.69</v>
      </c>
      <c r="G1923" s="695">
        <f>'Заказ, cкидки и курсы валют'!$J$23*F1923</f>
        <v>375.93499999999995</v>
      </c>
      <c r="H1923" s="400">
        <f t="shared" si="514"/>
        <v>9398.3799999999992</v>
      </c>
      <c r="I1923" s="14"/>
    </row>
    <row r="1924" spans="1:9" ht="14.15" customHeight="1">
      <c r="A1924" s="403" t="s">
        <v>8597</v>
      </c>
      <c r="B1924" s="706" t="s">
        <v>3418</v>
      </c>
      <c r="C1924" s="399">
        <v>95</v>
      </c>
      <c r="D1924" s="490">
        <v>25</v>
      </c>
      <c r="E1924" s="446">
        <v>32.49</v>
      </c>
      <c r="F1924" s="752">
        <f t="shared" si="513"/>
        <v>32.49</v>
      </c>
      <c r="G1924" s="695">
        <f>'Заказ, cкидки и курсы валют'!$J$23*F1924</f>
        <v>373.63500000000005</v>
      </c>
      <c r="H1924" s="400">
        <f t="shared" si="514"/>
        <v>9340.8799999999992</v>
      </c>
      <c r="I1924" s="14"/>
    </row>
    <row r="1925" spans="1:9" ht="14.15" customHeight="1">
      <c r="A1925" s="403" t="s">
        <v>8598</v>
      </c>
      <c r="B1925" s="706" t="s">
        <v>1301</v>
      </c>
      <c r="C1925" s="399">
        <v>103</v>
      </c>
      <c r="D1925" s="490">
        <v>25</v>
      </c>
      <c r="E1925" s="446">
        <v>34.549999999999997</v>
      </c>
      <c r="F1925" s="752">
        <f t="shared" si="513"/>
        <v>34.549999999999997</v>
      </c>
      <c r="G1925" s="695">
        <f>'Заказ, cкидки и курсы валют'!$J$23*F1925</f>
        <v>397.32499999999999</v>
      </c>
      <c r="H1925" s="400">
        <f t="shared" si="514"/>
        <v>9933.1299999999992</v>
      </c>
      <c r="I1925" s="14"/>
    </row>
    <row r="1926" spans="1:9" ht="14.15" customHeight="1">
      <c r="A1926" s="403" t="s">
        <v>12652</v>
      </c>
      <c r="B1926" s="706" t="s">
        <v>12508</v>
      </c>
      <c r="C1926" s="399">
        <v>0</v>
      </c>
      <c r="D1926" s="490">
        <v>25</v>
      </c>
      <c r="E1926" s="446">
        <v>27.58</v>
      </c>
      <c r="F1926" s="752">
        <f t="shared" ref="F1926" si="515">ROUND(E1926*(1-$F$11),2)</f>
        <v>27.58</v>
      </c>
      <c r="G1926" s="695">
        <f>'Заказ, cкидки и курсы валют'!$J$23*F1926</f>
        <v>317.16999999999996</v>
      </c>
      <c r="H1926" s="400">
        <f t="shared" ref="H1926" si="516">ROUND((D1926)*G1926,2)</f>
        <v>7929.25</v>
      </c>
      <c r="I1926" s="14"/>
    </row>
    <row r="1927" spans="1:9" ht="14.15" customHeight="1">
      <c r="A1927" s="403" t="s">
        <v>8599</v>
      </c>
      <c r="B1927" s="706" t="s">
        <v>8488</v>
      </c>
      <c r="C1927" s="399">
        <v>110</v>
      </c>
      <c r="D1927" s="490">
        <v>25</v>
      </c>
      <c r="E1927" s="446">
        <v>30.15</v>
      </c>
      <c r="F1927" s="752">
        <f t="shared" si="513"/>
        <v>30.15</v>
      </c>
      <c r="G1927" s="695">
        <f>'Заказ, cкидки и курсы валют'!$J$23*F1927</f>
        <v>346.72499999999997</v>
      </c>
      <c r="H1927" s="400">
        <f t="shared" si="514"/>
        <v>8668.1299999999992</v>
      </c>
      <c r="I1927" s="14"/>
    </row>
    <row r="1928" spans="1:9" ht="14.15" customHeight="1">
      <c r="A1928" s="403" t="s">
        <v>8600</v>
      </c>
      <c r="B1928" s="706" t="s">
        <v>4049</v>
      </c>
      <c r="C1928" s="399">
        <v>117</v>
      </c>
      <c r="D1928" s="490">
        <v>25</v>
      </c>
      <c r="E1928" s="446">
        <v>38.270000000000003</v>
      </c>
      <c r="F1928" s="752">
        <f t="shared" si="513"/>
        <v>38.270000000000003</v>
      </c>
      <c r="G1928" s="695">
        <f>'Заказ, cкидки и курсы валют'!$J$23*F1928</f>
        <v>440.10500000000002</v>
      </c>
      <c r="H1928" s="400">
        <f t="shared" si="514"/>
        <v>11002.63</v>
      </c>
      <c r="I1928" s="14"/>
    </row>
    <row r="1929" spans="1:9" ht="14.15" customHeight="1">
      <c r="A1929" s="403" t="s">
        <v>8601</v>
      </c>
      <c r="B1929" s="706" t="s">
        <v>948</v>
      </c>
      <c r="C1929" s="399">
        <v>130</v>
      </c>
      <c r="D1929" s="490">
        <v>25</v>
      </c>
      <c r="E1929" s="446">
        <v>30.74</v>
      </c>
      <c r="F1929" s="752">
        <f t="shared" si="513"/>
        <v>30.74</v>
      </c>
      <c r="G1929" s="695">
        <f>'Заказ, cкидки и курсы валют'!$J$23*F1929</f>
        <v>353.51</v>
      </c>
      <c r="H1929" s="400">
        <f t="shared" si="514"/>
        <v>8837.75</v>
      </c>
      <c r="I1929" s="14"/>
    </row>
    <row r="1930" spans="1:9" ht="14.15" customHeight="1">
      <c r="A1930" s="403" t="s">
        <v>8602</v>
      </c>
      <c r="B1930" s="706" t="s">
        <v>949</v>
      </c>
      <c r="C1930" s="399">
        <v>140</v>
      </c>
      <c r="D1930" s="490">
        <v>25</v>
      </c>
      <c r="E1930" s="446">
        <v>32.840000000000003</v>
      </c>
      <c r="F1930" s="752">
        <f t="shared" si="513"/>
        <v>32.840000000000003</v>
      </c>
      <c r="G1930" s="695">
        <f>'Заказ, cкидки и курсы валют'!$J$23*F1930</f>
        <v>377.66</v>
      </c>
      <c r="H1930" s="400">
        <f t="shared" si="514"/>
        <v>9441.5</v>
      </c>
      <c r="I1930" s="14"/>
    </row>
    <row r="1931" spans="1:9" ht="14.15" customHeight="1">
      <c r="A1931" s="403" t="s">
        <v>8603</v>
      </c>
      <c r="B1931" s="706" t="s">
        <v>950</v>
      </c>
      <c r="C1931" s="399">
        <v>157</v>
      </c>
      <c r="D1931" s="490">
        <v>25</v>
      </c>
      <c r="E1931" s="446">
        <v>30.48</v>
      </c>
      <c r="F1931" s="752">
        <f t="shared" si="513"/>
        <v>30.48</v>
      </c>
      <c r="G1931" s="695">
        <f>'Заказ, cкидки и курсы валют'!$J$23*F1931</f>
        <v>350.52</v>
      </c>
      <c r="H1931" s="400">
        <f t="shared" si="514"/>
        <v>8763</v>
      </c>
      <c r="I1931" s="14"/>
    </row>
    <row r="1932" spans="1:9" ht="14.15" customHeight="1">
      <c r="A1932" s="403" t="s">
        <v>8604</v>
      </c>
      <c r="B1932" s="706" t="s">
        <v>951</v>
      </c>
      <c r="C1932" s="399">
        <v>170</v>
      </c>
      <c r="D1932" s="490">
        <v>25</v>
      </c>
      <c r="E1932" s="446">
        <v>30.15</v>
      </c>
      <c r="F1932" s="752">
        <f t="shared" si="513"/>
        <v>30.15</v>
      </c>
      <c r="G1932" s="695">
        <f>'Заказ, cкидки и курсы валют'!$J$23*F1932</f>
        <v>346.72499999999997</v>
      </c>
      <c r="H1932" s="400">
        <f t="shared" si="514"/>
        <v>8668.1299999999992</v>
      </c>
      <c r="I1932" s="14"/>
    </row>
    <row r="1933" spans="1:9" ht="14.15" customHeight="1">
      <c r="A1933" s="403" t="s">
        <v>8605</v>
      </c>
      <c r="B1933" s="706" t="s">
        <v>952</v>
      </c>
      <c r="C1933" s="399">
        <v>197</v>
      </c>
      <c r="D1933" s="490">
        <v>25</v>
      </c>
      <c r="E1933" s="446">
        <v>30.15</v>
      </c>
      <c r="F1933" s="752">
        <f t="shared" si="513"/>
        <v>30.15</v>
      </c>
      <c r="G1933" s="695">
        <f>'Заказ, cкидки и курсы валют'!$J$23*F1933</f>
        <v>346.72499999999997</v>
      </c>
      <c r="H1933" s="400">
        <f t="shared" si="514"/>
        <v>8668.1299999999992</v>
      </c>
      <c r="I1933" s="14"/>
    </row>
    <row r="1934" spans="1:9" ht="14.15" customHeight="1">
      <c r="A1934" s="403" t="s">
        <v>8606</v>
      </c>
      <c r="B1934" s="706" t="s">
        <v>953</v>
      </c>
      <c r="C1934" s="399">
        <v>224</v>
      </c>
      <c r="D1934" s="490">
        <v>25</v>
      </c>
      <c r="E1934" s="446">
        <v>32.44</v>
      </c>
      <c r="F1934" s="752">
        <f t="shared" si="513"/>
        <v>32.44</v>
      </c>
      <c r="G1934" s="695">
        <f>'Заказ, cкидки и курсы валют'!$J$23*F1934</f>
        <v>373.05999999999995</v>
      </c>
      <c r="H1934" s="400">
        <f t="shared" si="514"/>
        <v>9326.5</v>
      </c>
      <c r="I1934" s="14"/>
    </row>
    <row r="1935" spans="1:9" ht="14.15" customHeight="1">
      <c r="A1935" s="403" t="s">
        <v>8607</v>
      </c>
      <c r="B1935" s="706" t="s">
        <v>4050</v>
      </c>
      <c r="C1935" s="399">
        <v>250</v>
      </c>
      <c r="D1935" s="490">
        <v>25</v>
      </c>
      <c r="E1935" s="446">
        <v>32.44</v>
      </c>
      <c r="F1935" s="752">
        <f t="shared" si="513"/>
        <v>32.44</v>
      </c>
      <c r="G1935" s="695">
        <f>'Заказ, cкидки и курсы валют'!$J$23*F1935</f>
        <v>373.05999999999995</v>
      </c>
      <c r="H1935" s="400">
        <f t="shared" si="514"/>
        <v>9326.5</v>
      </c>
      <c r="I1935" s="14"/>
    </row>
    <row r="1936" spans="1:9" ht="14.15" customHeight="1">
      <c r="A1936" s="403" t="s">
        <v>8608</v>
      </c>
      <c r="B1936" s="706" t="s">
        <v>4051</v>
      </c>
      <c r="C1936" s="399">
        <v>276</v>
      </c>
      <c r="D1936" s="490">
        <v>25</v>
      </c>
      <c r="E1936" s="446">
        <v>31.97</v>
      </c>
      <c r="F1936" s="752">
        <f t="shared" si="513"/>
        <v>31.97</v>
      </c>
      <c r="G1936" s="695">
        <f>'Заказ, cкидки и курсы валют'!$J$23*F1936</f>
        <v>367.65499999999997</v>
      </c>
      <c r="H1936" s="400">
        <f t="shared" si="514"/>
        <v>9191.3799999999992</v>
      </c>
      <c r="I1936" s="14"/>
    </row>
    <row r="1937" spans="1:10" ht="14.15" customHeight="1">
      <c r="A1937" s="403" t="s">
        <v>8609</v>
      </c>
      <c r="B1937" s="706" t="s">
        <v>6359</v>
      </c>
      <c r="C1937" s="399">
        <v>298</v>
      </c>
      <c r="D1937" s="490">
        <v>25</v>
      </c>
      <c r="E1937" s="446">
        <v>31.74</v>
      </c>
      <c r="F1937" s="752">
        <f t="shared" si="513"/>
        <v>31.74</v>
      </c>
      <c r="G1937" s="695">
        <f>'Заказ, cкидки и курсы валют'!$J$23*F1937</f>
        <v>365.01</v>
      </c>
      <c r="H1937" s="400">
        <f t="shared" si="514"/>
        <v>9125.25</v>
      </c>
      <c r="I1937" s="14"/>
    </row>
    <row r="1938" spans="1:10" ht="14.15" customHeight="1">
      <c r="A1938" s="403" t="s">
        <v>10671</v>
      </c>
      <c r="B1938" s="706" t="s">
        <v>10672</v>
      </c>
      <c r="C1938" s="399"/>
      <c r="D1938" s="490">
        <v>25</v>
      </c>
      <c r="E1938" s="446">
        <v>38.270000000000003</v>
      </c>
      <c r="F1938" s="752">
        <f t="shared" si="513"/>
        <v>38.270000000000003</v>
      </c>
      <c r="G1938" s="695">
        <f>'Заказ, cкидки и курсы валют'!$J$23*F1938</f>
        <v>440.10500000000002</v>
      </c>
      <c r="H1938" s="400">
        <f t="shared" si="514"/>
        <v>11002.63</v>
      </c>
      <c r="I1938" s="14"/>
      <c r="J1938" s="446"/>
    </row>
    <row r="1939" spans="1:10" ht="14.15" customHeight="1">
      <c r="A1939" s="403" t="s">
        <v>8610</v>
      </c>
      <c r="B1939" s="706" t="s">
        <v>6360</v>
      </c>
      <c r="C1939" s="399"/>
      <c r="D1939" s="490">
        <v>25</v>
      </c>
      <c r="E1939" s="446">
        <v>31.74</v>
      </c>
      <c r="F1939" s="752">
        <f t="shared" si="513"/>
        <v>31.74</v>
      </c>
      <c r="G1939" s="695">
        <f>'Заказ, cкидки и курсы валют'!$J$23*F1939</f>
        <v>365.01</v>
      </c>
      <c r="H1939" s="400">
        <f t="shared" si="514"/>
        <v>9125.25</v>
      </c>
      <c r="I1939" s="14"/>
      <c r="J1939" s="446"/>
    </row>
    <row r="1940" spans="1:10" ht="14.15" customHeight="1">
      <c r="A1940" s="403" t="s">
        <v>8611</v>
      </c>
      <c r="B1940" s="706" t="s">
        <v>8489</v>
      </c>
      <c r="C1940" s="399"/>
      <c r="D1940" s="490">
        <v>25</v>
      </c>
      <c r="E1940" s="446">
        <v>31.27</v>
      </c>
      <c r="F1940" s="752">
        <f t="shared" si="513"/>
        <v>31.27</v>
      </c>
      <c r="G1940" s="695">
        <f>'Заказ, cкидки и курсы валют'!$J$23*F1940</f>
        <v>359.60500000000002</v>
      </c>
      <c r="H1940" s="400">
        <f t="shared" si="514"/>
        <v>8990.1299999999992</v>
      </c>
      <c r="I1940" s="14"/>
      <c r="J1940" s="446"/>
    </row>
    <row r="1941" spans="1:10" ht="14.15" customHeight="1">
      <c r="A1941" s="403" t="s">
        <v>12517</v>
      </c>
      <c r="B1941" s="2144" t="s">
        <v>12509</v>
      </c>
      <c r="C1941" s="399"/>
      <c r="D1941" s="490">
        <v>25</v>
      </c>
      <c r="E1941" s="446">
        <v>29.54</v>
      </c>
      <c r="F1941" s="752">
        <f t="shared" ref="F1941:F1948" si="517">ROUND(E1941*(1-$F$11),2)</f>
        <v>29.54</v>
      </c>
      <c r="G1941" s="695">
        <f>'Заказ, cкидки и курсы валют'!$J$23*F1941</f>
        <v>339.71</v>
      </c>
      <c r="H1941" s="400">
        <f t="shared" ref="H1941:H1948" si="518">ROUND((D1941)*G1941,2)</f>
        <v>8492.75</v>
      </c>
      <c r="I1941" s="14"/>
      <c r="J1941" s="446"/>
    </row>
    <row r="1942" spans="1:10" ht="14.15" customHeight="1">
      <c r="A1942" s="403" t="s">
        <v>12518</v>
      </c>
      <c r="B1942" s="2144" t="s">
        <v>12510</v>
      </c>
      <c r="C1942" s="399"/>
      <c r="D1942" s="490">
        <v>25</v>
      </c>
      <c r="E1942" s="446">
        <v>29.54</v>
      </c>
      <c r="F1942" s="752">
        <f t="shared" si="517"/>
        <v>29.54</v>
      </c>
      <c r="G1942" s="695">
        <f>'Заказ, cкидки и курсы валют'!$J$23*F1942</f>
        <v>339.71</v>
      </c>
      <c r="H1942" s="400">
        <f t="shared" si="518"/>
        <v>8492.75</v>
      </c>
      <c r="I1942" s="14"/>
      <c r="J1942" s="446"/>
    </row>
    <row r="1943" spans="1:10" ht="14.15" customHeight="1">
      <c r="A1943" s="403" t="s">
        <v>12519</v>
      </c>
      <c r="B1943" s="2144" t="s">
        <v>12511</v>
      </c>
      <c r="C1943" s="399"/>
      <c r="D1943" s="490">
        <v>25</v>
      </c>
      <c r="E1943" s="446">
        <v>29.54</v>
      </c>
      <c r="F1943" s="752">
        <f t="shared" si="517"/>
        <v>29.54</v>
      </c>
      <c r="G1943" s="695">
        <f>'Заказ, cкидки и курсы валют'!$J$23*F1943</f>
        <v>339.71</v>
      </c>
      <c r="H1943" s="400">
        <f t="shared" si="518"/>
        <v>8492.75</v>
      </c>
      <c r="I1943" s="14"/>
      <c r="J1943" s="446"/>
    </row>
    <row r="1944" spans="1:10" ht="14.15" customHeight="1">
      <c r="A1944" s="403" t="s">
        <v>12520</v>
      </c>
      <c r="B1944" s="2144" t="s">
        <v>12512</v>
      </c>
      <c r="C1944" s="399"/>
      <c r="D1944" s="490">
        <v>25</v>
      </c>
      <c r="E1944" s="446">
        <v>29.54</v>
      </c>
      <c r="F1944" s="752">
        <f t="shared" si="517"/>
        <v>29.54</v>
      </c>
      <c r="G1944" s="695">
        <f>'Заказ, cкидки и курсы валют'!$J$23*F1944</f>
        <v>339.71</v>
      </c>
      <c r="H1944" s="400">
        <f t="shared" si="518"/>
        <v>8492.75</v>
      </c>
      <c r="I1944" s="14"/>
      <c r="J1944" s="446"/>
    </row>
    <row r="1945" spans="1:10" ht="14.15" customHeight="1">
      <c r="A1945" s="403" t="s">
        <v>12521</v>
      </c>
      <c r="B1945" s="2144" t="s">
        <v>12513</v>
      </c>
      <c r="C1945" s="399"/>
      <c r="D1945" s="490">
        <v>25</v>
      </c>
      <c r="E1945" s="446">
        <v>29.54</v>
      </c>
      <c r="F1945" s="752">
        <f t="shared" si="517"/>
        <v>29.54</v>
      </c>
      <c r="G1945" s="695">
        <f>'Заказ, cкидки и курсы валют'!$J$23*F1945</f>
        <v>339.71</v>
      </c>
      <c r="H1945" s="400">
        <f t="shared" si="518"/>
        <v>8492.75</v>
      </c>
      <c r="I1945" s="14"/>
      <c r="J1945" s="446"/>
    </row>
    <row r="1946" spans="1:10" ht="14.15" customHeight="1">
      <c r="A1946" s="403" t="s">
        <v>12522</v>
      </c>
      <c r="B1946" s="2144" t="s">
        <v>12514</v>
      </c>
      <c r="C1946" s="399"/>
      <c r="D1946" s="490">
        <v>25</v>
      </c>
      <c r="E1946" s="446">
        <v>29.54</v>
      </c>
      <c r="F1946" s="752">
        <f t="shared" si="517"/>
        <v>29.54</v>
      </c>
      <c r="G1946" s="695">
        <f>'Заказ, cкидки и курсы валют'!$J$23*F1946</f>
        <v>339.71</v>
      </c>
      <c r="H1946" s="400">
        <f t="shared" si="518"/>
        <v>8492.75</v>
      </c>
      <c r="I1946" s="14"/>
      <c r="J1946" s="446"/>
    </row>
    <row r="1947" spans="1:10" ht="14.15" customHeight="1">
      <c r="A1947" s="403" t="s">
        <v>12523</v>
      </c>
      <c r="B1947" s="2144" t="s">
        <v>12515</v>
      </c>
      <c r="C1947" s="399"/>
      <c r="D1947" s="490">
        <v>25</v>
      </c>
      <c r="E1947" s="446">
        <v>29.54</v>
      </c>
      <c r="F1947" s="752">
        <f t="shared" si="517"/>
        <v>29.54</v>
      </c>
      <c r="G1947" s="695">
        <f>'Заказ, cкидки и курсы валют'!$J$23*F1947</f>
        <v>339.71</v>
      </c>
      <c r="H1947" s="400">
        <f t="shared" si="518"/>
        <v>8492.75</v>
      </c>
      <c r="I1947" s="14"/>
      <c r="J1947" s="446"/>
    </row>
    <row r="1948" spans="1:10" ht="14.15" customHeight="1">
      <c r="A1948" s="403" t="s">
        <v>12524</v>
      </c>
      <c r="B1948" s="2144" t="s">
        <v>12516</v>
      </c>
      <c r="C1948" s="399"/>
      <c r="D1948" s="490">
        <v>25</v>
      </c>
      <c r="E1948" s="446">
        <v>29.54</v>
      </c>
      <c r="F1948" s="752">
        <f t="shared" si="517"/>
        <v>29.54</v>
      </c>
      <c r="G1948" s="695">
        <f>'Заказ, cкидки и курсы валют'!$J$23*F1948</f>
        <v>339.71</v>
      </c>
      <c r="H1948" s="400">
        <f t="shared" si="518"/>
        <v>8492.75</v>
      </c>
      <c r="I1948" s="14"/>
      <c r="J1948" s="446"/>
    </row>
    <row r="1949" spans="1:10" ht="14.15" customHeight="1">
      <c r="A1949" s="403" t="s">
        <v>8612</v>
      </c>
      <c r="B1949" s="706" t="s">
        <v>8490</v>
      </c>
      <c r="C1949" s="399">
        <v>186</v>
      </c>
      <c r="D1949" s="490">
        <v>25</v>
      </c>
      <c r="E1949" s="446">
        <v>32.71</v>
      </c>
      <c r="F1949" s="752">
        <f t="shared" si="513"/>
        <v>32.71</v>
      </c>
      <c r="G1949" s="695">
        <f>'Заказ, cкидки и курсы валют'!$J$23*F1949</f>
        <v>376.16500000000002</v>
      </c>
      <c r="H1949" s="400">
        <f t="shared" si="514"/>
        <v>9404.1299999999992</v>
      </c>
      <c r="I1949" s="14"/>
      <c r="J1949" s="446"/>
    </row>
    <row r="1950" spans="1:10" ht="14.15" customHeight="1">
      <c r="A1950" s="403" t="s">
        <v>8613</v>
      </c>
      <c r="B1950" s="706" t="s">
        <v>8491</v>
      </c>
      <c r="C1950" s="399">
        <v>196</v>
      </c>
      <c r="D1950" s="490">
        <v>25</v>
      </c>
      <c r="E1950" s="446">
        <v>31.97</v>
      </c>
      <c r="F1950" s="752">
        <f t="shared" si="513"/>
        <v>31.97</v>
      </c>
      <c r="G1950" s="695">
        <f>'Заказ, cкидки и курсы валют'!$J$23*F1950</f>
        <v>367.65499999999997</v>
      </c>
      <c r="H1950" s="400">
        <f t="shared" si="514"/>
        <v>9191.3799999999992</v>
      </c>
      <c r="I1950" s="14"/>
      <c r="J1950" s="446"/>
    </row>
    <row r="1951" spans="1:10" ht="14.15" customHeight="1">
      <c r="A1951" s="403" t="s">
        <v>8614</v>
      </c>
      <c r="B1951" s="706" t="s">
        <v>8492</v>
      </c>
      <c r="C1951" s="399">
        <v>217</v>
      </c>
      <c r="D1951" s="490">
        <v>25</v>
      </c>
      <c r="E1951" s="446">
        <v>32.020000000000003</v>
      </c>
      <c r="F1951" s="752">
        <f t="shared" si="513"/>
        <v>32.020000000000003</v>
      </c>
      <c r="G1951" s="695">
        <f>'Заказ, cкидки и курсы валют'!$J$23*F1951</f>
        <v>368.23</v>
      </c>
      <c r="H1951" s="400">
        <f t="shared" si="514"/>
        <v>9205.75</v>
      </c>
      <c r="I1951" s="14"/>
      <c r="J1951" s="446"/>
    </row>
    <row r="1952" spans="1:10" ht="14.15" customHeight="1">
      <c r="A1952" s="403" t="s">
        <v>8615</v>
      </c>
      <c r="B1952" s="706" t="s">
        <v>8493</v>
      </c>
      <c r="C1952" s="399">
        <v>238</v>
      </c>
      <c r="D1952" s="490">
        <v>25</v>
      </c>
      <c r="E1952" s="446">
        <v>32.020000000000003</v>
      </c>
      <c r="F1952" s="752">
        <f t="shared" si="513"/>
        <v>32.020000000000003</v>
      </c>
      <c r="G1952" s="695">
        <f>'Заказ, cкидки и курсы валют'!$J$23*F1952</f>
        <v>368.23</v>
      </c>
      <c r="H1952" s="400">
        <f t="shared" si="514"/>
        <v>9205.75</v>
      </c>
      <c r="I1952" s="14"/>
      <c r="J1952" s="446"/>
    </row>
    <row r="1953" spans="1:10" ht="14.15" customHeight="1">
      <c r="A1953" s="403" t="s">
        <v>8616</v>
      </c>
      <c r="B1953" s="706" t="s">
        <v>8494</v>
      </c>
      <c r="C1953" s="399">
        <v>258</v>
      </c>
      <c r="D1953" s="490">
        <v>25</v>
      </c>
      <c r="E1953" s="446">
        <v>33.619999999999997</v>
      </c>
      <c r="F1953" s="752">
        <f t="shared" si="513"/>
        <v>33.619999999999997</v>
      </c>
      <c r="G1953" s="695">
        <f>'Заказ, cкидки и курсы валют'!$J$23*F1953</f>
        <v>386.63</v>
      </c>
      <c r="H1953" s="400">
        <f t="shared" si="514"/>
        <v>9665.75</v>
      </c>
      <c r="I1953" s="14"/>
      <c r="J1953" s="446"/>
    </row>
    <row r="1954" spans="1:10" ht="14.15" customHeight="1">
      <c r="A1954" s="403" t="s">
        <v>10673</v>
      </c>
      <c r="B1954" s="706" t="s">
        <v>10674</v>
      </c>
      <c r="C1954" s="399">
        <v>258</v>
      </c>
      <c r="D1954" s="490">
        <v>25</v>
      </c>
      <c r="E1954" s="446">
        <v>32.020000000000003</v>
      </c>
      <c r="F1954" s="752">
        <f t="shared" si="513"/>
        <v>32.020000000000003</v>
      </c>
      <c r="G1954" s="695">
        <f>'Заказ, cкидки и курсы валют'!$J$23*F1954</f>
        <v>368.23</v>
      </c>
      <c r="H1954" s="400">
        <f t="shared" si="514"/>
        <v>9205.75</v>
      </c>
      <c r="I1954" s="14"/>
      <c r="J1954" s="446"/>
    </row>
    <row r="1955" spans="1:10" ht="14.15" customHeight="1">
      <c r="A1955" s="403" t="s">
        <v>8617</v>
      </c>
      <c r="B1955" s="706" t="s">
        <v>8495</v>
      </c>
      <c r="C1955" s="399">
        <v>279</v>
      </c>
      <c r="D1955" s="490">
        <v>25</v>
      </c>
      <c r="E1955" s="446">
        <v>29.37</v>
      </c>
      <c r="F1955" s="752">
        <f t="shared" si="513"/>
        <v>29.37</v>
      </c>
      <c r="G1955" s="695">
        <f>'Заказ, cкидки и курсы валют'!$J$23*F1955</f>
        <v>337.755</v>
      </c>
      <c r="H1955" s="400">
        <f t="shared" si="514"/>
        <v>8443.8799999999992</v>
      </c>
      <c r="I1955" s="14"/>
      <c r="J1955" s="446"/>
    </row>
    <row r="1956" spans="1:10" ht="14.15" customHeight="1">
      <c r="A1956" s="403" t="s">
        <v>8618</v>
      </c>
      <c r="B1956" s="706" t="s">
        <v>8496</v>
      </c>
      <c r="C1956" s="399">
        <v>320</v>
      </c>
      <c r="D1956" s="490">
        <v>25</v>
      </c>
      <c r="E1956" s="446">
        <v>33.15</v>
      </c>
      <c r="F1956" s="752">
        <f t="shared" si="513"/>
        <v>33.15</v>
      </c>
      <c r="G1956" s="695">
        <f>'Заказ, cкидки и курсы валют'!$J$23*F1956</f>
        <v>381.22499999999997</v>
      </c>
      <c r="H1956" s="400">
        <f t="shared" si="514"/>
        <v>9530.6299999999992</v>
      </c>
      <c r="I1956" s="14"/>
      <c r="J1956" s="446"/>
    </row>
    <row r="1957" spans="1:10" ht="14.15" customHeight="1">
      <c r="A1957" s="403" t="s">
        <v>10675</v>
      </c>
      <c r="B1957" s="706" t="s">
        <v>10676</v>
      </c>
      <c r="C1957" s="399">
        <v>340</v>
      </c>
      <c r="D1957" s="490">
        <v>25</v>
      </c>
      <c r="E1957" s="446">
        <v>29.37</v>
      </c>
      <c r="F1957" s="752">
        <f t="shared" si="513"/>
        <v>29.37</v>
      </c>
      <c r="G1957" s="695">
        <f>'Заказ, cкидки и курсы валют'!$J$23*F1957</f>
        <v>337.755</v>
      </c>
      <c r="H1957" s="400">
        <f t="shared" si="514"/>
        <v>8443.8799999999992</v>
      </c>
      <c r="I1957" s="14"/>
      <c r="J1957" s="446"/>
    </row>
    <row r="1958" spans="1:10" ht="14.15" customHeight="1">
      <c r="A1958" s="403" t="s">
        <v>8619</v>
      </c>
      <c r="B1958" s="706" t="s">
        <v>8497</v>
      </c>
      <c r="C1958" s="399">
        <v>361</v>
      </c>
      <c r="D1958" s="490">
        <v>25</v>
      </c>
      <c r="E1958" s="446">
        <v>33.619999999999997</v>
      </c>
      <c r="F1958" s="752">
        <f t="shared" si="513"/>
        <v>33.619999999999997</v>
      </c>
      <c r="G1958" s="695">
        <f>'Заказ, cкидки и курсы валют'!$J$23*F1958</f>
        <v>386.63</v>
      </c>
      <c r="H1958" s="400">
        <f t="shared" si="514"/>
        <v>9665.75</v>
      </c>
      <c r="I1958" s="14"/>
      <c r="J1958" s="446"/>
    </row>
    <row r="1959" spans="1:10" ht="14.15" customHeight="1">
      <c r="A1959" s="403" t="s">
        <v>10677</v>
      </c>
      <c r="B1959" s="706" t="s">
        <v>10678</v>
      </c>
      <c r="C1959" s="399">
        <v>381</v>
      </c>
      <c r="D1959" s="490">
        <v>25</v>
      </c>
      <c r="E1959" s="446">
        <v>38.270000000000003</v>
      </c>
      <c r="F1959" s="752">
        <f t="shared" si="513"/>
        <v>38.270000000000003</v>
      </c>
      <c r="G1959" s="695">
        <f>'Заказ, cкидки и курсы валют'!$J$23*F1959</f>
        <v>440.10500000000002</v>
      </c>
      <c r="H1959" s="400">
        <f t="shared" si="514"/>
        <v>11002.63</v>
      </c>
      <c r="I1959" s="14"/>
      <c r="J1959" s="446"/>
    </row>
    <row r="1960" spans="1:10" ht="14.15" customHeight="1">
      <c r="A1960" s="403" t="s">
        <v>8620</v>
      </c>
      <c r="B1960" s="706" t="s">
        <v>8498</v>
      </c>
      <c r="C1960" s="399">
        <v>402</v>
      </c>
      <c r="D1960" s="490">
        <v>25</v>
      </c>
      <c r="E1960" s="446">
        <v>33.72</v>
      </c>
      <c r="F1960" s="752">
        <f t="shared" si="513"/>
        <v>33.72</v>
      </c>
      <c r="G1960" s="695">
        <f>'Заказ, cкидки и курсы валют'!$J$23*F1960</f>
        <v>387.78</v>
      </c>
      <c r="H1960" s="400">
        <f t="shared" si="514"/>
        <v>9694.5</v>
      </c>
      <c r="I1960" s="14"/>
      <c r="J1960" s="446"/>
    </row>
    <row r="1961" spans="1:10" ht="14.15" customHeight="1">
      <c r="A1961" s="403" t="s">
        <v>10679</v>
      </c>
      <c r="B1961" s="706" t="s">
        <v>10680</v>
      </c>
      <c r="C1961" s="399">
        <v>421</v>
      </c>
      <c r="D1961" s="490">
        <v>25</v>
      </c>
      <c r="E1961" s="446">
        <v>38.270000000000003</v>
      </c>
      <c r="F1961" s="752">
        <f t="shared" si="513"/>
        <v>38.270000000000003</v>
      </c>
      <c r="G1961" s="695">
        <f>'Заказ, cкидки и курсы валют'!$J$23*F1961</f>
        <v>440.10500000000002</v>
      </c>
      <c r="H1961" s="400">
        <f t="shared" si="514"/>
        <v>11002.63</v>
      </c>
      <c r="I1961" s="14"/>
      <c r="J1961" s="446"/>
    </row>
    <row r="1962" spans="1:10" ht="14.15" customHeight="1">
      <c r="A1962" s="403" t="s">
        <v>8621</v>
      </c>
      <c r="B1962" s="706" t="s">
        <v>1344</v>
      </c>
      <c r="C1962" s="399">
        <v>442</v>
      </c>
      <c r="D1962" s="490">
        <v>25</v>
      </c>
      <c r="E1962" s="446">
        <v>33.15</v>
      </c>
      <c r="F1962" s="752">
        <f t="shared" si="513"/>
        <v>33.15</v>
      </c>
      <c r="G1962" s="695">
        <f>'Заказ, cкидки и курсы валют'!$J$23*F1962</f>
        <v>381.22499999999997</v>
      </c>
      <c r="H1962" s="400">
        <f t="shared" si="514"/>
        <v>9530.6299999999992</v>
      </c>
      <c r="I1962" s="14"/>
      <c r="J1962" s="446"/>
    </row>
    <row r="1963" spans="1:10" ht="14.15" customHeight="1">
      <c r="A1963" s="403" t="s">
        <v>8622</v>
      </c>
      <c r="B1963" s="706" t="s">
        <v>8499</v>
      </c>
      <c r="C1963" s="399">
        <v>484</v>
      </c>
      <c r="D1963" s="490">
        <v>25</v>
      </c>
      <c r="E1963" s="446">
        <v>35.950000000000003</v>
      </c>
      <c r="F1963" s="752">
        <f t="shared" si="513"/>
        <v>35.950000000000003</v>
      </c>
      <c r="G1963" s="695">
        <f>'Заказ, cкидки и курсы валют'!$J$23*F1963</f>
        <v>413.42500000000001</v>
      </c>
      <c r="H1963" s="400">
        <f t="shared" si="514"/>
        <v>10335.629999999999</v>
      </c>
      <c r="I1963" s="14"/>
      <c r="J1963" s="446"/>
    </row>
    <row r="1964" spans="1:10" ht="14.15" customHeight="1">
      <c r="A1964" s="403" t="s">
        <v>8623</v>
      </c>
      <c r="B1964" s="706" t="s">
        <v>8500</v>
      </c>
      <c r="C1964" s="399">
        <v>274</v>
      </c>
      <c r="D1964" s="490">
        <v>25</v>
      </c>
      <c r="E1964" s="446">
        <v>38.270000000000003</v>
      </c>
      <c r="F1964" s="752">
        <f t="shared" si="513"/>
        <v>38.270000000000003</v>
      </c>
      <c r="G1964" s="695">
        <f>'Заказ, cкидки и курсы валют'!$J$23*F1964</f>
        <v>440.10500000000002</v>
      </c>
      <c r="H1964" s="400">
        <f t="shared" si="514"/>
        <v>11002.63</v>
      </c>
      <c r="I1964" s="14"/>
    </row>
    <row r="1965" spans="1:10" ht="14.15" customHeight="1">
      <c r="A1965" s="403" t="s">
        <v>8777</v>
      </c>
      <c r="B1965" s="706" t="s">
        <v>8501</v>
      </c>
      <c r="C1965" s="399">
        <v>304</v>
      </c>
      <c r="D1965" s="490">
        <v>25</v>
      </c>
      <c r="E1965" s="446">
        <v>31.97</v>
      </c>
      <c r="F1965" s="752">
        <f t="shared" si="513"/>
        <v>31.97</v>
      </c>
      <c r="G1965" s="695">
        <f>'Заказ, cкидки и курсы валют'!$J$23*F1965</f>
        <v>367.65499999999997</v>
      </c>
      <c r="H1965" s="400">
        <f t="shared" si="514"/>
        <v>9191.3799999999992</v>
      </c>
      <c r="I1965" s="14"/>
    </row>
    <row r="1966" spans="1:10" ht="14.15" customHeight="1">
      <c r="A1966" s="403" t="s">
        <v>8624</v>
      </c>
      <c r="B1966" s="706" t="s">
        <v>8502</v>
      </c>
      <c r="C1966" s="399">
        <v>334</v>
      </c>
      <c r="D1966" s="490">
        <v>25</v>
      </c>
      <c r="E1966" s="446">
        <v>29.37</v>
      </c>
      <c r="F1966" s="752">
        <f t="shared" si="513"/>
        <v>29.37</v>
      </c>
      <c r="G1966" s="695">
        <f>'Заказ, cкидки и курсы валют'!$J$23*F1966</f>
        <v>337.755</v>
      </c>
      <c r="H1966" s="400">
        <f t="shared" si="514"/>
        <v>8443.8799999999992</v>
      </c>
      <c r="I1966" s="14"/>
    </row>
    <row r="1967" spans="1:10" ht="14.15" customHeight="1">
      <c r="A1967" s="403" t="s">
        <v>8625</v>
      </c>
      <c r="B1967" s="706" t="s">
        <v>8503</v>
      </c>
      <c r="C1967" s="399">
        <v>363</v>
      </c>
      <c r="D1967" s="490">
        <v>25</v>
      </c>
      <c r="E1967" s="446">
        <v>33.15</v>
      </c>
      <c r="F1967" s="752">
        <f t="shared" si="513"/>
        <v>33.15</v>
      </c>
      <c r="G1967" s="695">
        <f>'Заказ, cкидки и курсы валют'!$J$23*F1967</f>
        <v>381.22499999999997</v>
      </c>
      <c r="H1967" s="400">
        <f t="shared" si="514"/>
        <v>9530.6299999999992</v>
      </c>
      <c r="I1967" s="14"/>
    </row>
    <row r="1968" spans="1:10" ht="14.15" customHeight="1">
      <c r="A1968" s="403" t="s">
        <v>8626</v>
      </c>
      <c r="B1968" s="706" t="s">
        <v>8504</v>
      </c>
      <c r="C1968" s="399">
        <v>393</v>
      </c>
      <c r="D1968" s="490">
        <v>25</v>
      </c>
      <c r="E1968" s="446">
        <v>33.15</v>
      </c>
      <c r="F1968" s="752">
        <f t="shared" si="513"/>
        <v>33.15</v>
      </c>
      <c r="G1968" s="695">
        <f>'Заказ, cкидки и курсы валют'!$J$23*F1968</f>
        <v>381.22499999999997</v>
      </c>
      <c r="H1968" s="400">
        <f t="shared" si="514"/>
        <v>9530.6299999999992</v>
      </c>
      <c r="I1968" s="14"/>
    </row>
    <row r="1969" spans="1:9" ht="14.15" customHeight="1">
      <c r="A1969" s="403" t="s">
        <v>8627</v>
      </c>
      <c r="B1969" s="706" t="s">
        <v>8505</v>
      </c>
      <c r="C1969" s="399">
        <v>423</v>
      </c>
      <c r="D1969" s="490">
        <v>25</v>
      </c>
      <c r="E1969" s="446">
        <v>33.15</v>
      </c>
      <c r="F1969" s="752">
        <f t="shared" si="513"/>
        <v>33.15</v>
      </c>
      <c r="G1969" s="695">
        <f>'Заказ, cкидки и курсы валют'!$J$23*F1969</f>
        <v>381.22499999999997</v>
      </c>
      <c r="H1969" s="400">
        <f t="shared" si="514"/>
        <v>9530.6299999999992</v>
      </c>
      <c r="I1969" s="14"/>
    </row>
    <row r="1970" spans="1:9" ht="14.15" customHeight="1">
      <c r="A1970" s="403" t="s">
        <v>8628</v>
      </c>
      <c r="B1970" s="706" t="s">
        <v>8506</v>
      </c>
      <c r="C1970" s="399">
        <v>483</v>
      </c>
      <c r="D1970" s="490">
        <v>25</v>
      </c>
      <c r="E1970" s="446">
        <v>29.57</v>
      </c>
      <c r="F1970" s="752">
        <f t="shared" si="513"/>
        <v>29.57</v>
      </c>
      <c r="G1970" s="695">
        <f>'Заказ, cкидки и курсы валют'!$J$23*F1970</f>
        <v>340.05500000000001</v>
      </c>
      <c r="H1970" s="400">
        <f t="shared" si="514"/>
        <v>8501.3799999999992</v>
      </c>
      <c r="I1970" s="14"/>
    </row>
    <row r="1971" spans="1:9" ht="14.15" customHeight="1">
      <c r="A1971" s="403" t="s">
        <v>8629</v>
      </c>
      <c r="B1971" s="706" t="s">
        <v>8507</v>
      </c>
      <c r="C1971" s="399">
        <v>543</v>
      </c>
      <c r="D1971" s="490">
        <v>25</v>
      </c>
      <c r="E1971" s="446">
        <v>35.950000000000003</v>
      </c>
      <c r="F1971" s="752">
        <f t="shared" si="513"/>
        <v>35.950000000000003</v>
      </c>
      <c r="G1971" s="695">
        <f>'Заказ, cкидки и курсы валют'!$J$23*F1971</f>
        <v>413.42500000000001</v>
      </c>
      <c r="H1971" s="400">
        <f t="shared" si="514"/>
        <v>10335.629999999999</v>
      </c>
      <c r="I1971" s="14"/>
    </row>
    <row r="1972" spans="1:9" ht="14.15" customHeight="1">
      <c r="A1972" s="403" t="s">
        <v>8631</v>
      </c>
      <c r="B1972" s="706" t="s">
        <v>8508</v>
      </c>
      <c r="C1972" s="399">
        <v>602</v>
      </c>
      <c r="D1972" s="490">
        <v>25</v>
      </c>
      <c r="E1972" s="446">
        <v>31.85</v>
      </c>
      <c r="F1972" s="752">
        <f t="shared" si="513"/>
        <v>31.85</v>
      </c>
      <c r="G1972" s="695">
        <f>'Заказ, cкидки и курсы валют'!$J$23*F1972</f>
        <v>366.27500000000003</v>
      </c>
      <c r="H1972" s="400">
        <f t="shared" si="514"/>
        <v>9156.8799999999992</v>
      </c>
      <c r="I1972" s="14"/>
    </row>
    <row r="1973" spans="1:9" ht="14.15" customHeight="1">
      <c r="A1973" s="403" t="s">
        <v>8630</v>
      </c>
      <c r="B1973" s="706" t="s">
        <v>8509</v>
      </c>
      <c r="C1973" s="399"/>
      <c r="D1973" s="490">
        <v>25</v>
      </c>
      <c r="E1973" s="446">
        <v>35.950000000000003</v>
      </c>
      <c r="F1973" s="752">
        <f t="shared" si="513"/>
        <v>35.950000000000003</v>
      </c>
      <c r="G1973" s="695">
        <f>'Заказ, cкидки и курсы валют'!$J$23*F1973</f>
        <v>413.42500000000001</v>
      </c>
      <c r="H1973" s="400">
        <f t="shared" si="514"/>
        <v>10335.629999999999</v>
      </c>
      <c r="I1973" s="14"/>
    </row>
    <row r="1974" spans="1:9" ht="14.15" customHeight="1">
      <c r="A1974" s="403" t="s">
        <v>8632</v>
      </c>
      <c r="B1974" s="706" t="s">
        <v>8510</v>
      </c>
      <c r="C1974" s="399"/>
      <c r="D1974" s="490">
        <v>25</v>
      </c>
      <c r="E1974" s="446">
        <v>31.85</v>
      </c>
      <c r="F1974" s="752">
        <f t="shared" si="513"/>
        <v>31.85</v>
      </c>
      <c r="G1974" s="695">
        <f>'Заказ, cкидки и курсы валют'!$J$23*F1974</f>
        <v>366.27500000000003</v>
      </c>
      <c r="H1974" s="400">
        <f t="shared" si="514"/>
        <v>9156.8799999999992</v>
      </c>
      <c r="I1974" s="14"/>
    </row>
    <row r="1975" spans="1:9" ht="14.15" customHeight="1">
      <c r="A1975" s="403" t="s">
        <v>8633</v>
      </c>
      <c r="B1975" s="706" t="s">
        <v>8511</v>
      </c>
      <c r="C1975" s="399"/>
      <c r="D1975" s="490">
        <v>25</v>
      </c>
      <c r="E1975" s="446">
        <v>41.26</v>
      </c>
      <c r="F1975" s="752">
        <f t="shared" si="513"/>
        <v>41.26</v>
      </c>
      <c r="G1975" s="695">
        <f>'Заказ, cкидки и курсы валют'!$J$23*F1975</f>
        <v>474.48999999999995</v>
      </c>
      <c r="H1975" s="400">
        <f t="shared" si="514"/>
        <v>11862.25</v>
      </c>
      <c r="I1975" s="14"/>
    </row>
    <row r="1976" spans="1:9" ht="12" customHeight="1" thickBot="1"/>
    <row r="1977" spans="1:9" ht="15.75" customHeight="1">
      <c r="A1977" s="904"/>
      <c r="B1977" s="905"/>
      <c r="C1977" s="1962" t="s">
        <v>9432</v>
      </c>
      <c r="D1977" s="64"/>
      <c r="E1977" s="709"/>
      <c r="F1977" s="428"/>
      <c r="G1977" s="513"/>
      <c r="H1977" s="66"/>
      <c r="I1977" s="80"/>
    </row>
    <row r="1978" spans="1:9" ht="14.25" customHeight="1">
      <c r="A1978" s="890"/>
      <c r="C1978" s="1475" t="s">
        <v>5118</v>
      </c>
      <c r="D1978" s="81"/>
      <c r="E1978" s="443" t="s">
        <v>2318</v>
      </c>
      <c r="F1978" s="429"/>
      <c r="G1978" s="84"/>
      <c r="H1978" s="84" t="s">
        <v>8634</v>
      </c>
      <c r="I1978" s="85"/>
    </row>
    <row r="1979" spans="1:9" ht="12" customHeight="1">
      <c r="A1979" s="890"/>
      <c r="C1979" s="1475"/>
      <c r="D1979" s="70"/>
      <c r="E1979" s="713"/>
      <c r="F1979" s="465"/>
      <c r="G1979" s="703"/>
      <c r="H1979" s="16"/>
      <c r="I1979" s="132"/>
    </row>
    <row r="1980" spans="1:9" ht="12" customHeight="1">
      <c r="A1980" s="890"/>
      <c r="C1980" s="1475"/>
      <c r="D1980" s="70"/>
      <c r="E1980" s="713"/>
      <c r="F1980" s="465"/>
      <c r="G1980" s="703"/>
      <c r="H1980" s="16"/>
      <c r="I1980" s="132"/>
    </row>
    <row r="1981" spans="1:9" ht="12" customHeight="1">
      <c r="A1981" s="890"/>
      <c r="C1981" s="1475"/>
      <c r="D1981" s="70"/>
      <c r="E1981" s="713"/>
      <c r="F1981" s="465"/>
      <c r="G1981" s="703"/>
      <c r="H1981" s="16"/>
      <c r="I1981" s="132"/>
    </row>
    <row r="1982" spans="1:9" ht="18" customHeight="1" thickBot="1">
      <c r="A1982" s="2042" t="s">
        <v>7302</v>
      </c>
      <c r="B1982" s="897"/>
      <c r="C1982" s="1931"/>
      <c r="D1982" s="72"/>
      <c r="E1982" s="714"/>
      <c r="F1982" s="467"/>
      <c r="G1982" s="704"/>
      <c r="H1982" s="136"/>
      <c r="I1982" s="137"/>
    </row>
    <row r="1983" spans="1:9" ht="36" customHeight="1">
      <c r="A1983" s="1519" t="s">
        <v>1013</v>
      </c>
      <c r="B1983" s="1520" t="s">
        <v>1014</v>
      </c>
      <c r="C1983" s="2286" t="s">
        <v>665</v>
      </c>
      <c r="D1983" s="158" t="s">
        <v>2923</v>
      </c>
      <c r="E1983" s="432" t="s">
        <v>10280</v>
      </c>
      <c r="F1983" s="469" t="s">
        <v>2578</v>
      </c>
      <c r="G1983" s="693" t="s">
        <v>3729</v>
      </c>
      <c r="H1983" s="264" t="s">
        <v>493</v>
      </c>
      <c r="I1983" s="160" t="s">
        <v>4003</v>
      </c>
    </row>
    <row r="1984" spans="1:9" ht="14.15" customHeight="1">
      <c r="A1984" s="1519"/>
      <c r="B1984" s="1680"/>
      <c r="C1984" s="2286" t="s">
        <v>3419</v>
      </c>
      <c r="D1984" s="313" t="s">
        <v>3730</v>
      </c>
      <c r="E1984" s="715" t="s">
        <v>264</v>
      </c>
      <c r="F1984" s="475">
        <f>'Заказ, cкидки и курсы валют'!$I$12</f>
        <v>0</v>
      </c>
      <c r="G1984" s="764"/>
      <c r="H1984" s="358"/>
      <c r="I1984" s="252"/>
    </row>
    <row r="1985" spans="1:9" ht="14.15" customHeight="1">
      <c r="A1985" s="403" t="s">
        <v>8652</v>
      </c>
      <c r="B1985" s="706" t="s">
        <v>3435</v>
      </c>
      <c r="C1985" s="399">
        <v>5.1100000000000003</v>
      </c>
      <c r="D1985" s="38">
        <v>25</v>
      </c>
      <c r="E1985" s="446">
        <v>37.68</v>
      </c>
      <c r="F1985" s="471">
        <f>ROUND(E1985*(1-$F$11),2)</f>
        <v>37.68</v>
      </c>
      <c r="G1985" s="691">
        <f>'Заказ, cкидки и курсы валют'!$J$23*F1985</f>
        <v>433.32</v>
      </c>
      <c r="H1985" s="96">
        <f>ROUND((D1985)*G1985,2)</f>
        <v>10833</v>
      </c>
      <c r="I1985" s="14"/>
    </row>
    <row r="1986" spans="1:9" ht="14.15" customHeight="1">
      <c r="A1986" s="403" t="s">
        <v>8653</v>
      </c>
      <c r="B1986" s="706" t="s">
        <v>3761</v>
      </c>
      <c r="C1986" s="399">
        <v>5.8</v>
      </c>
      <c r="D1986" s="38">
        <v>25</v>
      </c>
      <c r="E1986" s="446">
        <v>37.68</v>
      </c>
      <c r="F1986" s="471">
        <f t="shared" ref="F1986:F2010" si="519">ROUND(E1986*(1-$F$11),2)</f>
        <v>37.68</v>
      </c>
      <c r="G1986" s="691">
        <f>'Заказ, cкидки и курсы валют'!$J$23*F1986</f>
        <v>433.32</v>
      </c>
      <c r="H1986" s="96">
        <f t="shared" ref="H1986:H2010" si="520">ROUND((D1986)*G1986,2)</f>
        <v>10833</v>
      </c>
      <c r="I1986" s="14"/>
    </row>
    <row r="1987" spans="1:9" ht="14.15" customHeight="1">
      <c r="A1987" s="403" t="s">
        <v>8654</v>
      </c>
      <c r="B1987" s="706" t="s">
        <v>99</v>
      </c>
      <c r="C1987" s="399">
        <v>6.65</v>
      </c>
      <c r="D1987" s="38">
        <v>25</v>
      </c>
      <c r="E1987" s="446">
        <v>36.950000000000003</v>
      </c>
      <c r="F1987" s="471">
        <f t="shared" si="519"/>
        <v>36.950000000000003</v>
      </c>
      <c r="G1987" s="691">
        <f>'Заказ, cкидки и курсы валют'!$J$23*F1987</f>
        <v>424.92500000000001</v>
      </c>
      <c r="H1987" s="96">
        <f t="shared" si="520"/>
        <v>10623.13</v>
      </c>
      <c r="I1987" s="14"/>
    </row>
    <row r="1988" spans="1:9" ht="14.15" customHeight="1">
      <c r="A1988" s="403" t="s">
        <v>8655</v>
      </c>
      <c r="B1988" s="706" t="s">
        <v>8635</v>
      </c>
      <c r="C1988" s="399">
        <v>7.51</v>
      </c>
      <c r="D1988" s="38">
        <v>25</v>
      </c>
      <c r="E1988" s="446">
        <v>36.950000000000003</v>
      </c>
      <c r="F1988" s="471">
        <f t="shared" si="519"/>
        <v>36.950000000000003</v>
      </c>
      <c r="G1988" s="691">
        <f>'Заказ, cкидки и курсы валют'!$J$23*F1988</f>
        <v>424.92500000000001</v>
      </c>
      <c r="H1988" s="96">
        <f t="shared" si="520"/>
        <v>10623.13</v>
      </c>
      <c r="I1988" s="14"/>
    </row>
    <row r="1989" spans="1:9" ht="14.15" customHeight="1">
      <c r="A1989" s="403" t="s">
        <v>8656</v>
      </c>
      <c r="B1989" s="706" t="s">
        <v>100</v>
      </c>
      <c r="C1989" s="399">
        <v>8</v>
      </c>
      <c r="D1989" s="38">
        <v>25</v>
      </c>
      <c r="E1989" s="446">
        <v>36.950000000000003</v>
      </c>
      <c r="F1989" s="471">
        <f t="shared" si="519"/>
        <v>36.950000000000003</v>
      </c>
      <c r="G1989" s="691">
        <f>'Заказ, cкидки и курсы валют'!$J$23*F1989</f>
        <v>424.92500000000001</v>
      </c>
      <c r="H1989" s="96">
        <f t="shared" si="520"/>
        <v>10623.13</v>
      </c>
      <c r="I1989" s="14"/>
    </row>
    <row r="1990" spans="1:9" ht="14.15" customHeight="1">
      <c r="A1990" s="403" t="s">
        <v>8657</v>
      </c>
      <c r="B1990" s="706" t="s">
        <v>1317</v>
      </c>
      <c r="C1990" s="399">
        <v>8.23</v>
      </c>
      <c r="D1990" s="38">
        <v>25</v>
      </c>
      <c r="E1990" s="446">
        <v>34.549999999999997</v>
      </c>
      <c r="F1990" s="471">
        <f t="shared" si="519"/>
        <v>34.549999999999997</v>
      </c>
      <c r="G1990" s="691">
        <f>'Заказ, cкидки и курсы валют'!$J$23*F1990</f>
        <v>397.32499999999999</v>
      </c>
      <c r="H1990" s="96">
        <f t="shared" si="520"/>
        <v>9933.1299999999992</v>
      </c>
      <c r="I1990" s="14"/>
    </row>
    <row r="1991" spans="1:9" ht="14.15" customHeight="1">
      <c r="A1991" s="403" t="s">
        <v>8645</v>
      </c>
      <c r="B1991" s="706" t="s">
        <v>188</v>
      </c>
      <c r="C1991" s="399">
        <v>10</v>
      </c>
      <c r="D1991" s="38">
        <v>25</v>
      </c>
      <c r="E1991" s="446">
        <v>36.21</v>
      </c>
      <c r="F1991" s="471">
        <f t="shared" si="519"/>
        <v>36.21</v>
      </c>
      <c r="G1991" s="691">
        <f>'Заказ, cкидки и курсы валют'!$J$23*F1991</f>
        <v>416.41500000000002</v>
      </c>
      <c r="H1991" s="96">
        <f t="shared" si="520"/>
        <v>10410.379999999999</v>
      </c>
      <c r="I1991" s="14"/>
    </row>
    <row r="1992" spans="1:9" ht="14.15" customHeight="1">
      <c r="A1992" s="403" t="s">
        <v>8646</v>
      </c>
      <c r="B1992" s="706" t="s">
        <v>609</v>
      </c>
      <c r="C1992" s="399">
        <v>11</v>
      </c>
      <c r="D1992" s="38">
        <v>25</v>
      </c>
      <c r="E1992" s="446">
        <v>36.21</v>
      </c>
      <c r="F1992" s="471">
        <f t="shared" si="519"/>
        <v>36.21</v>
      </c>
      <c r="G1992" s="691">
        <f>'Заказ, cкидки и курсы валют'!$J$23*F1992</f>
        <v>416.41500000000002</v>
      </c>
      <c r="H1992" s="96">
        <f t="shared" si="520"/>
        <v>10410.379999999999</v>
      </c>
      <c r="I1992" s="14"/>
    </row>
    <row r="1993" spans="1:9" ht="14.15" customHeight="1">
      <c r="A1993" s="403" t="s">
        <v>8647</v>
      </c>
      <c r="B1993" s="706" t="s">
        <v>177</v>
      </c>
      <c r="C1993" s="399">
        <v>12.7</v>
      </c>
      <c r="D1993" s="38">
        <v>25</v>
      </c>
      <c r="E1993" s="446">
        <v>36.21</v>
      </c>
      <c r="F1993" s="471">
        <f t="shared" si="519"/>
        <v>36.21</v>
      </c>
      <c r="G1993" s="691">
        <f>'Заказ, cкидки и курсы валют'!$J$23*F1993</f>
        <v>416.41500000000002</v>
      </c>
      <c r="H1993" s="96">
        <f t="shared" si="520"/>
        <v>10410.379999999999</v>
      </c>
      <c r="I1993" s="14"/>
    </row>
    <row r="1994" spans="1:9" ht="14.15" customHeight="1">
      <c r="A1994" s="403" t="s">
        <v>8648</v>
      </c>
      <c r="B1994" s="706" t="s">
        <v>83</v>
      </c>
      <c r="C1994" s="399">
        <v>14.4</v>
      </c>
      <c r="D1994" s="38">
        <v>25</v>
      </c>
      <c r="E1994" s="446">
        <v>29.32</v>
      </c>
      <c r="F1994" s="471">
        <f t="shared" si="519"/>
        <v>29.32</v>
      </c>
      <c r="G1994" s="691">
        <f>'Заказ, cкидки и курсы валют'!$J$23*F1994</f>
        <v>337.18</v>
      </c>
      <c r="H1994" s="96">
        <f t="shared" si="520"/>
        <v>8429.5</v>
      </c>
      <c r="I1994" s="14"/>
    </row>
    <row r="1995" spans="1:9" ht="14.15" customHeight="1">
      <c r="A1995" s="403" t="s">
        <v>8649</v>
      </c>
      <c r="B1995" s="706" t="s">
        <v>178</v>
      </c>
      <c r="C1995" s="399">
        <v>16.2</v>
      </c>
      <c r="D1995" s="38">
        <v>25</v>
      </c>
      <c r="E1995" s="446">
        <v>36.21</v>
      </c>
      <c r="F1995" s="471">
        <f t="shared" si="519"/>
        <v>36.21</v>
      </c>
      <c r="G1995" s="691">
        <f>'Заказ, cкидки и курсы валют'!$J$23*F1995</f>
        <v>416.41500000000002</v>
      </c>
      <c r="H1995" s="96">
        <f t="shared" si="520"/>
        <v>10410.379999999999</v>
      </c>
      <c r="I1995" s="14"/>
    </row>
    <row r="1996" spans="1:9" ht="14.15" customHeight="1">
      <c r="A1996" s="403" t="s">
        <v>8650</v>
      </c>
      <c r="B1996" s="706" t="s">
        <v>179</v>
      </c>
      <c r="C1996" s="399">
        <v>18</v>
      </c>
      <c r="D1996" s="38">
        <v>25</v>
      </c>
      <c r="E1996" s="446">
        <v>32.549999999999997</v>
      </c>
      <c r="F1996" s="471">
        <f t="shared" si="519"/>
        <v>32.549999999999997</v>
      </c>
      <c r="G1996" s="691">
        <f>'Заказ, cкидки и курсы валют'!$J$23*F1996</f>
        <v>374.32499999999999</v>
      </c>
      <c r="H1996" s="96">
        <f t="shared" si="520"/>
        <v>9358.1299999999992</v>
      </c>
      <c r="I1996" s="14"/>
    </row>
    <row r="1997" spans="1:9" ht="14.15" customHeight="1">
      <c r="A1997" s="403" t="s">
        <v>8651</v>
      </c>
      <c r="B1997" s="706" t="s">
        <v>180</v>
      </c>
      <c r="C1997" s="399">
        <v>19.8</v>
      </c>
      <c r="D1997" s="38">
        <v>25</v>
      </c>
      <c r="E1997" s="446">
        <v>32.19</v>
      </c>
      <c r="F1997" s="471">
        <f t="shared" si="519"/>
        <v>32.19</v>
      </c>
      <c r="G1997" s="691">
        <f>'Заказ, cкидки и курсы валют'!$J$23*F1997</f>
        <v>370.18499999999995</v>
      </c>
      <c r="H1997" s="96">
        <f t="shared" si="520"/>
        <v>9254.6299999999992</v>
      </c>
      <c r="I1997" s="14"/>
    </row>
    <row r="1998" spans="1:9" ht="14.15" customHeight="1">
      <c r="A1998" s="403" t="s">
        <v>10541</v>
      </c>
      <c r="B1998" s="706" t="s">
        <v>181</v>
      </c>
      <c r="C1998" s="399"/>
      <c r="D1998" s="38">
        <v>25</v>
      </c>
      <c r="E1998" s="446">
        <v>30.44</v>
      </c>
      <c r="F1998" s="471">
        <f t="shared" si="519"/>
        <v>30.44</v>
      </c>
      <c r="G1998" s="691">
        <f>'Заказ, cкидки и курсы валют'!$J$23*F1998</f>
        <v>350.06</v>
      </c>
      <c r="H1998" s="96">
        <f t="shared" si="520"/>
        <v>8751.5</v>
      </c>
      <c r="I1998" s="14"/>
    </row>
    <row r="1999" spans="1:9" ht="14.15" customHeight="1">
      <c r="A1999" s="403" t="s">
        <v>10066</v>
      </c>
      <c r="B1999" s="706" t="s">
        <v>182</v>
      </c>
      <c r="C1999" s="399">
        <v>20.7</v>
      </c>
      <c r="D1999" s="38">
        <v>25</v>
      </c>
      <c r="E1999" s="446">
        <v>31.34</v>
      </c>
      <c r="F1999" s="471">
        <f t="shared" si="519"/>
        <v>31.34</v>
      </c>
      <c r="G1999" s="691">
        <f>'Заказ, cкидки и курсы валют'!$J$23*F1999</f>
        <v>360.41</v>
      </c>
      <c r="H1999" s="96">
        <f t="shared" si="520"/>
        <v>9010.25</v>
      </c>
      <c r="I1999" s="14"/>
    </row>
    <row r="2000" spans="1:9" ht="14.15" customHeight="1">
      <c r="A2000" s="403" t="s">
        <v>11295</v>
      </c>
      <c r="B2000" s="706" t="s">
        <v>183</v>
      </c>
      <c r="C2000" s="399"/>
      <c r="D2000" s="38">
        <v>25</v>
      </c>
      <c r="E2000" s="446">
        <v>32.97</v>
      </c>
      <c r="F2000" s="471">
        <f t="shared" si="519"/>
        <v>32.97</v>
      </c>
      <c r="G2000" s="691">
        <f>'Заказ, cкидки и курсы валют'!$J$23*F2000</f>
        <v>379.15499999999997</v>
      </c>
      <c r="H2000" s="96">
        <f t="shared" si="520"/>
        <v>9478.8799999999992</v>
      </c>
      <c r="I2000" s="14"/>
    </row>
    <row r="2001" spans="1:9" ht="14.15" customHeight="1">
      <c r="A2001" s="403" t="s">
        <v>8658</v>
      </c>
      <c r="B2001" s="706" t="s">
        <v>3430</v>
      </c>
      <c r="C2001" s="399">
        <v>23.4</v>
      </c>
      <c r="D2001" s="38">
        <v>25</v>
      </c>
      <c r="E2001" s="446">
        <v>36.21</v>
      </c>
      <c r="F2001" s="471">
        <f t="shared" si="519"/>
        <v>36.21</v>
      </c>
      <c r="G2001" s="691">
        <f>'Заказ, cкидки и курсы валют'!$J$23*F2001</f>
        <v>416.41500000000002</v>
      </c>
      <c r="H2001" s="96">
        <f t="shared" si="520"/>
        <v>10410.379999999999</v>
      </c>
      <c r="I2001" s="14"/>
    </row>
    <row r="2002" spans="1:9" ht="14.15" customHeight="1">
      <c r="A2002" s="403" t="s">
        <v>8659</v>
      </c>
      <c r="B2002" s="706" t="s">
        <v>2898</v>
      </c>
      <c r="C2002" s="399">
        <v>27</v>
      </c>
      <c r="D2002" s="38">
        <v>25</v>
      </c>
      <c r="E2002" s="446">
        <v>36.21</v>
      </c>
      <c r="F2002" s="471">
        <f t="shared" si="519"/>
        <v>36.21</v>
      </c>
      <c r="G2002" s="691">
        <f>'Заказ, cкидки и курсы валют'!$J$23*F2002</f>
        <v>416.41500000000002</v>
      </c>
      <c r="H2002" s="96">
        <f t="shared" si="520"/>
        <v>10410.379999999999</v>
      </c>
      <c r="I2002" s="14"/>
    </row>
    <row r="2003" spans="1:9" ht="14.15" customHeight="1">
      <c r="A2003" s="403" t="s">
        <v>8660</v>
      </c>
      <c r="B2003" s="706" t="s">
        <v>2899</v>
      </c>
      <c r="C2003" s="399">
        <v>28.8</v>
      </c>
      <c r="D2003" s="38">
        <v>25</v>
      </c>
      <c r="E2003" s="446">
        <v>35.47</v>
      </c>
      <c r="F2003" s="471">
        <f t="shared" si="519"/>
        <v>35.47</v>
      </c>
      <c r="G2003" s="691">
        <f>'Заказ, cкидки и курсы валют'!$J$23*F2003</f>
        <v>407.90499999999997</v>
      </c>
      <c r="H2003" s="96">
        <f t="shared" si="520"/>
        <v>10197.629999999999</v>
      </c>
      <c r="I2003" s="14"/>
    </row>
    <row r="2004" spans="1:9" ht="14.15" customHeight="1">
      <c r="A2004" s="403" t="s">
        <v>8661</v>
      </c>
      <c r="B2004" s="706" t="s">
        <v>610</v>
      </c>
      <c r="C2004" s="399">
        <v>11.1</v>
      </c>
      <c r="D2004" s="38">
        <v>25</v>
      </c>
      <c r="E2004" s="446">
        <v>26.93</v>
      </c>
      <c r="F2004" s="471">
        <f t="shared" si="519"/>
        <v>26.93</v>
      </c>
      <c r="G2004" s="691">
        <f>'Заказ, cкидки и курсы валют'!$J$23*F2004</f>
        <v>309.69499999999999</v>
      </c>
      <c r="H2004" s="96">
        <f t="shared" si="520"/>
        <v>7742.38</v>
      </c>
      <c r="I2004" s="14"/>
    </row>
    <row r="2005" spans="1:9" ht="14.15" customHeight="1">
      <c r="A2005" s="403" t="s">
        <v>8662</v>
      </c>
      <c r="B2005" s="531" t="s">
        <v>2900</v>
      </c>
      <c r="C2005" s="399">
        <v>11.93</v>
      </c>
      <c r="D2005" s="38">
        <v>25</v>
      </c>
      <c r="E2005" s="446">
        <v>32.31</v>
      </c>
      <c r="F2005" s="471">
        <f t="shared" si="519"/>
        <v>32.31</v>
      </c>
      <c r="G2005" s="691">
        <f>'Заказ, cкидки и курсы валют'!$J$23*F2005</f>
        <v>371.56500000000005</v>
      </c>
      <c r="H2005" s="96">
        <f t="shared" si="520"/>
        <v>9289.1299999999992</v>
      </c>
      <c r="I2005" s="14"/>
    </row>
    <row r="2006" spans="1:9" ht="14.15" customHeight="1">
      <c r="A2006" s="403" t="s">
        <v>8664</v>
      </c>
      <c r="B2006" s="706" t="s">
        <v>189</v>
      </c>
      <c r="C2006" s="399">
        <v>13.48</v>
      </c>
      <c r="D2006" s="38">
        <v>25</v>
      </c>
      <c r="E2006" s="446">
        <v>27.51</v>
      </c>
      <c r="F2006" s="471">
        <f t="shared" si="519"/>
        <v>27.51</v>
      </c>
      <c r="G2006" s="691">
        <f>'Заказ, cкидки и курсы валют'!$J$23*F2006</f>
        <v>316.36500000000001</v>
      </c>
      <c r="H2006" s="96">
        <f t="shared" si="520"/>
        <v>7909.13</v>
      </c>
      <c r="I2006" s="14"/>
    </row>
    <row r="2007" spans="1:9" ht="14.15" customHeight="1">
      <c r="A2007" s="403" t="s">
        <v>8663</v>
      </c>
      <c r="B2007" s="706" t="s">
        <v>1303</v>
      </c>
      <c r="C2007" s="399">
        <v>15.03</v>
      </c>
      <c r="D2007" s="38">
        <v>25</v>
      </c>
      <c r="E2007" s="446">
        <v>27.14</v>
      </c>
      <c r="F2007" s="471">
        <f t="shared" si="519"/>
        <v>27.14</v>
      </c>
      <c r="G2007" s="691">
        <f>'Заказ, cкидки и курсы валют'!$J$23*F2007</f>
        <v>312.11</v>
      </c>
      <c r="H2007" s="96">
        <f t="shared" si="520"/>
        <v>7802.75</v>
      </c>
      <c r="I2007" s="14"/>
    </row>
    <row r="2008" spans="1:9" ht="14.15" customHeight="1">
      <c r="A2008" s="403" t="s">
        <v>8665</v>
      </c>
      <c r="B2008" s="706" t="s">
        <v>190</v>
      </c>
      <c r="C2008" s="399">
        <v>16.579999999999998</v>
      </c>
      <c r="D2008" s="38">
        <v>25</v>
      </c>
      <c r="E2008" s="446">
        <v>27.14</v>
      </c>
      <c r="F2008" s="471">
        <f t="shared" si="519"/>
        <v>27.14</v>
      </c>
      <c r="G2008" s="691">
        <f>'Заказ, cкидки и курсы валют'!$J$23*F2008</f>
        <v>312.11</v>
      </c>
      <c r="H2008" s="96">
        <f t="shared" si="520"/>
        <v>7802.75</v>
      </c>
      <c r="I2008" s="14"/>
    </row>
    <row r="2009" spans="1:9" ht="14.15" customHeight="1">
      <c r="A2009" s="403" t="s">
        <v>9821</v>
      </c>
      <c r="B2009" s="706" t="s">
        <v>4042</v>
      </c>
      <c r="C2009" s="399">
        <v>17</v>
      </c>
      <c r="D2009" s="38">
        <v>25</v>
      </c>
      <c r="E2009" s="446">
        <v>27.14</v>
      </c>
      <c r="F2009" s="471">
        <f t="shared" si="519"/>
        <v>27.14</v>
      </c>
      <c r="G2009" s="691">
        <f>'Заказ, cкидки и курсы валют'!$J$23*F2009</f>
        <v>312.11</v>
      </c>
      <c r="H2009" s="96">
        <f t="shared" si="520"/>
        <v>7802.75</v>
      </c>
      <c r="I2009" s="14"/>
    </row>
    <row r="2010" spans="1:9" ht="14.15" customHeight="1">
      <c r="A2010" s="403" t="s">
        <v>8666</v>
      </c>
      <c r="B2010" s="706" t="s">
        <v>191</v>
      </c>
      <c r="C2010" s="399">
        <v>18.13</v>
      </c>
      <c r="D2010" s="38">
        <v>25</v>
      </c>
      <c r="E2010" s="446">
        <v>27.95</v>
      </c>
      <c r="F2010" s="471">
        <f t="shared" si="519"/>
        <v>27.95</v>
      </c>
      <c r="G2010" s="691">
        <f>'Заказ, cкидки и курсы валют'!$J$23*F2010</f>
        <v>321.42500000000001</v>
      </c>
      <c r="H2010" s="96">
        <f t="shared" si="520"/>
        <v>8035.63</v>
      </c>
      <c r="I2010" s="14"/>
    </row>
    <row r="2011" spans="1:9" ht="14.15" customHeight="1">
      <c r="A2011" s="403" t="s">
        <v>9822</v>
      </c>
      <c r="B2011" s="706" t="s">
        <v>236</v>
      </c>
      <c r="C2011" s="399">
        <v>18.7</v>
      </c>
      <c r="D2011" s="38">
        <v>25</v>
      </c>
      <c r="E2011" s="446">
        <v>28.38</v>
      </c>
      <c r="F2011" s="471">
        <f t="shared" ref="F2011:F2041" si="521">ROUND(E2011*(1-$F$11),2)</f>
        <v>28.38</v>
      </c>
      <c r="G2011" s="691">
        <f>'Заказ, cкидки и курсы валют'!$J$23*F2011</f>
        <v>326.37</v>
      </c>
      <c r="H2011" s="96">
        <f t="shared" ref="H2011:H2041" si="522">ROUND((D2011)*G2011,2)</f>
        <v>8159.25</v>
      </c>
      <c r="I2011" s="14"/>
    </row>
    <row r="2012" spans="1:9" ht="14.15" customHeight="1">
      <c r="A2012" s="403" t="s">
        <v>8667</v>
      </c>
      <c r="B2012" s="706" t="s">
        <v>192</v>
      </c>
      <c r="C2012" s="399">
        <v>19.690000000000001</v>
      </c>
      <c r="D2012" s="38">
        <v>25</v>
      </c>
      <c r="E2012" s="446">
        <v>27.73</v>
      </c>
      <c r="F2012" s="471">
        <f t="shared" si="521"/>
        <v>27.73</v>
      </c>
      <c r="G2012" s="691">
        <f>'Заказ, cкидки и курсы валют'!$J$23*F2012</f>
        <v>318.89499999999998</v>
      </c>
      <c r="H2012" s="96">
        <f t="shared" si="522"/>
        <v>7972.38</v>
      </c>
      <c r="I2012" s="14"/>
    </row>
    <row r="2013" spans="1:9" ht="14.15" customHeight="1">
      <c r="A2013" s="403" t="s">
        <v>8668</v>
      </c>
      <c r="B2013" s="706" t="s">
        <v>193</v>
      </c>
      <c r="C2013" s="399">
        <v>21.14</v>
      </c>
      <c r="D2013" s="38">
        <v>25</v>
      </c>
      <c r="E2013" s="446">
        <v>27.73</v>
      </c>
      <c r="F2013" s="471">
        <f t="shared" si="521"/>
        <v>27.73</v>
      </c>
      <c r="G2013" s="691">
        <f>'Заказ, cкидки и курсы валют'!$J$23*F2013</f>
        <v>318.89499999999998</v>
      </c>
      <c r="H2013" s="96">
        <f t="shared" si="522"/>
        <v>7972.38</v>
      </c>
      <c r="I2013" s="14"/>
    </row>
    <row r="2014" spans="1:9" ht="14.15" customHeight="1">
      <c r="A2014" s="403" t="s">
        <v>8669</v>
      </c>
      <c r="B2014" s="706" t="s">
        <v>2901</v>
      </c>
      <c r="C2014" s="399">
        <v>23.4</v>
      </c>
      <c r="D2014" s="38">
        <v>25</v>
      </c>
      <c r="E2014" s="446">
        <v>30.95</v>
      </c>
      <c r="F2014" s="471">
        <f t="shared" si="521"/>
        <v>30.95</v>
      </c>
      <c r="G2014" s="691">
        <f>'Заказ, cкидки и курсы валют'!$J$23*F2014</f>
        <v>355.92500000000001</v>
      </c>
      <c r="H2014" s="96">
        <f t="shared" si="522"/>
        <v>8898.1299999999992</v>
      </c>
      <c r="I2014" s="14"/>
    </row>
    <row r="2015" spans="1:9" ht="14.15" customHeight="1">
      <c r="A2015" s="403" t="s">
        <v>8694</v>
      </c>
      <c r="B2015" s="706" t="s">
        <v>194</v>
      </c>
      <c r="C2015" s="399">
        <v>24.25</v>
      </c>
      <c r="D2015" s="38">
        <v>25</v>
      </c>
      <c r="E2015" s="446">
        <v>31.78</v>
      </c>
      <c r="F2015" s="471">
        <f t="shared" si="521"/>
        <v>31.78</v>
      </c>
      <c r="G2015" s="691">
        <f>'Заказ, cкидки и курсы валют'!$J$23*F2015</f>
        <v>365.47</v>
      </c>
      <c r="H2015" s="96">
        <f t="shared" si="522"/>
        <v>9136.75</v>
      </c>
      <c r="I2015" s="14"/>
    </row>
    <row r="2016" spans="1:9" ht="14.15" customHeight="1">
      <c r="A2016" s="403" t="s">
        <v>8670</v>
      </c>
      <c r="B2016" s="706" t="s">
        <v>3141</v>
      </c>
      <c r="C2016" s="399">
        <v>27.35</v>
      </c>
      <c r="D2016" s="38">
        <v>25</v>
      </c>
      <c r="E2016" s="446">
        <v>34.729999999999997</v>
      </c>
      <c r="F2016" s="471">
        <f t="shared" si="521"/>
        <v>34.729999999999997</v>
      </c>
      <c r="G2016" s="691">
        <f>'Заказ, cкидки и курсы валют'!$J$23*F2016</f>
        <v>399.39499999999998</v>
      </c>
      <c r="H2016" s="96">
        <f t="shared" si="522"/>
        <v>9984.8799999999992</v>
      </c>
      <c r="I2016" s="14"/>
    </row>
    <row r="2017" spans="1:9" ht="14.15" customHeight="1">
      <c r="A2017" s="403" t="s">
        <v>8671</v>
      </c>
      <c r="B2017" s="706" t="s">
        <v>3429</v>
      </c>
      <c r="C2017" s="399">
        <v>30.45</v>
      </c>
      <c r="D2017" s="38">
        <v>25</v>
      </c>
      <c r="E2017" s="446">
        <v>34.729999999999997</v>
      </c>
      <c r="F2017" s="471">
        <f t="shared" si="521"/>
        <v>34.729999999999997</v>
      </c>
      <c r="G2017" s="691">
        <f>'Заказ, cкидки и курсы валют'!$J$23*F2017</f>
        <v>399.39499999999998</v>
      </c>
      <c r="H2017" s="96">
        <f t="shared" si="522"/>
        <v>9984.8799999999992</v>
      </c>
      <c r="I2017" s="14"/>
    </row>
    <row r="2018" spans="1:9" ht="14.15" customHeight="1">
      <c r="A2018" s="403" t="s">
        <v>8672</v>
      </c>
      <c r="B2018" s="706" t="s">
        <v>3175</v>
      </c>
      <c r="C2018" s="399">
        <v>33.56</v>
      </c>
      <c r="D2018" s="38">
        <v>25</v>
      </c>
      <c r="E2018" s="446">
        <v>34.729999999999997</v>
      </c>
      <c r="F2018" s="471">
        <f t="shared" si="521"/>
        <v>34.729999999999997</v>
      </c>
      <c r="G2018" s="691">
        <f>'Заказ, cкидки и курсы валют'!$J$23*F2018</f>
        <v>399.39499999999998</v>
      </c>
      <c r="H2018" s="96">
        <f t="shared" si="522"/>
        <v>9984.8799999999992</v>
      </c>
      <c r="I2018" s="14"/>
    </row>
    <row r="2019" spans="1:9" ht="14.15" customHeight="1">
      <c r="A2019" s="403" t="s">
        <v>8673</v>
      </c>
      <c r="B2019" s="706" t="s">
        <v>2902</v>
      </c>
      <c r="C2019" s="399">
        <v>36.56</v>
      </c>
      <c r="D2019" s="38">
        <v>25</v>
      </c>
      <c r="E2019" s="446">
        <v>28.79</v>
      </c>
      <c r="F2019" s="471">
        <f t="shared" si="521"/>
        <v>28.79</v>
      </c>
      <c r="G2019" s="691">
        <f>'Заказ, cкидки и курсы валют'!$J$23*F2019</f>
        <v>331.08499999999998</v>
      </c>
      <c r="H2019" s="96">
        <f t="shared" si="522"/>
        <v>8277.1299999999992</v>
      </c>
      <c r="I2019" s="14"/>
    </row>
    <row r="2020" spans="1:9" ht="14.15" customHeight="1">
      <c r="A2020" s="403" t="s">
        <v>8674</v>
      </c>
      <c r="B2020" s="706" t="s">
        <v>2903</v>
      </c>
      <c r="C2020" s="399">
        <v>42.77</v>
      </c>
      <c r="D2020" s="38">
        <v>25</v>
      </c>
      <c r="E2020" s="446">
        <v>31.03</v>
      </c>
      <c r="F2020" s="471">
        <f t="shared" si="521"/>
        <v>31.03</v>
      </c>
      <c r="G2020" s="691">
        <f>'Заказ, cкидки и курсы валют'!$J$23*F2020</f>
        <v>356.84500000000003</v>
      </c>
      <c r="H2020" s="96">
        <f t="shared" si="522"/>
        <v>8921.1299999999992</v>
      </c>
      <c r="I2020" s="14"/>
    </row>
    <row r="2021" spans="1:9" ht="14.15" customHeight="1">
      <c r="A2021" s="403" t="s">
        <v>8675</v>
      </c>
      <c r="B2021" s="706" t="s">
        <v>2904</v>
      </c>
      <c r="C2021" s="399">
        <v>48.98</v>
      </c>
      <c r="D2021" s="38">
        <v>25</v>
      </c>
      <c r="E2021" s="446">
        <v>34.729999999999997</v>
      </c>
      <c r="F2021" s="471">
        <f t="shared" si="521"/>
        <v>34.729999999999997</v>
      </c>
      <c r="G2021" s="691">
        <f>'Заказ, cкидки и курсы валют'!$J$23*F2021</f>
        <v>399.39499999999998</v>
      </c>
      <c r="H2021" s="96">
        <f t="shared" si="522"/>
        <v>9984.8799999999992</v>
      </c>
      <c r="I2021" s="14"/>
    </row>
    <row r="2022" spans="1:9" ht="14.15" customHeight="1">
      <c r="A2022" s="403" t="s">
        <v>8676</v>
      </c>
      <c r="B2022" s="706" t="s">
        <v>2905</v>
      </c>
      <c r="C2022" s="399">
        <v>55.19</v>
      </c>
      <c r="D2022" s="38">
        <v>25</v>
      </c>
      <c r="E2022" s="446">
        <v>26.35</v>
      </c>
      <c r="F2022" s="471">
        <f t="shared" si="521"/>
        <v>26.35</v>
      </c>
      <c r="G2022" s="691">
        <f>'Заказ, cкидки и курсы валют'!$J$23*F2022</f>
        <v>303.02500000000003</v>
      </c>
      <c r="H2022" s="96">
        <f t="shared" si="522"/>
        <v>7575.63</v>
      </c>
      <c r="I2022" s="14"/>
    </row>
    <row r="2023" spans="1:9" ht="14.15" customHeight="1">
      <c r="A2023" s="403" t="s">
        <v>8677</v>
      </c>
      <c r="B2023" s="706" t="s">
        <v>200</v>
      </c>
      <c r="C2023" s="399">
        <v>61.4</v>
      </c>
      <c r="D2023" s="38">
        <v>25</v>
      </c>
      <c r="E2023" s="446">
        <v>25.94</v>
      </c>
      <c r="F2023" s="471">
        <f t="shared" si="521"/>
        <v>25.94</v>
      </c>
      <c r="G2023" s="691">
        <f>'Заказ, cкидки и курсы валют'!$J$23*F2023</f>
        <v>298.31</v>
      </c>
      <c r="H2023" s="96">
        <f t="shared" si="522"/>
        <v>7457.75</v>
      </c>
      <c r="I2023" s="14"/>
    </row>
    <row r="2024" spans="1:9" ht="14.15" customHeight="1">
      <c r="A2024" s="403" t="s">
        <v>8678</v>
      </c>
      <c r="B2024" s="706" t="s">
        <v>201</v>
      </c>
      <c r="C2024" s="399">
        <v>69.7</v>
      </c>
      <c r="D2024" s="38">
        <v>25</v>
      </c>
      <c r="E2024" s="446">
        <v>27.51</v>
      </c>
      <c r="F2024" s="471">
        <f t="shared" si="521"/>
        <v>27.51</v>
      </c>
      <c r="G2024" s="691">
        <f>'Заказ, cкидки и курсы валют'!$J$23*F2024</f>
        <v>316.36500000000001</v>
      </c>
      <c r="H2024" s="96">
        <f t="shared" si="522"/>
        <v>7909.13</v>
      </c>
      <c r="I2024" s="14"/>
    </row>
    <row r="2025" spans="1:9" ht="14.15" customHeight="1">
      <c r="A2025" s="403" t="s">
        <v>8679</v>
      </c>
      <c r="B2025" s="706" t="s">
        <v>607</v>
      </c>
      <c r="C2025" s="399">
        <v>20.77</v>
      </c>
      <c r="D2025" s="38">
        <v>25</v>
      </c>
      <c r="E2025" s="446">
        <v>27.56</v>
      </c>
      <c r="F2025" s="471">
        <f t="shared" si="521"/>
        <v>27.56</v>
      </c>
      <c r="G2025" s="691">
        <f>'Заказ, cкидки и курсы валют'!$J$23*F2025</f>
        <v>316.94</v>
      </c>
      <c r="H2025" s="96">
        <f t="shared" si="522"/>
        <v>7923.5</v>
      </c>
      <c r="I2025" s="14"/>
    </row>
    <row r="2026" spans="1:9" ht="14.15" customHeight="1">
      <c r="A2026" s="403" t="s">
        <v>8680</v>
      </c>
      <c r="B2026" s="531" t="s">
        <v>202</v>
      </c>
      <c r="C2026" s="399">
        <v>23.22</v>
      </c>
      <c r="D2026" s="38">
        <v>25</v>
      </c>
      <c r="E2026" s="446">
        <v>28.79</v>
      </c>
      <c r="F2026" s="471">
        <f t="shared" si="521"/>
        <v>28.79</v>
      </c>
      <c r="G2026" s="691">
        <f>'Заказ, cкидки и курсы валют'!$J$23*F2026</f>
        <v>331.08499999999998</v>
      </c>
      <c r="H2026" s="96">
        <f t="shared" si="522"/>
        <v>8277.1299999999992</v>
      </c>
      <c r="I2026" s="14"/>
    </row>
    <row r="2027" spans="1:9" ht="14.15" customHeight="1">
      <c r="A2027" s="403" t="s">
        <v>8681</v>
      </c>
      <c r="B2027" s="531" t="s">
        <v>606</v>
      </c>
      <c r="C2027" s="399">
        <v>25.67</v>
      </c>
      <c r="D2027" s="38">
        <v>25</v>
      </c>
      <c r="E2027" s="446">
        <v>30.48</v>
      </c>
      <c r="F2027" s="471">
        <f t="shared" si="521"/>
        <v>30.48</v>
      </c>
      <c r="G2027" s="691">
        <f>'Заказ, cкидки и курсы валют'!$J$23*F2027</f>
        <v>350.52</v>
      </c>
      <c r="H2027" s="96">
        <f t="shared" si="522"/>
        <v>8763</v>
      </c>
      <c r="I2027" s="14"/>
    </row>
    <row r="2028" spans="1:9" ht="14.15" customHeight="1">
      <c r="A2028" s="403" t="s">
        <v>8682</v>
      </c>
      <c r="B2028" s="706" t="s">
        <v>203</v>
      </c>
      <c r="C2028" s="399">
        <v>28.12</v>
      </c>
      <c r="D2028" s="38">
        <v>25</v>
      </c>
      <c r="E2028" s="446">
        <v>27.56</v>
      </c>
      <c r="F2028" s="471">
        <f t="shared" si="521"/>
        <v>27.56</v>
      </c>
      <c r="G2028" s="691">
        <f>'Заказ, cкидки и курсы валют'!$J$23*F2028</f>
        <v>316.94</v>
      </c>
      <c r="H2028" s="96">
        <f t="shared" si="522"/>
        <v>7923.5</v>
      </c>
      <c r="I2028" s="14"/>
    </row>
    <row r="2029" spans="1:9" ht="14.15" customHeight="1">
      <c r="A2029" s="403" t="s">
        <v>8683</v>
      </c>
      <c r="B2029" s="706" t="s">
        <v>204</v>
      </c>
      <c r="C2029" s="399">
        <v>30.57</v>
      </c>
      <c r="D2029" s="38">
        <v>25</v>
      </c>
      <c r="E2029" s="446">
        <v>26.56</v>
      </c>
      <c r="F2029" s="471">
        <f t="shared" si="521"/>
        <v>26.56</v>
      </c>
      <c r="G2029" s="691">
        <f>'Заказ, cкидки и курсы валют'!$J$23*F2029</f>
        <v>305.44</v>
      </c>
      <c r="H2029" s="96">
        <f t="shared" si="522"/>
        <v>7636</v>
      </c>
      <c r="I2029" s="14"/>
    </row>
    <row r="2030" spans="1:9" ht="14.15" customHeight="1">
      <c r="A2030" s="403" t="s">
        <v>8684</v>
      </c>
      <c r="B2030" s="706" t="s">
        <v>205</v>
      </c>
      <c r="C2030" s="399">
        <v>33.020000000000003</v>
      </c>
      <c r="D2030" s="38">
        <v>25</v>
      </c>
      <c r="E2030" s="446">
        <v>26.56</v>
      </c>
      <c r="F2030" s="471">
        <f t="shared" si="521"/>
        <v>26.56</v>
      </c>
      <c r="G2030" s="691">
        <f>'Заказ, cкидки и курсы валют'!$J$23*F2030</f>
        <v>305.44</v>
      </c>
      <c r="H2030" s="96">
        <f t="shared" si="522"/>
        <v>7636</v>
      </c>
      <c r="I2030" s="14"/>
    </row>
    <row r="2031" spans="1:9" ht="14.15" customHeight="1">
      <c r="A2031" s="403" t="s">
        <v>8685</v>
      </c>
      <c r="B2031" s="706" t="s">
        <v>4043</v>
      </c>
      <c r="C2031" s="399">
        <v>35.47</v>
      </c>
      <c r="D2031" s="38">
        <v>25</v>
      </c>
      <c r="E2031" s="446">
        <v>34.729999999999997</v>
      </c>
      <c r="F2031" s="471">
        <f t="shared" si="521"/>
        <v>34.729999999999997</v>
      </c>
      <c r="G2031" s="691">
        <f>'Заказ, cкидки и курсы валют'!$J$23*F2031</f>
        <v>399.39499999999998</v>
      </c>
      <c r="H2031" s="96">
        <f t="shared" si="522"/>
        <v>9984.8799999999992</v>
      </c>
      <c r="I2031" s="14"/>
    </row>
    <row r="2032" spans="1:9" ht="14.15" customHeight="1">
      <c r="A2032" s="403" t="s">
        <v>8686</v>
      </c>
      <c r="B2032" s="706" t="s">
        <v>4044</v>
      </c>
      <c r="C2032" s="399">
        <v>38.700000000000003</v>
      </c>
      <c r="D2032" s="38">
        <v>25</v>
      </c>
      <c r="E2032" s="446">
        <v>34.729999999999997</v>
      </c>
      <c r="F2032" s="471">
        <f t="shared" si="521"/>
        <v>34.729999999999997</v>
      </c>
      <c r="G2032" s="691">
        <f>'Заказ, cкидки и курсы валют'!$J$23*F2032</f>
        <v>399.39499999999998</v>
      </c>
      <c r="H2032" s="96">
        <f t="shared" si="522"/>
        <v>9984.8799999999992</v>
      </c>
      <c r="I2032" s="14"/>
    </row>
    <row r="2033" spans="1:9" ht="14.15" customHeight="1">
      <c r="A2033" s="403" t="s">
        <v>8687</v>
      </c>
      <c r="B2033" s="706" t="s">
        <v>3131</v>
      </c>
      <c r="C2033" s="399">
        <v>40.47</v>
      </c>
      <c r="D2033" s="38">
        <v>25</v>
      </c>
      <c r="E2033" s="446">
        <v>27.14</v>
      </c>
      <c r="F2033" s="471">
        <f t="shared" si="521"/>
        <v>27.14</v>
      </c>
      <c r="G2033" s="691">
        <f>'Заказ, cкидки и курсы валют'!$J$23*F2033</f>
        <v>312.11</v>
      </c>
      <c r="H2033" s="96">
        <f t="shared" si="522"/>
        <v>7802.75</v>
      </c>
      <c r="I2033" s="14"/>
    </row>
    <row r="2034" spans="1:9" ht="14.15" customHeight="1">
      <c r="A2034" s="403" t="s">
        <v>8688</v>
      </c>
      <c r="B2034" s="706" t="s">
        <v>1006</v>
      </c>
      <c r="C2034" s="399">
        <v>43.8</v>
      </c>
      <c r="D2034" s="38">
        <v>25</v>
      </c>
      <c r="E2034" s="446">
        <v>27.14</v>
      </c>
      <c r="F2034" s="471">
        <f t="shared" si="521"/>
        <v>27.14</v>
      </c>
      <c r="G2034" s="691">
        <f>'Заказ, cкидки и курсы валют'!$J$23*F2034</f>
        <v>312.11</v>
      </c>
      <c r="H2034" s="96">
        <f t="shared" si="522"/>
        <v>7802.75</v>
      </c>
      <c r="I2034" s="14"/>
    </row>
    <row r="2035" spans="1:9" ht="14.15" customHeight="1">
      <c r="A2035" s="403" t="s">
        <v>8689</v>
      </c>
      <c r="B2035" s="706" t="s">
        <v>2906</v>
      </c>
      <c r="C2035" s="399">
        <v>45.37</v>
      </c>
      <c r="D2035" s="38">
        <v>25</v>
      </c>
      <c r="E2035" s="446">
        <v>27.86</v>
      </c>
      <c r="F2035" s="471">
        <f t="shared" si="521"/>
        <v>27.86</v>
      </c>
      <c r="G2035" s="691">
        <f>'Заказ, cкидки и курсы валют'!$J$23*F2035</f>
        <v>320.39</v>
      </c>
      <c r="H2035" s="96">
        <f t="shared" si="522"/>
        <v>8009.75</v>
      </c>
      <c r="I2035" s="14"/>
    </row>
    <row r="2036" spans="1:9" ht="14.15" customHeight="1">
      <c r="A2036" s="403" t="s">
        <v>8690</v>
      </c>
      <c r="B2036" s="706" t="s">
        <v>2907</v>
      </c>
      <c r="C2036" s="399">
        <v>50.27</v>
      </c>
      <c r="D2036" s="38">
        <v>25</v>
      </c>
      <c r="E2036" s="446">
        <v>28.04</v>
      </c>
      <c r="F2036" s="471">
        <f t="shared" si="521"/>
        <v>28.04</v>
      </c>
      <c r="G2036" s="691">
        <f>'Заказ, cкидки и курсы валют'!$J$23*F2036</f>
        <v>322.45999999999998</v>
      </c>
      <c r="H2036" s="96">
        <f t="shared" si="522"/>
        <v>8061.5</v>
      </c>
      <c r="I2036" s="14"/>
    </row>
    <row r="2037" spans="1:9" ht="14.15" customHeight="1">
      <c r="A2037" s="403" t="s">
        <v>8691</v>
      </c>
      <c r="B2037" s="706" t="s">
        <v>242</v>
      </c>
      <c r="C2037" s="399">
        <v>56.3</v>
      </c>
      <c r="D2037" s="38">
        <v>25</v>
      </c>
      <c r="E2037" s="446">
        <v>26.35</v>
      </c>
      <c r="F2037" s="471">
        <f t="shared" si="521"/>
        <v>26.35</v>
      </c>
      <c r="G2037" s="691">
        <f>'Заказ, cкидки и курсы валют'!$J$23*F2037</f>
        <v>303.02500000000003</v>
      </c>
      <c r="H2037" s="96">
        <f t="shared" si="522"/>
        <v>7575.63</v>
      </c>
      <c r="I2037" s="14"/>
    </row>
    <row r="2038" spans="1:9" ht="14.15" customHeight="1">
      <c r="A2038" s="403" t="s">
        <v>8692</v>
      </c>
      <c r="B2038" s="706" t="s">
        <v>611</v>
      </c>
      <c r="C2038" s="399">
        <v>60.07</v>
      </c>
      <c r="D2038" s="38">
        <v>25</v>
      </c>
      <c r="E2038" s="446">
        <v>27.95</v>
      </c>
      <c r="F2038" s="471">
        <f t="shared" si="521"/>
        <v>27.95</v>
      </c>
      <c r="G2038" s="691">
        <f>'Заказ, cкидки и курсы валют'!$J$23*F2038</f>
        <v>321.42500000000001</v>
      </c>
      <c r="H2038" s="96">
        <f t="shared" si="522"/>
        <v>8035.63</v>
      </c>
      <c r="I2038" s="14"/>
    </row>
    <row r="2039" spans="1:9" ht="14.15" customHeight="1">
      <c r="A2039" s="403" t="s">
        <v>8693</v>
      </c>
      <c r="B2039" s="706" t="s">
        <v>2908</v>
      </c>
      <c r="C2039" s="399">
        <v>69.97</v>
      </c>
      <c r="D2039" s="38">
        <v>25</v>
      </c>
      <c r="E2039" s="446">
        <v>28.04</v>
      </c>
      <c r="F2039" s="471">
        <f t="shared" si="521"/>
        <v>28.04</v>
      </c>
      <c r="G2039" s="691">
        <f>'Заказ, cкидки и курсы валют'!$J$23*F2039</f>
        <v>322.45999999999998</v>
      </c>
      <c r="H2039" s="96">
        <f t="shared" si="522"/>
        <v>8061.5</v>
      </c>
      <c r="I2039" s="14"/>
    </row>
    <row r="2040" spans="1:9" ht="14.15" customHeight="1">
      <c r="A2040" s="403" t="s">
        <v>8695</v>
      </c>
      <c r="B2040" s="706" t="s">
        <v>662</v>
      </c>
      <c r="C2040" s="399">
        <v>79.77</v>
      </c>
      <c r="D2040" s="38">
        <v>25</v>
      </c>
      <c r="E2040" s="446">
        <v>27.14</v>
      </c>
      <c r="F2040" s="471">
        <f t="shared" si="521"/>
        <v>27.14</v>
      </c>
      <c r="G2040" s="691">
        <f>'Заказ, cкидки и курсы валют'!$J$23*F2040</f>
        <v>312.11</v>
      </c>
      <c r="H2040" s="96">
        <f t="shared" si="522"/>
        <v>7802.75</v>
      </c>
      <c r="I2040" s="14"/>
    </row>
    <row r="2041" spans="1:9" ht="14.15" customHeight="1">
      <c r="A2041" s="403" t="s">
        <v>8696</v>
      </c>
      <c r="B2041" s="706" t="s">
        <v>1295</v>
      </c>
      <c r="C2041" s="399">
        <v>89.57</v>
      </c>
      <c r="D2041" s="38">
        <v>25</v>
      </c>
      <c r="E2041" s="446">
        <v>27.51</v>
      </c>
      <c r="F2041" s="471">
        <f t="shared" si="521"/>
        <v>27.51</v>
      </c>
      <c r="G2041" s="691">
        <f>'Заказ, cкидки и курсы валют'!$J$23*F2041</f>
        <v>316.36500000000001</v>
      </c>
      <c r="H2041" s="96">
        <f t="shared" si="522"/>
        <v>7909.13</v>
      </c>
      <c r="I2041" s="14"/>
    </row>
    <row r="2042" spans="1:9" ht="14.15" customHeight="1">
      <c r="A2042" s="403" t="s">
        <v>8697</v>
      </c>
      <c r="B2042" s="706" t="s">
        <v>1296</v>
      </c>
      <c r="C2042" s="399">
        <v>99.37</v>
      </c>
      <c r="D2042" s="38">
        <v>25</v>
      </c>
      <c r="E2042" s="446">
        <v>27.02</v>
      </c>
      <c r="F2042" s="471">
        <f t="shared" ref="F2042:F2069" si="523">ROUND(E2042*(1-$F$11),2)</f>
        <v>27.02</v>
      </c>
      <c r="G2042" s="691">
        <f>'Заказ, cкидки и курсы валют'!$J$23*F2042</f>
        <v>310.73</v>
      </c>
      <c r="H2042" s="96">
        <f t="shared" ref="H2042:H2069" si="524">ROUND((D2042)*G2042,2)</f>
        <v>7768.25</v>
      </c>
      <c r="I2042" s="14"/>
    </row>
    <row r="2043" spans="1:9" ht="14.15" customHeight="1">
      <c r="A2043" s="403" t="s">
        <v>9410</v>
      </c>
      <c r="B2043" s="706" t="s">
        <v>212</v>
      </c>
      <c r="C2043" s="399">
        <v>131.02000000000001</v>
      </c>
      <c r="D2043" s="38">
        <v>25</v>
      </c>
      <c r="E2043" s="446">
        <v>27.56</v>
      </c>
      <c r="F2043" s="471">
        <f t="shared" si="523"/>
        <v>27.56</v>
      </c>
      <c r="G2043" s="691">
        <f>'Заказ, cкидки и курсы валют'!$J$23*F2043</f>
        <v>316.94</v>
      </c>
      <c r="H2043" s="96">
        <f t="shared" si="524"/>
        <v>7923.5</v>
      </c>
      <c r="I2043" s="14"/>
    </row>
    <row r="2044" spans="1:9" ht="14.15" customHeight="1">
      <c r="A2044" s="403" t="s">
        <v>8698</v>
      </c>
      <c r="B2044" s="706" t="s">
        <v>213</v>
      </c>
      <c r="C2044" s="399">
        <v>131.02000000000001</v>
      </c>
      <c r="D2044" s="38">
        <v>25</v>
      </c>
      <c r="E2044" s="446">
        <v>27.55</v>
      </c>
      <c r="F2044" s="471">
        <f t="shared" si="523"/>
        <v>27.55</v>
      </c>
      <c r="G2044" s="691">
        <f>'Заказ, cкидки и курсы валют'!$J$23*F2044</f>
        <v>316.82499999999999</v>
      </c>
      <c r="H2044" s="96">
        <f t="shared" si="524"/>
        <v>7920.63</v>
      </c>
      <c r="I2044" s="14"/>
    </row>
    <row r="2045" spans="1:9" ht="14.15" customHeight="1">
      <c r="A2045" s="403" t="s">
        <v>8699</v>
      </c>
      <c r="B2045" s="706" t="s">
        <v>4046</v>
      </c>
      <c r="C2045" s="399">
        <v>31</v>
      </c>
      <c r="D2045" s="38">
        <v>25</v>
      </c>
      <c r="E2045" s="446">
        <v>34.729999999999997</v>
      </c>
      <c r="F2045" s="471">
        <f t="shared" si="523"/>
        <v>34.729999999999997</v>
      </c>
      <c r="G2045" s="691">
        <f>'Заказ, cкидки и курсы валют'!$J$23*F2045</f>
        <v>399.39499999999998</v>
      </c>
      <c r="H2045" s="96">
        <f t="shared" si="524"/>
        <v>9984.8799999999992</v>
      </c>
      <c r="I2045" s="14"/>
    </row>
    <row r="2046" spans="1:9" ht="14.15" customHeight="1">
      <c r="A2046" s="403" t="s">
        <v>8700</v>
      </c>
      <c r="B2046" s="706" t="s">
        <v>1000</v>
      </c>
      <c r="C2046" s="399">
        <v>34.1</v>
      </c>
      <c r="D2046" s="38">
        <v>25</v>
      </c>
      <c r="E2046" s="446">
        <v>31.86</v>
      </c>
      <c r="F2046" s="471">
        <f t="shared" si="523"/>
        <v>31.86</v>
      </c>
      <c r="G2046" s="691">
        <f>'Заказ, cкидки и курсы валют'!$J$23*F2046</f>
        <v>366.39</v>
      </c>
      <c r="H2046" s="96">
        <f t="shared" si="524"/>
        <v>9159.75</v>
      </c>
      <c r="I2046" s="14"/>
    </row>
    <row r="2047" spans="1:9" ht="14.15" customHeight="1">
      <c r="A2047" s="403" t="s">
        <v>8701</v>
      </c>
      <c r="B2047" s="706" t="s">
        <v>1001</v>
      </c>
      <c r="C2047" s="399">
        <v>37.700000000000003</v>
      </c>
      <c r="D2047" s="38">
        <v>25</v>
      </c>
      <c r="E2047" s="446">
        <v>25.32</v>
      </c>
      <c r="F2047" s="471">
        <f t="shared" si="523"/>
        <v>25.32</v>
      </c>
      <c r="G2047" s="691">
        <f>'Заказ, cкидки и курсы валют'!$J$23*F2047</f>
        <v>291.18</v>
      </c>
      <c r="H2047" s="96">
        <f t="shared" si="524"/>
        <v>7279.5</v>
      </c>
      <c r="I2047" s="14"/>
    </row>
    <row r="2048" spans="1:9" ht="14.15" customHeight="1">
      <c r="A2048" s="403" t="s">
        <v>8702</v>
      </c>
      <c r="B2048" s="706" t="s">
        <v>1002</v>
      </c>
      <c r="C2048" s="742">
        <v>41.3</v>
      </c>
      <c r="D2048" s="38">
        <v>25</v>
      </c>
      <c r="E2048" s="446">
        <v>27.35</v>
      </c>
      <c r="F2048" s="471">
        <f t="shared" si="523"/>
        <v>27.35</v>
      </c>
      <c r="G2048" s="691">
        <f>'Заказ, cкидки и курсы валют'!$J$23*F2048</f>
        <v>314.52500000000003</v>
      </c>
      <c r="H2048" s="96">
        <f t="shared" si="524"/>
        <v>7863.13</v>
      </c>
      <c r="I2048" s="14"/>
    </row>
    <row r="2049" spans="1:9" ht="14.15" customHeight="1">
      <c r="A2049" s="403" t="s">
        <v>8703</v>
      </c>
      <c r="B2049" s="531" t="s">
        <v>3171</v>
      </c>
      <c r="C2049" s="399">
        <v>44.9</v>
      </c>
      <c r="D2049" s="38">
        <v>25</v>
      </c>
      <c r="E2049" s="446">
        <v>27.56</v>
      </c>
      <c r="F2049" s="471">
        <f t="shared" si="523"/>
        <v>27.56</v>
      </c>
      <c r="G2049" s="691">
        <f>'Заказ, cкидки и курсы валют'!$J$23*F2049</f>
        <v>316.94</v>
      </c>
      <c r="H2049" s="96">
        <f t="shared" si="524"/>
        <v>7923.5</v>
      </c>
      <c r="I2049" s="14"/>
    </row>
    <row r="2050" spans="1:9" ht="14.15" customHeight="1">
      <c r="A2050" s="403" t="s">
        <v>8704</v>
      </c>
      <c r="B2050" s="531" t="s">
        <v>1003</v>
      </c>
      <c r="C2050" s="399">
        <v>48.5</v>
      </c>
      <c r="D2050" s="38">
        <v>25</v>
      </c>
      <c r="E2050" s="446">
        <v>28.04</v>
      </c>
      <c r="F2050" s="471">
        <f t="shared" si="523"/>
        <v>28.04</v>
      </c>
      <c r="G2050" s="691">
        <f>'Заказ, cкидки и курсы валют'!$J$23*F2050</f>
        <v>322.45999999999998</v>
      </c>
      <c r="H2050" s="96">
        <f t="shared" si="524"/>
        <v>8061.5</v>
      </c>
      <c r="I2050" s="14"/>
    </row>
    <row r="2051" spans="1:9" ht="14.15" customHeight="1">
      <c r="A2051" s="403" t="s">
        <v>8705</v>
      </c>
      <c r="B2051" s="706" t="s">
        <v>1004</v>
      </c>
      <c r="C2051" s="399">
        <v>52</v>
      </c>
      <c r="D2051" s="38">
        <v>25</v>
      </c>
      <c r="E2051" s="446">
        <v>25.32</v>
      </c>
      <c r="F2051" s="471">
        <f t="shared" si="523"/>
        <v>25.32</v>
      </c>
      <c r="G2051" s="691">
        <f>'Заказ, cкидки и курсы валют'!$J$23*F2051</f>
        <v>291.18</v>
      </c>
      <c r="H2051" s="96">
        <f t="shared" si="524"/>
        <v>7279.5</v>
      </c>
      <c r="I2051" s="14"/>
    </row>
    <row r="2052" spans="1:9" ht="14.15" customHeight="1">
      <c r="A2052" s="403" t="s">
        <v>8706</v>
      </c>
      <c r="B2052" s="706" t="s">
        <v>2434</v>
      </c>
      <c r="C2052" s="399">
        <v>55.6</v>
      </c>
      <c r="D2052" s="38">
        <v>25</v>
      </c>
      <c r="E2052" s="446">
        <v>28.04</v>
      </c>
      <c r="F2052" s="471">
        <f t="shared" si="523"/>
        <v>28.04</v>
      </c>
      <c r="G2052" s="691">
        <f>'Заказ, cкидки и курсы валют'!$J$23*F2052</f>
        <v>322.45999999999998</v>
      </c>
      <c r="H2052" s="96">
        <f t="shared" si="524"/>
        <v>8061.5</v>
      </c>
      <c r="I2052" s="14"/>
    </row>
    <row r="2053" spans="1:9" ht="14.15" customHeight="1">
      <c r="A2053" s="403" t="s">
        <v>8707</v>
      </c>
      <c r="B2053" s="706" t="s">
        <v>1005</v>
      </c>
      <c r="C2053" s="399">
        <v>58.2</v>
      </c>
      <c r="D2053" s="38">
        <v>25</v>
      </c>
      <c r="E2053" s="446">
        <v>28.04</v>
      </c>
      <c r="F2053" s="471">
        <f t="shared" si="523"/>
        <v>28.04</v>
      </c>
      <c r="G2053" s="691">
        <f>'Заказ, cкидки и курсы валют'!$J$23*F2053</f>
        <v>322.45999999999998</v>
      </c>
      <c r="H2053" s="96">
        <f t="shared" si="524"/>
        <v>8061.5</v>
      </c>
      <c r="I2053" s="14"/>
    </row>
    <row r="2054" spans="1:9" ht="14.15" customHeight="1">
      <c r="A2054" s="403" t="s">
        <v>8708</v>
      </c>
      <c r="B2054" s="706" t="s">
        <v>2424</v>
      </c>
      <c r="C2054" s="399">
        <v>66.400000000000006</v>
      </c>
      <c r="D2054" s="38">
        <v>25</v>
      </c>
      <c r="E2054" s="446">
        <v>34.729999999999997</v>
      </c>
      <c r="F2054" s="471">
        <f t="shared" si="523"/>
        <v>34.729999999999997</v>
      </c>
      <c r="G2054" s="691">
        <f>'Заказ, cкидки и курсы валют'!$J$23*F2054</f>
        <v>399.39499999999998</v>
      </c>
      <c r="H2054" s="96">
        <f t="shared" si="524"/>
        <v>9984.8799999999992</v>
      </c>
      <c r="I2054" s="14"/>
    </row>
    <row r="2055" spans="1:9" ht="14.15" customHeight="1">
      <c r="A2055" s="403" t="s">
        <v>8709</v>
      </c>
      <c r="B2055" s="706" t="s">
        <v>3178</v>
      </c>
      <c r="C2055" s="399">
        <v>73.599999999999994</v>
      </c>
      <c r="D2055" s="38">
        <v>25</v>
      </c>
      <c r="E2055" s="446">
        <v>28.38</v>
      </c>
      <c r="F2055" s="471">
        <f t="shared" si="523"/>
        <v>28.38</v>
      </c>
      <c r="G2055" s="691">
        <f>'Заказ, cкидки и курсы валют'!$J$23*F2055</f>
        <v>326.37</v>
      </c>
      <c r="H2055" s="96">
        <f t="shared" si="524"/>
        <v>8159.25</v>
      </c>
      <c r="I2055" s="14"/>
    </row>
    <row r="2056" spans="1:9" ht="14.15" customHeight="1">
      <c r="A2056" s="403" t="s">
        <v>9823</v>
      </c>
      <c r="B2056" s="706" t="s">
        <v>3142</v>
      </c>
      <c r="C2056" s="399">
        <v>76</v>
      </c>
      <c r="D2056" s="38">
        <v>25</v>
      </c>
      <c r="E2056" s="446">
        <v>27.86</v>
      </c>
      <c r="F2056" s="471">
        <f t="shared" si="523"/>
        <v>27.86</v>
      </c>
      <c r="G2056" s="691">
        <f>'Заказ, cкидки и курсы валют'!$J$23*F2056</f>
        <v>320.39</v>
      </c>
      <c r="H2056" s="96">
        <f t="shared" si="524"/>
        <v>8009.75</v>
      </c>
      <c r="I2056" s="14"/>
    </row>
    <row r="2057" spans="1:9" ht="14.15" customHeight="1">
      <c r="A2057" s="403" t="s">
        <v>8710</v>
      </c>
      <c r="B2057" s="706" t="s">
        <v>3179</v>
      </c>
      <c r="C2057" s="399">
        <v>80.8</v>
      </c>
      <c r="D2057" s="38">
        <v>25</v>
      </c>
      <c r="E2057" s="446">
        <v>25.45</v>
      </c>
      <c r="F2057" s="471">
        <f t="shared" si="523"/>
        <v>25.45</v>
      </c>
      <c r="G2057" s="691">
        <f>'Заказ, cкидки и курсы валют'!$J$23*F2057</f>
        <v>292.67500000000001</v>
      </c>
      <c r="H2057" s="96">
        <f t="shared" si="524"/>
        <v>7316.88</v>
      </c>
      <c r="I2057" s="14"/>
    </row>
    <row r="2058" spans="1:9" ht="14.15" customHeight="1">
      <c r="A2058" s="403" t="s">
        <v>8711</v>
      </c>
      <c r="B2058" s="706" t="s">
        <v>3180</v>
      </c>
      <c r="C2058" s="399">
        <v>88</v>
      </c>
      <c r="D2058" s="38">
        <v>25</v>
      </c>
      <c r="E2058" s="446">
        <v>26.98</v>
      </c>
      <c r="F2058" s="471">
        <f t="shared" si="523"/>
        <v>26.98</v>
      </c>
      <c r="G2058" s="691">
        <f>'Заказ, cкидки и курсы валют'!$J$23*F2058</f>
        <v>310.27</v>
      </c>
      <c r="H2058" s="96">
        <f t="shared" si="524"/>
        <v>7756.75</v>
      </c>
      <c r="I2058" s="14"/>
    </row>
    <row r="2059" spans="1:9" ht="14.15" customHeight="1">
      <c r="A2059" s="403" t="s">
        <v>8712</v>
      </c>
      <c r="B2059" s="706" t="s">
        <v>3181</v>
      </c>
      <c r="C2059" s="399">
        <v>102</v>
      </c>
      <c r="D2059" s="38">
        <v>25</v>
      </c>
      <c r="E2059" s="446">
        <v>27.56</v>
      </c>
      <c r="F2059" s="471">
        <f t="shared" si="523"/>
        <v>27.56</v>
      </c>
      <c r="G2059" s="691">
        <f>'Заказ, cкидки и курсы валют'!$J$23*F2059</f>
        <v>316.94</v>
      </c>
      <c r="H2059" s="96">
        <f t="shared" si="524"/>
        <v>7923.5</v>
      </c>
      <c r="I2059" s="14"/>
    </row>
    <row r="2060" spans="1:9" ht="14.15" customHeight="1">
      <c r="A2060" s="403" t="s">
        <v>8713</v>
      </c>
      <c r="B2060" s="706" t="s">
        <v>3172</v>
      </c>
      <c r="C2060" s="399">
        <v>116</v>
      </c>
      <c r="D2060" s="38">
        <v>25</v>
      </c>
      <c r="E2060" s="446">
        <v>27.95</v>
      </c>
      <c r="F2060" s="471">
        <f t="shared" si="523"/>
        <v>27.95</v>
      </c>
      <c r="G2060" s="691">
        <f>'Заказ, cкидки и курсы валют'!$J$23*F2060</f>
        <v>321.42500000000001</v>
      </c>
      <c r="H2060" s="96">
        <f t="shared" si="524"/>
        <v>8035.63</v>
      </c>
      <c r="I2060" s="14"/>
    </row>
    <row r="2061" spans="1:9" ht="14.15" customHeight="1">
      <c r="A2061" s="403" t="s">
        <v>8714</v>
      </c>
      <c r="B2061" s="706" t="s">
        <v>3182</v>
      </c>
      <c r="C2061" s="399">
        <v>130</v>
      </c>
      <c r="D2061" s="38">
        <v>25</v>
      </c>
      <c r="E2061" s="446">
        <v>26.98</v>
      </c>
      <c r="F2061" s="471">
        <f t="shared" si="523"/>
        <v>26.98</v>
      </c>
      <c r="G2061" s="691">
        <f>'Заказ, cкидки и курсы валют'!$J$23*F2061</f>
        <v>310.27</v>
      </c>
      <c r="H2061" s="96">
        <f t="shared" si="524"/>
        <v>7756.75</v>
      </c>
      <c r="I2061" s="14"/>
    </row>
    <row r="2062" spans="1:9" ht="14.15" customHeight="1">
      <c r="A2062" s="403" t="s">
        <v>8715</v>
      </c>
      <c r="B2062" s="706" t="s">
        <v>3183</v>
      </c>
      <c r="C2062" s="399">
        <v>149</v>
      </c>
      <c r="D2062" s="38">
        <v>25</v>
      </c>
      <c r="E2062" s="446">
        <v>25.45</v>
      </c>
      <c r="F2062" s="471">
        <f t="shared" si="523"/>
        <v>25.45</v>
      </c>
      <c r="G2062" s="691">
        <f>'Заказ, cкидки и курсы валют'!$J$23*F2062</f>
        <v>292.67500000000001</v>
      </c>
      <c r="H2062" s="96">
        <f t="shared" si="524"/>
        <v>7316.88</v>
      </c>
      <c r="I2062" s="14"/>
    </row>
    <row r="2063" spans="1:9" ht="14.15" customHeight="1">
      <c r="A2063" s="403" t="s">
        <v>8716</v>
      </c>
      <c r="B2063" s="706" t="s">
        <v>2917</v>
      </c>
      <c r="C2063" s="399">
        <v>158</v>
      </c>
      <c r="D2063" s="38">
        <v>25</v>
      </c>
      <c r="E2063" s="446">
        <v>25.32</v>
      </c>
      <c r="F2063" s="471">
        <f t="shared" si="523"/>
        <v>25.32</v>
      </c>
      <c r="G2063" s="691">
        <f>'Заказ, cкидки и курсы валют'!$J$23*F2063</f>
        <v>291.18</v>
      </c>
      <c r="H2063" s="96">
        <f t="shared" si="524"/>
        <v>7279.5</v>
      </c>
      <c r="I2063" s="14"/>
    </row>
    <row r="2064" spans="1:9" ht="14.15" customHeight="1">
      <c r="A2064" s="403" t="s">
        <v>8717</v>
      </c>
      <c r="B2064" s="706" t="s">
        <v>1299</v>
      </c>
      <c r="C2064" s="399">
        <v>57.9</v>
      </c>
      <c r="D2064" s="38">
        <v>25</v>
      </c>
      <c r="E2064" s="446">
        <v>28.68</v>
      </c>
      <c r="F2064" s="471">
        <f t="shared" si="523"/>
        <v>28.68</v>
      </c>
      <c r="G2064" s="691">
        <f>'Заказ, cкидки и курсы валют'!$J$23*F2064</f>
        <v>329.82</v>
      </c>
      <c r="H2064" s="96">
        <f t="shared" si="524"/>
        <v>8245.5</v>
      </c>
      <c r="I2064" s="14"/>
    </row>
    <row r="2065" spans="1:9" ht="14.15" customHeight="1">
      <c r="A2065" s="403" t="s">
        <v>8718</v>
      </c>
      <c r="B2065" s="706" t="s">
        <v>3184</v>
      </c>
      <c r="C2065" s="399">
        <v>67.900000000000006</v>
      </c>
      <c r="D2065" s="38">
        <v>25</v>
      </c>
      <c r="E2065" s="446">
        <v>28.68</v>
      </c>
      <c r="F2065" s="471">
        <f t="shared" si="523"/>
        <v>28.68</v>
      </c>
      <c r="G2065" s="691">
        <f>'Заказ, cкидки и курсы валют'!$J$23*F2065</f>
        <v>329.82</v>
      </c>
      <c r="H2065" s="96">
        <f t="shared" si="524"/>
        <v>8245.5</v>
      </c>
      <c r="I2065" s="14"/>
    </row>
    <row r="2066" spans="1:9" ht="14.15" customHeight="1">
      <c r="A2066" s="403" t="s">
        <v>8719</v>
      </c>
      <c r="B2066" s="706" t="s">
        <v>248</v>
      </c>
      <c r="C2066" s="399">
        <v>77.900000000000006</v>
      </c>
      <c r="D2066" s="38">
        <v>25</v>
      </c>
      <c r="E2066" s="446">
        <v>29.57</v>
      </c>
      <c r="F2066" s="471">
        <f t="shared" si="523"/>
        <v>29.57</v>
      </c>
      <c r="G2066" s="691">
        <f>'Заказ, cкидки и курсы валют'!$J$23*F2066</f>
        <v>340.05500000000001</v>
      </c>
      <c r="H2066" s="96">
        <f t="shared" si="524"/>
        <v>8501.3799999999992</v>
      </c>
      <c r="I2066" s="14"/>
    </row>
    <row r="2067" spans="1:9" ht="14.15" customHeight="1">
      <c r="A2067" s="403" t="s">
        <v>8720</v>
      </c>
      <c r="B2067" s="706" t="s">
        <v>1337</v>
      </c>
      <c r="C2067" s="399">
        <v>87.8</v>
      </c>
      <c r="D2067" s="38">
        <v>25</v>
      </c>
      <c r="E2067" s="446">
        <v>29.57</v>
      </c>
      <c r="F2067" s="471">
        <f t="shared" si="523"/>
        <v>29.57</v>
      </c>
      <c r="G2067" s="691">
        <f>'Заказ, cкидки и курсы валют'!$J$23*F2067</f>
        <v>340.05500000000001</v>
      </c>
      <c r="H2067" s="96">
        <f t="shared" si="524"/>
        <v>8501.3799999999992</v>
      </c>
      <c r="I2067" s="14"/>
    </row>
    <row r="2068" spans="1:9" ht="14.15" customHeight="1">
      <c r="A2068" s="403" t="s">
        <v>8721</v>
      </c>
      <c r="B2068" s="706" t="s">
        <v>8636</v>
      </c>
      <c r="C2068" s="399">
        <v>97.9</v>
      </c>
      <c r="D2068" s="38">
        <v>25</v>
      </c>
      <c r="E2068" s="446">
        <v>28.04</v>
      </c>
      <c r="F2068" s="471">
        <f t="shared" si="523"/>
        <v>28.04</v>
      </c>
      <c r="G2068" s="691">
        <f>'Заказ, cкидки и курсы валют'!$J$23*F2068</f>
        <v>322.45999999999998</v>
      </c>
      <c r="H2068" s="96">
        <f t="shared" si="524"/>
        <v>8061.5</v>
      </c>
      <c r="I2068" s="14"/>
    </row>
    <row r="2069" spans="1:9" ht="14.15" customHeight="1">
      <c r="A2069" s="403" t="s">
        <v>8722</v>
      </c>
      <c r="B2069" s="706" t="s">
        <v>8637</v>
      </c>
      <c r="C2069" s="399">
        <v>107</v>
      </c>
      <c r="D2069" s="38">
        <v>25</v>
      </c>
      <c r="E2069" s="446">
        <v>28.04</v>
      </c>
      <c r="F2069" s="471">
        <f t="shared" si="523"/>
        <v>28.04</v>
      </c>
      <c r="G2069" s="691">
        <f>'Заказ, cкидки и курсы валют'!$J$23*F2069</f>
        <v>322.45999999999998</v>
      </c>
      <c r="H2069" s="96">
        <f t="shared" si="524"/>
        <v>8061.5</v>
      </c>
      <c r="I2069" s="14"/>
    </row>
    <row r="2070" spans="1:9" ht="14.15" customHeight="1">
      <c r="A2070" s="403" t="s">
        <v>8723</v>
      </c>
      <c r="B2070" s="706" t="s">
        <v>8638</v>
      </c>
      <c r="C2070" s="399">
        <v>117</v>
      </c>
      <c r="D2070" s="38">
        <v>25</v>
      </c>
      <c r="E2070" s="446">
        <v>27.35</v>
      </c>
      <c r="F2070" s="471">
        <f t="shared" ref="F2070:F2123" si="525">ROUND(E2070*(1-$F$11),2)</f>
        <v>27.35</v>
      </c>
      <c r="G2070" s="691">
        <f>'Заказ, cкидки и курсы валют'!$J$23*F2070</f>
        <v>314.52500000000003</v>
      </c>
      <c r="H2070" s="96">
        <f t="shared" ref="H2070:H2123" si="526">ROUND((D2070)*G2070,2)</f>
        <v>7863.13</v>
      </c>
      <c r="I2070" s="14"/>
    </row>
    <row r="2071" spans="1:9" ht="14.15" customHeight="1">
      <c r="A2071" s="403" t="s">
        <v>8724</v>
      </c>
      <c r="B2071" s="706" t="s">
        <v>8639</v>
      </c>
      <c r="C2071" s="399">
        <v>127</v>
      </c>
      <c r="D2071" s="38">
        <v>25</v>
      </c>
      <c r="E2071" s="446">
        <v>28.04</v>
      </c>
      <c r="F2071" s="471">
        <f t="shared" si="525"/>
        <v>28.04</v>
      </c>
      <c r="G2071" s="691">
        <f>'Заказ, cкидки и курсы валют'!$J$23*F2071</f>
        <v>322.45999999999998</v>
      </c>
      <c r="H2071" s="96">
        <f t="shared" si="526"/>
        <v>8061.5</v>
      </c>
      <c r="I2071" s="14"/>
    </row>
    <row r="2072" spans="1:9" ht="14.15" customHeight="1">
      <c r="A2072" s="403" t="s">
        <v>8725</v>
      </c>
      <c r="B2072" s="706" t="s">
        <v>8640</v>
      </c>
      <c r="C2072" s="399">
        <v>147</v>
      </c>
      <c r="D2072" s="38">
        <v>25</v>
      </c>
      <c r="E2072" s="446">
        <v>27.35</v>
      </c>
      <c r="F2072" s="471">
        <f t="shared" si="525"/>
        <v>27.35</v>
      </c>
      <c r="G2072" s="691">
        <f>'Заказ, cкидки и курсы валют'!$J$23*F2072</f>
        <v>314.52500000000003</v>
      </c>
      <c r="H2072" s="96">
        <f t="shared" si="526"/>
        <v>7863.13</v>
      </c>
      <c r="I2072" s="14"/>
    </row>
    <row r="2073" spans="1:9" ht="14.15" customHeight="1">
      <c r="A2073" s="403" t="s">
        <v>8726</v>
      </c>
      <c r="B2073" s="706" t="s">
        <v>8641</v>
      </c>
      <c r="C2073" s="399">
        <v>167</v>
      </c>
      <c r="D2073" s="38">
        <v>25</v>
      </c>
      <c r="E2073" s="446">
        <v>28.18</v>
      </c>
      <c r="F2073" s="471">
        <f t="shared" si="525"/>
        <v>28.18</v>
      </c>
      <c r="G2073" s="691">
        <f>'Заказ, cкидки и курсы валют'!$J$23*F2073</f>
        <v>324.07</v>
      </c>
      <c r="H2073" s="96">
        <f t="shared" si="526"/>
        <v>8101.75</v>
      </c>
      <c r="I2073" s="14"/>
    </row>
    <row r="2074" spans="1:9" ht="14.15" customHeight="1">
      <c r="A2074" s="403" t="s">
        <v>8727</v>
      </c>
      <c r="B2074" s="706" t="s">
        <v>8642</v>
      </c>
      <c r="C2074" s="399">
        <v>177</v>
      </c>
      <c r="D2074" s="38">
        <v>25</v>
      </c>
      <c r="E2074" s="446">
        <v>27.35</v>
      </c>
      <c r="F2074" s="471">
        <f t="shared" si="525"/>
        <v>27.35</v>
      </c>
      <c r="G2074" s="691">
        <f>'Заказ, cкидки и курсы валют'!$J$23*F2074</f>
        <v>314.52500000000003</v>
      </c>
      <c r="H2074" s="96">
        <f t="shared" si="526"/>
        <v>7863.13</v>
      </c>
      <c r="I2074" s="14"/>
    </row>
    <row r="2075" spans="1:9" ht="14.15" customHeight="1">
      <c r="A2075" s="403" t="s">
        <v>8728</v>
      </c>
      <c r="B2075" s="706" t="s">
        <v>8643</v>
      </c>
      <c r="C2075" s="399">
        <v>185</v>
      </c>
      <c r="D2075" s="38">
        <v>25</v>
      </c>
      <c r="E2075" s="446">
        <v>28.04</v>
      </c>
      <c r="F2075" s="471">
        <f t="shared" si="525"/>
        <v>28.04</v>
      </c>
      <c r="G2075" s="691">
        <f>'Заказ, cкидки и курсы валют'!$J$23*F2075</f>
        <v>322.45999999999998</v>
      </c>
      <c r="H2075" s="96">
        <f t="shared" si="526"/>
        <v>8061.5</v>
      </c>
      <c r="I2075" s="14"/>
    </row>
    <row r="2076" spans="1:9" ht="14.15" customHeight="1">
      <c r="A2076" s="403" t="s">
        <v>8776</v>
      </c>
      <c r="B2076" s="706" t="s">
        <v>8644</v>
      </c>
      <c r="C2076" s="399">
        <v>190.2</v>
      </c>
      <c r="D2076" s="38">
        <v>25</v>
      </c>
      <c r="E2076" s="446">
        <v>27.75</v>
      </c>
      <c r="F2076" s="471">
        <f t="shared" si="525"/>
        <v>27.75</v>
      </c>
      <c r="G2076" s="691">
        <f>'Заказ, cкидки и курсы валют'!$J$23*F2076</f>
        <v>319.125</v>
      </c>
      <c r="H2076" s="96">
        <f t="shared" si="526"/>
        <v>7978.13</v>
      </c>
      <c r="I2076" s="14"/>
    </row>
    <row r="2077" spans="1:9" ht="14.15" customHeight="1">
      <c r="A2077" s="403" t="s">
        <v>8729</v>
      </c>
      <c r="B2077" s="706" t="s">
        <v>3185</v>
      </c>
      <c r="C2077" s="399">
        <v>95</v>
      </c>
      <c r="D2077" s="38">
        <v>25</v>
      </c>
      <c r="E2077" s="446">
        <v>36.450000000000003</v>
      </c>
      <c r="F2077" s="471">
        <f t="shared" si="525"/>
        <v>36.450000000000003</v>
      </c>
      <c r="G2077" s="691">
        <f>'Заказ, cкидки и курсы валют'!$J$23*F2077</f>
        <v>419.17500000000001</v>
      </c>
      <c r="H2077" s="96">
        <f t="shared" si="526"/>
        <v>10479.379999999999</v>
      </c>
      <c r="I2077" s="14"/>
    </row>
    <row r="2078" spans="1:9" ht="14.15" customHeight="1">
      <c r="A2078" s="403" t="s">
        <v>8730</v>
      </c>
      <c r="B2078" s="706" t="s">
        <v>3186</v>
      </c>
      <c r="C2078" s="399">
        <v>103</v>
      </c>
      <c r="D2078" s="38">
        <v>25</v>
      </c>
      <c r="E2078" s="446">
        <v>26.89</v>
      </c>
      <c r="F2078" s="471">
        <f t="shared" si="525"/>
        <v>26.89</v>
      </c>
      <c r="G2078" s="691">
        <f>'Заказ, cкидки и курсы валют'!$J$23*F2078</f>
        <v>309.23500000000001</v>
      </c>
      <c r="H2078" s="96">
        <f t="shared" si="526"/>
        <v>7730.88</v>
      </c>
      <c r="I2078" s="14"/>
    </row>
    <row r="2079" spans="1:9" ht="14.15" customHeight="1">
      <c r="A2079" s="403" t="s">
        <v>8731</v>
      </c>
      <c r="B2079" s="706" t="s">
        <v>3412</v>
      </c>
      <c r="C2079" s="399">
        <v>110</v>
      </c>
      <c r="D2079" s="38">
        <v>25</v>
      </c>
      <c r="E2079" s="446">
        <v>28.04</v>
      </c>
      <c r="F2079" s="471">
        <f t="shared" si="525"/>
        <v>28.04</v>
      </c>
      <c r="G2079" s="691">
        <f>'Заказ, cкидки и курсы валют'!$J$23*F2079</f>
        <v>322.45999999999998</v>
      </c>
      <c r="H2079" s="96">
        <f t="shared" si="526"/>
        <v>8061.5</v>
      </c>
      <c r="I2079" s="14"/>
    </row>
    <row r="2080" spans="1:9" ht="14.15" customHeight="1">
      <c r="A2080" s="403" t="s">
        <v>9824</v>
      </c>
      <c r="B2080" s="706" t="s">
        <v>9820</v>
      </c>
      <c r="C2080" s="399">
        <v>114</v>
      </c>
      <c r="D2080" s="38">
        <v>25</v>
      </c>
      <c r="E2080" s="446">
        <v>28.04</v>
      </c>
      <c r="F2080" s="471">
        <f t="shared" si="525"/>
        <v>28.04</v>
      </c>
      <c r="G2080" s="691">
        <f>'Заказ, cкидки и курсы валют'!$J$23*F2080</f>
        <v>322.45999999999998</v>
      </c>
      <c r="H2080" s="96">
        <f t="shared" si="526"/>
        <v>8061.5</v>
      </c>
      <c r="I2080" s="14"/>
    </row>
    <row r="2081" spans="1:9" ht="14.15" customHeight="1">
      <c r="A2081" s="403" t="s">
        <v>8732</v>
      </c>
      <c r="B2081" s="706" t="s">
        <v>3413</v>
      </c>
      <c r="C2081" s="399">
        <v>117</v>
      </c>
      <c r="D2081" s="38">
        <v>25</v>
      </c>
      <c r="E2081" s="446">
        <v>28.18</v>
      </c>
      <c r="F2081" s="471">
        <f t="shared" si="525"/>
        <v>28.18</v>
      </c>
      <c r="G2081" s="691">
        <f>'Заказ, cкидки и курсы валют'!$J$23*F2081</f>
        <v>324.07</v>
      </c>
      <c r="H2081" s="96">
        <f t="shared" si="526"/>
        <v>8101.75</v>
      </c>
      <c r="I2081" s="14"/>
    </row>
    <row r="2082" spans="1:9" ht="14.15" customHeight="1">
      <c r="A2082" s="403" t="s">
        <v>8733</v>
      </c>
      <c r="B2082" s="706" t="s">
        <v>3414</v>
      </c>
      <c r="C2082" s="399">
        <v>130</v>
      </c>
      <c r="D2082" s="38">
        <v>25</v>
      </c>
      <c r="E2082" s="446">
        <v>28.04</v>
      </c>
      <c r="F2082" s="471">
        <f t="shared" si="525"/>
        <v>28.04</v>
      </c>
      <c r="G2082" s="691">
        <f>'Заказ, cкидки и курсы валют'!$J$23*F2082</f>
        <v>322.45999999999998</v>
      </c>
      <c r="H2082" s="96">
        <f t="shared" si="526"/>
        <v>8061.5</v>
      </c>
      <c r="I2082" s="14"/>
    </row>
    <row r="2083" spans="1:9" ht="14.15" customHeight="1">
      <c r="A2083" s="403" t="s">
        <v>8734</v>
      </c>
      <c r="B2083" s="706" t="s">
        <v>3415</v>
      </c>
      <c r="C2083" s="399">
        <v>140</v>
      </c>
      <c r="D2083" s="38">
        <v>25</v>
      </c>
      <c r="E2083" s="446">
        <v>28.04</v>
      </c>
      <c r="F2083" s="471">
        <f t="shared" si="525"/>
        <v>28.04</v>
      </c>
      <c r="G2083" s="691">
        <f>'Заказ, cкидки и курсы валют'!$J$23*F2083</f>
        <v>322.45999999999998</v>
      </c>
      <c r="H2083" s="96">
        <f t="shared" si="526"/>
        <v>8061.5</v>
      </c>
      <c r="I2083" s="14"/>
    </row>
    <row r="2084" spans="1:9" ht="14.15" customHeight="1">
      <c r="A2084" s="403" t="s">
        <v>8735</v>
      </c>
      <c r="B2084" s="706" t="s">
        <v>3416</v>
      </c>
      <c r="C2084" s="399">
        <v>157</v>
      </c>
      <c r="D2084" s="38">
        <v>25</v>
      </c>
      <c r="E2084" s="446">
        <v>26.89</v>
      </c>
      <c r="F2084" s="471">
        <f t="shared" si="525"/>
        <v>26.89</v>
      </c>
      <c r="G2084" s="691">
        <f>'Заказ, cкидки и курсы валют'!$J$23*F2084</f>
        <v>309.23500000000001</v>
      </c>
      <c r="H2084" s="96">
        <f t="shared" si="526"/>
        <v>7730.88</v>
      </c>
      <c r="I2084" s="14"/>
    </row>
    <row r="2085" spans="1:9" ht="14.15" customHeight="1">
      <c r="A2085" s="403" t="s">
        <v>8736</v>
      </c>
      <c r="B2085" s="706" t="s">
        <v>3417</v>
      </c>
      <c r="C2085" s="399">
        <v>170</v>
      </c>
      <c r="D2085" s="38">
        <v>25</v>
      </c>
      <c r="E2085" s="446">
        <v>28.04</v>
      </c>
      <c r="F2085" s="471">
        <f t="shared" si="525"/>
        <v>28.04</v>
      </c>
      <c r="G2085" s="691">
        <f>'Заказ, cкидки и курсы валют'!$J$23*F2085</f>
        <v>322.45999999999998</v>
      </c>
      <c r="H2085" s="96">
        <f t="shared" si="526"/>
        <v>8061.5</v>
      </c>
      <c r="I2085" s="14"/>
    </row>
    <row r="2086" spans="1:9" ht="14.15" customHeight="1">
      <c r="A2086" s="403" t="s">
        <v>8737</v>
      </c>
      <c r="B2086" s="706" t="s">
        <v>3170</v>
      </c>
      <c r="C2086" s="399">
        <v>197</v>
      </c>
      <c r="D2086" s="38">
        <v>25</v>
      </c>
      <c r="E2086" s="446">
        <v>27.75</v>
      </c>
      <c r="F2086" s="471">
        <f t="shared" si="525"/>
        <v>27.75</v>
      </c>
      <c r="G2086" s="691">
        <f>'Заказ, cкидки и курсы валют'!$J$23*F2086</f>
        <v>319.125</v>
      </c>
      <c r="H2086" s="96">
        <f t="shared" si="526"/>
        <v>7978.13</v>
      </c>
      <c r="I2086" s="14"/>
    </row>
    <row r="2087" spans="1:9" ht="14.15" customHeight="1">
      <c r="A2087" s="403" t="s">
        <v>8738</v>
      </c>
      <c r="B2087" s="706" t="s">
        <v>1300</v>
      </c>
      <c r="C2087" s="399">
        <v>224</v>
      </c>
      <c r="D2087" s="38">
        <v>25</v>
      </c>
      <c r="E2087" s="446">
        <v>31.9</v>
      </c>
      <c r="F2087" s="471">
        <f t="shared" si="525"/>
        <v>31.9</v>
      </c>
      <c r="G2087" s="691">
        <f>'Заказ, cкидки и курсы валют'!$J$23*F2087</f>
        <v>366.84999999999997</v>
      </c>
      <c r="H2087" s="96">
        <f t="shared" si="526"/>
        <v>9171.25</v>
      </c>
      <c r="I2087" s="14"/>
    </row>
    <row r="2088" spans="1:9" ht="14.15" customHeight="1">
      <c r="A2088" s="403" t="s">
        <v>8739</v>
      </c>
      <c r="B2088" s="706" t="s">
        <v>3418</v>
      </c>
      <c r="C2088" s="399">
        <v>250</v>
      </c>
      <c r="D2088" s="38">
        <v>25</v>
      </c>
      <c r="E2088" s="446">
        <v>27.75</v>
      </c>
      <c r="F2088" s="471">
        <f t="shared" si="525"/>
        <v>27.75</v>
      </c>
      <c r="G2088" s="691">
        <f>'Заказ, cкидки и курсы валют'!$J$23*F2088</f>
        <v>319.125</v>
      </c>
      <c r="H2088" s="96">
        <f t="shared" si="526"/>
        <v>7978.13</v>
      </c>
      <c r="I2088" s="14"/>
    </row>
    <row r="2089" spans="1:9" ht="14.15" customHeight="1">
      <c r="A2089" s="403" t="s">
        <v>8740</v>
      </c>
      <c r="B2089" s="706" t="s">
        <v>1301</v>
      </c>
      <c r="C2089" s="399">
        <v>276</v>
      </c>
      <c r="D2089" s="38">
        <v>25</v>
      </c>
      <c r="E2089" s="446">
        <v>27.51</v>
      </c>
      <c r="F2089" s="471">
        <f t="shared" si="525"/>
        <v>27.51</v>
      </c>
      <c r="G2089" s="691">
        <f>'Заказ, cкидки и курсы валют'!$J$23*F2089</f>
        <v>316.36500000000001</v>
      </c>
      <c r="H2089" s="96">
        <f t="shared" si="526"/>
        <v>7909.13</v>
      </c>
      <c r="I2089" s="14"/>
    </row>
    <row r="2090" spans="1:9" ht="14.15" customHeight="1">
      <c r="A2090" s="403" t="s">
        <v>8741</v>
      </c>
      <c r="B2090" s="706" t="s">
        <v>4049</v>
      </c>
      <c r="C2090" s="399">
        <v>298</v>
      </c>
      <c r="D2090" s="38">
        <v>25</v>
      </c>
      <c r="E2090" s="446">
        <v>38.42</v>
      </c>
      <c r="F2090" s="471">
        <f t="shared" si="525"/>
        <v>38.42</v>
      </c>
      <c r="G2090" s="691">
        <f>'Заказ, cкидки и курсы валют'!$J$23*F2090</f>
        <v>441.83000000000004</v>
      </c>
      <c r="H2090" s="96">
        <f t="shared" si="526"/>
        <v>11045.75</v>
      </c>
      <c r="I2090" s="14"/>
    </row>
    <row r="2091" spans="1:9" ht="14.15" customHeight="1">
      <c r="A2091" s="403" t="s">
        <v>8742</v>
      </c>
      <c r="B2091" s="706" t="s">
        <v>948</v>
      </c>
      <c r="C2091" s="399">
        <v>155</v>
      </c>
      <c r="D2091" s="38">
        <v>25</v>
      </c>
      <c r="E2091" s="446">
        <v>33.6</v>
      </c>
      <c r="F2091" s="471">
        <f t="shared" si="525"/>
        <v>33.6</v>
      </c>
      <c r="G2091" s="691">
        <f>'Заказ, cкидки и курсы валют'!$J$23*F2091</f>
        <v>386.40000000000003</v>
      </c>
      <c r="H2091" s="96">
        <f t="shared" si="526"/>
        <v>9660</v>
      </c>
      <c r="I2091" s="14"/>
    </row>
    <row r="2092" spans="1:9" ht="14.15" customHeight="1">
      <c r="A2092" s="403" t="s">
        <v>8745</v>
      </c>
      <c r="B2092" s="706" t="s">
        <v>8744</v>
      </c>
      <c r="C2092" s="399">
        <v>176</v>
      </c>
      <c r="D2092" s="38">
        <v>25</v>
      </c>
      <c r="E2092" s="446">
        <v>38.42</v>
      </c>
      <c r="F2092" s="471">
        <f t="shared" si="525"/>
        <v>38.42</v>
      </c>
      <c r="G2092" s="691">
        <f>'Заказ, cкидки и курсы валют'!$J$23*F2092</f>
        <v>441.83000000000004</v>
      </c>
      <c r="H2092" s="96">
        <f t="shared" si="526"/>
        <v>11045.75</v>
      </c>
      <c r="I2092" s="14"/>
    </row>
    <row r="2093" spans="1:9" ht="14.15" customHeight="1">
      <c r="A2093" s="403" t="s">
        <v>8743</v>
      </c>
      <c r="B2093" s="706" t="s">
        <v>949</v>
      </c>
      <c r="C2093" s="399">
        <v>186</v>
      </c>
      <c r="D2093" s="38">
        <v>25</v>
      </c>
      <c r="E2093" s="446">
        <v>28.39</v>
      </c>
      <c r="F2093" s="471">
        <f t="shared" si="525"/>
        <v>28.39</v>
      </c>
      <c r="G2093" s="691">
        <f>'Заказ, cкидки и курсы валют'!$J$23*F2093</f>
        <v>326.48500000000001</v>
      </c>
      <c r="H2093" s="96">
        <f t="shared" si="526"/>
        <v>8162.13</v>
      </c>
      <c r="I2093" s="14"/>
    </row>
    <row r="2094" spans="1:9" ht="14.15" customHeight="1">
      <c r="A2094" s="403" t="s">
        <v>8746</v>
      </c>
      <c r="B2094" s="706" t="s">
        <v>950</v>
      </c>
      <c r="C2094" s="399">
        <v>196</v>
      </c>
      <c r="D2094" s="38">
        <v>25</v>
      </c>
      <c r="E2094" s="446">
        <v>30.34</v>
      </c>
      <c r="F2094" s="471">
        <f t="shared" si="525"/>
        <v>30.34</v>
      </c>
      <c r="G2094" s="691">
        <f>'Заказ, cкидки и курсы валют'!$J$23*F2094</f>
        <v>348.91</v>
      </c>
      <c r="H2094" s="96">
        <f t="shared" si="526"/>
        <v>8722.75</v>
      </c>
      <c r="I2094" s="14"/>
    </row>
    <row r="2095" spans="1:9" ht="14.15" customHeight="1">
      <c r="A2095" s="403" t="s">
        <v>8747</v>
      </c>
      <c r="B2095" s="706" t="s">
        <v>951</v>
      </c>
      <c r="C2095" s="399">
        <v>217</v>
      </c>
      <c r="D2095" s="38">
        <v>25</v>
      </c>
      <c r="E2095" s="446">
        <v>28.39</v>
      </c>
      <c r="F2095" s="471">
        <f t="shared" si="525"/>
        <v>28.39</v>
      </c>
      <c r="G2095" s="691">
        <f>'Заказ, cкидки и курсы валют'!$J$23*F2095</f>
        <v>326.48500000000001</v>
      </c>
      <c r="H2095" s="96">
        <f t="shared" si="526"/>
        <v>8162.13</v>
      </c>
      <c r="I2095" s="14"/>
    </row>
    <row r="2096" spans="1:9" ht="14.15" customHeight="1">
      <c r="A2096" s="403" t="s">
        <v>8748</v>
      </c>
      <c r="B2096" s="706" t="s">
        <v>952</v>
      </c>
      <c r="C2096" s="399">
        <v>238</v>
      </c>
      <c r="D2096" s="38">
        <v>25</v>
      </c>
      <c r="E2096" s="446">
        <v>28.04</v>
      </c>
      <c r="F2096" s="471">
        <f t="shared" si="525"/>
        <v>28.04</v>
      </c>
      <c r="G2096" s="691">
        <f>'Заказ, cкидки и курсы валют'!$J$23*F2096</f>
        <v>322.45999999999998</v>
      </c>
      <c r="H2096" s="96">
        <f t="shared" si="526"/>
        <v>8061.5</v>
      </c>
      <c r="I2096" s="14"/>
    </row>
    <row r="2097" spans="1:9" ht="14.15" customHeight="1">
      <c r="A2097" s="403" t="s">
        <v>8749</v>
      </c>
      <c r="B2097" s="706" t="s">
        <v>953</v>
      </c>
      <c r="C2097" s="399">
        <v>258</v>
      </c>
      <c r="D2097" s="38">
        <v>25</v>
      </c>
      <c r="E2097" s="446">
        <v>27.56</v>
      </c>
      <c r="F2097" s="471">
        <f t="shared" si="525"/>
        <v>27.56</v>
      </c>
      <c r="G2097" s="691">
        <f>'Заказ, cкидки и курсы валют'!$J$23*F2097</f>
        <v>316.94</v>
      </c>
      <c r="H2097" s="96">
        <f t="shared" si="526"/>
        <v>7923.5</v>
      </c>
      <c r="I2097" s="14"/>
    </row>
    <row r="2098" spans="1:9" ht="14.15" customHeight="1">
      <c r="A2098" s="403" t="s">
        <v>8750</v>
      </c>
      <c r="B2098" s="706" t="s">
        <v>4050</v>
      </c>
      <c r="C2098" s="399">
        <v>279</v>
      </c>
      <c r="D2098" s="38">
        <v>25</v>
      </c>
      <c r="E2098" s="446">
        <v>26.89</v>
      </c>
      <c r="F2098" s="471">
        <f t="shared" si="525"/>
        <v>26.89</v>
      </c>
      <c r="G2098" s="691">
        <f>'Заказ, cкидки и курсы валют'!$J$23*F2098</f>
        <v>309.23500000000001</v>
      </c>
      <c r="H2098" s="96">
        <f t="shared" si="526"/>
        <v>7730.88</v>
      </c>
      <c r="I2098" s="14"/>
    </row>
    <row r="2099" spans="1:9" ht="14.15" customHeight="1">
      <c r="A2099" s="403" t="s">
        <v>8751</v>
      </c>
      <c r="B2099" s="706" t="s">
        <v>4051</v>
      </c>
      <c r="C2099" s="399">
        <v>320</v>
      </c>
      <c r="D2099" s="38">
        <v>25</v>
      </c>
      <c r="E2099" s="446">
        <v>27.02</v>
      </c>
      <c r="F2099" s="471">
        <f t="shared" si="525"/>
        <v>27.02</v>
      </c>
      <c r="G2099" s="691">
        <f>'Заказ, cкидки и курсы валют'!$J$23*F2099</f>
        <v>310.73</v>
      </c>
      <c r="H2099" s="96">
        <f t="shared" si="526"/>
        <v>7768.25</v>
      </c>
      <c r="I2099" s="14"/>
    </row>
    <row r="2100" spans="1:9" ht="14.15" customHeight="1">
      <c r="A2100" s="403" t="s">
        <v>8752</v>
      </c>
      <c r="B2100" s="706" t="s">
        <v>6359</v>
      </c>
      <c r="C2100" s="399">
        <v>361</v>
      </c>
      <c r="D2100" s="38">
        <v>25</v>
      </c>
      <c r="E2100" s="446">
        <v>30.95</v>
      </c>
      <c r="F2100" s="471">
        <f t="shared" si="525"/>
        <v>30.95</v>
      </c>
      <c r="G2100" s="691">
        <f>'Заказ, cкидки и курсы валют'!$J$23*F2100</f>
        <v>355.92500000000001</v>
      </c>
      <c r="H2100" s="96">
        <f t="shared" si="526"/>
        <v>8898.1299999999992</v>
      </c>
      <c r="I2100" s="14"/>
    </row>
    <row r="2101" spans="1:9" ht="14.15" customHeight="1">
      <c r="A2101" s="403" t="s">
        <v>8753</v>
      </c>
      <c r="B2101" s="706" t="s">
        <v>6360</v>
      </c>
      <c r="C2101" s="399">
        <v>402</v>
      </c>
      <c r="D2101" s="38">
        <v>25</v>
      </c>
      <c r="E2101" s="446">
        <v>27.76</v>
      </c>
      <c r="F2101" s="471">
        <f t="shared" si="525"/>
        <v>27.76</v>
      </c>
      <c r="G2101" s="691">
        <f>'Заказ, cкидки и курсы валют'!$J$23*F2101</f>
        <v>319.24</v>
      </c>
      <c r="H2101" s="96">
        <f t="shared" si="526"/>
        <v>7981</v>
      </c>
      <c r="I2101" s="14"/>
    </row>
    <row r="2102" spans="1:9" ht="14.15" customHeight="1">
      <c r="A2102" s="403" t="s">
        <v>8754</v>
      </c>
      <c r="B2102" s="706" t="s">
        <v>8490</v>
      </c>
      <c r="C2102" s="399">
        <v>442</v>
      </c>
      <c r="D2102" s="38">
        <v>25</v>
      </c>
      <c r="E2102" s="446">
        <v>27.56</v>
      </c>
      <c r="F2102" s="471">
        <f t="shared" si="525"/>
        <v>27.56</v>
      </c>
      <c r="G2102" s="691">
        <f>'Заказ, cкидки и курсы валют'!$J$23*F2102</f>
        <v>316.94</v>
      </c>
      <c r="H2102" s="96">
        <f t="shared" si="526"/>
        <v>7923.5</v>
      </c>
      <c r="I2102" s="14"/>
    </row>
    <row r="2103" spans="1:9" ht="14.15" customHeight="1">
      <c r="A2103" s="403" t="s">
        <v>8755</v>
      </c>
      <c r="B2103" s="706" t="s">
        <v>8491</v>
      </c>
      <c r="C2103" s="399">
        <v>484</v>
      </c>
      <c r="D2103" s="38">
        <v>25</v>
      </c>
      <c r="E2103" s="446">
        <v>33.6</v>
      </c>
      <c r="F2103" s="471">
        <f t="shared" si="525"/>
        <v>33.6</v>
      </c>
      <c r="G2103" s="691">
        <f>'Заказ, cкидки и курсы валют'!$J$23*F2103</f>
        <v>386.40000000000003</v>
      </c>
      <c r="H2103" s="96">
        <f t="shared" si="526"/>
        <v>9660</v>
      </c>
      <c r="I2103" s="14"/>
    </row>
    <row r="2104" spans="1:9" ht="14.15" customHeight="1">
      <c r="A2104" s="403" t="s">
        <v>8756</v>
      </c>
      <c r="B2104" s="706" t="s">
        <v>8492</v>
      </c>
      <c r="C2104" s="399">
        <v>274</v>
      </c>
      <c r="D2104" s="38">
        <v>25</v>
      </c>
      <c r="E2104" s="446">
        <v>29.9</v>
      </c>
      <c r="F2104" s="471">
        <f t="shared" si="525"/>
        <v>29.9</v>
      </c>
      <c r="G2104" s="691">
        <f>'Заказ, cкидки и курсы валют'!$J$23*F2104</f>
        <v>343.84999999999997</v>
      </c>
      <c r="H2104" s="96">
        <f t="shared" si="526"/>
        <v>8596.25</v>
      </c>
      <c r="I2104" s="14"/>
    </row>
    <row r="2105" spans="1:9" ht="14.15" customHeight="1">
      <c r="A2105" s="403" t="s">
        <v>8757</v>
      </c>
      <c r="B2105" s="706" t="s">
        <v>8493</v>
      </c>
      <c r="C2105" s="399">
        <v>304</v>
      </c>
      <c r="D2105" s="38">
        <v>25</v>
      </c>
      <c r="E2105" s="446">
        <v>30.6</v>
      </c>
      <c r="F2105" s="471">
        <f t="shared" si="525"/>
        <v>30.6</v>
      </c>
      <c r="G2105" s="691">
        <f>'Заказ, cкидки и курсы валют'!$J$23*F2105</f>
        <v>351.90000000000003</v>
      </c>
      <c r="H2105" s="96">
        <f t="shared" si="526"/>
        <v>8797.5</v>
      </c>
      <c r="I2105" s="14"/>
    </row>
    <row r="2106" spans="1:9" ht="14.15" customHeight="1">
      <c r="A2106" s="403" t="s">
        <v>8758</v>
      </c>
      <c r="B2106" s="706" t="s">
        <v>8494</v>
      </c>
      <c r="C2106" s="399">
        <v>334</v>
      </c>
      <c r="D2106" s="38">
        <v>25</v>
      </c>
      <c r="E2106" s="446">
        <v>28.55</v>
      </c>
      <c r="F2106" s="471">
        <f t="shared" si="525"/>
        <v>28.55</v>
      </c>
      <c r="G2106" s="691">
        <f>'Заказ, cкидки и курсы валют'!$J$23*F2106</f>
        <v>328.32499999999999</v>
      </c>
      <c r="H2106" s="96">
        <f t="shared" si="526"/>
        <v>8208.1299999999992</v>
      </c>
      <c r="I2106" s="14"/>
    </row>
    <row r="2107" spans="1:9" ht="14.15" customHeight="1">
      <c r="A2107" s="403" t="s">
        <v>8759</v>
      </c>
      <c r="B2107" s="706" t="s">
        <v>8495</v>
      </c>
      <c r="C2107" s="399">
        <v>363</v>
      </c>
      <c r="D2107" s="38">
        <v>25</v>
      </c>
      <c r="E2107" s="446">
        <v>29.5</v>
      </c>
      <c r="F2107" s="471">
        <f t="shared" si="525"/>
        <v>29.5</v>
      </c>
      <c r="G2107" s="691">
        <f>'Заказ, cкидки и курсы валют'!$J$23*F2107</f>
        <v>339.25</v>
      </c>
      <c r="H2107" s="96">
        <f t="shared" si="526"/>
        <v>8481.25</v>
      </c>
      <c r="I2107" s="14"/>
    </row>
    <row r="2108" spans="1:9" ht="14.15" customHeight="1">
      <c r="A2108" s="403" t="s">
        <v>8760</v>
      </c>
      <c r="B2108" s="706" t="s">
        <v>8496</v>
      </c>
      <c r="C2108" s="399">
        <v>393</v>
      </c>
      <c r="D2108" s="38">
        <v>25</v>
      </c>
      <c r="E2108" s="446">
        <v>30.03</v>
      </c>
      <c r="F2108" s="471">
        <f t="shared" si="525"/>
        <v>30.03</v>
      </c>
      <c r="G2108" s="691">
        <f>'Заказ, cкидки и курсы валют'!$J$23*F2108</f>
        <v>345.34500000000003</v>
      </c>
      <c r="H2108" s="96">
        <f t="shared" si="526"/>
        <v>8633.6299999999992</v>
      </c>
      <c r="I2108" s="14"/>
    </row>
    <row r="2109" spans="1:9" ht="14.15" customHeight="1">
      <c r="A2109" s="403" t="s">
        <v>8761</v>
      </c>
      <c r="B2109" s="706" t="s">
        <v>8497</v>
      </c>
      <c r="C2109" s="399">
        <v>423</v>
      </c>
      <c r="D2109" s="38">
        <v>25</v>
      </c>
      <c r="E2109" s="446">
        <v>29.98</v>
      </c>
      <c r="F2109" s="471">
        <f t="shared" si="525"/>
        <v>29.98</v>
      </c>
      <c r="G2109" s="691">
        <f>'Заказ, cкидки и курсы валют'!$J$23*F2109</f>
        <v>344.77</v>
      </c>
      <c r="H2109" s="96">
        <f t="shared" si="526"/>
        <v>8619.25</v>
      </c>
      <c r="I2109" s="14"/>
    </row>
    <row r="2110" spans="1:9" ht="14.15" customHeight="1">
      <c r="A2110" s="403" t="s">
        <v>8762</v>
      </c>
      <c r="B2110" s="706" t="s">
        <v>8498</v>
      </c>
      <c r="C2110" s="399">
        <v>483</v>
      </c>
      <c r="D2110" s="38">
        <v>25</v>
      </c>
      <c r="E2110" s="446">
        <v>30.2</v>
      </c>
      <c r="F2110" s="471">
        <f t="shared" si="525"/>
        <v>30.2</v>
      </c>
      <c r="G2110" s="691">
        <f>'Заказ, cкидки и курсы валют'!$J$23*F2110</f>
        <v>347.3</v>
      </c>
      <c r="H2110" s="96">
        <f t="shared" si="526"/>
        <v>8682.5</v>
      </c>
      <c r="I2110" s="14"/>
    </row>
    <row r="2111" spans="1:9" ht="14.15" customHeight="1">
      <c r="A2111" s="403" t="s">
        <v>8763</v>
      </c>
      <c r="B2111" s="706" t="s">
        <v>1344</v>
      </c>
      <c r="C2111" s="399">
        <v>543</v>
      </c>
      <c r="D2111" s="38">
        <v>25</v>
      </c>
      <c r="E2111" s="446">
        <v>28.96</v>
      </c>
      <c r="F2111" s="471">
        <f t="shared" si="525"/>
        <v>28.96</v>
      </c>
      <c r="G2111" s="691">
        <f>'Заказ, cкидки и курсы валют'!$J$23*F2111</f>
        <v>333.04</v>
      </c>
      <c r="H2111" s="96">
        <f t="shared" si="526"/>
        <v>8326</v>
      </c>
      <c r="I2111" s="14"/>
    </row>
    <row r="2112" spans="1:9" ht="14.15" customHeight="1">
      <c r="A2112" s="403" t="s">
        <v>8764</v>
      </c>
      <c r="B2112" s="706" t="s">
        <v>8500</v>
      </c>
      <c r="C2112" s="399">
        <v>602</v>
      </c>
      <c r="D2112" s="38">
        <v>25</v>
      </c>
      <c r="E2112" s="446">
        <v>30.11</v>
      </c>
      <c r="F2112" s="471">
        <f t="shared" si="525"/>
        <v>30.11</v>
      </c>
      <c r="G2112" s="691">
        <f>'Заказ, cкидки и курсы валют'!$J$23*F2112</f>
        <v>346.26499999999999</v>
      </c>
      <c r="H2112" s="96">
        <f t="shared" si="526"/>
        <v>8656.6299999999992</v>
      </c>
      <c r="I2112" s="14"/>
    </row>
    <row r="2113" spans="1:9" ht="14.15" customHeight="1">
      <c r="A2113" s="403" t="s">
        <v>8765</v>
      </c>
      <c r="B2113" s="706" t="s">
        <v>8501</v>
      </c>
      <c r="C2113" s="399">
        <v>602</v>
      </c>
      <c r="D2113" s="38">
        <v>25</v>
      </c>
      <c r="E2113" s="446">
        <v>30.29</v>
      </c>
      <c r="F2113" s="471">
        <f t="shared" si="525"/>
        <v>30.29</v>
      </c>
      <c r="G2113" s="691">
        <f>'Заказ, cкидки и курсы валют'!$J$23*F2113</f>
        <v>348.33499999999998</v>
      </c>
      <c r="H2113" s="96">
        <f t="shared" si="526"/>
        <v>8708.3799999999992</v>
      </c>
      <c r="I2113" s="14"/>
    </row>
    <row r="2114" spans="1:9" ht="14.15" customHeight="1">
      <c r="A2114" s="403" t="s">
        <v>8766</v>
      </c>
      <c r="B2114" s="706" t="s">
        <v>8502</v>
      </c>
      <c r="C2114" s="399"/>
      <c r="D2114" s="38">
        <v>25</v>
      </c>
      <c r="E2114" s="446">
        <v>30.29</v>
      </c>
      <c r="F2114" s="471">
        <f t="shared" si="525"/>
        <v>30.29</v>
      </c>
      <c r="G2114" s="691">
        <f>'Заказ, cкидки и курсы валют'!$J$23*F2114</f>
        <v>348.33499999999998</v>
      </c>
      <c r="H2114" s="96">
        <f t="shared" si="526"/>
        <v>8708.3799999999992</v>
      </c>
      <c r="I2114" s="14"/>
    </row>
    <row r="2115" spans="1:9" ht="14.15" customHeight="1">
      <c r="A2115" s="403" t="s">
        <v>8767</v>
      </c>
      <c r="B2115" s="706" t="s">
        <v>8503</v>
      </c>
      <c r="C2115" s="399"/>
      <c r="D2115" s="38">
        <v>25</v>
      </c>
      <c r="E2115" s="446">
        <v>30.85</v>
      </c>
      <c r="F2115" s="471">
        <f t="shared" si="525"/>
        <v>30.85</v>
      </c>
      <c r="G2115" s="691">
        <f>'Заказ, cкидки и курсы валют'!$J$23*F2115</f>
        <v>354.77500000000003</v>
      </c>
      <c r="H2115" s="96">
        <f t="shared" si="526"/>
        <v>8869.3799999999992</v>
      </c>
      <c r="I2115" s="14"/>
    </row>
    <row r="2116" spans="1:9" ht="14.15" customHeight="1">
      <c r="A2116" s="403" t="s">
        <v>8768</v>
      </c>
      <c r="B2116" s="706" t="s">
        <v>8504</v>
      </c>
      <c r="C2116" s="399"/>
      <c r="D2116" s="38">
        <v>25</v>
      </c>
      <c r="E2116" s="446">
        <v>27.8</v>
      </c>
      <c r="F2116" s="471">
        <f t="shared" si="525"/>
        <v>27.8</v>
      </c>
      <c r="G2116" s="691">
        <f>'Заказ, cкидки и курсы валют'!$J$23*F2116</f>
        <v>319.7</v>
      </c>
      <c r="H2116" s="96">
        <f t="shared" si="526"/>
        <v>7992.5</v>
      </c>
      <c r="I2116" s="14"/>
    </row>
    <row r="2117" spans="1:9" ht="14.15" customHeight="1">
      <c r="A2117" s="403" t="s">
        <v>8769</v>
      </c>
      <c r="B2117" s="706" t="s">
        <v>8505</v>
      </c>
      <c r="C2117" s="399"/>
      <c r="D2117" s="38">
        <v>25</v>
      </c>
      <c r="E2117" s="446">
        <v>34.25</v>
      </c>
      <c r="F2117" s="471">
        <f t="shared" si="525"/>
        <v>34.25</v>
      </c>
      <c r="G2117" s="691">
        <f>'Заказ, cкидки и курсы валют'!$J$23*F2117</f>
        <v>393.875</v>
      </c>
      <c r="H2117" s="96">
        <f t="shared" si="526"/>
        <v>9846.8799999999992</v>
      </c>
      <c r="I2117" s="14"/>
    </row>
    <row r="2118" spans="1:9" ht="14.15" customHeight="1">
      <c r="A2118" s="403" t="s">
        <v>8770</v>
      </c>
      <c r="B2118" s="706" t="s">
        <v>8506</v>
      </c>
      <c r="C2118" s="399"/>
      <c r="D2118" s="38">
        <v>25</v>
      </c>
      <c r="E2118" s="446">
        <v>28.55</v>
      </c>
      <c r="F2118" s="471">
        <f t="shared" si="525"/>
        <v>28.55</v>
      </c>
      <c r="G2118" s="691">
        <f>'Заказ, cкидки и курсы валют'!$J$23*F2118</f>
        <v>328.32499999999999</v>
      </c>
      <c r="H2118" s="96">
        <f t="shared" si="526"/>
        <v>8208.1299999999992</v>
      </c>
      <c r="I2118" s="14"/>
    </row>
    <row r="2119" spans="1:9" ht="14.15" customHeight="1">
      <c r="A2119" s="403" t="s">
        <v>8771</v>
      </c>
      <c r="B2119" s="706" t="s">
        <v>8507</v>
      </c>
      <c r="C2119" s="399"/>
      <c r="D2119" s="38">
        <v>25</v>
      </c>
      <c r="E2119" s="446">
        <v>37.93</v>
      </c>
      <c r="F2119" s="471">
        <f t="shared" si="525"/>
        <v>37.93</v>
      </c>
      <c r="G2119" s="691">
        <f>'Заказ, cкидки и курсы валют'!$J$23*F2119</f>
        <v>436.19499999999999</v>
      </c>
      <c r="H2119" s="96">
        <f t="shared" si="526"/>
        <v>10904.88</v>
      </c>
      <c r="I2119" s="14"/>
    </row>
    <row r="2120" spans="1:9" ht="14.15" customHeight="1">
      <c r="A2120" s="403" t="s">
        <v>8772</v>
      </c>
      <c r="B2120" s="706" t="s">
        <v>8508</v>
      </c>
      <c r="C2120" s="399"/>
      <c r="D2120" s="38">
        <v>25</v>
      </c>
      <c r="E2120" s="446">
        <v>30.85</v>
      </c>
      <c r="F2120" s="471">
        <f t="shared" si="525"/>
        <v>30.85</v>
      </c>
      <c r="G2120" s="691">
        <f>'Заказ, cкидки и курсы валют'!$J$23*F2120</f>
        <v>354.77500000000003</v>
      </c>
      <c r="H2120" s="96">
        <f t="shared" si="526"/>
        <v>8869.3799999999992</v>
      </c>
      <c r="I2120" s="14"/>
    </row>
    <row r="2121" spans="1:9" ht="14.15" customHeight="1">
      <c r="A2121" s="403" t="s">
        <v>8773</v>
      </c>
      <c r="B2121" s="706" t="s">
        <v>8509</v>
      </c>
      <c r="C2121" s="399"/>
      <c r="D2121" s="38">
        <v>25</v>
      </c>
      <c r="E2121" s="446">
        <v>29.38</v>
      </c>
      <c r="F2121" s="471">
        <f t="shared" si="525"/>
        <v>29.38</v>
      </c>
      <c r="G2121" s="691">
        <f>'Заказ, cкидки и курсы валют'!$J$23*F2121</f>
        <v>337.87</v>
      </c>
      <c r="H2121" s="96">
        <f t="shared" si="526"/>
        <v>8446.75</v>
      </c>
      <c r="I2121" s="14"/>
    </row>
    <row r="2122" spans="1:9" ht="14.15" customHeight="1">
      <c r="A2122" s="403" t="s">
        <v>8774</v>
      </c>
      <c r="B2122" s="706" t="s">
        <v>8510</v>
      </c>
      <c r="C2122" s="399"/>
      <c r="D2122" s="38">
        <v>25</v>
      </c>
      <c r="E2122" s="446">
        <v>30.6</v>
      </c>
      <c r="F2122" s="471">
        <f t="shared" si="525"/>
        <v>30.6</v>
      </c>
      <c r="G2122" s="691">
        <f>'Заказ, cкидки и курсы валют'!$J$23*F2122</f>
        <v>351.90000000000003</v>
      </c>
      <c r="H2122" s="96">
        <f t="shared" si="526"/>
        <v>8797.5</v>
      </c>
      <c r="I2122" s="14"/>
    </row>
    <row r="2123" spans="1:9" ht="14.15" customHeight="1">
      <c r="A2123" s="403" t="s">
        <v>8775</v>
      </c>
      <c r="B2123" s="706" t="s">
        <v>8511</v>
      </c>
      <c r="C2123" s="399"/>
      <c r="D2123" s="38">
        <v>25</v>
      </c>
      <c r="E2123" s="446">
        <v>30.11</v>
      </c>
      <c r="F2123" s="471">
        <f t="shared" si="525"/>
        <v>30.11</v>
      </c>
      <c r="G2123" s="691">
        <f>'Заказ, cкидки и курсы валют'!$J$23*F2123</f>
        <v>346.26499999999999</v>
      </c>
      <c r="H2123" s="96">
        <f t="shared" si="526"/>
        <v>8656.6299999999992</v>
      </c>
      <c r="I2123" s="14"/>
    </row>
    <row r="2124" spans="1:9" ht="12" customHeight="1" thickBot="1"/>
    <row r="2125" spans="1:9" ht="17.25" customHeight="1">
      <c r="A2125" s="904"/>
      <c r="B2125" s="905"/>
      <c r="C2125" s="1962" t="s">
        <v>2320</v>
      </c>
      <c r="D2125" s="64"/>
      <c r="E2125" s="428"/>
      <c r="F2125" s="428"/>
      <c r="G2125" s="518"/>
      <c r="H2125" s="128"/>
      <c r="I2125" s="80"/>
    </row>
    <row r="2126" spans="1:9" ht="16.5" customHeight="1">
      <c r="A2126" s="890"/>
      <c r="C2126" s="1475"/>
      <c r="D2126" s="81"/>
      <c r="E2126" s="429" t="s">
        <v>2321</v>
      </c>
      <c r="F2126" s="441"/>
      <c r="G2126" s="84"/>
      <c r="H2126" s="16"/>
      <c r="I2126" s="85"/>
    </row>
    <row r="2127" spans="1:9" ht="12" customHeight="1">
      <c r="A2127" s="890"/>
      <c r="C2127" s="1475"/>
      <c r="D2127" s="70"/>
      <c r="E2127" s="713"/>
      <c r="F2127" s="465"/>
      <c r="G2127" s="703"/>
      <c r="H2127" s="16"/>
      <c r="I2127" s="132"/>
    </row>
    <row r="2128" spans="1:9" ht="12" customHeight="1">
      <c r="A2128" s="890"/>
      <c r="C2128" s="1475"/>
      <c r="D2128" s="70"/>
      <c r="E2128" s="713"/>
      <c r="F2128" s="465"/>
      <c r="G2128" s="703"/>
      <c r="H2128" s="16"/>
      <c r="I2128" s="132"/>
    </row>
    <row r="2129" spans="1:9" ht="12" customHeight="1">
      <c r="A2129" s="890"/>
      <c r="C2129" s="1475"/>
      <c r="D2129" s="70"/>
      <c r="E2129" s="713"/>
      <c r="F2129" s="465"/>
      <c r="G2129" s="703"/>
      <c r="H2129" s="16"/>
      <c r="I2129" s="132"/>
    </row>
    <row r="2130" spans="1:9" ht="15" customHeight="1" thickBot="1">
      <c r="A2130" s="2042" t="s">
        <v>7302</v>
      </c>
      <c r="B2130" s="897"/>
      <c r="C2130" s="1931"/>
      <c r="D2130" s="72"/>
      <c r="E2130" s="714"/>
      <c r="F2130" s="467"/>
      <c r="G2130" s="704"/>
      <c r="H2130" s="136"/>
      <c r="I2130" s="137"/>
    </row>
    <row r="2131" spans="1:9" ht="32.25" customHeight="1">
      <c r="A2131" s="1519" t="s">
        <v>1013</v>
      </c>
      <c r="B2131" s="1520" t="s">
        <v>1014</v>
      </c>
      <c r="C2131" s="2286" t="s">
        <v>665</v>
      </c>
      <c r="D2131" s="158" t="s">
        <v>2923</v>
      </c>
      <c r="E2131" s="432" t="s">
        <v>10276</v>
      </c>
      <c r="F2131" s="469" t="s">
        <v>2578</v>
      </c>
      <c r="G2131" s="693" t="s">
        <v>2427</v>
      </c>
      <c r="H2131" s="264" t="s">
        <v>493</v>
      </c>
      <c r="I2131" s="160" t="s">
        <v>4003</v>
      </c>
    </row>
    <row r="2132" spans="1:9" ht="12" customHeight="1">
      <c r="A2132" s="1519"/>
      <c r="B2132" s="1680"/>
      <c r="C2132" s="2286" t="s">
        <v>3419</v>
      </c>
      <c r="D2132" s="313" t="s">
        <v>2428</v>
      </c>
      <c r="E2132" s="715" t="s">
        <v>264</v>
      </c>
      <c r="F2132" s="475">
        <f>'Заказ, cкидки и курсы валют'!$I$12</f>
        <v>0</v>
      </c>
      <c r="G2132" s="764"/>
      <c r="H2132" s="358"/>
      <c r="I2132" s="252"/>
    </row>
    <row r="2133" spans="1:9" ht="14.15" customHeight="1">
      <c r="A2133" s="403" t="s">
        <v>7475</v>
      </c>
      <c r="B2133" s="399" t="s">
        <v>167</v>
      </c>
      <c r="C2133" s="2287">
        <v>4.0999999999999996</v>
      </c>
      <c r="D2133" s="32">
        <v>4500</v>
      </c>
      <c r="E2133" s="446">
        <v>136.16</v>
      </c>
      <c r="F2133" s="471">
        <f>ROUND(E2133*(1-$F$11),2)</f>
        <v>136.16</v>
      </c>
      <c r="G2133" s="691">
        <f>'Заказ, cкидки и курсы валют'!$J$23*F2133</f>
        <v>1565.84</v>
      </c>
      <c r="H2133" s="96">
        <f>ROUND((D2133/1000)*G2133,2)</f>
        <v>7046.28</v>
      </c>
      <c r="I2133" s="14"/>
    </row>
    <row r="2134" spans="1:9" ht="14.15" customHeight="1">
      <c r="A2134" s="403" t="s">
        <v>3468</v>
      </c>
      <c r="B2134" s="490" t="s">
        <v>99</v>
      </c>
      <c r="C2134" s="2287">
        <v>6.9</v>
      </c>
      <c r="D2134" s="32">
        <v>3600</v>
      </c>
      <c r="E2134" s="446">
        <v>180.5</v>
      </c>
      <c r="F2134" s="471">
        <f>ROUND(E2134*(1-$F$11),2)</f>
        <v>180.5</v>
      </c>
      <c r="G2134" s="691">
        <f>'Заказ, cкидки и курсы валют'!$J$23*F2134</f>
        <v>2075.75</v>
      </c>
      <c r="H2134" s="96">
        <f>ROUND((D2134/1000)*G2134,2)</f>
        <v>7472.7</v>
      </c>
      <c r="I2134" s="14"/>
    </row>
    <row r="2135" spans="1:9" ht="14.15" customHeight="1">
      <c r="A2135" s="403" t="s">
        <v>3469</v>
      </c>
      <c r="B2135" s="490" t="s">
        <v>100</v>
      </c>
      <c r="C2135" s="2287">
        <v>7.4</v>
      </c>
      <c r="D2135" s="32">
        <v>3200</v>
      </c>
      <c r="E2135" s="446">
        <v>189.21</v>
      </c>
      <c r="F2135" s="471">
        <f t="shared" ref="F2135:F2148" si="527">ROUND(E2135*(1-$F$11),2)</f>
        <v>189.21</v>
      </c>
      <c r="G2135" s="691">
        <f>'Заказ, cкидки и курсы валют'!$J$23*F2135</f>
        <v>2175.915</v>
      </c>
      <c r="H2135" s="96">
        <f t="shared" ref="H2135:H2148" si="528">ROUND((D2135/1000)*G2135,2)</f>
        <v>6962.93</v>
      </c>
      <c r="I2135" s="14"/>
    </row>
    <row r="2136" spans="1:9" ht="14.15" customHeight="1">
      <c r="A2136" s="2047" t="s">
        <v>3470</v>
      </c>
      <c r="B2136" s="2048" t="s">
        <v>1317</v>
      </c>
      <c r="C2136" s="2287">
        <v>7.8</v>
      </c>
      <c r="D2136" s="1670">
        <v>3000</v>
      </c>
      <c r="E2136" s="446">
        <v>207.66</v>
      </c>
      <c r="F2136" s="471">
        <f t="shared" si="527"/>
        <v>207.66</v>
      </c>
      <c r="G2136" s="691">
        <f>'Заказ, cкидки и курсы валют'!$J$23*F2136</f>
        <v>2388.09</v>
      </c>
      <c r="H2136" s="96">
        <f t="shared" si="528"/>
        <v>7164.27</v>
      </c>
      <c r="I2136" s="1669"/>
    </row>
    <row r="2137" spans="1:9" ht="14.15" customHeight="1">
      <c r="A2137" s="2047" t="s">
        <v>3471</v>
      </c>
      <c r="B2137" s="2048" t="s">
        <v>188</v>
      </c>
      <c r="C2137" s="2287">
        <v>9.1999999999999993</v>
      </c>
      <c r="D2137" s="1670">
        <v>2600</v>
      </c>
      <c r="E2137" s="446">
        <v>251.96</v>
      </c>
      <c r="F2137" s="471">
        <f t="shared" si="527"/>
        <v>251.96</v>
      </c>
      <c r="G2137" s="691">
        <f>'Заказ, cкидки и курсы валют'!$J$23*F2137</f>
        <v>2897.54</v>
      </c>
      <c r="H2137" s="96">
        <f t="shared" si="528"/>
        <v>7533.6</v>
      </c>
      <c r="I2137" s="1669"/>
    </row>
    <row r="2138" spans="1:9" ht="14.15" customHeight="1">
      <c r="A2138" s="2047" t="s">
        <v>3472</v>
      </c>
      <c r="B2138" s="2048" t="s">
        <v>609</v>
      </c>
      <c r="C2138" s="2287">
        <v>10</v>
      </c>
      <c r="D2138" s="379">
        <v>1950</v>
      </c>
      <c r="E2138" s="446">
        <v>251.88</v>
      </c>
      <c r="F2138" s="471">
        <f t="shared" si="527"/>
        <v>251.88</v>
      </c>
      <c r="G2138" s="691">
        <f>'Заказ, cкидки и курсы валют'!$J$23*F2138</f>
        <v>2896.62</v>
      </c>
      <c r="H2138" s="96">
        <f t="shared" si="528"/>
        <v>5648.41</v>
      </c>
      <c r="I2138" s="1669"/>
    </row>
    <row r="2139" spans="1:9" ht="14.15" customHeight="1">
      <c r="A2139" s="2047" t="s">
        <v>3473</v>
      </c>
      <c r="B2139" s="2048" t="s">
        <v>177</v>
      </c>
      <c r="C2139" s="2287">
        <v>10.4</v>
      </c>
      <c r="D2139" s="1670">
        <v>1800</v>
      </c>
      <c r="E2139" s="446">
        <v>271.64</v>
      </c>
      <c r="F2139" s="471">
        <f t="shared" si="527"/>
        <v>271.64</v>
      </c>
      <c r="G2139" s="691">
        <f>'Заказ, cкидки и курсы валют'!$J$23*F2139</f>
        <v>3123.8599999999997</v>
      </c>
      <c r="H2139" s="96">
        <f t="shared" si="528"/>
        <v>5622.95</v>
      </c>
      <c r="I2139" s="1669"/>
    </row>
    <row r="2140" spans="1:9" ht="14.15" customHeight="1">
      <c r="A2140" s="2047" t="s">
        <v>3474</v>
      </c>
      <c r="B2140" s="2048" t="s">
        <v>178</v>
      </c>
      <c r="C2140" s="2287">
        <v>12.14</v>
      </c>
      <c r="D2140" s="1670">
        <v>2000</v>
      </c>
      <c r="E2140" s="446">
        <v>325.41000000000003</v>
      </c>
      <c r="F2140" s="471">
        <f t="shared" si="527"/>
        <v>325.41000000000003</v>
      </c>
      <c r="G2140" s="691">
        <f>'Заказ, cкидки и курсы валют'!$J$23*F2140</f>
        <v>3742.2150000000001</v>
      </c>
      <c r="H2140" s="96">
        <f t="shared" si="528"/>
        <v>7484.43</v>
      </c>
      <c r="I2140" s="1669"/>
    </row>
    <row r="2141" spans="1:9" ht="14.15" customHeight="1">
      <c r="A2141" s="2047" t="s">
        <v>3475</v>
      </c>
      <c r="B2141" s="2048" t="s">
        <v>179</v>
      </c>
      <c r="C2141" s="2287">
        <v>14.4</v>
      </c>
      <c r="D2141" s="1670">
        <v>1600</v>
      </c>
      <c r="E2141" s="446">
        <v>372.44</v>
      </c>
      <c r="F2141" s="471">
        <f t="shared" si="527"/>
        <v>372.44</v>
      </c>
      <c r="G2141" s="691">
        <f>'Заказ, cкидки и курсы валют'!$J$23*F2141</f>
        <v>4283.0600000000004</v>
      </c>
      <c r="H2141" s="96">
        <f t="shared" si="528"/>
        <v>6852.9</v>
      </c>
      <c r="I2141" s="1669"/>
    </row>
    <row r="2142" spans="1:9" ht="14.15" customHeight="1">
      <c r="A2142" s="2047" t="s">
        <v>3476</v>
      </c>
      <c r="B2142" s="2048" t="s">
        <v>180</v>
      </c>
      <c r="C2142" s="2287">
        <v>15.6</v>
      </c>
      <c r="D2142" s="1670">
        <v>1400</v>
      </c>
      <c r="E2142" s="446">
        <v>402.64</v>
      </c>
      <c r="F2142" s="471">
        <f t="shared" si="527"/>
        <v>402.64</v>
      </c>
      <c r="G2142" s="691">
        <f>'Заказ, cкидки и курсы валют'!$J$23*F2142</f>
        <v>4630.3599999999997</v>
      </c>
      <c r="H2142" s="96">
        <f t="shared" si="528"/>
        <v>6482.5</v>
      </c>
      <c r="I2142" s="1669"/>
    </row>
    <row r="2143" spans="1:9" ht="14.15" customHeight="1">
      <c r="A2143" s="2047" t="s">
        <v>3477</v>
      </c>
      <c r="B2143" s="2048" t="s">
        <v>181</v>
      </c>
      <c r="C2143" s="2287">
        <v>17.3</v>
      </c>
      <c r="D2143" s="1670">
        <v>1400</v>
      </c>
      <c r="E2143" s="446">
        <v>445.65</v>
      </c>
      <c r="F2143" s="471">
        <f t="shared" si="527"/>
        <v>445.65</v>
      </c>
      <c r="G2143" s="691">
        <f>'Заказ, cкидки и курсы валют'!$J$23*F2143</f>
        <v>5124.9749999999995</v>
      </c>
      <c r="H2143" s="96">
        <f t="shared" si="528"/>
        <v>7174.97</v>
      </c>
      <c r="I2143" s="1669"/>
    </row>
    <row r="2144" spans="1:9" ht="14.15" customHeight="1">
      <c r="A2144" s="2047" t="s">
        <v>3478</v>
      </c>
      <c r="B2144" s="2048" t="s">
        <v>182</v>
      </c>
      <c r="C2144" s="2287">
        <v>18.7</v>
      </c>
      <c r="D2144" s="379">
        <v>1000</v>
      </c>
      <c r="E2144" s="446">
        <v>501.51</v>
      </c>
      <c r="F2144" s="471">
        <f t="shared" si="527"/>
        <v>501.51</v>
      </c>
      <c r="G2144" s="691">
        <f>'Заказ, cкидки и курсы валют'!$J$23*F2144</f>
        <v>5767.3649999999998</v>
      </c>
      <c r="H2144" s="96">
        <f t="shared" si="528"/>
        <v>5767.37</v>
      </c>
      <c r="I2144" s="1669"/>
    </row>
    <row r="2145" spans="1:9" ht="14.15" customHeight="1">
      <c r="A2145" s="2047" t="s">
        <v>3479</v>
      </c>
      <c r="B2145" s="2048" t="s">
        <v>183</v>
      </c>
      <c r="C2145" s="2287">
        <v>21.46</v>
      </c>
      <c r="D2145" s="379">
        <v>1000</v>
      </c>
      <c r="E2145" s="446">
        <v>530.44000000000005</v>
      </c>
      <c r="F2145" s="471">
        <f t="shared" si="527"/>
        <v>530.44000000000005</v>
      </c>
      <c r="G2145" s="691">
        <f>'Заказ, cкидки и курсы валют'!$J$23*F2145</f>
        <v>6100.06</v>
      </c>
      <c r="H2145" s="96">
        <f t="shared" si="528"/>
        <v>6100.06</v>
      </c>
      <c r="I2145" s="1669"/>
    </row>
    <row r="2146" spans="1:9" ht="14.15" customHeight="1">
      <c r="A2146" s="2047" t="s">
        <v>2276</v>
      </c>
      <c r="B2146" s="2048" t="s">
        <v>955</v>
      </c>
      <c r="C2146" s="2287">
        <v>23.18</v>
      </c>
      <c r="D2146" s="379">
        <v>1000</v>
      </c>
      <c r="E2146" s="446">
        <v>646.74</v>
      </c>
      <c r="F2146" s="471">
        <f t="shared" si="527"/>
        <v>646.74</v>
      </c>
      <c r="G2146" s="691">
        <f>'Заказ, cкидки и курсы валют'!$J$23*F2146</f>
        <v>7437.51</v>
      </c>
      <c r="H2146" s="96">
        <f t="shared" si="528"/>
        <v>7437.51</v>
      </c>
      <c r="I2146" s="1669"/>
    </row>
    <row r="2147" spans="1:9" ht="14.15" customHeight="1">
      <c r="A2147" s="2047" t="s">
        <v>3480</v>
      </c>
      <c r="B2147" s="2048" t="s">
        <v>184</v>
      </c>
      <c r="C2147" s="2287">
        <v>24.9</v>
      </c>
      <c r="D2147" s="379">
        <v>1000</v>
      </c>
      <c r="E2147" s="446">
        <v>706.86</v>
      </c>
      <c r="F2147" s="471">
        <f t="shared" si="527"/>
        <v>706.86</v>
      </c>
      <c r="G2147" s="691">
        <f>'Заказ, cкидки и курсы валют'!$J$23*F2147</f>
        <v>8128.89</v>
      </c>
      <c r="H2147" s="96">
        <f t="shared" si="528"/>
        <v>8128.89</v>
      </c>
      <c r="I2147" s="1669"/>
    </row>
    <row r="2148" spans="1:9" ht="14.15" customHeight="1">
      <c r="A2148" s="520" t="s">
        <v>11041</v>
      </c>
      <c r="B2148" s="399" t="s">
        <v>101</v>
      </c>
      <c r="C2148" s="2287">
        <v>25.9</v>
      </c>
      <c r="D2148" s="379">
        <v>900</v>
      </c>
      <c r="E2148" s="446">
        <v>662.67</v>
      </c>
      <c r="F2148" s="471">
        <f t="shared" si="527"/>
        <v>662.67</v>
      </c>
      <c r="G2148" s="691">
        <f>'Заказ, cкидки и курсы валют'!$J$23*F2148</f>
        <v>7620.7049999999999</v>
      </c>
      <c r="H2148" s="96">
        <f t="shared" si="528"/>
        <v>6858.63</v>
      </c>
      <c r="I2148" s="1669"/>
    </row>
    <row r="2149" spans="1:9" ht="14.15" customHeight="1">
      <c r="A2149" s="520" t="s">
        <v>3703</v>
      </c>
      <c r="B2149" s="399" t="s">
        <v>185</v>
      </c>
      <c r="C2149" s="2287">
        <v>27.3</v>
      </c>
      <c r="D2149" s="379">
        <v>800</v>
      </c>
      <c r="E2149" s="446">
        <v>704.11</v>
      </c>
      <c r="F2149" s="471">
        <f>ROUND(E2149*(1-$F$11),2)</f>
        <v>704.11</v>
      </c>
      <c r="G2149" s="691">
        <f>'Заказ, cкидки и курсы валют'!$J$23*F2149</f>
        <v>8097.2650000000003</v>
      </c>
      <c r="H2149" s="96">
        <f>ROUND((D2149/1000)*G2149,2)</f>
        <v>6477.81</v>
      </c>
      <c r="I2149" s="1669"/>
    </row>
    <row r="2150" spans="1:9" ht="14.15" customHeight="1">
      <c r="A2150" s="520" t="s">
        <v>3704</v>
      </c>
      <c r="B2150" s="399" t="s">
        <v>2897</v>
      </c>
      <c r="C2150" s="2287">
        <v>30.06</v>
      </c>
      <c r="D2150" s="379">
        <v>800</v>
      </c>
      <c r="E2150" s="446">
        <v>808.3</v>
      </c>
      <c r="F2150" s="471">
        <f>ROUND(E2150*(1-$F$11),2)</f>
        <v>808.3</v>
      </c>
      <c r="G2150" s="691">
        <f>'Заказ, cкидки и курсы валют'!$J$23*F2150</f>
        <v>9295.4499999999989</v>
      </c>
      <c r="H2150" s="96">
        <f>ROUND((D2150/1000)*G2150,2)</f>
        <v>7436.36</v>
      </c>
      <c r="I2150" s="1669"/>
    </row>
    <row r="2151" spans="1:9" ht="14.15" customHeight="1">
      <c r="A2151" s="520" t="s">
        <v>9004</v>
      </c>
      <c r="B2151" s="399" t="s">
        <v>3430</v>
      </c>
      <c r="C2151" s="2287">
        <v>13</v>
      </c>
      <c r="D2151" s="376">
        <v>1600</v>
      </c>
      <c r="E2151" s="446">
        <v>333.6</v>
      </c>
      <c r="F2151" s="471">
        <f t="shared" ref="F2151:F2157" si="529">ROUND(E2151*(1-$F$11),2)</f>
        <v>333.6</v>
      </c>
      <c r="G2151" s="691">
        <f>'Заказ, cкидки и курсы валют'!$J$23*F2151</f>
        <v>3836.4</v>
      </c>
      <c r="H2151" s="96">
        <f t="shared" ref="H2151:H2157" si="530">ROUND((D2151/1000)*G2151,2)</f>
        <v>6138.24</v>
      </c>
      <c r="I2151" s="1669"/>
    </row>
    <row r="2152" spans="1:9" ht="14.15" customHeight="1">
      <c r="A2152" s="2047" t="s">
        <v>3481</v>
      </c>
      <c r="B2152" s="2048" t="s">
        <v>2898</v>
      </c>
      <c r="C2152" s="2287">
        <v>13.8</v>
      </c>
      <c r="D2152" s="376">
        <v>1590</v>
      </c>
      <c r="E2152" s="446">
        <v>373.64</v>
      </c>
      <c r="F2152" s="471">
        <f t="shared" si="529"/>
        <v>373.64</v>
      </c>
      <c r="G2152" s="691">
        <f>'Заказ, cкидки и курсы валют'!$J$23*F2152</f>
        <v>4296.8599999999997</v>
      </c>
      <c r="H2152" s="96">
        <f t="shared" si="530"/>
        <v>6832.01</v>
      </c>
      <c r="I2152" s="1669"/>
    </row>
    <row r="2153" spans="1:9" ht="14.15" customHeight="1">
      <c r="A2153" s="2047" t="s">
        <v>3482</v>
      </c>
      <c r="B2153" s="2048" t="s">
        <v>2899</v>
      </c>
      <c r="C2153" s="2287">
        <v>15.4</v>
      </c>
      <c r="D2153" s="376">
        <v>1480</v>
      </c>
      <c r="E2153" s="446">
        <v>374.44</v>
      </c>
      <c r="F2153" s="471">
        <f t="shared" si="529"/>
        <v>374.44</v>
      </c>
      <c r="G2153" s="691">
        <f>'Заказ, cкидки и курсы валют'!$J$23*F2153</f>
        <v>4306.0600000000004</v>
      </c>
      <c r="H2153" s="96">
        <f t="shared" si="530"/>
        <v>6372.97</v>
      </c>
      <c r="I2153" s="1669"/>
    </row>
    <row r="2154" spans="1:9" ht="14.15" customHeight="1">
      <c r="A2154" s="2047" t="s">
        <v>3483</v>
      </c>
      <c r="B2154" s="2048" t="s">
        <v>610</v>
      </c>
      <c r="C2154" s="2287">
        <v>17</v>
      </c>
      <c r="D2154" s="376">
        <v>1325</v>
      </c>
      <c r="E2154" s="446">
        <v>413.32</v>
      </c>
      <c r="F2154" s="471">
        <f t="shared" si="529"/>
        <v>413.32</v>
      </c>
      <c r="G2154" s="691">
        <f>'Заказ, cкидки и курсы валют'!$J$23*F2154</f>
        <v>4753.18</v>
      </c>
      <c r="H2154" s="96">
        <f t="shared" si="530"/>
        <v>6297.96</v>
      </c>
      <c r="I2154" s="1669"/>
    </row>
    <row r="2155" spans="1:9" ht="14.15" customHeight="1">
      <c r="A2155" s="2047" t="s">
        <v>3484</v>
      </c>
      <c r="B2155" s="2048" t="s">
        <v>2900</v>
      </c>
      <c r="C2155" s="2287">
        <v>19</v>
      </c>
      <c r="D2155" s="376">
        <v>1200</v>
      </c>
      <c r="E2155" s="446">
        <v>457.55</v>
      </c>
      <c r="F2155" s="471">
        <f t="shared" si="529"/>
        <v>457.55</v>
      </c>
      <c r="G2155" s="691">
        <f>'Заказ, cкидки и курсы валют'!$J$23*F2155</f>
        <v>5261.8249999999998</v>
      </c>
      <c r="H2155" s="96">
        <f t="shared" si="530"/>
        <v>6314.19</v>
      </c>
      <c r="I2155" s="1669"/>
    </row>
    <row r="2156" spans="1:9" ht="14.15" customHeight="1">
      <c r="A2156" s="2047" t="s">
        <v>3485</v>
      </c>
      <c r="B2156" s="2048" t="s">
        <v>189</v>
      </c>
      <c r="C2156" s="2287">
        <v>20</v>
      </c>
      <c r="D2156" s="376">
        <v>1200</v>
      </c>
      <c r="E2156" s="446">
        <v>481.25</v>
      </c>
      <c r="F2156" s="471">
        <f t="shared" si="529"/>
        <v>481.25</v>
      </c>
      <c r="G2156" s="691">
        <f>'Заказ, cкидки и курсы валют'!$J$23*F2156</f>
        <v>5534.375</v>
      </c>
      <c r="H2156" s="96">
        <f t="shared" si="530"/>
        <v>6641.25</v>
      </c>
      <c r="I2156" s="1669"/>
    </row>
    <row r="2157" spans="1:9" ht="14.15" customHeight="1">
      <c r="A2157" s="2047" t="s">
        <v>3486</v>
      </c>
      <c r="B2157" s="2048" t="s">
        <v>1303</v>
      </c>
      <c r="C2157" s="2287">
        <v>21.2</v>
      </c>
      <c r="D2157" s="376">
        <v>1000</v>
      </c>
      <c r="E2157" s="446">
        <v>568.98</v>
      </c>
      <c r="F2157" s="471">
        <f t="shared" si="529"/>
        <v>568.98</v>
      </c>
      <c r="G2157" s="691">
        <f>'Заказ, cкидки и курсы валют'!$J$23*F2157</f>
        <v>6543.27</v>
      </c>
      <c r="H2157" s="96">
        <f t="shared" si="530"/>
        <v>6543.27</v>
      </c>
      <c r="I2157" s="1669"/>
    </row>
    <row r="2158" spans="1:9" ht="14.15" customHeight="1">
      <c r="A2158" s="2047" t="s">
        <v>3487</v>
      </c>
      <c r="B2158" s="2048" t="s">
        <v>190</v>
      </c>
      <c r="C2158" s="2287">
        <v>22.98</v>
      </c>
      <c r="D2158" s="376">
        <v>1000</v>
      </c>
      <c r="E2158" s="446">
        <v>561.59</v>
      </c>
      <c r="F2158" s="471">
        <f t="shared" ref="F2158:F2187" si="531">ROUND(E2158*(1-$F$11),2)</f>
        <v>561.59</v>
      </c>
      <c r="G2158" s="691">
        <f>'Заказ, cкидки и курсы валют'!$J$23*F2158</f>
        <v>6458.2850000000008</v>
      </c>
      <c r="H2158" s="96">
        <f t="shared" ref="H2158:H2187" si="532">ROUND((D2158/1000)*G2158,2)</f>
        <v>6458.29</v>
      </c>
      <c r="I2158" s="1669"/>
    </row>
    <row r="2159" spans="1:9" ht="14.15" customHeight="1">
      <c r="A2159" s="2047" t="s">
        <v>3488</v>
      </c>
      <c r="B2159" s="2048" t="s">
        <v>191</v>
      </c>
      <c r="C2159" s="2287">
        <v>27</v>
      </c>
      <c r="D2159" s="376">
        <v>800</v>
      </c>
      <c r="E2159" s="446">
        <v>635.72</v>
      </c>
      <c r="F2159" s="471">
        <f t="shared" si="531"/>
        <v>635.72</v>
      </c>
      <c r="G2159" s="691">
        <f>'Заказ, cкидки и курсы валют'!$J$23*F2159</f>
        <v>7310.7800000000007</v>
      </c>
      <c r="H2159" s="96">
        <f t="shared" si="532"/>
        <v>5848.62</v>
      </c>
      <c r="I2159" s="1669"/>
    </row>
    <row r="2160" spans="1:9" ht="14.15" customHeight="1">
      <c r="A2160" s="2047" t="s">
        <v>3489</v>
      </c>
      <c r="B2160" s="2048" t="s">
        <v>192</v>
      </c>
      <c r="C2160" s="2287">
        <v>28.9</v>
      </c>
      <c r="D2160" s="376">
        <v>800</v>
      </c>
      <c r="E2160" s="446">
        <v>710.48</v>
      </c>
      <c r="F2160" s="471">
        <f t="shared" si="531"/>
        <v>710.48</v>
      </c>
      <c r="G2160" s="691">
        <f>'Заказ, cкидки и курсы валют'!$J$23*F2160</f>
        <v>8170.52</v>
      </c>
      <c r="H2160" s="96">
        <f t="shared" si="532"/>
        <v>6536.42</v>
      </c>
      <c r="I2160" s="1669"/>
    </row>
    <row r="2161" spans="1:9" ht="14.15" customHeight="1">
      <c r="A2161" s="2047" t="s">
        <v>3490</v>
      </c>
      <c r="B2161" s="2048" t="s">
        <v>193</v>
      </c>
      <c r="C2161" s="2287">
        <v>31.8</v>
      </c>
      <c r="D2161" s="376">
        <v>600</v>
      </c>
      <c r="E2161" s="446">
        <v>775.41</v>
      </c>
      <c r="F2161" s="471">
        <f t="shared" si="531"/>
        <v>775.41</v>
      </c>
      <c r="G2161" s="691">
        <f>'Заказ, cкидки и курсы валют'!$J$23*F2161</f>
        <v>8917.2150000000001</v>
      </c>
      <c r="H2161" s="96">
        <f t="shared" si="532"/>
        <v>5350.33</v>
      </c>
      <c r="I2161" s="1669"/>
    </row>
    <row r="2162" spans="1:9" ht="14.15" customHeight="1">
      <c r="A2162" s="2047" t="s">
        <v>3491</v>
      </c>
      <c r="B2162" s="2048" t="s">
        <v>2901</v>
      </c>
      <c r="C2162" s="2287">
        <v>35</v>
      </c>
      <c r="D2162" s="376">
        <v>600</v>
      </c>
      <c r="E2162" s="446">
        <v>850.15</v>
      </c>
      <c r="F2162" s="471">
        <f t="shared" si="531"/>
        <v>850.15</v>
      </c>
      <c r="G2162" s="691">
        <f>'Заказ, cкидки и курсы валют'!$J$23*F2162</f>
        <v>9776.7250000000004</v>
      </c>
      <c r="H2162" s="96">
        <f t="shared" si="532"/>
        <v>5866.04</v>
      </c>
      <c r="I2162" s="1669"/>
    </row>
    <row r="2163" spans="1:9" ht="14.15" customHeight="1">
      <c r="A2163" s="2047" t="s">
        <v>3492</v>
      </c>
      <c r="B2163" s="2048" t="s">
        <v>194</v>
      </c>
      <c r="C2163" s="2287">
        <v>38.200000000000003</v>
      </c>
      <c r="D2163" s="376">
        <v>500</v>
      </c>
      <c r="E2163" s="446">
        <v>927.64</v>
      </c>
      <c r="F2163" s="471">
        <f t="shared" si="531"/>
        <v>927.64</v>
      </c>
      <c r="G2163" s="691">
        <f>'Заказ, cкидки и курсы валют'!$J$23*F2163</f>
        <v>10667.86</v>
      </c>
      <c r="H2163" s="96">
        <f t="shared" si="532"/>
        <v>5333.93</v>
      </c>
      <c r="I2163" s="1669"/>
    </row>
    <row r="2164" spans="1:9" ht="14.15" customHeight="1">
      <c r="A2164" s="2047" t="s">
        <v>2277</v>
      </c>
      <c r="B2164" s="2048" t="s">
        <v>956</v>
      </c>
      <c r="C2164" s="2287">
        <v>41.3</v>
      </c>
      <c r="D2164" s="376">
        <v>500</v>
      </c>
      <c r="E2164" s="446">
        <v>1002.37</v>
      </c>
      <c r="F2164" s="471">
        <f t="shared" si="531"/>
        <v>1002.37</v>
      </c>
      <c r="G2164" s="691">
        <f>'Заказ, cкидки и курсы валют'!$J$23*F2164</f>
        <v>11527.254999999999</v>
      </c>
      <c r="H2164" s="96">
        <f t="shared" si="532"/>
        <v>5763.63</v>
      </c>
      <c r="I2164" s="1669"/>
    </row>
    <row r="2165" spans="1:9" ht="14.15" customHeight="1">
      <c r="A2165" s="2047" t="s">
        <v>3493</v>
      </c>
      <c r="B2165" s="2048" t="s">
        <v>195</v>
      </c>
      <c r="C2165" s="2287">
        <v>43.8</v>
      </c>
      <c r="D2165" s="376">
        <v>400</v>
      </c>
      <c r="E2165" s="446">
        <v>1182.31</v>
      </c>
      <c r="F2165" s="471">
        <f t="shared" si="531"/>
        <v>1182.31</v>
      </c>
      <c r="G2165" s="691">
        <f>'Заказ, cкидки и курсы валют'!$J$23*F2165</f>
        <v>13596.564999999999</v>
      </c>
      <c r="H2165" s="96">
        <f t="shared" si="532"/>
        <v>5438.63</v>
      </c>
      <c r="I2165" s="1669"/>
    </row>
    <row r="2166" spans="1:9" ht="14.15" customHeight="1">
      <c r="A2166" s="2047" t="s">
        <v>2278</v>
      </c>
      <c r="B2166" s="2048" t="s">
        <v>4040</v>
      </c>
      <c r="C2166" s="2287">
        <v>47.3</v>
      </c>
      <c r="D2166" s="376">
        <v>400</v>
      </c>
      <c r="E2166" s="446">
        <v>1163.73</v>
      </c>
      <c r="F2166" s="471">
        <f t="shared" si="531"/>
        <v>1163.73</v>
      </c>
      <c r="G2166" s="691">
        <f>'Заказ, cкидки и курсы валют'!$J$23*F2166</f>
        <v>13382.895</v>
      </c>
      <c r="H2166" s="96">
        <f t="shared" si="532"/>
        <v>5353.16</v>
      </c>
      <c r="I2166" s="1669"/>
    </row>
    <row r="2167" spans="1:9" ht="14.15" customHeight="1">
      <c r="A2167" s="2047" t="s">
        <v>3494</v>
      </c>
      <c r="B2167" s="2048" t="s">
        <v>196</v>
      </c>
      <c r="C2167" s="2287">
        <v>50.49</v>
      </c>
      <c r="D2167" s="376">
        <v>450</v>
      </c>
      <c r="E2167" s="446">
        <v>1227.94</v>
      </c>
      <c r="F2167" s="471">
        <f t="shared" si="531"/>
        <v>1227.94</v>
      </c>
      <c r="G2167" s="691">
        <f>'Заказ, cкидки и курсы валют'!$J$23*F2167</f>
        <v>14121.310000000001</v>
      </c>
      <c r="H2167" s="96">
        <f t="shared" si="532"/>
        <v>6354.59</v>
      </c>
      <c r="I2167" s="1669"/>
    </row>
    <row r="2168" spans="1:9" ht="14.15" customHeight="1">
      <c r="A2168" s="2047" t="s">
        <v>3495</v>
      </c>
      <c r="B2168" s="2048" t="s">
        <v>197</v>
      </c>
      <c r="C2168" s="2139">
        <v>56.8</v>
      </c>
      <c r="D2168" s="376">
        <v>415</v>
      </c>
      <c r="E2168" s="446">
        <v>1514.4</v>
      </c>
      <c r="F2168" s="471">
        <f t="shared" si="531"/>
        <v>1514.4</v>
      </c>
      <c r="G2168" s="691">
        <f>'Заказ, cкидки и курсы валют'!$J$23*F2168</f>
        <v>17415.600000000002</v>
      </c>
      <c r="H2168" s="96">
        <f t="shared" si="532"/>
        <v>7227.47</v>
      </c>
      <c r="I2168" s="1669"/>
    </row>
    <row r="2169" spans="1:9" ht="14.15" customHeight="1">
      <c r="A2169" s="2047" t="s">
        <v>3496</v>
      </c>
      <c r="B2169" s="2048" t="s">
        <v>198</v>
      </c>
      <c r="C2169" s="2287">
        <v>63.5</v>
      </c>
      <c r="D2169" s="376">
        <v>200</v>
      </c>
      <c r="E2169" s="446">
        <v>1528.72</v>
      </c>
      <c r="F2169" s="471">
        <f t="shared" si="531"/>
        <v>1528.72</v>
      </c>
      <c r="G2169" s="691">
        <f>'Заказ, cкидки и курсы валют'!$J$23*F2169</f>
        <v>17580.28</v>
      </c>
      <c r="H2169" s="96">
        <f t="shared" si="532"/>
        <v>3516.06</v>
      </c>
      <c r="I2169" s="1669"/>
    </row>
    <row r="2170" spans="1:9" ht="14.15" customHeight="1">
      <c r="A2170" s="2047" t="s">
        <v>3497</v>
      </c>
      <c r="B2170" s="2048" t="s">
        <v>199</v>
      </c>
      <c r="C2170" s="2139">
        <v>68.8</v>
      </c>
      <c r="D2170" s="1676">
        <v>200</v>
      </c>
      <c r="E2170" s="446">
        <v>1692.65</v>
      </c>
      <c r="F2170" s="471">
        <f t="shared" si="531"/>
        <v>1692.65</v>
      </c>
      <c r="G2170" s="691">
        <f>'Заказ, cкидки и курсы валют'!$J$23*F2170</f>
        <v>19465.475000000002</v>
      </c>
      <c r="H2170" s="96">
        <f t="shared" si="532"/>
        <v>3893.1</v>
      </c>
      <c r="I2170" s="1669"/>
    </row>
    <row r="2171" spans="1:9" ht="14.15" customHeight="1">
      <c r="A2171" s="2047" t="s">
        <v>3498</v>
      </c>
      <c r="B2171" s="2048" t="s">
        <v>3429</v>
      </c>
      <c r="C2171" s="2346">
        <v>22.7</v>
      </c>
      <c r="D2171" s="379">
        <v>1000</v>
      </c>
      <c r="E2171" s="446">
        <v>609.72</v>
      </c>
      <c r="F2171" s="471">
        <f t="shared" si="531"/>
        <v>609.72</v>
      </c>
      <c r="G2171" s="691">
        <f>'Заказ, cкидки и курсы валют'!$J$23*F2171</f>
        <v>7011.7800000000007</v>
      </c>
      <c r="H2171" s="96">
        <f t="shared" si="532"/>
        <v>7011.78</v>
      </c>
      <c r="I2171" s="1669"/>
    </row>
    <row r="2172" spans="1:9" ht="14.15" customHeight="1">
      <c r="A2172" s="2047" t="s">
        <v>3499</v>
      </c>
      <c r="B2172" s="2048" t="s">
        <v>3175</v>
      </c>
      <c r="C2172" s="2287">
        <v>25.2</v>
      </c>
      <c r="D2172" s="379">
        <v>800</v>
      </c>
      <c r="E2172" s="446">
        <v>612.69000000000005</v>
      </c>
      <c r="F2172" s="471">
        <f t="shared" si="531"/>
        <v>612.69000000000005</v>
      </c>
      <c r="G2172" s="691">
        <f>'Заказ, cкидки и курсы валют'!$J$23*F2172</f>
        <v>7045.9350000000004</v>
      </c>
      <c r="H2172" s="96">
        <f t="shared" si="532"/>
        <v>5636.75</v>
      </c>
      <c r="I2172" s="1669"/>
    </row>
    <row r="2173" spans="1:9" ht="14.15" customHeight="1">
      <c r="A2173" s="2047" t="s">
        <v>3500</v>
      </c>
      <c r="B2173" s="2048" t="s">
        <v>2902</v>
      </c>
      <c r="C2173" s="2287">
        <v>27.7</v>
      </c>
      <c r="D2173" s="379">
        <v>800</v>
      </c>
      <c r="E2173" s="446">
        <v>729.73</v>
      </c>
      <c r="F2173" s="471">
        <f t="shared" si="531"/>
        <v>729.73</v>
      </c>
      <c r="G2173" s="691">
        <f>'Заказ, cкидки и курсы валют'!$J$23*F2173</f>
        <v>8391.8950000000004</v>
      </c>
      <c r="H2173" s="96">
        <f t="shared" si="532"/>
        <v>6713.52</v>
      </c>
      <c r="I2173" s="1669"/>
    </row>
    <row r="2174" spans="1:9" ht="14.15" customHeight="1">
      <c r="A2174" s="2047" t="s">
        <v>3501</v>
      </c>
      <c r="B2174" s="2048" t="s">
        <v>2903</v>
      </c>
      <c r="C2174" s="2287">
        <v>30.2</v>
      </c>
      <c r="D2174" s="379">
        <v>800</v>
      </c>
      <c r="E2174" s="446">
        <v>730.82</v>
      </c>
      <c r="F2174" s="471">
        <f t="shared" si="531"/>
        <v>730.82</v>
      </c>
      <c r="G2174" s="691">
        <f>'Заказ, cкидки и курсы валют'!$J$23*F2174</f>
        <v>8404.43</v>
      </c>
      <c r="H2174" s="96">
        <f t="shared" si="532"/>
        <v>6723.54</v>
      </c>
      <c r="I2174" s="1669"/>
    </row>
    <row r="2175" spans="1:9" ht="14.15" customHeight="1">
      <c r="A2175" s="2047" t="s">
        <v>3502</v>
      </c>
      <c r="B2175" s="2048" t="s">
        <v>2904</v>
      </c>
      <c r="C2175" s="2287">
        <v>32.9</v>
      </c>
      <c r="D2175" s="379">
        <v>580</v>
      </c>
      <c r="E2175" s="446">
        <v>788.5</v>
      </c>
      <c r="F2175" s="471">
        <f t="shared" si="531"/>
        <v>788.5</v>
      </c>
      <c r="G2175" s="691">
        <f>'Заказ, cкидки и курсы валют'!$J$23*F2175</f>
        <v>9067.75</v>
      </c>
      <c r="H2175" s="96">
        <f t="shared" si="532"/>
        <v>5259.3</v>
      </c>
      <c r="I2175" s="1669"/>
    </row>
    <row r="2176" spans="1:9" ht="14.15" customHeight="1">
      <c r="A2176" s="2047" t="s">
        <v>3503</v>
      </c>
      <c r="B2176" s="2048" t="s">
        <v>200</v>
      </c>
      <c r="C2176" s="2139">
        <v>37.42</v>
      </c>
      <c r="D2176" s="379">
        <v>600</v>
      </c>
      <c r="E2176" s="446">
        <v>986.87</v>
      </c>
      <c r="F2176" s="471">
        <f t="shared" si="531"/>
        <v>986.87</v>
      </c>
      <c r="G2176" s="691">
        <f>'Заказ, cкидки и курсы валют'!$J$23*F2176</f>
        <v>11349.004999999999</v>
      </c>
      <c r="H2176" s="96">
        <f t="shared" si="532"/>
        <v>6809.4</v>
      </c>
      <c r="I2176" s="1669"/>
    </row>
    <row r="2177" spans="1:9" ht="14.15" customHeight="1">
      <c r="A2177" s="2047" t="s">
        <v>3504</v>
      </c>
      <c r="B2177" s="2048" t="s">
        <v>201</v>
      </c>
      <c r="C2177" s="2287">
        <v>42.36</v>
      </c>
      <c r="D2177" s="379">
        <v>560</v>
      </c>
      <c r="E2177" s="446">
        <v>1018.52</v>
      </c>
      <c r="F2177" s="471">
        <f t="shared" si="531"/>
        <v>1018.52</v>
      </c>
      <c r="G2177" s="691">
        <f>'Заказ, cкидки и курсы валют'!$J$23*F2177</f>
        <v>11712.98</v>
      </c>
      <c r="H2177" s="96">
        <f t="shared" si="532"/>
        <v>6559.27</v>
      </c>
      <c r="I2177" s="1669"/>
    </row>
    <row r="2178" spans="1:9" ht="14.15" customHeight="1">
      <c r="A2178" s="2047" t="s">
        <v>3505</v>
      </c>
      <c r="B2178" s="2048" t="s">
        <v>607</v>
      </c>
      <c r="C2178" s="2346">
        <v>47.2</v>
      </c>
      <c r="D2178" s="379">
        <v>500</v>
      </c>
      <c r="E2178" s="446">
        <v>1158.3699999999999</v>
      </c>
      <c r="F2178" s="471">
        <f t="shared" si="531"/>
        <v>1158.3699999999999</v>
      </c>
      <c r="G2178" s="691">
        <f>'Заказ, cкидки и курсы валют'!$J$23*F2178</f>
        <v>13321.254999999999</v>
      </c>
      <c r="H2178" s="96">
        <f t="shared" si="532"/>
        <v>6660.63</v>
      </c>
      <c r="I2178" s="1669"/>
    </row>
    <row r="2179" spans="1:9" ht="14.15" customHeight="1">
      <c r="A2179" s="2047" t="s">
        <v>3506</v>
      </c>
      <c r="B2179" s="2048" t="s">
        <v>202</v>
      </c>
      <c r="C2179" s="2139">
        <v>52</v>
      </c>
      <c r="D2179" s="379">
        <v>475</v>
      </c>
      <c r="E2179" s="446">
        <v>1325.15</v>
      </c>
      <c r="F2179" s="471">
        <f t="shared" si="531"/>
        <v>1325.15</v>
      </c>
      <c r="G2179" s="691">
        <f>'Заказ, cкидки и курсы валют'!$J$23*F2179</f>
        <v>15239.225</v>
      </c>
      <c r="H2179" s="96">
        <f t="shared" si="532"/>
        <v>7238.63</v>
      </c>
      <c r="I2179" s="1669"/>
    </row>
    <row r="2180" spans="1:9" ht="14.15" customHeight="1">
      <c r="A2180" s="2047" t="s">
        <v>3507</v>
      </c>
      <c r="B2180" s="2048" t="s">
        <v>606</v>
      </c>
      <c r="C2180" s="2287">
        <v>56.6</v>
      </c>
      <c r="D2180" s="379">
        <v>420</v>
      </c>
      <c r="E2180" s="446">
        <v>1397.78</v>
      </c>
      <c r="F2180" s="471">
        <f t="shared" si="531"/>
        <v>1397.78</v>
      </c>
      <c r="G2180" s="691">
        <f>'Заказ, cкидки и курсы валют'!$J$23*F2180</f>
        <v>16074.47</v>
      </c>
      <c r="H2180" s="96">
        <f t="shared" si="532"/>
        <v>6751.28</v>
      </c>
      <c r="I2180" s="1669"/>
    </row>
    <row r="2181" spans="1:9" ht="14.15" customHeight="1">
      <c r="A2181" s="2047" t="s">
        <v>3508</v>
      </c>
      <c r="B2181" s="2048" t="s">
        <v>203</v>
      </c>
      <c r="C2181" s="2346">
        <v>61.22</v>
      </c>
      <c r="D2181" s="379">
        <v>345</v>
      </c>
      <c r="E2181" s="446">
        <v>1487.53</v>
      </c>
      <c r="F2181" s="471">
        <f t="shared" si="531"/>
        <v>1487.53</v>
      </c>
      <c r="G2181" s="691">
        <f>'Заказ, cкидки и курсы валют'!$J$23*F2181</f>
        <v>17106.595000000001</v>
      </c>
      <c r="H2181" s="96">
        <f t="shared" si="532"/>
        <v>5901.78</v>
      </c>
      <c r="I2181" s="1669"/>
    </row>
    <row r="2182" spans="1:9" ht="14.15" customHeight="1">
      <c r="A2182" s="520" t="s">
        <v>12358</v>
      </c>
      <c r="B2182" s="399" t="s">
        <v>2919</v>
      </c>
      <c r="C2182" s="2346">
        <v>66</v>
      </c>
      <c r="D2182" s="379">
        <v>300</v>
      </c>
      <c r="E2182" s="446">
        <v>1626.24</v>
      </c>
      <c r="F2182" s="471">
        <f t="shared" ref="F2182" si="533">ROUND(E2182*(1-$F$11),2)</f>
        <v>1626.24</v>
      </c>
      <c r="G2182" s="691">
        <f>'Заказ, cкидки и курсы валют'!$J$23*F2182</f>
        <v>18701.759999999998</v>
      </c>
      <c r="H2182" s="96">
        <f t="shared" ref="H2182" si="534">ROUND((D2182/1000)*G2182,2)</f>
        <v>5610.53</v>
      </c>
      <c r="I2182" s="1669"/>
    </row>
    <row r="2183" spans="1:9" ht="14.15" customHeight="1">
      <c r="A2183" s="2047" t="s">
        <v>3509</v>
      </c>
      <c r="B2183" s="2048" t="s">
        <v>204</v>
      </c>
      <c r="C2183" s="2287">
        <v>71.680000000000007</v>
      </c>
      <c r="D2183" s="379">
        <v>300</v>
      </c>
      <c r="E2183" s="446">
        <v>1888.35</v>
      </c>
      <c r="F2183" s="471">
        <f t="shared" si="531"/>
        <v>1888.35</v>
      </c>
      <c r="G2183" s="691">
        <f>'Заказ, cкидки и курсы валют'!$J$23*F2183</f>
        <v>21716.024999999998</v>
      </c>
      <c r="H2183" s="96">
        <f t="shared" si="532"/>
        <v>6514.81</v>
      </c>
      <c r="I2183" s="1669"/>
    </row>
    <row r="2184" spans="1:9" ht="14.15" customHeight="1">
      <c r="A2184" s="2047" t="s">
        <v>3510</v>
      </c>
      <c r="B2184" s="2048" t="s">
        <v>205</v>
      </c>
      <c r="C2184" s="2287">
        <v>80.41</v>
      </c>
      <c r="D2184" s="379">
        <v>270</v>
      </c>
      <c r="E2184" s="446">
        <v>1975.1</v>
      </c>
      <c r="F2184" s="471">
        <f t="shared" si="531"/>
        <v>1975.1</v>
      </c>
      <c r="G2184" s="691">
        <f>'Заказ, cкидки и курсы валют'!$J$23*F2184</f>
        <v>22713.649999999998</v>
      </c>
      <c r="H2184" s="96">
        <f t="shared" si="532"/>
        <v>6132.69</v>
      </c>
      <c r="I2184" s="1669"/>
    </row>
    <row r="2185" spans="1:9" ht="14.15" customHeight="1">
      <c r="A2185" s="2047" t="s">
        <v>3511</v>
      </c>
      <c r="B2185" s="2048" t="s">
        <v>206</v>
      </c>
      <c r="C2185" s="2287">
        <v>91.21</v>
      </c>
      <c r="D2185" s="379">
        <v>248</v>
      </c>
      <c r="E2185" s="446">
        <v>2193.2399999999998</v>
      </c>
      <c r="F2185" s="471">
        <f t="shared" si="531"/>
        <v>2193.2399999999998</v>
      </c>
      <c r="G2185" s="691">
        <f>'Заказ, cкидки и курсы валют'!$J$23*F2185</f>
        <v>25222.26</v>
      </c>
      <c r="H2185" s="96">
        <f t="shared" si="532"/>
        <v>6255.12</v>
      </c>
      <c r="I2185" s="1669"/>
    </row>
    <row r="2186" spans="1:9" ht="14.15" customHeight="1">
      <c r="A2186" s="403" t="s">
        <v>3512</v>
      </c>
      <c r="B2186" s="490" t="s">
        <v>207</v>
      </c>
      <c r="C2186" s="2287">
        <v>100</v>
      </c>
      <c r="D2186" s="32">
        <v>244</v>
      </c>
      <c r="E2186" s="446">
        <v>2450.61</v>
      </c>
      <c r="F2186" s="471">
        <f t="shared" si="531"/>
        <v>2450.61</v>
      </c>
      <c r="G2186" s="691">
        <f>'Заказ, cкидки и курсы валют'!$J$23*F2186</f>
        <v>28182.015000000003</v>
      </c>
      <c r="H2186" s="96">
        <f t="shared" si="532"/>
        <v>6876.41</v>
      </c>
      <c r="I2186" s="14"/>
    </row>
    <row r="2187" spans="1:9" ht="14.15" customHeight="1">
      <c r="A2187" s="403" t="s">
        <v>3513</v>
      </c>
      <c r="B2187" s="490" t="s">
        <v>208</v>
      </c>
      <c r="C2187" s="2287">
        <v>110.77</v>
      </c>
      <c r="D2187" s="32">
        <v>222</v>
      </c>
      <c r="E2187" s="446">
        <v>2663.38</v>
      </c>
      <c r="F2187" s="471">
        <f t="shared" si="531"/>
        <v>2663.38</v>
      </c>
      <c r="G2187" s="691">
        <f>'Заказ, cкидки и курсы валют'!$J$23*F2187</f>
        <v>30628.870000000003</v>
      </c>
      <c r="H2187" s="96">
        <f t="shared" si="532"/>
        <v>6799.61</v>
      </c>
      <c r="I2187" s="14"/>
    </row>
    <row r="2188" spans="1:9" ht="12" customHeight="1" thickBot="1"/>
    <row r="2189" spans="1:9" ht="15.75" customHeight="1">
      <c r="A2189" s="904"/>
      <c r="B2189" s="905"/>
      <c r="C2189" s="1962" t="s">
        <v>2320</v>
      </c>
      <c r="D2189" s="64"/>
      <c r="E2189" s="428"/>
      <c r="F2189" s="428"/>
      <c r="G2189" s="518"/>
      <c r="H2189" s="67"/>
      <c r="I2189" s="68"/>
    </row>
    <row r="2190" spans="1:9" ht="16.5" customHeight="1">
      <c r="A2190" s="890"/>
      <c r="C2190" s="1475"/>
      <c r="D2190" s="81"/>
      <c r="E2190" s="429" t="s">
        <v>2321</v>
      </c>
      <c r="F2190" s="441"/>
      <c r="G2190" s="84"/>
      <c r="H2190" s="83"/>
      <c r="I2190" s="85"/>
    </row>
    <row r="2191" spans="1:9" ht="12" customHeight="1">
      <c r="A2191" s="890"/>
      <c r="C2191" s="1475"/>
      <c r="D2191" s="70"/>
      <c r="E2191" s="713"/>
      <c r="F2191" s="465"/>
      <c r="G2191" s="703"/>
      <c r="H2191" s="16"/>
      <c r="I2191" s="132"/>
    </row>
    <row r="2192" spans="1:9" ht="12" customHeight="1">
      <c r="A2192" s="890"/>
      <c r="C2192" s="1475"/>
      <c r="D2192" s="70"/>
      <c r="E2192" s="713"/>
      <c r="F2192" s="465"/>
      <c r="G2192" s="703"/>
      <c r="H2192" s="16"/>
      <c r="I2192" s="132"/>
    </row>
    <row r="2193" spans="1:10" ht="12" customHeight="1">
      <c r="A2193" s="890"/>
      <c r="C2193" s="1475"/>
      <c r="D2193" s="70"/>
      <c r="E2193" s="713"/>
      <c r="F2193" s="465"/>
      <c r="G2193" s="703"/>
      <c r="H2193" s="16"/>
      <c r="I2193" s="132"/>
    </row>
    <row r="2194" spans="1:10" ht="17.25" customHeight="1" thickBot="1">
      <c r="A2194" s="2042" t="s">
        <v>7303</v>
      </c>
      <c r="B2194" s="2043"/>
      <c r="C2194" s="2345"/>
      <c r="D2194" s="136"/>
      <c r="E2194" s="717"/>
      <c r="F2194" s="467"/>
      <c r="G2194" s="704"/>
      <c r="H2194" s="136"/>
      <c r="I2194" s="137"/>
    </row>
    <row r="2195" spans="1:10" ht="35.25" customHeight="1">
      <c r="A2195" s="1519" t="s">
        <v>1013</v>
      </c>
      <c r="B2195" s="1520" t="s">
        <v>1014</v>
      </c>
      <c r="C2195" s="2286" t="s">
        <v>665</v>
      </c>
      <c r="D2195" s="158" t="s">
        <v>2923</v>
      </c>
      <c r="E2195" s="432" t="s">
        <v>10276</v>
      </c>
      <c r="F2195" s="469" t="s">
        <v>2578</v>
      </c>
      <c r="G2195" s="693" t="s">
        <v>2427</v>
      </c>
      <c r="H2195" s="264" t="s">
        <v>493</v>
      </c>
      <c r="I2195" s="160" t="s">
        <v>4003</v>
      </c>
      <c r="J2195" s="327" t="s">
        <v>11229</v>
      </c>
    </row>
    <row r="2196" spans="1:10" ht="12" customHeight="1" thickBot="1">
      <c r="A2196" s="1519"/>
      <c r="B2196" s="1680"/>
      <c r="C2196" s="2286" t="s">
        <v>3419</v>
      </c>
      <c r="D2196" s="313" t="s">
        <v>2428</v>
      </c>
      <c r="E2196" s="715" t="s">
        <v>264</v>
      </c>
      <c r="F2196" s="475">
        <f>'Заказ, cкидки и курсы валют'!$I$12</f>
        <v>0</v>
      </c>
      <c r="G2196" s="764"/>
      <c r="H2196" s="358"/>
      <c r="I2196" s="252"/>
      <c r="J2196" s="264"/>
    </row>
    <row r="2197" spans="1:10" ht="12" customHeight="1" thickBot="1">
      <c r="A2197" s="403" t="s">
        <v>12347</v>
      </c>
      <c r="B2197" s="399" t="s">
        <v>167</v>
      </c>
      <c r="C2197" s="2287">
        <v>4.0999999999999996</v>
      </c>
      <c r="D2197" s="1674">
        <v>450</v>
      </c>
      <c r="E2197" s="1602">
        <f>E2133*1.2</f>
        <v>163.392</v>
      </c>
      <c r="F2197" s="471">
        <f>ROUND(E2197*(1-$F$11),2)</f>
        <v>163.38999999999999</v>
      </c>
      <c r="G2197" s="691">
        <f>'Заказ, cкидки и курсы валют'!$J$23*F2197</f>
        <v>1878.9849999999999</v>
      </c>
      <c r="H2197" s="659">
        <f>ROUND(IF('Заказ, cкидки и курсы валют'!$J$23*E2197/1000*D2197&lt;387,387,'Заказ, cкидки и курсы валют'!$J$23*E2197/1000*D2197)*(1-'Заказ, cкидки и курсы валют'!$I$12),2)</f>
        <v>845.55</v>
      </c>
      <c r="I2197" s="14"/>
      <c r="J2197" s="96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913.19</v>
      </c>
    </row>
    <row r="2198" spans="1:10" ht="12" customHeight="1" thickBot="1">
      <c r="A2198" s="403" t="s">
        <v>3514</v>
      </c>
      <c r="B2198" s="490" t="s">
        <v>99</v>
      </c>
      <c r="C2198" s="2287">
        <v>6.9</v>
      </c>
      <c r="D2198" s="1674">
        <v>360</v>
      </c>
      <c r="E2198" s="1602">
        <f t="shared" ref="E2198:E2212" si="535">E2134*1.2</f>
        <v>216.6</v>
      </c>
      <c r="F2198" s="471">
        <f t="shared" ref="F2198:F2244" si="536">ROUND(E2198*(1-$F$11),2)</f>
        <v>216.6</v>
      </c>
      <c r="G2198" s="691">
        <f>'Заказ, cкидки и курсы валют'!$J$23*F2198</f>
        <v>2490.9</v>
      </c>
      <c r="H2198" s="659">
        <f>ROUND(IF('Заказ, cкидки и курсы валют'!$J$23*E2198/1000*D2198&lt;387,387,'Заказ, cкидки и курсы валют'!$J$23*E2198/1000*D2198)*(1-'Заказ, cкидки и курсы валют'!$I$12),2)</f>
        <v>896.72</v>
      </c>
      <c r="I2198" s="14"/>
      <c r="J2198" s="96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968.46</v>
      </c>
    </row>
    <row r="2199" spans="1:10" ht="12" customHeight="1" thickBot="1">
      <c r="A2199" s="403" t="s">
        <v>3515</v>
      </c>
      <c r="B2199" s="490" t="s">
        <v>100</v>
      </c>
      <c r="C2199" s="2287">
        <v>7.4</v>
      </c>
      <c r="D2199" s="1674">
        <v>320</v>
      </c>
      <c r="E2199" s="1602">
        <f t="shared" si="535"/>
        <v>227.05199999999999</v>
      </c>
      <c r="F2199" s="471">
        <f t="shared" si="536"/>
        <v>227.05</v>
      </c>
      <c r="G2199" s="691">
        <f>'Заказ, cкидки и курсы валют'!$J$23*F2199</f>
        <v>2611.0750000000003</v>
      </c>
      <c r="H2199" s="659">
        <f>ROUND(IF('Заказ, cкидки и курсы валют'!$J$23*E2199/1000*D2199&lt;387,387,'Заказ, cкидки и курсы валют'!$J$23*E2199/1000*D2199)*(1-'Заказ, cкидки и курсы валют'!$I$12),2)</f>
        <v>835.55</v>
      </c>
      <c r="I2199" s="14"/>
      <c r="J2199" s="96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902.39</v>
      </c>
    </row>
    <row r="2200" spans="1:10" ht="12" customHeight="1" thickBot="1">
      <c r="A2200" s="403" t="s">
        <v>3516</v>
      </c>
      <c r="B2200" s="490" t="s">
        <v>1317</v>
      </c>
      <c r="C2200" s="2287">
        <v>7.8</v>
      </c>
      <c r="D2200" s="1675">
        <v>300</v>
      </c>
      <c r="E2200" s="1602">
        <f t="shared" si="535"/>
        <v>249.19199999999998</v>
      </c>
      <c r="F2200" s="471">
        <f t="shared" si="536"/>
        <v>249.19</v>
      </c>
      <c r="G2200" s="691">
        <f>'Заказ, cкидки и курсы валют'!$J$23*F2200</f>
        <v>2865.6849999999999</v>
      </c>
      <c r="H2200" s="659">
        <f>ROUND(IF('Заказ, cкидки и курсы валют'!$J$23*E2200/1000*D2200&lt;387,387,'Заказ, cкидки и курсы валют'!$J$23*E2200/1000*D2200)*(1-'Заказ, cкидки и курсы валют'!$I$12),2)</f>
        <v>859.71</v>
      </c>
      <c r="I2200" s="14"/>
      <c r="J2200" s="96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928.49</v>
      </c>
    </row>
    <row r="2201" spans="1:10" ht="12" customHeight="1" thickBot="1">
      <c r="A2201" s="403" t="s">
        <v>3517</v>
      </c>
      <c r="B2201" s="490" t="s">
        <v>188</v>
      </c>
      <c r="C2201" s="2287">
        <v>9.1999999999999993</v>
      </c>
      <c r="D2201" s="1675">
        <v>260</v>
      </c>
      <c r="E2201" s="1602">
        <f t="shared" si="535"/>
        <v>302.35199999999998</v>
      </c>
      <c r="F2201" s="471">
        <f t="shared" si="536"/>
        <v>302.35000000000002</v>
      </c>
      <c r="G2201" s="691">
        <f>'Заказ, cкидки и курсы валют'!$J$23*F2201</f>
        <v>3477.0250000000001</v>
      </c>
      <c r="H2201" s="659">
        <f>ROUND(IF('Заказ, cкидки и курсы валют'!$J$23*E2201/1000*D2201&lt;387,387,'Заказ, cкидки и курсы валют'!$J$23*E2201/1000*D2201)*(1-'Заказ, cкидки и курсы валют'!$I$12),2)</f>
        <v>904.03</v>
      </c>
      <c r="I2201" s="14"/>
      <c r="J2201" s="96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976.35</v>
      </c>
    </row>
    <row r="2202" spans="1:10" ht="12" customHeight="1" thickBot="1">
      <c r="A2202" s="403" t="s">
        <v>3518</v>
      </c>
      <c r="B2202" s="490" t="s">
        <v>609</v>
      </c>
      <c r="C2202" s="2287">
        <v>10</v>
      </c>
      <c r="D2202" s="1674">
        <v>200</v>
      </c>
      <c r="E2202" s="1602">
        <f t="shared" si="535"/>
        <v>302.25599999999997</v>
      </c>
      <c r="F2202" s="471">
        <f t="shared" si="536"/>
        <v>302.26</v>
      </c>
      <c r="G2202" s="691">
        <f>'Заказ, cкидки и курсы валют'!$J$23*F2202</f>
        <v>3475.99</v>
      </c>
      <c r="H2202" s="659">
        <f>ROUND(IF('Заказ, cкидки и курсы валют'!$J$23*E2202/1000*D2202&lt;387,387,'Заказ, cкидки и курсы валют'!$J$23*E2202/1000*D2202)*(1-'Заказ, cкидки и курсы валют'!$I$12),2)</f>
        <v>695.19</v>
      </c>
      <c r="I2202" s="14"/>
      <c r="J2202" s="96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750.81</v>
      </c>
    </row>
    <row r="2203" spans="1:10" ht="12" customHeight="1" thickBot="1">
      <c r="A2203" s="403" t="s">
        <v>3519</v>
      </c>
      <c r="B2203" s="490" t="s">
        <v>177</v>
      </c>
      <c r="C2203" s="2287">
        <v>10.4</v>
      </c>
      <c r="D2203" s="1675">
        <v>180</v>
      </c>
      <c r="E2203" s="1602">
        <f t="shared" si="535"/>
        <v>325.96799999999996</v>
      </c>
      <c r="F2203" s="471">
        <f t="shared" si="536"/>
        <v>325.97000000000003</v>
      </c>
      <c r="G2203" s="691">
        <f>'Заказ, cкидки и курсы валют'!$J$23*F2203</f>
        <v>3748.6550000000002</v>
      </c>
      <c r="H2203" s="659">
        <f>ROUND(IF('Заказ, cкидки и курсы валют'!$J$23*E2203/1000*D2203&lt;387,387,'Заказ, cкидки и курсы валют'!$J$23*E2203/1000*D2203)*(1-'Заказ, cкидки и курсы валют'!$I$12),2)</f>
        <v>674.75</v>
      </c>
      <c r="I2203" s="14"/>
      <c r="J2203" s="96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728.73</v>
      </c>
    </row>
    <row r="2204" spans="1:10" ht="12" customHeight="1" thickBot="1">
      <c r="A2204" s="403" t="s">
        <v>3520</v>
      </c>
      <c r="B2204" s="490" t="s">
        <v>178</v>
      </c>
      <c r="C2204" s="2287">
        <v>12.14</v>
      </c>
      <c r="D2204" s="1675">
        <v>150</v>
      </c>
      <c r="E2204" s="1602">
        <f t="shared" si="535"/>
        <v>390.49200000000002</v>
      </c>
      <c r="F2204" s="471">
        <f t="shared" si="536"/>
        <v>390.49</v>
      </c>
      <c r="G2204" s="691">
        <f>'Заказ, cкидки и курсы валют'!$J$23*F2204</f>
        <v>4490.6350000000002</v>
      </c>
      <c r="H2204" s="659">
        <f>ROUND(IF('Заказ, cкидки и курсы валют'!$J$23*E2204/1000*D2204&lt;387,387,'Заказ, cкидки и курсы валют'!$J$23*E2204/1000*D2204)*(1-'Заказ, cкидки и курсы валют'!$I$12),2)</f>
        <v>673.6</v>
      </c>
      <c r="I2204" s="14"/>
      <c r="J2204" s="96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727.49</v>
      </c>
    </row>
    <row r="2205" spans="1:10" ht="12" customHeight="1" thickBot="1">
      <c r="A2205" s="403" t="s">
        <v>3521</v>
      </c>
      <c r="B2205" s="490" t="s">
        <v>179</v>
      </c>
      <c r="C2205" s="2287">
        <v>14.4</v>
      </c>
      <c r="D2205" s="1675">
        <v>150</v>
      </c>
      <c r="E2205" s="1602">
        <f t="shared" si="535"/>
        <v>446.928</v>
      </c>
      <c r="F2205" s="471">
        <f t="shared" si="536"/>
        <v>446.93</v>
      </c>
      <c r="G2205" s="691">
        <f>'Заказ, cкидки и курсы валют'!$J$23*F2205</f>
        <v>5139.6949999999997</v>
      </c>
      <c r="H2205" s="659">
        <f>ROUND(IF('Заказ, cкидки и курсы валют'!$J$23*E2205/1000*D2205&lt;387,387,'Заказ, cкидки и курсы валют'!$J$23*E2205/1000*D2205)*(1-'Заказ, cкидки и курсы валют'!$I$12),2)</f>
        <v>770.95</v>
      </c>
      <c r="I2205" s="14"/>
      <c r="J2205" s="96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832.63</v>
      </c>
    </row>
    <row r="2206" spans="1:10" ht="12" customHeight="1" thickBot="1">
      <c r="A2206" s="403" t="s">
        <v>3522</v>
      </c>
      <c r="B2206" s="490" t="s">
        <v>180</v>
      </c>
      <c r="C2206" s="2287">
        <v>15.6</v>
      </c>
      <c r="D2206" s="1675">
        <v>100</v>
      </c>
      <c r="E2206" s="1602">
        <f t="shared" si="535"/>
        <v>483.16799999999995</v>
      </c>
      <c r="F2206" s="471">
        <f t="shared" si="536"/>
        <v>483.17</v>
      </c>
      <c r="G2206" s="691">
        <f>'Заказ, cкидки и курсы валют'!$J$23*F2206</f>
        <v>5556.4549999999999</v>
      </c>
      <c r="H2206" s="659">
        <f>ROUND(IF('Заказ, cкидки и курсы валют'!$J$23*E2206/1000*D2206&lt;387,387,'Заказ, cкидки и курсы валют'!$J$23*E2206/1000*D2206)*(1-'Заказ, cкидки и курсы валют'!$I$12),2)</f>
        <v>555.64</v>
      </c>
      <c r="I2206" s="14"/>
      <c r="J2206" s="96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600.09</v>
      </c>
    </row>
    <row r="2207" spans="1:10" ht="12" customHeight="1" thickBot="1">
      <c r="A2207" s="403" t="s">
        <v>3523</v>
      </c>
      <c r="B2207" s="490" t="s">
        <v>181</v>
      </c>
      <c r="C2207" s="2287">
        <v>17.3</v>
      </c>
      <c r="D2207" s="1675">
        <v>100</v>
      </c>
      <c r="E2207" s="1602">
        <f t="shared" si="535"/>
        <v>534.78</v>
      </c>
      <c r="F2207" s="471">
        <f t="shared" si="536"/>
        <v>534.78</v>
      </c>
      <c r="G2207" s="691">
        <f>'Заказ, cкидки и курсы валют'!$J$23*F2207</f>
        <v>6149.9699999999993</v>
      </c>
      <c r="H2207" s="659">
        <f>ROUND(IF('Заказ, cкидки и курсы валют'!$J$23*E2207/1000*D2207&lt;387,387,'Заказ, cкидки и курсы валют'!$J$23*E2207/1000*D2207)*(1-'Заказ, cкидки и курсы валют'!$I$12),2)</f>
        <v>615</v>
      </c>
      <c r="I2207" s="14"/>
      <c r="J2207" s="96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664.2</v>
      </c>
    </row>
    <row r="2208" spans="1:10" ht="12" customHeight="1" thickBot="1">
      <c r="A2208" s="403" t="s">
        <v>3524</v>
      </c>
      <c r="B2208" s="490" t="s">
        <v>182</v>
      </c>
      <c r="C2208" s="2287">
        <v>18.7</v>
      </c>
      <c r="D2208" s="1674">
        <v>80</v>
      </c>
      <c r="E2208" s="1602">
        <f t="shared" si="535"/>
        <v>601.81200000000001</v>
      </c>
      <c r="F2208" s="471">
        <f t="shared" si="536"/>
        <v>601.80999999999995</v>
      </c>
      <c r="G2208" s="691">
        <f>'Заказ, cкидки и курсы валют'!$J$23*F2208</f>
        <v>6920.8149999999996</v>
      </c>
      <c r="H2208" s="659">
        <f>ROUND(IF('Заказ, cкидки и курсы валют'!$J$23*E2208/1000*D2208&lt;387,387,'Заказ, cкидки и курсы валют'!$J$23*E2208/1000*D2208)*(1-'Заказ, cкидки и курсы валют'!$I$12),2)</f>
        <v>553.66999999999996</v>
      </c>
      <c r="I2208" s="14"/>
      <c r="J2208" s="96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664.4</v>
      </c>
    </row>
    <row r="2209" spans="1:10" ht="12" customHeight="1" thickBot="1">
      <c r="A2209" s="403" t="s">
        <v>3525</v>
      </c>
      <c r="B2209" s="490" t="s">
        <v>183</v>
      </c>
      <c r="C2209" s="2287">
        <v>21.46</v>
      </c>
      <c r="D2209" s="1674">
        <v>60</v>
      </c>
      <c r="E2209" s="1602">
        <f t="shared" si="535"/>
        <v>636.52800000000002</v>
      </c>
      <c r="F2209" s="471">
        <f t="shared" si="536"/>
        <v>636.53</v>
      </c>
      <c r="G2209" s="691">
        <f>'Заказ, cкидки и курсы валют'!$J$23*F2209</f>
        <v>7320.0949999999993</v>
      </c>
      <c r="H2209" s="659">
        <f>ROUND(IF('Заказ, cкидки и курсы валют'!$J$23*E2209/1000*D2209&lt;387,387,'Заказ, cкидки и курсы валют'!$J$23*E2209/1000*D2209)*(1-'Заказ, cкидки и курсы валют'!$I$12),2)</f>
        <v>439.2</v>
      </c>
      <c r="I2209" s="14"/>
      <c r="J2209" s="96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527.04</v>
      </c>
    </row>
    <row r="2210" spans="1:10" ht="12" customHeight="1" thickBot="1">
      <c r="A2210" s="403" t="s">
        <v>10787</v>
      </c>
      <c r="B2210" s="399" t="s">
        <v>955</v>
      </c>
      <c r="C2210" s="2287">
        <v>23.18</v>
      </c>
      <c r="D2210" s="1659">
        <v>50</v>
      </c>
      <c r="E2210" s="1602">
        <f t="shared" si="535"/>
        <v>776.08799999999997</v>
      </c>
      <c r="F2210" s="471">
        <f t="shared" si="536"/>
        <v>776.09</v>
      </c>
      <c r="G2210" s="691">
        <f>'Заказ, cкидки и курсы валют'!$J$23*F2210</f>
        <v>8925.0349999999999</v>
      </c>
      <c r="H2210" s="659">
        <f>ROUND(IF('Заказ, cкидки и курсы валют'!$J$23*E2210/1000*D2210&lt;387,387,'Заказ, cкидки и курсы валют'!$J$23*E2210/1000*D2210)*(1-'Заказ, cкидки и курсы валют'!$I$12),2)</f>
        <v>446.25</v>
      </c>
      <c r="I2210" s="14"/>
      <c r="J2210" s="96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535.5</v>
      </c>
    </row>
    <row r="2211" spans="1:10" ht="12" customHeight="1" thickBot="1">
      <c r="A2211" s="403" t="s">
        <v>3526</v>
      </c>
      <c r="B2211" s="490" t="s">
        <v>184</v>
      </c>
      <c r="C2211" s="2287">
        <v>24.9</v>
      </c>
      <c r="D2211" s="1674">
        <v>50</v>
      </c>
      <c r="E2211" s="1602">
        <f t="shared" si="535"/>
        <v>848.23199999999997</v>
      </c>
      <c r="F2211" s="471">
        <f t="shared" si="536"/>
        <v>848.23</v>
      </c>
      <c r="G2211" s="691">
        <f>'Заказ, cкидки и курсы валют'!$J$23*F2211</f>
        <v>9754.6450000000004</v>
      </c>
      <c r="H2211" s="659">
        <f>ROUND(IF('Заказ, cкидки и курсы валют'!$J$23*E2211/1000*D2211&lt;387,387,'Заказ, cкидки и курсы валют'!$J$23*E2211/1000*D2211)*(1-'Заказ, cкидки и курсы валют'!$I$12),2)</f>
        <v>487.73</v>
      </c>
      <c r="I2211" s="14"/>
      <c r="J2211" s="96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585.28</v>
      </c>
    </row>
    <row r="2212" spans="1:10" ht="12" customHeight="1" thickBot="1">
      <c r="A2212" s="403" t="s">
        <v>12348</v>
      </c>
      <c r="B2212" s="399" t="s">
        <v>101</v>
      </c>
      <c r="C2212" s="2287">
        <v>25.9</v>
      </c>
      <c r="D2212" s="1674">
        <v>50</v>
      </c>
      <c r="E2212" s="1602">
        <f t="shared" si="535"/>
        <v>795.20399999999995</v>
      </c>
      <c r="F2212" s="471">
        <f t="shared" si="536"/>
        <v>795.2</v>
      </c>
      <c r="G2212" s="691">
        <f>'Заказ, cкидки и курсы валют'!$J$23*F2212</f>
        <v>9144.8000000000011</v>
      </c>
      <c r="H2212" s="659">
        <f>ROUND(IF('Заказ, cкидки и курсы валют'!$J$23*E2212/1000*D2212&lt;387,387,'Заказ, cкидки и курсы валют'!$J$23*E2212/1000*D2212)*(1-'Заказ, cкидки и курсы валют'!$I$12),2)</f>
        <v>457.24</v>
      </c>
      <c r="I2212" s="14"/>
      <c r="J2212" s="96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548.69000000000005</v>
      </c>
    </row>
    <row r="2213" spans="1:10" ht="12" customHeight="1" thickBot="1">
      <c r="A2213" s="403" t="s">
        <v>12349</v>
      </c>
      <c r="B2213" s="399" t="s">
        <v>185</v>
      </c>
      <c r="C2213" s="2287">
        <v>27.3</v>
      </c>
      <c r="D2213" s="1674">
        <v>50</v>
      </c>
      <c r="E2213" s="1602">
        <f>E2149*1.2</f>
        <v>844.93200000000002</v>
      </c>
      <c r="F2213" s="471">
        <f t="shared" si="536"/>
        <v>844.93</v>
      </c>
      <c r="G2213" s="691">
        <f>'Заказ, cкидки и курсы валют'!$J$23*F2213</f>
        <v>9716.6949999999997</v>
      </c>
      <c r="H2213" s="659">
        <f>ROUND(IF('Заказ, cкидки и курсы валют'!$J$23*E2213/1000*D2213&lt;387,387,'Заказ, cкидки и курсы валют'!$J$23*E2213/1000*D2213)*(1-'Заказ, cкидки и курсы валют'!$I$12),2)</f>
        <v>485.84</v>
      </c>
      <c r="I2213" s="14"/>
      <c r="J2213" s="96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583.01</v>
      </c>
    </row>
    <row r="2214" spans="1:10" ht="12" customHeight="1" thickBot="1">
      <c r="A2214" s="403" t="s">
        <v>12350</v>
      </c>
      <c r="B2214" s="399" t="s">
        <v>3430</v>
      </c>
      <c r="C2214" s="2287">
        <v>13</v>
      </c>
      <c r="D2214" s="1659">
        <v>160</v>
      </c>
      <c r="E2214" s="1602">
        <f>E2151*1.2</f>
        <v>400.32</v>
      </c>
      <c r="F2214" s="471">
        <f t="shared" si="536"/>
        <v>400.32</v>
      </c>
      <c r="G2214" s="691">
        <f>'Заказ, cкидки и курсы валют'!$J$23*F2214</f>
        <v>4603.68</v>
      </c>
      <c r="H2214" s="659">
        <f>ROUND(IF('Заказ, cкидки и курсы валют'!$J$23*E2214/1000*D2214&lt;387,387,'Заказ, cкидки и курсы валют'!$J$23*E2214/1000*D2214)*(1-'Заказ, cкидки и курсы валют'!$I$12),2)</f>
        <v>736.59</v>
      </c>
      <c r="I2214" s="14"/>
      <c r="J2214" s="96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795.52</v>
      </c>
    </row>
    <row r="2215" spans="1:10" ht="12" customHeight="1" thickBot="1">
      <c r="A2215" s="403" t="s">
        <v>3527</v>
      </c>
      <c r="B2215" s="399" t="s">
        <v>2898</v>
      </c>
      <c r="C2215" s="2287">
        <v>13.8</v>
      </c>
      <c r="D2215" s="1659">
        <v>150</v>
      </c>
      <c r="E2215" s="1602">
        <f t="shared" ref="E2215:E2230" si="537">E2152*1.2</f>
        <v>448.36799999999999</v>
      </c>
      <c r="F2215" s="471">
        <f t="shared" si="536"/>
        <v>448.37</v>
      </c>
      <c r="G2215" s="691">
        <f>'Заказ, cкидки и курсы валют'!$J$23*F2215</f>
        <v>5156.2550000000001</v>
      </c>
      <c r="H2215" s="659">
        <f>ROUND(IF('Заказ, cкидки и курсы валют'!$J$23*E2215/1000*D2215&lt;387,387,'Заказ, cкидки и курсы валют'!$J$23*E2215/1000*D2215)*(1-'Заказ, cкидки и курсы валют'!$I$12),2)</f>
        <v>773.43</v>
      </c>
      <c r="I2215" s="14"/>
      <c r="J2215" s="96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835.3</v>
      </c>
    </row>
    <row r="2216" spans="1:10" ht="12" customHeight="1" thickBot="1">
      <c r="A2216" s="403" t="s">
        <v>3528</v>
      </c>
      <c r="B2216" s="399" t="s">
        <v>2899</v>
      </c>
      <c r="C2216" s="2287">
        <v>15.4</v>
      </c>
      <c r="D2216" s="1659">
        <v>140</v>
      </c>
      <c r="E2216" s="1602">
        <f t="shared" si="537"/>
        <v>449.32799999999997</v>
      </c>
      <c r="F2216" s="471">
        <f t="shared" si="536"/>
        <v>449.33</v>
      </c>
      <c r="G2216" s="691">
        <f>'Заказ, cкидки и курсы валют'!$J$23*F2216</f>
        <v>5167.2950000000001</v>
      </c>
      <c r="H2216" s="659">
        <f>ROUND(IF('Заказ, cкидки и курсы валют'!$J$23*E2216/1000*D2216&lt;387,387,'Заказ, cкидки и курсы валют'!$J$23*E2216/1000*D2216)*(1-'Заказ, cкидки и курсы валют'!$I$12),2)</f>
        <v>723.42</v>
      </c>
      <c r="I2216" s="14"/>
      <c r="J2216" s="96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781.29</v>
      </c>
    </row>
    <row r="2217" spans="1:10" ht="12" customHeight="1" thickBot="1">
      <c r="A2217" s="403" t="s">
        <v>3529</v>
      </c>
      <c r="B2217" s="399" t="s">
        <v>610</v>
      </c>
      <c r="C2217" s="2287">
        <v>17</v>
      </c>
      <c r="D2217" s="1659">
        <v>130</v>
      </c>
      <c r="E2217" s="1602">
        <f t="shared" si="537"/>
        <v>495.98399999999998</v>
      </c>
      <c r="F2217" s="471">
        <f t="shared" si="536"/>
        <v>495.98</v>
      </c>
      <c r="G2217" s="691">
        <f>'Заказ, cкидки и курсы валют'!$J$23*F2217</f>
        <v>5703.77</v>
      </c>
      <c r="H2217" s="659">
        <f>ROUND(IF('Заказ, cкидки и курсы валют'!$J$23*E2217/1000*D2217&lt;387,387,'Заказ, cкидки и курсы валют'!$J$23*E2217/1000*D2217)*(1-'Заказ, cкидки и курсы валют'!$I$12),2)</f>
        <v>741.5</v>
      </c>
      <c r="I2217" s="14"/>
      <c r="J2217" s="96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800.82</v>
      </c>
    </row>
    <row r="2218" spans="1:10" ht="12" customHeight="1" thickBot="1">
      <c r="A2218" s="403" t="s">
        <v>3530</v>
      </c>
      <c r="B2218" s="399" t="s">
        <v>2900</v>
      </c>
      <c r="C2218" s="2287">
        <v>19</v>
      </c>
      <c r="D2218" s="1659">
        <v>120</v>
      </c>
      <c r="E2218" s="1602">
        <f t="shared" si="537"/>
        <v>549.05999999999995</v>
      </c>
      <c r="F2218" s="471">
        <f t="shared" si="536"/>
        <v>549.05999999999995</v>
      </c>
      <c r="G2218" s="691">
        <f>'Заказ, cкидки и курсы валют'!$J$23*F2218</f>
        <v>6314.19</v>
      </c>
      <c r="H2218" s="659">
        <f>ROUND(IF('Заказ, cкидки и курсы валют'!$J$23*E2218/1000*D2218&lt;387,387,'Заказ, cкидки и курсы валют'!$J$23*E2218/1000*D2218)*(1-'Заказ, cкидки и курсы валют'!$I$12),2)</f>
        <v>757.7</v>
      </c>
      <c r="I2218" s="14"/>
      <c r="J2218" s="96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818.32</v>
      </c>
    </row>
    <row r="2219" spans="1:10" ht="12" customHeight="1" thickBot="1">
      <c r="A2219" s="403" t="s">
        <v>3531</v>
      </c>
      <c r="B2219" s="399" t="s">
        <v>189</v>
      </c>
      <c r="C2219" s="2287">
        <v>20</v>
      </c>
      <c r="D2219" s="1659">
        <v>120</v>
      </c>
      <c r="E2219" s="1602">
        <f t="shared" si="537"/>
        <v>577.5</v>
      </c>
      <c r="F2219" s="471">
        <f t="shared" si="536"/>
        <v>577.5</v>
      </c>
      <c r="G2219" s="691">
        <f>'Заказ, cкидки и курсы валют'!$J$23*F2219</f>
        <v>6641.25</v>
      </c>
      <c r="H2219" s="659">
        <f>ROUND(IF('Заказ, cкидки и курсы валют'!$J$23*E2219/1000*D2219&lt;387,387,'Заказ, cкидки и курсы валют'!$J$23*E2219/1000*D2219)*(1-'Заказ, cкидки и курсы валют'!$I$12),2)</f>
        <v>796.95</v>
      </c>
      <c r="I2219" s="14"/>
      <c r="J2219" s="96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860.71</v>
      </c>
    </row>
    <row r="2220" spans="1:10" ht="12" customHeight="1" thickBot="1">
      <c r="A2220" s="403" t="s">
        <v>3532</v>
      </c>
      <c r="B2220" s="1586" t="s">
        <v>1303</v>
      </c>
      <c r="C2220" s="2287">
        <v>21.2</v>
      </c>
      <c r="D2220" s="1659">
        <v>100</v>
      </c>
      <c r="E2220" s="1602">
        <f t="shared" si="537"/>
        <v>682.77599999999995</v>
      </c>
      <c r="F2220" s="471">
        <f t="shared" si="536"/>
        <v>682.78</v>
      </c>
      <c r="G2220" s="691">
        <f>'Заказ, cкидки и курсы валют'!$J$23*F2220</f>
        <v>7851.9699999999993</v>
      </c>
      <c r="H2220" s="659">
        <f>ROUND(IF('Заказ, cкидки и курсы валют'!$J$23*E2220/1000*D2220&lt;387,387,'Заказ, cкидки и курсы валют'!$J$23*E2220/1000*D2220)*(1-'Заказ, cкидки и курсы валют'!$I$12),2)</f>
        <v>785.19</v>
      </c>
      <c r="I2220" s="14"/>
      <c r="J2220" s="96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848.01</v>
      </c>
    </row>
    <row r="2221" spans="1:10" ht="12" customHeight="1" thickBot="1">
      <c r="A2221" s="403" t="s">
        <v>3533</v>
      </c>
      <c r="B2221" s="399" t="s">
        <v>190</v>
      </c>
      <c r="C2221" s="2287">
        <v>22.98</v>
      </c>
      <c r="D2221" s="1659">
        <v>100</v>
      </c>
      <c r="E2221" s="1602">
        <f t="shared" si="537"/>
        <v>673.90800000000002</v>
      </c>
      <c r="F2221" s="471">
        <f t="shared" si="536"/>
        <v>673.91</v>
      </c>
      <c r="G2221" s="691">
        <f>'Заказ, cкидки и курсы валют'!$J$23*F2221</f>
        <v>7749.9649999999992</v>
      </c>
      <c r="H2221" s="659">
        <f>ROUND(IF('Заказ, cкидки и курсы валют'!$J$23*E2221/1000*D2221&lt;387,387,'Заказ, cкидки и курсы валют'!$J$23*E2221/1000*D2221)*(1-'Заказ, cкидки и курсы валют'!$I$12),2)</f>
        <v>774.99</v>
      </c>
      <c r="I2221" s="14"/>
      <c r="J2221" s="96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836.99</v>
      </c>
    </row>
    <row r="2222" spans="1:10" ht="12" customHeight="1" thickBot="1">
      <c r="A2222" s="403" t="s">
        <v>3534</v>
      </c>
      <c r="B2222" s="399" t="s">
        <v>191</v>
      </c>
      <c r="C2222" s="2287">
        <v>27</v>
      </c>
      <c r="D2222" s="1659">
        <v>80</v>
      </c>
      <c r="E2222" s="1602">
        <f t="shared" si="537"/>
        <v>762.86400000000003</v>
      </c>
      <c r="F2222" s="471">
        <f t="shared" si="536"/>
        <v>762.86</v>
      </c>
      <c r="G2222" s="691">
        <f>'Заказ, cкидки и курсы валют'!$J$23*F2222</f>
        <v>8772.89</v>
      </c>
      <c r="H2222" s="659">
        <f>ROUND(IF('Заказ, cкидки и курсы валют'!$J$23*E2222/1000*D2222&lt;387,387,'Заказ, cкидки и курсы валют'!$J$23*E2222/1000*D2222)*(1-'Заказ, cкидки и курсы валют'!$I$12),2)</f>
        <v>701.83</v>
      </c>
      <c r="I2222" s="14"/>
      <c r="J2222" s="96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757.98</v>
      </c>
    </row>
    <row r="2223" spans="1:10" ht="12" customHeight="1" thickBot="1">
      <c r="A2223" s="403" t="s">
        <v>3535</v>
      </c>
      <c r="B2223" s="399" t="s">
        <v>192</v>
      </c>
      <c r="C2223" s="2287">
        <v>28.9</v>
      </c>
      <c r="D2223" s="1659">
        <v>80</v>
      </c>
      <c r="E2223" s="1602">
        <f t="shared" si="537"/>
        <v>852.57600000000002</v>
      </c>
      <c r="F2223" s="471">
        <f t="shared" si="536"/>
        <v>852.58</v>
      </c>
      <c r="G2223" s="691">
        <f>'Заказ, cкидки и курсы валют'!$J$23*F2223</f>
        <v>9804.67</v>
      </c>
      <c r="H2223" s="659">
        <f>ROUND(IF('Заказ, cкидки и курсы валют'!$J$23*E2223/1000*D2223&lt;387,387,'Заказ, cкидки и курсы валют'!$J$23*E2223/1000*D2223)*(1-'Заказ, cкидки и курсы валют'!$I$12),2)</f>
        <v>784.37</v>
      </c>
      <c r="I2223" s="14"/>
      <c r="J2223" s="96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847.12</v>
      </c>
    </row>
    <row r="2224" spans="1:10" ht="12" customHeight="1" thickBot="1">
      <c r="A2224" s="403" t="s">
        <v>3536</v>
      </c>
      <c r="B2224" s="399" t="s">
        <v>193</v>
      </c>
      <c r="C2224" s="2287">
        <v>31.8</v>
      </c>
      <c r="D2224" s="1659">
        <v>60</v>
      </c>
      <c r="E2224" s="1602">
        <f t="shared" si="537"/>
        <v>930.49199999999996</v>
      </c>
      <c r="F2224" s="471">
        <f t="shared" si="536"/>
        <v>930.49</v>
      </c>
      <c r="G2224" s="691">
        <f>'Заказ, cкидки и курсы валют'!$J$23*F2224</f>
        <v>10700.635</v>
      </c>
      <c r="H2224" s="659">
        <f>ROUND(IF('Заказ, cкидки и курсы валют'!$J$23*E2224/1000*D2224&lt;387,387,'Заказ, cкидки и курсы валют'!$J$23*E2224/1000*D2224)*(1-'Заказ, cкидки и курсы валют'!$I$12),2)</f>
        <v>642.04</v>
      </c>
      <c r="I2224" s="14"/>
      <c r="J2224" s="96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693.4</v>
      </c>
    </row>
    <row r="2225" spans="1:10" ht="12" customHeight="1" thickBot="1">
      <c r="A2225" s="403" t="s">
        <v>3537</v>
      </c>
      <c r="B2225" s="399" t="s">
        <v>2901</v>
      </c>
      <c r="C2225" s="2287">
        <v>35</v>
      </c>
      <c r="D2225" s="1659">
        <v>60</v>
      </c>
      <c r="E2225" s="1602">
        <f t="shared" si="537"/>
        <v>1020.18</v>
      </c>
      <c r="F2225" s="471">
        <f t="shared" si="536"/>
        <v>1020.18</v>
      </c>
      <c r="G2225" s="691">
        <f>'Заказ, cкидки и курсы валют'!$J$23*F2225</f>
        <v>11732.07</v>
      </c>
      <c r="H2225" s="659">
        <f>ROUND(IF('Заказ, cкидки и курсы валют'!$J$23*E2225/1000*D2225&lt;387,387,'Заказ, cкидки и курсы валют'!$J$23*E2225/1000*D2225)*(1-'Заказ, cкидки и курсы валют'!$I$12),2)</f>
        <v>703.92</v>
      </c>
      <c r="I2225" s="14"/>
      <c r="J2225" s="96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760.23</v>
      </c>
    </row>
    <row r="2226" spans="1:10" ht="12" customHeight="1" thickBot="1">
      <c r="A2226" s="403" t="s">
        <v>3538</v>
      </c>
      <c r="B2226" s="399" t="s">
        <v>194</v>
      </c>
      <c r="C2226" s="2287">
        <v>38.200000000000003</v>
      </c>
      <c r="D2226" s="1659">
        <v>40</v>
      </c>
      <c r="E2226" s="1602">
        <f t="shared" si="537"/>
        <v>1113.1679999999999</v>
      </c>
      <c r="F2226" s="471">
        <f t="shared" si="536"/>
        <v>1113.17</v>
      </c>
      <c r="G2226" s="691">
        <f>'Заказ, cкидки и курсы валют'!$J$23*F2226</f>
        <v>12801.455000000002</v>
      </c>
      <c r="H2226" s="659">
        <f>ROUND(IF('Заказ, cкидки и курсы валют'!$J$23*E2226/1000*D2226&lt;387,387,'Заказ, cкидки и курсы валют'!$J$23*E2226/1000*D2226)*(1-'Заказ, cкидки и курсы валют'!$I$12),2)</f>
        <v>512.05999999999995</v>
      </c>
      <c r="I2226" s="14"/>
      <c r="J2226" s="96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614.47</v>
      </c>
    </row>
    <row r="2227" spans="1:10" ht="12" customHeight="1" thickBot="1">
      <c r="A2227" s="403" t="s">
        <v>12351</v>
      </c>
      <c r="B2227" s="399" t="s">
        <v>956</v>
      </c>
      <c r="C2227" s="2287">
        <v>41.3</v>
      </c>
      <c r="D2227" s="1659">
        <v>50</v>
      </c>
      <c r="E2227" s="1602">
        <f t="shared" si="537"/>
        <v>1202.8440000000001</v>
      </c>
      <c r="F2227" s="471">
        <f t="shared" si="536"/>
        <v>1202.8399999999999</v>
      </c>
      <c r="G2227" s="691">
        <f>'Заказ, cкидки и курсы валют'!$J$23*F2227</f>
        <v>13832.66</v>
      </c>
      <c r="H2227" s="659">
        <f>ROUND(IF('Заказ, cкидки и курсы валют'!$J$23*E2227/1000*D2227&lt;387,387,'Заказ, cкидки и курсы валют'!$J$23*E2227/1000*D2227)*(1-'Заказ, cкидки и курсы валют'!$I$12),2)</f>
        <v>691.64</v>
      </c>
      <c r="I2227" s="14"/>
      <c r="J2227" s="96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746.97</v>
      </c>
    </row>
    <row r="2228" spans="1:10" ht="12" customHeight="1" thickBot="1">
      <c r="A2228" s="403" t="s">
        <v>3539</v>
      </c>
      <c r="B2228" s="399" t="s">
        <v>195</v>
      </c>
      <c r="C2228" s="2287">
        <v>43.8</v>
      </c>
      <c r="D2228" s="1659">
        <v>40</v>
      </c>
      <c r="E2228" s="1602">
        <f t="shared" si="537"/>
        <v>1418.7719999999999</v>
      </c>
      <c r="F2228" s="471">
        <f t="shared" si="536"/>
        <v>1418.77</v>
      </c>
      <c r="G2228" s="691">
        <f>'Заказ, cкидки и курсы валют'!$J$23*F2228</f>
        <v>16315.855</v>
      </c>
      <c r="H2228" s="659">
        <f>ROUND(IF('Заказ, cкидки и курсы валют'!$J$23*E2228/1000*D2228&lt;387,387,'Заказ, cкидки и курсы валют'!$J$23*E2228/1000*D2228)*(1-'Заказ, cкидки и курсы валют'!$I$12),2)</f>
        <v>652.64</v>
      </c>
      <c r="I2228" s="14"/>
      <c r="J2228" s="96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704.85</v>
      </c>
    </row>
    <row r="2229" spans="1:10" ht="12" customHeight="1" thickBot="1">
      <c r="A2229" s="403" t="s">
        <v>12352</v>
      </c>
      <c r="B2229" s="399" t="s">
        <v>4040</v>
      </c>
      <c r="C2229" s="2287">
        <v>47.3</v>
      </c>
      <c r="D2229" s="1659">
        <v>40</v>
      </c>
      <c r="E2229" s="1602">
        <f t="shared" si="537"/>
        <v>1396.4759999999999</v>
      </c>
      <c r="F2229" s="471">
        <f t="shared" si="536"/>
        <v>1396.48</v>
      </c>
      <c r="G2229" s="691">
        <f>'Заказ, cкидки и курсы валют'!$J$23*F2229</f>
        <v>16059.52</v>
      </c>
      <c r="H2229" s="659">
        <f>ROUND(IF('Заказ, cкидки и курсы валют'!$J$23*E2229/1000*D2229&lt;387,387,'Заказ, cкидки и курсы валют'!$J$23*E2229/1000*D2229)*(1-'Заказ, cкидки и курсы валют'!$I$12),2)</f>
        <v>642.38</v>
      </c>
      <c r="I2229" s="14"/>
      <c r="J2229" s="96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693.77</v>
      </c>
    </row>
    <row r="2230" spans="1:10" ht="12" customHeight="1" thickBot="1">
      <c r="A2230" s="403" t="s">
        <v>3540</v>
      </c>
      <c r="B2230" s="399" t="s">
        <v>196</v>
      </c>
      <c r="C2230" s="2287">
        <v>50.49</v>
      </c>
      <c r="D2230" s="1659">
        <v>40</v>
      </c>
      <c r="E2230" s="1602">
        <f t="shared" si="537"/>
        <v>1473.528</v>
      </c>
      <c r="F2230" s="471">
        <f t="shared" si="536"/>
        <v>1473.53</v>
      </c>
      <c r="G2230" s="691">
        <f>'Заказ, cкидки и курсы валют'!$J$23*F2230</f>
        <v>16945.595000000001</v>
      </c>
      <c r="H2230" s="659">
        <f>ROUND(IF('Заказ, cкидки и курсы валют'!$J$23*E2230/1000*D2230&lt;387,387,'Заказ, cкидки и курсы валют'!$J$23*E2230/1000*D2230)*(1-'Заказ, cкидки и курсы валют'!$I$12),2)</f>
        <v>677.82</v>
      </c>
      <c r="I2230" s="14"/>
      <c r="J2230" s="96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732.05</v>
      </c>
    </row>
    <row r="2231" spans="1:10" ht="12" customHeight="1" thickBot="1">
      <c r="A2231" s="403" t="s">
        <v>3541</v>
      </c>
      <c r="B2231" s="399" t="s">
        <v>3429</v>
      </c>
      <c r="C2231" s="2346">
        <v>22.7</v>
      </c>
      <c r="D2231" s="1674">
        <v>100</v>
      </c>
      <c r="E2231" s="1602">
        <f>E2171*1.2</f>
        <v>731.66399999999999</v>
      </c>
      <c r="F2231" s="471">
        <f t="shared" si="536"/>
        <v>731.66</v>
      </c>
      <c r="G2231" s="691">
        <f>'Заказ, cкидки и курсы валют'!$J$23*F2231</f>
        <v>8414.09</v>
      </c>
      <c r="H2231" s="659">
        <f>ROUND(IF('Заказ, cкидки и курсы валют'!$J$23*E2231/1000*D2231&lt;387,387,'Заказ, cкидки и курсы валют'!$J$23*E2231/1000*D2231)*(1-'Заказ, cкидки и курсы валют'!$I$12),2)</f>
        <v>841.41</v>
      </c>
      <c r="I2231" s="14"/>
      <c r="J2231" s="96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908.72</v>
      </c>
    </row>
    <row r="2232" spans="1:10" ht="12" customHeight="1" thickBot="1">
      <c r="A2232" s="403" t="s">
        <v>3542</v>
      </c>
      <c r="B2232" s="399" t="s">
        <v>3175</v>
      </c>
      <c r="C2232" s="2287">
        <v>25.2</v>
      </c>
      <c r="D2232" s="1674">
        <v>80</v>
      </c>
      <c r="E2232" s="1602">
        <f>E2172*1.2</f>
        <v>735.22800000000007</v>
      </c>
      <c r="F2232" s="471">
        <f t="shared" si="536"/>
        <v>735.23</v>
      </c>
      <c r="G2232" s="691">
        <f>'Заказ, cкидки и курсы валют'!$J$23*F2232</f>
        <v>8455.1450000000004</v>
      </c>
      <c r="H2232" s="659">
        <f>ROUND(IF('Заказ, cкидки и курсы валют'!$J$23*E2232/1000*D2232&lt;387,387,'Заказ, cкидки и курсы валют'!$J$23*E2232/1000*D2232)*(1-'Заказ, cкидки и курсы валют'!$I$12),2)</f>
        <v>676.41</v>
      </c>
      <c r="I2232" s="14"/>
      <c r="J2232" s="96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730.52</v>
      </c>
    </row>
    <row r="2233" spans="1:10" ht="12" customHeight="1" thickBot="1">
      <c r="A2233" s="403" t="s">
        <v>4307</v>
      </c>
      <c r="B2233" s="399" t="s">
        <v>2902</v>
      </c>
      <c r="C2233" s="2287">
        <v>27.7</v>
      </c>
      <c r="D2233" s="1674">
        <v>80</v>
      </c>
      <c r="E2233" s="1602">
        <f t="shared" ref="E2233:E2243" si="538">E2173*1.2</f>
        <v>875.67600000000004</v>
      </c>
      <c r="F2233" s="471">
        <f t="shared" si="536"/>
        <v>875.68</v>
      </c>
      <c r="G2233" s="691">
        <f>'Заказ, cкидки и курсы валют'!$J$23*F2233</f>
        <v>10070.32</v>
      </c>
      <c r="H2233" s="659">
        <f>ROUND(IF('Заказ, cкидки и курсы валют'!$J$23*E2233/1000*D2233&lt;387,387,'Заказ, cкидки и курсы валют'!$J$23*E2233/1000*D2233)*(1-'Заказ, cкидки и курсы валют'!$I$12),2)</f>
        <v>805.62</v>
      </c>
      <c r="I2233" s="14"/>
      <c r="J2233" s="96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870.07</v>
      </c>
    </row>
    <row r="2234" spans="1:10" ht="12" customHeight="1" thickBot="1">
      <c r="A2234" s="403" t="s">
        <v>4308</v>
      </c>
      <c r="B2234" s="399" t="s">
        <v>2903</v>
      </c>
      <c r="C2234" s="2287">
        <v>30.2</v>
      </c>
      <c r="D2234" s="1674">
        <v>80</v>
      </c>
      <c r="E2234" s="1602">
        <f t="shared" si="538"/>
        <v>876.98400000000004</v>
      </c>
      <c r="F2234" s="471">
        <f t="shared" si="536"/>
        <v>876.98</v>
      </c>
      <c r="G2234" s="691">
        <f>'Заказ, cкидки и курсы валют'!$J$23*F2234</f>
        <v>10085.27</v>
      </c>
      <c r="H2234" s="659">
        <f>ROUND(IF('Заказ, cкидки и курсы валют'!$J$23*E2234/1000*D2234&lt;387,387,'Заказ, cкидки и курсы валют'!$J$23*E2234/1000*D2234)*(1-'Заказ, cкидки и курсы валют'!$I$12),2)</f>
        <v>806.83</v>
      </c>
      <c r="I2234" s="14"/>
      <c r="J2234" s="96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871.38</v>
      </c>
    </row>
    <row r="2235" spans="1:10" ht="12" customHeight="1" thickBot="1">
      <c r="A2235" s="403" t="s">
        <v>4309</v>
      </c>
      <c r="B2235" s="399" t="s">
        <v>2904</v>
      </c>
      <c r="C2235" s="2287">
        <v>32.9</v>
      </c>
      <c r="D2235" s="1674">
        <v>50</v>
      </c>
      <c r="E2235" s="1602">
        <f t="shared" si="538"/>
        <v>946.19999999999993</v>
      </c>
      <c r="F2235" s="471">
        <f t="shared" si="536"/>
        <v>946.2</v>
      </c>
      <c r="G2235" s="691">
        <f>'Заказ, cкидки и курсы валют'!$J$23*F2235</f>
        <v>10881.300000000001</v>
      </c>
      <c r="H2235" s="659">
        <f>ROUND(IF('Заказ, cкидки и курсы валют'!$J$23*E2235/1000*D2235&lt;387,387,'Заказ, cкидки и курсы валют'!$J$23*E2235/1000*D2235)*(1-'Заказ, cкидки и курсы валют'!$I$12),2)</f>
        <v>544.07000000000005</v>
      </c>
      <c r="I2235" s="14"/>
      <c r="J2235" s="96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652.88</v>
      </c>
    </row>
    <row r="2236" spans="1:10" ht="12" customHeight="1" thickBot="1">
      <c r="A2236" s="403" t="s">
        <v>4310</v>
      </c>
      <c r="B2236" s="399" t="s">
        <v>200</v>
      </c>
      <c r="C2236" s="2139">
        <v>37.42</v>
      </c>
      <c r="D2236" s="1674">
        <v>50</v>
      </c>
      <c r="E2236" s="1602">
        <f t="shared" si="538"/>
        <v>1184.2439999999999</v>
      </c>
      <c r="F2236" s="471">
        <f t="shared" si="536"/>
        <v>1184.24</v>
      </c>
      <c r="G2236" s="691">
        <f>'Заказ, cкидки и курсы валют'!$J$23*F2236</f>
        <v>13618.76</v>
      </c>
      <c r="H2236" s="659">
        <f>ROUND(IF('Заказ, cкидки и курсы валют'!$J$23*E2236/1000*D2236&lt;387,387,'Заказ, cкидки и курсы валют'!$J$23*E2236/1000*D2236)*(1-'Заказ, cкидки и курсы валют'!$I$12),2)</f>
        <v>680.94</v>
      </c>
      <c r="I2236" s="14"/>
      <c r="J2236" s="96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735.42</v>
      </c>
    </row>
    <row r="2237" spans="1:10" ht="12" customHeight="1" thickBot="1">
      <c r="A2237" s="403" t="s">
        <v>4311</v>
      </c>
      <c r="B2237" s="399" t="s">
        <v>201</v>
      </c>
      <c r="C2237" s="2287">
        <v>42.36</v>
      </c>
      <c r="D2237" s="1674">
        <v>50</v>
      </c>
      <c r="E2237" s="1602">
        <f t="shared" si="538"/>
        <v>1222.2239999999999</v>
      </c>
      <c r="F2237" s="471">
        <f t="shared" si="536"/>
        <v>1222.22</v>
      </c>
      <c r="G2237" s="691">
        <f>'Заказ, cкидки и курсы валют'!$J$23*F2237</f>
        <v>14055.53</v>
      </c>
      <c r="H2237" s="659">
        <f>ROUND(IF('Заказ, cкидки и курсы валют'!$J$23*E2237/1000*D2237&lt;387,387,'Заказ, cкидки и курсы валют'!$J$23*E2237/1000*D2237)*(1-'Заказ, cкидки и курсы валют'!$I$12),2)</f>
        <v>702.78</v>
      </c>
      <c r="I2237" s="14"/>
      <c r="J2237" s="96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759</v>
      </c>
    </row>
    <row r="2238" spans="1:10" ht="12" customHeight="1" thickBot="1">
      <c r="A2238" s="403" t="s">
        <v>4312</v>
      </c>
      <c r="B2238" s="399" t="s">
        <v>607</v>
      </c>
      <c r="C2238" s="2346">
        <v>47.2</v>
      </c>
      <c r="D2238" s="1674">
        <v>50</v>
      </c>
      <c r="E2238" s="1602">
        <f t="shared" si="538"/>
        <v>1390.0439999999999</v>
      </c>
      <c r="F2238" s="471">
        <f t="shared" si="536"/>
        <v>1390.04</v>
      </c>
      <c r="G2238" s="691">
        <f>'Заказ, cкидки и курсы валют'!$J$23*F2238</f>
        <v>15985.46</v>
      </c>
      <c r="H2238" s="659">
        <f>ROUND(IF('Заказ, cкидки и курсы валют'!$J$23*E2238/1000*D2238&lt;387,387,'Заказ, cкидки и курсы валют'!$J$23*E2238/1000*D2238)*(1-'Заказ, cкидки и курсы валют'!$I$12),2)</f>
        <v>799.28</v>
      </c>
      <c r="I2238" s="14"/>
      <c r="J2238" s="96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863.22</v>
      </c>
    </row>
    <row r="2239" spans="1:10" ht="12" customHeight="1" thickBot="1">
      <c r="A2239" s="403" t="s">
        <v>4313</v>
      </c>
      <c r="B2239" s="399" t="s">
        <v>202</v>
      </c>
      <c r="C2239" s="2139">
        <v>52</v>
      </c>
      <c r="D2239" s="1674">
        <v>40</v>
      </c>
      <c r="E2239" s="1602">
        <f t="shared" si="538"/>
        <v>1590.18</v>
      </c>
      <c r="F2239" s="471">
        <f t="shared" si="536"/>
        <v>1590.18</v>
      </c>
      <c r="G2239" s="691">
        <f>'Заказ, cкидки и курсы валют'!$J$23*F2239</f>
        <v>18287.07</v>
      </c>
      <c r="H2239" s="659">
        <f>ROUND(IF('Заказ, cкидки и курсы валют'!$J$23*E2239/1000*D2239&lt;387,387,'Заказ, cкидки и курсы валют'!$J$23*E2239/1000*D2239)*(1-'Заказ, cкидки и курсы валют'!$I$12),2)</f>
        <v>731.48</v>
      </c>
      <c r="I2239" s="14"/>
      <c r="J2239" s="96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790</v>
      </c>
    </row>
    <row r="2240" spans="1:10" ht="12" customHeight="1" thickBot="1">
      <c r="A2240" s="403" t="s">
        <v>4314</v>
      </c>
      <c r="B2240" s="1586" t="s">
        <v>606</v>
      </c>
      <c r="C2240" s="2287">
        <v>56.6</v>
      </c>
      <c r="D2240" s="1674">
        <v>30</v>
      </c>
      <c r="E2240" s="1602">
        <f t="shared" si="538"/>
        <v>1677.336</v>
      </c>
      <c r="F2240" s="471">
        <f t="shared" si="536"/>
        <v>1677.34</v>
      </c>
      <c r="G2240" s="691">
        <f>'Заказ, cкидки и курсы валют'!$J$23*F2240</f>
        <v>19289.41</v>
      </c>
      <c r="H2240" s="659">
        <f>ROUND(IF('Заказ, cкидки и курсы валют'!$J$23*E2240/1000*D2240&lt;387,387,'Заказ, cкидки и курсы валют'!$J$23*E2240/1000*D2240)*(1-'Заказ, cкидки и курсы валют'!$I$12),2)</f>
        <v>578.67999999999995</v>
      </c>
      <c r="I2240" s="14"/>
      <c r="J2240" s="96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624.97</v>
      </c>
    </row>
    <row r="2241" spans="1:10" ht="12" customHeight="1" thickBot="1">
      <c r="A2241" s="403" t="s">
        <v>4315</v>
      </c>
      <c r="B2241" s="399" t="s">
        <v>203</v>
      </c>
      <c r="C2241" s="2346">
        <v>61.22</v>
      </c>
      <c r="D2241" s="1674">
        <v>30</v>
      </c>
      <c r="E2241" s="1602">
        <f t="shared" si="538"/>
        <v>1785.0359999999998</v>
      </c>
      <c r="F2241" s="471">
        <f t="shared" si="536"/>
        <v>1785.04</v>
      </c>
      <c r="G2241" s="691">
        <f>'Заказ, cкидки и курсы валют'!$J$23*F2241</f>
        <v>20527.96</v>
      </c>
      <c r="H2241" s="659">
        <f>ROUND(IF('Заказ, cкидки и курсы валют'!$J$23*E2241/1000*D2241&lt;387,387,'Заказ, cкидки и курсы валют'!$J$23*E2241/1000*D2241)*(1-'Заказ, cкидки и курсы валют'!$I$12),2)</f>
        <v>615.84</v>
      </c>
      <c r="I2241" s="14"/>
      <c r="J2241" s="96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665.11</v>
      </c>
    </row>
    <row r="2242" spans="1:10" ht="12" customHeight="1" thickBot="1">
      <c r="A2242" s="403" t="s">
        <v>12353</v>
      </c>
      <c r="B2242" s="399" t="s">
        <v>2919</v>
      </c>
      <c r="C2242" s="2346">
        <v>66</v>
      </c>
      <c r="D2242" s="1674">
        <v>30</v>
      </c>
      <c r="E2242" s="1602">
        <f t="shared" si="538"/>
        <v>1951.4879999999998</v>
      </c>
      <c r="F2242" s="471">
        <f t="shared" si="536"/>
        <v>1951.49</v>
      </c>
      <c r="G2242" s="691">
        <f>'Заказ, cкидки и курсы валют'!$J$23*F2242</f>
        <v>22442.134999999998</v>
      </c>
      <c r="H2242" s="659">
        <f>ROUND(IF('Заказ, cкидки и курсы валют'!$J$23*E2242/1000*D2242&lt;387,387,'Заказ, cкидки и курсы валют'!$J$23*E2242/1000*D2242)*(1-'Заказ, cкидки и курсы валют'!$I$12),2)</f>
        <v>673.26</v>
      </c>
      <c r="I2242" s="14"/>
      <c r="J2242" s="96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727.12</v>
      </c>
    </row>
    <row r="2243" spans="1:10" ht="12" customHeight="1" thickBot="1">
      <c r="A2243" s="403" t="s">
        <v>4316</v>
      </c>
      <c r="B2243" s="399" t="s">
        <v>204</v>
      </c>
      <c r="C2243" s="2287">
        <v>71.680000000000007</v>
      </c>
      <c r="D2243" s="1674">
        <v>30</v>
      </c>
      <c r="E2243" s="1602">
        <f t="shared" si="538"/>
        <v>2266.02</v>
      </c>
      <c r="F2243" s="471">
        <f t="shared" si="536"/>
        <v>2266.02</v>
      </c>
      <c r="G2243" s="691">
        <f>'Заказ, cкидки и курсы валют'!$J$23*F2243</f>
        <v>26059.23</v>
      </c>
      <c r="H2243" s="659">
        <f>ROUND(IF('Заказ, cкидки и курсы валют'!$J$23*E2243/1000*D2243&lt;387,387,'Заказ, cкидки и курсы валют'!$J$23*E2243/1000*D2243)*(1-'Заказ, cкидки и курсы валют'!$I$12),2)</f>
        <v>781.78</v>
      </c>
      <c r="I2243" s="14"/>
      <c r="J2243" s="96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844.32</v>
      </c>
    </row>
    <row r="2244" spans="1:10" ht="12" customHeight="1">
      <c r="A2244" s="403" t="s">
        <v>4317</v>
      </c>
      <c r="B2244" s="399" t="s">
        <v>205</v>
      </c>
      <c r="C2244" s="2287">
        <v>80.41</v>
      </c>
      <c r="D2244" s="1674">
        <v>25</v>
      </c>
      <c r="E2244" s="1602">
        <f>E2184*1.2</f>
        <v>2370.12</v>
      </c>
      <c r="F2244" s="471">
        <f t="shared" si="536"/>
        <v>2370.12</v>
      </c>
      <c r="G2244" s="691">
        <f>'Заказ, cкидки и курсы валют'!$J$23*F2244</f>
        <v>27256.379999999997</v>
      </c>
      <c r="H2244" s="659">
        <f>ROUND(IF('Заказ, cкидки и курсы валют'!$J$23*E2244/1000*D2244&lt;387,387,'Заказ, cкидки и курсы валют'!$J$23*E2244/1000*D2244)*(1-'Заказ, cкидки и курсы валют'!$I$12),2)</f>
        <v>681.41</v>
      </c>
      <c r="I2244" s="14"/>
      <c r="J2244" s="96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735.92</v>
      </c>
    </row>
    <row r="2245" spans="1:10" ht="12" customHeight="1" thickBot="1"/>
    <row r="2246" spans="1:10" ht="16.5" customHeight="1">
      <c r="A2246" s="904"/>
      <c r="B2246" s="905"/>
      <c r="C2246" s="1962" t="s">
        <v>2320</v>
      </c>
      <c r="D2246" s="64"/>
      <c r="E2246" s="428"/>
      <c r="F2246" s="428"/>
      <c r="G2246" s="518"/>
      <c r="H2246" s="67"/>
      <c r="I2246" s="68"/>
    </row>
    <row r="2247" spans="1:10" ht="17.25" customHeight="1">
      <c r="A2247" s="890"/>
      <c r="C2247" s="1475"/>
      <c r="D2247" s="81"/>
      <c r="E2247" s="429" t="s">
        <v>2321</v>
      </c>
      <c r="F2247" s="441"/>
      <c r="G2247" s="84"/>
      <c r="H2247" s="83"/>
      <c r="I2247" s="85"/>
    </row>
    <row r="2248" spans="1:10" ht="12" customHeight="1">
      <c r="A2248" s="890"/>
      <c r="C2248" s="1475"/>
      <c r="D2248" s="70"/>
      <c r="E2248" s="713"/>
      <c r="F2248" s="465"/>
      <c r="G2248" s="703"/>
      <c r="H2248" s="16"/>
      <c r="I2248" s="132"/>
    </row>
    <row r="2249" spans="1:10" ht="12" customHeight="1">
      <c r="A2249" s="890"/>
      <c r="C2249" s="1475"/>
      <c r="D2249" s="70"/>
      <c r="E2249" s="713"/>
      <c r="F2249" s="465"/>
      <c r="G2249" s="703"/>
      <c r="H2249" s="16"/>
      <c r="I2249" s="132"/>
    </row>
    <row r="2250" spans="1:10" ht="12" customHeight="1">
      <c r="A2250" s="890"/>
      <c r="C2250" s="1475"/>
      <c r="D2250" s="70"/>
      <c r="E2250" s="713"/>
      <c r="F2250" s="465"/>
      <c r="G2250" s="703"/>
      <c r="H2250" s="16"/>
      <c r="I2250" s="132"/>
    </row>
    <row r="2251" spans="1:10" ht="15" customHeight="1" thickBot="1">
      <c r="A2251" s="2044" t="s">
        <v>7304</v>
      </c>
      <c r="B2251" s="2045"/>
      <c r="C2251" s="2345"/>
      <c r="D2251" s="136"/>
      <c r="E2251" s="717"/>
      <c r="F2251" s="467"/>
      <c r="G2251" s="704"/>
      <c r="H2251" s="136"/>
      <c r="I2251" s="137"/>
    </row>
    <row r="2252" spans="1:10" ht="30" customHeight="1">
      <c r="A2252" s="1519" t="s">
        <v>1013</v>
      </c>
      <c r="B2252" s="1520" t="s">
        <v>1014</v>
      </c>
      <c r="C2252" s="2286" t="s">
        <v>665</v>
      </c>
      <c r="D2252" s="158" t="s">
        <v>2923</v>
      </c>
      <c r="E2252" s="432" t="s">
        <v>10276</v>
      </c>
      <c r="F2252" s="469" t="s">
        <v>2578</v>
      </c>
      <c r="G2252" s="693" t="s">
        <v>2427</v>
      </c>
      <c r="H2252" s="264" t="s">
        <v>493</v>
      </c>
      <c r="I2252" s="160" t="s">
        <v>4003</v>
      </c>
      <c r="J2252" s="327" t="s">
        <v>11229</v>
      </c>
    </row>
    <row r="2253" spans="1:10" ht="12" customHeight="1" thickBot="1">
      <c r="A2253" s="1519"/>
      <c r="B2253" s="1680"/>
      <c r="C2253" s="2286" t="s">
        <v>3419</v>
      </c>
      <c r="D2253" s="313" t="s">
        <v>2428</v>
      </c>
      <c r="E2253" s="715" t="s">
        <v>264</v>
      </c>
      <c r="F2253" s="475">
        <f>'Заказ, cкидки и курсы валют'!$I$12</f>
        <v>0</v>
      </c>
      <c r="G2253" s="764"/>
      <c r="H2253" s="358"/>
      <c r="I2253" s="252"/>
      <c r="J2253" s="264"/>
    </row>
    <row r="2254" spans="1:10" ht="12" customHeight="1" thickBot="1">
      <c r="A2254" s="403" t="s">
        <v>12354</v>
      </c>
      <c r="B2254" s="399" t="s">
        <v>167</v>
      </c>
      <c r="C2254" s="2287">
        <v>4.0999999999999996</v>
      </c>
      <c r="D2254" s="50">
        <v>45</v>
      </c>
      <c r="E2254" s="1602">
        <f>(E2133*2)+(1000/D2254*7.5)</f>
        <v>438.98666666666668</v>
      </c>
      <c r="F2254" s="471">
        <f>ROUND(E2254*(1-$F$11),2)</f>
        <v>438.99</v>
      </c>
      <c r="G2254" s="691">
        <f>H2254/D2254*1000</f>
        <v>8600</v>
      </c>
      <c r="H2254" s="659">
        <f>ROUND(IF('Заказ, cкидки и курсы валют'!$J$23*E2254/1000*D2254&lt;387,387,'Заказ, cкидки и курсы валют'!$J$23*E2254/1000*D2254)*(1-'Заказ, cкидки и курсы валют'!$I$12),2)</f>
        <v>387</v>
      </c>
      <c r="I2254" s="14"/>
      <c r="J2254" s="96">
        <f>ROUND(IF(H2254&lt;'Заказ, cкидки и курсы валют'!$B$39,H2254*0.54*100/(100-'Заказ, cкидки и курсы валют'!$C$39),IF(H2254&lt;'Заказ, cкидки и курсы валют'!$B$40,H2254*0.54*100/(100-'Заказ, cкидки и курсы валют'!$C$40),IF(H2254&lt;'Заказ, cкидки и курсы валют'!$B$41,H2254*0.54*100/(100-'Заказ, cкидки и курсы валют'!$C$41),IF(H2254&lt;'Заказ, cкидки и курсы валют'!$B$42,H2254*0.54*100/(100-'Заказ, cкидки и курсы валют'!$C$42),IF(H2254&lt;'Заказ, cкидки и курсы валют'!$B$43,H2254*0.54*100/(100-'Заказ, cкидки и курсы валют'!$C$43),H2254))))),2)</f>
        <v>464.4</v>
      </c>
    </row>
    <row r="2255" spans="1:10" ht="14.15" customHeight="1" thickBot="1">
      <c r="A2255" s="403" t="s">
        <v>7476</v>
      </c>
      <c r="B2255" s="490" t="s">
        <v>99</v>
      </c>
      <c r="C2255" s="2287">
        <v>6.9</v>
      </c>
      <c r="D2255" s="50">
        <v>30</v>
      </c>
      <c r="E2255" s="1602">
        <f t="shared" ref="E2255:E2308" si="539">(E2134*2)+(1000/D2255*7.5)</f>
        <v>611</v>
      </c>
      <c r="F2255" s="471">
        <f>ROUND(E2255*(1-$F$11),2)</f>
        <v>611</v>
      </c>
      <c r="G2255" s="691">
        <f>H2255/D2255*1000</f>
        <v>12900</v>
      </c>
      <c r="H2255" s="659">
        <f>ROUND(IF('Заказ, cкидки и курсы валют'!$J$23*E2255/1000*D2255&lt;387,387,'Заказ, cкидки и курсы валют'!$J$23*E2255/1000*D2255)*(1-'Заказ, cкидки и курсы валют'!$I$12),2)</f>
        <v>387</v>
      </c>
      <c r="I2255" s="14"/>
      <c r="J2255" s="96">
        <f>ROUND(IF(H2255&lt;'Заказ, cкидки и курсы валют'!$B$39,H2255*0.54*100/(100-'Заказ, cкидки и курсы валют'!$C$39),IF(H2255&lt;'Заказ, cкидки и курсы валют'!$B$40,H2255*0.54*100/(100-'Заказ, cкидки и курсы валют'!$C$40),IF(H2255&lt;'Заказ, cкидки и курсы валют'!$B$41,H2255*0.54*100/(100-'Заказ, cкидки и курсы валют'!$C$41),IF(H2255&lt;'Заказ, cкидки и курсы валют'!$B$42,H2255*0.54*100/(100-'Заказ, cкидки и курсы валют'!$C$42),IF(H2255&lt;'Заказ, cкидки и курсы валют'!$B$43,H2255*0.54*100/(100-'Заказ, cкидки и курсы валют'!$C$43),H2255))))),2)</f>
        <v>464.4</v>
      </c>
    </row>
    <row r="2256" spans="1:10" ht="14.15" customHeight="1" thickBot="1">
      <c r="A2256" s="403" t="s">
        <v>7477</v>
      </c>
      <c r="B2256" s="490" t="s">
        <v>100</v>
      </c>
      <c r="C2256" s="2287">
        <v>7.4</v>
      </c>
      <c r="D2256" s="50">
        <v>30</v>
      </c>
      <c r="E2256" s="1602">
        <f t="shared" si="539"/>
        <v>628.42000000000007</v>
      </c>
      <c r="F2256" s="471">
        <f t="shared" ref="F2256:F2260" si="540">ROUND(E2256*(1-$F$11),2)</f>
        <v>628.41999999999996</v>
      </c>
      <c r="G2256" s="691">
        <f t="shared" ref="G2256:G2308" si="541">H2256/D2256*1000</f>
        <v>12900</v>
      </c>
      <c r="H2256" s="659">
        <f>ROUND(IF('Заказ, cкидки и курсы валют'!$J$23*E2256/1000*D2256&lt;387,387,'Заказ, cкидки и курсы валют'!$J$23*E2256/1000*D2256)*(1-'Заказ, cкидки и курсы валют'!$I$12),2)</f>
        <v>387</v>
      </c>
      <c r="I2256" s="14"/>
      <c r="J2256" s="96">
        <f>ROUND(IF(H2256&lt;'Заказ, cкидки и курсы валют'!$B$39,H2256*0.54*100/(100-'Заказ, cкидки и курсы валют'!$C$39),IF(H2256&lt;'Заказ, cкидки и курсы валют'!$B$40,H2256*0.54*100/(100-'Заказ, cкидки и курсы валют'!$C$40),IF(H2256&lt;'Заказ, cкидки и курсы валют'!$B$41,H2256*0.54*100/(100-'Заказ, cкидки и курсы валют'!$C$41),IF(H2256&lt;'Заказ, cкидки и курсы валют'!$B$42,H2256*0.54*100/(100-'Заказ, cкидки и курсы валют'!$C$42),IF(H2256&lt;'Заказ, cкидки и курсы валют'!$B$43,H2256*0.54*100/(100-'Заказ, cкидки и курсы валют'!$C$43),H2256))))),2)</f>
        <v>464.4</v>
      </c>
    </row>
    <row r="2257" spans="1:10" ht="14.15" customHeight="1" thickBot="1">
      <c r="A2257" s="403" t="s">
        <v>7478</v>
      </c>
      <c r="B2257" s="490" t="s">
        <v>1317</v>
      </c>
      <c r="C2257" s="2287">
        <v>7.8</v>
      </c>
      <c r="D2257" s="1639">
        <v>30</v>
      </c>
      <c r="E2257" s="1602">
        <f t="shared" si="539"/>
        <v>665.32</v>
      </c>
      <c r="F2257" s="471">
        <f t="shared" si="540"/>
        <v>665.32</v>
      </c>
      <c r="G2257" s="691">
        <f t="shared" si="541"/>
        <v>12900</v>
      </c>
      <c r="H2257" s="659">
        <f>ROUND(IF('Заказ, cкидки и курсы валют'!$J$23*E2257/1000*D2257&lt;387,387,'Заказ, cкидки и курсы валют'!$J$23*E2257/1000*D2257)*(1-'Заказ, cкидки и курсы валют'!$I$12),2)</f>
        <v>387</v>
      </c>
      <c r="I2257" s="14"/>
      <c r="J2257" s="96">
        <f>ROUND(IF(H2257&lt;'Заказ, cкидки и курсы валют'!$B$39,H2257*0.54*100/(100-'Заказ, cкидки и курсы валют'!$C$39),IF(H2257&lt;'Заказ, cкидки и курсы валют'!$B$40,H2257*0.54*100/(100-'Заказ, cкидки и курсы валют'!$C$40),IF(H2257&lt;'Заказ, cкидки и курсы валют'!$B$41,H2257*0.54*100/(100-'Заказ, cкидки и курсы валют'!$C$41),IF(H2257&lt;'Заказ, cкидки и курсы валют'!$B$42,H2257*0.54*100/(100-'Заказ, cкидки и курсы валют'!$C$42),IF(H2257&lt;'Заказ, cкидки и курсы валют'!$B$43,H2257*0.54*100/(100-'Заказ, cкидки и курсы валют'!$C$43),H2257))))),2)</f>
        <v>464.4</v>
      </c>
    </row>
    <row r="2258" spans="1:10" ht="14.15" customHeight="1" thickBot="1">
      <c r="A2258" s="403" t="s">
        <v>7479</v>
      </c>
      <c r="B2258" s="490" t="s">
        <v>188</v>
      </c>
      <c r="C2258" s="2287">
        <v>9.1999999999999993</v>
      </c>
      <c r="D2258" s="1639">
        <v>26</v>
      </c>
      <c r="E2258" s="1602">
        <f t="shared" si="539"/>
        <v>792.38153846153841</v>
      </c>
      <c r="F2258" s="471">
        <f t="shared" si="540"/>
        <v>792.38</v>
      </c>
      <c r="G2258" s="691">
        <f t="shared" si="541"/>
        <v>14884.615384615385</v>
      </c>
      <c r="H2258" s="659">
        <f>ROUND(IF('Заказ, cкидки и курсы валют'!$J$23*E2258/1000*D2258&lt;387,387,'Заказ, cкидки и курсы валют'!$J$23*E2258/1000*D2258)*(1-'Заказ, cкидки и курсы валют'!$I$12),2)</f>
        <v>387</v>
      </c>
      <c r="I2258" s="14"/>
      <c r="J2258" s="96">
        <f>ROUND(IF(H2258&lt;'Заказ, cкидки и курсы валют'!$B$39,H2258*0.54*100/(100-'Заказ, cкидки и курсы валют'!$C$39),IF(H2258&lt;'Заказ, cкидки и курсы валют'!$B$40,H2258*0.54*100/(100-'Заказ, cкидки и курсы валют'!$C$40),IF(H2258&lt;'Заказ, cкидки и курсы валют'!$B$41,H2258*0.54*100/(100-'Заказ, cкидки и курсы валют'!$C$41),IF(H2258&lt;'Заказ, cкидки и курсы валют'!$B$42,H2258*0.54*100/(100-'Заказ, cкидки и курсы валют'!$C$42),IF(H2258&lt;'Заказ, cкидки и курсы валют'!$B$43,H2258*0.54*100/(100-'Заказ, cкидки и курсы валют'!$C$43),H2258))))),2)</f>
        <v>464.4</v>
      </c>
    </row>
    <row r="2259" spans="1:10" ht="14.15" customHeight="1" thickBot="1">
      <c r="A2259" s="403" t="s">
        <v>7480</v>
      </c>
      <c r="B2259" s="490" t="s">
        <v>609</v>
      </c>
      <c r="C2259" s="2287">
        <v>10</v>
      </c>
      <c r="D2259" s="50">
        <v>19</v>
      </c>
      <c r="E2259" s="1602">
        <f t="shared" si="539"/>
        <v>898.49684210526311</v>
      </c>
      <c r="F2259" s="471">
        <f t="shared" si="540"/>
        <v>898.5</v>
      </c>
      <c r="G2259" s="691">
        <f t="shared" si="541"/>
        <v>20368.42105263158</v>
      </c>
      <c r="H2259" s="659">
        <f>ROUND(IF('Заказ, cкидки и курсы валют'!$J$23*E2259/1000*D2259&lt;387,387,'Заказ, cкидки и курсы валют'!$J$23*E2259/1000*D2259)*(1-'Заказ, cкидки и курсы валют'!$I$12),2)</f>
        <v>387</v>
      </c>
      <c r="I2259" s="14"/>
      <c r="J2259" s="96">
        <f>ROUND(IF(H2259&lt;'Заказ, cкидки и курсы валют'!$B$39,H2259*0.54*100/(100-'Заказ, cкидки и курсы валют'!$C$39),IF(H2259&lt;'Заказ, cкидки и курсы валют'!$B$40,H2259*0.54*100/(100-'Заказ, cкидки и курсы валют'!$C$40),IF(H2259&lt;'Заказ, cкидки и курсы валют'!$B$41,H2259*0.54*100/(100-'Заказ, cкидки и курсы валют'!$C$41),IF(H2259&lt;'Заказ, cкидки и курсы валют'!$B$42,H2259*0.54*100/(100-'Заказ, cкидки и курсы валют'!$C$42),IF(H2259&lt;'Заказ, cкидки и курсы валют'!$B$43,H2259*0.54*100/(100-'Заказ, cкидки и курсы валют'!$C$43),H2259))))),2)</f>
        <v>464.4</v>
      </c>
    </row>
    <row r="2260" spans="1:10" ht="14.15" customHeight="1" thickBot="1">
      <c r="A2260" s="403" t="s">
        <v>7481</v>
      </c>
      <c r="B2260" s="490" t="s">
        <v>177</v>
      </c>
      <c r="C2260" s="2287">
        <v>10.4</v>
      </c>
      <c r="D2260" s="1639">
        <v>18</v>
      </c>
      <c r="E2260" s="1602">
        <f t="shared" si="539"/>
        <v>959.94666666666672</v>
      </c>
      <c r="F2260" s="471">
        <f t="shared" si="540"/>
        <v>959.95</v>
      </c>
      <c r="G2260" s="691">
        <f t="shared" si="541"/>
        <v>21500</v>
      </c>
      <c r="H2260" s="659">
        <f>ROUND(IF('Заказ, cкидки и курсы валют'!$J$23*E2260/1000*D2260&lt;387,387,'Заказ, cкидки и курсы валют'!$J$23*E2260/1000*D2260)*(1-'Заказ, cкидки и курсы валют'!$I$12),2)</f>
        <v>387</v>
      </c>
      <c r="I2260" s="14"/>
      <c r="J2260" s="96">
        <f>ROUND(IF(H2260&lt;'Заказ, cкидки и курсы валют'!$B$39,H2260*0.54*100/(100-'Заказ, cкидки и курсы валют'!$C$39),IF(H2260&lt;'Заказ, cкидки и курсы валют'!$B$40,H2260*0.54*100/(100-'Заказ, cкидки и курсы валют'!$C$40),IF(H2260&lt;'Заказ, cкидки и курсы валют'!$B$41,H2260*0.54*100/(100-'Заказ, cкидки и курсы валют'!$C$41),IF(H2260&lt;'Заказ, cкидки и курсы валют'!$B$42,H2260*0.54*100/(100-'Заказ, cкидки и курсы валют'!$C$42),IF(H2260&lt;'Заказ, cкидки и курсы валют'!$B$43,H2260*0.54*100/(100-'Заказ, cкидки и курсы валют'!$C$43),H2260))))),2)</f>
        <v>464.4</v>
      </c>
    </row>
    <row r="2261" spans="1:10" ht="14.15" customHeight="1" thickBot="1">
      <c r="A2261" s="403" t="s">
        <v>7482</v>
      </c>
      <c r="B2261" s="490" t="s">
        <v>178</v>
      </c>
      <c r="C2261" s="2287">
        <v>12.14</v>
      </c>
      <c r="D2261" s="1639">
        <v>20</v>
      </c>
      <c r="E2261" s="1602">
        <f t="shared" si="539"/>
        <v>1025.8200000000002</v>
      </c>
      <c r="F2261" s="471">
        <f t="shared" ref="F2261:F2277" si="542">ROUND(E2261*(1-$F$11),2)</f>
        <v>1025.82</v>
      </c>
      <c r="G2261" s="691">
        <f t="shared" si="541"/>
        <v>19350</v>
      </c>
      <c r="H2261" s="659">
        <f>ROUND(IF('Заказ, cкидки и курсы валют'!$J$23*E2261/1000*D2261&lt;387,387,'Заказ, cкидки и курсы валют'!$J$23*E2261/1000*D2261)*(1-'Заказ, cкидки и курсы валют'!$I$12),2)</f>
        <v>387</v>
      </c>
      <c r="I2261" s="14"/>
      <c r="J2261" s="96">
        <f>ROUND(IF(H2261&lt;'Заказ, cкидки и курсы валют'!$B$39,H2261*0.54*100/(100-'Заказ, cкидки и курсы валют'!$C$39),IF(H2261&lt;'Заказ, cкидки и курсы валют'!$B$40,H2261*0.54*100/(100-'Заказ, cкидки и курсы валют'!$C$40),IF(H2261&lt;'Заказ, cкидки и курсы валют'!$B$41,H2261*0.54*100/(100-'Заказ, cкидки и курсы валют'!$C$41),IF(H2261&lt;'Заказ, cкидки и курсы валют'!$B$42,H2261*0.54*100/(100-'Заказ, cкидки и курсы валют'!$C$42),IF(H2261&lt;'Заказ, cкидки и курсы валют'!$B$43,H2261*0.54*100/(100-'Заказ, cкидки и курсы валют'!$C$43),H2261))))),2)</f>
        <v>464.4</v>
      </c>
    </row>
    <row r="2262" spans="1:10" ht="14.15" customHeight="1" thickBot="1">
      <c r="A2262" s="403" t="s">
        <v>7483</v>
      </c>
      <c r="B2262" s="490" t="s">
        <v>179</v>
      </c>
      <c r="C2262" s="2287">
        <v>14.4</v>
      </c>
      <c r="D2262" s="1639">
        <v>16</v>
      </c>
      <c r="E2262" s="1602">
        <f t="shared" si="539"/>
        <v>1213.6300000000001</v>
      </c>
      <c r="F2262" s="471">
        <f t="shared" si="542"/>
        <v>1213.6300000000001</v>
      </c>
      <c r="G2262" s="691">
        <f t="shared" si="541"/>
        <v>24187.5</v>
      </c>
      <c r="H2262" s="659">
        <f>ROUND(IF('Заказ, cкидки и курсы валют'!$J$23*E2262/1000*D2262&lt;387,387,'Заказ, cкидки и курсы валют'!$J$23*E2262/1000*D2262)*(1-'Заказ, cкидки и курсы валют'!$I$12),2)</f>
        <v>387</v>
      </c>
      <c r="I2262" s="14"/>
      <c r="J2262" s="96">
        <f>ROUND(IF(H2262&lt;'Заказ, cкидки и курсы валют'!$B$39,H2262*0.54*100/(100-'Заказ, cкидки и курсы валют'!$C$39),IF(H2262&lt;'Заказ, cкидки и курсы валют'!$B$40,H2262*0.54*100/(100-'Заказ, cкидки и курсы валют'!$C$40),IF(H2262&lt;'Заказ, cкидки и курсы валют'!$B$41,H2262*0.54*100/(100-'Заказ, cкидки и курсы валют'!$C$41),IF(H2262&lt;'Заказ, cкидки и курсы валют'!$B$42,H2262*0.54*100/(100-'Заказ, cкидки и курсы валют'!$C$42),IF(H2262&lt;'Заказ, cкидки и курсы валют'!$B$43,H2262*0.54*100/(100-'Заказ, cкидки и курсы валют'!$C$43),H2262))))),2)</f>
        <v>464.4</v>
      </c>
    </row>
    <row r="2263" spans="1:10" ht="14.15" customHeight="1" thickBot="1">
      <c r="A2263" s="403" t="s">
        <v>7484</v>
      </c>
      <c r="B2263" s="490" t="s">
        <v>180</v>
      </c>
      <c r="C2263" s="2287">
        <v>15.6</v>
      </c>
      <c r="D2263" s="1639">
        <v>14</v>
      </c>
      <c r="E2263" s="1602">
        <f t="shared" si="539"/>
        <v>1340.9942857142858</v>
      </c>
      <c r="F2263" s="471">
        <f t="shared" si="542"/>
        <v>1340.99</v>
      </c>
      <c r="G2263" s="691">
        <f t="shared" si="541"/>
        <v>27642.857142857141</v>
      </c>
      <c r="H2263" s="659">
        <f>ROUND(IF('Заказ, cкидки и курсы валют'!$J$23*E2263/1000*D2263&lt;387,387,'Заказ, cкидки и курсы валют'!$J$23*E2263/1000*D2263)*(1-'Заказ, cкидки и курсы валют'!$I$12),2)</f>
        <v>387</v>
      </c>
      <c r="I2263" s="14"/>
      <c r="J2263" s="96">
        <f>ROUND(IF(H2263&lt;'Заказ, cкидки и курсы валют'!$B$39,H2263*0.54*100/(100-'Заказ, cкидки и курсы валют'!$C$39),IF(H2263&lt;'Заказ, cкидки и курсы валют'!$B$40,H2263*0.54*100/(100-'Заказ, cкидки и курсы валют'!$C$40),IF(H2263&lt;'Заказ, cкидки и курсы валют'!$B$41,H2263*0.54*100/(100-'Заказ, cкидки и курсы валют'!$C$41),IF(H2263&lt;'Заказ, cкидки и курсы валют'!$B$42,H2263*0.54*100/(100-'Заказ, cкидки и курсы валют'!$C$42),IF(H2263&lt;'Заказ, cкидки и курсы валют'!$B$43,H2263*0.54*100/(100-'Заказ, cкидки и курсы валют'!$C$43),H2263))))),2)</f>
        <v>464.4</v>
      </c>
    </row>
    <row r="2264" spans="1:10" ht="14.15" customHeight="1" thickBot="1">
      <c r="A2264" s="403" t="s">
        <v>7485</v>
      </c>
      <c r="B2264" s="490" t="s">
        <v>181</v>
      </c>
      <c r="C2264" s="2287">
        <v>17.3</v>
      </c>
      <c r="D2264" s="1639">
        <v>14</v>
      </c>
      <c r="E2264" s="1602">
        <f t="shared" si="539"/>
        <v>1427.0142857142857</v>
      </c>
      <c r="F2264" s="471">
        <f t="shared" si="542"/>
        <v>1427.01</v>
      </c>
      <c r="G2264" s="691">
        <f t="shared" si="541"/>
        <v>27642.857142857141</v>
      </c>
      <c r="H2264" s="659">
        <f>ROUND(IF('Заказ, cкидки и курсы валют'!$J$23*E2264/1000*D2264&lt;387,387,'Заказ, cкидки и курсы валют'!$J$23*E2264/1000*D2264)*(1-'Заказ, cкидки и курсы валют'!$I$12),2)</f>
        <v>387</v>
      </c>
      <c r="I2264" s="14"/>
      <c r="J2264" s="96">
        <f>ROUND(IF(H2264&lt;'Заказ, cкидки и курсы валют'!$B$39,H2264*0.54*100/(100-'Заказ, cкидки и курсы валют'!$C$39),IF(H2264&lt;'Заказ, cкидки и курсы валют'!$B$40,H2264*0.54*100/(100-'Заказ, cкидки и курсы валют'!$C$40),IF(H2264&lt;'Заказ, cкидки и курсы валют'!$B$41,H2264*0.54*100/(100-'Заказ, cкидки и курсы валют'!$C$41),IF(H2264&lt;'Заказ, cкидки и курсы валют'!$B$42,H2264*0.54*100/(100-'Заказ, cкидки и курсы валют'!$C$42),IF(H2264&lt;'Заказ, cкидки и курсы валют'!$B$43,H2264*0.54*100/(100-'Заказ, cкидки и курсы валют'!$C$43),H2264))))),2)</f>
        <v>464.4</v>
      </c>
    </row>
    <row r="2265" spans="1:10" ht="14.15" customHeight="1" thickBot="1">
      <c r="A2265" s="403" t="s">
        <v>7486</v>
      </c>
      <c r="B2265" s="490" t="s">
        <v>182</v>
      </c>
      <c r="C2265" s="2287">
        <v>18.7</v>
      </c>
      <c r="D2265" s="50">
        <v>10</v>
      </c>
      <c r="E2265" s="1602">
        <f t="shared" si="539"/>
        <v>1753.02</v>
      </c>
      <c r="F2265" s="471">
        <f t="shared" si="542"/>
        <v>1753.02</v>
      </c>
      <c r="G2265" s="691">
        <f t="shared" si="541"/>
        <v>38700</v>
      </c>
      <c r="H2265" s="659">
        <f>ROUND(IF('Заказ, cкидки и курсы валют'!$J$23*E2265/1000*D2265&lt;387,387,'Заказ, cкидки и курсы валют'!$J$23*E2265/1000*D2265)*(1-'Заказ, cкидки и курсы валют'!$I$12),2)</f>
        <v>387</v>
      </c>
      <c r="I2265" s="14"/>
      <c r="J2265" s="96">
        <f>ROUND(IF(H2265&lt;'Заказ, cкидки и курсы валют'!$B$39,H2265*0.54*100/(100-'Заказ, cкидки и курсы валют'!$C$39),IF(H2265&lt;'Заказ, cкидки и курсы валют'!$B$40,H2265*0.54*100/(100-'Заказ, cкидки и курсы валют'!$C$40),IF(H2265&lt;'Заказ, cкидки и курсы валют'!$B$41,H2265*0.54*100/(100-'Заказ, cкидки и курсы валют'!$C$41),IF(H2265&lt;'Заказ, cкидки и курсы валют'!$B$42,H2265*0.54*100/(100-'Заказ, cкидки и курсы валют'!$C$42),IF(H2265&lt;'Заказ, cкидки и курсы валют'!$B$43,H2265*0.54*100/(100-'Заказ, cкидки и курсы валют'!$C$43),H2265))))),2)</f>
        <v>464.4</v>
      </c>
    </row>
    <row r="2266" spans="1:10" ht="14.15" customHeight="1" thickBot="1">
      <c r="A2266" s="403" t="s">
        <v>7487</v>
      </c>
      <c r="B2266" s="490" t="s">
        <v>183</v>
      </c>
      <c r="C2266" s="2287">
        <v>21.46</v>
      </c>
      <c r="D2266" s="50">
        <v>10</v>
      </c>
      <c r="E2266" s="1602">
        <f t="shared" si="539"/>
        <v>1810.88</v>
      </c>
      <c r="F2266" s="471">
        <f t="shared" si="542"/>
        <v>1810.88</v>
      </c>
      <c r="G2266" s="691">
        <f t="shared" si="541"/>
        <v>38700</v>
      </c>
      <c r="H2266" s="659">
        <f>ROUND(IF('Заказ, cкидки и курсы валют'!$J$23*E2266/1000*D2266&lt;387,387,'Заказ, cкидки и курсы валют'!$J$23*E2266/1000*D2266)*(1-'Заказ, cкидки и курсы валют'!$I$12),2)</f>
        <v>387</v>
      </c>
      <c r="I2266" s="14"/>
      <c r="J2266" s="96">
        <f>ROUND(IF(H2266&lt;'Заказ, cкидки и курсы валют'!$B$39,H2266*0.54*100/(100-'Заказ, cкидки и курсы валют'!$C$39),IF(H2266&lt;'Заказ, cкидки и курсы валют'!$B$40,H2266*0.54*100/(100-'Заказ, cкидки и курсы валют'!$C$40),IF(H2266&lt;'Заказ, cкидки и курсы валют'!$B$41,H2266*0.54*100/(100-'Заказ, cкидки и курсы валют'!$C$41),IF(H2266&lt;'Заказ, cкидки и курсы валют'!$B$42,H2266*0.54*100/(100-'Заказ, cкидки и курсы валют'!$C$42),IF(H2266&lt;'Заказ, cкидки и курсы валют'!$B$43,H2266*0.54*100/(100-'Заказ, cкидки и курсы валют'!$C$43),H2266))))),2)</f>
        <v>464.4</v>
      </c>
    </row>
    <row r="2267" spans="1:10" ht="14.15" customHeight="1" thickBot="1">
      <c r="A2267" s="403" t="s">
        <v>10788</v>
      </c>
      <c r="B2267" s="399" t="s">
        <v>955</v>
      </c>
      <c r="C2267" s="2287">
        <v>23.18</v>
      </c>
      <c r="D2267" s="40">
        <v>10</v>
      </c>
      <c r="E2267" s="1602">
        <f t="shared" si="539"/>
        <v>2043.48</v>
      </c>
      <c r="F2267" s="471">
        <f t="shared" si="542"/>
        <v>2043.48</v>
      </c>
      <c r="G2267" s="691">
        <f t="shared" si="541"/>
        <v>38700</v>
      </c>
      <c r="H2267" s="659">
        <f>ROUND(IF('Заказ, cкидки и курсы валют'!$J$23*E2267/1000*D2267&lt;387,387,'Заказ, cкидки и курсы валют'!$J$23*E2267/1000*D2267)*(1-'Заказ, cкидки и курсы валют'!$I$12),2)</f>
        <v>387</v>
      </c>
      <c r="I2267" s="14"/>
      <c r="J2267" s="96">
        <f>ROUND(IF(H2267&lt;'Заказ, cкидки и курсы валют'!$B$39,H2267*0.54*100/(100-'Заказ, cкидки и курсы валют'!$C$39),IF(H2267&lt;'Заказ, cкидки и курсы валют'!$B$40,H2267*0.54*100/(100-'Заказ, cкидки и курсы валют'!$C$40),IF(H2267&lt;'Заказ, cкидки и курсы валют'!$B$41,H2267*0.54*100/(100-'Заказ, cкидки и курсы валют'!$C$41),IF(H2267&lt;'Заказ, cкидки и курсы валют'!$B$42,H2267*0.54*100/(100-'Заказ, cкидки и курсы валют'!$C$42),IF(H2267&lt;'Заказ, cкидки и курсы валют'!$B$43,H2267*0.54*100/(100-'Заказ, cкидки и курсы валют'!$C$43),H2267))))),2)</f>
        <v>464.4</v>
      </c>
    </row>
    <row r="2268" spans="1:10" ht="14.15" customHeight="1" thickBot="1">
      <c r="A2268" s="403" t="s">
        <v>7488</v>
      </c>
      <c r="B2268" s="490" t="s">
        <v>184</v>
      </c>
      <c r="C2268" s="2287">
        <v>24.9</v>
      </c>
      <c r="D2268" s="50">
        <v>10</v>
      </c>
      <c r="E2268" s="1602">
        <f t="shared" si="539"/>
        <v>2163.7200000000003</v>
      </c>
      <c r="F2268" s="471">
        <f t="shared" si="542"/>
        <v>2163.7199999999998</v>
      </c>
      <c r="G2268" s="691">
        <f t="shared" si="541"/>
        <v>38700</v>
      </c>
      <c r="H2268" s="659">
        <f>ROUND(IF('Заказ, cкидки и курсы валют'!$J$23*E2268/1000*D2268&lt;387,387,'Заказ, cкидки и курсы валют'!$J$23*E2268/1000*D2268)*(1-'Заказ, cкидки и курсы валют'!$I$12),2)</f>
        <v>387</v>
      </c>
      <c r="I2268" s="14"/>
      <c r="J2268" s="96">
        <f>ROUND(IF(H2268&lt;'Заказ, cкидки и курсы валют'!$B$39,H2268*0.54*100/(100-'Заказ, cкидки и курсы валют'!$C$39),IF(H2268&lt;'Заказ, cкидки и курсы валют'!$B$40,H2268*0.54*100/(100-'Заказ, cкидки и курсы валют'!$C$40),IF(H2268&lt;'Заказ, cкидки и курсы валют'!$B$41,H2268*0.54*100/(100-'Заказ, cкидки и курсы валют'!$C$41),IF(H2268&lt;'Заказ, cкидки и курсы валют'!$B$42,H2268*0.54*100/(100-'Заказ, cкидки и курсы валют'!$C$42),IF(H2268&lt;'Заказ, cкидки и курсы валют'!$B$43,H2268*0.54*100/(100-'Заказ, cкидки и курсы валют'!$C$43),H2268))))),2)</f>
        <v>464.4</v>
      </c>
    </row>
    <row r="2269" spans="1:10" ht="14.15" customHeight="1" thickBot="1">
      <c r="A2269" s="403" t="s">
        <v>12355</v>
      </c>
      <c r="B2269" s="399" t="s">
        <v>101</v>
      </c>
      <c r="C2269" s="2287">
        <v>25.9</v>
      </c>
      <c r="D2269" s="50">
        <v>9</v>
      </c>
      <c r="E2269" s="1602">
        <f t="shared" si="539"/>
        <v>2158.6733333333332</v>
      </c>
      <c r="F2269" s="471">
        <f t="shared" ref="F2269" si="543">ROUND(E2269*(1-$F$11),2)</f>
        <v>2158.67</v>
      </c>
      <c r="G2269" s="691">
        <f t="shared" ref="G2269" si="544">H2269/D2269*1000</f>
        <v>43000</v>
      </c>
      <c r="H2269" s="659">
        <f>ROUND(IF('Заказ, cкидки и курсы валют'!$J$23*E2269/1000*D2269&lt;387,387,'Заказ, cкидки и курсы валют'!$J$23*E2269/1000*D2269)*(1-'Заказ, cкидки и курсы валют'!$I$12),2)</f>
        <v>387</v>
      </c>
      <c r="I2269" s="14"/>
      <c r="J2269" s="96">
        <f>ROUND(IF(H2269&lt;'Заказ, cкидки и курсы валют'!$B$39,H2269*0.54*100/(100-'Заказ, cкидки и курсы валют'!$C$39),IF(H2269&lt;'Заказ, cкидки и курсы валют'!$B$40,H2269*0.54*100/(100-'Заказ, cкидки и курсы валют'!$C$40),IF(H2269&lt;'Заказ, cкидки и курсы валют'!$B$41,H2269*0.54*100/(100-'Заказ, cкидки и курсы валют'!$C$41),IF(H2269&lt;'Заказ, cкидки и курсы валют'!$B$42,H2269*0.54*100/(100-'Заказ, cкидки и курсы валют'!$C$42),IF(H2269&lt;'Заказ, cкидки и курсы валют'!$B$43,H2269*0.54*100/(100-'Заказ, cкидки и курсы валют'!$C$43),H2269))))),2)</f>
        <v>464.4</v>
      </c>
    </row>
    <row r="2270" spans="1:10" ht="14.15" customHeight="1" thickBot="1">
      <c r="A2270" s="403" t="s">
        <v>10789</v>
      </c>
      <c r="B2270" s="399" t="s">
        <v>185</v>
      </c>
      <c r="C2270" s="2287">
        <v>27.3</v>
      </c>
      <c r="D2270" s="40">
        <v>8</v>
      </c>
      <c r="E2270" s="1602">
        <f t="shared" si="539"/>
        <v>2345.7200000000003</v>
      </c>
      <c r="F2270" s="471">
        <f t="shared" si="542"/>
        <v>2345.7199999999998</v>
      </c>
      <c r="G2270" s="691">
        <f t="shared" si="541"/>
        <v>48375</v>
      </c>
      <c r="H2270" s="659">
        <f>ROUND(IF('Заказ, cкидки и курсы валют'!$J$23*E2270/1000*D2270&lt;387,387,'Заказ, cкидки и курсы валют'!$J$23*E2270/1000*D2270)*(1-'Заказ, cкидки и курсы валют'!$I$12),2)</f>
        <v>387</v>
      </c>
      <c r="I2270" s="14"/>
      <c r="J2270" s="96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464.4</v>
      </c>
    </row>
    <row r="2271" spans="1:10" ht="14.15" customHeight="1" thickBot="1">
      <c r="A2271" s="403" t="s">
        <v>10790</v>
      </c>
      <c r="B2271" s="399" t="s">
        <v>2897</v>
      </c>
      <c r="C2271" s="2287">
        <v>30.06</v>
      </c>
      <c r="D2271" s="40">
        <v>8</v>
      </c>
      <c r="E2271" s="1602">
        <f t="shared" si="539"/>
        <v>2554.1</v>
      </c>
      <c r="F2271" s="471">
        <f t="shared" si="542"/>
        <v>2554.1</v>
      </c>
      <c r="G2271" s="691">
        <f t="shared" si="541"/>
        <v>48375</v>
      </c>
      <c r="H2271" s="659">
        <f>ROUND(IF('Заказ, cкидки и курсы валют'!$J$23*E2271/1000*D2271&lt;387,387,'Заказ, cкидки и курсы валют'!$J$23*E2271/1000*D2271)*(1-'Заказ, cкидки и курсы валют'!$I$12),2)</f>
        <v>387</v>
      </c>
      <c r="I2271" s="14"/>
      <c r="J2271" s="96">
        <f>ROUND(IF(H2271&lt;'Заказ, cкидки и курсы валют'!$B$39,H2271*0.54*100/(100-'Заказ, cкидки и курсы валют'!$C$39),IF(H2271&lt;'Заказ, cкидки и курсы валют'!$B$40,H2271*0.54*100/(100-'Заказ, cкидки и курсы валют'!$C$40),IF(H2271&lt;'Заказ, cкидки и курсы валют'!$B$41,H2271*0.54*100/(100-'Заказ, cкидки и курсы валют'!$C$41),IF(H2271&lt;'Заказ, cкидки и курсы валют'!$B$42,H2271*0.54*100/(100-'Заказ, cкидки и курсы валют'!$C$42),IF(H2271&lt;'Заказ, cкидки и курсы валют'!$B$43,H2271*0.54*100/(100-'Заказ, cкидки и курсы валют'!$C$43),H2271))))),2)</f>
        <v>464.4</v>
      </c>
    </row>
    <row r="2272" spans="1:10" ht="14.15" customHeight="1" thickBot="1">
      <c r="A2272" s="403" t="s">
        <v>12356</v>
      </c>
      <c r="B2272" s="399" t="s">
        <v>3430</v>
      </c>
      <c r="C2272" s="2287">
        <v>13</v>
      </c>
      <c r="D2272" s="40">
        <v>16</v>
      </c>
      <c r="E2272" s="1602">
        <f t="shared" si="539"/>
        <v>1135.95</v>
      </c>
      <c r="F2272" s="471">
        <f t="shared" ref="F2272" si="545">ROUND(E2272*(1-$F$11),2)</f>
        <v>1135.95</v>
      </c>
      <c r="G2272" s="691">
        <f t="shared" ref="G2272" si="546">H2272/D2272*1000</f>
        <v>24187.5</v>
      </c>
      <c r="H2272" s="659">
        <f>ROUND(IF('Заказ, cкидки и курсы валют'!$J$23*E2272/1000*D2272&lt;387,387,'Заказ, cкидки и курсы валют'!$J$23*E2272/1000*D2272)*(1-'Заказ, cкидки и курсы валют'!$I$12),2)</f>
        <v>387</v>
      </c>
      <c r="I2272" s="14"/>
      <c r="J2272" s="96">
        <f>ROUND(IF(H2272&lt;'Заказ, cкидки и курсы валют'!$B$39,H2272*0.54*100/(100-'Заказ, cкидки и курсы валют'!$C$39),IF(H2272&lt;'Заказ, cкидки и курсы валют'!$B$40,H2272*0.54*100/(100-'Заказ, cкидки и курсы валют'!$C$40),IF(H2272&lt;'Заказ, cкидки и курсы валют'!$B$41,H2272*0.54*100/(100-'Заказ, cкидки и курсы валют'!$C$41),IF(H2272&lt;'Заказ, cкидки и курсы валют'!$B$42,H2272*0.54*100/(100-'Заказ, cкидки и курсы валют'!$C$42),IF(H2272&lt;'Заказ, cкидки и курсы валют'!$B$43,H2272*0.54*100/(100-'Заказ, cкидки и курсы валют'!$C$43),H2272))))),2)</f>
        <v>464.4</v>
      </c>
    </row>
    <row r="2273" spans="1:10" ht="14.15" customHeight="1" thickBot="1">
      <c r="A2273" s="403" t="s">
        <v>7489</v>
      </c>
      <c r="B2273" s="399" t="s">
        <v>2898</v>
      </c>
      <c r="C2273" s="2287">
        <v>13.8</v>
      </c>
      <c r="D2273" s="40">
        <v>15</v>
      </c>
      <c r="E2273" s="1602">
        <f t="shared" si="539"/>
        <v>1247.28</v>
      </c>
      <c r="F2273" s="471">
        <f t="shared" si="542"/>
        <v>1247.28</v>
      </c>
      <c r="G2273" s="691">
        <f t="shared" si="541"/>
        <v>25800</v>
      </c>
      <c r="H2273" s="659">
        <f>ROUND(IF('Заказ, cкидки и курсы валют'!$J$23*E2273/1000*D2273&lt;387,387,'Заказ, cкидки и курсы валют'!$J$23*E2273/1000*D2273)*(1-'Заказ, cкидки и курсы валют'!$I$12),2)</f>
        <v>387</v>
      </c>
      <c r="I2273" s="14"/>
      <c r="J2273" s="96">
        <f>ROUND(IF(H2273&lt;'Заказ, cкидки и курсы валют'!$B$39,H2273*0.54*100/(100-'Заказ, cкидки и курсы валют'!$C$39),IF(H2273&lt;'Заказ, cкидки и курсы валют'!$B$40,H2273*0.54*100/(100-'Заказ, cкидки и курсы валют'!$C$40),IF(H2273&lt;'Заказ, cкидки и курсы валют'!$B$41,H2273*0.54*100/(100-'Заказ, cкидки и курсы валют'!$C$41),IF(H2273&lt;'Заказ, cкидки и курсы валют'!$B$42,H2273*0.54*100/(100-'Заказ, cкидки и курсы валют'!$C$42),IF(H2273&lt;'Заказ, cкидки и курсы валют'!$B$43,H2273*0.54*100/(100-'Заказ, cкидки и курсы валют'!$C$43),H2273))))),2)</f>
        <v>464.4</v>
      </c>
    </row>
    <row r="2274" spans="1:10" ht="14.15" customHeight="1" thickBot="1">
      <c r="A2274" s="403" t="s">
        <v>7490</v>
      </c>
      <c r="B2274" s="399" t="s">
        <v>2899</v>
      </c>
      <c r="C2274" s="2287">
        <v>15.4</v>
      </c>
      <c r="D2274" s="40">
        <v>14</v>
      </c>
      <c r="E2274" s="1602">
        <f t="shared" si="539"/>
        <v>1284.5942857142859</v>
      </c>
      <c r="F2274" s="471">
        <f t="shared" si="542"/>
        <v>1284.5899999999999</v>
      </c>
      <c r="G2274" s="691">
        <f t="shared" si="541"/>
        <v>27642.857142857141</v>
      </c>
      <c r="H2274" s="659">
        <f>ROUND(IF('Заказ, cкидки и курсы валют'!$J$23*E2274/1000*D2274&lt;387,387,'Заказ, cкидки и курсы валют'!$J$23*E2274/1000*D2274)*(1-'Заказ, cкидки и курсы валют'!$I$12),2)</f>
        <v>387</v>
      </c>
      <c r="I2274" s="14"/>
      <c r="J2274" s="96">
        <f>ROUND(IF(H2274&lt;'Заказ, cкидки и курсы валют'!$B$39,H2274*0.54*100/(100-'Заказ, cкидки и курсы валют'!$C$39),IF(H2274&lt;'Заказ, cкидки и курсы валют'!$B$40,H2274*0.54*100/(100-'Заказ, cкидки и курсы валют'!$C$40),IF(H2274&lt;'Заказ, cкидки и курсы валют'!$B$41,H2274*0.54*100/(100-'Заказ, cкидки и курсы валют'!$C$41),IF(H2274&lt;'Заказ, cкидки и курсы валют'!$B$42,H2274*0.54*100/(100-'Заказ, cкидки и курсы валют'!$C$42),IF(H2274&lt;'Заказ, cкидки и курсы валют'!$B$43,H2274*0.54*100/(100-'Заказ, cкидки и курсы валют'!$C$43),H2274))))),2)</f>
        <v>464.4</v>
      </c>
    </row>
    <row r="2275" spans="1:10" ht="14.15" customHeight="1" thickBot="1">
      <c r="A2275" s="403" t="s">
        <v>7491</v>
      </c>
      <c r="B2275" s="399" t="s">
        <v>610</v>
      </c>
      <c r="C2275" s="2287">
        <v>17</v>
      </c>
      <c r="D2275" s="40">
        <v>13</v>
      </c>
      <c r="E2275" s="1602">
        <f t="shared" si="539"/>
        <v>1403.563076923077</v>
      </c>
      <c r="F2275" s="471">
        <f t="shared" si="542"/>
        <v>1403.56</v>
      </c>
      <c r="G2275" s="691">
        <f t="shared" si="541"/>
        <v>29769.23076923077</v>
      </c>
      <c r="H2275" s="659">
        <f>ROUND(IF('Заказ, cкидки и курсы валют'!$J$23*E2275/1000*D2275&lt;387,387,'Заказ, cкидки и курсы валют'!$J$23*E2275/1000*D2275)*(1-'Заказ, cкидки и курсы валют'!$I$12),2)</f>
        <v>387</v>
      </c>
      <c r="I2275" s="14"/>
      <c r="J2275" s="96">
        <f>ROUND(IF(H2275&lt;'Заказ, cкидки и курсы валют'!$B$39,H2275*0.54*100/(100-'Заказ, cкидки и курсы валют'!$C$39),IF(H2275&lt;'Заказ, cкидки и курсы валют'!$B$40,H2275*0.54*100/(100-'Заказ, cкидки и курсы валют'!$C$40),IF(H2275&lt;'Заказ, cкидки и курсы валют'!$B$41,H2275*0.54*100/(100-'Заказ, cкидки и курсы валют'!$C$41),IF(H2275&lt;'Заказ, cкидки и курсы валют'!$B$42,H2275*0.54*100/(100-'Заказ, cкидки и курсы валют'!$C$42),IF(H2275&lt;'Заказ, cкидки и курсы валют'!$B$43,H2275*0.54*100/(100-'Заказ, cкидки и курсы валют'!$C$43),H2275))))),2)</f>
        <v>464.4</v>
      </c>
    </row>
    <row r="2276" spans="1:10" ht="14.15" customHeight="1" thickBot="1">
      <c r="A2276" s="403" t="s">
        <v>7492</v>
      </c>
      <c r="B2276" s="399" t="s">
        <v>2900</v>
      </c>
      <c r="C2276" s="2287">
        <v>19</v>
      </c>
      <c r="D2276" s="40">
        <v>12</v>
      </c>
      <c r="E2276" s="1602">
        <f t="shared" si="539"/>
        <v>1540.1</v>
      </c>
      <c r="F2276" s="471">
        <f t="shared" si="542"/>
        <v>1540.1</v>
      </c>
      <c r="G2276" s="691">
        <f t="shared" si="541"/>
        <v>32250</v>
      </c>
      <c r="H2276" s="659">
        <f>ROUND(IF('Заказ, cкидки и курсы валют'!$J$23*E2276/1000*D2276&lt;387,387,'Заказ, cкидки и курсы валют'!$J$23*E2276/1000*D2276)*(1-'Заказ, cкидки и курсы валют'!$I$12),2)</f>
        <v>387</v>
      </c>
      <c r="I2276" s="14"/>
      <c r="J2276" s="96">
        <f>ROUND(IF(H2276&lt;'Заказ, cкидки и курсы валют'!$B$39,H2276*0.54*100/(100-'Заказ, cкидки и курсы валют'!$C$39),IF(H2276&lt;'Заказ, cкидки и курсы валют'!$B$40,H2276*0.54*100/(100-'Заказ, cкидки и курсы валют'!$C$40),IF(H2276&lt;'Заказ, cкидки и курсы валют'!$B$41,H2276*0.54*100/(100-'Заказ, cкидки и курсы валют'!$C$41),IF(H2276&lt;'Заказ, cкидки и курсы валют'!$B$42,H2276*0.54*100/(100-'Заказ, cкидки и курсы валют'!$C$42),IF(H2276&lt;'Заказ, cкидки и курсы валют'!$B$43,H2276*0.54*100/(100-'Заказ, cкидки и курсы валют'!$C$43),H2276))))),2)</f>
        <v>464.4</v>
      </c>
    </row>
    <row r="2277" spans="1:10" ht="14.15" customHeight="1" thickBot="1">
      <c r="A2277" s="403" t="s">
        <v>7493</v>
      </c>
      <c r="B2277" s="399" t="s">
        <v>189</v>
      </c>
      <c r="C2277" s="2287">
        <v>20</v>
      </c>
      <c r="D2277" s="40">
        <v>12</v>
      </c>
      <c r="E2277" s="1602">
        <f t="shared" si="539"/>
        <v>1587.5</v>
      </c>
      <c r="F2277" s="471">
        <f t="shared" si="542"/>
        <v>1587.5</v>
      </c>
      <c r="G2277" s="691">
        <f t="shared" si="541"/>
        <v>32250</v>
      </c>
      <c r="H2277" s="659">
        <f>ROUND(IF('Заказ, cкидки и курсы валют'!$J$23*E2277/1000*D2277&lt;387,387,'Заказ, cкидки и курсы валют'!$J$23*E2277/1000*D2277)*(1-'Заказ, cкидки и курсы валют'!$I$12),2)</f>
        <v>387</v>
      </c>
      <c r="I2277" s="14"/>
      <c r="J2277" s="96">
        <f>ROUND(IF(H2277&lt;'Заказ, cкидки и курсы валют'!$B$39,H2277*0.54*100/(100-'Заказ, cкидки и курсы валют'!$C$39),IF(H2277&lt;'Заказ, cкидки и курсы валют'!$B$40,H2277*0.54*100/(100-'Заказ, cкидки и курсы валют'!$C$40),IF(H2277&lt;'Заказ, cкидки и курсы валют'!$B$41,H2277*0.54*100/(100-'Заказ, cкидки и курсы валют'!$C$41),IF(H2277&lt;'Заказ, cкидки и курсы валют'!$B$42,H2277*0.54*100/(100-'Заказ, cкидки и курсы валют'!$C$42),IF(H2277&lt;'Заказ, cкидки и курсы валют'!$B$43,H2277*0.54*100/(100-'Заказ, cкидки и курсы валют'!$C$43),H2277))))),2)</f>
        <v>464.4</v>
      </c>
    </row>
    <row r="2278" spans="1:10" ht="14.15" customHeight="1" thickBot="1">
      <c r="A2278" s="403" t="s">
        <v>7494</v>
      </c>
      <c r="B2278" s="1586" t="s">
        <v>1303</v>
      </c>
      <c r="C2278" s="2287">
        <v>21.2</v>
      </c>
      <c r="D2278" s="40">
        <v>10</v>
      </c>
      <c r="E2278" s="1602">
        <f t="shared" si="539"/>
        <v>1887.96</v>
      </c>
      <c r="F2278" s="471">
        <f t="shared" ref="F2278:F2292" si="547">ROUND(E2278*(1-$F$11),2)</f>
        <v>1887.96</v>
      </c>
      <c r="G2278" s="691">
        <f t="shared" si="541"/>
        <v>38700</v>
      </c>
      <c r="H2278" s="659">
        <f>ROUND(IF('Заказ, cкидки и курсы валют'!$J$23*E2278/1000*D2278&lt;387,387,'Заказ, cкидки и курсы валют'!$J$23*E2278/1000*D2278)*(1-'Заказ, cкидки и курсы валют'!$I$12),2)</f>
        <v>387</v>
      </c>
      <c r="I2278" s="14"/>
      <c r="J2278" s="96">
        <f>ROUND(IF(H2278&lt;'Заказ, cкидки и курсы валют'!$B$39,H2278*0.54*100/(100-'Заказ, cкидки и курсы валют'!$C$39),IF(H2278&lt;'Заказ, cкидки и курсы валют'!$B$40,H2278*0.54*100/(100-'Заказ, cкидки и курсы валют'!$C$40),IF(H2278&lt;'Заказ, cкидки и курсы валют'!$B$41,H2278*0.54*100/(100-'Заказ, cкидки и курсы валют'!$C$41),IF(H2278&lt;'Заказ, cкидки и курсы валют'!$B$42,H2278*0.54*100/(100-'Заказ, cкидки и курсы валют'!$C$42),IF(H2278&lt;'Заказ, cкидки и курсы валют'!$B$43,H2278*0.54*100/(100-'Заказ, cкидки и курсы валют'!$C$43),H2278))))),2)</f>
        <v>464.4</v>
      </c>
    </row>
    <row r="2279" spans="1:10" ht="14.15" customHeight="1" thickBot="1">
      <c r="A2279" s="403" t="s">
        <v>7495</v>
      </c>
      <c r="B2279" s="399" t="s">
        <v>190</v>
      </c>
      <c r="C2279" s="2287">
        <v>22.98</v>
      </c>
      <c r="D2279" s="40">
        <v>10</v>
      </c>
      <c r="E2279" s="1602">
        <f t="shared" si="539"/>
        <v>1873.18</v>
      </c>
      <c r="F2279" s="471">
        <f t="shared" si="547"/>
        <v>1873.18</v>
      </c>
      <c r="G2279" s="691">
        <f t="shared" si="541"/>
        <v>38700</v>
      </c>
      <c r="H2279" s="659">
        <f>ROUND(IF('Заказ, cкидки и курсы валют'!$J$23*E2279/1000*D2279&lt;387,387,'Заказ, cкидки и курсы валют'!$J$23*E2279/1000*D2279)*(1-'Заказ, cкидки и курсы валют'!$I$12),2)</f>
        <v>387</v>
      </c>
      <c r="I2279" s="14"/>
      <c r="J2279" s="96">
        <f>ROUND(IF(H2279&lt;'Заказ, cкидки и курсы валют'!$B$39,H2279*0.54*100/(100-'Заказ, cкидки и курсы валют'!$C$39),IF(H2279&lt;'Заказ, cкидки и курсы валют'!$B$40,H2279*0.54*100/(100-'Заказ, cкидки и курсы валют'!$C$40),IF(H2279&lt;'Заказ, cкидки и курсы валют'!$B$41,H2279*0.54*100/(100-'Заказ, cкидки и курсы валют'!$C$41),IF(H2279&lt;'Заказ, cкидки и курсы валют'!$B$42,H2279*0.54*100/(100-'Заказ, cкидки и курсы валют'!$C$42),IF(H2279&lt;'Заказ, cкидки и курсы валют'!$B$43,H2279*0.54*100/(100-'Заказ, cкидки и курсы валют'!$C$43),H2279))))),2)</f>
        <v>464.4</v>
      </c>
    </row>
    <row r="2280" spans="1:10" ht="14.15" customHeight="1" thickBot="1">
      <c r="A2280" s="403" t="s">
        <v>7496</v>
      </c>
      <c r="B2280" s="399" t="s">
        <v>191</v>
      </c>
      <c r="C2280" s="2287">
        <v>27</v>
      </c>
      <c r="D2280" s="40">
        <v>8</v>
      </c>
      <c r="E2280" s="1602">
        <f t="shared" si="539"/>
        <v>2208.94</v>
      </c>
      <c r="F2280" s="471">
        <f t="shared" si="547"/>
        <v>2208.94</v>
      </c>
      <c r="G2280" s="691">
        <f t="shared" si="541"/>
        <v>48375</v>
      </c>
      <c r="H2280" s="659">
        <f>ROUND(IF('Заказ, cкидки и курсы валют'!$J$23*E2280/1000*D2280&lt;387,387,'Заказ, cкидки и курсы валют'!$J$23*E2280/1000*D2280)*(1-'Заказ, cкидки и курсы валют'!$I$12),2)</f>
        <v>387</v>
      </c>
      <c r="I2280" s="14"/>
      <c r="J2280" s="96">
        <f>ROUND(IF(H2280&lt;'Заказ, cкидки и курсы валют'!$B$39,H2280*0.54*100/(100-'Заказ, cкидки и курсы валют'!$C$39),IF(H2280&lt;'Заказ, cкидки и курсы валют'!$B$40,H2280*0.54*100/(100-'Заказ, cкидки и курсы валют'!$C$40),IF(H2280&lt;'Заказ, cкидки и курсы валют'!$B$41,H2280*0.54*100/(100-'Заказ, cкидки и курсы валют'!$C$41),IF(H2280&lt;'Заказ, cкидки и курсы валют'!$B$42,H2280*0.54*100/(100-'Заказ, cкидки и курсы валют'!$C$42),IF(H2280&lt;'Заказ, cкидки и курсы валют'!$B$43,H2280*0.54*100/(100-'Заказ, cкидки и курсы валют'!$C$43),H2280))))),2)</f>
        <v>464.4</v>
      </c>
    </row>
    <row r="2281" spans="1:10" ht="14.15" customHeight="1" thickBot="1">
      <c r="A2281" s="403" t="s">
        <v>7497</v>
      </c>
      <c r="B2281" s="399" t="s">
        <v>192</v>
      </c>
      <c r="C2281" s="2287">
        <v>28.9</v>
      </c>
      <c r="D2281" s="40">
        <v>8</v>
      </c>
      <c r="E2281" s="1602">
        <f t="shared" si="539"/>
        <v>2358.46</v>
      </c>
      <c r="F2281" s="471">
        <f t="shared" si="547"/>
        <v>2358.46</v>
      </c>
      <c r="G2281" s="691">
        <f t="shared" si="541"/>
        <v>48375</v>
      </c>
      <c r="H2281" s="659">
        <f>ROUND(IF('Заказ, cкидки и курсы валют'!$J$23*E2281/1000*D2281&lt;387,387,'Заказ, cкидки и курсы валют'!$J$23*E2281/1000*D2281)*(1-'Заказ, cкидки и курсы валют'!$I$12),2)</f>
        <v>387</v>
      </c>
      <c r="I2281" s="14"/>
      <c r="J2281" s="96">
        <f>ROUND(IF(H2281&lt;'Заказ, cкидки и курсы валют'!$B$39,H2281*0.54*100/(100-'Заказ, cкидки и курсы валют'!$C$39),IF(H2281&lt;'Заказ, cкидки и курсы валют'!$B$40,H2281*0.54*100/(100-'Заказ, cкидки и курсы валют'!$C$40),IF(H2281&lt;'Заказ, cкидки и курсы валют'!$B$41,H2281*0.54*100/(100-'Заказ, cкидки и курсы валют'!$C$41),IF(H2281&lt;'Заказ, cкидки и курсы валют'!$B$42,H2281*0.54*100/(100-'Заказ, cкидки и курсы валют'!$C$42),IF(H2281&lt;'Заказ, cкидки и курсы валют'!$B$43,H2281*0.54*100/(100-'Заказ, cкидки и курсы валют'!$C$43),H2281))))),2)</f>
        <v>464.4</v>
      </c>
    </row>
    <row r="2282" spans="1:10" ht="14.15" customHeight="1" thickBot="1">
      <c r="A2282" s="403" t="s">
        <v>7498</v>
      </c>
      <c r="B2282" s="399" t="s">
        <v>193</v>
      </c>
      <c r="C2282" s="2287">
        <v>31.8</v>
      </c>
      <c r="D2282" s="40">
        <v>6</v>
      </c>
      <c r="E2282" s="1602">
        <f t="shared" si="539"/>
        <v>2800.8199999999997</v>
      </c>
      <c r="F2282" s="471">
        <f t="shared" si="547"/>
        <v>2800.82</v>
      </c>
      <c r="G2282" s="691">
        <f t="shared" si="541"/>
        <v>64500</v>
      </c>
      <c r="H2282" s="659">
        <f>ROUND(IF('Заказ, cкидки и курсы валют'!$J$23*E2282/1000*D2282&lt;387,387,'Заказ, cкидки и курсы валют'!$J$23*E2282/1000*D2282)*(1-'Заказ, cкидки и курсы валют'!$I$12),2)</f>
        <v>387</v>
      </c>
      <c r="I2282" s="14"/>
      <c r="J2282" s="96">
        <f>ROUND(IF(H2282&lt;'Заказ, cкидки и курсы валют'!$B$39,H2282*0.54*100/(100-'Заказ, cкидки и курсы валют'!$C$39),IF(H2282&lt;'Заказ, cкидки и курсы валют'!$B$40,H2282*0.54*100/(100-'Заказ, cкидки и курсы валют'!$C$40),IF(H2282&lt;'Заказ, cкидки и курсы валют'!$B$41,H2282*0.54*100/(100-'Заказ, cкидки и курсы валют'!$C$41),IF(H2282&lt;'Заказ, cкидки и курсы валют'!$B$42,H2282*0.54*100/(100-'Заказ, cкидки и курсы валют'!$C$42),IF(H2282&lt;'Заказ, cкидки и курсы валют'!$B$43,H2282*0.54*100/(100-'Заказ, cкидки и курсы валют'!$C$43),H2282))))),2)</f>
        <v>464.4</v>
      </c>
    </row>
    <row r="2283" spans="1:10" ht="14.15" customHeight="1" thickBot="1">
      <c r="A2283" s="403" t="s">
        <v>7499</v>
      </c>
      <c r="B2283" s="399" t="s">
        <v>2901</v>
      </c>
      <c r="C2283" s="2287">
        <v>35</v>
      </c>
      <c r="D2283" s="40">
        <v>6</v>
      </c>
      <c r="E2283" s="1602">
        <f t="shared" si="539"/>
        <v>2950.3</v>
      </c>
      <c r="F2283" s="471">
        <f t="shared" si="547"/>
        <v>2950.3</v>
      </c>
      <c r="G2283" s="691">
        <f t="shared" si="541"/>
        <v>64500</v>
      </c>
      <c r="H2283" s="659">
        <f>ROUND(IF('Заказ, cкидки и курсы валют'!$J$23*E2283/1000*D2283&lt;387,387,'Заказ, cкидки и курсы валют'!$J$23*E2283/1000*D2283)*(1-'Заказ, cкидки и курсы валют'!$I$12),2)</f>
        <v>387</v>
      </c>
      <c r="I2283" s="14"/>
      <c r="J2283" s="96">
        <f>ROUND(IF(H2283&lt;'Заказ, cкидки и курсы валют'!$B$39,H2283*0.54*100/(100-'Заказ, cкидки и курсы валют'!$C$39),IF(H2283&lt;'Заказ, cкидки и курсы валют'!$B$40,H2283*0.54*100/(100-'Заказ, cкидки и курсы валют'!$C$40),IF(H2283&lt;'Заказ, cкидки и курсы валют'!$B$41,H2283*0.54*100/(100-'Заказ, cкидки и курсы валют'!$C$41),IF(H2283&lt;'Заказ, cкидки и курсы валют'!$B$42,H2283*0.54*100/(100-'Заказ, cкидки и курсы валют'!$C$42),IF(H2283&lt;'Заказ, cкидки и курсы валют'!$B$43,H2283*0.54*100/(100-'Заказ, cкидки и курсы валют'!$C$43),H2283))))),2)</f>
        <v>464.4</v>
      </c>
    </row>
    <row r="2284" spans="1:10" ht="14.15" customHeight="1" thickBot="1">
      <c r="A2284" s="403" t="s">
        <v>7500</v>
      </c>
      <c r="B2284" s="399" t="s">
        <v>194</v>
      </c>
      <c r="C2284" s="2287">
        <v>38.200000000000003</v>
      </c>
      <c r="D2284" s="40">
        <v>5</v>
      </c>
      <c r="E2284" s="1602">
        <f t="shared" si="539"/>
        <v>3355.2799999999997</v>
      </c>
      <c r="F2284" s="471">
        <f t="shared" si="547"/>
        <v>3355.28</v>
      </c>
      <c r="G2284" s="691">
        <f t="shared" si="541"/>
        <v>77400</v>
      </c>
      <c r="H2284" s="659">
        <f>ROUND(IF('Заказ, cкидки и курсы валют'!$J$23*E2284/1000*D2284&lt;387,387,'Заказ, cкидки и курсы валют'!$J$23*E2284/1000*D2284)*(1-'Заказ, cкидки и курсы валют'!$I$12),2)</f>
        <v>387</v>
      </c>
      <c r="I2284" s="14"/>
      <c r="J2284" s="96">
        <f>ROUND(IF(H2284&lt;'Заказ, cкидки и курсы валют'!$B$39,H2284*0.54*100/(100-'Заказ, cкидки и курсы валют'!$C$39),IF(H2284&lt;'Заказ, cкидки и курсы валют'!$B$40,H2284*0.54*100/(100-'Заказ, cкидки и курсы валют'!$C$40),IF(H2284&lt;'Заказ, cкидки и курсы валют'!$B$41,H2284*0.54*100/(100-'Заказ, cкидки и курсы валют'!$C$41),IF(H2284&lt;'Заказ, cкидки и курсы валют'!$B$42,H2284*0.54*100/(100-'Заказ, cкидки и курсы валют'!$C$42),IF(H2284&lt;'Заказ, cкидки и курсы валют'!$B$43,H2284*0.54*100/(100-'Заказ, cкидки и курсы валют'!$C$43),H2284))))),2)</f>
        <v>464.4</v>
      </c>
    </row>
    <row r="2285" spans="1:10" ht="14.15" customHeight="1" thickBot="1">
      <c r="A2285" s="403" t="s">
        <v>10798</v>
      </c>
      <c r="B2285" s="399" t="s">
        <v>956</v>
      </c>
      <c r="C2285" s="2287">
        <v>41.3</v>
      </c>
      <c r="D2285" s="40">
        <v>5</v>
      </c>
      <c r="E2285" s="1602">
        <f t="shared" si="539"/>
        <v>3504.74</v>
      </c>
      <c r="F2285" s="471">
        <f t="shared" si="547"/>
        <v>3504.74</v>
      </c>
      <c r="G2285" s="691">
        <f t="shared" si="541"/>
        <v>77400</v>
      </c>
      <c r="H2285" s="659">
        <f>ROUND(IF('Заказ, cкидки и курсы валют'!$J$23*E2285/1000*D2285&lt;387,387,'Заказ, cкидки и курсы валют'!$J$23*E2285/1000*D2285)*(1-'Заказ, cкидки и курсы валют'!$I$12),2)</f>
        <v>387</v>
      </c>
      <c r="I2285" s="14"/>
      <c r="J2285" s="96">
        <f>ROUND(IF(H2285&lt;'Заказ, cкидки и курсы валют'!$B$39,H2285*0.54*100/(100-'Заказ, cкидки и курсы валют'!$C$39),IF(H2285&lt;'Заказ, cкидки и курсы валют'!$B$40,H2285*0.54*100/(100-'Заказ, cкидки и курсы валют'!$C$40),IF(H2285&lt;'Заказ, cкидки и курсы валют'!$B$41,H2285*0.54*100/(100-'Заказ, cкидки и курсы валют'!$C$41),IF(H2285&lt;'Заказ, cкидки и курсы валют'!$B$42,H2285*0.54*100/(100-'Заказ, cкидки и курсы валют'!$C$42),IF(H2285&lt;'Заказ, cкидки и курсы валют'!$B$43,H2285*0.54*100/(100-'Заказ, cкидки и курсы валют'!$C$43),H2285))))),2)</f>
        <v>464.4</v>
      </c>
    </row>
    <row r="2286" spans="1:10" ht="14.15" customHeight="1" thickBot="1">
      <c r="A2286" s="403" t="s">
        <v>7501</v>
      </c>
      <c r="B2286" s="399" t="s">
        <v>195</v>
      </c>
      <c r="C2286" s="2287">
        <v>43.8</v>
      </c>
      <c r="D2286" s="40">
        <v>4</v>
      </c>
      <c r="E2286" s="1602">
        <f t="shared" si="539"/>
        <v>4239.62</v>
      </c>
      <c r="F2286" s="471">
        <f t="shared" si="547"/>
        <v>4239.62</v>
      </c>
      <c r="G2286" s="691">
        <f t="shared" si="541"/>
        <v>96750</v>
      </c>
      <c r="H2286" s="659">
        <f>ROUND(IF('Заказ, cкидки и курсы валют'!$J$23*E2286/1000*D2286&lt;387,387,'Заказ, cкидки и курсы валют'!$J$23*E2286/1000*D2286)*(1-'Заказ, cкидки и курсы валют'!$I$12),2)</f>
        <v>387</v>
      </c>
      <c r="I2286" s="14"/>
      <c r="J2286" s="96">
        <f>ROUND(IF(H2286&lt;'Заказ, cкидки и курсы валют'!$B$39,H2286*0.54*100/(100-'Заказ, cкидки и курсы валют'!$C$39),IF(H2286&lt;'Заказ, cкидки и курсы валют'!$B$40,H2286*0.54*100/(100-'Заказ, cкидки и курсы валют'!$C$40),IF(H2286&lt;'Заказ, cкидки и курсы валют'!$B$41,H2286*0.54*100/(100-'Заказ, cкидки и курсы валют'!$C$41),IF(H2286&lt;'Заказ, cкидки и курсы валют'!$B$42,H2286*0.54*100/(100-'Заказ, cкидки и курсы валют'!$C$42),IF(H2286&lt;'Заказ, cкидки и курсы валют'!$B$43,H2286*0.54*100/(100-'Заказ, cкидки и курсы валют'!$C$43),H2286))))),2)</f>
        <v>464.4</v>
      </c>
    </row>
    <row r="2287" spans="1:10" ht="13.5" thickBot="1">
      <c r="A2287" s="403" t="s">
        <v>10791</v>
      </c>
      <c r="B2287" s="399" t="s">
        <v>4040</v>
      </c>
      <c r="C2287" s="2287">
        <v>47.3</v>
      </c>
      <c r="D2287" s="40">
        <v>4</v>
      </c>
      <c r="E2287" s="1602">
        <f t="shared" si="539"/>
        <v>4202.46</v>
      </c>
      <c r="F2287" s="471">
        <f t="shared" si="547"/>
        <v>4202.46</v>
      </c>
      <c r="G2287" s="691">
        <f t="shared" si="541"/>
        <v>96750</v>
      </c>
      <c r="H2287" s="659">
        <f>ROUND(IF('Заказ, cкидки и курсы валют'!$J$23*E2287/1000*D2287&lt;387,387,'Заказ, cкидки и курсы валют'!$J$23*E2287/1000*D2287)*(1-'Заказ, cкидки и курсы валют'!$I$12),2)</f>
        <v>387</v>
      </c>
      <c r="I2287" s="14"/>
      <c r="J2287" s="96">
        <f>ROUND(IF(H2287&lt;'Заказ, cкидки и курсы валют'!$B$39,H2287*0.54*100/(100-'Заказ, cкидки и курсы валют'!$C$39),IF(H2287&lt;'Заказ, cкидки и курсы валют'!$B$40,H2287*0.54*100/(100-'Заказ, cкидки и курсы валют'!$C$40),IF(H2287&lt;'Заказ, cкидки и курсы валют'!$B$41,H2287*0.54*100/(100-'Заказ, cкидки и курсы валют'!$C$41),IF(H2287&lt;'Заказ, cкидки и курсы валют'!$B$42,H2287*0.54*100/(100-'Заказ, cкидки и курсы валют'!$C$42),IF(H2287&lt;'Заказ, cкидки и курсы валют'!$B$43,H2287*0.54*100/(100-'Заказ, cкидки и курсы валют'!$C$43),H2287))))),2)</f>
        <v>464.4</v>
      </c>
    </row>
    <row r="2288" spans="1:10" ht="14.15" customHeight="1" thickBot="1">
      <c r="A2288" s="403" t="s">
        <v>7502</v>
      </c>
      <c r="B2288" s="399" t="s">
        <v>196</v>
      </c>
      <c r="C2288" s="2287">
        <v>50.49</v>
      </c>
      <c r="D2288" s="40">
        <v>4</v>
      </c>
      <c r="E2288" s="1602">
        <f t="shared" si="539"/>
        <v>4330.88</v>
      </c>
      <c r="F2288" s="471">
        <f t="shared" si="547"/>
        <v>4330.88</v>
      </c>
      <c r="G2288" s="691">
        <f t="shared" si="541"/>
        <v>96750</v>
      </c>
      <c r="H2288" s="659">
        <f>ROUND(IF('Заказ, cкидки и курсы валют'!$J$23*E2288/1000*D2288&lt;387,387,'Заказ, cкидки и курсы валют'!$J$23*E2288/1000*D2288)*(1-'Заказ, cкидки и курсы валют'!$I$12),2)</f>
        <v>387</v>
      </c>
      <c r="I2288" s="14"/>
      <c r="J2288" s="96">
        <f>ROUND(IF(H2288&lt;'Заказ, cкидки и курсы валют'!$B$39,H2288*0.54*100/(100-'Заказ, cкидки и курсы валют'!$C$39),IF(H2288&lt;'Заказ, cкидки и курсы валют'!$B$40,H2288*0.54*100/(100-'Заказ, cкидки и курсы валют'!$C$40),IF(H2288&lt;'Заказ, cкидки и курсы валют'!$B$41,H2288*0.54*100/(100-'Заказ, cкидки и курсы валют'!$C$41),IF(H2288&lt;'Заказ, cкидки и курсы валют'!$B$42,H2288*0.54*100/(100-'Заказ, cкидки и курсы валют'!$C$42),IF(H2288&lt;'Заказ, cкидки и курсы валют'!$B$43,H2288*0.54*100/(100-'Заказ, cкидки и курсы валют'!$C$43),H2288))))),2)</f>
        <v>464.4</v>
      </c>
    </row>
    <row r="2289" spans="1:10" ht="14.15" customHeight="1" thickBot="1">
      <c r="A2289" s="403" t="s">
        <v>10792</v>
      </c>
      <c r="B2289" s="399" t="s">
        <v>197</v>
      </c>
      <c r="C2289" s="2139">
        <v>56.8</v>
      </c>
      <c r="D2289" s="40">
        <v>4</v>
      </c>
      <c r="E2289" s="1602">
        <f t="shared" si="539"/>
        <v>4903.8</v>
      </c>
      <c r="F2289" s="471">
        <f t="shared" si="547"/>
        <v>4903.8</v>
      </c>
      <c r="G2289" s="691">
        <f t="shared" si="541"/>
        <v>96750</v>
      </c>
      <c r="H2289" s="659">
        <f>ROUND(IF('Заказ, cкидки и курсы валют'!$J$23*E2289/1000*D2289&lt;387,387,'Заказ, cкидки и курсы валют'!$J$23*E2289/1000*D2289)*(1-'Заказ, cкидки и курсы валют'!$I$12),2)</f>
        <v>387</v>
      </c>
      <c r="I2289" s="14"/>
      <c r="J2289" s="96">
        <f>ROUND(IF(H2289&lt;'Заказ, cкидки и курсы валют'!$B$39,H2289*0.54*100/(100-'Заказ, cкидки и курсы валют'!$C$39),IF(H2289&lt;'Заказ, cкидки и курсы валют'!$B$40,H2289*0.54*100/(100-'Заказ, cкидки и курсы валют'!$C$40),IF(H2289&lt;'Заказ, cкидки и курсы валют'!$B$41,H2289*0.54*100/(100-'Заказ, cкидки и курсы валют'!$C$41),IF(H2289&lt;'Заказ, cкидки и курсы валют'!$B$42,H2289*0.54*100/(100-'Заказ, cкидки и курсы валют'!$C$42),IF(H2289&lt;'Заказ, cкидки и курсы валют'!$B$43,H2289*0.54*100/(100-'Заказ, cкидки и курсы валют'!$C$43),H2289))))),2)</f>
        <v>464.4</v>
      </c>
    </row>
    <row r="2290" spans="1:10" ht="14.15" customHeight="1" thickBot="1">
      <c r="A2290" s="403" t="s">
        <v>10793</v>
      </c>
      <c r="B2290" s="399" t="s">
        <v>198</v>
      </c>
      <c r="C2290" s="2287">
        <v>63.5</v>
      </c>
      <c r="D2290" s="40">
        <v>4</v>
      </c>
      <c r="E2290" s="1602">
        <f t="shared" si="539"/>
        <v>4932.4400000000005</v>
      </c>
      <c r="F2290" s="471">
        <f t="shared" si="547"/>
        <v>4932.4399999999996</v>
      </c>
      <c r="G2290" s="691">
        <f t="shared" si="541"/>
        <v>96750</v>
      </c>
      <c r="H2290" s="659">
        <f>ROUND(IF('Заказ, cкидки и курсы валют'!$J$23*E2290/1000*D2290&lt;387,387,'Заказ, cкидки и курсы валют'!$J$23*E2290/1000*D2290)*(1-'Заказ, cкидки и курсы валют'!$I$12),2)</f>
        <v>387</v>
      </c>
      <c r="I2290" s="14"/>
      <c r="J2290" s="96">
        <f>ROUND(IF(H2290&lt;'Заказ, cкидки и курсы валют'!$B$39,H2290*0.54*100/(100-'Заказ, cкидки и курсы валют'!$C$39),IF(H2290&lt;'Заказ, cкидки и курсы валют'!$B$40,H2290*0.54*100/(100-'Заказ, cкидки и курсы валют'!$C$40),IF(H2290&lt;'Заказ, cкидки и курсы валют'!$B$41,H2290*0.54*100/(100-'Заказ, cкидки и курсы валют'!$C$41),IF(H2290&lt;'Заказ, cкидки и курсы валют'!$B$42,H2290*0.54*100/(100-'Заказ, cкидки и курсы валют'!$C$42),IF(H2290&lt;'Заказ, cкидки и курсы валют'!$B$43,H2290*0.54*100/(100-'Заказ, cкидки и курсы валют'!$C$43),H2290))))),2)</f>
        <v>464.4</v>
      </c>
    </row>
    <row r="2291" spans="1:10" ht="14.15" customHeight="1" thickBot="1">
      <c r="A2291" s="403" t="s">
        <v>10794</v>
      </c>
      <c r="B2291" s="399" t="s">
        <v>199</v>
      </c>
      <c r="C2291" s="2139">
        <v>68.8</v>
      </c>
      <c r="D2291" s="40">
        <v>4</v>
      </c>
      <c r="E2291" s="1602">
        <f t="shared" si="539"/>
        <v>5260.3</v>
      </c>
      <c r="F2291" s="471">
        <f t="shared" si="547"/>
        <v>5260.3</v>
      </c>
      <c r="G2291" s="691">
        <f t="shared" si="541"/>
        <v>96750</v>
      </c>
      <c r="H2291" s="659">
        <f>ROUND(IF('Заказ, cкидки и курсы валют'!$J$23*E2291/1000*D2291&lt;387,387,'Заказ, cкидки и курсы валют'!$J$23*E2291/1000*D2291)*(1-'Заказ, cкидки и курсы валют'!$I$12),2)</f>
        <v>387</v>
      </c>
      <c r="I2291" s="14"/>
      <c r="J2291" s="96">
        <f>ROUND(IF(H2291&lt;'Заказ, cкидки и курсы валют'!$B$39,H2291*0.54*100/(100-'Заказ, cкидки и курсы валют'!$C$39),IF(H2291&lt;'Заказ, cкидки и курсы валют'!$B$40,H2291*0.54*100/(100-'Заказ, cкидки и курсы валют'!$C$40),IF(H2291&lt;'Заказ, cкидки и курсы валют'!$B$41,H2291*0.54*100/(100-'Заказ, cкидки и курсы валют'!$C$41),IF(H2291&lt;'Заказ, cкидки и курсы валют'!$B$42,H2291*0.54*100/(100-'Заказ, cкидки и курсы валют'!$C$42),IF(H2291&lt;'Заказ, cкидки и курсы валют'!$B$43,H2291*0.54*100/(100-'Заказ, cкидки и курсы валют'!$C$43),H2291))))),2)</f>
        <v>464.4</v>
      </c>
    </row>
    <row r="2292" spans="1:10" ht="14.15" customHeight="1" thickBot="1">
      <c r="A2292" s="403" t="s">
        <v>7503</v>
      </c>
      <c r="B2292" s="399" t="s">
        <v>3429</v>
      </c>
      <c r="C2292" s="2346">
        <v>22.7</v>
      </c>
      <c r="D2292" s="50">
        <v>10</v>
      </c>
      <c r="E2292" s="1602">
        <f t="shared" si="539"/>
        <v>1969.44</v>
      </c>
      <c r="F2292" s="471">
        <f t="shared" si="547"/>
        <v>1969.44</v>
      </c>
      <c r="G2292" s="691">
        <f t="shared" si="541"/>
        <v>38700</v>
      </c>
      <c r="H2292" s="659">
        <f>ROUND(IF('Заказ, cкидки и курсы валют'!$J$23*E2292/1000*D2292&lt;387,387,'Заказ, cкидки и курсы валют'!$J$23*E2292/1000*D2292)*(1-'Заказ, cкидки и курсы валют'!$I$12),2)</f>
        <v>387</v>
      </c>
      <c r="I2292" s="14"/>
      <c r="J2292" s="96">
        <f>ROUND(IF(H2292&lt;'Заказ, cкидки и курсы валют'!$B$39,H2292*0.54*100/(100-'Заказ, cкидки и курсы валют'!$C$39),IF(H2292&lt;'Заказ, cкидки и курсы валют'!$B$40,H2292*0.54*100/(100-'Заказ, cкидки и курсы валют'!$C$40),IF(H2292&lt;'Заказ, cкидки и курсы валют'!$B$41,H2292*0.54*100/(100-'Заказ, cкидки и курсы валют'!$C$41),IF(H2292&lt;'Заказ, cкидки и курсы валют'!$B$42,H2292*0.54*100/(100-'Заказ, cкидки и курсы валют'!$C$42),IF(H2292&lt;'Заказ, cкидки и курсы валют'!$B$43,H2292*0.54*100/(100-'Заказ, cкидки и курсы валют'!$C$43),H2292))))),2)</f>
        <v>464.4</v>
      </c>
    </row>
    <row r="2293" spans="1:10" ht="14.15" customHeight="1" thickBot="1">
      <c r="A2293" s="403" t="s">
        <v>7504</v>
      </c>
      <c r="B2293" s="399" t="s">
        <v>3175</v>
      </c>
      <c r="C2293" s="2287">
        <v>25.2</v>
      </c>
      <c r="D2293" s="50">
        <v>8</v>
      </c>
      <c r="E2293" s="1602">
        <f t="shared" si="539"/>
        <v>2162.88</v>
      </c>
      <c r="F2293" s="471">
        <f t="shared" ref="F2293:F2308" si="548">ROUND(E2293*(1-$F$11),2)</f>
        <v>2162.88</v>
      </c>
      <c r="G2293" s="691">
        <f t="shared" si="541"/>
        <v>48375</v>
      </c>
      <c r="H2293" s="659">
        <f>ROUND(IF('Заказ, cкидки и курсы валют'!$J$23*E2293/1000*D2293&lt;387,387,'Заказ, cкидки и курсы валют'!$J$23*E2293/1000*D2293)*(1-'Заказ, cкидки и курсы валют'!$I$12),2)</f>
        <v>387</v>
      </c>
      <c r="I2293" s="14"/>
      <c r="J2293" s="96">
        <f>ROUND(IF(H2293&lt;'Заказ, cкидки и курсы валют'!$B$39,H2293*0.54*100/(100-'Заказ, cкидки и курсы валют'!$C$39),IF(H2293&lt;'Заказ, cкидки и курсы валют'!$B$40,H2293*0.54*100/(100-'Заказ, cкидки и курсы валют'!$C$40),IF(H2293&lt;'Заказ, cкидки и курсы валют'!$B$41,H2293*0.54*100/(100-'Заказ, cкидки и курсы валют'!$C$41),IF(H2293&lt;'Заказ, cкидки и курсы валют'!$B$42,H2293*0.54*100/(100-'Заказ, cкидки и курсы валют'!$C$42),IF(H2293&lt;'Заказ, cкидки и курсы валют'!$B$43,H2293*0.54*100/(100-'Заказ, cкидки и курсы валют'!$C$43),H2293))))),2)</f>
        <v>464.4</v>
      </c>
    </row>
    <row r="2294" spans="1:10" ht="14.15" customHeight="1" thickBot="1">
      <c r="A2294" s="403" t="s">
        <v>7505</v>
      </c>
      <c r="B2294" s="399" t="s">
        <v>2902</v>
      </c>
      <c r="C2294" s="2287">
        <v>27.7</v>
      </c>
      <c r="D2294" s="50">
        <v>8</v>
      </c>
      <c r="E2294" s="1602">
        <f t="shared" si="539"/>
        <v>2396.96</v>
      </c>
      <c r="F2294" s="471">
        <f t="shared" si="548"/>
        <v>2396.96</v>
      </c>
      <c r="G2294" s="691">
        <f t="shared" si="541"/>
        <v>48375</v>
      </c>
      <c r="H2294" s="659">
        <f>ROUND(IF('Заказ, cкидки и курсы валют'!$J$23*E2294/1000*D2294&lt;387,387,'Заказ, cкидки и курсы валют'!$J$23*E2294/1000*D2294)*(1-'Заказ, cкидки и курсы валют'!$I$12),2)</f>
        <v>387</v>
      </c>
      <c r="I2294" s="14"/>
      <c r="J2294" s="96">
        <f>ROUND(IF(H2294&lt;'Заказ, cкидки и курсы валют'!$B$39,H2294*0.54*100/(100-'Заказ, cкидки и курсы валют'!$C$39),IF(H2294&lt;'Заказ, cкидки и курсы валют'!$B$40,H2294*0.54*100/(100-'Заказ, cкидки и курсы валют'!$C$40),IF(H2294&lt;'Заказ, cкидки и курсы валют'!$B$41,H2294*0.54*100/(100-'Заказ, cкидки и курсы валют'!$C$41),IF(H2294&lt;'Заказ, cкидки и курсы валют'!$B$42,H2294*0.54*100/(100-'Заказ, cкидки и курсы валют'!$C$42),IF(H2294&lt;'Заказ, cкидки и курсы валют'!$B$43,H2294*0.54*100/(100-'Заказ, cкидки и курсы валют'!$C$43),H2294))))),2)</f>
        <v>464.4</v>
      </c>
    </row>
    <row r="2295" spans="1:10" ht="14.15" customHeight="1" thickBot="1">
      <c r="A2295" s="403" t="s">
        <v>7506</v>
      </c>
      <c r="B2295" s="399" t="s">
        <v>2903</v>
      </c>
      <c r="C2295" s="2287">
        <v>30.2</v>
      </c>
      <c r="D2295" s="50">
        <v>8</v>
      </c>
      <c r="E2295" s="1602">
        <f t="shared" si="539"/>
        <v>2399.1400000000003</v>
      </c>
      <c r="F2295" s="471">
        <f t="shared" si="548"/>
        <v>2399.14</v>
      </c>
      <c r="G2295" s="691">
        <f t="shared" si="541"/>
        <v>48375</v>
      </c>
      <c r="H2295" s="659">
        <f>ROUND(IF('Заказ, cкидки и курсы валют'!$J$23*E2295/1000*D2295&lt;387,387,'Заказ, cкидки и курсы валют'!$J$23*E2295/1000*D2295)*(1-'Заказ, cкидки и курсы валют'!$I$12),2)</f>
        <v>387</v>
      </c>
      <c r="I2295" s="14"/>
      <c r="J2295" s="96">
        <f>ROUND(IF(H2295&lt;'Заказ, cкидки и курсы валют'!$B$39,H2295*0.54*100/(100-'Заказ, cкидки и курсы валют'!$C$39),IF(H2295&lt;'Заказ, cкидки и курсы валют'!$B$40,H2295*0.54*100/(100-'Заказ, cкидки и курсы валют'!$C$40),IF(H2295&lt;'Заказ, cкидки и курсы валют'!$B$41,H2295*0.54*100/(100-'Заказ, cкидки и курсы валют'!$C$41),IF(H2295&lt;'Заказ, cкидки и курсы валют'!$B$42,H2295*0.54*100/(100-'Заказ, cкидки и курсы валют'!$C$42),IF(H2295&lt;'Заказ, cкидки и курсы валют'!$B$43,H2295*0.54*100/(100-'Заказ, cкидки и курсы валют'!$C$43),H2295))))),2)</f>
        <v>464.4</v>
      </c>
    </row>
    <row r="2296" spans="1:10" ht="14.15" customHeight="1" thickBot="1">
      <c r="A2296" s="403" t="s">
        <v>7507</v>
      </c>
      <c r="B2296" s="399" t="s">
        <v>2904</v>
      </c>
      <c r="C2296" s="2287">
        <v>32.9</v>
      </c>
      <c r="D2296" s="50">
        <v>6</v>
      </c>
      <c r="E2296" s="1602">
        <f t="shared" si="539"/>
        <v>2827</v>
      </c>
      <c r="F2296" s="471">
        <f t="shared" si="548"/>
        <v>2827</v>
      </c>
      <c r="G2296" s="691">
        <f t="shared" si="541"/>
        <v>64500</v>
      </c>
      <c r="H2296" s="659">
        <f>ROUND(IF('Заказ, cкидки и курсы валют'!$J$23*E2296/1000*D2296&lt;387,387,'Заказ, cкидки и курсы валют'!$J$23*E2296/1000*D2296)*(1-'Заказ, cкидки и курсы валют'!$I$12),2)</f>
        <v>387</v>
      </c>
      <c r="I2296" s="14"/>
      <c r="J2296" s="96">
        <f>ROUND(IF(H2296&lt;'Заказ, cкидки и курсы валют'!$B$39,H2296*0.54*100/(100-'Заказ, cкидки и курсы валют'!$C$39),IF(H2296&lt;'Заказ, cкидки и курсы валют'!$B$40,H2296*0.54*100/(100-'Заказ, cкидки и курсы валют'!$C$40),IF(H2296&lt;'Заказ, cкидки и курсы валют'!$B$41,H2296*0.54*100/(100-'Заказ, cкидки и курсы валют'!$C$41),IF(H2296&lt;'Заказ, cкидки и курсы валют'!$B$42,H2296*0.54*100/(100-'Заказ, cкидки и курсы валют'!$C$42),IF(H2296&lt;'Заказ, cкидки и курсы валют'!$B$43,H2296*0.54*100/(100-'Заказ, cкидки и курсы валют'!$C$43),H2296))))),2)</f>
        <v>464.4</v>
      </c>
    </row>
    <row r="2297" spans="1:10" ht="14.15" customHeight="1" thickBot="1">
      <c r="A2297" s="403" t="s">
        <v>7508</v>
      </c>
      <c r="B2297" s="399" t="s">
        <v>200</v>
      </c>
      <c r="C2297" s="2139">
        <v>37.42</v>
      </c>
      <c r="D2297" s="50">
        <v>6</v>
      </c>
      <c r="E2297" s="1602">
        <f t="shared" si="539"/>
        <v>3223.74</v>
      </c>
      <c r="F2297" s="471">
        <f t="shared" si="548"/>
        <v>3223.74</v>
      </c>
      <c r="G2297" s="691">
        <f t="shared" si="541"/>
        <v>64500</v>
      </c>
      <c r="H2297" s="659">
        <f>ROUND(IF('Заказ, cкидки и курсы валют'!$J$23*E2297/1000*D2297&lt;387,387,'Заказ, cкидки и курсы валют'!$J$23*E2297/1000*D2297)*(1-'Заказ, cкидки и курсы валют'!$I$12),2)</f>
        <v>387</v>
      </c>
      <c r="I2297" s="14"/>
      <c r="J2297" s="96">
        <f>ROUND(IF(H2297&lt;'Заказ, cкидки и курсы валют'!$B$39,H2297*0.54*100/(100-'Заказ, cкидки и курсы валют'!$C$39),IF(H2297&lt;'Заказ, cкидки и курсы валют'!$B$40,H2297*0.54*100/(100-'Заказ, cкидки и курсы валют'!$C$40),IF(H2297&lt;'Заказ, cкидки и курсы валют'!$B$41,H2297*0.54*100/(100-'Заказ, cкидки и курсы валют'!$C$41),IF(H2297&lt;'Заказ, cкидки и курсы валют'!$B$42,H2297*0.54*100/(100-'Заказ, cкидки и курсы валют'!$C$42),IF(H2297&lt;'Заказ, cкидки и курсы валют'!$B$43,H2297*0.54*100/(100-'Заказ, cкидки и курсы валют'!$C$43),H2297))))),2)</f>
        <v>464.4</v>
      </c>
    </row>
    <row r="2298" spans="1:10" ht="14.15" customHeight="1" thickBot="1">
      <c r="A2298" s="403" t="s">
        <v>7509</v>
      </c>
      <c r="B2298" s="399" t="s">
        <v>201</v>
      </c>
      <c r="C2298" s="2287">
        <v>42.36</v>
      </c>
      <c r="D2298" s="50">
        <v>5</v>
      </c>
      <c r="E2298" s="1602">
        <f t="shared" si="539"/>
        <v>3537.04</v>
      </c>
      <c r="F2298" s="471">
        <f t="shared" si="548"/>
        <v>3537.04</v>
      </c>
      <c r="G2298" s="691">
        <f t="shared" si="541"/>
        <v>77400</v>
      </c>
      <c r="H2298" s="659">
        <f>ROUND(IF('Заказ, cкидки и курсы валют'!$J$23*E2298/1000*D2298&lt;387,387,'Заказ, cкидки и курсы валют'!$J$23*E2298/1000*D2298)*(1-'Заказ, cкидки и курсы валют'!$I$12),2)</f>
        <v>387</v>
      </c>
      <c r="I2298" s="14"/>
      <c r="J2298" s="96">
        <f>ROUND(IF(H2298&lt;'Заказ, cкидки и курсы валют'!$B$39,H2298*0.54*100/(100-'Заказ, cкидки и курсы валют'!$C$39),IF(H2298&lt;'Заказ, cкидки и курсы валют'!$B$40,H2298*0.54*100/(100-'Заказ, cкидки и курсы валют'!$C$40),IF(H2298&lt;'Заказ, cкидки и курсы валют'!$B$41,H2298*0.54*100/(100-'Заказ, cкидки и курсы валют'!$C$41),IF(H2298&lt;'Заказ, cкидки и курсы валют'!$B$42,H2298*0.54*100/(100-'Заказ, cкидки и курсы валют'!$C$42),IF(H2298&lt;'Заказ, cкидки и курсы валют'!$B$43,H2298*0.54*100/(100-'Заказ, cкидки и курсы валют'!$C$43),H2298))))),2)</f>
        <v>464.4</v>
      </c>
    </row>
    <row r="2299" spans="1:10" ht="14.15" customHeight="1" thickBot="1">
      <c r="A2299" s="403" t="s">
        <v>7510</v>
      </c>
      <c r="B2299" s="399" t="s">
        <v>607</v>
      </c>
      <c r="C2299" s="2346">
        <v>47.2</v>
      </c>
      <c r="D2299" s="50">
        <v>5</v>
      </c>
      <c r="E2299" s="1602">
        <f t="shared" si="539"/>
        <v>3816.74</v>
      </c>
      <c r="F2299" s="471">
        <f t="shared" si="548"/>
        <v>3816.74</v>
      </c>
      <c r="G2299" s="691">
        <f t="shared" si="541"/>
        <v>77400</v>
      </c>
      <c r="H2299" s="659">
        <f>ROUND(IF('Заказ, cкидки и курсы валют'!$J$23*E2299/1000*D2299&lt;387,387,'Заказ, cкидки и курсы валют'!$J$23*E2299/1000*D2299)*(1-'Заказ, cкидки и курсы валют'!$I$12),2)</f>
        <v>387</v>
      </c>
      <c r="I2299" s="14"/>
      <c r="J2299" s="96">
        <f>ROUND(IF(H2299&lt;'Заказ, cкидки и курсы валют'!$B$39,H2299*0.54*100/(100-'Заказ, cкидки и курсы валют'!$C$39),IF(H2299&lt;'Заказ, cкидки и курсы валют'!$B$40,H2299*0.54*100/(100-'Заказ, cкидки и курсы валют'!$C$40),IF(H2299&lt;'Заказ, cкидки и курсы валют'!$B$41,H2299*0.54*100/(100-'Заказ, cкидки и курсы валют'!$C$41),IF(H2299&lt;'Заказ, cкидки и курсы валют'!$B$42,H2299*0.54*100/(100-'Заказ, cкидки и курсы валют'!$C$42),IF(H2299&lt;'Заказ, cкидки и курсы валют'!$B$43,H2299*0.54*100/(100-'Заказ, cкидки и курсы валют'!$C$43),H2299))))),2)</f>
        <v>464.4</v>
      </c>
    </row>
    <row r="2300" spans="1:10" ht="14.15" customHeight="1" thickBot="1">
      <c r="A2300" s="403" t="s">
        <v>7511</v>
      </c>
      <c r="B2300" s="399" t="s">
        <v>202</v>
      </c>
      <c r="C2300" s="2139">
        <v>52</v>
      </c>
      <c r="D2300" s="50">
        <v>5</v>
      </c>
      <c r="E2300" s="1602">
        <f t="shared" si="539"/>
        <v>4150.3</v>
      </c>
      <c r="F2300" s="471">
        <f t="shared" si="548"/>
        <v>4150.3</v>
      </c>
      <c r="G2300" s="691">
        <f t="shared" si="541"/>
        <v>77400</v>
      </c>
      <c r="H2300" s="659">
        <f>ROUND(IF('Заказ, cкидки и курсы валют'!$J$23*E2300/1000*D2300&lt;387,387,'Заказ, cкидки и курсы валют'!$J$23*E2300/1000*D2300)*(1-'Заказ, cкидки и курсы валют'!$I$12),2)</f>
        <v>387</v>
      </c>
      <c r="I2300" s="14"/>
      <c r="J2300" s="96">
        <f>ROUND(IF(H2300&lt;'Заказ, cкидки и курсы валют'!$B$39,H2300*0.54*100/(100-'Заказ, cкидки и курсы валют'!$C$39),IF(H2300&lt;'Заказ, cкидки и курсы валют'!$B$40,H2300*0.54*100/(100-'Заказ, cкидки и курсы валют'!$C$40),IF(H2300&lt;'Заказ, cкидки и курсы валют'!$B$41,H2300*0.54*100/(100-'Заказ, cкидки и курсы валют'!$C$41),IF(H2300&lt;'Заказ, cкидки и курсы валют'!$B$42,H2300*0.54*100/(100-'Заказ, cкидки и курсы валют'!$C$42),IF(H2300&lt;'Заказ, cкидки и курсы валют'!$B$43,H2300*0.54*100/(100-'Заказ, cкидки и курсы валют'!$C$43),H2300))))),2)</f>
        <v>464.4</v>
      </c>
    </row>
    <row r="2301" spans="1:10" ht="14.15" customHeight="1" thickBot="1">
      <c r="A2301" s="403" t="s">
        <v>7512</v>
      </c>
      <c r="B2301" s="1586" t="s">
        <v>606</v>
      </c>
      <c r="C2301" s="2287">
        <v>56.6</v>
      </c>
      <c r="D2301" s="50">
        <v>4</v>
      </c>
      <c r="E2301" s="1602">
        <f t="shared" si="539"/>
        <v>4670.5599999999995</v>
      </c>
      <c r="F2301" s="471">
        <f t="shared" si="548"/>
        <v>4670.5600000000004</v>
      </c>
      <c r="G2301" s="691">
        <f t="shared" si="541"/>
        <v>96750</v>
      </c>
      <c r="H2301" s="659">
        <f>ROUND(IF('Заказ, cкидки и курсы валют'!$J$23*E2301/1000*D2301&lt;387,387,'Заказ, cкидки и курсы валют'!$J$23*E2301/1000*D2301)*(1-'Заказ, cкидки и курсы валют'!$I$12),2)</f>
        <v>387</v>
      </c>
      <c r="I2301" s="14"/>
      <c r="J2301" s="96">
        <f>ROUND(IF(H2301&lt;'Заказ, cкидки и курсы валют'!$B$39,H2301*0.54*100/(100-'Заказ, cкидки и курсы валют'!$C$39),IF(H2301&lt;'Заказ, cкидки и курсы валют'!$B$40,H2301*0.54*100/(100-'Заказ, cкидки и курсы валют'!$C$40),IF(H2301&lt;'Заказ, cкидки и курсы валют'!$B$41,H2301*0.54*100/(100-'Заказ, cкидки и курсы валют'!$C$41),IF(H2301&lt;'Заказ, cкидки и курсы валют'!$B$42,H2301*0.54*100/(100-'Заказ, cкидки и курсы валют'!$C$42),IF(H2301&lt;'Заказ, cкидки и курсы валют'!$B$43,H2301*0.54*100/(100-'Заказ, cкидки и курсы валют'!$C$43),H2301))))),2)</f>
        <v>464.4</v>
      </c>
    </row>
    <row r="2302" spans="1:10" ht="14.15" customHeight="1" thickBot="1">
      <c r="A2302" s="403" t="s">
        <v>7513</v>
      </c>
      <c r="B2302" s="399" t="s">
        <v>203</v>
      </c>
      <c r="C2302" s="2346">
        <v>61.22</v>
      </c>
      <c r="D2302" s="50">
        <v>3</v>
      </c>
      <c r="E2302" s="1602">
        <f t="shared" si="539"/>
        <v>5475.0599999999995</v>
      </c>
      <c r="F2302" s="471">
        <f t="shared" si="548"/>
        <v>5475.06</v>
      </c>
      <c r="G2302" s="691">
        <f t="shared" si="541"/>
        <v>129000</v>
      </c>
      <c r="H2302" s="659">
        <f>ROUND(IF('Заказ, cкидки и курсы валют'!$J$23*E2302/1000*D2302&lt;387,387,'Заказ, cкидки и курсы валют'!$J$23*E2302/1000*D2302)*(1-'Заказ, cкидки и курсы валют'!$I$12),2)</f>
        <v>387</v>
      </c>
      <c r="I2302" s="14"/>
      <c r="J2302" s="96">
        <f>ROUND(IF(H2302&lt;'Заказ, cкидки и курсы валют'!$B$39,H2302*0.54*100/(100-'Заказ, cкидки и курсы валют'!$C$39),IF(H2302&lt;'Заказ, cкидки и курсы валют'!$B$40,H2302*0.54*100/(100-'Заказ, cкидки и курсы валют'!$C$40),IF(H2302&lt;'Заказ, cкидки и курсы валют'!$B$41,H2302*0.54*100/(100-'Заказ, cкидки и курсы валют'!$C$41),IF(H2302&lt;'Заказ, cкидки и курсы валют'!$B$42,H2302*0.54*100/(100-'Заказ, cкидки и курсы валют'!$C$42),IF(H2302&lt;'Заказ, cкидки и курсы валют'!$B$43,H2302*0.54*100/(100-'Заказ, cкидки и курсы валют'!$C$43),H2302))))),2)</f>
        <v>464.4</v>
      </c>
    </row>
    <row r="2303" spans="1:10" ht="14.15" customHeight="1" thickBot="1">
      <c r="A2303" s="403" t="s">
        <v>12357</v>
      </c>
      <c r="B2303" s="399" t="s">
        <v>2919</v>
      </c>
      <c r="C2303" s="2346">
        <v>66</v>
      </c>
      <c r="D2303" s="50">
        <v>3</v>
      </c>
      <c r="E2303" s="1602">
        <f t="shared" si="539"/>
        <v>5752.48</v>
      </c>
      <c r="F2303" s="471">
        <f t="shared" ref="F2303" si="549">ROUND(E2303*(1-$F$11),2)</f>
        <v>5752.48</v>
      </c>
      <c r="G2303" s="691">
        <f t="shared" ref="G2303" si="550">H2303/D2303*1000</f>
        <v>129000</v>
      </c>
      <c r="H2303" s="659">
        <f>ROUND(IF('Заказ, cкидки и курсы валют'!$J$23*E2303/1000*D2303&lt;387,387,'Заказ, cкидки и курсы валют'!$J$23*E2303/1000*D2303)*(1-'Заказ, cкидки и курсы валют'!$I$12),2)</f>
        <v>387</v>
      </c>
      <c r="I2303" s="14"/>
      <c r="J2303" s="96">
        <f>ROUND(IF(H2303&lt;'Заказ, cкидки и курсы валют'!$B$39,H2303*0.54*100/(100-'Заказ, cкидки и курсы валют'!$C$39),IF(H2303&lt;'Заказ, cкидки и курсы валют'!$B$40,H2303*0.54*100/(100-'Заказ, cкидки и курсы валют'!$C$40),IF(H2303&lt;'Заказ, cкидки и курсы валют'!$B$41,H2303*0.54*100/(100-'Заказ, cкидки и курсы валют'!$C$41),IF(H2303&lt;'Заказ, cкидки и курсы валют'!$B$42,H2303*0.54*100/(100-'Заказ, cкидки и курсы валют'!$C$42),IF(H2303&lt;'Заказ, cкидки и курсы валют'!$B$43,H2303*0.54*100/(100-'Заказ, cкидки и курсы валют'!$C$43),H2303))))),2)</f>
        <v>464.4</v>
      </c>
    </row>
    <row r="2304" spans="1:10" ht="14.15" customHeight="1" thickBot="1">
      <c r="A2304" s="403" t="s">
        <v>7514</v>
      </c>
      <c r="B2304" s="399" t="s">
        <v>204</v>
      </c>
      <c r="C2304" s="2287">
        <v>71.680000000000007</v>
      </c>
      <c r="D2304" s="50">
        <v>3</v>
      </c>
      <c r="E2304" s="1602">
        <f t="shared" si="539"/>
        <v>6276.7</v>
      </c>
      <c r="F2304" s="471">
        <f t="shared" si="548"/>
        <v>6276.7</v>
      </c>
      <c r="G2304" s="691">
        <f t="shared" si="541"/>
        <v>129000</v>
      </c>
      <c r="H2304" s="659">
        <f>ROUND(IF('Заказ, cкидки и курсы валют'!$J$23*E2304/1000*D2304&lt;387,387,'Заказ, cкидки и курсы валют'!$J$23*E2304/1000*D2304)*(1-'Заказ, cкидки и курсы валют'!$I$12),2)</f>
        <v>387</v>
      </c>
      <c r="I2304" s="14"/>
      <c r="J2304" s="96">
        <f>ROUND(IF(H2304&lt;'Заказ, cкидки и курсы валют'!$B$39,H2304*0.54*100/(100-'Заказ, cкидки и курсы валют'!$C$39),IF(H2304&lt;'Заказ, cкидки и курсы валют'!$B$40,H2304*0.54*100/(100-'Заказ, cкидки и курсы валют'!$C$40),IF(H2304&lt;'Заказ, cкидки и курсы валют'!$B$41,H2304*0.54*100/(100-'Заказ, cкидки и курсы валют'!$C$41),IF(H2304&lt;'Заказ, cкидки и курсы валют'!$B$42,H2304*0.54*100/(100-'Заказ, cкидки и курсы валют'!$C$42),IF(H2304&lt;'Заказ, cкидки и курсы валют'!$B$43,H2304*0.54*100/(100-'Заказ, cкидки и курсы валют'!$C$43),H2304))))),2)</f>
        <v>464.4</v>
      </c>
    </row>
    <row r="2305" spans="1:10" ht="14.15" customHeight="1" thickBot="1">
      <c r="A2305" s="403" t="s">
        <v>7515</v>
      </c>
      <c r="B2305" s="399" t="s">
        <v>205</v>
      </c>
      <c r="C2305" s="2287">
        <v>80.41</v>
      </c>
      <c r="D2305" s="50">
        <v>3</v>
      </c>
      <c r="E2305" s="1602">
        <f t="shared" si="539"/>
        <v>6450.2</v>
      </c>
      <c r="F2305" s="471">
        <f t="shared" si="548"/>
        <v>6450.2</v>
      </c>
      <c r="G2305" s="691">
        <f t="shared" si="541"/>
        <v>129000</v>
      </c>
      <c r="H2305" s="659">
        <f>ROUND(IF('Заказ, cкидки и курсы валют'!$J$23*E2305/1000*D2305&lt;387,387,'Заказ, cкидки и курсы валют'!$J$23*E2305/1000*D2305)*(1-'Заказ, cкидки и курсы валют'!$I$12),2)</f>
        <v>387</v>
      </c>
      <c r="I2305" s="14"/>
      <c r="J2305" s="96">
        <f>ROUND(IF(H2305&lt;'Заказ, cкидки и курсы валют'!$B$39,H2305*0.54*100/(100-'Заказ, cкидки и курсы валют'!$C$39),IF(H2305&lt;'Заказ, cкидки и курсы валют'!$B$40,H2305*0.54*100/(100-'Заказ, cкидки и курсы валют'!$C$40),IF(H2305&lt;'Заказ, cкидки и курсы валют'!$B$41,H2305*0.54*100/(100-'Заказ, cкидки и курсы валют'!$C$41),IF(H2305&lt;'Заказ, cкидки и курсы валют'!$B$42,H2305*0.54*100/(100-'Заказ, cкидки и курсы валют'!$C$42),IF(H2305&lt;'Заказ, cкидки и курсы валют'!$B$43,H2305*0.54*100/(100-'Заказ, cкидки и курсы валют'!$C$43),H2305))))),2)</f>
        <v>464.4</v>
      </c>
    </row>
    <row r="2306" spans="1:10" ht="14.15" customHeight="1" thickBot="1">
      <c r="A2306" s="403" t="s">
        <v>10795</v>
      </c>
      <c r="B2306" s="399" t="s">
        <v>206</v>
      </c>
      <c r="C2306" s="2287">
        <v>91.21</v>
      </c>
      <c r="D2306" s="40">
        <v>2</v>
      </c>
      <c r="E2306" s="1602">
        <f t="shared" si="539"/>
        <v>8136.48</v>
      </c>
      <c r="F2306" s="471">
        <f t="shared" si="548"/>
        <v>8136.48</v>
      </c>
      <c r="G2306" s="691">
        <f t="shared" si="541"/>
        <v>193500</v>
      </c>
      <c r="H2306" s="659">
        <f>ROUND(IF('Заказ, cкидки и курсы валют'!$J$23*E2306/1000*D2306&lt;387,387,'Заказ, cкидки и курсы валют'!$J$23*E2306/1000*D2306)*(1-'Заказ, cкидки и курсы валют'!$I$12),2)</f>
        <v>387</v>
      </c>
      <c r="I2306" s="14"/>
      <c r="J2306" s="96">
        <f>ROUND(IF(H2306&lt;'Заказ, cкидки и курсы валют'!$B$39,H2306*0.54*100/(100-'Заказ, cкидки и курсы валют'!$C$39),IF(H2306&lt;'Заказ, cкидки и курсы валют'!$B$40,H2306*0.54*100/(100-'Заказ, cкидки и курсы валют'!$C$40),IF(H2306&lt;'Заказ, cкидки и курсы валют'!$B$41,H2306*0.54*100/(100-'Заказ, cкидки и курсы валют'!$C$41),IF(H2306&lt;'Заказ, cкидки и курсы валют'!$B$42,H2306*0.54*100/(100-'Заказ, cкидки и курсы валют'!$C$42),IF(H2306&lt;'Заказ, cкидки и курсы валют'!$B$43,H2306*0.54*100/(100-'Заказ, cкидки и курсы валют'!$C$43),H2306))))),2)</f>
        <v>464.4</v>
      </c>
    </row>
    <row r="2307" spans="1:10" ht="14.15" customHeight="1" thickBot="1">
      <c r="A2307" s="403" t="s">
        <v>10796</v>
      </c>
      <c r="B2307" s="399" t="s">
        <v>207</v>
      </c>
      <c r="C2307" s="2287">
        <v>100</v>
      </c>
      <c r="D2307" s="40">
        <v>2</v>
      </c>
      <c r="E2307" s="1602">
        <f t="shared" si="539"/>
        <v>8651.2200000000012</v>
      </c>
      <c r="F2307" s="471">
        <f t="shared" si="548"/>
        <v>8651.2199999999993</v>
      </c>
      <c r="G2307" s="691">
        <f t="shared" si="541"/>
        <v>193500</v>
      </c>
      <c r="H2307" s="659">
        <f>ROUND(IF('Заказ, cкидки и курсы валют'!$J$23*E2307/1000*D2307&lt;387,387,'Заказ, cкидки и курсы валют'!$J$23*E2307/1000*D2307)*(1-'Заказ, cкидки и курсы валют'!$I$12),2)</f>
        <v>387</v>
      </c>
      <c r="I2307" s="14"/>
      <c r="J2307" s="96">
        <f>ROUND(IF(H2307&lt;'Заказ, cкидки и курсы валют'!$B$39,H2307*0.54*100/(100-'Заказ, cкидки и курсы валют'!$C$39),IF(H2307&lt;'Заказ, cкидки и курсы валют'!$B$40,H2307*0.54*100/(100-'Заказ, cкидки и курсы валют'!$C$40),IF(H2307&lt;'Заказ, cкидки и курсы валют'!$B$41,H2307*0.54*100/(100-'Заказ, cкидки и курсы валют'!$C$41),IF(H2307&lt;'Заказ, cкидки и курсы валют'!$B$42,H2307*0.54*100/(100-'Заказ, cкидки и курсы валют'!$C$42),IF(H2307&lt;'Заказ, cкидки и курсы валют'!$B$43,H2307*0.54*100/(100-'Заказ, cкидки и курсы валют'!$C$43),H2307))))),2)</f>
        <v>464.4</v>
      </c>
    </row>
    <row r="2308" spans="1:10" ht="14.15" customHeight="1">
      <c r="A2308" s="403" t="s">
        <v>10797</v>
      </c>
      <c r="B2308" s="399" t="s">
        <v>208</v>
      </c>
      <c r="C2308" s="2287">
        <v>110.77</v>
      </c>
      <c r="D2308" s="40">
        <v>2</v>
      </c>
      <c r="E2308" s="1602">
        <f t="shared" si="539"/>
        <v>9076.76</v>
      </c>
      <c r="F2308" s="471">
        <f t="shared" si="548"/>
        <v>9076.76</v>
      </c>
      <c r="G2308" s="691">
        <f t="shared" si="541"/>
        <v>193500</v>
      </c>
      <c r="H2308" s="659">
        <f>ROUND(IF('Заказ, cкидки и курсы валют'!$J$23*E2308/1000*D2308&lt;387,387,'Заказ, cкидки и курсы валют'!$J$23*E2308/1000*D2308)*(1-'Заказ, cкидки и курсы валют'!$I$12),2)</f>
        <v>387</v>
      </c>
      <c r="I2308" s="14"/>
      <c r="J2308" s="96">
        <f>ROUND(IF(H2308&lt;'Заказ, cкидки и курсы валют'!$B$39,H2308*0.54*100/(100-'Заказ, cкидки и курсы валют'!$C$39),IF(H2308&lt;'Заказ, cкидки и курсы валют'!$B$40,H2308*0.54*100/(100-'Заказ, cкидки и курсы валют'!$C$40),IF(H2308&lt;'Заказ, cкидки и курсы валют'!$B$41,H2308*0.54*100/(100-'Заказ, cкидки и курсы валют'!$C$41),IF(H2308&lt;'Заказ, cкидки и курсы валют'!$B$42,H2308*0.54*100/(100-'Заказ, cкидки и курсы валют'!$C$42),IF(H2308&lt;'Заказ, cкидки и курсы валют'!$B$43,H2308*0.54*100/(100-'Заказ, cкидки и курсы валют'!$C$43),H2308))))),2)</f>
        <v>464.4</v>
      </c>
    </row>
    <row r="2309" spans="1:10" ht="12" customHeight="1" thickBot="1"/>
    <row r="2310" spans="1:10" ht="15" customHeight="1">
      <c r="A2310" s="904"/>
      <c r="B2310" s="905"/>
      <c r="C2310" s="1962" t="s">
        <v>2322</v>
      </c>
      <c r="D2310" s="64"/>
      <c r="E2310" s="709"/>
      <c r="F2310" s="428"/>
      <c r="G2310" s="513"/>
      <c r="H2310" s="66"/>
      <c r="I2310" s="80"/>
    </row>
    <row r="2311" spans="1:10" ht="18.75" customHeight="1">
      <c r="A2311" s="890"/>
      <c r="C2311" s="1475"/>
      <c r="D2311" s="81"/>
      <c r="E2311" s="429" t="s">
        <v>2323</v>
      </c>
      <c r="F2311" s="441"/>
      <c r="H2311" s="84"/>
      <c r="I2311" s="85"/>
    </row>
    <row r="2312" spans="1:10" ht="12" customHeight="1">
      <c r="A2312" s="890"/>
      <c r="C2312" s="1475"/>
      <c r="D2312" s="70"/>
      <c r="E2312" s="713"/>
      <c r="F2312" s="465"/>
      <c r="G2312" s="703"/>
      <c r="H2312" s="16"/>
      <c r="I2312" s="132"/>
    </row>
    <row r="2313" spans="1:10" ht="12" customHeight="1">
      <c r="A2313" s="890"/>
      <c r="C2313" s="1475"/>
      <c r="D2313" s="70"/>
      <c r="E2313" s="713"/>
      <c r="F2313" s="465"/>
      <c r="G2313" s="703"/>
      <c r="H2313" s="16"/>
      <c r="I2313" s="132"/>
    </row>
    <row r="2314" spans="1:10" ht="12" customHeight="1">
      <c r="A2314" s="890"/>
      <c r="C2314" s="1475"/>
      <c r="D2314" s="70"/>
      <c r="E2314" s="713"/>
      <c r="F2314" s="465"/>
      <c r="G2314" s="703"/>
      <c r="H2314" s="16"/>
      <c r="I2314" s="132"/>
    </row>
    <row r="2315" spans="1:10" ht="17.25" customHeight="1" thickBot="1">
      <c r="A2315" s="2042" t="s">
        <v>7302</v>
      </c>
      <c r="B2315" s="897"/>
      <c r="C2315" s="1931"/>
      <c r="D2315" s="72"/>
      <c r="E2315" s="714"/>
      <c r="F2315" s="467"/>
      <c r="G2315" s="704"/>
      <c r="H2315" s="136"/>
      <c r="I2315" s="137"/>
    </row>
    <row r="2316" spans="1:10" ht="36.75" customHeight="1">
      <c r="A2316" s="1963" t="s">
        <v>1013</v>
      </c>
      <c r="B2316" s="1964" t="s">
        <v>1014</v>
      </c>
      <c r="C2316" s="2285" t="s">
        <v>665</v>
      </c>
      <c r="D2316" s="153" t="s">
        <v>2923</v>
      </c>
      <c r="E2316" s="434" t="s">
        <v>10276</v>
      </c>
      <c r="F2316" s="479" t="s">
        <v>2578</v>
      </c>
      <c r="G2316" s="967" t="s">
        <v>2427</v>
      </c>
      <c r="H2316" s="327" t="s">
        <v>493</v>
      </c>
      <c r="I2316" s="138" t="s">
        <v>4003</v>
      </c>
    </row>
    <row r="2317" spans="1:10" ht="12" customHeight="1">
      <c r="A2317" s="1519"/>
      <c r="B2317" s="1680"/>
      <c r="C2317" s="2286" t="s">
        <v>3419</v>
      </c>
      <c r="D2317" s="313" t="s">
        <v>2428</v>
      </c>
      <c r="E2317" s="715" t="s">
        <v>264</v>
      </c>
      <c r="F2317" s="475">
        <f>'Заказ, cкидки и курсы валют'!$I$12</f>
        <v>0</v>
      </c>
      <c r="G2317" s="764"/>
      <c r="H2317" s="358"/>
      <c r="I2317" s="252"/>
    </row>
    <row r="2318" spans="1:10" ht="14.15" customHeight="1">
      <c r="A2318" s="403" t="s">
        <v>8917</v>
      </c>
      <c r="B2318" s="705" t="s">
        <v>2973</v>
      </c>
      <c r="C2318" s="2288">
        <v>0.35</v>
      </c>
      <c r="D2318" s="2158">
        <v>30000</v>
      </c>
      <c r="E2318" s="446">
        <v>22.58</v>
      </c>
      <c r="F2318" s="471">
        <f>ROUND(E2318*(1-$F$11),2)</f>
        <v>22.58</v>
      </c>
      <c r="G2318" s="691">
        <f>'Заказ, cкидки и курсы валют'!$J$23*F2318</f>
        <v>259.66999999999996</v>
      </c>
      <c r="H2318" s="96">
        <f>ROUND((D2318/1000)*G2318,2)</f>
        <v>7790.1</v>
      </c>
      <c r="I2318" s="1669"/>
    </row>
    <row r="2319" spans="1:10" ht="14.15" customHeight="1">
      <c r="A2319" s="403" t="s">
        <v>8918</v>
      </c>
      <c r="B2319" s="705" t="s">
        <v>2974</v>
      </c>
      <c r="C2319" s="2288">
        <v>0.4</v>
      </c>
      <c r="D2319" s="2158">
        <v>30000</v>
      </c>
      <c r="E2319" s="446">
        <v>23.39</v>
      </c>
      <c r="F2319" s="471">
        <f t="shared" ref="F2319:F2328" si="551">ROUND(E2319*(1-$F$11),2)</f>
        <v>23.39</v>
      </c>
      <c r="G2319" s="691">
        <f>'Заказ, cкидки и курсы валют'!$J$23*F2319</f>
        <v>268.98500000000001</v>
      </c>
      <c r="H2319" s="96">
        <f t="shared" ref="H2319:H2328" si="552">ROUND((D2319/1000)*G2319,2)</f>
        <v>8069.55</v>
      </c>
      <c r="I2319" s="1669"/>
    </row>
    <row r="2320" spans="1:10" ht="14.15" customHeight="1">
      <c r="A2320" s="403" t="s">
        <v>8919</v>
      </c>
      <c r="B2320" s="705" t="s">
        <v>3128</v>
      </c>
      <c r="C2320" s="2288">
        <v>0.56000000000000005</v>
      </c>
      <c r="D2320" s="2158">
        <v>30000</v>
      </c>
      <c r="E2320" s="446">
        <v>25.02</v>
      </c>
      <c r="F2320" s="471">
        <f t="shared" si="551"/>
        <v>25.02</v>
      </c>
      <c r="G2320" s="691">
        <f>'Заказ, cкидки и курсы валют'!$J$23*F2320</f>
        <v>287.73</v>
      </c>
      <c r="H2320" s="96">
        <f t="shared" si="552"/>
        <v>8631.9</v>
      </c>
      <c r="I2320" s="1669"/>
    </row>
    <row r="2321" spans="1:9" ht="14.15" customHeight="1">
      <c r="A2321" s="403" t="s">
        <v>8920</v>
      </c>
      <c r="B2321" s="705" t="s">
        <v>137</v>
      </c>
      <c r="C2321" s="2288">
        <v>0.59</v>
      </c>
      <c r="D2321" s="2158">
        <v>25000</v>
      </c>
      <c r="E2321" s="446">
        <v>27.2</v>
      </c>
      <c r="F2321" s="471">
        <f t="shared" si="551"/>
        <v>27.2</v>
      </c>
      <c r="G2321" s="691">
        <f>'Заказ, cкидки и курсы валют'!$J$23*F2321</f>
        <v>312.8</v>
      </c>
      <c r="H2321" s="96">
        <f t="shared" si="552"/>
        <v>7820</v>
      </c>
      <c r="I2321" s="1669"/>
    </row>
    <row r="2322" spans="1:9" ht="14.15" customHeight="1">
      <c r="A2322" s="403" t="s">
        <v>8921</v>
      </c>
      <c r="B2322" s="705" t="s">
        <v>138</v>
      </c>
      <c r="C2322" s="2288">
        <v>0.75</v>
      </c>
      <c r="D2322" s="2158">
        <v>20000</v>
      </c>
      <c r="E2322" s="446">
        <v>30.63</v>
      </c>
      <c r="F2322" s="471">
        <f t="shared" si="551"/>
        <v>30.63</v>
      </c>
      <c r="G2322" s="691">
        <f>'Заказ, cкидки и курсы валют'!$J$23*F2322</f>
        <v>352.245</v>
      </c>
      <c r="H2322" s="96">
        <f t="shared" si="552"/>
        <v>7044.9</v>
      </c>
      <c r="I2322" s="1669"/>
    </row>
    <row r="2323" spans="1:9" ht="14.15" customHeight="1">
      <c r="A2323" s="403" t="s">
        <v>8922</v>
      </c>
      <c r="B2323" s="705" t="s">
        <v>139</v>
      </c>
      <c r="C2323" s="2288">
        <v>0.95</v>
      </c>
      <c r="D2323" s="2158">
        <v>18000</v>
      </c>
      <c r="E2323" s="446">
        <v>36.840000000000003</v>
      </c>
      <c r="F2323" s="471">
        <f t="shared" si="551"/>
        <v>36.840000000000003</v>
      </c>
      <c r="G2323" s="691">
        <f>'Заказ, cкидки и курсы валют'!$J$23*F2323</f>
        <v>423.66</v>
      </c>
      <c r="H2323" s="96">
        <f t="shared" si="552"/>
        <v>7625.88</v>
      </c>
      <c r="I2323" s="1669"/>
    </row>
    <row r="2324" spans="1:9" ht="14.15" customHeight="1">
      <c r="A2324" s="403" t="s">
        <v>8923</v>
      </c>
      <c r="B2324" s="705" t="s">
        <v>140</v>
      </c>
      <c r="C2324" s="2288">
        <v>1.17</v>
      </c>
      <c r="D2324" s="2158">
        <v>15000</v>
      </c>
      <c r="E2324" s="446">
        <v>38.22</v>
      </c>
      <c r="F2324" s="471">
        <f t="shared" si="551"/>
        <v>38.22</v>
      </c>
      <c r="G2324" s="691">
        <f>'Заказ, cкидки и курсы валют'!$J$23*F2324</f>
        <v>439.53</v>
      </c>
      <c r="H2324" s="96">
        <f t="shared" si="552"/>
        <v>6592.95</v>
      </c>
      <c r="I2324" s="1669"/>
    </row>
    <row r="2325" spans="1:9" ht="14.15" customHeight="1">
      <c r="A2325" s="403" t="s">
        <v>8924</v>
      </c>
      <c r="B2325" s="705" t="s">
        <v>141</v>
      </c>
      <c r="C2325" s="2288">
        <v>1.37</v>
      </c>
      <c r="D2325" s="2158">
        <v>12000</v>
      </c>
      <c r="E2325" s="446">
        <v>54.27</v>
      </c>
      <c r="F2325" s="471">
        <f t="shared" si="551"/>
        <v>54.27</v>
      </c>
      <c r="G2325" s="691">
        <f>'Заказ, cкидки и курсы валют'!$J$23*F2325</f>
        <v>624.10500000000002</v>
      </c>
      <c r="H2325" s="96">
        <f t="shared" si="552"/>
        <v>7489.26</v>
      </c>
      <c r="I2325" s="1669"/>
    </row>
    <row r="2326" spans="1:9" ht="14.15" customHeight="1">
      <c r="A2326" s="403" t="s">
        <v>8925</v>
      </c>
      <c r="B2326" s="705" t="s">
        <v>142</v>
      </c>
      <c r="C2326" s="2288">
        <v>1.52</v>
      </c>
      <c r="D2326" s="2158">
        <v>8000</v>
      </c>
      <c r="E2326" s="446">
        <v>55.94</v>
      </c>
      <c r="F2326" s="471">
        <f t="shared" si="551"/>
        <v>55.94</v>
      </c>
      <c r="G2326" s="691">
        <f>'Заказ, cкидки и курсы валют'!$J$23*F2326</f>
        <v>643.30999999999995</v>
      </c>
      <c r="H2326" s="96">
        <f t="shared" si="552"/>
        <v>5146.4799999999996</v>
      </c>
      <c r="I2326" s="1669"/>
    </row>
    <row r="2327" spans="1:9" ht="14.15" customHeight="1">
      <c r="A2327" s="403" t="s">
        <v>8926</v>
      </c>
      <c r="B2327" s="705" t="s">
        <v>143</v>
      </c>
      <c r="C2327" s="2288">
        <v>1.77</v>
      </c>
      <c r="D2327" s="2158">
        <v>6000</v>
      </c>
      <c r="E2327" s="446">
        <v>70.209999999999994</v>
      </c>
      <c r="F2327" s="471">
        <f t="shared" si="551"/>
        <v>70.209999999999994</v>
      </c>
      <c r="G2327" s="691">
        <f>'Заказ, cкидки и курсы валют'!$J$23*F2327</f>
        <v>807.41499999999996</v>
      </c>
      <c r="H2327" s="96">
        <f t="shared" si="552"/>
        <v>4844.49</v>
      </c>
      <c r="I2327" s="1669"/>
    </row>
    <row r="2328" spans="1:9" ht="14.15" customHeight="1">
      <c r="A2328" s="403" t="s">
        <v>8927</v>
      </c>
      <c r="B2328" s="705" t="s">
        <v>3137</v>
      </c>
      <c r="C2328" s="2288">
        <v>2.2799999999999998</v>
      </c>
      <c r="D2328" s="2158">
        <v>5000</v>
      </c>
      <c r="E2328" s="446">
        <v>76.02</v>
      </c>
      <c r="F2328" s="471">
        <f t="shared" si="551"/>
        <v>76.02</v>
      </c>
      <c r="G2328" s="691">
        <f>'Заказ, cкидки и курсы валют'!$J$23*F2328</f>
        <v>874.2299999999999</v>
      </c>
      <c r="H2328" s="96">
        <f t="shared" si="552"/>
        <v>4371.1499999999996</v>
      </c>
      <c r="I2328" s="1669"/>
    </row>
    <row r="2329" spans="1:9" ht="14.15" customHeight="1">
      <c r="A2329" s="2047" t="s">
        <v>4318</v>
      </c>
      <c r="B2329" s="2049" t="s">
        <v>2995</v>
      </c>
      <c r="C2329" s="2288">
        <v>0.7</v>
      </c>
      <c r="D2329" s="2158">
        <v>30000</v>
      </c>
      <c r="E2329" s="446">
        <v>26.2</v>
      </c>
      <c r="F2329" s="471">
        <f>ROUND(E2329*(1-$F$11),2)</f>
        <v>26.2</v>
      </c>
      <c r="G2329" s="691">
        <f>'Заказ, cкидки и курсы валют'!$J$23*F2329</f>
        <v>301.3</v>
      </c>
      <c r="H2329" s="96">
        <f>ROUND((D2329/1000)*G2329,2)</f>
        <v>9039</v>
      </c>
      <c r="I2329" s="1669"/>
    </row>
    <row r="2330" spans="1:9" ht="14.15" customHeight="1">
      <c r="A2330" s="2047" t="s">
        <v>4319</v>
      </c>
      <c r="B2330" s="2049" t="s">
        <v>2996</v>
      </c>
      <c r="C2330" s="2288">
        <v>0.85</v>
      </c>
      <c r="D2330" s="2159">
        <v>30000</v>
      </c>
      <c r="E2330" s="446">
        <v>32.44</v>
      </c>
      <c r="F2330" s="471">
        <f t="shared" ref="F2330:F2351" si="553">ROUND(E2330*(1-$F$11),2)</f>
        <v>32.44</v>
      </c>
      <c r="G2330" s="691">
        <f>'Заказ, cкидки и курсы валют'!$J$23*F2330</f>
        <v>373.05999999999995</v>
      </c>
      <c r="H2330" s="96">
        <f t="shared" ref="H2330:H2351" si="554">ROUND((D2330/1000)*G2330,2)</f>
        <v>11191.8</v>
      </c>
      <c r="I2330" s="1669"/>
    </row>
    <row r="2331" spans="1:9" ht="14.15" customHeight="1">
      <c r="A2331" s="2047" t="s">
        <v>4320</v>
      </c>
      <c r="B2331" s="2048" t="s">
        <v>2997</v>
      </c>
      <c r="C2331" s="2288">
        <v>0.99</v>
      </c>
      <c r="D2331" s="2158">
        <v>26000</v>
      </c>
      <c r="E2331" s="446">
        <v>34.29</v>
      </c>
      <c r="F2331" s="471">
        <f t="shared" si="553"/>
        <v>34.29</v>
      </c>
      <c r="G2331" s="691">
        <f>'Заказ, cкидки и курсы валют'!$J$23*F2331</f>
        <v>394.33499999999998</v>
      </c>
      <c r="H2331" s="96">
        <f t="shared" si="554"/>
        <v>10252.709999999999</v>
      </c>
      <c r="I2331" s="1669"/>
    </row>
    <row r="2332" spans="1:9" ht="14.15" customHeight="1">
      <c r="A2332" s="2047" t="s">
        <v>4321</v>
      </c>
      <c r="B2332" s="2048" t="s">
        <v>144</v>
      </c>
      <c r="C2332" s="2288">
        <v>1.1499999999999999</v>
      </c>
      <c r="D2332" s="2159">
        <v>20000</v>
      </c>
      <c r="E2332" s="446">
        <v>37.64</v>
      </c>
      <c r="F2332" s="471">
        <f t="shared" si="553"/>
        <v>37.64</v>
      </c>
      <c r="G2332" s="691">
        <f>'Заказ, cкидки и курсы валют'!$J$23*F2332</f>
        <v>432.86</v>
      </c>
      <c r="H2332" s="96">
        <f t="shared" si="554"/>
        <v>8657.2000000000007</v>
      </c>
      <c r="I2332" s="1669"/>
    </row>
    <row r="2333" spans="1:9" ht="14.15" customHeight="1">
      <c r="A2333" s="2047" t="s">
        <v>2608</v>
      </c>
      <c r="B2333" s="2048" t="s">
        <v>2998</v>
      </c>
      <c r="C2333" s="2288">
        <v>1.25</v>
      </c>
      <c r="D2333" s="2160">
        <v>20000</v>
      </c>
      <c r="E2333" s="446">
        <v>39.409999999999997</v>
      </c>
      <c r="F2333" s="471">
        <f t="shared" si="553"/>
        <v>39.409999999999997</v>
      </c>
      <c r="G2333" s="691">
        <f>'Заказ, cкидки и курсы валют'!$J$23*F2333</f>
        <v>453.21499999999997</v>
      </c>
      <c r="H2333" s="96">
        <f t="shared" si="554"/>
        <v>9064.2999999999993</v>
      </c>
      <c r="I2333" s="1669"/>
    </row>
    <row r="2334" spans="1:9" ht="14.15" customHeight="1">
      <c r="A2334" s="2047" t="s">
        <v>4322</v>
      </c>
      <c r="B2334" s="2048" t="s">
        <v>3432</v>
      </c>
      <c r="C2334" s="2288">
        <v>1.32</v>
      </c>
      <c r="D2334" s="2160">
        <v>18000</v>
      </c>
      <c r="E2334" s="446">
        <v>48.01</v>
      </c>
      <c r="F2334" s="471">
        <f t="shared" si="553"/>
        <v>48.01</v>
      </c>
      <c r="G2334" s="691">
        <f>'Заказ, cкидки и курсы валют'!$J$23*F2334</f>
        <v>552.11500000000001</v>
      </c>
      <c r="H2334" s="96">
        <f t="shared" si="554"/>
        <v>9938.07</v>
      </c>
      <c r="I2334" s="1669"/>
    </row>
    <row r="2335" spans="1:9" ht="14.15" customHeight="1">
      <c r="A2335" s="2047" t="s">
        <v>4323</v>
      </c>
      <c r="B2335" s="2048" t="s">
        <v>145</v>
      </c>
      <c r="C2335" s="2288">
        <v>1.44</v>
      </c>
      <c r="D2335" s="2160">
        <v>18000</v>
      </c>
      <c r="E2335" s="446">
        <v>42.99</v>
      </c>
      <c r="F2335" s="471">
        <f t="shared" si="553"/>
        <v>42.99</v>
      </c>
      <c r="G2335" s="691">
        <f>'Заказ, cкидки и курсы валют'!$J$23*F2335</f>
        <v>494.38500000000005</v>
      </c>
      <c r="H2335" s="96">
        <f t="shared" si="554"/>
        <v>8898.93</v>
      </c>
      <c r="I2335" s="1669"/>
    </row>
    <row r="2336" spans="1:9" ht="14.15" customHeight="1">
      <c r="A2336" s="2047" t="s">
        <v>871</v>
      </c>
      <c r="B2336" s="2048" t="s">
        <v>146</v>
      </c>
      <c r="C2336" s="2288">
        <v>1.66</v>
      </c>
      <c r="D2336" s="2160">
        <v>15000</v>
      </c>
      <c r="E2336" s="446">
        <v>46.6</v>
      </c>
      <c r="F2336" s="471">
        <f t="shared" si="553"/>
        <v>46.6</v>
      </c>
      <c r="G2336" s="691">
        <f>'Заказ, cкидки и курсы валют'!$J$23*F2336</f>
        <v>535.9</v>
      </c>
      <c r="H2336" s="96">
        <f t="shared" si="554"/>
        <v>8038.5</v>
      </c>
      <c r="I2336" s="1669"/>
    </row>
    <row r="2337" spans="1:9" ht="14.15" customHeight="1">
      <c r="A2337" s="2047" t="s">
        <v>872</v>
      </c>
      <c r="B2337" s="2048" t="s">
        <v>147</v>
      </c>
      <c r="C2337" s="2288">
        <v>2.11</v>
      </c>
      <c r="D2337" s="2160">
        <v>10000</v>
      </c>
      <c r="E2337" s="446">
        <v>61.15</v>
      </c>
      <c r="F2337" s="471">
        <f t="shared" si="553"/>
        <v>61.15</v>
      </c>
      <c r="G2337" s="691">
        <f>'Заказ, cкидки и курсы валют'!$J$23*F2337</f>
        <v>703.22500000000002</v>
      </c>
      <c r="H2337" s="96">
        <f t="shared" si="554"/>
        <v>7032.25</v>
      </c>
      <c r="I2337" s="1669"/>
    </row>
    <row r="2338" spans="1:9" ht="14.15" customHeight="1">
      <c r="A2338" s="2047" t="s">
        <v>873</v>
      </c>
      <c r="B2338" s="2048" t="s">
        <v>148</v>
      </c>
      <c r="C2338" s="2288">
        <v>2.4900000000000002</v>
      </c>
      <c r="D2338" s="2160">
        <v>9100</v>
      </c>
      <c r="E2338" s="446">
        <v>65.39</v>
      </c>
      <c r="F2338" s="471">
        <f t="shared" si="553"/>
        <v>65.39</v>
      </c>
      <c r="G2338" s="691">
        <f>'Заказ, cкидки и курсы валют'!$J$23*F2338</f>
        <v>751.98500000000001</v>
      </c>
      <c r="H2338" s="96">
        <f t="shared" si="554"/>
        <v>6843.06</v>
      </c>
      <c r="I2338" s="1669"/>
    </row>
    <row r="2339" spans="1:9" ht="14.15" customHeight="1">
      <c r="A2339" s="2047" t="s">
        <v>874</v>
      </c>
      <c r="B2339" s="2048" t="s">
        <v>149</v>
      </c>
      <c r="C2339" s="2288">
        <v>2.75</v>
      </c>
      <c r="D2339" s="2160">
        <v>6200</v>
      </c>
      <c r="E2339" s="446">
        <v>76.489999999999995</v>
      </c>
      <c r="F2339" s="471">
        <f t="shared" si="553"/>
        <v>76.489999999999995</v>
      </c>
      <c r="G2339" s="691">
        <f>'Заказ, cкидки и курсы валют'!$J$23*F2339</f>
        <v>879.63499999999999</v>
      </c>
      <c r="H2339" s="96">
        <f t="shared" si="554"/>
        <v>5453.74</v>
      </c>
      <c r="I2339" s="1669"/>
    </row>
    <row r="2340" spans="1:9" ht="14.15" customHeight="1">
      <c r="A2340" s="2047" t="s">
        <v>875</v>
      </c>
      <c r="B2340" s="2048" t="s">
        <v>150</v>
      </c>
      <c r="C2340" s="2288">
        <v>3.1</v>
      </c>
      <c r="D2340" s="2160">
        <v>5200</v>
      </c>
      <c r="E2340" s="446">
        <v>86.16</v>
      </c>
      <c r="F2340" s="471">
        <f t="shared" si="553"/>
        <v>86.16</v>
      </c>
      <c r="G2340" s="691">
        <f>'Заказ, cкидки и курсы валют'!$J$23*F2340</f>
        <v>990.83999999999992</v>
      </c>
      <c r="H2340" s="96">
        <f t="shared" si="554"/>
        <v>5152.37</v>
      </c>
      <c r="I2340" s="1669"/>
    </row>
    <row r="2341" spans="1:9" ht="14.15" customHeight="1">
      <c r="A2341" s="2047" t="s">
        <v>876</v>
      </c>
      <c r="B2341" s="2048" t="s">
        <v>78</v>
      </c>
      <c r="C2341" s="2288">
        <v>3.51</v>
      </c>
      <c r="D2341" s="2160">
        <v>4000</v>
      </c>
      <c r="E2341" s="446">
        <v>107.01</v>
      </c>
      <c r="F2341" s="471">
        <f t="shared" si="553"/>
        <v>107.01</v>
      </c>
      <c r="G2341" s="691">
        <f>'Заказ, cкидки и курсы валют'!$J$23*F2341</f>
        <v>1230.615</v>
      </c>
      <c r="H2341" s="96">
        <f t="shared" si="554"/>
        <v>4922.46</v>
      </c>
      <c r="I2341" s="1669"/>
    </row>
    <row r="2342" spans="1:9" ht="14.15" customHeight="1">
      <c r="A2342" s="2047" t="s">
        <v>877</v>
      </c>
      <c r="B2342" s="2048" t="s">
        <v>151</v>
      </c>
      <c r="C2342" s="2288">
        <v>3.8</v>
      </c>
      <c r="D2342" s="2160">
        <v>4000</v>
      </c>
      <c r="E2342" s="446">
        <v>117.53</v>
      </c>
      <c r="F2342" s="471">
        <f t="shared" si="553"/>
        <v>117.53</v>
      </c>
      <c r="G2342" s="691">
        <f>'Заказ, cкидки и курсы валют'!$J$23*F2342</f>
        <v>1351.595</v>
      </c>
      <c r="H2342" s="96">
        <f t="shared" si="554"/>
        <v>5406.38</v>
      </c>
      <c r="I2342" s="1669"/>
    </row>
    <row r="2343" spans="1:9" ht="14.15" customHeight="1">
      <c r="A2343" s="2047" t="s">
        <v>878</v>
      </c>
      <c r="B2343" s="2048" t="s">
        <v>3961</v>
      </c>
      <c r="C2343" s="2288">
        <v>4.18</v>
      </c>
      <c r="D2343" s="2160">
        <v>3100</v>
      </c>
      <c r="E2343" s="446">
        <v>128.59</v>
      </c>
      <c r="F2343" s="471">
        <f t="shared" si="553"/>
        <v>128.59</v>
      </c>
      <c r="G2343" s="691">
        <f>'Заказ, cкидки и курсы валют'!$J$23*F2343</f>
        <v>1478.7850000000001</v>
      </c>
      <c r="H2343" s="96">
        <f t="shared" si="554"/>
        <v>4584.2299999999996</v>
      </c>
      <c r="I2343" s="1669"/>
    </row>
    <row r="2344" spans="1:9" ht="14.15" customHeight="1">
      <c r="A2344" s="2047" t="s">
        <v>879</v>
      </c>
      <c r="B2344" s="2048" t="s">
        <v>157</v>
      </c>
      <c r="C2344" s="2288">
        <v>4.55</v>
      </c>
      <c r="D2344" s="2160">
        <v>3100</v>
      </c>
      <c r="E2344" s="446">
        <v>123.5</v>
      </c>
      <c r="F2344" s="471">
        <f t="shared" si="553"/>
        <v>123.5</v>
      </c>
      <c r="G2344" s="691">
        <f>'Заказ, cкидки и курсы валют'!$J$23*F2344</f>
        <v>1420.25</v>
      </c>
      <c r="H2344" s="96">
        <f t="shared" si="554"/>
        <v>4402.78</v>
      </c>
      <c r="I2344" s="1669"/>
    </row>
    <row r="2345" spans="1:9" ht="14.15" customHeight="1">
      <c r="A2345" s="2047" t="s">
        <v>880</v>
      </c>
      <c r="B2345" s="2048" t="s">
        <v>3962</v>
      </c>
      <c r="C2345" s="2288">
        <v>5</v>
      </c>
      <c r="D2345" s="2160">
        <v>2500</v>
      </c>
      <c r="E2345" s="446">
        <v>146.94</v>
      </c>
      <c r="F2345" s="471">
        <f t="shared" si="553"/>
        <v>146.94</v>
      </c>
      <c r="G2345" s="691">
        <f>'Заказ, cкидки и курсы валют'!$J$23*F2345</f>
        <v>1689.81</v>
      </c>
      <c r="H2345" s="96">
        <f t="shared" si="554"/>
        <v>4224.53</v>
      </c>
      <c r="I2345" s="1669"/>
    </row>
    <row r="2346" spans="1:9" ht="14.15" customHeight="1">
      <c r="A2346" s="2047" t="s">
        <v>881</v>
      </c>
      <c r="B2346" s="2048" t="s">
        <v>158</v>
      </c>
      <c r="C2346" s="2288">
        <v>4.8499999999999996</v>
      </c>
      <c r="D2346" s="2160">
        <v>2500</v>
      </c>
      <c r="E2346" s="446">
        <v>159.66</v>
      </c>
      <c r="F2346" s="471">
        <f t="shared" si="553"/>
        <v>159.66</v>
      </c>
      <c r="G2346" s="691">
        <f>'Заказ, cкидки и курсы валют'!$J$23*F2346</f>
        <v>1836.09</v>
      </c>
      <c r="H2346" s="96">
        <f t="shared" si="554"/>
        <v>4590.2299999999996</v>
      </c>
      <c r="I2346" s="1669"/>
    </row>
    <row r="2347" spans="1:9" ht="14.15" customHeight="1">
      <c r="A2347" s="2047" t="s">
        <v>882</v>
      </c>
      <c r="B2347" s="2048" t="s">
        <v>2436</v>
      </c>
      <c r="C2347" s="2288">
        <v>5.76</v>
      </c>
      <c r="D2347" s="2160">
        <v>2300</v>
      </c>
      <c r="E2347" s="446">
        <v>163.51</v>
      </c>
      <c r="F2347" s="471">
        <f t="shared" si="553"/>
        <v>163.51</v>
      </c>
      <c r="G2347" s="691">
        <f>'Заказ, cкидки и курсы валют'!$J$23*F2347</f>
        <v>1880.3649999999998</v>
      </c>
      <c r="H2347" s="96">
        <f t="shared" si="554"/>
        <v>4324.84</v>
      </c>
      <c r="I2347" s="1669"/>
    </row>
    <row r="2348" spans="1:9" ht="14.15" customHeight="1">
      <c r="A2348" s="2047" t="s">
        <v>883</v>
      </c>
      <c r="B2348" s="2048" t="s">
        <v>3117</v>
      </c>
      <c r="C2348" s="2288">
        <v>5.61</v>
      </c>
      <c r="D2348" s="2160">
        <v>2300</v>
      </c>
      <c r="E2348" s="446">
        <v>147.03</v>
      </c>
      <c r="F2348" s="471">
        <f t="shared" si="553"/>
        <v>147.03</v>
      </c>
      <c r="G2348" s="691">
        <f>'Заказ, cкидки и курсы валют'!$J$23*F2348</f>
        <v>1690.845</v>
      </c>
      <c r="H2348" s="96">
        <f t="shared" si="554"/>
        <v>3888.94</v>
      </c>
      <c r="I2348" s="1669"/>
    </row>
    <row r="2349" spans="1:9" ht="14.15" customHeight="1">
      <c r="A2349" s="2047" t="s">
        <v>2958</v>
      </c>
      <c r="B2349" s="2048" t="s">
        <v>2959</v>
      </c>
      <c r="C2349" s="2306">
        <v>1.4</v>
      </c>
      <c r="D2349" s="2160">
        <v>18000</v>
      </c>
      <c r="E2349" s="446">
        <v>41.2</v>
      </c>
      <c r="F2349" s="471">
        <f t="shared" si="553"/>
        <v>41.2</v>
      </c>
      <c r="G2349" s="691">
        <f>'Заказ, cкидки и курсы валют'!$J$23*F2349</f>
        <v>473.8</v>
      </c>
      <c r="H2349" s="96">
        <f t="shared" si="554"/>
        <v>8528.4</v>
      </c>
      <c r="I2349" s="1669"/>
    </row>
    <row r="2350" spans="1:9" ht="14.15" customHeight="1">
      <c r="A2350" s="2047" t="s">
        <v>2610</v>
      </c>
      <c r="B2350" s="2048" t="s">
        <v>3966</v>
      </c>
      <c r="C2350" s="2306">
        <v>1.4</v>
      </c>
      <c r="D2350" s="2160">
        <v>18000</v>
      </c>
      <c r="E2350" s="446">
        <v>46.22</v>
      </c>
      <c r="F2350" s="471">
        <f t="shared" si="553"/>
        <v>46.22</v>
      </c>
      <c r="G2350" s="691">
        <f>'Заказ, cкидки и курсы валют'!$J$23*F2350</f>
        <v>531.53</v>
      </c>
      <c r="H2350" s="96">
        <f t="shared" si="554"/>
        <v>9567.5400000000009</v>
      </c>
      <c r="I2350" s="1669"/>
    </row>
    <row r="2351" spans="1:9" ht="14.15" customHeight="1">
      <c r="A2351" s="2047" t="s">
        <v>884</v>
      </c>
      <c r="B2351" s="2048" t="s">
        <v>3426</v>
      </c>
      <c r="C2351" s="2288">
        <v>1.63</v>
      </c>
      <c r="D2351" s="2160">
        <v>17000</v>
      </c>
      <c r="E2351" s="446">
        <v>47.48</v>
      </c>
      <c r="F2351" s="471">
        <f t="shared" si="553"/>
        <v>47.48</v>
      </c>
      <c r="G2351" s="691">
        <f>'Заказ, cкидки и курсы валют'!$J$23*F2351</f>
        <v>546.02</v>
      </c>
      <c r="H2351" s="96">
        <f t="shared" si="554"/>
        <v>9282.34</v>
      </c>
      <c r="I2351" s="1669"/>
    </row>
    <row r="2352" spans="1:9" ht="14.15" customHeight="1">
      <c r="A2352" s="2047" t="s">
        <v>885</v>
      </c>
      <c r="B2352" s="2048" t="s">
        <v>3427</v>
      </c>
      <c r="C2352" s="2288">
        <v>1.87</v>
      </c>
      <c r="D2352" s="2160">
        <v>10200</v>
      </c>
      <c r="E2352" s="446">
        <v>51.78</v>
      </c>
      <c r="F2352" s="471">
        <f t="shared" ref="F2352:F2405" si="555">ROUND(E2352*(1-$F$11),2)</f>
        <v>51.78</v>
      </c>
      <c r="G2352" s="691">
        <f>'Заказ, cкидки и курсы валют'!$J$23*F2352</f>
        <v>595.47</v>
      </c>
      <c r="H2352" s="96">
        <f t="shared" ref="H2352:H2405" si="556">ROUND((D2352/1000)*G2352,2)</f>
        <v>6073.79</v>
      </c>
      <c r="I2352" s="1669"/>
    </row>
    <row r="2353" spans="1:9" ht="14.15" customHeight="1">
      <c r="A2353" s="2047" t="s">
        <v>2609</v>
      </c>
      <c r="B2353" s="2048" t="s">
        <v>2604</v>
      </c>
      <c r="C2353" s="2288">
        <v>1.9</v>
      </c>
      <c r="D2353" s="2160">
        <v>11000</v>
      </c>
      <c r="E2353" s="446">
        <v>61.42</v>
      </c>
      <c r="F2353" s="471">
        <f t="shared" si="555"/>
        <v>61.42</v>
      </c>
      <c r="G2353" s="691">
        <f>'Заказ, cкидки и курсы валют'!$J$23*F2353</f>
        <v>706.33</v>
      </c>
      <c r="H2353" s="96">
        <f t="shared" si="556"/>
        <v>7769.63</v>
      </c>
      <c r="I2353" s="1669"/>
    </row>
    <row r="2354" spans="1:9" ht="14.15" customHeight="1">
      <c r="A2354" s="2047" t="s">
        <v>886</v>
      </c>
      <c r="B2354" s="2048" t="s">
        <v>3433</v>
      </c>
      <c r="C2354" s="2288">
        <v>2.19</v>
      </c>
      <c r="D2354" s="2160">
        <v>10200</v>
      </c>
      <c r="E2354" s="446">
        <v>64.73</v>
      </c>
      <c r="F2354" s="471">
        <f t="shared" si="555"/>
        <v>64.73</v>
      </c>
      <c r="G2354" s="691">
        <f>'Заказ, cкидки и курсы валют'!$J$23*F2354</f>
        <v>744.3950000000001</v>
      </c>
      <c r="H2354" s="96">
        <f t="shared" si="556"/>
        <v>7592.83</v>
      </c>
      <c r="I2354" s="1669"/>
    </row>
    <row r="2355" spans="1:9" ht="14.15" customHeight="1">
      <c r="A2355" s="2047" t="s">
        <v>887</v>
      </c>
      <c r="B2355" s="2048" t="s">
        <v>3428</v>
      </c>
      <c r="C2355" s="2288">
        <v>2.25</v>
      </c>
      <c r="D2355" s="2160">
        <v>10200</v>
      </c>
      <c r="E2355" s="446">
        <v>66.47</v>
      </c>
      <c r="F2355" s="471">
        <f t="shared" si="555"/>
        <v>66.47</v>
      </c>
      <c r="G2355" s="691">
        <f>'Заказ, cкидки и курсы валют'!$J$23*F2355</f>
        <v>764.40499999999997</v>
      </c>
      <c r="H2355" s="96">
        <f t="shared" si="556"/>
        <v>7796.93</v>
      </c>
      <c r="I2355" s="1669"/>
    </row>
    <row r="2356" spans="1:9" ht="14.15" customHeight="1">
      <c r="A2356" s="2047" t="s">
        <v>888</v>
      </c>
      <c r="B2356" s="2048" t="s">
        <v>166</v>
      </c>
      <c r="C2356" s="2288">
        <v>2.83</v>
      </c>
      <c r="D2356" s="2160">
        <v>8800</v>
      </c>
      <c r="E2356" s="446">
        <v>77.040000000000006</v>
      </c>
      <c r="F2356" s="471">
        <f t="shared" si="555"/>
        <v>77.040000000000006</v>
      </c>
      <c r="G2356" s="691">
        <f>'Заказ, cкидки и курсы валют'!$J$23*F2356</f>
        <v>885.96</v>
      </c>
      <c r="H2356" s="96">
        <f t="shared" si="556"/>
        <v>7796.45</v>
      </c>
      <c r="I2356" s="1669"/>
    </row>
    <row r="2357" spans="1:9" ht="14.15" customHeight="1">
      <c r="A2357" s="2047" t="s">
        <v>889</v>
      </c>
      <c r="B2357" s="2048" t="s">
        <v>167</v>
      </c>
      <c r="C2357" s="2288">
        <v>3.3</v>
      </c>
      <c r="D2357" s="2160">
        <v>7000</v>
      </c>
      <c r="E2357" s="446">
        <v>95.96</v>
      </c>
      <c r="F2357" s="471">
        <f t="shared" si="555"/>
        <v>95.96</v>
      </c>
      <c r="G2357" s="691">
        <f>'Заказ, cкидки и курсы валют'!$J$23*F2357</f>
        <v>1103.54</v>
      </c>
      <c r="H2357" s="96">
        <f t="shared" si="556"/>
        <v>7724.78</v>
      </c>
      <c r="I2357" s="1669"/>
    </row>
    <row r="2358" spans="1:9" ht="14.15" customHeight="1">
      <c r="A2358" s="2047" t="s">
        <v>890</v>
      </c>
      <c r="B2358" s="2048" t="s">
        <v>168</v>
      </c>
      <c r="C2358" s="2288">
        <v>3.88</v>
      </c>
      <c r="D2358" s="2160">
        <v>6000</v>
      </c>
      <c r="E2358" s="446">
        <v>107.02</v>
      </c>
      <c r="F2358" s="471">
        <f t="shared" si="555"/>
        <v>107.02</v>
      </c>
      <c r="G2358" s="691">
        <f>'Заказ, cкидки и курсы валют'!$J$23*F2358</f>
        <v>1230.73</v>
      </c>
      <c r="H2358" s="96">
        <f t="shared" si="556"/>
        <v>7384.38</v>
      </c>
      <c r="I2358" s="1669"/>
    </row>
    <row r="2359" spans="1:9" ht="14.15" customHeight="1">
      <c r="A2359" s="2047" t="s">
        <v>891</v>
      </c>
      <c r="B2359" s="2048" t="s">
        <v>604</v>
      </c>
      <c r="C2359" s="2288">
        <v>4.57</v>
      </c>
      <c r="D2359" s="2160">
        <v>5500</v>
      </c>
      <c r="E2359" s="446">
        <v>133.4</v>
      </c>
      <c r="F2359" s="471">
        <f t="shared" si="555"/>
        <v>133.4</v>
      </c>
      <c r="G2359" s="691">
        <f>'Заказ, cкидки и курсы валют'!$J$23*F2359</f>
        <v>1534.1000000000001</v>
      </c>
      <c r="H2359" s="96">
        <f t="shared" si="556"/>
        <v>8437.5499999999993</v>
      </c>
      <c r="I2359" s="1669"/>
    </row>
    <row r="2360" spans="1:9" ht="14.15" customHeight="1">
      <c r="A2360" s="2047" t="s">
        <v>892</v>
      </c>
      <c r="B2360" s="2048" t="s">
        <v>169</v>
      </c>
      <c r="C2360" s="2288">
        <v>5.2</v>
      </c>
      <c r="D2360" s="2160">
        <v>4300</v>
      </c>
      <c r="E2360" s="446">
        <v>134.11000000000001</v>
      </c>
      <c r="F2360" s="471">
        <f t="shared" si="555"/>
        <v>134.11000000000001</v>
      </c>
      <c r="G2360" s="691">
        <f>'Заказ, cкидки и курсы валют'!$J$23*F2360</f>
        <v>1542.2650000000001</v>
      </c>
      <c r="H2360" s="96">
        <f t="shared" si="556"/>
        <v>6631.74</v>
      </c>
      <c r="I2360" s="1669"/>
    </row>
    <row r="2361" spans="1:9" ht="14.15" customHeight="1">
      <c r="A2361" s="2047" t="s">
        <v>893</v>
      </c>
      <c r="B2361" s="2048" t="s">
        <v>605</v>
      </c>
      <c r="C2361" s="2288">
        <v>5.6</v>
      </c>
      <c r="D2361" s="2160">
        <v>3100</v>
      </c>
      <c r="E2361" s="446">
        <v>148.37</v>
      </c>
      <c r="F2361" s="471">
        <f t="shared" si="555"/>
        <v>148.37</v>
      </c>
      <c r="G2361" s="691">
        <f>'Заказ, cкидки и курсы валют'!$J$23*F2361</f>
        <v>1706.2550000000001</v>
      </c>
      <c r="H2361" s="96">
        <f t="shared" si="556"/>
        <v>5289.39</v>
      </c>
      <c r="I2361" s="1669"/>
    </row>
    <row r="2362" spans="1:9" ht="14.15" customHeight="1">
      <c r="A2362" s="2047" t="s">
        <v>894</v>
      </c>
      <c r="B2362" s="2048" t="s">
        <v>170</v>
      </c>
      <c r="C2362" s="2288">
        <v>6.2</v>
      </c>
      <c r="D2362" s="2160">
        <v>3800</v>
      </c>
      <c r="E2362" s="446">
        <v>160.80000000000001</v>
      </c>
      <c r="F2362" s="471">
        <f t="shared" si="555"/>
        <v>160.80000000000001</v>
      </c>
      <c r="G2362" s="691">
        <f>'Заказ, cкидки и курсы валют'!$J$23*F2362</f>
        <v>1849.2</v>
      </c>
      <c r="H2362" s="96">
        <f t="shared" si="556"/>
        <v>7026.96</v>
      </c>
      <c r="I2362" s="1669"/>
    </row>
    <row r="2363" spans="1:9" ht="14.15" customHeight="1">
      <c r="A2363" s="520" t="s">
        <v>8950</v>
      </c>
      <c r="B2363" s="399" t="s">
        <v>8951</v>
      </c>
      <c r="C2363" s="2288">
        <v>6.8</v>
      </c>
      <c r="D2363" s="2160">
        <v>3500</v>
      </c>
      <c r="E2363" s="446">
        <v>169.13</v>
      </c>
      <c r="F2363" s="471">
        <f t="shared" si="555"/>
        <v>169.13</v>
      </c>
      <c r="G2363" s="691">
        <f>'Заказ, cкидки и курсы валют'!$J$23*F2363</f>
        <v>1944.9949999999999</v>
      </c>
      <c r="H2363" s="96">
        <f t="shared" si="556"/>
        <v>6807.48</v>
      </c>
      <c r="I2363" s="1669"/>
    </row>
    <row r="2364" spans="1:9" ht="14.15" customHeight="1">
      <c r="A2364" s="2047" t="s">
        <v>895</v>
      </c>
      <c r="B2364" s="2048" t="s">
        <v>171</v>
      </c>
      <c r="C2364" s="2288">
        <v>7.3</v>
      </c>
      <c r="D2364" s="2160">
        <v>3100</v>
      </c>
      <c r="E2364" s="446">
        <v>190.62</v>
      </c>
      <c r="F2364" s="471">
        <f t="shared" si="555"/>
        <v>190.62</v>
      </c>
      <c r="G2364" s="691">
        <f>'Заказ, cкидки и курсы валют'!$J$23*F2364</f>
        <v>2192.13</v>
      </c>
      <c r="H2364" s="96">
        <f t="shared" si="556"/>
        <v>6795.6</v>
      </c>
      <c r="I2364" s="1669"/>
    </row>
    <row r="2365" spans="1:9" ht="14.15" customHeight="1">
      <c r="A2365" s="2047" t="s">
        <v>896</v>
      </c>
      <c r="B2365" s="2048" t="s">
        <v>1328</v>
      </c>
      <c r="C2365" s="2288">
        <v>8.06</v>
      </c>
      <c r="D2365" s="2160">
        <v>2200</v>
      </c>
      <c r="E2365" s="446">
        <v>224.49</v>
      </c>
      <c r="F2365" s="471">
        <f t="shared" si="555"/>
        <v>224.49</v>
      </c>
      <c r="G2365" s="691">
        <f>'Заказ, cкидки и курсы валют'!$J$23*F2365</f>
        <v>2581.6350000000002</v>
      </c>
      <c r="H2365" s="96">
        <f t="shared" si="556"/>
        <v>5679.6</v>
      </c>
      <c r="I2365" s="1669"/>
    </row>
    <row r="2366" spans="1:9" ht="14.15" customHeight="1">
      <c r="A2366" s="2047" t="s">
        <v>897</v>
      </c>
      <c r="B2366" s="2048" t="s">
        <v>172</v>
      </c>
      <c r="C2366" s="2288">
        <v>8.5</v>
      </c>
      <c r="D2366" s="2160">
        <v>2500</v>
      </c>
      <c r="E2366" s="446">
        <v>207.64</v>
      </c>
      <c r="F2366" s="471">
        <f t="shared" si="555"/>
        <v>207.64</v>
      </c>
      <c r="G2366" s="691">
        <f>'Заказ, cкидки и курсы валют'!$J$23*F2366</f>
        <v>2387.8599999999997</v>
      </c>
      <c r="H2366" s="96">
        <f t="shared" si="556"/>
        <v>5969.65</v>
      </c>
      <c r="I2366" s="1669"/>
    </row>
    <row r="2367" spans="1:9" ht="14.15" customHeight="1">
      <c r="A2367" s="2047" t="s">
        <v>898</v>
      </c>
      <c r="B2367" s="2048" t="s">
        <v>3963</v>
      </c>
      <c r="C2367" s="2288">
        <v>9.0500000000000007</v>
      </c>
      <c r="D2367" s="2160">
        <v>2000</v>
      </c>
      <c r="E2367" s="446">
        <v>227.39</v>
      </c>
      <c r="F2367" s="471">
        <f t="shared" si="555"/>
        <v>227.39</v>
      </c>
      <c r="G2367" s="691">
        <f>'Заказ, cкидки и курсы валют'!$J$23*F2367</f>
        <v>2614.9849999999997</v>
      </c>
      <c r="H2367" s="96">
        <f t="shared" si="556"/>
        <v>5229.97</v>
      </c>
      <c r="I2367" s="1669"/>
    </row>
    <row r="2368" spans="1:9" ht="14.15" customHeight="1">
      <c r="A2368" s="2047" t="s">
        <v>899</v>
      </c>
      <c r="B2368" s="2048" t="s">
        <v>173</v>
      </c>
      <c r="C2368" s="2288">
        <v>9.6</v>
      </c>
      <c r="D2368" s="2160">
        <v>2200</v>
      </c>
      <c r="E2368" s="446">
        <v>249.97</v>
      </c>
      <c r="F2368" s="471">
        <f t="shared" si="555"/>
        <v>249.97</v>
      </c>
      <c r="G2368" s="691">
        <f>'Заказ, cкидки и курсы валют'!$J$23*F2368</f>
        <v>2874.6550000000002</v>
      </c>
      <c r="H2368" s="96">
        <f t="shared" si="556"/>
        <v>6324.24</v>
      </c>
      <c r="I2368" s="1669"/>
    </row>
    <row r="2369" spans="1:9" ht="14.15" customHeight="1">
      <c r="A2369" s="2047" t="s">
        <v>900</v>
      </c>
      <c r="B2369" s="2048" t="s">
        <v>973</v>
      </c>
      <c r="C2369" s="2288">
        <v>10.6</v>
      </c>
      <c r="D2369" s="2160">
        <v>1800</v>
      </c>
      <c r="E2369" s="446">
        <v>306.82</v>
      </c>
      <c r="F2369" s="471">
        <f t="shared" si="555"/>
        <v>306.82</v>
      </c>
      <c r="G2369" s="691">
        <f>'Заказ, cкидки и курсы валют'!$J$23*F2369</f>
        <v>3528.43</v>
      </c>
      <c r="H2369" s="96">
        <f t="shared" si="556"/>
        <v>6351.17</v>
      </c>
      <c r="I2369" s="1669"/>
    </row>
    <row r="2370" spans="1:9" ht="14.15" customHeight="1">
      <c r="A2370" s="2047" t="s">
        <v>901</v>
      </c>
      <c r="B2370" s="2048" t="s">
        <v>174</v>
      </c>
      <c r="C2370" s="2288">
        <v>10.26</v>
      </c>
      <c r="D2370" s="2160">
        <v>1500</v>
      </c>
      <c r="E2370" s="446">
        <v>281.02999999999997</v>
      </c>
      <c r="F2370" s="471">
        <f t="shared" si="555"/>
        <v>281.02999999999997</v>
      </c>
      <c r="G2370" s="691">
        <f>'Заказ, cкидки и курсы валют'!$J$23*F2370</f>
        <v>3231.8449999999998</v>
      </c>
      <c r="H2370" s="96">
        <f t="shared" si="556"/>
        <v>4847.7700000000004</v>
      </c>
      <c r="I2370" s="1669"/>
    </row>
    <row r="2371" spans="1:9" ht="14.15" customHeight="1">
      <c r="A2371" s="2047" t="s">
        <v>2960</v>
      </c>
      <c r="B2371" s="2048" t="s">
        <v>2961</v>
      </c>
      <c r="C2371" s="2288">
        <v>11.85</v>
      </c>
      <c r="D2371" s="2160">
        <v>1500</v>
      </c>
      <c r="E2371" s="446">
        <v>311.3</v>
      </c>
      <c r="F2371" s="471">
        <f t="shared" si="555"/>
        <v>311.3</v>
      </c>
      <c r="G2371" s="691">
        <f>'Заказ, cкидки и курсы валют'!$J$23*F2371</f>
        <v>3579.9500000000003</v>
      </c>
      <c r="H2371" s="96">
        <f t="shared" si="556"/>
        <v>5369.93</v>
      </c>
      <c r="I2371" s="1669"/>
    </row>
    <row r="2372" spans="1:9" ht="14.15" customHeight="1">
      <c r="A2372" s="2047" t="s">
        <v>902</v>
      </c>
      <c r="B2372" s="2048" t="s">
        <v>175</v>
      </c>
      <c r="C2372" s="2288">
        <v>12</v>
      </c>
      <c r="D2372" s="2160">
        <v>1200</v>
      </c>
      <c r="E2372" s="446">
        <v>293.92</v>
      </c>
      <c r="F2372" s="471">
        <f t="shared" si="555"/>
        <v>293.92</v>
      </c>
      <c r="G2372" s="691">
        <f>'Заказ, cкидки и курсы валют'!$J$23*F2372</f>
        <v>3380.0800000000004</v>
      </c>
      <c r="H2372" s="96">
        <f t="shared" si="556"/>
        <v>4056.1</v>
      </c>
      <c r="I2372" s="1669"/>
    </row>
    <row r="2373" spans="1:9" ht="14.15" customHeight="1">
      <c r="A2373" s="2047" t="s">
        <v>903</v>
      </c>
      <c r="B2373" s="2048" t="s">
        <v>3434</v>
      </c>
      <c r="C2373" s="2288">
        <v>2.4300000000000002</v>
      </c>
      <c r="D2373" s="2160">
        <v>10000</v>
      </c>
      <c r="E2373" s="446">
        <v>67.2</v>
      </c>
      <c r="F2373" s="471">
        <f t="shared" si="555"/>
        <v>67.2</v>
      </c>
      <c r="G2373" s="691">
        <f>'Заказ, cкидки и курсы валют'!$J$23*F2373</f>
        <v>772.80000000000007</v>
      </c>
      <c r="H2373" s="96">
        <f t="shared" si="556"/>
        <v>7728</v>
      </c>
      <c r="I2373" s="1669"/>
    </row>
    <row r="2374" spans="1:9" ht="14.15" customHeight="1">
      <c r="A2374" s="2047" t="s">
        <v>904</v>
      </c>
      <c r="B2374" s="2048" t="s">
        <v>3435</v>
      </c>
      <c r="C2374" s="2288">
        <v>2.8</v>
      </c>
      <c r="D2374" s="2160">
        <v>7000</v>
      </c>
      <c r="E2374" s="446">
        <v>75.94</v>
      </c>
      <c r="F2374" s="471">
        <f t="shared" si="555"/>
        <v>75.94</v>
      </c>
      <c r="G2374" s="691">
        <f>'Заказ, cкидки и курсы валют'!$J$23*F2374</f>
        <v>873.31</v>
      </c>
      <c r="H2374" s="96">
        <f t="shared" si="556"/>
        <v>6113.17</v>
      </c>
      <c r="I2374" s="1669"/>
    </row>
    <row r="2375" spans="1:9" ht="14.15" customHeight="1">
      <c r="A2375" s="2047" t="s">
        <v>2611</v>
      </c>
      <c r="B2375" s="2048" t="s">
        <v>3761</v>
      </c>
      <c r="C2375" s="2288">
        <v>3.04</v>
      </c>
      <c r="D2375" s="2160">
        <v>7000</v>
      </c>
      <c r="E2375" s="446">
        <v>86.14</v>
      </c>
      <c r="F2375" s="471">
        <f t="shared" si="555"/>
        <v>86.14</v>
      </c>
      <c r="G2375" s="691">
        <f>'Заказ, cкидки и курсы валют'!$J$23*F2375</f>
        <v>990.61</v>
      </c>
      <c r="H2375" s="96">
        <f t="shared" si="556"/>
        <v>6934.27</v>
      </c>
      <c r="I2375" s="1669"/>
    </row>
    <row r="2376" spans="1:9" ht="14.15" customHeight="1">
      <c r="A2376" s="2047" t="s">
        <v>905</v>
      </c>
      <c r="B2376" s="2048" t="s">
        <v>99</v>
      </c>
      <c r="C2376" s="2288">
        <v>3.25</v>
      </c>
      <c r="D2376" s="2160">
        <v>7000</v>
      </c>
      <c r="E2376" s="446">
        <v>92.24</v>
      </c>
      <c r="F2376" s="471">
        <f t="shared" si="555"/>
        <v>92.24</v>
      </c>
      <c r="G2376" s="691">
        <f>'Заказ, cкидки и курсы валют'!$J$23*F2376</f>
        <v>1060.76</v>
      </c>
      <c r="H2376" s="96">
        <f t="shared" si="556"/>
        <v>7425.32</v>
      </c>
      <c r="I2376" s="1669"/>
    </row>
    <row r="2377" spans="1:9" ht="14.15" customHeight="1">
      <c r="A2377" s="2047" t="s">
        <v>906</v>
      </c>
      <c r="B2377" s="2048" t="s">
        <v>100</v>
      </c>
      <c r="C2377" s="2288">
        <v>3.9</v>
      </c>
      <c r="D2377" s="2160">
        <v>6000</v>
      </c>
      <c r="E2377" s="446">
        <v>110.62</v>
      </c>
      <c r="F2377" s="471">
        <f t="shared" si="555"/>
        <v>110.62</v>
      </c>
      <c r="G2377" s="691">
        <f>'Заказ, cкидки и курсы валют'!$J$23*F2377</f>
        <v>1272.1300000000001</v>
      </c>
      <c r="H2377" s="96">
        <f t="shared" si="556"/>
        <v>7632.78</v>
      </c>
      <c r="I2377" s="1669"/>
    </row>
    <row r="2378" spans="1:9" ht="14.15" customHeight="1">
      <c r="A2378" s="2047" t="s">
        <v>907</v>
      </c>
      <c r="B2378" s="2048" t="s">
        <v>1317</v>
      </c>
      <c r="C2378" s="2288">
        <v>4.9800000000000004</v>
      </c>
      <c r="D2378" s="2160">
        <v>4800</v>
      </c>
      <c r="E2378" s="446">
        <v>120.62</v>
      </c>
      <c r="F2378" s="471">
        <f t="shared" si="555"/>
        <v>120.62</v>
      </c>
      <c r="G2378" s="691">
        <f>'Заказ, cкидки и курсы валют'!$J$23*F2378</f>
        <v>1387.13</v>
      </c>
      <c r="H2378" s="96">
        <f t="shared" si="556"/>
        <v>6658.22</v>
      </c>
      <c r="I2378" s="1669"/>
    </row>
    <row r="2379" spans="1:9" ht="14.15" customHeight="1">
      <c r="A2379" s="2047" t="s">
        <v>908</v>
      </c>
      <c r="B2379" s="2048" t="s">
        <v>188</v>
      </c>
      <c r="C2379" s="2288">
        <v>5.6</v>
      </c>
      <c r="D2379" s="2160">
        <v>4100</v>
      </c>
      <c r="E2379" s="446">
        <v>149.57</v>
      </c>
      <c r="F2379" s="471">
        <f t="shared" si="555"/>
        <v>149.57</v>
      </c>
      <c r="G2379" s="691">
        <f>'Заказ, cкидки и курсы валют'!$J$23*F2379</f>
        <v>1720.0549999999998</v>
      </c>
      <c r="H2379" s="96">
        <f t="shared" si="556"/>
        <v>7052.23</v>
      </c>
      <c r="I2379" s="1669"/>
    </row>
    <row r="2380" spans="1:9" ht="14.15" customHeight="1">
      <c r="A2380" s="2047" t="s">
        <v>909</v>
      </c>
      <c r="B2380" s="2048" t="s">
        <v>609</v>
      </c>
      <c r="C2380" s="2288">
        <v>6.5</v>
      </c>
      <c r="D2380" s="2160">
        <v>3600</v>
      </c>
      <c r="E2380" s="446">
        <v>171.9</v>
      </c>
      <c r="F2380" s="471">
        <f t="shared" si="555"/>
        <v>171.9</v>
      </c>
      <c r="G2380" s="691">
        <f>'Заказ, cкидки и курсы валют'!$J$23*F2380</f>
        <v>1976.8500000000001</v>
      </c>
      <c r="H2380" s="96">
        <f t="shared" si="556"/>
        <v>7116.66</v>
      </c>
      <c r="I2380" s="1669"/>
    </row>
    <row r="2381" spans="1:9" ht="14.15" customHeight="1">
      <c r="A2381" s="2047" t="s">
        <v>910</v>
      </c>
      <c r="B2381" s="2048" t="s">
        <v>177</v>
      </c>
      <c r="C2381" s="2288">
        <v>7</v>
      </c>
      <c r="D2381" s="2160">
        <v>3200</v>
      </c>
      <c r="E2381" s="446">
        <v>190.05</v>
      </c>
      <c r="F2381" s="471">
        <f t="shared" si="555"/>
        <v>190.05</v>
      </c>
      <c r="G2381" s="691">
        <f>'Заказ, cкидки и курсы валют'!$J$23*F2381</f>
        <v>2185.5750000000003</v>
      </c>
      <c r="H2381" s="96">
        <f t="shared" si="556"/>
        <v>6993.84</v>
      </c>
      <c r="I2381" s="1669"/>
    </row>
    <row r="2382" spans="1:9" ht="14.15" customHeight="1">
      <c r="A2382" s="2047" t="s">
        <v>911</v>
      </c>
      <c r="B2382" s="2048" t="s">
        <v>83</v>
      </c>
      <c r="C2382" s="2288">
        <v>8</v>
      </c>
      <c r="D2382" s="2160">
        <v>2200</v>
      </c>
      <c r="E2382" s="446">
        <v>211.2</v>
      </c>
      <c r="F2382" s="471">
        <f t="shared" si="555"/>
        <v>211.2</v>
      </c>
      <c r="G2382" s="691">
        <f>'Заказ, cкидки и курсы валют'!$J$23*F2382</f>
        <v>2428.7999999999997</v>
      </c>
      <c r="H2382" s="96">
        <f t="shared" si="556"/>
        <v>5343.36</v>
      </c>
      <c r="I2382" s="1669"/>
    </row>
    <row r="2383" spans="1:9" ht="14.15" customHeight="1">
      <c r="A2383" s="2047" t="s">
        <v>912</v>
      </c>
      <c r="B2383" s="2048" t="s">
        <v>178</v>
      </c>
      <c r="C2383" s="2288">
        <v>9.0500000000000007</v>
      </c>
      <c r="D2383" s="2160">
        <v>2600</v>
      </c>
      <c r="E2383" s="446">
        <v>223.52</v>
      </c>
      <c r="F2383" s="471">
        <f t="shared" si="555"/>
        <v>223.52</v>
      </c>
      <c r="G2383" s="691">
        <f>'Заказ, cкидки и курсы валют'!$J$23*F2383</f>
        <v>2570.48</v>
      </c>
      <c r="H2383" s="96">
        <f t="shared" si="556"/>
        <v>6683.25</v>
      </c>
      <c r="I2383" s="1669"/>
    </row>
    <row r="2384" spans="1:9" ht="14.15" customHeight="1">
      <c r="A2384" s="2047" t="s">
        <v>913</v>
      </c>
      <c r="B2384" s="2048" t="s">
        <v>2915</v>
      </c>
      <c r="C2384" s="2288">
        <v>10.1</v>
      </c>
      <c r="D2384" s="2160">
        <v>2000</v>
      </c>
      <c r="E2384" s="446">
        <v>251.26</v>
      </c>
      <c r="F2384" s="471">
        <f t="shared" si="555"/>
        <v>251.26</v>
      </c>
      <c r="G2384" s="691">
        <f>'Заказ, cкидки и курсы валют'!$J$23*F2384</f>
        <v>2889.49</v>
      </c>
      <c r="H2384" s="96">
        <f t="shared" si="556"/>
        <v>5778.98</v>
      </c>
      <c r="I2384" s="1669"/>
    </row>
    <row r="2385" spans="1:9" ht="14.15" customHeight="1">
      <c r="A2385" s="2047" t="s">
        <v>914</v>
      </c>
      <c r="B2385" s="2048" t="s">
        <v>179</v>
      </c>
      <c r="C2385" s="2288">
        <v>10.5</v>
      </c>
      <c r="D2385" s="2160">
        <v>2200</v>
      </c>
      <c r="E2385" s="446">
        <v>302.62</v>
      </c>
      <c r="F2385" s="471">
        <f t="shared" si="555"/>
        <v>302.62</v>
      </c>
      <c r="G2385" s="691">
        <f>'Заказ, cкидки и курсы валют'!$J$23*F2385</f>
        <v>3480.13</v>
      </c>
      <c r="H2385" s="96">
        <f t="shared" si="556"/>
        <v>7656.29</v>
      </c>
      <c r="I2385" s="1669"/>
    </row>
    <row r="2386" spans="1:9" ht="14.15" customHeight="1">
      <c r="A2386" s="2047" t="s">
        <v>915</v>
      </c>
      <c r="B2386" s="2048" t="s">
        <v>1318</v>
      </c>
      <c r="C2386" s="2288">
        <v>11.73</v>
      </c>
      <c r="D2386" s="2160">
        <v>1700</v>
      </c>
      <c r="E2386" s="446">
        <v>321.42</v>
      </c>
      <c r="F2386" s="471">
        <f t="shared" si="555"/>
        <v>321.42</v>
      </c>
      <c r="G2386" s="691">
        <f>'Заказ, cкидки и курсы валют'!$J$23*F2386</f>
        <v>3696.3300000000004</v>
      </c>
      <c r="H2386" s="96">
        <f t="shared" si="556"/>
        <v>6283.76</v>
      </c>
      <c r="I2386" s="1669"/>
    </row>
    <row r="2387" spans="1:9" ht="14.15" customHeight="1">
      <c r="A2387" s="2047" t="s">
        <v>916</v>
      </c>
      <c r="B2387" s="2048" t="s">
        <v>180</v>
      </c>
      <c r="C2387" s="2288">
        <v>12.2</v>
      </c>
      <c r="D2387" s="2160">
        <v>2000</v>
      </c>
      <c r="E2387" s="446">
        <v>304.51</v>
      </c>
      <c r="F2387" s="471">
        <f t="shared" si="555"/>
        <v>304.51</v>
      </c>
      <c r="G2387" s="691">
        <f>'Заказ, cкидки и курсы валют'!$J$23*F2387</f>
        <v>3501.8649999999998</v>
      </c>
      <c r="H2387" s="96">
        <f t="shared" si="556"/>
        <v>7003.73</v>
      </c>
      <c r="I2387" s="1669"/>
    </row>
    <row r="2388" spans="1:9" ht="14.15" customHeight="1">
      <c r="A2388" s="2047" t="s">
        <v>917</v>
      </c>
      <c r="B2388" s="2048" t="s">
        <v>3964</v>
      </c>
      <c r="C2388" s="2288">
        <v>13.45</v>
      </c>
      <c r="D2388" s="2160">
        <v>1500</v>
      </c>
      <c r="E2388" s="446">
        <v>362.85</v>
      </c>
      <c r="F2388" s="471">
        <f t="shared" si="555"/>
        <v>362.85</v>
      </c>
      <c r="G2388" s="691">
        <f>'Заказ, cкидки и курсы валют'!$J$23*F2388</f>
        <v>4172.7750000000005</v>
      </c>
      <c r="H2388" s="96">
        <f t="shared" si="556"/>
        <v>6259.16</v>
      </c>
      <c r="I2388" s="1669"/>
    </row>
    <row r="2389" spans="1:9" ht="14.15" customHeight="1">
      <c r="A2389" s="2047" t="s">
        <v>918</v>
      </c>
      <c r="B2389" s="2048" t="s">
        <v>181</v>
      </c>
      <c r="C2389" s="2288">
        <v>13.8</v>
      </c>
      <c r="D2389" s="2160">
        <v>1700</v>
      </c>
      <c r="E2389" s="446">
        <v>397.15</v>
      </c>
      <c r="F2389" s="471">
        <f t="shared" si="555"/>
        <v>397.15</v>
      </c>
      <c r="G2389" s="691">
        <f>'Заказ, cкидки и курсы валют'!$J$23*F2389</f>
        <v>4567.2249999999995</v>
      </c>
      <c r="H2389" s="96">
        <f t="shared" si="556"/>
        <v>7764.28</v>
      </c>
      <c r="I2389" s="1669"/>
    </row>
    <row r="2390" spans="1:9" ht="14.15" customHeight="1">
      <c r="A2390" s="2047" t="s">
        <v>919</v>
      </c>
      <c r="B2390" s="2048" t="s">
        <v>3965</v>
      </c>
      <c r="C2390" s="2288">
        <v>14.75</v>
      </c>
      <c r="D2390" s="2160">
        <v>1200</v>
      </c>
      <c r="E2390" s="446">
        <v>409.65</v>
      </c>
      <c r="F2390" s="471">
        <f t="shared" si="555"/>
        <v>409.65</v>
      </c>
      <c r="G2390" s="691">
        <f>'Заказ, cкидки и курсы валют'!$J$23*F2390</f>
        <v>4710.9749999999995</v>
      </c>
      <c r="H2390" s="96">
        <f t="shared" si="556"/>
        <v>5653.17</v>
      </c>
      <c r="I2390" s="1669"/>
    </row>
    <row r="2391" spans="1:9" ht="14.15" customHeight="1">
      <c r="A2391" s="2047" t="s">
        <v>920</v>
      </c>
      <c r="B2391" s="2048" t="s">
        <v>182</v>
      </c>
      <c r="C2391" s="2288">
        <v>15.1</v>
      </c>
      <c r="D2391" s="2160">
        <v>1000</v>
      </c>
      <c r="E2391" s="446">
        <v>442.62</v>
      </c>
      <c r="F2391" s="471">
        <f t="shared" si="555"/>
        <v>442.62</v>
      </c>
      <c r="G2391" s="691">
        <f>'Заказ, cкидки и курсы валют'!$J$23*F2391</f>
        <v>5090.13</v>
      </c>
      <c r="H2391" s="96">
        <f t="shared" si="556"/>
        <v>5090.13</v>
      </c>
      <c r="I2391" s="1669"/>
    </row>
    <row r="2392" spans="1:9" ht="14.15" customHeight="1">
      <c r="A2392" s="2047" t="s">
        <v>921</v>
      </c>
      <c r="B2392" s="2048" t="s">
        <v>183</v>
      </c>
      <c r="C2392" s="2288">
        <v>16.64</v>
      </c>
      <c r="D2392" s="2160">
        <v>1000</v>
      </c>
      <c r="E2392" s="446">
        <v>491.65</v>
      </c>
      <c r="F2392" s="471">
        <f t="shared" si="555"/>
        <v>491.65</v>
      </c>
      <c r="G2392" s="691">
        <f>'Заказ, cкидки и курсы валют'!$J$23*F2392</f>
        <v>5653.9749999999995</v>
      </c>
      <c r="H2392" s="96">
        <f t="shared" si="556"/>
        <v>5653.98</v>
      </c>
      <c r="I2392" s="1669"/>
    </row>
    <row r="2393" spans="1:9" ht="14.15" customHeight="1">
      <c r="A2393" s="2047" t="s">
        <v>2962</v>
      </c>
      <c r="B2393" s="2048" t="s">
        <v>1028</v>
      </c>
      <c r="C2393" s="2288">
        <v>5.12</v>
      </c>
      <c r="D2393" s="2160">
        <v>3000</v>
      </c>
      <c r="E2393" s="446">
        <v>138.21</v>
      </c>
      <c r="F2393" s="471">
        <f t="shared" si="555"/>
        <v>138.21</v>
      </c>
      <c r="G2393" s="691">
        <f>'Заказ, cкидки и курсы валют'!$J$23*F2393</f>
        <v>1589.4150000000002</v>
      </c>
      <c r="H2393" s="96">
        <f t="shared" si="556"/>
        <v>4768.25</v>
      </c>
      <c r="I2393" s="1669"/>
    </row>
    <row r="2394" spans="1:9" ht="14.15" customHeight="1">
      <c r="A2394" s="2047" t="s">
        <v>922</v>
      </c>
      <c r="B2394" s="2048" t="s">
        <v>3430</v>
      </c>
      <c r="C2394" s="2288">
        <v>5.58</v>
      </c>
      <c r="D2394" s="2160">
        <v>2800</v>
      </c>
      <c r="E2394" s="446">
        <v>181.58</v>
      </c>
      <c r="F2394" s="471">
        <f t="shared" si="555"/>
        <v>181.58</v>
      </c>
      <c r="G2394" s="691">
        <f>'Заказ, cкидки и курсы валют'!$J$23*F2394</f>
        <v>2088.17</v>
      </c>
      <c r="H2394" s="96">
        <f t="shared" si="556"/>
        <v>5846.88</v>
      </c>
      <c r="I2394" s="1669"/>
    </row>
    <row r="2395" spans="1:9" ht="14.15" customHeight="1">
      <c r="A2395" s="2047" t="s">
        <v>923</v>
      </c>
      <c r="B2395" s="2048" t="s">
        <v>2898</v>
      </c>
      <c r="C2395" s="2288">
        <v>7.4</v>
      </c>
      <c r="D2395" s="2160">
        <v>2600</v>
      </c>
      <c r="E2395" s="446">
        <v>190.88</v>
      </c>
      <c r="F2395" s="471">
        <f t="shared" si="555"/>
        <v>190.88</v>
      </c>
      <c r="G2395" s="691">
        <f>'Заказ, cкидки и курсы валют'!$J$23*F2395</f>
        <v>2195.12</v>
      </c>
      <c r="H2395" s="96">
        <f t="shared" si="556"/>
        <v>5707.31</v>
      </c>
      <c r="I2395" s="1669"/>
    </row>
    <row r="2396" spans="1:9" ht="14.15" customHeight="1">
      <c r="A2396" s="2047" t="s">
        <v>924</v>
      </c>
      <c r="B2396" s="2048" t="s">
        <v>2899</v>
      </c>
      <c r="C2396" s="2288">
        <v>8.8000000000000007</v>
      </c>
      <c r="D2396" s="2160">
        <v>2200</v>
      </c>
      <c r="E2396" s="446">
        <v>260.20999999999998</v>
      </c>
      <c r="F2396" s="471">
        <f t="shared" si="555"/>
        <v>260.20999999999998</v>
      </c>
      <c r="G2396" s="691">
        <f>'Заказ, cкидки и курсы валют'!$J$23*F2396</f>
        <v>2992.415</v>
      </c>
      <c r="H2396" s="96">
        <f t="shared" si="556"/>
        <v>6583.31</v>
      </c>
      <c r="I2396" s="1669"/>
    </row>
    <row r="2397" spans="1:9" ht="14.15" customHeight="1">
      <c r="A2397" s="2047" t="s">
        <v>925</v>
      </c>
      <c r="B2397" s="2048" t="s">
        <v>610</v>
      </c>
      <c r="C2397" s="2288">
        <v>10.15</v>
      </c>
      <c r="D2397" s="2160">
        <v>2000</v>
      </c>
      <c r="E2397" s="446">
        <v>253.43</v>
      </c>
      <c r="F2397" s="471">
        <f t="shared" si="555"/>
        <v>253.43</v>
      </c>
      <c r="G2397" s="691">
        <f>'Заказ, cкидки и курсы валют'!$J$23*F2397</f>
        <v>2914.4450000000002</v>
      </c>
      <c r="H2397" s="96">
        <f t="shared" si="556"/>
        <v>5828.89</v>
      </c>
      <c r="I2397" s="1669"/>
    </row>
    <row r="2398" spans="1:9" ht="14.15" customHeight="1">
      <c r="A2398" s="2047" t="s">
        <v>926</v>
      </c>
      <c r="B2398" s="2048" t="s">
        <v>2900</v>
      </c>
      <c r="C2398" s="2288">
        <v>12.1</v>
      </c>
      <c r="D2398" s="2160">
        <v>1800</v>
      </c>
      <c r="E2398" s="446">
        <v>300.14999999999998</v>
      </c>
      <c r="F2398" s="471">
        <f t="shared" si="555"/>
        <v>300.14999999999998</v>
      </c>
      <c r="G2398" s="691">
        <f>'Заказ, cкидки и курсы валют'!$J$23*F2398</f>
        <v>3451.7249999999999</v>
      </c>
      <c r="H2398" s="96">
        <f t="shared" si="556"/>
        <v>6213.11</v>
      </c>
      <c r="I2398" s="1669"/>
    </row>
    <row r="2399" spans="1:9" ht="14.15" customHeight="1">
      <c r="A2399" s="2047" t="s">
        <v>2198</v>
      </c>
      <c r="B2399" s="2048" t="s">
        <v>189</v>
      </c>
      <c r="C2399" s="2288">
        <v>13.5</v>
      </c>
      <c r="D2399" s="2160">
        <v>1600</v>
      </c>
      <c r="E2399" s="446">
        <v>335.85</v>
      </c>
      <c r="F2399" s="471">
        <f t="shared" si="555"/>
        <v>335.85</v>
      </c>
      <c r="G2399" s="691">
        <f>'Заказ, cкидки и курсы валют'!$J$23*F2399</f>
        <v>3862.2750000000001</v>
      </c>
      <c r="H2399" s="96">
        <f t="shared" si="556"/>
        <v>6179.64</v>
      </c>
      <c r="I2399" s="1669"/>
    </row>
    <row r="2400" spans="1:9" ht="14.15" customHeight="1">
      <c r="A2400" s="2047" t="s">
        <v>2199</v>
      </c>
      <c r="B2400" s="2048" t="s">
        <v>190</v>
      </c>
      <c r="C2400" s="2288">
        <v>15.8</v>
      </c>
      <c r="D2400" s="2160">
        <v>1500</v>
      </c>
      <c r="E2400" s="446">
        <v>415.83</v>
      </c>
      <c r="F2400" s="471">
        <f t="shared" si="555"/>
        <v>415.83</v>
      </c>
      <c r="G2400" s="691">
        <f>'Заказ, cкидки и курсы валют'!$J$23*F2400</f>
        <v>4782.0450000000001</v>
      </c>
      <c r="H2400" s="96">
        <f t="shared" si="556"/>
        <v>7173.07</v>
      </c>
      <c r="I2400" s="1669"/>
    </row>
    <row r="2401" spans="1:10" ht="14.15" customHeight="1">
      <c r="A2401" s="2047" t="s">
        <v>2200</v>
      </c>
      <c r="B2401" s="2048" t="s">
        <v>191</v>
      </c>
      <c r="C2401" s="2288">
        <v>19.7</v>
      </c>
      <c r="D2401" s="2160">
        <v>1200</v>
      </c>
      <c r="E2401" s="446">
        <v>481.95</v>
      </c>
      <c r="F2401" s="471">
        <f t="shared" si="555"/>
        <v>481.95</v>
      </c>
      <c r="G2401" s="691">
        <f>'Заказ, cкидки и курсы валют'!$J$23*F2401</f>
        <v>5542.4250000000002</v>
      </c>
      <c r="H2401" s="96">
        <f t="shared" si="556"/>
        <v>6650.91</v>
      </c>
      <c r="I2401" s="1669"/>
    </row>
    <row r="2402" spans="1:10" ht="14.15" customHeight="1">
      <c r="A2402" s="2047" t="s">
        <v>2201</v>
      </c>
      <c r="B2402" s="2048" t="s">
        <v>192</v>
      </c>
      <c r="C2402" s="2288">
        <v>23.07</v>
      </c>
      <c r="D2402" s="2160">
        <v>1200</v>
      </c>
      <c r="E2402" s="446">
        <v>618.94000000000005</v>
      </c>
      <c r="F2402" s="471">
        <f t="shared" si="555"/>
        <v>618.94000000000005</v>
      </c>
      <c r="G2402" s="691">
        <f>'Заказ, cкидки и курсы валют'!$J$23*F2402</f>
        <v>7117.81</v>
      </c>
      <c r="H2402" s="96">
        <f t="shared" si="556"/>
        <v>8541.3700000000008</v>
      </c>
      <c r="I2402" s="1669"/>
    </row>
    <row r="2403" spans="1:10" ht="14.15" customHeight="1">
      <c r="A2403" s="2047" t="s">
        <v>2203</v>
      </c>
      <c r="B2403" s="2048" t="s">
        <v>193</v>
      </c>
      <c r="C2403" s="2288">
        <v>24.5</v>
      </c>
      <c r="D2403" s="2160">
        <v>1000</v>
      </c>
      <c r="E2403" s="446">
        <v>641.44000000000005</v>
      </c>
      <c r="F2403" s="471">
        <f t="shared" si="555"/>
        <v>641.44000000000005</v>
      </c>
      <c r="G2403" s="691">
        <f>'Заказ, cкидки и курсы валют'!$J$23*F2403</f>
        <v>7376.56</v>
      </c>
      <c r="H2403" s="96">
        <f t="shared" si="556"/>
        <v>7376.56</v>
      </c>
      <c r="I2403" s="1669"/>
    </row>
    <row r="2404" spans="1:10" ht="14.15" customHeight="1">
      <c r="A2404" s="2047" t="s">
        <v>2202</v>
      </c>
      <c r="B2404" s="2048" t="s">
        <v>2901</v>
      </c>
      <c r="C2404" s="2288">
        <v>29.2</v>
      </c>
      <c r="D2404" s="2160">
        <v>900</v>
      </c>
      <c r="E2404" s="446">
        <v>715.44</v>
      </c>
      <c r="F2404" s="471">
        <f t="shared" si="555"/>
        <v>715.44</v>
      </c>
      <c r="G2404" s="691">
        <f>'Заказ, cкидки и курсы валют'!$J$23*F2404</f>
        <v>8227.5600000000013</v>
      </c>
      <c r="H2404" s="96">
        <f t="shared" si="556"/>
        <v>7404.8</v>
      </c>
      <c r="I2404" s="1669"/>
    </row>
    <row r="2405" spans="1:10" ht="14.15" customHeight="1">
      <c r="A2405" s="2047" t="s">
        <v>2204</v>
      </c>
      <c r="B2405" s="2048" t="s">
        <v>194</v>
      </c>
      <c r="C2405" s="2288">
        <v>32.5</v>
      </c>
      <c r="D2405" s="2160">
        <v>800</v>
      </c>
      <c r="E2405" s="446">
        <v>926.51</v>
      </c>
      <c r="F2405" s="471">
        <f t="shared" si="555"/>
        <v>926.51</v>
      </c>
      <c r="G2405" s="691">
        <f>'Заказ, cкидки и курсы валют'!$J$23*F2405</f>
        <v>10654.865</v>
      </c>
      <c r="H2405" s="96">
        <f t="shared" si="556"/>
        <v>8523.89</v>
      </c>
      <c r="I2405" s="1669"/>
    </row>
    <row r="2406" spans="1:10" ht="14.15" customHeight="1">
      <c r="A2406" s="520" t="s">
        <v>12244</v>
      </c>
      <c r="B2406" s="2144" t="s">
        <v>3429</v>
      </c>
      <c r="C2406" s="2288">
        <v>20.77</v>
      </c>
      <c r="D2406" s="2160">
        <v>2000</v>
      </c>
      <c r="E2406" s="446">
        <v>371.42</v>
      </c>
      <c r="F2406" s="471">
        <f t="shared" ref="F2406:F2407" si="557">ROUND(E2406*(1-$F$11),2)</f>
        <v>371.42</v>
      </c>
      <c r="G2406" s="691">
        <f>'Заказ, cкидки и курсы валют'!$J$23*F2406</f>
        <v>4271.33</v>
      </c>
      <c r="H2406" s="96">
        <f t="shared" ref="H2406:H2407" si="558">ROUND((D2406/1000)*G2406,2)</f>
        <v>8542.66</v>
      </c>
      <c r="I2406" s="1669"/>
    </row>
    <row r="2407" spans="1:10" ht="14.15" customHeight="1">
      <c r="A2407" s="520" t="s">
        <v>12245</v>
      </c>
      <c r="B2407" s="2144" t="s">
        <v>2903</v>
      </c>
      <c r="C2407" s="2288">
        <v>28.12</v>
      </c>
      <c r="D2407" s="2160">
        <v>1500</v>
      </c>
      <c r="E2407" s="446">
        <v>590.74</v>
      </c>
      <c r="F2407" s="471">
        <f t="shared" si="557"/>
        <v>590.74</v>
      </c>
      <c r="G2407" s="691">
        <f>'Заказ, cкидки и курсы валют'!$J$23*F2407</f>
        <v>6793.51</v>
      </c>
      <c r="H2407" s="96">
        <f t="shared" si="558"/>
        <v>10190.27</v>
      </c>
      <c r="I2407" s="1669"/>
    </row>
    <row r="2408" spans="1:10" ht="12" customHeight="1" thickBot="1"/>
    <row r="2409" spans="1:10" ht="19.5" customHeight="1">
      <c r="A2409" s="904"/>
      <c r="B2409" s="905"/>
      <c r="C2409" s="1962" t="s">
        <v>2322</v>
      </c>
      <c r="D2409" s="64"/>
      <c r="E2409" s="709"/>
      <c r="F2409" s="428"/>
      <c r="G2409" s="513"/>
      <c r="H2409" s="66"/>
      <c r="I2409" s="80"/>
    </row>
    <row r="2410" spans="1:10" ht="19.5" customHeight="1">
      <c r="A2410" s="890"/>
      <c r="C2410" s="1475"/>
      <c r="D2410" s="81"/>
      <c r="E2410" s="429" t="s">
        <v>2323</v>
      </c>
      <c r="F2410" s="441"/>
      <c r="H2410" s="84"/>
      <c r="I2410" s="85"/>
    </row>
    <row r="2411" spans="1:10" ht="12" customHeight="1">
      <c r="A2411" s="890"/>
      <c r="C2411" s="1475"/>
      <c r="D2411" s="70"/>
      <c r="E2411" s="713"/>
      <c r="F2411" s="465"/>
      <c r="G2411" s="703"/>
      <c r="H2411" s="16"/>
      <c r="I2411" s="132"/>
    </row>
    <row r="2412" spans="1:10" ht="12" customHeight="1">
      <c r="A2412" s="890"/>
      <c r="C2412" s="1475"/>
      <c r="D2412" s="70"/>
      <c r="E2412" s="713"/>
      <c r="F2412" s="465"/>
      <c r="G2412" s="703"/>
      <c r="H2412" s="16"/>
      <c r="I2412" s="132"/>
    </row>
    <row r="2413" spans="1:10" ht="12" customHeight="1">
      <c r="A2413" s="890"/>
      <c r="C2413" s="1475"/>
      <c r="D2413" s="70"/>
      <c r="E2413" s="713"/>
      <c r="F2413" s="465"/>
      <c r="G2413" s="703"/>
      <c r="H2413" s="16"/>
      <c r="I2413" s="132"/>
    </row>
    <row r="2414" spans="1:10" ht="16.5" customHeight="1" thickBot="1">
      <c r="A2414" s="2042" t="s">
        <v>7303</v>
      </c>
      <c r="B2414" s="2043"/>
      <c r="C2414" s="2345"/>
      <c r="D2414" s="136"/>
      <c r="E2414" s="717"/>
      <c r="F2414" s="467"/>
      <c r="G2414" s="704"/>
      <c r="H2414" s="136"/>
      <c r="I2414" s="137"/>
    </row>
    <row r="2415" spans="1:10" ht="33" customHeight="1">
      <c r="A2415" s="1963" t="s">
        <v>1013</v>
      </c>
      <c r="B2415" s="1964" t="s">
        <v>1014</v>
      </c>
      <c r="C2415" s="2285" t="s">
        <v>665</v>
      </c>
      <c r="D2415" s="153" t="s">
        <v>2923</v>
      </c>
      <c r="E2415" s="434" t="s">
        <v>10276</v>
      </c>
      <c r="F2415" s="479" t="s">
        <v>2578</v>
      </c>
      <c r="G2415" s="967" t="s">
        <v>2427</v>
      </c>
      <c r="H2415" s="327" t="s">
        <v>493</v>
      </c>
      <c r="I2415" s="138" t="s">
        <v>4003</v>
      </c>
      <c r="J2415" s="327" t="s">
        <v>11229</v>
      </c>
    </row>
    <row r="2416" spans="1:10" ht="12" customHeight="1" thickBot="1">
      <c r="A2416" s="1519"/>
      <c r="B2416" s="1680"/>
      <c r="C2416" s="2286" t="s">
        <v>3419</v>
      </c>
      <c r="D2416" s="313" t="s">
        <v>2428</v>
      </c>
      <c r="E2416" s="715" t="s">
        <v>264</v>
      </c>
      <c r="F2416" s="475">
        <f>'Заказ, cкидки и курсы валют'!$I$12</f>
        <v>0</v>
      </c>
      <c r="G2416" s="764"/>
      <c r="H2416" s="358"/>
      <c r="I2416" s="252"/>
      <c r="J2416" s="264"/>
    </row>
    <row r="2417" spans="1:10" ht="14.15" customHeight="1" thickBot="1">
      <c r="A2417" s="403" t="s">
        <v>8929</v>
      </c>
      <c r="B2417" s="705" t="s">
        <v>2973</v>
      </c>
      <c r="C2417" s="2288">
        <v>0.35</v>
      </c>
      <c r="D2417" s="1639">
        <v>3000</v>
      </c>
      <c r="E2417" s="1572">
        <f t="shared" ref="E2417:E2448" si="559">E2318*1.2</f>
        <v>27.095999999999997</v>
      </c>
      <c r="F2417" s="471">
        <f>ROUND(E2417*(1-$F$11),2)</f>
        <v>27.1</v>
      </c>
      <c r="G2417" s="691">
        <f>H2417/D2417*1000</f>
        <v>311.6033333333333</v>
      </c>
      <c r="H2417" s="659">
        <f>ROUND(IF('Заказ, cкидки и курсы валют'!$J$23*E2417/1000*D2417&lt;387,387,'Заказ, cкидки и курсы валют'!$J$23*E2417/1000*D2417)*(1-'Заказ, cкидки и курсы валют'!$I$12),2)</f>
        <v>934.81</v>
      </c>
      <c r="I2417" s="1669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934.81</v>
      </c>
    </row>
    <row r="2418" spans="1:10" ht="14.15" customHeight="1" thickBot="1">
      <c r="A2418" s="403" t="s">
        <v>8928</v>
      </c>
      <c r="B2418" s="705" t="s">
        <v>2974</v>
      </c>
      <c r="C2418" s="2288">
        <v>0.4</v>
      </c>
      <c r="D2418" s="1639">
        <v>3000</v>
      </c>
      <c r="E2418" s="1572">
        <f t="shared" si="559"/>
        <v>28.068000000000001</v>
      </c>
      <c r="F2418" s="471">
        <f t="shared" ref="F2418:F2427" si="560">ROUND(E2418*(1-$F$11),2)</f>
        <v>28.07</v>
      </c>
      <c r="G2418" s="691">
        <f t="shared" ref="G2418:G2458" si="561">H2418/D2418*1000</f>
        <v>322.78333333333336</v>
      </c>
      <c r="H2418" s="659">
        <f>ROUND(IF('Заказ, cкидки и курсы валют'!$J$23*E2418/1000*D2418&lt;387,387,'Заказ, cкидки и курсы валют'!$J$23*E2418/1000*D2418)*(1-'Заказ, cкидки и курсы валют'!$I$12),2)</f>
        <v>968.35</v>
      </c>
      <c r="I2418" s="1669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968.35</v>
      </c>
    </row>
    <row r="2419" spans="1:10" ht="14.15" customHeight="1" thickBot="1">
      <c r="A2419" s="403" t="s">
        <v>8930</v>
      </c>
      <c r="B2419" s="705" t="s">
        <v>3128</v>
      </c>
      <c r="C2419" s="2288">
        <v>0.56000000000000005</v>
      </c>
      <c r="D2419" s="1639">
        <v>3000</v>
      </c>
      <c r="E2419" s="1572">
        <f t="shared" si="559"/>
        <v>30.023999999999997</v>
      </c>
      <c r="F2419" s="471">
        <f t="shared" si="560"/>
        <v>30.02</v>
      </c>
      <c r="G2419" s="691">
        <f t="shared" si="561"/>
        <v>345.27666666666664</v>
      </c>
      <c r="H2419" s="659">
        <f>ROUND(IF('Заказ, cкидки и курсы валют'!$J$23*E2419/1000*D2419&lt;387,387,'Заказ, cкидки и курсы валют'!$J$23*E2419/1000*D2419)*(1-'Заказ, cкидки и курсы валют'!$I$12),2)</f>
        <v>1035.83</v>
      </c>
      <c r="I2419" s="1669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1035.83</v>
      </c>
    </row>
    <row r="2420" spans="1:10" ht="14.15" customHeight="1" thickBot="1">
      <c r="A2420" s="403" t="s">
        <v>8931</v>
      </c>
      <c r="B2420" s="705" t="s">
        <v>137</v>
      </c>
      <c r="C2420" s="2288">
        <v>0.59</v>
      </c>
      <c r="D2420" s="1639">
        <v>2500</v>
      </c>
      <c r="E2420" s="1572">
        <f t="shared" si="559"/>
        <v>32.64</v>
      </c>
      <c r="F2420" s="471">
        <f t="shared" si="560"/>
        <v>32.64</v>
      </c>
      <c r="G2420" s="691">
        <f t="shared" si="561"/>
        <v>375.35999999999996</v>
      </c>
      <c r="H2420" s="659">
        <f>ROUND(IF('Заказ, cкидки и курсы валют'!$J$23*E2420/1000*D2420&lt;387,387,'Заказ, cкидки и курсы валют'!$J$23*E2420/1000*D2420)*(1-'Заказ, cкидки и курсы валют'!$I$12),2)</f>
        <v>938.4</v>
      </c>
      <c r="I2420" s="1669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938.4</v>
      </c>
    </row>
    <row r="2421" spans="1:10" ht="14.15" customHeight="1" thickBot="1">
      <c r="A2421" s="403" t="s">
        <v>8932</v>
      </c>
      <c r="B2421" s="705" t="s">
        <v>138</v>
      </c>
      <c r="C2421" s="2288">
        <v>0.75</v>
      </c>
      <c r="D2421" s="1639">
        <v>2000</v>
      </c>
      <c r="E2421" s="1572">
        <f t="shared" si="559"/>
        <v>36.756</v>
      </c>
      <c r="F2421" s="471">
        <f t="shared" si="560"/>
        <v>36.76</v>
      </c>
      <c r="G2421" s="691">
        <f t="shared" si="561"/>
        <v>422.69499999999999</v>
      </c>
      <c r="H2421" s="659">
        <f>ROUND(IF('Заказ, cкидки и курсы валют'!$J$23*E2421/1000*D2421&lt;387,387,'Заказ, cкидки и курсы валют'!$J$23*E2421/1000*D2421)*(1-'Заказ, cкидки и курсы валют'!$I$12),2)</f>
        <v>845.39</v>
      </c>
      <c r="I2421" s="1669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913.02</v>
      </c>
    </row>
    <row r="2422" spans="1:10" ht="14.15" customHeight="1" thickBot="1">
      <c r="A2422" s="403" t="s">
        <v>8933</v>
      </c>
      <c r="B2422" s="705" t="s">
        <v>139</v>
      </c>
      <c r="C2422" s="2288">
        <v>0.95</v>
      </c>
      <c r="D2422" s="1639">
        <v>1800</v>
      </c>
      <c r="E2422" s="1572">
        <f t="shared" si="559"/>
        <v>44.208000000000006</v>
      </c>
      <c r="F2422" s="471">
        <f t="shared" si="560"/>
        <v>44.21</v>
      </c>
      <c r="G2422" s="691">
        <f t="shared" si="561"/>
        <v>508.3944444444445</v>
      </c>
      <c r="H2422" s="659">
        <f>ROUND(IF('Заказ, cкидки и курсы валют'!$J$23*E2422/1000*D2422&lt;387,387,'Заказ, cкидки и курсы валют'!$J$23*E2422/1000*D2422)*(1-'Заказ, cкидки и курсы валют'!$I$12),2)</f>
        <v>915.11</v>
      </c>
      <c r="I2422" s="1669"/>
      <c r="J2422" s="96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988.32</v>
      </c>
    </row>
    <row r="2423" spans="1:10" ht="14.15" customHeight="1" thickBot="1">
      <c r="A2423" s="403" t="s">
        <v>8934</v>
      </c>
      <c r="B2423" s="705" t="s">
        <v>140</v>
      </c>
      <c r="C2423" s="2288">
        <v>1.17</v>
      </c>
      <c r="D2423" s="1639">
        <v>1500</v>
      </c>
      <c r="E2423" s="1572">
        <f t="shared" si="559"/>
        <v>45.863999999999997</v>
      </c>
      <c r="F2423" s="471">
        <f t="shared" si="560"/>
        <v>45.86</v>
      </c>
      <c r="G2423" s="691">
        <f t="shared" si="561"/>
        <v>527.43333333333328</v>
      </c>
      <c r="H2423" s="659">
        <f>ROUND(IF('Заказ, cкидки и курсы валют'!$J$23*E2423/1000*D2423&lt;387,387,'Заказ, cкидки и курсы валют'!$J$23*E2423/1000*D2423)*(1-'Заказ, cкидки и курсы валют'!$I$12),2)</f>
        <v>791.15</v>
      </c>
      <c r="I2423" s="1669"/>
      <c r="J2423" s="96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854.44</v>
      </c>
    </row>
    <row r="2424" spans="1:10" ht="14.15" customHeight="1" thickBot="1">
      <c r="A2424" s="403" t="s">
        <v>8935</v>
      </c>
      <c r="B2424" s="705" t="s">
        <v>141</v>
      </c>
      <c r="C2424" s="2288">
        <v>1.37</v>
      </c>
      <c r="D2424" s="1639">
        <v>1200</v>
      </c>
      <c r="E2424" s="1572">
        <f t="shared" si="559"/>
        <v>65.123999999999995</v>
      </c>
      <c r="F2424" s="471">
        <f t="shared" si="560"/>
        <v>65.12</v>
      </c>
      <c r="G2424" s="691">
        <f t="shared" si="561"/>
        <v>748.92500000000007</v>
      </c>
      <c r="H2424" s="659">
        <f>ROUND(IF('Заказ, cкидки и курсы валют'!$J$23*E2424/1000*D2424&lt;387,387,'Заказ, cкидки и курсы валют'!$J$23*E2424/1000*D2424)*(1-'Заказ, cкидки и курсы валют'!$I$12),2)</f>
        <v>898.71</v>
      </c>
      <c r="I2424" s="1669"/>
      <c r="J2424" s="96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970.61</v>
      </c>
    </row>
    <row r="2425" spans="1:10" ht="14.15" customHeight="1" thickBot="1">
      <c r="A2425" s="403" t="s">
        <v>8936</v>
      </c>
      <c r="B2425" s="705" t="s">
        <v>142</v>
      </c>
      <c r="C2425" s="2288">
        <v>1.52</v>
      </c>
      <c r="D2425" s="1639">
        <v>800</v>
      </c>
      <c r="E2425" s="1572">
        <f t="shared" si="559"/>
        <v>67.128</v>
      </c>
      <c r="F2425" s="471">
        <f t="shared" si="560"/>
        <v>67.13</v>
      </c>
      <c r="G2425" s="691">
        <f t="shared" si="561"/>
        <v>771.97500000000002</v>
      </c>
      <c r="H2425" s="659">
        <f>ROUND(IF('Заказ, cкидки и курсы валют'!$J$23*E2425/1000*D2425&lt;387,387,'Заказ, cкидки и курсы валют'!$J$23*E2425/1000*D2425)*(1-'Заказ, cкидки и курсы валют'!$I$12),2)</f>
        <v>617.58000000000004</v>
      </c>
      <c r="I2425" s="1669"/>
      <c r="J2425" s="96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666.99</v>
      </c>
    </row>
    <row r="2426" spans="1:10" ht="14.15" customHeight="1" thickBot="1">
      <c r="A2426" s="403" t="s">
        <v>8937</v>
      </c>
      <c r="B2426" s="705" t="s">
        <v>143</v>
      </c>
      <c r="C2426" s="2288">
        <v>1.77</v>
      </c>
      <c r="D2426" s="1639">
        <v>600</v>
      </c>
      <c r="E2426" s="1572">
        <f t="shared" si="559"/>
        <v>84.251999999999995</v>
      </c>
      <c r="F2426" s="471">
        <f t="shared" si="560"/>
        <v>84.25</v>
      </c>
      <c r="G2426" s="691">
        <f t="shared" si="561"/>
        <v>968.90000000000009</v>
      </c>
      <c r="H2426" s="659">
        <f>ROUND(IF('Заказ, cкидки и курсы валют'!$J$23*E2426/1000*D2426&lt;387,387,'Заказ, cкидки и курсы валют'!$J$23*E2426/1000*D2426)*(1-'Заказ, cкидки и курсы валют'!$I$12),2)</f>
        <v>581.34</v>
      </c>
      <c r="I2426" s="1669"/>
      <c r="J2426" s="96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627.85</v>
      </c>
    </row>
    <row r="2427" spans="1:10" ht="14.15" customHeight="1" thickBot="1">
      <c r="A2427" s="403" t="s">
        <v>8938</v>
      </c>
      <c r="B2427" s="705" t="s">
        <v>3137</v>
      </c>
      <c r="C2427" s="2288">
        <v>2.2799999999999998</v>
      </c>
      <c r="D2427" s="1639">
        <v>500</v>
      </c>
      <c r="E2427" s="1572">
        <f t="shared" si="559"/>
        <v>91.22399999999999</v>
      </c>
      <c r="F2427" s="471">
        <f t="shared" si="560"/>
        <v>91.22</v>
      </c>
      <c r="G2427" s="691">
        <f t="shared" si="561"/>
        <v>1049.08</v>
      </c>
      <c r="H2427" s="659">
        <f>ROUND(IF('Заказ, cкидки и курсы валют'!$J$23*E2427/1000*D2427&lt;387,387,'Заказ, cкидки и курсы валют'!$J$23*E2427/1000*D2427)*(1-'Заказ, cкидки и курсы валют'!$I$12),2)</f>
        <v>524.54</v>
      </c>
      <c r="I2427" s="1669"/>
      <c r="J2427" s="96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629.45000000000005</v>
      </c>
    </row>
    <row r="2428" spans="1:10" ht="14.15" customHeight="1" thickBot="1">
      <c r="A2428" s="403" t="s">
        <v>2205</v>
      </c>
      <c r="B2428" s="2050" t="s">
        <v>2995</v>
      </c>
      <c r="C2428" s="2288">
        <v>0.7</v>
      </c>
      <c r="D2428" s="1639">
        <v>3000</v>
      </c>
      <c r="E2428" s="1602">
        <f t="shared" si="559"/>
        <v>31.439999999999998</v>
      </c>
      <c r="F2428" s="471">
        <f>ROUND(E2428*(1-$F$11),2)</f>
        <v>31.44</v>
      </c>
      <c r="G2428" s="691">
        <f t="shared" si="561"/>
        <v>361.56000000000006</v>
      </c>
      <c r="H2428" s="659">
        <f>ROUND(IF('Заказ, cкидки и курсы валют'!$J$23*E2428/1000*D2428&lt;387,387,'Заказ, cкидки и курсы валют'!$J$23*E2428/1000*D2428)*(1-'Заказ, cкидки и курсы валют'!$I$12),2)</f>
        <v>1084.68</v>
      </c>
      <c r="I2428" s="14"/>
      <c r="J2428" s="96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1084.68</v>
      </c>
    </row>
    <row r="2429" spans="1:10" ht="14.15" customHeight="1" thickBot="1">
      <c r="A2429" s="403" t="s">
        <v>2206</v>
      </c>
      <c r="B2429" s="2050" t="s">
        <v>2996</v>
      </c>
      <c r="C2429" s="2288">
        <v>0.85</v>
      </c>
      <c r="D2429" s="1666">
        <v>3000</v>
      </c>
      <c r="E2429" s="1602">
        <f t="shared" si="559"/>
        <v>38.927999999999997</v>
      </c>
      <c r="F2429" s="471">
        <f t="shared" ref="F2429:F2450" si="562">ROUND(E2429*(1-$F$11),2)</f>
        <v>38.93</v>
      </c>
      <c r="G2429" s="691">
        <f t="shared" si="561"/>
        <v>447.67333333333329</v>
      </c>
      <c r="H2429" s="659">
        <f>ROUND(IF('Заказ, cкидки и курсы валют'!$J$23*E2429/1000*D2429&lt;387,387,'Заказ, cкидки и курсы валют'!$J$23*E2429/1000*D2429)*(1-'Заказ, cкидки и курсы валют'!$I$12),2)</f>
        <v>1343.02</v>
      </c>
      <c r="I2429" s="14"/>
      <c r="J2429" s="96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1343.02</v>
      </c>
    </row>
    <row r="2430" spans="1:10" ht="14.15" customHeight="1" thickBot="1">
      <c r="A2430" s="403" t="s">
        <v>2207</v>
      </c>
      <c r="B2430" s="399" t="s">
        <v>2997</v>
      </c>
      <c r="C2430" s="2288">
        <v>0.99</v>
      </c>
      <c r="D2430" s="1639">
        <v>2000</v>
      </c>
      <c r="E2430" s="1602">
        <f t="shared" si="559"/>
        <v>41.147999999999996</v>
      </c>
      <c r="F2430" s="471">
        <f t="shared" si="562"/>
        <v>41.15</v>
      </c>
      <c r="G2430" s="691">
        <f t="shared" si="561"/>
        <v>473.2</v>
      </c>
      <c r="H2430" s="659">
        <f>ROUND(IF('Заказ, cкидки и курсы валют'!$J$23*E2430/1000*D2430&lt;387,387,'Заказ, cкидки и курсы валют'!$J$23*E2430/1000*D2430)*(1-'Заказ, cкидки и курсы валют'!$I$12),2)</f>
        <v>946.4</v>
      </c>
      <c r="I2430" s="14"/>
      <c r="J2430" s="96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946.4</v>
      </c>
    </row>
    <row r="2431" spans="1:10" ht="14.15" customHeight="1" thickBot="1">
      <c r="A2431" s="403" t="s">
        <v>2208</v>
      </c>
      <c r="B2431" s="399" t="s">
        <v>144</v>
      </c>
      <c r="C2431" s="2288">
        <v>1.1499999999999999</v>
      </c>
      <c r="D2431" s="1666">
        <v>2000</v>
      </c>
      <c r="E2431" s="1602">
        <f t="shared" si="559"/>
        <v>45.167999999999999</v>
      </c>
      <c r="F2431" s="471">
        <f t="shared" si="562"/>
        <v>45.17</v>
      </c>
      <c r="G2431" s="691">
        <f t="shared" si="561"/>
        <v>519.42999999999995</v>
      </c>
      <c r="H2431" s="659">
        <f>ROUND(IF('Заказ, cкидки и курсы валют'!$J$23*E2431/1000*D2431&lt;387,387,'Заказ, cкидки и курсы валют'!$J$23*E2431/1000*D2431)*(1-'Заказ, cкидки и курсы валют'!$I$12),2)</f>
        <v>1038.8599999999999</v>
      </c>
      <c r="I2431" s="14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1038.8599999999999</v>
      </c>
    </row>
    <row r="2432" spans="1:10" ht="14.15" customHeight="1" thickBot="1">
      <c r="A2432" s="403" t="s">
        <v>6349</v>
      </c>
      <c r="B2432" s="399" t="s">
        <v>2998</v>
      </c>
      <c r="C2432" s="2288">
        <v>1.25</v>
      </c>
      <c r="D2432" s="1666">
        <v>2000</v>
      </c>
      <c r="E2432" s="1602">
        <f t="shared" si="559"/>
        <v>47.291999999999994</v>
      </c>
      <c r="F2432" s="471">
        <f t="shared" si="562"/>
        <v>47.29</v>
      </c>
      <c r="G2432" s="691">
        <f t="shared" si="561"/>
        <v>543.86</v>
      </c>
      <c r="H2432" s="659">
        <f>ROUND(IF('Заказ, cкидки и курсы валют'!$J$23*E2432/1000*D2432&lt;387,387,'Заказ, cкидки и курсы валют'!$J$23*E2432/1000*D2432)*(1-'Заказ, cкидки и курсы валют'!$I$12),2)</f>
        <v>1087.72</v>
      </c>
      <c r="I2432" s="14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1087.72</v>
      </c>
    </row>
    <row r="2433" spans="1:10" ht="14.15" customHeight="1" thickBot="1">
      <c r="A2433" s="403" t="s">
        <v>2209</v>
      </c>
      <c r="B2433" s="399" t="s">
        <v>3432</v>
      </c>
      <c r="C2433" s="2288">
        <v>1.32</v>
      </c>
      <c r="D2433" s="1639">
        <v>2000</v>
      </c>
      <c r="E2433" s="1602">
        <f t="shared" si="559"/>
        <v>57.611999999999995</v>
      </c>
      <c r="F2433" s="471">
        <f t="shared" si="562"/>
        <v>57.61</v>
      </c>
      <c r="G2433" s="691">
        <f t="shared" si="561"/>
        <v>662.54</v>
      </c>
      <c r="H2433" s="659">
        <f>ROUND(IF('Заказ, cкидки и курсы валют'!$J$23*E2433/1000*D2433&lt;387,387,'Заказ, cкидки и курсы валют'!$J$23*E2433/1000*D2433)*(1-'Заказ, cкидки и курсы валют'!$I$12),2)</f>
        <v>1325.08</v>
      </c>
      <c r="I2433" s="14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1325.08</v>
      </c>
    </row>
    <row r="2434" spans="1:10" ht="14.15" customHeight="1" thickBot="1">
      <c r="A2434" s="403" t="s">
        <v>2210</v>
      </c>
      <c r="B2434" s="399" t="s">
        <v>145</v>
      </c>
      <c r="C2434" s="2288">
        <v>1.44</v>
      </c>
      <c r="D2434" s="1639">
        <v>2000</v>
      </c>
      <c r="E2434" s="1602">
        <f t="shared" si="559"/>
        <v>51.588000000000001</v>
      </c>
      <c r="F2434" s="471">
        <f t="shared" si="562"/>
        <v>51.59</v>
      </c>
      <c r="G2434" s="691">
        <f t="shared" si="561"/>
        <v>593.26</v>
      </c>
      <c r="H2434" s="659">
        <f>ROUND(IF('Заказ, cкидки и курсы валют'!$J$23*E2434/1000*D2434&lt;387,387,'Заказ, cкидки и курсы валют'!$J$23*E2434/1000*D2434)*(1-'Заказ, cкидки и курсы валют'!$I$12),2)</f>
        <v>1186.52</v>
      </c>
      <c r="I2434" s="14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1186.52</v>
      </c>
    </row>
    <row r="2435" spans="1:10" ht="14.15" customHeight="1" thickBot="1">
      <c r="A2435" s="403" t="s">
        <v>2211</v>
      </c>
      <c r="B2435" s="399" t="s">
        <v>146</v>
      </c>
      <c r="C2435" s="2288">
        <v>1.66</v>
      </c>
      <c r="D2435" s="1639">
        <v>1500</v>
      </c>
      <c r="E2435" s="1602">
        <f t="shared" si="559"/>
        <v>55.92</v>
      </c>
      <c r="F2435" s="471">
        <f t="shared" si="562"/>
        <v>55.92</v>
      </c>
      <c r="G2435" s="691">
        <f t="shared" si="561"/>
        <v>643.08000000000004</v>
      </c>
      <c r="H2435" s="659">
        <f>ROUND(IF('Заказ, cкидки и курсы валют'!$J$23*E2435/1000*D2435&lt;387,387,'Заказ, cкидки и курсы валют'!$J$23*E2435/1000*D2435)*(1-'Заказ, cкидки и курсы валют'!$I$12),2)</f>
        <v>964.62</v>
      </c>
      <c r="I2435" s="14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964.62</v>
      </c>
    </row>
    <row r="2436" spans="1:10" ht="14.15" customHeight="1" thickBot="1">
      <c r="A2436" s="403" t="s">
        <v>2212</v>
      </c>
      <c r="B2436" s="399" t="s">
        <v>147</v>
      </c>
      <c r="C2436" s="2288">
        <v>2.11</v>
      </c>
      <c r="D2436" s="1639">
        <v>1000</v>
      </c>
      <c r="E2436" s="1602">
        <f t="shared" si="559"/>
        <v>73.38</v>
      </c>
      <c r="F2436" s="471">
        <f t="shared" si="562"/>
        <v>73.38</v>
      </c>
      <c r="G2436" s="691">
        <f t="shared" si="561"/>
        <v>843.87</v>
      </c>
      <c r="H2436" s="659">
        <f>ROUND(IF('Заказ, cкидки и курсы валют'!$J$23*E2436/1000*D2436&lt;387,387,'Заказ, cкидки и курсы валют'!$J$23*E2436/1000*D2436)*(1-'Заказ, cкидки и курсы валют'!$I$12),2)</f>
        <v>843.87</v>
      </c>
      <c r="I2436" s="14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911.38</v>
      </c>
    </row>
    <row r="2437" spans="1:10" ht="14.15" customHeight="1" thickBot="1">
      <c r="A2437" s="403" t="s">
        <v>2213</v>
      </c>
      <c r="B2437" s="399" t="s">
        <v>148</v>
      </c>
      <c r="C2437" s="2288">
        <v>2.4900000000000002</v>
      </c>
      <c r="D2437" s="1639">
        <v>1000</v>
      </c>
      <c r="E2437" s="1602">
        <f t="shared" si="559"/>
        <v>78.468000000000004</v>
      </c>
      <c r="F2437" s="471">
        <f t="shared" si="562"/>
        <v>78.47</v>
      </c>
      <c r="G2437" s="691">
        <f t="shared" si="561"/>
        <v>902.38</v>
      </c>
      <c r="H2437" s="659">
        <f>ROUND(IF('Заказ, cкидки и курсы валют'!$J$23*E2437/1000*D2437&lt;387,387,'Заказ, cкидки и курсы валют'!$J$23*E2437/1000*D2437)*(1-'Заказ, cкидки и курсы валют'!$I$12),2)</f>
        <v>902.38</v>
      </c>
      <c r="I2437" s="14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974.57</v>
      </c>
    </row>
    <row r="2438" spans="1:10" ht="14.15" customHeight="1" thickBot="1">
      <c r="A2438" s="403" t="s">
        <v>2214</v>
      </c>
      <c r="B2438" s="399" t="s">
        <v>149</v>
      </c>
      <c r="C2438" s="2288">
        <v>2.75</v>
      </c>
      <c r="D2438" s="1639">
        <v>600</v>
      </c>
      <c r="E2438" s="1602">
        <f t="shared" si="559"/>
        <v>91.787999999999997</v>
      </c>
      <c r="F2438" s="471">
        <f t="shared" si="562"/>
        <v>91.79</v>
      </c>
      <c r="G2438" s="691">
        <f t="shared" si="561"/>
        <v>1055.5666666666668</v>
      </c>
      <c r="H2438" s="659">
        <f>ROUND(IF('Заказ, cкидки и курсы валют'!$J$23*E2438/1000*D2438&lt;387,387,'Заказ, cкидки и курсы валют'!$J$23*E2438/1000*D2438)*(1-'Заказ, cкидки и курсы валют'!$I$12),2)</f>
        <v>633.34</v>
      </c>
      <c r="I2438" s="14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684.01</v>
      </c>
    </row>
    <row r="2439" spans="1:10" ht="14.15" customHeight="1" thickBot="1">
      <c r="A2439" s="403" t="s">
        <v>2215</v>
      </c>
      <c r="B2439" s="399" t="s">
        <v>150</v>
      </c>
      <c r="C2439" s="2288">
        <v>3.1</v>
      </c>
      <c r="D2439" s="1639">
        <v>500</v>
      </c>
      <c r="E2439" s="1602">
        <f t="shared" si="559"/>
        <v>103.392</v>
      </c>
      <c r="F2439" s="471">
        <f t="shared" si="562"/>
        <v>103.39</v>
      </c>
      <c r="G2439" s="691">
        <f t="shared" si="561"/>
        <v>1189</v>
      </c>
      <c r="H2439" s="659">
        <f>ROUND(IF('Заказ, cкидки и курсы валют'!$J$23*E2439/1000*D2439&lt;387,387,'Заказ, cкидки и курсы валют'!$J$23*E2439/1000*D2439)*(1-'Заказ, cкидки и курсы валют'!$I$12),2)</f>
        <v>594.5</v>
      </c>
      <c r="I2439" s="14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642.05999999999995</v>
      </c>
    </row>
    <row r="2440" spans="1:10" ht="14.15" customHeight="1" thickBot="1">
      <c r="A2440" s="403" t="s">
        <v>2216</v>
      </c>
      <c r="B2440" s="399" t="s">
        <v>78</v>
      </c>
      <c r="C2440" s="2288">
        <v>3.51</v>
      </c>
      <c r="D2440" s="1639">
        <v>300</v>
      </c>
      <c r="E2440" s="1602">
        <f t="shared" si="559"/>
        <v>128.41200000000001</v>
      </c>
      <c r="F2440" s="471">
        <f t="shared" si="562"/>
        <v>128.41</v>
      </c>
      <c r="G2440" s="691">
        <f t="shared" si="561"/>
        <v>1476.7333333333331</v>
      </c>
      <c r="H2440" s="659">
        <f>ROUND(IF('Заказ, cкидки и курсы валют'!$J$23*E2440/1000*D2440&lt;387,387,'Заказ, cкидки и курсы валют'!$J$23*E2440/1000*D2440)*(1-'Заказ, cкидки и курсы валют'!$I$12),2)</f>
        <v>443.02</v>
      </c>
      <c r="I2440" s="14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531.62</v>
      </c>
    </row>
    <row r="2441" spans="1:10" ht="14.15" customHeight="1" thickBot="1">
      <c r="A2441" s="403" t="s">
        <v>2217</v>
      </c>
      <c r="B2441" s="399" t="s">
        <v>151</v>
      </c>
      <c r="C2441" s="2288">
        <v>3.8</v>
      </c>
      <c r="D2441" s="1639">
        <v>200</v>
      </c>
      <c r="E2441" s="1602">
        <f t="shared" si="559"/>
        <v>141.036</v>
      </c>
      <c r="F2441" s="471">
        <f t="shared" si="562"/>
        <v>141.04</v>
      </c>
      <c r="G2441" s="691">
        <f t="shared" si="561"/>
        <v>1935</v>
      </c>
      <c r="H2441" s="659">
        <f>ROUND(IF('Заказ, cкидки и курсы валют'!$J$23*E2441/1000*D2441&lt;387,387,'Заказ, cкидки и курсы валют'!$J$23*E2441/1000*D2441)*(1-'Заказ, cкидки и курсы валют'!$I$12),2)</f>
        <v>387</v>
      </c>
      <c r="I2441" s="14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464.4</v>
      </c>
    </row>
    <row r="2442" spans="1:10" ht="14.15" customHeight="1" thickBot="1">
      <c r="A2442" s="403" t="s">
        <v>2218</v>
      </c>
      <c r="B2442" s="399" t="s">
        <v>3961</v>
      </c>
      <c r="C2442" s="2288">
        <v>4.18</v>
      </c>
      <c r="D2442" s="1639">
        <v>200</v>
      </c>
      <c r="E2442" s="1602">
        <f t="shared" si="559"/>
        <v>154.30799999999999</v>
      </c>
      <c r="F2442" s="471">
        <f t="shared" si="562"/>
        <v>154.31</v>
      </c>
      <c r="G2442" s="691">
        <f t="shared" si="561"/>
        <v>1935</v>
      </c>
      <c r="H2442" s="659">
        <f>ROUND(IF('Заказ, cкидки и курсы валют'!$J$23*E2442/1000*D2442&lt;387,387,'Заказ, cкидки и курсы валют'!$J$23*E2442/1000*D2442)*(1-'Заказ, cкидки и курсы валют'!$I$12),2)</f>
        <v>387</v>
      </c>
      <c r="I2442" s="14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464.4</v>
      </c>
    </row>
    <row r="2443" spans="1:10" ht="14.15" customHeight="1" thickBot="1">
      <c r="A2443" s="403" t="s">
        <v>2219</v>
      </c>
      <c r="B2443" s="399" t="s">
        <v>157</v>
      </c>
      <c r="C2443" s="2288">
        <v>4.55</v>
      </c>
      <c r="D2443" s="1639">
        <v>300</v>
      </c>
      <c r="E2443" s="1602">
        <f t="shared" si="559"/>
        <v>148.19999999999999</v>
      </c>
      <c r="F2443" s="471">
        <f t="shared" si="562"/>
        <v>148.19999999999999</v>
      </c>
      <c r="G2443" s="691">
        <f t="shared" si="561"/>
        <v>1704.3000000000002</v>
      </c>
      <c r="H2443" s="659">
        <f>ROUND(IF('Заказ, cкидки и курсы валют'!$J$23*E2443/1000*D2443&lt;387,387,'Заказ, cкидки и курсы валют'!$J$23*E2443/1000*D2443)*(1-'Заказ, cкидки и курсы валют'!$I$12),2)</f>
        <v>511.29</v>
      </c>
      <c r="I2443" s="14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613.54999999999995</v>
      </c>
    </row>
    <row r="2444" spans="1:10" ht="14.15" customHeight="1" thickBot="1">
      <c r="A2444" s="403" t="s">
        <v>2220</v>
      </c>
      <c r="B2444" s="399" t="s">
        <v>3962</v>
      </c>
      <c r="C2444" s="2288">
        <v>5</v>
      </c>
      <c r="D2444" s="1639">
        <v>250</v>
      </c>
      <c r="E2444" s="1602">
        <f t="shared" si="559"/>
        <v>176.328</v>
      </c>
      <c r="F2444" s="471">
        <f t="shared" si="562"/>
        <v>176.33</v>
      </c>
      <c r="G2444" s="691">
        <f t="shared" si="561"/>
        <v>2027.7599999999998</v>
      </c>
      <c r="H2444" s="659">
        <f>ROUND(IF('Заказ, cкидки и курсы валют'!$J$23*E2444/1000*D2444&lt;387,387,'Заказ, cкидки и курсы валют'!$J$23*E2444/1000*D2444)*(1-'Заказ, cкидки и курсы валют'!$I$12),2)</f>
        <v>506.94</v>
      </c>
      <c r="I2444" s="14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608.33000000000004</v>
      </c>
    </row>
    <row r="2445" spans="1:10" ht="14.15" customHeight="1" thickBot="1">
      <c r="A2445" s="403" t="s">
        <v>2221</v>
      </c>
      <c r="B2445" s="399" t="s">
        <v>158</v>
      </c>
      <c r="C2445" s="2288">
        <v>4.8499999999999996</v>
      </c>
      <c r="D2445" s="1639">
        <v>150</v>
      </c>
      <c r="E2445" s="1602">
        <f t="shared" si="559"/>
        <v>191.59199999999998</v>
      </c>
      <c r="F2445" s="471">
        <f t="shared" si="562"/>
        <v>191.59</v>
      </c>
      <c r="G2445" s="691">
        <f t="shared" si="561"/>
        <v>2580</v>
      </c>
      <c r="H2445" s="659">
        <f>ROUND(IF('Заказ, cкидки и курсы валют'!$J$23*E2445/1000*D2445&lt;387,387,'Заказ, cкидки и курсы валют'!$J$23*E2445/1000*D2445)*(1-'Заказ, cкидки и курсы валют'!$I$12),2)</f>
        <v>387</v>
      </c>
      <c r="I2445" s="14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464.4</v>
      </c>
    </row>
    <row r="2446" spans="1:10" ht="14.15" customHeight="1" thickBot="1">
      <c r="A2446" s="403" t="s">
        <v>2222</v>
      </c>
      <c r="B2446" s="399" t="s">
        <v>2436</v>
      </c>
      <c r="C2446" s="2288">
        <v>5.76</v>
      </c>
      <c r="D2446" s="1639">
        <v>150</v>
      </c>
      <c r="E2446" s="1602">
        <f t="shared" si="559"/>
        <v>196.21199999999999</v>
      </c>
      <c r="F2446" s="471">
        <f t="shared" si="562"/>
        <v>196.21</v>
      </c>
      <c r="G2446" s="691">
        <f t="shared" si="561"/>
        <v>2580</v>
      </c>
      <c r="H2446" s="659">
        <f>ROUND(IF('Заказ, cкидки и курсы валют'!$J$23*E2446/1000*D2446&lt;387,387,'Заказ, cкидки и курсы валют'!$J$23*E2446/1000*D2446)*(1-'Заказ, cкидки и курсы валют'!$I$12),2)</f>
        <v>387</v>
      </c>
      <c r="I2446" s="14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464.4</v>
      </c>
    </row>
    <row r="2447" spans="1:10" ht="14.15" customHeight="1" thickBot="1">
      <c r="A2447" s="403" t="s">
        <v>2223</v>
      </c>
      <c r="B2447" s="2050" t="s">
        <v>3117</v>
      </c>
      <c r="C2447" s="2288">
        <v>5.61</v>
      </c>
      <c r="D2447" s="1639">
        <v>200</v>
      </c>
      <c r="E2447" s="1602">
        <f t="shared" si="559"/>
        <v>176.43600000000001</v>
      </c>
      <c r="F2447" s="471">
        <f t="shared" si="562"/>
        <v>176.44</v>
      </c>
      <c r="G2447" s="691">
        <f t="shared" si="561"/>
        <v>2029</v>
      </c>
      <c r="H2447" s="659">
        <f>ROUND(IF('Заказ, cкидки и курсы валют'!$J$23*E2447/1000*D2447&lt;387,387,'Заказ, cкидки и курсы валют'!$J$23*E2447/1000*D2447)*(1-'Заказ, cкидки и курсы валют'!$I$12),2)</f>
        <v>405.8</v>
      </c>
      <c r="I2447" s="14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486.96</v>
      </c>
    </row>
    <row r="2448" spans="1:10" ht="14.15" customHeight="1" thickBot="1">
      <c r="A2448" s="403" t="s">
        <v>6520</v>
      </c>
      <c r="B2448" s="399" t="s">
        <v>2959</v>
      </c>
      <c r="C2448" s="2306">
        <v>1.4</v>
      </c>
      <c r="D2448" s="1639">
        <v>1800</v>
      </c>
      <c r="E2448" s="1602">
        <f t="shared" si="559"/>
        <v>49.440000000000005</v>
      </c>
      <c r="F2448" s="471">
        <f t="shared" si="562"/>
        <v>49.44</v>
      </c>
      <c r="G2448" s="691">
        <f t="shared" si="561"/>
        <v>568.56111111111102</v>
      </c>
      <c r="H2448" s="659">
        <f>ROUND(IF('Заказ, cкидки и курсы валют'!$J$23*E2448/1000*D2448&lt;387,387,'Заказ, cкидки и курсы валют'!$J$23*E2448/1000*D2448)*(1-'Заказ, cкидки и курсы валют'!$I$12),2)</f>
        <v>1023.41</v>
      </c>
      <c r="I2448" s="14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1023.41</v>
      </c>
    </row>
    <row r="2449" spans="1:10" ht="14.15" customHeight="1" thickBot="1">
      <c r="A2449" s="403" t="s">
        <v>6350</v>
      </c>
      <c r="B2449" s="399" t="s">
        <v>3966</v>
      </c>
      <c r="C2449" s="2306">
        <v>1.4</v>
      </c>
      <c r="D2449" s="1639">
        <v>1500</v>
      </c>
      <c r="E2449" s="1602">
        <f t="shared" ref="E2449:E2480" si="563">E2350*1.2</f>
        <v>55.463999999999999</v>
      </c>
      <c r="F2449" s="471">
        <f t="shared" si="562"/>
        <v>55.46</v>
      </c>
      <c r="G2449" s="691">
        <f t="shared" si="561"/>
        <v>637.83333333333337</v>
      </c>
      <c r="H2449" s="659">
        <f>ROUND(IF('Заказ, cкидки и курсы валют'!$J$23*E2449/1000*D2449&lt;387,387,'Заказ, cкидки и курсы валют'!$J$23*E2449/1000*D2449)*(1-'Заказ, cкидки и курсы валют'!$I$12),2)</f>
        <v>956.75</v>
      </c>
      <c r="I2449" s="14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956.75</v>
      </c>
    </row>
    <row r="2450" spans="1:10" ht="14.15" customHeight="1" thickBot="1">
      <c r="A2450" s="403" t="s">
        <v>2224</v>
      </c>
      <c r="B2450" s="399" t="s">
        <v>3426</v>
      </c>
      <c r="C2450" s="2288">
        <v>1.63</v>
      </c>
      <c r="D2450" s="1639">
        <v>1500</v>
      </c>
      <c r="E2450" s="1602">
        <f t="shared" si="563"/>
        <v>56.975999999999992</v>
      </c>
      <c r="F2450" s="471">
        <f t="shared" si="562"/>
        <v>56.98</v>
      </c>
      <c r="G2450" s="691">
        <f t="shared" si="561"/>
        <v>655.22666666666669</v>
      </c>
      <c r="H2450" s="659">
        <f>ROUND(IF('Заказ, cкидки и курсы валют'!$J$23*E2450/1000*D2450&lt;387,387,'Заказ, cкидки и курсы валют'!$J$23*E2450/1000*D2450)*(1-'Заказ, cкидки и курсы валют'!$I$12),2)</f>
        <v>982.84</v>
      </c>
      <c r="I2450" s="14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982.84</v>
      </c>
    </row>
    <row r="2451" spans="1:10" ht="14.15" customHeight="1" thickBot="1">
      <c r="A2451" s="403" t="s">
        <v>2225</v>
      </c>
      <c r="B2451" s="399" t="s">
        <v>3427</v>
      </c>
      <c r="C2451" s="2288">
        <v>1.87</v>
      </c>
      <c r="D2451" s="1639">
        <v>1020</v>
      </c>
      <c r="E2451" s="1602">
        <f t="shared" si="563"/>
        <v>62.135999999999996</v>
      </c>
      <c r="F2451" s="471">
        <f t="shared" ref="F2451:F2504" si="564">ROUND(E2451*(1-$F$11),2)</f>
        <v>62.14</v>
      </c>
      <c r="G2451" s="691">
        <f t="shared" si="561"/>
        <v>714.56862745098033</v>
      </c>
      <c r="H2451" s="659">
        <f>ROUND(IF('Заказ, cкидки и курсы валют'!$J$23*E2451/1000*D2451&lt;387,387,'Заказ, cкидки и курсы валют'!$J$23*E2451/1000*D2451)*(1-'Заказ, cкидки и курсы валют'!$I$12),2)</f>
        <v>728.86</v>
      </c>
      <c r="I2451" s="14"/>
      <c r="J2451" s="96">
        <f>ROUND(IF(H2451&lt;'Заказ, cкидки и курсы валют'!$B$39,H2451*0.54*100/(100-'Заказ, cкидки и курсы валют'!$C$39),IF(H2451&lt;'Заказ, cкидки и курсы валют'!$B$40,H2451*0.54*100/(100-'Заказ, cкидки и курсы валют'!$C$40),IF(H2451&lt;'Заказ, cкидки и курсы валют'!$B$41,H2451*0.54*100/(100-'Заказ, cкидки и курсы валют'!$C$41),IF(H2451&lt;'Заказ, cкидки и курсы валют'!$B$42,H2451*0.54*100/(100-'Заказ, cкидки и курсы валют'!$C$42),IF(H2451&lt;'Заказ, cкидки и курсы валют'!$B$43,H2451*0.54*100/(100-'Заказ, cкидки и курсы валют'!$C$43),H2451))))),2)</f>
        <v>787.17</v>
      </c>
    </row>
    <row r="2452" spans="1:10" ht="14.15" customHeight="1" thickBot="1">
      <c r="A2452" s="403" t="s">
        <v>5869</v>
      </c>
      <c r="B2452" s="399" t="s">
        <v>2604</v>
      </c>
      <c r="C2452" s="2288">
        <v>1.9</v>
      </c>
      <c r="D2452" s="1639">
        <v>1100</v>
      </c>
      <c r="E2452" s="1602">
        <f t="shared" si="563"/>
        <v>73.703999999999994</v>
      </c>
      <c r="F2452" s="471">
        <f t="shared" si="564"/>
        <v>73.7</v>
      </c>
      <c r="G2452" s="691">
        <f t="shared" si="561"/>
        <v>847.6</v>
      </c>
      <c r="H2452" s="659">
        <f>ROUND(IF('Заказ, cкидки и курсы валют'!$J$23*E2452/1000*D2452&lt;387,387,'Заказ, cкидки и курсы валют'!$J$23*E2452/1000*D2452)*(1-'Заказ, cкидки и курсы валют'!$I$12),2)</f>
        <v>932.36</v>
      </c>
      <c r="I2452" s="14"/>
      <c r="J2452" s="96">
        <f>ROUND(IF(H2452&lt;'Заказ, cкидки и курсы валют'!$B$39,H2452*0.54*100/(100-'Заказ, cкидки и курсы валют'!$C$39),IF(H2452&lt;'Заказ, cкидки и курсы валют'!$B$40,H2452*0.54*100/(100-'Заказ, cкидки и курсы валют'!$C$40),IF(H2452&lt;'Заказ, cкидки и курсы валют'!$B$41,H2452*0.54*100/(100-'Заказ, cкидки и курсы валют'!$C$41),IF(H2452&lt;'Заказ, cкидки и курсы валют'!$B$42,H2452*0.54*100/(100-'Заказ, cкидки и курсы валют'!$C$42),IF(H2452&lt;'Заказ, cкидки и курсы валют'!$B$43,H2452*0.54*100/(100-'Заказ, cкидки и курсы валют'!$C$43),H2452))))),2)</f>
        <v>932.36</v>
      </c>
    </row>
    <row r="2453" spans="1:10" ht="14.15" customHeight="1" thickBot="1">
      <c r="A2453" s="403" t="s">
        <v>2226</v>
      </c>
      <c r="B2453" s="399" t="s">
        <v>3433</v>
      </c>
      <c r="C2453" s="2288">
        <v>2.19</v>
      </c>
      <c r="D2453" s="1639">
        <v>1020</v>
      </c>
      <c r="E2453" s="1602">
        <f t="shared" si="563"/>
        <v>77.676000000000002</v>
      </c>
      <c r="F2453" s="471">
        <f t="shared" si="564"/>
        <v>77.680000000000007</v>
      </c>
      <c r="G2453" s="691">
        <f t="shared" si="561"/>
        <v>893.27450980392155</v>
      </c>
      <c r="H2453" s="659">
        <f>ROUND(IF('Заказ, cкидки и курсы валют'!$J$23*E2453/1000*D2453&lt;387,387,'Заказ, cкидки и курсы валют'!$J$23*E2453/1000*D2453)*(1-'Заказ, cкидки и курсы валют'!$I$12),2)</f>
        <v>911.14</v>
      </c>
      <c r="I2453" s="14"/>
      <c r="J2453" s="96">
        <f>ROUND(IF(H2453&lt;'Заказ, cкидки и курсы валют'!$B$39,H2453*0.54*100/(100-'Заказ, cкидки и курсы валют'!$C$39),IF(H2453&lt;'Заказ, cкидки и курсы валют'!$B$40,H2453*0.54*100/(100-'Заказ, cкидки и курсы валют'!$C$40),IF(H2453&lt;'Заказ, cкидки и курсы валют'!$B$41,H2453*0.54*100/(100-'Заказ, cкидки и курсы валют'!$C$41),IF(H2453&lt;'Заказ, cкидки и курсы валют'!$B$42,H2453*0.54*100/(100-'Заказ, cкидки и курсы валют'!$C$42),IF(H2453&lt;'Заказ, cкидки и курсы валют'!$B$43,H2453*0.54*100/(100-'Заказ, cкидки и курсы валют'!$C$43),H2453))))),2)</f>
        <v>984.03</v>
      </c>
    </row>
    <row r="2454" spans="1:10" ht="14.15" customHeight="1" thickBot="1">
      <c r="A2454" s="403" t="s">
        <v>2227</v>
      </c>
      <c r="B2454" s="399" t="s">
        <v>3428</v>
      </c>
      <c r="C2454" s="2288">
        <v>2.25</v>
      </c>
      <c r="D2454" s="1639">
        <v>1020</v>
      </c>
      <c r="E2454" s="1602">
        <f t="shared" si="563"/>
        <v>79.763999999999996</v>
      </c>
      <c r="F2454" s="471">
        <f t="shared" si="564"/>
        <v>79.760000000000005</v>
      </c>
      <c r="G2454" s="691">
        <f t="shared" si="561"/>
        <v>917.28431372549028</v>
      </c>
      <c r="H2454" s="659">
        <f>ROUND(IF('Заказ, cкидки и курсы валют'!$J$23*E2454/1000*D2454&lt;387,387,'Заказ, cкидки и курсы валют'!$J$23*E2454/1000*D2454)*(1-'Заказ, cкидки и курсы валют'!$I$12),2)</f>
        <v>935.63</v>
      </c>
      <c r="I2454" s="14"/>
      <c r="J2454" s="96">
        <f>ROUND(IF(H2454&lt;'Заказ, cкидки и курсы валют'!$B$39,H2454*0.54*100/(100-'Заказ, cкидки и курсы валют'!$C$39),IF(H2454&lt;'Заказ, cкидки и курсы валют'!$B$40,H2454*0.54*100/(100-'Заказ, cкидки и курсы валют'!$C$40),IF(H2454&lt;'Заказ, cкидки и курсы валют'!$B$41,H2454*0.54*100/(100-'Заказ, cкидки и курсы валют'!$C$41),IF(H2454&lt;'Заказ, cкидки и курсы валют'!$B$42,H2454*0.54*100/(100-'Заказ, cкидки и курсы валют'!$C$42),IF(H2454&lt;'Заказ, cкидки и курсы валют'!$B$43,H2454*0.54*100/(100-'Заказ, cкидки и курсы валют'!$C$43),H2454))))),2)</f>
        <v>935.63</v>
      </c>
    </row>
    <row r="2455" spans="1:10" ht="14.15" customHeight="1" thickBot="1">
      <c r="A2455" s="403" t="s">
        <v>2228</v>
      </c>
      <c r="B2455" s="399" t="s">
        <v>166</v>
      </c>
      <c r="C2455" s="2288">
        <v>2.83</v>
      </c>
      <c r="D2455" s="1639">
        <v>800</v>
      </c>
      <c r="E2455" s="1602">
        <f t="shared" si="563"/>
        <v>92.448000000000008</v>
      </c>
      <c r="F2455" s="471">
        <f t="shared" si="564"/>
        <v>92.45</v>
      </c>
      <c r="G2455" s="691">
        <f t="shared" si="561"/>
        <v>1063.1500000000001</v>
      </c>
      <c r="H2455" s="659">
        <f>ROUND(IF('Заказ, cкидки и курсы валют'!$J$23*E2455/1000*D2455&lt;387,387,'Заказ, cкидки и курсы валют'!$J$23*E2455/1000*D2455)*(1-'Заказ, cкидки и курсы валют'!$I$12),2)</f>
        <v>850.52</v>
      </c>
      <c r="I2455" s="14"/>
      <c r="J2455" s="96">
        <f>ROUND(IF(H2455&lt;'Заказ, cкидки и курсы валют'!$B$39,H2455*0.54*100/(100-'Заказ, cкидки и курсы валют'!$C$39),IF(H2455&lt;'Заказ, cкидки и курсы валют'!$B$40,H2455*0.54*100/(100-'Заказ, cкидки и курсы валют'!$C$40),IF(H2455&lt;'Заказ, cкидки и курсы валют'!$B$41,H2455*0.54*100/(100-'Заказ, cкидки и курсы валют'!$C$41),IF(H2455&lt;'Заказ, cкидки и курсы валют'!$B$42,H2455*0.54*100/(100-'Заказ, cкидки и курсы валют'!$C$42),IF(H2455&lt;'Заказ, cкидки и курсы валют'!$B$43,H2455*0.54*100/(100-'Заказ, cкидки и курсы валют'!$C$43),H2455))))),2)</f>
        <v>918.56</v>
      </c>
    </row>
    <row r="2456" spans="1:10" ht="14.15" customHeight="1" thickBot="1">
      <c r="A2456" s="403" t="s">
        <v>2229</v>
      </c>
      <c r="B2456" s="399" t="s">
        <v>167</v>
      </c>
      <c r="C2456" s="2288">
        <v>3.3</v>
      </c>
      <c r="D2456" s="1639">
        <v>700</v>
      </c>
      <c r="E2456" s="1602">
        <f t="shared" si="563"/>
        <v>115.15199999999999</v>
      </c>
      <c r="F2456" s="471">
        <f t="shared" si="564"/>
        <v>115.15</v>
      </c>
      <c r="G2456" s="691">
        <f t="shared" si="561"/>
        <v>1324.2428571428572</v>
      </c>
      <c r="H2456" s="659">
        <f>ROUND(IF('Заказ, cкидки и курсы валют'!$J$23*E2456/1000*D2456&lt;387,387,'Заказ, cкидки и курсы валют'!$J$23*E2456/1000*D2456)*(1-'Заказ, cкидки и курсы валют'!$I$12),2)</f>
        <v>926.97</v>
      </c>
      <c r="I2456" s="14"/>
      <c r="J2456" s="96">
        <f>ROUND(IF(H2456&lt;'Заказ, cкидки и курсы валют'!$B$39,H2456*0.54*100/(100-'Заказ, cкидки и курсы валют'!$C$39),IF(H2456&lt;'Заказ, cкидки и курсы валют'!$B$40,H2456*0.54*100/(100-'Заказ, cкидки и курсы валют'!$C$40),IF(H2456&lt;'Заказ, cкидки и курсы валют'!$B$41,H2456*0.54*100/(100-'Заказ, cкидки и курсы валют'!$C$41),IF(H2456&lt;'Заказ, cкидки и курсы валют'!$B$42,H2456*0.54*100/(100-'Заказ, cкидки и курсы валют'!$C$42),IF(H2456&lt;'Заказ, cкидки и курсы валют'!$B$43,H2456*0.54*100/(100-'Заказ, cкидки и курсы валют'!$C$43),H2456))))),2)</f>
        <v>926.97</v>
      </c>
    </row>
    <row r="2457" spans="1:10" ht="14.15" customHeight="1" thickBot="1">
      <c r="A2457" s="403" t="s">
        <v>2230</v>
      </c>
      <c r="B2457" s="399" t="s">
        <v>168</v>
      </c>
      <c r="C2457" s="2288">
        <v>3.88</v>
      </c>
      <c r="D2457" s="1639">
        <v>600</v>
      </c>
      <c r="E2457" s="1602">
        <f t="shared" si="563"/>
        <v>128.42399999999998</v>
      </c>
      <c r="F2457" s="471">
        <f t="shared" si="564"/>
        <v>128.41999999999999</v>
      </c>
      <c r="G2457" s="691">
        <f t="shared" si="561"/>
        <v>1476.8833333333332</v>
      </c>
      <c r="H2457" s="659">
        <f>ROUND(IF('Заказ, cкидки и курсы валют'!$J$23*E2457/1000*D2457&lt;387,387,'Заказ, cкидки и курсы валют'!$J$23*E2457/1000*D2457)*(1-'Заказ, cкидки и курсы валют'!$I$12),2)</f>
        <v>886.13</v>
      </c>
      <c r="I2457" s="14"/>
      <c r="J2457" s="96">
        <f>ROUND(IF(H2457&lt;'Заказ, cкидки и курсы валют'!$B$39,H2457*0.54*100/(100-'Заказ, cкидки и курсы валют'!$C$39),IF(H2457&lt;'Заказ, cкидки и курсы валют'!$B$40,H2457*0.54*100/(100-'Заказ, cкидки и курсы валют'!$C$40),IF(H2457&lt;'Заказ, cкидки и курсы валют'!$B$41,H2457*0.54*100/(100-'Заказ, cкидки и курсы валют'!$C$41),IF(H2457&lt;'Заказ, cкидки и курсы валют'!$B$42,H2457*0.54*100/(100-'Заказ, cкидки и курсы валют'!$C$42),IF(H2457&lt;'Заказ, cкидки и курсы валют'!$B$43,H2457*0.54*100/(100-'Заказ, cкидки и курсы валют'!$C$43),H2457))))),2)</f>
        <v>957.02</v>
      </c>
    </row>
    <row r="2458" spans="1:10" ht="14.15" customHeight="1" thickBot="1">
      <c r="A2458" s="403" t="s">
        <v>2231</v>
      </c>
      <c r="B2458" s="399" t="s">
        <v>604</v>
      </c>
      <c r="C2458" s="2288">
        <v>4.57</v>
      </c>
      <c r="D2458" s="1639">
        <v>550</v>
      </c>
      <c r="E2458" s="1602">
        <f t="shared" si="563"/>
        <v>160.08000000000001</v>
      </c>
      <c r="F2458" s="471">
        <f t="shared" si="564"/>
        <v>160.08000000000001</v>
      </c>
      <c r="G2458" s="691">
        <f t="shared" si="561"/>
        <v>1840.9272727272728</v>
      </c>
      <c r="H2458" s="659">
        <f>ROUND(IF('Заказ, cкидки и курсы валют'!$J$23*E2458/1000*D2458&lt;387,387,'Заказ, cкидки и курсы валют'!$J$23*E2458/1000*D2458)*(1-'Заказ, cкидки и курсы валют'!$I$12),2)</f>
        <v>1012.51</v>
      </c>
      <c r="I2458" s="14"/>
      <c r="J2458" s="96">
        <f>ROUND(IF(H2458&lt;'Заказ, cкидки и курсы валют'!$B$39,H2458*0.54*100/(100-'Заказ, cкидки и курсы валют'!$C$39),IF(H2458&lt;'Заказ, cкидки и курсы валют'!$B$40,H2458*0.54*100/(100-'Заказ, cкидки и курсы валют'!$C$40),IF(H2458&lt;'Заказ, cкидки и курсы валют'!$B$41,H2458*0.54*100/(100-'Заказ, cкидки и курсы валют'!$C$41),IF(H2458&lt;'Заказ, cкидки и курсы валют'!$B$42,H2458*0.54*100/(100-'Заказ, cкидки и курсы валют'!$C$42),IF(H2458&lt;'Заказ, cкидки и курсы валют'!$B$43,H2458*0.54*100/(100-'Заказ, cкидки и курсы валют'!$C$43),H2458))))),2)</f>
        <v>1012.51</v>
      </c>
    </row>
    <row r="2459" spans="1:10" ht="14.15" customHeight="1" thickBot="1">
      <c r="A2459" s="403" t="s">
        <v>2232</v>
      </c>
      <c r="B2459" s="399" t="s">
        <v>169</v>
      </c>
      <c r="C2459" s="2288">
        <v>5.2</v>
      </c>
      <c r="D2459" s="1639">
        <v>450</v>
      </c>
      <c r="E2459" s="1602">
        <f t="shared" si="563"/>
        <v>160.93200000000002</v>
      </c>
      <c r="F2459" s="471">
        <f t="shared" si="564"/>
        <v>160.93</v>
      </c>
      <c r="G2459" s="691">
        <f t="shared" ref="G2459:G2504" si="565">H2459/D2459*1000</f>
        <v>1850.7111111111112</v>
      </c>
      <c r="H2459" s="659">
        <f>ROUND(IF('Заказ, cкидки и курсы валют'!$J$23*E2459/1000*D2459&lt;387,387,'Заказ, cкидки и курсы валют'!$J$23*E2459/1000*D2459)*(1-'Заказ, cкидки и курсы валют'!$I$12),2)</f>
        <v>832.82</v>
      </c>
      <c r="I2459" s="14"/>
      <c r="J2459" s="96">
        <f>ROUND(IF(H2459&lt;'Заказ, cкидки и курсы валют'!$B$39,H2459*0.54*100/(100-'Заказ, cкидки и курсы валют'!$C$39),IF(H2459&lt;'Заказ, cкидки и курсы валют'!$B$40,H2459*0.54*100/(100-'Заказ, cкидки и курсы валют'!$C$40),IF(H2459&lt;'Заказ, cкидки и курсы валют'!$B$41,H2459*0.54*100/(100-'Заказ, cкидки и курсы валют'!$C$41),IF(H2459&lt;'Заказ, cкидки и курсы валют'!$B$42,H2459*0.54*100/(100-'Заказ, cкидки и курсы валют'!$C$42),IF(H2459&lt;'Заказ, cкидки и курсы валют'!$B$43,H2459*0.54*100/(100-'Заказ, cкидки и курсы валют'!$C$43),H2459))))),2)</f>
        <v>899.45</v>
      </c>
    </row>
    <row r="2460" spans="1:10" ht="14.15" customHeight="1" thickBot="1">
      <c r="A2460" s="403" t="s">
        <v>2233</v>
      </c>
      <c r="B2460" s="399" t="s">
        <v>605</v>
      </c>
      <c r="C2460" s="2288">
        <v>5.6</v>
      </c>
      <c r="D2460" s="1639">
        <v>310</v>
      </c>
      <c r="E2460" s="1602">
        <f t="shared" si="563"/>
        <v>178.04400000000001</v>
      </c>
      <c r="F2460" s="471">
        <f t="shared" si="564"/>
        <v>178.04</v>
      </c>
      <c r="G2460" s="691">
        <f t="shared" si="565"/>
        <v>2047.516129032258</v>
      </c>
      <c r="H2460" s="659">
        <f>ROUND(IF('Заказ, cкидки и курсы валют'!$J$23*E2460/1000*D2460&lt;387,387,'Заказ, cкидки и курсы валют'!$J$23*E2460/1000*D2460)*(1-'Заказ, cкидки и курсы валют'!$I$12),2)</f>
        <v>634.73</v>
      </c>
      <c r="I2460" s="14"/>
      <c r="J2460" s="96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685.51</v>
      </c>
    </row>
    <row r="2461" spans="1:10" ht="14.15" customHeight="1" thickBot="1">
      <c r="A2461" s="403" t="s">
        <v>2234</v>
      </c>
      <c r="B2461" s="399" t="s">
        <v>170</v>
      </c>
      <c r="C2461" s="2288">
        <v>6.2</v>
      </c>
      <c r="D2461" s="1639">
        <v>300</v>
      </c>
      <c r="E2461" s="1602">
        <f t="shared" si="563"/>
        <v>192.96</v>
      </c>
      <c r="F2461" s="471">
        <f t="shared" si="564"/>
        <v>192.96</v>
      </c>
      <c r="G2461" s="691">
        <f t="shared" si="565"/>
        <v>2219.0333333333333</v>
      </c>
      <c r="H2461" s="659">
        <f>ROUND(IF('Заказ, cкидки и курсы валют'!$J$23*E2461/1000*D2461&lt;387,387,'Заказ, cкидки и курсы валют'!$J$23*E2461/1000*D2461)*(1-'Заказ, cкидки и курсы валют'!$I$12),2)</f>
        <v>665.71</v>
      </c>
      <c r="I2461" s="14"/>
      <c r="J2461" s="96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718.97</v>
      </c>
    </row>
    <row r="2462" spans="1:10" ht="14.15" customHeight="1" thickBot="1">
      <c r="A2462" s="403" t="s">
        <v>8952</v>
      </c>
      <c r="B2462" s="399" t="s">
        <v>8951</v>
      </c>
      <c r="C2462" s="2288">
        <v>6.8</v>
      </c>
      <c r="D2462" s="1639">
        <v>250</v>
      </c>
      <c r="E2462" s="1602">
        <f t="shared" si="563"/>
        <v>202.95599999999999</v>
      </c>
      <c r="F2462" s="471">
        <f t="shared" si="564"/>
        <v>202.96</v>
      </c>
      <c r="G2462" s="691">
        <f t="shared" si="565"/>
        <v>2334</v>
      </c>
      <c r="H2462" s="659">
        <f>ROUND(IF('Заказ, cкидки и курсы валют'!$J$23*E2462/1000*D2462&lt;387,387,'Заказ, cкидки и курсы валют'!$J$23*E2462/1000*D2462)*(1-'Заказ, cкидки и курсы валют'!$I$12),2)</f>
        <v>583.5</v>
      </c>
      <c r="I2462" s="14"/>
      <c r="J2462" s="96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630.17999999999995</v>
      </c>
    </row>
    <row r="2463" spans="1:10" ht="14.15" customHeight="1" thickBot="1">
      <c r="A2463" s="403" t="s">
        <v>2235</v>
      </c>
      <c r="B2463" s="399" t="s">
        <v>171</v>
      </c>
      <c r="C2463" s="2288">
        <v>7.3</v>
      </c>
      <c r="D2463" s="1639">
        <v>250</v>
      </c>
      <c r="E2463" s="1602">
        <f t="shared" si="563"/>
        <v>228.744</v>
      </c>
      <c r="F2463" s="471">
        <f t="shared" si="564"/>
        <v>228.74</v>
      </c>
      <c r="G2463" s="691">
        <f t="shared" si="565"/>
        <v>2630.56</v>
      </c>
      <c r="H2463" s="659">
        <f>ROUND(IF('Заказ, cкидки и курсы валют'!$J$23*E2463/1000*D2463&lt;387,387,'Заказ, cкидки и курсы валют'!$J$23*E2463/1000*D2463)*(1-'Заказ, cкидки и курсы валют'!$I$12),2)</f>
        <v>657.64</v>
      </c>
      <c r="I2463" s="14"/>
      <c r="J2463" s="96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710.25</v>
      </c>
    </row>
    <row r="2464" spans="1:10" ht="14.15" customHeight="1" thickBot="1">
      <c r="A2464" s="403" t="s">
        <v>2236</v>
      </c>
      <c r="B2464" s="399" t="s">
        <v>1328</v>
      </c>
      <c r="C2464" s="2288">
        <v>8.06</v>
      </c>
      <c r="D2464" s="1639">
        <v>250</v>
      </c>
      <c r="E2464" s="1602">
        <f t="shared" si="563"/>
        <v>269.38799999999998</v>
      </c>
      <c r="F2464" s="471">
        <f t="shared" si="564"/>
        <v>269.39</v>
      </c>
      <c r="G2464" s="691">
        <f t="shared" si="565"/>
        <v>3097.96</v>
      </c>
      <c r="H2464" s="659">
        <f>ROUND(IF('Заказ, cкидки и курсы валют'!$J$23*E2464/1000*D2464&lt;387,387,'Заказ, cкидки и курсы валют'!$J$23*E2464/1000*D2464)*(1-'Заказ, cкидки и курсы валют'!$I$12),2)</f>
        <v>774.49</v>
      </c>
      <c r="I2464" s="14"/>
      <c r="J2464" s="96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836.45</v>
      </c>
    </row>
    <row r="2465" spans="1:10" ht="14.15" customHeight="1" thickBot="1">
      <c r="A2465" s="403" t="s">
        <v>2237</v>
      </c>
      <c r="B2465" s="399" t="s">
        <v>172</v>
      </c>
      <c r="C2465" s="2288">
        <v>8.5</v>
      </c>
      <c r="D2465" s="1639">
        <v>200</v>
      </c>
      <c r="E2465" s="1602">
        <f t="shared" si="563"/>
        <v>249.16799999999998</v>
      </c>
      <c r="F2465" s="471">
        <f t="shared" si="564"/>
        <v>249.17</v>
      </c>
      <c r="G2465" s="691">
        <f t="shared" si="565"/>
        <v>2865.4500000000003</v>
      </c>
      <c r="H2465" s="659">
        <f>ROUND(IF('Заказ, cкидки и курсы валют'!$J$23*E2465/1000*D2465&lt;387,387,'Заказ, cкидки и курсы валют'!$J$23*E2465/1000*D2465)*(1-'Заказ, cкидки и курсы валют'!$I$12),2)</f>
        <v>573.09</v>
      </c>
      <c r="I2465" s="14"/>
      <c r="J2465" s="96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618.94000000000005</v>
      </c>
    </row>
    <row r="2466" spans="1:10" ht="14.15" customHeight="1" thickBot="1">
      <c r="A2466" s="403" t="s">
        <v>2238</v>
      </c>
      <c r="B2466" s="399" t="s">
        <v>3963</v>
      </c>
      <c r="C2466" s="2288">
        <v>9.0500000000000007</v>
      </c>
      <c r="D2466" s="1639">
        <v>200</v>
      </c>
      <c r="E2466" s="1602">
        <f t="shared" si="563"/>
        <v>272.86799999999999</v>
      </c>
      <c r="F2466" s="471">
        <f t="shared" si="564"/>
        <v>272.87</v>
      </c>
      <c r="G2466" s="691">
        <f t="shared" si="565"/>
        <v>3138</v>
      </c>
      <c r="H2466" s="659">
        <f>ROUND(IF('Заказ, cкидки и курсы валют'!$J$23*E2466/1000*D2466&lt;387,387,'Заказ, cкидки и курсы валют'!$J$23*E2466/1000*D2466)*(1-'Заказ, cкидки и курсы валют'!$I$12),2)</f>
        <v>627.6</v>
      </c>
      <c r="I2466" s="14"/>
      <c r="J2466" s="96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677.81</v>
      </c>
    </row>
    <row r="2467" spans="1:10" ht="14.15" customHeight="1" thickBot="1">
      <c r="A2467" s="403" t="s">
        <v>2239</v>
      </c>
      <c r="B2467" s="399" t="s">
        <v>173</v>
      </c>
      <c r="C2467" s="2288">
        <v>9.6</v>
      </c>
      <c r="D2467" s="1639">
        <v>150</v>
      </c>
      <c r="E2467" s="1602">
        <f t="shared" si="563"/>
        <v>299.964</v>
      </c>
      <c r="F2467" s="471">
        <f t="shared" si="564"/>
        <v>299.95999999999998</v>
      </c>
      <c r="G2467" s="691">
        <f t="shared" si="565"/>
        <v>3449.6000000000004</v>
      </c>
      <c r="H2467" s="659">
        <f>ROUND(IF('Заказ, cкидки и курсы валют'!$J$23*E2467/1000*D2467&lt;387,387,'Заказ, cкидки и курсы валют'!$J$23*E2467/1000*D2467)*(1-'Заказ, cкидки и курсы валют'!$I$12),2)</f>
        <v>517.44000000000005</v>
      </c>
      <c r="I2467" s="14"/>
      <c r="J2467" s="96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620.92999999999995</v>
      </c>
    </row>
    <row r="2468" spans="1:10" ht="14.15" customHeight="1" thickBot="1">
      <c r="A2468" s="403" t="s">
        <v>2240</v>
      </c>
      <c r="B2468" s="399" t="s">
        <v>973</v>
      </c>
      <c r="C2468" s="2288">
        <v>10.6</v>
      </c>
      <c r="D2468" s="1639">
        <v>180</v>
      </c>
      <c r="E2468" s="1602">
        <f t="shared" si="563"/>
        <v>368.18399999999997</v>
      </c>
      <c r="F2468" s="471">
        <f t="shared" si="564"/>
        <v>368.18</v>
      </c>
      <c r="G2468" s="691">
        <f t="shared" si="565"/>
        <v>4234.1111111111113</v>
      </c>
      <c r="H2468" s="659">
        <f>ROUND(IF('Заказ, cкидки и курсы валют'!$J$23*E2468/1000*D2468&lt;387,387,'Заказ, cкидки и курсы валют'!$J$23*E2468/1000*D2468)*(1-'Заказ, cкидки и курсы валют'!$I$12),2)</f>
        <v>762.14</v>
      </c>
      <c r="I2468" s="14"/>
      <c r="J2468" s="96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823.11</v>
      </c>
    </row>
    <row r="2469" spans="1:10" ht="14.15" customHeight="1" thickBot="1">
      <c r="A2469" s="403" t="s">
        <v>2241</v>
      </c>
      <c r="B2469" s="399" t="s">
        <v>174</v>
      </c>
      <c r="C2469" s="2288">
        <v>10.26</v>
      </c>
      <c r="D2469" s="1639">
        <v>150</v>
      </c>
      <c r="E2469" s="1602">
        <f t="shared" si="563"/>
        <v>337.23599999999993</v>
      </c>
      <c r="F2469" s="471">
        <f t="shared" si="564"/>
        <v>337.24</v>
      </c>
      <c r="G2469" s="691">
        <f t="shared" si="565"/>
        <v>3878.2000000000003</v>
      </c>
      <c r="H2469" s="659">
        <f>ROUND(IF('Заказ, cкидки и курсы валют'!$J$23*E2469/1000*D2469&lt;387,387,'Заказ, cкидки и курсы валют'!$J$23*E2469/1000*D2469)*(1-'Заказ, cкидки и курсы валют'!$I$12),2)</f>
        <v>581.73</v>
      </c>
      <c r="I2469" s="14"/>
      <c r="J2469" s="96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628.27</v>
      </c>
    </row>
    <row r="2470" spans="1:10" ht="14.15" customHeight="1" thickBot="1">
      <c r="A2470" s="403" t="s">
        <v>6351</v>
      </c>
      <c r="B2470" s="399" t="s">
        <v>2961</v>
      </c>
      <c r="C2470" s="2288">
        <v>11.85</v>
      </c>
      <c r="D2470" s="1639">
        <v>150</v>
      </c>
      <c r="E2470" s="1602">
        <f t="shared" si="563"/>
        <v>373.56</v>
      </c>
      <c r="F2470" s="471">
        <f t="shared" si="564"/>
        <v>373.56</v>
      </c>
      <c r="G2470" s="691">
        <f t="shared" si="565"/>
        <v>4295.9333333333334</v>
      </c>
      <c r="H2470" s="659">
        <f>ROUND(IF('Заказ, cкидки и курсы валют'!$J$23*E2470/1000*D2470&lt;387,387,'Заказ, cкидки и курсы валют'!$J$23*E2470/1000*D2470)*(1-'Заказ, cкидки и курсы валют'!$I$12),2)</f>
        <v>644.39</v>
      </c>
      <c r="I2470" s="14"/>
      <c r="J2470" s="96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695.94</v>
      </c>
    </row>
    <row r="2471" spans="1:10" ht="14.15" customHeight="1" thickBot="1">
      <c r="A2471" s="403" t="s">
        <v>2242</v>
      </c>
      <c r="B2471" s="399" t="s">
        <v>175</v>
      </c>
      <c r="C2471" s="2288">
        <v>12</v>
      </c>
      <c r="D2471" s="1639">
        <v>120</v>
      </c>
      <c r="E2471" s="1602">
        <f t="shared" si="563"/>
        <v>352.70400000000001</v>
      </c>
      <c r="F2471" s="471">
        <f t="shared" si="564"/>
        <v>352.7</v>
      </c>
      <c r="G2471" s="691">
        <f t="shared" si="565"/>
        <v>4056.0833333333335</v>
      </c>
      <c r="H2471" s="659">
        <f>ROUND(IF('Заказ, cкидки и курсы валют'!$J$23*E2471/1000*D2471&lt;387,387,'Заказ, cкидки и курсы валют'!$J$23*E2471/1000*D2471)*(1-'Заказ, cкидки и курсы валют'!$I$12),2)</f>
        <v>486.73</v>
      </c>
      <c r="I2471" s="14"/>
      <c r="J2471" s="96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584.08000000000004</v>
      </c>
    </row>
    <row r="2472" spans="1:10" ht="14.15" customHeight="1" thickBot="1">
      <c r="A2472" s="403" t="s">
        <v>2243</v>
      </c>
      <c r="B2472" s="399" t="s">
        <v>3434</v>
      </c>
      <c r="C2472" s="2288">
        <v>2.4300000000000002</v>
      </c>
      <c r="D2472" s="1639">
        <v>1000</v>
      </c>
      <c r="E2472" s="1602">
        <f t="shared" si="563"/>
        <v>80.64</v>
      </c>
      <c r="F2472" s="471">
        <f t="shared" si="564"/>
        <v>80.64</v>
      </c>
      <c r="G2472" s="691">
        <f t="shared" si="565"/>
        <v>927.36</v>
      </c>
      <c r="H2472" s="659">
        <f>ROUND(IF('Заказ, cкидки и курсы валют'!$J$23*E2472/1000*D2472&lt;387,387,'Заказ, cкидки и курсы валют'!$J$23*E2472/1000*D2472)*(1-'Заказ, cкидки и курсы валют'!$I$12),2)</f>
        <v>927.36</v>
      </c>
      <c r="I2472" s="14"/>
      <c r="J2472" s="96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927.36</v>
      </c>
    </row>
    <row r="2473" spans="1:10" ht="14.15" customHeight="1" thickBot="1">
      <c r="A2473" s="403" t="s">
        <v>2244</v>
      </c>
      <c r="B2473" s="399" t="s">
        <v>3435</v>
      </c>
      <c r="C2473" s="2288">
        <v>2.8</v>
      </c>
      <c r="D2473" s="1639">
        <v>700</v>
      </c>
      <c r="E2473" s="1602">
        <f t="shared" si="563"/>
        <v>91.128</v>
      </c>
      <c r="F2473" s="471">
        <f t="shared" si="564"/>
        <v>91.13</v>
      </c>
      <c r="G2473" s="691">
        <f t="shared" si="565"/>
        <v>1047.9714285714285</v>
      </c>
      <c r="H2473" s="659">
        <f>ROUND(IF('Заказ, cкидки и курсы валют'!$J$23*E2473/1000*D2473&lt;387,387,'Заказ, cкидки и курсы валют'!$J$23*E2473/1000*D2473)*(1-'Заказ, cкидки и курсы валют'!$I$12),2)</f>
        <v>733.58</v>
      </c>
      <c r="I2473" s="14"/>
      <c r="J2473" s="96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792.27</v>
      </c>
    </row>
    <row r="2474" spans="1:10" ht="14.15" customHeight="1" thickBot="1">
      <c r="A2474" s="403" t="s">
        <v>6352</v>
      </c>
      <c r="B2474" s="399" t="s">
        <v>3761</v>
      </c>
      <c r="C2474" s="2288">
        <v>3.04</v>
      </c>
      <c r="D2474" s="1639">
        <v>700</v>
      </c>
      <c r="E2474" s="1602">
        <f t="shared" si="563"/>
        <v>103.36799999999999</v>
      </c>
      <c r="F2474" s="471">
        <f t="shared" si="564"/>
        <v>103.37</v>
      </c>
      <c r="G2474" s="691">
        <f t="shared" si="565"/>
        <v>1188.7285714285713</v>
      </c>
      <c r="H2474" s="659">
        <f>ROUND(IF('Заказ, cкидки и курсы валют'!$J$23*E2474/1000*D2474&lt;387,387,'Заказ, cкидки и курсы валют'!$J$23*E2474/1000*D2474)*(1-'Заказ, cкидки и курсы валют'!$I$12),2)</f>
        <v>832.11</v>
      </c>
      <c r="I2474" s="14"/>
      <c r="J2474" s="96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898.68</v>
      </c>
    </row>
    <row r="2475" spans="1:10" ht="14.15" customHeight="1" thickBot="1">
      <c r="A2475" s="403" t="s">
        <v>2245</v>
      </c>
      <c r="B2475" s="399" t="s">
        <v>99</v>
      </c>
      <c r="C2475" s="2288">
        <v>3.25</v>
      </c>
      <c r="D2475" s="1639">
        <v>700</v>
      </c>
      <c r="E2475" s="1602">
        <f t="shared" si="563"/>
        <v>110.68799999999999</v>
      </c>
      <c r="F2475" s="471">
        <f t="shared" si="564"/>
        <v>110.69</v>
      </c>
      <c r="G2475" s="691">
        <f t="shared" si="565"/>
        <v>1272.9142857142856</v>
      </c>
      <c r="H2475" s="659">
        <f>ROUND(IF('Заказ, cкидки и курсы валют'!$J$23*E2475/1000*D2475&lt;387,387,'Заказ, cкидки и курсы валют'!$J$23*E2475/1000*D2475)*(1-'Заказ, cкидки и курсы валют'!$I$12),2)</f>
        <v>891.04</v>
      </c>
      <c r="I2475" s="14"/>
      <c r="J2475" s="96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962.32</v>
      </c>
    </row>
    <row r="2476" spans="1:10" ht="14.15" customHeight="1" thickBot="1">
      <c r="A2476" s="403" t="s">
        <v>2246</v>
      </c>
      <c r="B2476" s="399" t="s">
        <v>100</v>
      </c>
      <c r="C2476" s="2288">
        <v>3.9</v>
      </c>
      <c r="D2476" s="1639">
        <v>500</v>
      </c>
      <c r="E2476" s="1602">
        <f t="shared" si="563"/>
        <v>132.744</v>
      </c>
      <c r="F2476" s="471">
        <f t="shared" si="564"/>
        <v>132.74</v>
      </c>
      <c r="G2476" s="691">
        <f t="shared" si="565"/>
        <v>1526.56</v>
      </c>
      <c r="H2476" s="659">
        <f>ROUND(IF('Заказ, cкидки и курсы валют'!$J$23*E2476/1000*D2476&lt;387,387,'Заказ, cкидки и курсы валют'!$J$23*E2476/1000*D2476)*(1-'Заказ, cкидки и курсы валют'!$I$12),2)</f>
        <v>763.28</v>
      </c>
      <c r="I2476" s="14"/>
      <c r="J2476" s="96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824.34</v>
      </c>
    </row>
    <row r="2477" spans="1:10" ht="14.15" customHeight="1" thickBot="1">
      <c r="A2477" s="403" t="s">
        <v>0</v>
      </c>
      <c r="B2477" s="399" t="s">
        <v>1317</v>
      </c>
      <c r="C2477" s="2288">
        <v>4.9800000000000004</v>
      </c>
      <c r="D2477" s="1639">
        <v>480</v>
      </c>
      <c r="E2477" s="1602">
        <f t="shared" si="563"/>
        <v>144.744</v>
      </c>
      <c r="F2477" s="471">
        <f t="shared" si="564"/>
        <v>144.74</v>
      </c>
      <c r="G2477" s="691">
        <f t="shared" si="565"/>
        <v>1664.5625</v>
      </c>
      <c r="H2477" s="659">
        <f>ROUND(IF('Заказ, cкидки и курсы валют'!$J$23*E2477/1000*D2477&lt;387,387,'Заказ, cкидки и курсы валют'!$J$23*E2477/1000*D2477)*(1-'Заказ, cкидки и курсы валют'!$I$12),2)</f>
        <v>798.99</v>
      </c>
      <c r="I2477" s="14"/>
      <c r="J2477" s="96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862.91</v>
      </c>
    </row>
    <row r="2478" spans="1:10" ht="14.15" customHeight="1" thickBot="1">
      <c r="A2478" s="403" t="s">
        <v>1</v>
      </c>
      <c r="B2478" s="399" t="s">
        <v>188</v>
      </c>
      <c r="C2478" s="2288">
        <v>5.6</v>
      </c>
      <c r="D2478" s="1639">
        <v>410</v>
      </c>
      <c r="E2478" s="1602">
        <f t="shared" si="563"/>
        <v>179.48399999999998</v>
      </c>
      <c r="F2478" s="471">
        <f t="shared" si="564"/>
        <v>179.48</v>
      </c>
      <c r="G2478" s="691">
        <f t="shared" si="565"/>
        <v>2064.0731707317077</v>
      </c>
      <c r="H2478" s="659">
        <f>ROUND(IF('Заказ, cкидки и курсы валют'!$J$23*E2478/1000*D2478&lt;387,387,'Заказ, cкидки и курсы валют'!$J$23*E2478/1000*D2478)*(1-'Заказ, cкидки и курсы валют'!$I$12),2)</f>
        <v>846.27</v>
      </c>
      <c r="I2478" s="14"/>
      <c r="J2478" s="96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913.97</v>
      </c>
    </row>
    <row r="2479" spans="1:10" ht="14.15" customHeight="1" thickBot="1">
      <c r="A2479" s="403" t="s">
        <v>2</v>
      </c>
      <c r="B2479" s="399" t="s">
        <v>609</v>
      </c>
      <c r="C2479" s="2288">
        <v>6.5</v>
      </c>
      <c r="D2479" s="1639">
        <v>360</v>
      </c>
      <c r="E2479" s="1602">
        <f t="shared" si="563"/>
        <v>206.28</v>
      </c>
      <c r="F2479" s="471">
        <f t="shared" si="564"/>
        <v>206.28</v>
      </c>
      <c r="G2479" s="691">
        <f t="shared" si="565"/>
        <v>2372.2222222222222</v>
      </c>
      <c r="H2479" s="659">
        <f>ROUND(IF('Заказ, cкидки и курсы валют'!$J$23*E2479/1000*D2479&lt;387,387,'Заказ, cкидки и курсы валют'!$J$23*E2479/1000*D2479)*(1-'Заказ, cкидки и курсы валют'!$I$12),2)</f>
        <v>854</v>
      </c>
      <c r="I2479" s="14"/>
      <c r="J2479" s="96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922.32</v>
      </c>
    </row>
    <row r="2480" spans="1:10" ht="14.15" customHeight="1" thickBot="1">
      <c r="A2480" s="403" t="s">
        <v>4904</v>
      </c>
      <c r="B2480" s="399" t="s">
        <v>177</v>
      </c>
      <c r="C2480" s="2288">
        <v>7</v>
      </c>
      <c r="D2480" s="1639">
        <v>300</v>
      </c>
      <c r="E2480" s="1602">
        <f t="shared" si="563"/>
        <v>228.06</v>
      </c>
      <c r="F2480" s="471">
        <f t="shared" si="564"/>
        <v>228.06</v>
      </c>
      <c r="G2480" s="691">
        <f t="shared" si="565"/>
        <v>2622.7</v>
      </c>
      <c r="H2480" s="659">
        <f>ROUND(IF('Заказ, cкидки и курсы валют'!$J$23*E2480/1000*D2480&lt;387,387,'Заказ, cкидки и курсы валют'!$J$23*E2480/1000*D2480)*(1-'Заказ, cкидки и курсы валют'!$I$12),2)</f>
        <v>786.81</v>
      </c>
      <c r="I2480" s="14"/>
      <c r="J2480" s="96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849.75</v>
      </c>
    </row>
    <row r="2481" spans="1:10" ht="14.15" customHeight="1" thickBot="1">
      <c r="A2481" s="403" t="s">
        <v>4905</v>
      </c>
      <c r="B2481" s="399" t="s">
        <v>83</v>
      </c>
      <c r="C2481" s="2288">
        <v>8</v>
      </c>
      <c r="D2481" s="1639">
        <v>220</v>
      </c>
      <c r="E2481" s="1602">
        <f t="shared" ref="E2481:E2504" si="566">E2382*1.2</f>
        <v>253.43999999999997</v>
      </c>
      <c r="F2481" s="471">
        <f t="shared" si="564"/>
        <v>253.44</v>
      </c>
      <c r="G2481" s="691">
        <f t="shared" si="565"/>
        <v>2914.5454545454545</v>
      </c>
      <c r="H2481" s="659">
        <f>ROUND(IF('Заказ, cкидки и курсы валют'!$J$23*E2481/1000*D2481&lt;387,387,'Заказ, cкидки и курсы валют'!$J$23*E2481/1000*D2481)*(1-'Заказ, cкидки и курсы валют'!$I$12),2)</f>
        <v>641.20000000000005</v>
      </c>
      <c r="I2481" s="14"/>
      <c r="J2481" s="96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692.5</v>
      </c>
    </row>
    <row r="2482" spans="1:10" ht="14.15" customHeight="1" thickBot="1">
      <c r="A2482" s="403" t="s">
        <v>4906</v>
      </c>
      <c r="B2482" s="399" t="s">
        <v>178</v>
      </c>
      <c r="C2482" s="2288">
        <v>9.0500000000000007</v>
      </c>
      <c r="D2482" s="1639">
        <v>260</v>
      </c>
      <c r="E2482" s="1602">
        <f t="shared" si="566"/>
        <v>268.22399999999999</v>
      </c>
      <c r="F2482" s="471">
        <f t="shared" si="564"/>
        <v>268.22000000000003</v>
      </c>
      <c r="G2482" s="691">
        <f t="shared" si="565"/>
        <v>3084.5769230769233</v>
      </c>
      <c r="H2482" s="659">
        <f>ROUND(IF('Заказ, cкидки и курсы валют'!$J$23*E2482/1000*D2482&lt;387,387,'Заказ, cкидки и курсы валют'!$J$23*E2482/1000*D2482)*(1-'Заказ, cкидки и курсы валют'!$I$12),2)</f>
        <v>801.99</v>
      </c>
      <c r="I2482" s="14"/>
      <c r="J2482" s="96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866.15</v>
      </c>
    </row>
    <row r="2483" spans="1:10" ht="14.15" customHeight="1" thickBot="1">
      <c r="A2483" s="403" t="s">
        <v>4907</v>
      </c>
      <c r="B2483" s="399" t="s">
        <v>2915</v>
      </c>
      <c r="C2483" s="2288">
        <v>10.1</v>
      </c>
      <c r="D2483" s="1639">
        <v>200</v>
      </c>
      <c r="E2483" s="1602">
        <f t="shared" si="566"/>
        <v>301.512</v>
      </c>
      <c r="F2483" s="471">
        <f t="shared" si="564"/>
        <v>301.51</v>
      </c>
      <c r="G2483" s="691">
        <f t="shared" si="565"/>
        <v>3467.4</v>
      </c>
      <c r="H2483" s="659">
        <f>ROUND(IF('Заказ, cкидки и курсы валют'!$J$23*E2483/1000*D2483&lt;387,387,'Заказ, cкидки и курсы валют'!$J$23*E2483/1000*D2483)*(1-'Заказ, cкидки и курсы валют'!$I$12),2)</f>
        <v>693.48</v>
      </c>
      <c r="I2483" s="14"/>
      <c r="J2483" s="96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748.96</v>
      </c>
    </row>
    <row r="2484" spans="1:10" ht="14.15" customHeight="1" thickBot="1">
      <c r="A2484" s="403" t="s">
        <v>4908</v>
      </c>
      <c r="B2484" s="399" t="s">
        <v>179</v>
      </c>
      <c r="C2484" s="2288">
        <v>10.5</v>
      </c>
      <c r="D2484" s="1639">
        <v>200</v>
      </c>
      <c r="E2484" s="1602">
        <f t="shared" si="566"/>
        <v>363.14400000000001</v>
      </c>
      <c r="F2484" s="471">
        <f t="shared" si="564"/>
        <v>363.14</v>
      </c>
      <c r="G2484" s="691">
        <f t="shared" si="565"/>
        <v>4176.1499999999996</v>
      </c>
      <c r="H2484" s="659">
        <f>ROUND(IF('Заказ, cкидки и курсы валют'!$J$23*E2484/1000*D2484&lt;387,387,'Заказ, cкидки и курсы валют'!$J$23*E2484/1000*D2484)*(1-'Заказ, cкидки и курсы валют'!$I$12),2)</f>
        <v>835.23</v>
      </c>
      <c r="I2484" s="14"/>
      <c r="J2484" s="96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902.05</v>
      </c>
    </row>
    <row r="2485" spans="1:10" ht="14.15" customHeight="1" thickBot="1">
      <c r="A2485" s="403" t="s">
        <v>4909</v>
      </c>
      <c r="B2485" s="399" t="s">
        <v>1318</v>
      </c>
      <c r="C2485" s="2288">
        <v>11.73</v>
      </c>
      <c r="D2485" s="1639">
        <v>170</v>
      </c>
      <c r="E2485" s="1602">
        <f t="shared" si="566"/>
        <v>385.70400000000001</v>
      </c>
      <c r="F2485" s="471">
        <f t="shared" si="564"/>
        <v>385.7</v>
      </c>
      <c r="G2485" s="691">
        <f t="shared" si="565"/>
        <v>4435.588235294118</v>
      </c>
      <c r="H2485" s="659">
        <f>ROUND(IF('Заказ, cкидки и курсы валют'!$J$23*E2485/1000*D2485&lt;387,387,'Заказ, cкидки и курсы валют'!$J$23*E2485/1000*D2485)*(1-'Заказ, cкидки и курсы валют'!$I$12),2)</f>
        <v>754.05</v>
      </c>
      <c r="I2485" s="14"/>
      <c r="J2485" s="96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814.37</v>
      </c>
    </row>
    <row r="2486" spans="1:10" ht="14.15" customHeight="1" thickBot="1">
      <c r="A2486" s="403" t="s">
        <v>4910</v>
      </c>
      <c r="B2486" s="399" t="s">
        <v>180</v>
      </c>
      <c r="C2486" s="2288">
        <v>12.2</v>
      </c>
      <c r="D2486" s="1639">
        <v>150</v>
      </c>
      <c r="E2486" s="1602">
        <f t="shared" si="566"/>
        <v>365.41199999999998</v>
      </c>
      <c r="F2486" s="471">
        <f t="shared" si="564"/>
        <v>365.41</v>
      </c>
      <c r="G2486" s="691">
        <f t="shared" si="565"/>
        <v>4202.2666666666664</v>
      </c>
      <c r="H2486" s="659">
        <f>ROUND(IF('Заказ, cкидки и курсы валют'!$J$23*E2486/1000*D2486&lt;387,387,'Заказ, cкидки и курсы валют'!$J$23*E2486/1000*D2486)*(1-'Заказ, cкидки и курсы валют'!$I$12),2)</f>
        <v>630.34</v>
      </c>
      <c r="I2486" s="14"/>
      <c r="J2486" s="96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680.77</v>
      </c>
    </row>
    <row r="2487" spans="1:10" ht="14.15" customHeight="1" thickBot="1">
      <c r="A2487" s="403" t="s">
        <v>4911</v>
      </c>
      <c r="B2487" s="399" t="s">
        <v>3964</v>
      </c>
      <c r="C2487" s="2288">
        <v>13.45</v>
      </c>
      <c r="D2487" s="1639">
        <v>150</v>
      </c>
      <c r="E2487" s="1602">
        <f t="shared" si="566"/>
        <v>435.42</v>
      </c>
      <c r="F2487" s="471">
        <f t="shared" si="564"/>
        <v>435.42</v>
      </c>
      <c r="G2487" s="691">
        <f t="shared" si="565"/>
        <v>5007.333333333333</v>
      </c>
      <c r="H2487" s="659">
        <f>ROUND(IF('Заказ, cкидки и курсы валют'!$J$23*E2487/1000*D2487&lt;387,387,'Заказ, cкидки и курсы валют'!$J$23*E2487/1000*D2487)*(1-'Заказ, cкидки и курсы валют'!$I$12),2)</f>
        <v>751.1</v>
      </c>
      <c r="I2487" s="14"/>
      <c r="J2487" s="96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811.19</v>
      </c>
    </row>
    <row r="2488" spans="1:10" ht="14.15" customHeight="1" thickBot="1">
      <c r="A2488" s="403" t="s">
        <v>4912</v>
      </c>
      <c r="B2488" s="399" t="s">
        <v>181</v>
      </c>
      <c r="C2488" s="2288">
        <v>13.8</v>
      </c>
      <c r="D2488" s="1639">
        <v>100</v>
      </c>
      <c r="E2488" s="1602">
        <f t="shared" si="566"/>
        <v>476.57999999999993</v>
      </c>
      <c r="F2488" s="471">
        <f t="shared" si="564"/>
        <v>476.58</v>
      </c>
      <c r="G2488" s="691">
        <f t="shared" si="565"/>
        <v>5480.7000000000007</v>
      </c>
      <c r="H2488" s="659">
        <f>ROUND(IF('Заказ, cкидки и курсы валют'!$J$23*E2488/1000*D2488&lt;387,387,'Заказ, cкидки и курсы валют'!$J$23*E2488/1000*D2488)*(1-'Заказ, cкидки и курсы валют'!$I$12),2)</f>
        <v>548.07000000000005</v>
      </c>
      <c r="I2488" s="14"/>
      <c r="J2488" s="96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657.68</v>
      </c>
    </row>
    <row r="2489" spans="1:10" ht="14.15" customHeight="1" thickBot="1">
      <c r="A2489" s="403" t="s">
        <v>4913</v>
      </c>
      <c r="B2489" s="399" t="s">
        <v>3965</v>
      </c>
      <c r="C2489" s="2288">
        <v>14.75</v>
      </c>
      <c r="D2489" s="1639">
        <v>120</v>
      </c>
      <c r="E2489" s="1602">
        <f t="shared" si="566"/>
        <v>491.57999999999993</v>
      </c>
      <c r="F2489" s="471">
        <f t="shared" si="564"/>
        <v>491.58</v>
      </c>
      <c r="G2489" s="691">
        <f t="shared" si="565"/>
        <v>5653.1666666666661</v>
      </c>
      <c r="H2489" s="659">
        <f>ROUND(IF('Заказ, cкидки и курсы валют'!$J$23*E2489/1000*D2489&lt;387,387,'Заказ, cкидки и курсы валют'!$J$23*E2489/1000*D2489)*(1-'Заказ, cкидки и курсы валют'!$I$12),2)</f>
        <v>678.38</v>
      </c>
      <c r="I2489" s="14"/>
      <c r="J2489" s="96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732.65</v>
      </c>
    </row>
    <row r="2490" spans="1:10" ht="14.15" customHeight="1" thickBot="1">
      <c r="A2490" s="403" t="s">
        <v>4914</v>
      </c>
      <c r="B2490" s="399" t="s">
        <v>182</v>
      </c>
      <c r="C2490" s="2288">
        <v>15.1</v>
      </c>
      <c r="D2490" s="1639">
        <v>100</v>
      </c>
      <c r="E2490" s="1602">
        <f t="shared" si="566"/>
        <v>531.14400000000001</v>
      </c>
      <c r="F2490" s="471">
        <f t="shared" si="564"/>
        <v>531.14</v>
      </c>
      <c r="G2490" s="691">
        <f t="shared" si="565"/>
        <v>6108.2</v>
      </c>
      <c r="H2490" s="659">
        <f>ROUND(IF('Заказ, cкидки и курсы валют'!$J$23*E2490/1000*D2490&lt;387,387,'Заказ, cкидки и курсы валют'!$J$23*E2490/1000*D2490)*(1-'Заказ, cкидки и курсы валют'!$I$12),2)</f>
        <v>610.82000000000005</v>
      </c>
      <c r="I2490" s="14"/>
      <c r="J2490" s="96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659.69</v>
      </c>
    </row>
    <row r="2491" spans="1:10" ht="14.15" customHeight="1" thickBot="1">
      <c r="A2491" s="403" t="s">
        <v>4915</v>
      </c>
      <c r="B2491" s="399" t="s">
        <v>183</v>
      </c>
      <c r="C2491" s="2288">
        <v>16.64</v>
      </c>
      <c r="D2491" s="1639">
        <v>100</v>
      </c>
      <c r="E2491" s="1602">
        <f t="shared" si="566"/>
        <v>589.9799999999999</v>
      </c>
      <c r="F2491" s="471">
        <f t="shared" si="564"/>
        <v>589.98</v>
      </c>
      <c r="G2491" s="691">
        <f t="shared" si="565"/>
        <v>6784.8</v>
      </c>
      <c r="H2491" s="659">
        <f>ROUND(IF('Заказ, cкидки и курсы валют'!$J$23*E2491/1000*D2491&lt;387,387,'Заказ, cкидки и курсы валют'!$J$23*E2491/1000*D2491)*(1-'Заказ, cкидки и курсы валют'!$I$12),2)</f>
        <v>678.48</v>
      </c>
      <c r="I2491" s="14"/>
      <c r="J2491" s="96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732.76</v>
      </c>
    </row>
    <row r="2492" spans="1:10" ht="14.15" customHeight="1" thickBot="1">
      <c r="A2492" s="403" t="s">
        <v>5870</v>
      </c>
      <c r="B2492" s="399" t="s">
        <v>1028</v>
      </c>
      <c r="C2492" s="2288">
        <v>5.12</v>
      </c>
      <c r="D2492" s="1639">
        <v>300</v>
      </c>
      <c r="E2492" s="1602">
        <f t="shared" si="566"/>
        <v>165.852</v>
      </c>
      <c r="F2492" s="471">
        <f t="shared" si="564"/>
        <v>165.85</v>
      </c>
      <c r="G2492" s="691">
        <f t="shared" si="565"/>
        <v>1907.3000000000002</v>
      </c>
      <c r="H2492" s="659">
        <f>ROUND(IF('Заказ, cкидки и курсы валют'!$J$23*E2492/1000*D2492&lt;387,387,'Заказ, cкидки и курсы валют'!$J$23*E2492/1000*D2492)*(1-'Заказ, cкидки и курсы валют'!$I$12),2)</f>
        <v>572.19000000000005</v>
      </c>
      <c r="I2492" s="14"/>
      <c r="J2492" s="96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617.97</v>
      </c>
    </row>
    <row r="2493" spans="1:10" ht="14.15" customHeight="1" thickBot="1">
      <c r="A2493" s="403" t="s">
        <v>4916</v>
      </c>
      <c r="B2493" s="399" t="s">
        <v>3430</v>
      </c>
      <c r="C2493" s="2288">
        <v>5.58</v>
      </c>
      <c r="D2493" s="1639">
        <v>280</v>
      </c>
      <c r="E2493" s="1602">
        <f t="shared" si="566"/>
        <v>217.89600000000002</v>
      </c>
      <c r="F2493" s="471">
        <f t="shared" si="564"/>
        <v>217.9</v>
      </c>
      <c r="G2493" s="691">
        <f t="shared" si="565"/>
        <v>2505.8214285714284</v>
      </c>
      <c r="H2493" s="659">
        <f>ROUND(IF('Заказ, cкидки и курсы валют'!$J$23*E2493/1000*D2493&lt;387,387,'Заказ, cкидки и курсы валют'!$J$23*E2493/1000*D2493)*(1-'Заказ, cкидки и курсы валют'!$I$12),2)</f>
        <v>701.63</v>
      </c>
      <c r="I2493" s="14"/>
      <c r="J2493" s="96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757.76</v>
      </c>
    </row>
    <row r="2494" spans="1:10" ht="14.15" customHeight="1" thickBot="1">
      <c r="A2494" s="403" t="s">
        <v>4917</v>
      </c>
      <c r="B2494" s="399" t="s">
        <v>2898</v>
      </c>
      <c r="C2494" s="2288">
        <v>7.4</v>
      </c>
      <c r="D2494" s="1639">
        <v>260</v>
      </c>
      <c r="E2494" s="1602">
        <f t="shared" si="566"/>
        <v>229.05599999999998</v>
      </c>
      <c r="F2494" s="471">
        <f t="shared" si="564"/>
        <v>229.06</v>
      </c>
      <c r="G2494" s="691">
        <f t="shared" si="565"/>
        <v>2634.1538461538462</v>
      </c>
      <c r="H2494" s="659">
        <f>ROUND(IF('Заказ, cкидки и курсы валют'!$J$23*E2494/1000*D2494&lt;387,387,'Заказ, cкидки и курсы валют'!$J$23*E2494/1000*D2494)*(1-'Заказ, cкидки и курсы валют'!$I$12),2)</f>
        <v>684.88</v>
      </c>
      <c r="I2494" s="14"/>
      <c r="J2494" s="96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739.67</v>
      </c>
    </row>
    <row r="2495" spans="1:10" ht="14.15" customHeight="1" thickBot="1">
      <c r="A2495" s="403" t="s">
        <v>4918</v>
      </c>
      <c r="B2495" s="399" t="s">
        <v>2899</v>
      </c>
      <c r="C2495" s="2288">
        <v>8.8000000000000007</v>
      </c>
      <c r="D2495" s="1639">
        <v>220</v>
      </c>
      <c r="E2495" s="1602">
        <f t="shared" si="566"/>
        <v>312.25199999999995</v>
      </c>
      <c r="F2495" s="471">
        <f t="shared" si="564"/>
        <v>312.25</v>
      </c>
      <c r="G2495" s="691">
        <f t="shared" si="565"/>
        <v>3590.909090909091</v>
      </c>
      <c r="H2495" s="659">
        <f>ROUND(IF('Заказ, cкидки и курсы валют'!$J$23*E2495/1000*D2495&lt;387,387,'Заказ, cкидки и курсы валют'!$J$23*E2495/1000*D2495)*(1-'Заказ, cкидки и курсы валют'!$I$12),2)</f>
        <v>790</v>
      </c>
      <c r="I2495" s="14"/>
      <c r="J2495" s="96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853.2</v>
      </c>
    </row>
    <row r="2496" spans="1:10" ht="14.15" customHeight="1" thickBot="1">
      <c r="A2496" s="403" t="s">
        <v>4919</v>
      </c>
      <c r="B2496" s="399" t="s">
        <v>610</v>
      </c>
      <c r="C2496" s="2288">
        <v>10.15</v>
      </c>
      <c r="D2496" s="1639">
        <v>200</v>
      </c>
      <c r="E2496" s="1602">
        <f t="shared" si="566"/>
        <v>304.11599999999999</v>
      </c>
      <c r="F2496" s="471">
        <f t="shared" si="564"/>
        <v>304.12</v>
      </c>
      <c r="G2496" s="691">
        <f t="shared" si="565"/>
        <v>3497.35</v>
      </c>
      <c r="H2496" s="659">
        <f>ROUND(IF('Заказ, cкидки и курсы валют'!$J$23*E2496/1000*D2496&lt;387,387,'Заказ, cкидки и курсы валют'!$J$23*E2496/1000*D2496)*(1-'Заказ, cкидки и курсы валют'!$I$12),2)</f>
        <v>699.47</v>
      </c>
      <c r="I2496" s="14"/>
      <c r="J2496" s="96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755.43</v>
      </c>
    </row>
    <row r="2497" spans="1:10" ht="14.15" customHeight="1" thickBot="1">
      <c r="A2497" s="403" t="s">
        <v>4920</v>
      </c>
      <c r="B2497" s="399" t="s">
        <v>2900</v>
      </c>
      <c r="C2497" s="2288">
        <v>12.1</v>
      </c>
      <c r="D2497" s="1639">
        <v>180</v>
      </c>
      <c r="E2497" s="1602">
        <f t="shared" si="566"/>
        <v>360.17999999999995</v>
      </c>
      <c r="F2497" s="471">
        <f t="shared" si="564"/>
        <v>360.18</v>
      </c>
      <c r="G2497" s="691">
        <f t="shared" si="565"/>
        <v>4142.0555555555566</v>
      </c>
      <c r="H2497" s="659">
        <f>ROUND(IF('Заказ, cкидки и курсы валют'!$J$23*E2497/1000*D2497&lt;387,387,'Заказ, cкидки и курсы валют'!$J$23*E2497/1000*D2497)*(1-'Заказ, cкидки и курсы валют'!$I$12),2)</f>
        <v>745.57</v>
      </c>
      <c r="I2497" s="14"/>
      <c r="J2497" s="96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805.22</v>
      </c>
    </row>
    <row r="2498" spans="1:10" ht="14.15" customHeight="1" thickBot="1">
      <c r="A2498" s="403" t="s">
        <v>4921</v>
      </c>
      <c r="B2498" s="399" t="s">
        <v>189</v>
      </c>
      <c r="C2498" s="2288">
        <v>13.5</v>
      </c>
      <c r="D2498" s="1639">
        <v>160</v>
      </c>
      <c r="E2498" s="1602">
        <f t="shared" si="566"/>
        <v>403.02000000000004</v>
      </c>
      <c r="F2498" s="471">
        <f t="shared" si="564"/>
        <v>403.02</v>
      </c>
      <c r="G2498" s="691">
        <f t="shared" si="565"/>
        <v>4634.7499999999991</v>
      </c>
      <c r="H2498" s="659">
        <f>ROUND(IF('Заказ, cкидки и курсы валют'!$J$23*E2498/1000*D2498&lt;387,387,'Заказ, cкидки и курсы валют'!$J$23*E2498/1000*D2498)*(1-'Заказ, cкидки и курсы валют'!$I$12),2)</f>
        <v>741.56</v>
      </c>
      <c r="I2498" s="14"/>
      <c r="J2498" s="96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800.88</v>
      </c>
    </row>
    <row r="2499" spans="1:10" ht="14.15" customHeight="1" thickBot="1">
      <c r="A2499" s="403" t="s">
        <v>4922</v>
      </c>
      <c r="B2499" s="399" t="s">
        <v>190</v>
      </c>
      <c r="C2499" s="2288">
        <v>15.8</v>
      </c>
      <c r="D2499" s="1639">
        <v>150</v>
      </c>
      <c r="E2499" s="1602">
        <f t="shared" si="566"/>
        <v>498.99599999999998</v>
      </c>
      <c r="F2499" s="471">
        <f t="shared" si="564"/>
        <v>499</v>
      </c>
      <c r="G2499" s="691">
        <f t="shared" si="565"/>
        <v>5738.4666666666662</v>
      </c>
      <c r="H2499" s="659">
        <f>ROUND(IF('Заказ, cкидки и курсы валют'!$J$23*E2499/1000*D2499&lt;387,387,'Заказ, cкидки и курсы валют'!$J$23*E2499/1000*D2499)*(1-'Заказ, cкидки и курсы валют'!$I$12),2)</f>
        <v>860.77</v>
      </c>
      <c r="I2499" s="14"/>
      <c r="J2499" s="96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929.63</v>
      </c>
    </row>
    <row r="2500" spans="1:10" ht="14.15" customHeight="1" thickBot="1">
      <c r="A2500" s="403" t="s">
        <v>4923</v>
      </c>
      <c r="B2500" s="399" t="s">
        <v>191</v>
      </c>
      <c r="C2500" s="2288">
        <v>19.7</v>
      </c>
      <c r="D2500" s="1639">
        <v>120</v>
      </c>
      <c r="E2500" s="1602">
        <f t="shared" si="566"/>
        <v>578.33999999999992</v>
      </c>
      <c r="F2500" s="471">
        <f t="shared" si="564"/>
        <v>578.34</v>
      </c>
      <c r="G2500" s="691">
        <f t="shared" si="565"/>
        <v>6650.9166666666661</v>
      </c>
      <c r="H2500" s="659">
        <f>ROUND(IF('Заказ, cкидки и курсы валют'!$J$23*E2500/1000*D2500&lt;387,387,'Заказ, cкидки и курсы валют'!$J$23*E2500/1000*D2500)*(1-'Заказ, cкидки и курсы валют'!$I$12),2)</f>
        <v>798.11</v>
      </c>
      <c r="I2500" s="14"/>
      <c r="J2500" s="96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861.96</v>
      </c>
    </row>
    <row r="2501" spans="1:10" ht="14.15" customHeight="1" thickBot="1">
      <c r="A2501" s="403" t="s">
        <v>4924</v>
      </c>
      <c r="B2501" s="399" t="s">
        <v>192</v>
      </c>
      <c r="C2501" s="2288">
        <v>23.07</v>
      </c>
      <c r="D2501" s="1639">
        <v>80</v>
      </c>
      <c r="E2501" s="1602">
        <f t="shared" si="566"/>
        <v>742.72800000000007</v>
      </c>
      <c r="F2501" s="471">
        <f t="shared" si="564"/>
        <v>742.73</v>
      </c>
      <c r="G2501" s="691">
        <f t="shared" si="565"/>
        <v>8541.3749999999982</v>
      </c>
      <c r="H2501" s="659">
        <f>ROUND(IF('Заказ, cкидки и курсы валют'!$J$23*E2501/1000*D2501&lt;387,387,'Заказ, cкидки и курсы валют'!$J$23*E2501/1000*D2501)*(1-'Заказ, cкидки и курсы валют'!$I$12),2)</f>
        <v>683.31</v>
      </c>
      <c r="I2501" s="14"/>
      <c r="J2501" s="96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737.97</v>
      </c>
    </row>
    <row r="2502" spans="1:10" ht="14.15" customHeight="1" thickBot="1">
      <c r="A2502" s="403" t="s">
        <v>4925</v>
      </c>
      <c r="B2502" s="399" t="s">
        <v>193</v>
      </c>
      <c r="C2502" s="2288">
        <v>24.5</v>
      </c>
      <c r="D2502" s="1639">
        <v>80</v>
      </c>
      <c r="E2502" s="1602">
        <f t="shared" si="566"/>
        <v>769.72800000000007</v>
      </c>
      <c r="F2502" s="471">
        <f t="shared" si="564"/>
        <v>769.73</v>
      </c>
      <c r="G2502" s="691">
        <f t="shared" si="565"/>
        <v>8851.875</v>
      </c>
      <c r="H2502" s="659">
        <f>ROUND(IF('Заказ, cкидки и курсы валют'!$J$23*E2502/1000*D2502&lt;387,387,'Заказ, cкидки и курсы валют'!$J$23*E2502/1000*D2502)*(1-'Заказ, cкидки и курсы валют'!$I$12),2)</f>
        <v>708.15</v>
      </c>
      <c r="I2502" s="14"/>
      <c r="J2502" s="96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764.8</v>
      </c>
    </row>
    <row r="2503" spans="1:10" ht="14.15" customHeight="1" thickBot="1">
      <c r="A2503" s="403" t="s">
        <v>4926</v>
      </c>
      <c r="B2503" s="399" t="s">
        <v>2901</v>
      </c>
      <c r="C2503" s="2288">
        <v>29.2</v>
      </c>
      <c r="D2503" s="1639">
        <v>60</v>
      </c>
      <c r="E2503" s="1602">
        <f t="shared" si="566"/>
        <v>858.52800000000002</v>
      </c>
      <c r="F2503" s="471">
        <f t="shared" si="564"/>
        <v>858.53</v>
      </c>
      <c r="G2503" s="691">
        <f t="shared" si="565"/>
        <v>9873</v>
      </c>
      <c r="H2503" s="659">
        <f>ROUND(IF('Заказ, cкидки и курсы валют'!$J$23*E2503/1000*D2503&lt;387,387,'Заказ, cкидки и курсы валют'!$J$23*E2503/1000*D2503)*(1-'Заказ, cкидки и курсы валют'!$I$12),2)</f>
        <v>592.38</v>
      </c>
      <c r="I2503" s="14"/>
      <c r="J2503" s="96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639.77</v>
      </c>
    </row>
    <row r="2504" spans="1:10" ht="14.15" customHeight="1" thickBot="1">
      <c r="A2504" s="403" t="s">
        <v>4927</v>
      </c>
      <c r="B2504" s="399" t="s">
        <v>194</v>
      </c>
      <c r="C2504" s="2288">
        <v>32.5</v>
      </c>
      <c r="D2504" s="1639">
        <v>50</v>
      </c>
      <c r="E2504" s="1602">
        <f t="shared" si="566"/>
        <v>1111.8119999999999</v>
      </c>
      <c r="F2504" s="471">
        <f t="shared" si="564"/>
        <v>1111.81</v>
      </c>
      <c r="G2504" s="691">
        <f t="shared" si="565"/>
        <v>12785.8</v>
      </c>
      <c r="H2504" s="659">
        <f>ROUND(IF('Заказ, cкидки и курсы валют'!$J$23*E2504/1000*D2504&lt;387,387,'Заказ, cкидки и курсы валют'!$J$23*E2504/1000*D2504)*(1-'Заказ, cкидки и курсы валют'!$I$12),2)</f>
        <v>639.29</v>
      </c>
      <c r="I2504" s="14"/>
      <c r="J2504" s="96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690.43</v>
      </c>
    </row>
    <row r="2505" spans="1:10" ht="14.15" customHeight="1" thickBot="1">
      <c r="A2505" s="403" t="s">
        <v>12246</v>
      </c>
      <c r="B2505" s="2144" t="s">
        <v>3429</v>
      </c>
      <c r="C2505" s="2288">
        <v>20.77</v>
      </c>
      <c r="D2505" s="1639">
        <v>200</v>
      </c>
      <c r="E2505" s="1602">
        <f t="shared" ref="E2505:E2506" si="567">E2406*1.2</f>
        <v>445.70400000000001</v>
      </c>
      <c r="F2505" s="471">
        <f t="shared" ref="F2505:F2506" si="568">ROUND(E2505*(1-$F$11),2)</f>
        <v>445.7</v>
      </c>
      <c r="G2505" s="691">
        <f t="shared" ref="G2505:G2506" si="569">H2505/D2505*1000</f>
        <v>5125.5999999999995</v>
      </c>
      <c r="H2505" s="659">
        <f>ROUND(IF('Заказ, cкидки и курсы валют'!$J$23*E2505/1000*D2505&lt;387,387,'Заказ, cкидки и курсы валют'!$J$23*E2505/1000*D2505)*(1-'Заказ, cкидки и курсы валют'!$I$12),2)</f>
        <v>1025.1199999999999</v>
      </c>
      <c r="I2505" s="14"/>
      <c r="J2505" s="96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1025.1199999999999</v>
      </c>
    </row>
    <row r="2506" spans="1:10" ht="14.15" customHeight="1">
      <c r="A2506" s="403" t="s">
        <v>12247</v>
      </c>
      <c r="B2506" s="2144" t="s">
        <v>2903</v>
      </c>
      <c r="C2506" s="2288">
        <v>28.12</v>
      </c>
      <c r="D2506" s="1639">
        <v>150</v>
      </c>
      <c r="E2506" s="1602">
        <f t="shared" si="567"/>
        <v>708.88800000000003</v>
      </c>
      <c r="F2506" s="471">
        <f t="shared" si="568"/>
        <v>708.89</v>
      </c>
      <c r="G2506" s="691">
        <f t="shared" si="569"/>
        <v>8152.1999999999989</v>
      </c>
      <c r="H2506" s="659">
        <f>ROUND(IF('Заказ, cкидки и курсы валют'!$J$23*E2506/1000*D2506&lt;387,387,'Заказ, cкидки и курсы валют'!$J$23*E2506/1000*D2506)*(1-'Заказ, cкидки и курсы валют'!$I$12),2)</f>
        <v>1222.83</v>
      </c>
      <c r="I2506" s="14"/>
      <c r="J2506" s="96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1222.83</v>
      </c>
    </row>
    <row r="2507" spans="1:10" ht="12" customHeight="1" thickBot="1"/>
    <row r="2508" spans="1:10" ht="15.75" customHeight="1">
      <c r="A2508" s="904"/>
      <c r="B2508" s="905"/>
      <c r="C2508" s="1962" t="s">
        <v>2322</v>
      </c>
      <c r="D2508" s="64"/>
      <c r="E2508" s="709"/>
      <c r="F2508" s="428"/>
      <c r="G2508" s="513"/>
      <c r="H2508" s="66"/>
      <c r="I2508" s="80"/>
    </row>
    <row r="2509" spans="1:10" ht="18.75" customHeight="1">
      <c r="A2509" s="890"/>
      <c r="C2509" s="1475"/>
      <c r="D2509" s="81"/>
      <c r="E2509" s="429" t="s">
        <v>2323</v>
      </c>
      <c r="F2509" s="441"/>
      <c r="I2509" s="85"/>
    </row>
    <row r="2510" spans="1:10" ht="12" customHeight="1">
      <c r="A2510" s="890"/>
      <c r="C2510" s="1475"/>
      <c r="D2510" s="70"/>
      <c r="E2510" s="713"/>
      <c r="F2510" s="465"/>
      <c r="G2510" s="703"/>
      <c r="H2510" s="16"/>
      <c r="I2510" s="132"/>
    </row>
    <row r="2511" spans="1:10" ht="12" customHeight="1">
      <c r="A2511" s="890"/>
      <c r="C2511" s="1475"/>
      <c r="D2511" s="70"/>
      <c r="E2511" s="713"/>
      <c r="F2511" s="465"/>
      <c r="G2511" s="703"/>
      <c r="H2511" s="16"/>
      <c r="I2511" s="132"/>
    </row>
    <row r="2512" spans="1:10" ht="12" customHeight="1">
      <c r="A2512" s="890"/>
      <c r="C2512" s="1475"/>
      <c r="D2512" s="70"/>
      <c r="E2512" s="713"/>
      <c r="F2512" s="465"/>
      <c r="G2512" s="703"/>
      <c r="H2512" s="16"/>
      <c r="I2512" s="132"/>
    </row>
    <row r="2513" spans="1:10" ht="16.5" customHeight="1" thickBot="1">
      <c r="A2513" s="2044" t="s">
        <v>7304</v>
      </c>
      <c r="B2513" s="2045"/>
      <c r="C2513" s="2345"/>
      <c r="D2513" s="136"/>
      <c r="E2513" s="717"/>
      <c r="F2513" s="467"/>
      <c r="G2513" s="704"/>
      <c r="H2513" s="136"/>
      <c r="I2513" s="137"/>
    </row>
    <row r="2514" spans="1:10" ht="32.25" customHeight="1">
      <c r="A2514" s="1519" t="s">
        <v>1013</v>
      </c>
      <c r="B2514" s="1520" t="s">
        <v>1014</v>
      </c>
      <c r="C2514" s="2286" t="s">
        <v>665</v>
      </c>
      <c r="D2514" s="158" t="s">
        <v>2923</v>
      </c>
      <c r="E2514" s="432" t="s">
        <v>10276</v>
      </c>
      <c r="F2514" s="469" t="s">
        <v>2578</v>
      </c>
      <c r="G2514" s="693" t="s">
        <v>2427</v>
      </c>
      <c r="H2514" s="264" t="s">
        <v>493</v>
      </c>
      <c r="I2514" s="160" t="s">
        <v>4003</v>
      </c>
      <c r="J2514" s="327" t="s">
        <v>11229</v>
      </c>
    </row>
    <row r="2515" spans="1:10" ht="12" customHeight="1" thickBot="1">
      <c r="A2515" s="1519"/>
      <c r="B2515" s="1680"/>
      <c r="C2515" s="2286" t="s">
        <v>3419</v>
      </c>
      <c r="D2515" s="313" t="s">
        <v>2428</v>
      </c>
      <c r="E2515" s="715" t="s">
        <v>264</v>
      </c>
      <c r="F2515" s="475">
        <f>'Заказ, cкидки и курсы валют'!$I$12</f>
        <v>0</v>
      </c>
      <c r="G2515" s="764"/>
      <c r="H2515" s="358"/>
      <c r="I2515" s="252"/>
      <c r="J2515" s="264"/>
    </row>
    <row r="2516" spans="1:10" ht="14.15" customHeight="1" thickBot="1">
      <c r="A2516" s="403" t="s">
        <v>8939</v>
      </c>
      <c r="B2516" s="705" t="s">
        <v>2973</v>
      </c>
      <c r="C2516" s="2288">
        <v>0.35</v>
      </c>
      <c r="D2516" s="1639">
        <v>100</v>
      </c>
      <c r="E2516" s="1602">
        <f t="shared" ref="E2516:E2547" si="570">(E2318*2)+(1000/D2516*7.5)</f>
        <v>120.16</v>
      </c>
      <c r="F2516" s="471">
        <f>ROUND(E2516*(1-$F$11),2)</f>
        <v>120.16</v>
      </c>
      <c r="G2516" s="691">
        <f>H2516/D2516*1000</f>
        <v>3870</v>
      </c>
      <c r="H2516" s="659">
        <f>ROUND(IF('Заказ, cкидки и курсы валют'!$J$23*E2516/1000*D2516&lt;387,387,'Заказ, cкидки и курсы валют'!$J$23*E2516/1000*D2516)*(1-'Заказ, cкидки и курсы валют'!$I$12),2)</f>
        <v>387</v>
      </c>
      <c r="I2516" s="1669"/>
      <c r="J2516" s="96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464.4</v>
      </c>
    </row>
    <row r="2517" spans="1:10" ht="14.15" customHeight="1" thickBot="1">
      <c r="A2517" s="403" t="s">
        <v>8940</v>
      </c>
      <c r="B2517" s="705" t="s">
        <v>2974</v>
      </c>
      <c r="C2517" s="2288">
        <v>0.4</v>
      </c>
      <c r="D2517" s="1639">
        <v>100</v>
      </c>
      <c r="E2517" s="1602">
        <f t="shared" si="570"/>
        <v>121.78</v>
      </c>
      <c r="F2517" s="471">
        <f t="shared" ref="F2517:F2526" si="571">ROUND(E2517*(1-$F$11),2)</f>
        <v>121.78</v>
      </c>
      <c r="G2517" s="691">
        <f t="shared" ref="G2517:G2580" si="572">H2517/D2517*1000</f>
        <v>3870</v>
      </c>
      <c r="H2517" s="659">
        <f>ROUND(IF('Заказ, cкидки и курсы валют'!$J$23*E2517/1000*D2517&lt;387,387,'Заказ, cкидки и курсы валют'!$J$23*E2517/1000*D2517)*(1-'Заказ, cкидки и курсы валют'!$I$12),2)</f>
        <v>387</v>
      </c>
      <c r="I2517" s="1669"/>
      <c r="J2517" s="96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464.4</v>
      </c>
    </row>
    <row r="2518" spans="1:10" ht="14.15" customHeight="1" thickBot="1">
      <c r="A2518" s="403" t="s">
        <v>8941</v>
      </c>
      <c r="B2518" s="705" t="s">
        <v>3128</v>
      </c>
      <c r="C2518" s="2288">
        <v>0.56000000000000005</v>
      </c>
      <c r="D2518" s="1639">
        <v>100</v>
      </c>
      <c r="E2518" s="1602">
        <f t="shared" si="570"/>
        <v>125.03999999999999</v>
      </c>
      <c r="F2518" s="471">
        <f t="shared" si="571"/>
        <v>125.04</v>
      </c>
      <c r="G2518" s="691">
        <f t="shared" si="572"/>
        <v>3870</v>
      </c>
      <c r="H2518" s="659">
        <f>ROUND(IF('Заказ, cкидки и курсы валют'!$J$23*E2518/1000*D2518&lt;387,387,'Заказ, cкидки и курсы валют'!$J$23*E2518/1000*D2518)*(1-'Заказ, cкидки и курсы валют'!$I$12),2)</f>
        <v>387</v>
      </c>
      <c r="I2518" s="1669"/>
      <c r="J2518" s="96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464.4</v>
      </c>
    </row>
    <row r="2519" spans="1:10" ht="14.15" customHeight="1" thickBot="1">
      <c r="A2519" s="403" t="s">
        <v>8942</v>
      </c>
      <c r="B2519" s="705" t="s">
        <v>137</v>
      </c>
      <c r="C2519" s="2288">
        <v>0.59</v>
      </c>
      <c r="D2519" s="1639">
        <v>100</v>
      </c>
      <c r="E2519" s="1602">
        <f t="shared" si="570"/>
        <v>129.4</v>
      </c>
      <c r="F2519" s="471">
        <f t="shared" si="571"/>
        <v>129.4</v>
      </c>
      <c r="G2519" s="691">
        <f t="shared" si="572"/>
        <v>3870</v>
      </c>
      <c r="H2519" s="659">
        <f>ROUND(IF('Заказ, cкидки и курсы валют'!$J$23*E2519/1000*D2519&lt;387,387,'Заказ, cкидки и курсы валют'!$J$23*E2519/1000*D2519)*(1-'Заказ, cкидки и курсы валют'!$I$12),2)</f>
        <v>387</v>
      </c>
      <c r="I2519" s="1669"/>
      <c r="J2519" s="96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464.4</v>
      </c>
    </row>
    <row r="2520" spans="1:10" ht="14.15" customHeight="1" thickBot="1">
      <c r="A2520" s="403" t="s">
        <v>8943</v>
      </c>
      <c r="B2520" s="705" t="s">
        <v>138</v>
      </c>
      <c r="C2520" s="2288">
        <v>0.75</v>
      </c>
      <c r="D2520" s="1639">
        <v>100</v>
      </c>
      <c r="E2520" s="1602">
        <f t="shared" si="570"/>
        <v>136.26</v>
      </c>
      <c r="F2520" s="471">
        <f t="shared" si="571"/>
        <v>136.26</v>
      </c>
      <c r="G2520" s="691">
        <f t="shared" si="572"/>
        <v>3870</v>
      </c>
      <c r="H2520" s="659">
        <f>ROUND(IF('Заказ, cкидки и курсы валют'!$J$23*E2520/1000*D2520&lt;387,387,'Заказ, cкидки и курсы валют'!$J$23*E2520/1000*D2520)*(1-'Заказ, cкидки и курсы валют'!$I$12),2)</f>
        <v>387</v>
      </c>
      <c r="I2520" s="1669"/>
      <c r="J2520" s="96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464.4</v>
      </c>
    </row>
    <row r="2521" spans="1:10" ht="14.15" customHeight="1" thickBot="1">
      <c r="A2521" s="403" t="s">
        <v>8944</v>
      </c>
      <c r="B2521" s="705" t="s">
        <v>139</v>
      </c>
      <c r="C2521" s="2288">
        <v>0.95</v>
      </c>
      <c r="D2521" s="1639">
        <v>100</v>
      </c>
      <c r="E2521" s="1602">
        <f t="shared" si="570"/>
        <v>148.68</v>
      </c>
      <c r="F2521" s="471">
        <f t="shared" si="571"/>
        <v>148.68</v>
      </c>
      <c r="G2521" s="691">
        <f t="shared" si="572"/>
        <v>3870</v>
      </c>
      <c r="H2521" s="659">
        <f>ROUND(IF('Заказ, cкидки и курсы валют'!$J$23*E2521/1000*D2521&lt;387,387,'Заказ, cкидки и курсы валют'!$J$23*E2521/1000*D2521)*(1-'Заказ, cкидки и курсы валют'!$I$12),2)</f>
        <v>387</v>
      </c>
      <c r="I2521" s="1669"/>
      <c r="J2521" s="96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464.4</v>
      </c>
    </row>
    <row r="2522" spans="1:10" ht="14.15" customHeight="1" thickBot="1">
      <c r="A2522" s="403" t="s">
        <v>8945</v>
      </c>
      <c r="B2522" s="705" t="s">
        <v>140</v>
      </c>
      <c r="C2522" s="2288">
        <v>1.17</v>
      </c>
      <c r="D2522" s="1639">
        <v>100</v>
      </c>
      <c r="E2522" s="1602">
        <f t="shared" si="570"/>
        <v>151.44</v>
      </c>
      <c r="F2522" s="471">
        <f t="shared" si="571"/>
        <v>151.44</v>
      </c>
      <c r="G2522" s="691">
        <f t="shared" si="572"/>
        <v>3870</v>
      </c>
      <c r="H2522" s="659">
        <f>ROUND(IF('Заказ, cкидки и курсы валют'!$J$23*E2522/1000*D2522&lt;387,387,'Заказ, cкидки и курсы валют'!$J$23*E2522/1000*D2522)*(1-'Заказ, cкидки и курсы валют'!$I$12),2)</f>
        <v>387</v>
      </c>
      <c r="I2522" s="1669"/>
      <c r="J2522" s="96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464.4</v>
      </c>
    </row>
    <row r="2523" spans="1:10" ht="14.15" customHeight="1" thickBot="1">
      <c r="A2523" s="403" t="s">
        <v>8946</v>
      </c>
      <c r="B2523" s="705" t="s">
        <v>141</v>
      </c>
      <c r="C2523" s="2288">
        <v>1.37</v>
      </c>
      <c r="D2523" s="1639">
        <v>100</v>
      </c>
      <c r="E2523" s="1602">
        <f t="shared" si="570"/>
        <v>183.54000000000002</v>
      </c>
      <c r="F2523" s="471">
        <f t="shared" si="571"/>
        <v>183.54</v>
      </c>
      <c r="G2523" s="691">
        <f t="shared" si="572"/>
        <v>3870</v>
      </c>
      <c r="H2523" s="659">
        <f>ROUND(IF('Заказ, cкидки и курсы валют'!$J$23*E2523/1000*D2523&lt;387,387,'Заказ, cкидки и курсы валют'!$J$23*E2523/1000*D2523)*(1-'Заказ, cкидки и курсы валют'!$I$12),2)</f>
        <v>387</v>
      </c>
      <c r="I2523" s="1669"/>
      <c r="J2523" s="96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464.4</v>
      </c>
    </row>
    <row r="2524" spans="1:10" ht="14.15" customHeight="1" thickBot="1">
      <c r="A2524" s="403" t="s">
        <v>8947</v>
      </c>
      <c r="B2524" s="705" t="s">
        <v>142</v>
      </c>
      <c r="C2524" s="2288">
        <v>1.52</v>
      </c>
      <c r="D2524" s="1639">
        <v>100</v>
      </c>
      <c r="E2524" s="1602">
        <f t="shared" si="570"/>
        <v>186.88</v>
      </c>
      <c r="F2524" s="471">
        <f t="shared" si="571"/>
        <v>186.88</v>
      </c>
      <c r="G2524" s="691">
        <f t="shared" si="572"/>
        <v>3870</v>
      </c>
      <c r="H2524" s="659">
        <f>ROUND(IF('Заказ, cкидки и курсы валют'!$J$23*E2524/1000*D2524&lt;387,387,'Заказ, cкидки и курсы валют'!$J$23*E2524/1000*D2524)*(1-'Заказ, cкидки и курсы валют'!$I$12),2)</f>
        <v>387</v>
      </c>
      <c r="I2524" s="1669"/>
      <c r="J2524" s="96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464.4</v>
      </c>
    </row>
    <row r="2525" spans="1:10" ht="14.15" customHeight="1" thickBot="1">
      <c r="A2525" s="403" t="s">
        <v>8948</v>
      </c>
      <c r="B2525" s="705" t="s">
        <v>143</v>
      </c>
      <c r="C2525" s="2288">
        <v>1.77</v>
      </c>
      <c r="D2525" s="1639">
        <v>100</v>
      </c>
      <c r="E2525" s="1602">
        <f t="shared" si="570"/>
        <v>215.42</v>
      </c>
      <c r="F2525" s="471">
        <f t="shared" si="571"/>
        <v>215.42</v>
      </c>
      <c r="G2525" s="691">
        <f t="shared" si="572"/>
        <v>3870</v>
      </c>
      <c r="H2525" s="659">
        <f>ROUND(IF('Заказ, cкидки и курсы валют'!$J$23*E2525/1000*D2525&lt;387,387,'Заказ, cкидки и курсы валют'!$J$23*E2525/1000*D2525)*(1-'Заказ, cкидки и курсы валют'!$I$12),2)</f>
        <v>387</v>
      </c>
      <c r="I2525" s="1669"/>
      <c r="J2525" s="96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464.4</v>
      </c>
    </row>
    <row r="2526" spans="1:10" ht="14.15" customHeight="1" thickBot="1">
      <c r="A2526" s="403" t="s">
        <v>8949</v>
      </c>
      <c r="B2526" s="705" t="s">
        <v>3137</v>
      </c>
      <c r="C2526" s="2288">
        <v>2.2799999999999998</v>
      </c>
      <c r="D2526" s="1639">
        <v>100</v>
      </c>
      <c r="E2526" s="1602">
        <f t="shared" si="570"/>
        <v>227.04</v>
      </c>
      <c r="F2526" s="471">
        <f t="shared" si="571"/>
        <v>227.04</v>
      </c>
      <c r="G2526" s="691">
        <f t="shared" si="572"/>
        <v>3870</v>
      </c>
      <c r="H2526" s="659">
        <f>ROUND(IF('Заказ, cкидки и курсы валют'!$J$23*E2526/1000*D2526&lt;387,387,'Заказ, cкидки и курсы валют'!$J$23*E2526/1000*D2526)*(1-'Заказ, cкидки и курсы валют'!$I$12),2)</f>
        <v>387</v>
      </c>
      <c r="I2526" s="1669"/>
      <c r="J2526" s="96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464.4</v>
      </c>
    </row>
    <row r="2527" spans="1:10" ht="14.15" customHeight="1" thickBot="1">
      <c r="A2527" s="403" t="s">
        <v>7516</v>
      </c>
      <c r="B2527" s="2050" t="s">
        <v>2995</v>
      </c>
      <c r="C2527" s="2288">
        <v>0.7</v>
      </c>
      <c r="D2527" s="1639">
        <v>100</v>
      </c>
      <c r="E2527" s="1602">
        <f t="shared" si="570"/>
        <v>127.4</v>
      </c>
      <c r="F2527" s="471">
        <f>ROUND(E2527*(1-$F$11),2)</f>
        <v>127.4</v>
      </c>
      <c r="G2527" s="691">
        <f t="shared" si="572"/>
        <v>3870</v>
      </c>
      <c r="H2527" s="659">
        <f>ROUND(IF('Заказ, cкидки и курсы валют'!$J$23*E2527/1000*D2527&lt;387,387,'Заказ, cкидки и курсы валют'!$J$23*E2527/1000*D2527)*(1-'Заказ, cкидки и курсы валют'!$I$12),2)</f>
        <v>387</v>
      </c>
      <c r="I2527" s="14"/>
      <c r="J2527" s="96">
        <f>ROUND(IF(H2527&lt;'Заказ, cкидки и курсы валют'!$B$39,H2527*0.54*100/(100-'Заказ, cкидки и курсы валют'!$C$39),IF(H2527&lt;'Заказ, cкидки и курсы валют'!$B$40,H2527*0.54*100/(100-'Заказ, cкидки и курсы валют'!$C$40),IF(H2527&lt;'Заказ, cкидки и курсы валют'!$B$41,H2527*0.54*100/(100-'Заказ, cкидки и курсы валют'!$C$41),IF(H2527&lt;'Заказ, cкидки и курсы валют'!$B$42,H2527*0.54*100/(100-'Заказ, cкидки и курсы валют'!$C$42),IF(H2527&lt;'Заказ, cкидки и курсы валют'!$B$43,H2527*0.54*100/(100-'Заказ, cкидки и курсы валют'!$C$43),H2527))))),2)</f>
        <v>464.4</v>
      </c>
    </row>
    <row r="2528" spans="1:10" ht="14.15" customHeight="1" thickBot="1">
      <c r="A2528" s="403" t="s">
        <v>7517</v>
      </c>
      <c r="B2528" s="2050" t="s">
        <v>2996</v>
      </c>
      <c r="C2528" s="2288">
        <v>0.85</v>
      </c>
      <c r="D2528" s="1666">
        <v>100</v>
      </c>
      <c r="E2528" s="1602">
        <f t="shared" si="570"/>
        <v>139.88</v>
      </c>
      <c r="F2528" s="471">
        <f t="shared" ref="F2528:F2549" si="573">ROUND(E2528*(1-$F$11),2)</f>
        <v>139.88</v>
      </c>
      <c r="G2528" s="691">
        <f t="shared" si="572"/>
        <v>3870</v>
      </c>
      <c r="H2528" s="659">
        <f>ROUND(IF('Заказ, cкидки и курсы валют'!$J$23*E2528/1000*D2528&lt;387,387,'Заказ, cкидки и курсы валют'!$J$23*E2528/1000*D2528)*(1-'Заказ, cкидки и курсы валют'!$I$12),2)</f>
        <v>387</v>
      </c>
      <c r="I2528" s="14"/>
      <c r="J2528" s="96">
        <f>ROUND(IF(H2528&lt;'Заказ, cкидки и курсы валют'!$B$39,H2528*0.54*100/(100-'Заказ, cкидки и курсы валют'!$C$39),IF(H2528&lt;'Заказ, cкидки и курсы валют'!$B$40,H2528*0.54*100/(100-'Заказ, cкидки и курсы валют'!$C$40),IF(H2528&lt;'Заказ, cкидки и курсы валют'!$B$41,H2528*0.54*100/(100-'Заказ, cкидки и курсы валют'!$C$41),IF(H2528&lt;'Заказ, cкидки и курсы валют'!$B$42,H2528*0.54*100/(100-'Заказ, cкидки и курсы валют'!$C$42),IF(H2528&lt;'Заказ, cкидки и курсы валют'!$B$43,H2528*0.54*100/(100-'Заказ, cкидки и курсы валют'!$C$43),H2528))))),2)</f>
        <v>464.4</v>
      </c>
    </row>
    <row r="2529" spans="1:10" ht="14.15" customHeight="1" thickBot="1">
      <c r="A2529" s="403" t="s">
        <v>7518</v>
      </c>
      <c r="B2529" s="399" t="s">
        <v>2997</v>
      </c>
      <c r="C2529" s="2288">
        <v>0.99</v>
      </c>
      <c r="D2529" s="1639">
        <v>100</v>
      </c>
      <c r="E2529" s="1602">
        <f t="shared" si="570"/>
        <v>143.57999999999998</v>
      </c>
      <c r="F2529" s="471">
        <f t="shared" si="573"/>
        <v>143.58000000000001</v>
      </c>
      <c r="G2529" s="691">
        <f t="shared" si="572"/>
        <v>3870</v>
      </c>
      <c r="H2529" s="659">
        <f>ROUND(IF('Заказ, cкидки и курсы валют'!$J$23*E2529/1000*D2529&lt;387,387,'Заказ, cкидки и курсы валют'!$J$23*E2529/1000*D2529)*(1-'Заказ, cкидки и курсы валют'!$I$12),2)</f>
        <v>387</v>
      </c>
      <c r="I2529" s="14"/>
      <c r="J2529" s="96">
        <f>ROUND(IF(H2529&lt;'Заказ, cкидки и курсы валют'!$B$39,H2529*0.54*100/(100-'Заказ, cкидки и курсы валют'!$C$39),IF(H2529&lt;'Заказ, cкидки и курсы валют'!$B$40,H2529*0.54*100/(100-'Заказ, cкидки и курсы валют'!$C$40),IF(H2529&lt;'Заказ, cкидки и курсы валют'!$B$41,H2529*0.54*100/(100-'Заказ, cкидки и курсы валют'!$C$41),IF(H2529&lt;'Заказ, cкидки и курсы валют'!$B$42,H2529*0.54*100/(100-'Заказ, cкидки и курсы валют'!$C$42),IF(H2529&lt;'Заказ, cкидки и курсы валют'!$B$43,H2529*0.54*100/(100-'Заказ, cкидки и курсы валют'!$C$43),H2529))))),2)</f>
        <v>464.4</v>
      </c>
    </row>
    <row r="2530" spans="1:10" ht="14.15" customHeight="1" thickBot="1">
      <c r="A2530" s="403" t="s">
        <v>7519</v>
      </c>
      <c r="B2530" s="399" t="s">
        <v>144</v>
      </c>
      <c r="C2530" s="2288">
        <v>1.1499999999999999</v>
      </c>
      <c r="D2530" s="1666">
        <v>100</v>
      </c>
      <c r="E2530" s="1602">
        <f t="shared" si="570"/>
        <v>150.28</v>
      </c>
      <c r="F2530" s="471">
        <f t="shared" si="573"/>
        <v>150.28</v>
      </c>
      <c r="G2530" s="691">
        <f t="shared" si="572"/>
        <v>3870</v>
      </c>
      <c r="H2530" s="659">
        <f>ROUND(IF('Заказ, cкидки и курсы валют'!$J$23*E2530/1000*D2530&lt;387,387,'Заказ, cкидки и курсы валют'!$J$23*E2530/1000*D2530)*(1-'Заказ, cкидки и курсы валют'!$I$12),2)</f>
        <v>387</v>
      </c>
      <c r="I2530" s="14"/>
      <c r="J2530" s="96">
        <f>ROUND(IF(H2530&lt;'Заказ, cкидки и курсы валют'!$B$39,H2530*0.54*100/(100-'Заказ, cкидки и курсы валют'!$C$39),IF(H2530&lt;'Заказ, cкидки и курсы валют'!$B$40,H2530*0.54*100/(100-'Заказ, cкидки и курсы валют'!$C$40),IF(H2530&lt;'Заказ, cкидки и курсы валют'!$B$41,H2530*0.54*100/(100-'Заказ, cкидки и курсы валют'!$C$41),IF(H2530&lt;'Заказ, cкидки и курсы валют'!$B$42,H2530*0.54*100/(100-'Заказ, cкидки и курсы валют'!$C$42),IF(H2530&lt;'Заказ, cкидки и курсы валют'!$B$43,H2530*0.54*100/(100-'Заказ, cкидки и курсы валют'!$C$43),H2530))))),2)</f>
        <v>464.4</v>
      </c>
    </row>
    <row r="2531" spans="1:10" ht="14.15" customHeight="1" thickBot="1">
      <c r="A2531" s="403" t="s">
        <v>7520</v>
      </c>
      <c r="B2531" s="399" t="s">
        <v>2998</v>
      </c>
      <c r="C2531" s="2288">
        <v>1.25</v>
      </c>
      <c r="D2531" s="1666">
        <v>100</v>
      </c>
      <c r="E2531" s="1602">
        <f t="shared" si="570"/>
        <v>153.82</v>
      </c>
      <c r="F2531" s="471">
        <f t="shared" si="573"/>
        <v>153.82</v>
      </c>
      <c r="G2531" s="691">
        <f t="shared" si="572"/>
        <v>3870</v>
      </c>
      <c r="H2531" s="659">
        <f>ROUND(IF('Заказ, cкидки и курсы валют'!$J$23*E2531/1000*D2531&lt;387,387,'Заказ, cкидки и курсы валют'!$J$23*E2531/1000*D2531)*(1-'Заказ, cкидки и курсы валют'!$I$12),2)</f>
        <v>387</v>
      </c>
      <c r="I2531" s="14"/>
      <c r="J2531" s="96">
        <f>ROUND(IF(H2531&lt;'Заказ, cкидки и курсы валют'!$B$39,H2531*0.54*100/(100-'Заказ, cкидки и курсы валют'!$C$39),IF(H2531&lt;'Заказ, cкидки и курсы валют'!$B$40,H2531*0.54*100/(100-'Заказ, cкидки и курсы валют'!$C$40),IF(H2531&lt;'Заказ, cкидки и курсы валют'!$B$41,H2531*0.54*100/(100-'Заказ, cкидки и курсы валют'!$C$41),IF(H2531&lt;'Заказ, cкидки и курсы валют'!$B$42,H2531*0.54*100/(100-'Заказ, cкидки и курсы валют'!$C$42),IF(H2531&lt;'Заказ, cкидки и курсы валют'!$B$43,H2531*0.54*100/(100-'Заказ, cкидки и курсы валют'!$C$43),H2531))))),2)</f>
        <v>464.4</v>
      </c>
    </row>
    <row r="2532" spans="1:10" ht="14.15" customHeight="1" thickBot="1">
      <c r="A2532" s="403" t="s">
        <v>7521</v>
      </c>
      <c r="B2532" s="399" t="s">
        <v>3432</v>
      </c>
      <c r="C2532" s="2288">
        <v>1.32</v>
      </c>
      <c r="D2532" s="1639">
        <v>100</v>
      </c>
      <c r="E2532" s="1602">
        <f t="shared" si="570"/>
        <v>171.01999999999998</v>
      </c>
      <c r="F2532" s="471">
        <f t="shared" si="573"/>
        <v>171.02</v>
      </c>
      <c r="G2532" s="691">
        <f t="shared" si="572"/>
        <v>3870</v>
      </c>
      <c r="H2532" s="659">
        <f>ROUND(IF('Заказ, cкидки и курсы валют'!$J$23*E2532/1000*D2532&lt;387,387,'Заказ, cкидки и курсы валют'!$J$23*E2532/1000*D2532)*(1-'Заказ, cкидки и курсы валют'!$I$12),2)</f>
        <v>387</v>
      </c>
      <c r="I2532" s="14"/>
      <c r="J2532" s="96">
        <f>ROUND(IF(H2532&lt;'Заказ, cкидки и курсы валют'!$B$39,H2532*0.54*100/(100-'Заказ, cкидки и курсы валют'!$C$39),IF(H2532&lt;'Заказ, cкидки и курсы валют'!$B$40,H2532*0.54*100/(100-'Заказ, cкидки и курсы валют'!$C$40),IF(H2532&lt;'Заказ, cкидки и курсы валют'!$B$41,H2532*0.54*100/(100-'Заказ, cкидки и курсы валют'!$C$41),IF(H2532&lt;'Заказ, cкидки и курсы валют'!$B$42,H2532*0.54*100/(100-'Заказ, cкидки и курсы валют'!$C$42),IF(H2532&lt;'Заказ, cкидки и курсы валют'!$B$43,H2532*0.54*100/(100-'Заказ, cкидки и курсы валют'!$C$43),H2532))))),2)</f>
        <v>464.4</v>
      </c>
    </row>
    <row r="2533" spans="1:10" ht="14.15" customHeight="1" thickBot="1">
      <c r="A2533" s="403" t="s">
        <v>7522</v>
      </c>
      <c r="B2533" s="399" t="s">
        <v>145</v>
      </c>
      <c r="C2533" s="2288">
        <v>1.44</v>
      </c>
      <c r="D2533" s="1639">
        <v>100</v>
      </c>
      <c r="E2533" s="1602">
        <f t="shared" si="570"/>
        <v>160.98000000000002</v>
      </c>
      <c r="F2533" s="471">
        <f t="shared" si="573"/>
        <v>160.97999999999999</v>
      </c>
      <c r="G2533" s="691">
        <f t="shared" si="572"/>
        <v>3870</v>
      </c>
      <c r="H2533" s="659">
        <f>ROUND(IF('Заказ, cкидки и курсы валют'!$J$23*E2533/1000*D2533&lt;387,387,'Заказ, cкидки и курсы валют'!$J$23*E2533/1000*D2533)*(1-'Заказ, cкидки и курсы валют'!$I$12),2)</f>
        <v>387</v>
      </c>
      <c r="I2533" s="14"/>
      <c r="J2533" s="96">
        <f>ROUND(IF(H2533&lt;'Заказ, cкидки и курсы валют'!$B$39,H2533*0.54*100/(100-'Заказ, cкидки и курсы валют'!$C$39),IF(H2533&lt;'Заказ, cкидки и курсы валют'!$B$40,H2533*0.54*100/(100-'Заказ, cкидки и курсы валют'!$C$40),IF(H2533&lt;'Заказ, cкидки и курсы валют'!$B$41,H2533*0.54*100/(100-'Заказ, cкидки и курсы валют'!$C$41),IF(H2533&lt;'Заказ, cкидки и курсы валют'!$B$42,H2533*0.54*100/(100-'Заказ, cкидки и курсы валют'!$C$42),IF(H2533&lt;'Заказ, cкидки и курсы валют'!$B$43,H2533*0.54*100/(100-'Заказ, cкидки и курсы валют'!$C$43),H2533))))),2)</f>
        <v>464.4</v>
      </c>
    </row>
    <row r="2534" spans="1:10" ht="14.15" customHeight="1" thickBot="1">
      <c r="A2534" s="403" t="s">
        <v>7523</v>
      </c>
      <c r="B2534" s="399" t="s">
        <v>146</v>
      </c>
      <c r="C2534" s="2288">
        <v>1.66</v>
      </c>
      <c r="D2534" s="1639">
        <v>100</v>
      </c>
      <c r="E2534" s="1602">
        <f t="shared" si="570"/>
        <v>168.2</v>
      </c>
      <c r="F2534" s="471">
        <f t="shared" si="573"/>
        <v>168.2</v>
      </c>
      <c r="G2534" s="691">
        <f t="shared" si="572"/>
        <v>3870</v>
      </c>
      <c r="H2534" s="659">
        <f>ROUND(IF('Заказ, cкидки и курсы валют'!$J$23*E2534/1000*D2534&lt;387,387,'Заказ, cкидки и курсы валют'!$J$23*E2534/1000*D2534)*(1-'Заказ, cкидки и курсы валют'!$I$12),2)</f>
        <v>387</v>
      </c>
      <c r="I2534" s="14"/>
      <c r="J2534" s="96">
        <f>ROUND(IF(H2534&lt;'Заказ, cкидки и курсы валют'!$B$39,H2534*0.54*100/(100-'Заказ, cкидки и курсы валют'!$C$39),IF(H2534&lt;'Заказ, cкидки и курсы валют'!$B$40,H2534*0.54*100/(100-'Заказ, cкидки и курсы валют'!$C$40),IF(H2534&lt;'Заказ, cкидки и курсы валют'!$B$41,H2534*0.54*100/(100-'Заказ, cкидки и курсы валют'!$C$41),IF(H2534&lt;'Заказ, cкидки и курсы валют'!$B$42,H2534*0.54*100/(100-'Заказ, cкидки и курсы валют'!$C$42),IF(H2534&lt;'Заказ, cкидки и курсы валют'!$B$43,H2534*0.54*100/(100-'Заказ, cкидки и курсы валют'!$C$43),H2534))))),2)</f>
        <v>464.4</v>
      </c>
    </row>
    <row r="2535" spans="1:10" ht="14.15" customHeight="1" thickBot="1">
      <c r="A2535" s="403" t="s">
        <v>7524</v>
      </c>
      <c r="B2535" s="399" t="s">
        <v>147</v>
      </c>
      <c r="C2535" s="2288">
        <v>2.11</v>
      </c>
      <c r="D2535" s="1639">
        <v>100</v>
      </c>
      <c r="E2535" s="1602">
        <f t="shared" si="570"/>
        <v>197.3</v>
      </c>
      <c r="F2535" s="471">
        <f t="shared" si="573"/>
        <v>197.3</v>
      </c>
      <c r="G2535" s="691">
        <f t="shared" si="572"/>
        <v>3870</v>
      </c>
      <c r="H2535" s="659">
        <f>ROUND(IF('Заказ, cкидки и курсы валют'!$J$23*E2535/1000*D2535&lt;387,387,'Заказ, cкидки и курсы валют'!$J$23*E2535/1000*D2535)*(1-'Заказ, cкидки и курсы валют'!$I$12),2)</f>
        <v>387</v>
      </c>
      <c r="I2535" s="14"/>
      <c r="J2535" s="96">
        <f>ROUND(IF(H2535&lt;'Заказ, cкидки и курсы валют'!$B$39,H2535*0.54*100/(100-'Заказ, cкидки и курсы валют'!$C$39),IF(H2535&lt;'Заказ, cкидки и курсы валют'!$B$40,H2535*0.54*100/(100-'Заказ, cкидки и курсы валют'!$C$40),IF(H2535&lt;'Заказ, cкидки и курсы валют'!$B$41,H2535*0.54*100/(100-'Заказ, cкидки и курсы валют'!$C$41),IF(H2535&lt;'Заказ, cкидки и курсы валют'!$B$42,H2535*0.54*100/(100-'Заказ, cкидки и курсы валют'!$C$42),IF(H2535&lt;'Заказ, cкидки и курсы валют'!$B$43,H2535*0.54*100/(100-'Заказ, cкидки и курсы валют'!$C$43),H2535))))),2)</f>
        <v>464.4</v>
      </c>
    </row>
    <row r="2536" spans="1:10" ht="14.15" customHeight="1" thickBot="1">
      <c r="A2536" s="403" t="s">
        <v>7525</v>
      </c>
      <c r="B2536" s="399" t="s">
        <v>148</v>
      </c>
      <c r="C2536" s="2288">
        <v>2.4900000000000002</v>
      </c>
      <c r="D2536" s="1639">
        <v>100</v>
      </c>
      <c r="E2536" s="1602">
        <f t="shared" si="570"/>
        <v>205.78</v>
      </c>
      <c r="F2536" s="471">
        <f t="shared" si="573"/>
        <v>205.78</v>
      </c>
      <c r="G2536" s="691">
        <f t="shared" si="572"/>
        <v>3870</v>
      </c>
      <c r="H2536" s="659">
        <f>ROUND(IF('Заказ, cкидки и курсы валют'!$J$23*E2536/1000*D2536&lt;387,387,'Заказ, cкидки и курсы валют'!$J$23*E2536/1000*D2536)*(1-'Заказ, cкидки и курсы валют'!$I$12),2)</f>
        <v>387</v>
      </c>
      <c r="I2536" s="14"/>
      <c r="J2536" s="96">
        <f>ROUND(IF(H2536&lt;'Заказ, cкидки и курсы валют'!$B$39,H2536*0.54*100/(100-'Заказ, cкидки и курсы валют'!$C$39),IF(H2536&lt;'Заказ, cкидки и курсы валют'!$B$40,H2536*0.54*100/(100-'Заказ, cкидки и курсы валют'!$C$40),IF(H2536&lt;'Заказ, cкидки и курсы валют'!$B$41,H2536*0.54*100/(100-'Заказ, cкидки и курсы валют'!$C$41),IF(H2536&lt;'Заказ, cкидки и курсы валют'!$B$42,H2536*0.54*100/(100-'Заказ, cкидки и курсы валют'!$C$42),IF(H2536&lt;'Заказ, cкидки и курсы валют'!$B$43,H2536*0.54*100/(100-'Заказ, cкидки и курсы валют'!$C$43),H2536))))),2)</f>
        <v>464.4</v>
      </c>
    </row>
    <row r="2537" spans="1:10" ht="14.15" customHeight="1" thickBot="1">
      <c r="A2537" s="403" t="s">
        <v>8343</v>
      </c>
      <c r="B2537" s="399" t="s">
        <v>149</v>
      </c>
      <c r="C2537" s="2288">
        <v>2.75</v>
      </c>
      <c r="D2537" s="1639">
        <v>60</v>
      </c>
      <c r="E2537" s="1602">
        <f t="shared" si="570"/>
        <v>277.98</v>
      </c>
      <c r="F2537" s="471">
        <f t="shared" si="573"/>
        <v>277.98</v>
      </c>
      <c r="G2537" s="691">
        <f t="shared" si="572"/>
        <v>6450</v>
      </c>
      <c r="H2537" s="659">
        <f>ROUND(IF('Заказ, cкидки и курсы валют'!$J$23*E2537/1000*D2537&lt;387,387,'Заказ, cкидки и курсы валют'!$J$23*E2537/1000*D2537)*(1-'Заказ, cкидки и курсы валют'!$I$12),2)</f>
        <v>387</v>
      </c>
      <c r="I2537" s="14"/>
      <c r="J2537" s="96">
        <f>ROUND(IF(H2537&lt;'Заказ, cкидки и курсы валют'!$B$39,H2537*0.54*100/(100-'Заказ, cкидки и курсы валют'!$C$39),IF(H2537&lt;'Заказ, cкидки и курсы валют'!$B$40,H2537*0.54*100/(100-'Заказ, cкидки и курсы валют'!$C$40),IF(H2537&lt;'Заказ, cкидки и курсы валют'!$B$41,H2537*0.54*100/(100-'Заказ, cкидки и курсы валют'!$C$41),IF(H2537&lt;'Заказ, cкидки и курсы валют'!$B$42,H2537*0.54*100/(100-'Заказ, cкидки и курсы валют'!$C$42),IF(H2537&lt;'Заказ, cкидки и курсы валют'!$B$43,H2537*0.54*100/(100-'Заказ, cкидки и курсы валют'!$C$43),H2537))))),2)</f>
        <v>464.4</v>
      </c>
    </row>
    <row r="2538" spans="1:10" ht="14.15" customHeight="1" thickBot="1">
      <c r="A2538" s="403" t="s">
        <v>7526</v>
      </c>
      <c r="B2538" s="399" t="s">
        <v>150</v>
      </c>
      <c r="C2538" s="2288">
        <v>3.1</v>
      </c>
      <c r="D2538" s="1639">
        <v>50</v>
      </c>
      <c r="E2538" s="1602">
        <f t="shared" si="570"/>
        <v>322.32</v>
      </c>
      <c r="F2538" s="471">
        <f t="shared" si="573"/>
        <v>322.32</v>
      </c>
      <c r="G2538" s="691">
        <f t="shared" si="572"/>
        <v>7740</v>
      </c>
      <c r="H2538" s="659">
        <f>ROUND(IF('Заказ, cкидки и курсы валют'!$J$23*E2538/1000*D2538&lt;387,387,'Заказ, cкидки и курсы валют'!$J$23*E2538/1000*D2538)*(1-'Заказ, cкидки и курсы валют'!$I$12),2)</f>
        <v>387</v>
      </c>
      <c r="I2538" s="14"/>
      <c r="J2538" s="96">
        <f>ROUND(IF(H2538&lt;'Заказ, cкидки и курсы валют'!$B$39,H2538*0.54*100/(100-'Заказ, cкидки и курсы валют'!$C$39),IF(H2538&lt;'Заказ, cкидки и курсы валют'!$B$40,H2538*0.54*100/(100-'Заказ, cкидки и курсы валют'!$C$40),IF(H2538&lt;'Заказ, cкидки и курсы валют'!$B$41,H2538*0.54*100/(100-'Заказ, cкидки и курсы валют'!$C$41),IF(H2538&lt;'Заказ, cкидки и курсы валют'!$B$42,H2538*0.54*100/(100-'Заказ, cкидки и курсы валют'!$C$42),IF(H2538&lt;'Заказ, cкидки и курсы валют'!$B$43,H2538*0.54*100/(100-'Заказ, cкидки и курсы валют'!$C$43),H2538))))),2)</f>
        <v>464.4</v>
      </c>
    </row>
    <row r="2539" spans="1:10" ht="14.15" customHeight="1" thickBot="1">
      <c r="A2539" s="403" t="s">
        <v>7527</v>
      </c>
      <c r="B2539" s="399" t="s">
        <v>78</v>
      </c>
      <c r="C2539" s="2288">
        <v>3.51</v>
      </c>
      <c r="D2539" s="1639">
        <v>40</v>
      </c>
      <c r="E2539" s="1602">
        <f t="shared" si="570"/>
        <v>401.52</v>
      </c>
      <c r="F2539" s="471">
        <f t="shared" si="573"/>
        <v>401.52</v>
      </c>
      <c r="G2539" s="691">
        <f t="shared" si="572"/>
        <v>9675</v>
      </c>
      <c r="H2539" s="659">
        <f>ROUND(IF('Заказ, cкидки и курсы валют'!$J$23*E2539/1000*D2539&lt;387,387,'Заказ, cкидки и курсы валют'!$J$23*E2539/1000*D2539)*(1-'Заказ, cкидки и курсы валют'!$I$12),2)</f>
        <v>387</v>
      </c>
      <c r="I2539" s="14"/>
      <c r="J2539" s="96">
        <f>ROUND(IF(H2539&lt;'Заказ, cкидки и курсы валют'!$B$39,H2539*0.54*100/(100-'Заказ, cкидки и курсы валют'!$C$39),IF(H2539&lt;'Заказ, cкидки и курсы валют'!$B$40,H2539*0.54*100/(100-'Заказ, cкидки и курсы валют'!$C$40),IF(H2539&lt;'Заказ, cкидки и курсы валют'!$B$41,H2539*0.54*100/(100-'Заказ, cкидки и курсы валют'!$C$41),IF(H2539&lt;'Заказ, cкидки и курсы валют'!$B$42,H2539*0.54*100/(100-'Заказ, cкидки и курсы валют'!$C$42),IF(H2539&lt;'Заказ, cкидки и курсы валют'!$B$43,H2539*0.54*100/(100-'Заказ, cкидки и курсы валют'!$C$43),H2539))))),2)</f>
        <v>464.4</v>
      </c>
    </row>
    <row r="2540" spans="1:10" ht="14.15" customHeight="1" thickBot="1">
      <c r="A2540" s="403" t="s">
        <v>7528</v>
      </c>
      <c r="B2540" s="399" t="s">
        <v>151</v>
      </c>
      <c r="C2540" s="2288">
        <v>3.8</v>
      </c>
      <c r="D2540" s="1639">
        <v>40</v>
      </c>
      <c r="E2540" s="1602">
        <f t="shared" si="570"/>
        <v>422.56</v>
      </c>
      <c r="F2540" s="471">
        <f t="shared" si="573"/>
        <v>422.56</v>
      </c>
      <c r="G2540" s="691">
        <f t="shared" si="572"/>
        <v>9675</v>
      </c>
      <c r="H2540" s="659">
        <f>ROUND(IF('Заказ, cкидки и курсы валют'!$J$23*E2540/1000*D2540&lt;387,387,'Заказ, cкидки и курсы валют'!$J$23*E2540/1000*D2540)*(1-'Заказ, cкидки и курсы валют'!$I$12),2)</f>
        <v>387</v>
      </c>
      <c r="I2540" s="14"/>
      <c r="J2540" s="96">
        <f>ROUND(IF(H2540&lt;'Заказ, cкидки и курсы валют'!$B$39,H2540*0.54*100/(100-'Заказ, cкидки и курсы валют'!$C$39),IF(H2540&lt;'Заказ, cкидки и курсы валют'!$B$40,H2540*0.54*100/(100-'Заказ, cкидки и курсы валют'!$C$40),IF(H2540&lt;'Заказ, cкидки и курсы валют'!$B$41,H2540*0.54*100/(100-'Заказ, cкидки и курсы валют'!$C$41),IF(H2540&lt;'Заказ, cкидки и курсы валют'!$B$42,H2540*0.54*100/(100-'Заказ, cкидки и курсы валют'!$C$42),IF(H2540&lt;'Заказ, cкидки и курсы валют'!$B$43,H2540*0.54*100/(100-'Заказ, cкидки и курсы валют'!$C$43),H2540))))),2)</f>
        <v>464.4</v>
      </c>
    </row>
    <row r="2541" spans="1:10" ht="14.15" customHeight="1" thickBot="1">
      <c r="A2541" s="403" t="s">
        <v>7529</v>
      </c>
      <c r="B2541" s="399" t="s">
        <v>3961</v>
      </c>
      <c r="C2541" s="2288">
        <v>4.18</v>
      </c>
      <c r="D2541" s="1639">
        <v>30</v>
      </c>
      <c r="E2541" s="1602">
        <f t="shared" si="570"/>
        <v>507.18000000000006</v>
      </c>
      <c r="F2541" s="471">
        <f t="shared" si="573"/>
        <v>507.18</v>
      </c>
      <c r="G2541" s="691">
        <f t="shared" si="572"/>
        <v>12900</v>
      </c>
      <c r="H2541" s="659">
        <f>ROUND(IF('Заказ, cкидки и курсы валют'!$J$23*E2541/1000*D2541&lt;387,387,'Заказ, cкидки и курсы валют'!$J$23*E2541/1000*D2541)*(1-'Заказ, cкидки и курсы валют'!$I$12),2)</f>
        <v>387</v>
      </c>
      <c r="I2541" s="14"/>
      <c r="J2541" s="96">
        <f>ROUND(IF(H2541&lt;'Заказ, cкидки и курсы валют'!$B$39,H2541*0.54*100/(100-'Заказ, cкидки и курсы валют'!$C$39),IF(H2541&lt;'Заказ, cкидки и курсы валют'!$B$40,H2541*0.54*100/(100-'Заказ, cкидки и курсы валют'!$C$40),IF(H2541&lt;'Заказ, cкидки и курсы валют'!$B$41,H2541*0.54*100/(100-'Заказ, cкидки и курсы валют'!$C$41),IF(H2541&lt;'Заказ, cкидки и курсы валют'!$B$42,H2541*0.54*100/(100-'Заказ, cкидки и курсы валют'!$C$42),IF(H2541&lt;'Заказ, cкидки и курсы валют'!$B$43,H2541*0.54*100/(100-'Заказ, cкидки и курсы валют'!$C$43),H2541))))),2)</f>
        <v>464.4</v>
      </c>
    </row>
    <row r="2542" spans="1:10" ht="14.15" customHeight="1" thickBot="1">
      <c r="A2542" s="403" t="s">
        <v>7530</v>
      </c>
      <c r="B2542" s="399" t="s">
        <v>157</v>
      </c>
      <c r="C2542" s="2288">
        <v>4.55</v>
      </c>
      <c r="D2542" s="1639">
        <v>30</v>
      </c>
      <c r="E2542" s="1602">
        <f t="shared" si="570"/>
        <v>497</v>
      </c>
      <c r="F2542" s="471">
        <f t="shared" si="573"/>
        <v>497</v>
      </c>
      <c r="G2542" s="691">
        <f t="shared" si="572"/>
        <v>12900</v>
      </c>
      <c r="H2542" s="659">
        <f>ROUND(IF('Заказ, cкидки и курсы валют'!$J$23*E2542/1000*D2542&lt;387,387,'Заказ, cкидки и курсы валют'!$J$23*E2542/1000*D2542)*(1-'Заказ, cкидки и курсы валют'!$I$12),2)</f>
        <v>387</v>
      </c>
      <c r="I2542" s="14"/>
      <c r="J2542" s="96">
        <f>ROUND(IF(H2542&lt;'Заказ, cкидки и курсы валют'!$B$39,H2542*0.54*100/(100-'Заказ, cкидки и курсы валют'!$C$39),IF(H2542&lt;'Заказ, cкидки и курсы валют'!$B$40,H2542*0.54*100/(100-'Заказ, cкидки и курсы валют'!$C$40),IF(H2542&lt;'Заказ, cкидки и курсы валют'!$B$41,H2542*0.54*100/(100-'Заказ, cкидки и курсы валют'!$C$41),IF(H2542&lt;'Заказ, cкидки и курсы валют'!$B$42,H2542*0.54*100/(100-'Заказ, cкидки и курсы валют'!$C$42),IF(H2542&lt;'Заказ, cкидки и курсы валют'!$B$43,H2542*0.54*100/(100-'Заказ, cкидки и курсы валют'!$C$43),H2542))))),2)</f>
        <v>464.4</v>
      </c>
    </row>
    <row r="2543" spans="1:10" ht="14.15" customHeight="1" thickBot="1">
      <c r="A2543" s="403" t="s">
        <v>7531</v>
      </c>
      <c r="B2543" s="399" t="s">
        <v>3962</v>
      </c>
      <c r="C2543" s="2288">
        <v>5</v>
      </c>
      <c r="D2543" s="1639">
        <v>25</v>
      </c>
      <c r="E2543" s="1602">
        <f t="shared" si="570"/>
        <v>593.88</v>
      </c>
      <c r="F2543" s="471">
        <f t="shared" si="573"/>
        <v>593.88</v>
      </c>
      <c r="G2543" s="691">
        <f t="shared" si="572"/>
        <v>15480</v>
      </c>
      <c r="H2543" s="659">
        <f>ROUND(IF('Заказ, cкидки и курсы валют'!$J$23*E2543/1000*D2543&lt;387,387,'Заказ, cкидки и курсы валют'!$J$23*E2543/1000*D2543)*(1-'Заказ, cкидки и курсы валют'!$I$12),2)</f>
        <v>387</v>
      </c>
      <c r="I2543" s="14"/>
      <c r="J2543" s="96">
        <f>ROUND(IF(H2543&lt;'Заказ, cкидки и курсы валют'!$B$39,H2543*0.54*100/(100-'Заказ, cкидки и курсы валют'!$C$39),IF(H2543&lt;'Заказ, cкидки и курсы валют'!$B$40,H2543*0.54*100/(100-'Заказ, cкидки и курсы валют'!$C$40),IF(H2543&lt;'Заказ, cкидки и курсы валют'!$B$41,H2543*0.54*100/(100-'Заказ, cкидки и курсы валют'!$C$41),IF(H2543&lt;'Заказ, cкидки и курсы валют'!$B$42,H2543*0.54*100/(100-'Заказ, cкидки и курсы валют'!$C$42),IF(H2543&lt;'Заказ, cкидки и курсы валют'!$B$43,H2543*0.54*100/(100-'Заказ, cкидки и курсы валют'!$C$43),H2543))))),2)</f>
        <v>464.4</v>
      </c>
    </row>
    <row r="2544" spans="1:10" ht="14.15" customHeight="1" thickBot="1">
      <c r="A2544" s="403" t="s">
        <v>7532</v>
      </c>
      <c r="B2544" s="399" t="s">
        <v>158</v>
      </c>
      <c r="C2544" s="2288">
        <v>4.8499999999999996</v>
      </c>
      <c r="D2544" s="1639">
        <v>25</v>
      </c>
      <c r="E2544" s="1602">
        <f t="shared" si="570"/>
        <v>619.31999999999994</v>
      </c>
      <c r="F2544" s="471">
        <f t="shared" si="573"/>
        <v>619.32000000000005</v>
      </c>
      <c r="G2544" s="691">
        <f t="shared" si="572"/>
        <v>15480</v>
      </c>
      <c r="H2544" s="659">
        <f>ROUND(IF('Заказ, cкидки и курсы валют'!$J$23*E2544/1000*D2544&lt;387,387,'Заказ, cкидки и курсы валют'!$J$23*E2544/1000*D2544)*(1-'Заказ, cкидки и курсы валют'!$I$12),2)</f>
        <v>387</v>
      </c>
      <c r="I2544" s="14"/>
      <c r="J2544" s="96">
        <f>ROUND(IF(H2544&lt;'Заказ, cкидки и курсы валют'!$B$39,H2544*0.54*100/(100-'Заказ, cкидки и курсы валют'!$C$39),IF(H2544&lt;'Заказ, cкидки и курсы валют'!$B$40,H2544*0.54*100/(100-'Заказ, cкидки и курсы валют'!$C$40),IF(H2544&lt;'Заказ, cкидки и курсы валют'!$B$41,H2544*0.54*100/(100-'Заказ, cкидки и курсы валют'!$C$41),IF(H2544&lt;'Заказ, cкидки и курсы валют'!$B$42,H2544*0.54*100/(100-'Заказ, cкидки и курсы валют'!$C$42),IF(H2544&lt;'Заказ, cкидки и курсы валют'!$B$43,H2544*0.54*100/(100-'Заказ, cкидки и курсы валют'!$C$43),H2544))))),2)</f>
        <v>464.4</v>
      </c>
    </row>
    <row r="2545" spans="1:10" ht="14.15" customHeight="1" thickBot="1">
      <c r="A2545" s="403" t="s">
        <v>7533</v>
      </c>
      <c r="B2545" s="399" t="s">
        <v>2436</v>
      </c>
      <c r="C2545" s="2288">
        <v>5.76</v>
      </c>
      <c r="D2545" s="1639">
        <v>25</v>
      </c>
      <c r="E2545" s="1602">
        <f t="shared" si="570"/>
        <v>627.02</v>
      </c>
      <c r="F2545" s="471">
        <f t="shared" si="573"/>
        <v>627.02</v>
      </c>
      <c r="G2545" s="691">
        <f t="shared" si="572"/>
        <v>15480</v>
      </c>
      <c r="H2545" s="659">
        <f>ROUND(IF('Заказ, cкидки и курсы валют'!$J$23*E2545/1000*D2545&lt;387,387,'Заказ, cкидки и курсы валют'!$J$23*E2545/1000*D2545)*(1-'Заказ, cкидки и курсы валют'!$I$12),2)</f>
        <v>387</v>
      </c>
      <c r="I2545" s="14"/>
      <c r="J2545" s="96">
        <f>ROUND(IF(H2545&lt;'Заказ, cкидки и курсы валют'!$B$39,H2545*0.54*100/(100-'Заказ, cкидки и курсы валют'!$C$39),IF(H2545&lt;'Заказ, cкидки и курсы валют'!$B$40,H2545*0.54*100/(100-'Заказ, cкидки и курсы валют'!$C$40),IF(H2545&lt;'Заказ, cкидки и курсы валют'!$B$41,H2545*0.54*100/(100-'Заказ, cкидки и курсы валют'!$C$41),IF(H2545&lt;'Заказ, cкидки и курсы валют'!$B$42,H2545*0.54*100/(100-'Заказ, cкидки и курсы валют'!$C$42),IF(H2545&lt;'Заказ, cкидки и курсы валют'!$B$43,H2545*0.54*100/(100-'Заказ, cкидки и курсы валют'!$C$43),H2545))))),2)</f>
        <v>464.4</v>
      </c>
    </row>
    <row r="2546" spans="1:10" ht="14.15" customHeight="1" thickBot="1">
      <c r="A2546" s="403" t="s">
        <v>7534</v>
      </c>
      <c r="B2546" s="2050" t="s">
        <v>3117</v>
      </c>
      <c r="C2546" s="2288">
        <v>5.61</v>
      </c>
      <c r="D2546" s="1639">
        <v>25</v>
      </c>
      <c r="E2546" s="1602">
        <f t="shared" si="570"/>
        <v>594.05999999999995</v>
      </c>
      <c r="F2546" s="471">
        <f t="shared" si="573"/>
        <v>594.05999999999995</v>
      </c>
      <c r="G2546" s="691">
        <f t="shared" si="572"/>
        <v>15480</v>
      </c>
      <c r="H2546" s="659">
        <f>ROUND(IF('Заказ, cкидки и курсы валют'!$J$23*E2546/1000*D2546&lt;387,387,'Заказ, cкидки и курсы валют'!$J$23*E2546/1000*D2546)*(1-'Заказ, cкидки и курсы валют'!$I$12),2)</f>
        <v>387</v>
      </c>
      <c r="I2546" s="14"/>
      <c r="J2546" s="96">
        <f>ROUND(IF(H2546&lt;'Заказ, cкидки и курсы валют'!$B$39,H2546*0.54*100/(100-'Заказ, cкидки и курсы валют'!$C$39),IF(H2546&lt;'Заказ, cкидки и курсы валют'!$B$40,H2546*0.54*100/(100-'Заказ, cкидки и курсы валют'!$C$40),IF(H2546&lt;'Заказ, cкидки и курсы валют'!$B$41,H2546*0.54*100/(100-'Заказ, cкидки и курсы валют'!$C$41),IF(H2546&lt;'Заказ, cкидки и курсы валют'!$B$42,H2546*0.54*100/(100-'Заказ, cкидки и курсы валют'!$C$42),IF(H2546&lt;'Заказ, cкидки и курсы валют'!$B$43,H2546*0.54*100/(100-'Заказ, cкидки и курсы валют'!$C$43),H2546))))),2)</f>
        <v>464.4</v>
      </c>
    </row>
    <row r="2547" spans="1:10" ht="14.15" customHeight="1" thickBot="1">
      <c r="A2547" s="403" t="s">
        <v>7535</v>
      </c>
      <c r="B2547" s="399" t="s">
        <v>2959</v>
      </c>
      <c r="C2547" s="2306">
        <v>1.4</v>
      </c>
      <c r="D2547" s="1639">
        <v>180</v>
      </c>
      <c r="E2547" s="1602">
        <f t="shared" si="570"/>
        <v>124.06666666666666</v>
      </c>
      <c r="F2547" s="471">
        <f t="shared" si="573"/>
        <v>124.07</v>
      </c>
      <c r="G2547" s="691">
        <f t="shared" si="572"/>
        <v>2150</v>
      </c>
      <c r="H2547" s="659">
        <f>ROUND(IF('Заказ, cкидки и курсы валют'!$J$23*E2547/1000*D2547&lt;387,387,'Заказ, cкидки и курсы валют'!$J$23*E2547/1000*D2547)*(1-'Заказ, cкидки и курсы валют'!$I$12),2)</f>
        <v>387</v>
      </c>
      <c r="I2547" s="14"/>
      <c r="J2547" s="96">
        <f>ROUND(IF(H2547&lt;'Заказ, cкидки и курсы валют'!$B$39,H2547*0.54*100/(100-'Заказ, cкидки и курсы валют'!$C$39),IF(H2547&lt;'Заказ, cкидки и курсы валют'!$B$40,H2547*0.54*100/(100-'Заказ, cкидки и курсы валют'!$C$40),IF(H2547&lt;'Заказ, cкидки и курсы валют'!$B$41,H2547*0.54*100/(100-'Заказ, cкидки и курсы валют'!$C$41),IF(H2547&lt;'Заказ, cкидки и курсы валют'!$B$42,H2547*0.54*100/(100-'Заказ, cкидки и курсы валют'!$C$42),IF(H2547&lt;'Заказ, cкидки и курсы валют'!$B$43,H2547*0.54*100/(100-'Заказ, cкидки и курсы валют'!$C$43),H2547))))),2)</f>
        <v>464.4</v>
      </c>
    </row>
    <row r="2548" spans="1:10" ht="14.15" customHeight="1" thickBot="1">
      <c r="A2548" s="403" t="s">
        <v>7536</v>
      </c>
      <c r="B2548" s="399" t="s">
        <v>3966</v>
      </c>
      <c r="C2548" s="2306">
        <v>1.4</v>
      </c>
      <c r="D2548" s="1639">
        <v>180</v>
      </c>
      <c r="E2548" s="1602">
        <f t="shared" ref="E2548:E2579" si="574">(E2350*2)+(1000/D2548*7.5)</f>
        <v>134.10666666666665</v>
      </c>
      <c r="F2548" s="471">
        <f t="shared" si="573"/>
        <v>134.11000000000001</v>
      </c>
      <c r="G2548" s="691">
        <f t="shared" si="572"/>
        <v>2150</v>
      </c>
      <c r="H2548" s="659">
        <f>ROUND(IF('Заказ, cкидки и курсы валют'!$J$23*E2548/1000*D2548&lt;387,387,'Заказ, cкидки и курсы валют'!$J$23*E2548/1000*D2548)*(1-'Заказ, cкидки и курсы валют'!$I$12),2)</f>
        <v>387</v>
      </c>
      <c r="I2548" s="14"/>
      <c r="J2548" s="96">
        <f>ROUND(IF(H2548&lt;'Заказ, cкидки и курсы валют'!$B$39,H2548*0.54*100/(100-'Заказ, cкидки и курсы валют'!$C$39),IF(H2548&lt;'Заказ, cкидки и курсы валют'!$B$40,H2548*0.54*100/(100-'Заказ, cкидки и курсы валют'!$C$40),IF(H2548&lt;'Заказ, cкидки и курсы валют'!$B$41,H2548*0.54*100/(100-'Заказ, cкидки и курсы валют'!$C$41),IF(H2548&lt;'Заказ, cкидки и курсы валют'!$B$42,H2548*0.54*100/(100-'Заказ, cкидки и курсы валют'!$C$42),IF(H2548&lt;'Заказ, cкидки и курсы валют'!$B$43,H2548*0.54*100/(100-'Заказ, cкидки и курсы валют'!$C$43),H2548))))),2)</f>
        <v>464.4</v>
      </c>
    </row>
    <row r="2549" spans="1:10" ht="14.15" customHeight="1" thickBot="1">
      <c r="A2549" s="403" t="s">
        <v>7537</v>
      </c>
      <c r="B2549" s="399" t="s">
        <v>3426</v>
      </c>
      <c r="C2549" s="2288">
        <v>1.63</v>
      </c>
      <c r="D2549" s="1639">
        <v>170</v>
      </c>
      <c r="E2549" s="1602">
        <f t="shared" si="574"/>
        <v>139.07764705882352</v>
      </c>
      <c r="F2549" s="471">
        <f t="shared" si="573"/>
        <v>139.08000000000001</v>
      </c>
      <c r="G2549" s="691">
        <f t="shared" si="572"/>
        <v>2276.4705882352941</v>
      </c>
      <c r="H2549" s="659">
        <f>ROUND(IF('Заказ, cкидки и курсы валют'!$J$23*E2549/1000*D2549&lt;387,387,'Заказ, cкидки и курсы валют'!$J$23*E2549/1000*D2549)*(1-'Заказ, cкидки и курсы валют'!$I$12),2)</f>
        <v>387</v>
      </c>
      <c r="I2549" s="14"/>
      <c r="J2549" s="96">
        <f>ROUND(IF(H2549&lt;'Заказ, cкидки и курсы валют'!$B$39,H2549*0.54*100/(100-'Заказ, cкидки и курсы валют'!$C$39),IF(H2549&lt;'Заказ, cкидки и курсы валют'!$B$40,H2549*0.54*100/(100-'Заказ, cкидки и курсы валют'!$C$40),IF(H2549&lt;'Заказ, cкидки и курсы валют'!$B$41,H2549*0.54*100/(100-'Заказ, cкидки и курсы валют'!$C$41),IF(H2549&lt;'Заказ, cкидки и курсы валют'!$B$42,H2549*0.54*100/(100-'Заказ, cкидки и курсы валют'!$C$42),IF(H2549&lt;'Заказ, cкидки и курсы валют'!$B$43,H2549*0.54*100/(100-'Заказ, cкидки и курсы валют'!$C$43),H2549))))),2)</f>
        <v>464.4</v>
      </c>
    </row>
    <row r="2550" spans="1:10" ht="14.15" customHeight="1" thickBot="1">
      <c r="A2550" s="403" t="s">
        <v>7538</v>
      </c>
      <c r="B2550" s="399" t="s">
        <v>3427</v>
      </c>
      <c r="C2550" s="2288">
        <v>1.87</v>
      </c>
      <c r="D2550" s="1639">
        <v>100</v>
      </c>
      <c r="E2550" s="1602">
        <f t="shared" si="574"/>
        <v>178.56</v>
      </c>
      <c r="F2550" s="471">
        <f t="shared" ref="F2550:F2603" si="575">ROUND(E2550*(1-$F$11),2)</f>
        <v>178.56</v>
      </c>
      <c r="G2550" s="691">
        <f t="shared" si="572"/>
        <v>3870</v>
      </c>
      <c r="H2550" s="659">
        <f>ROUND(IF('Заказ, cкидки и курсы валют'!$J$23*E2550/1000*D2550&lt;387,387,'Заказ, cкидки и курсы валют'!$J$23*E2550/1000*D2550)*(1-'Заказ, cкидки и курсы валют'!$I$12),2)</f>
        <v>387</v>
      </c>
      <c r="I2550" s="14"/>
      <c r="J2550" s="96">
        <f>ROUND(IF(H2550&lt;'Заказ, cкидки и курсы валют'!$B$39,H2550*0.54*100/(100-'Заказ, cкидки и курсы валют'!$C$39),IF(H2550&lt;'Заказ, cкидки и курсы валют'!$B$40,H2550*0.54*100/(100-'Заказ, cкидки и курсы валют'!$C$40),IF(H2550&lt;'Заказ, cкидки и курсы валют'!$B$41,H2550*0.54*100/(100-'Заказ, cкидки и курсы валют'!$C$41),IF(H2550&lt;'Заказ, cкидки и курсы валют'!$B$42,H2550*0.54*100/(100-'Заказ, cкидки и курсы валют'!$C$42),IF(H2550&lt;'Заказ, cкидки и курсы валют'!$B$43,H2550*0.54*100/(100-'Заказ, cкидки и курсы валют'!$C$43),H2550))))),2)</f>
        <v>464.4</v>
      </c>
    </row>
    <row r="2551" spans="1:10" ht="14.15" customHeight="1" thickBot="1">
      <c r="A2551" s="403" t="s">
        <v>7539</v>
      </c>
      <c r="B2551" s="399" t="s">
        <v>2604</v>
      </c>
      <c r="C2551" s="2288">
        <v>1.9</v>
      </c>
      <c r="D2551" s="1639">
        <v>100</v>
      </c>
      <c r="E2551" s="1602">
        <f t="shared" si="574"/>
        <v>197.84</v>
      </c>
      <c r="F2551" s="471">
        <f t="shared" si="575"/>
        <v>197.84</v>
      </c>
      <c r="G2551" s="691">
        <f t="shared" si="572"/>
        <v>3870</v>
      </c>
      <c r="H2551" s="659">
        <f>ROUND(IF('Заказ, cкидки и курсы валют'!$J$23*E2551/1000*D2551&lt;387,387,'Заказ, cкидки и курсы валют'!$J$23*E2551/1000*D2551)*(1-'Заказ, cкидки и курсы валют'!$I$12),2)</f>
        <v>387</v>
      </c>
      <c r="I2551" s="14"/>
      <c r="J2551" s="96">
        <f>ROUND(IF(H2551&lt;'Заказ, cкидки и курсы валют'!$B$39,H2551*0.54*100/(100-'Заказ, cкидки и курсы валют'!$C$39),IF(H2551&lt;'Заказ, cкидки и курсы валют'!$B$40,H2551*0.54*100/(100-'Заказ, cкидки и курсы валют'!$C$40),IF(H2551&lt;'Заказ, cкидки и курсы валют'!$B$41,H2551*0.54*100/(100-'Заказ, cкидки и курсы валют'!$C$41),IF(H2551&lt;'Заказ, cкидки и курсы валют'!$B$42,H2551*0.54*100/(100-'Заказ, cкидки и курсы валют'!$C$42),IF(H2551&lt;'Заказ, cкидки и курсы валют'!$B$43,H2551*0.54*100/(100-'Заказ, cкидки и курсы валют'!$C$43),H2551))))),2)</f>
        <v>464.4</v>
      </c>
    </row>
    <row r="2552" spans="1:10" ht="14.15" customHeight="1" thickBot="1">
      <c r="A2552" s="403" t="s">
        <v>7540</v>
      </c>
      <c r="B2552" s="399" t="s">
        <v>3433</v>
      </c>
      <c r="C2552" s="2288">
        <v>2.19</v>
      </c>
      <c r="D2552" s="1639">
        <v>100</v>
      </c>
      <c r="E2552" s="1602">
        <f t="shared" si="574"/>
        <v>204.46</v>
      </c>
      <c r="F2552" s="471">
        <f t="shared" si="575"/>
        <v>204.46</v>
      </c>
      <c r="G2552" s="691">
        <f t="shared" si="572"/>
        <v>3870</v>
      </c>
      <c r="H2552" s="659">
        <f>ROUND(IF('Заказ, cкидки и курсы валют'!$J$23*E2552/1000*D2552&lt;387,387,'Заказ, cкидки и курсы валют'!$J$23*E2552/1000*D2552)*(1-'Заказ, cкидки и курсы валют'!$I$12),2)</f>
        <v>387</v>
      </c>
      <c r="I2552" s="14"/>
      <c r="J2552" s="96">
        <f>ROUND(IF(H2552&lt;'Заказ, cкидки и курсы валют'!$B$39,H2552*0.54*100/(100-'Заказ, cкидки и курсы валют'!$C$39),IF(H2552&lt;'Заказ, cкидки и курсы валют'!$B$40,H2552*0.54*100/(100-'Заказ, cкидки и курсы валют'!$C$40),IF(H2552&lt;'Заказ, cкидки и курсы валют'!$B$41,H2552*0.54*100/(100-'Заказ, cкидки и курсы валют'!$C$41),IF(H2552&lt;'Заказ, cкидки и курсы валют'!$B$42,H2552*0.54*100/(100-'Заказ, cкидки и курсы валют'!$C$42),IF(H2552&lt;'Заказ, cкидки и курсы валют'!$B$43,H2552*0.54*100/(100-'Заказ, cкидки и курсы валют'!$C$43),H2552))))),2)</f>
        <v>464.4</v>
      </c>
    </row>
    <row r="2553" spans="1:10" ht="14.15" customHeight="1" thickBot="1">
      <c r="A2553" s="403" t="s">
        <v>7541</v>
      </c>
      <c r="B2553" s="399" t="s">
        <v>3428</v>
      </c>
      <c r="C2553" s="2288">
        <v>2.25</v>
      </c>
      <c r="D2553" s="1639">
        <v>100</v>
      </c>
      <c r="E2553" s="1602">
        <f t="shared" si="574"/>
        <v>207.94</v>
      </c>
      <c r="F2553" s="471">
        <f t="shared" si="575"/>
        <v>207.94</v>
      </c>
      <c r="G2553" s="691">
        <f t="shared" si="572"/>
        <v>3870</v>
      </c>
      <c r="H2553" s="659">
        <f>ROUND(IF('Заказ, cкидки и курсы валют'!$J$23*E2553/1000*D2553&lt;387,387,'Заказ, cкидки и курсы валют'!$J$23*E2553/1000*D2553)*(1-'Заказ, cкидки и курсы валют'!$I$12),2)</f>
        <v>387</v>
      </c>
      <c r="I2553" s="14"/>
      <c r="J2553" s="96">
        <f>ROUND(IF(H2553&lt;'Заказ, cкидки и курсы валют'!$B$39,H2553*0.54*100/(100-'Заказ, cкидки и курсы валют'!$C$39),IF(H2553&lt;'Заказ, cкидки и курсы валют'!$B$40,H2553*0.54*100/(100-'Заказ, cкидки и курсы валют'!$C$40),IF(H2553&lt;'Заказ, cкидки и курсы валют'!$B$41,H2553*0.54*100/(100-'Заказ, cкидки и курсы валют'!$C$41),IF(H2553&lt;'Заказ, cкидки и курсы валют'!$B$42,H2553*0.54*100/(100-'Заказ, cкидки и курсы валют'!$C$42),IF(H2553&lt;'Заказ, cкидки и курсы валют'!$B$43,H2553*0.54*100/(100-'Заказ, cкидки и курсы валют'!$C$43),H2553))))),2)</f>
        <v>464.4</v>
      </c>
    </row>
    <row r="2554" spans="1:10" ht="14.15" customHeight="1" thickBot="1">
      <c r="A2554" s="403" t="s">
        <v>7542</v>
      </c>
      <c r="B2554" s="399" t="s">
        <v>166</v>
      </c>
      <c r="C2554" s="2288">
        <v>2.83</v>
      </c>
      <c r="D2554" s="1639">
        <v>80</v>
      </c>
      <c r="E2554" s="1602">
        <f t="shared" si="574"/>
        <v>247.83</v>
      </c>
      <c r="F2554" s="471">
        <f t="shared" si="575"/>
        <v>247.83</v>
      </c>
      <c r="G2554" s="691">
        <f t="shared" si="572"/>
        <v>4837.5</v>
      </c>
      <c r="H2554" s="659">
        <f>ROUND(IF('Заказ, cкидки и курсы валют'!$J$23*E2554/1000*D2554&lt;387,387,'Заказ, cкидки и курсы валют'!$J$23*E2554/1000*D2554)*(1-'Заказ, cкидки и курсы валют'!$I$12),2)</f>
        <v>387</v>
      </c>
      <c r="I2554" s="14"/>
      <c r="J2554" s="96">
        <f>ROUND(IF(H2554&lt;'Заказ, cкидки и курсы валют'!$B$39,H2554*0.54*100/(100-'Заказ, cкидки и курсы валют'!$C$39),IF(H2554&lt;'Заказ, cкидки и курсы валют'!$B$40,H2554*0.54*100/(100-'Заказ, cкидки и курсы валют'!$C$40),IF(H2554&lt;'Заказ, cкидки и курсы валют'!$B$41,H2554*0.54*100/(100-'Заказ, cкидки и курсы валют'!$C$41),IF(H2554&lt;'Заказ, cкидки и курсы валют'!$B$42,H2554*0.54*100/(100-'Заказ, cкидки и курсы валют'!$C$42),IF(H2554&lt;'Заказ, cкидки и курсы валют'!$B$43,H2554*0.54*100/(100-'Заказ, cкидки и курсы валют'!$C$43),H2554))))),2)</f>
        <v>464.4</v>
      </c>
    </row>
    <row r="2555" spans="1:10" ht="14.15" customHeight="1" thickBot="1">
      <c r="A2555" s="403" t="s">
        <v>7543</v>
      </c>
      <c r="B2555" s="399" t="s">
        <v>167</v>
      </c>
      <c r="C2555" s="2288">
        <v>3.3</v>
      </c>
      <c r="D2555" s="1639">
        <v>70</v>
      </c>
      <c r="E2555" s="1602">
        <f t="shared" si="574"/>
        <v>299.06285714285713</v>
      </c>
      <c r="F2555" s="471">
        <f t="shared" si="575"/>
        <v>299.06</v>
      </c>
      <c r="G2555" s="691">
        <f t="shared" si="572"/>
        <v>5528.5714285714284</v>
      </c>
      <c r="H2555" s="659">
        <f>ROUND(IF('Заказ, cкидки и курсы валют'!$J$23*E2555/1000*D2555&lt;387,387,'Заказ, cкидки и курсы валют'!$J$23*E2555/1000*D2555)*(1-'Заказ, cкидки и курсы валют'!$I$12),2)</f>
        <v>387</v>
      </c>
      <c r="I2555" s="14"/>
      <c r="J2555" s="96">
        <f>ROUND(IF(H2555&lt;'Заказ, cкидки и курсы валют'!$B$39,H2555*0.54*100/(100-'Заказ, cкидки и курсы валют'!$C$39),IF(H2555&lt;'Заказ, cкидки и курсы валют'!$B$40,H2555*0.54*100/(100-'Заказ, cкидки и курсы валют'!$C$40),IF(H2555&lt;'Заказ, cкидки и курсы валют'!$B$41,H2555*0.54*100/(100-'Заказ, cкидки и курсы валют'!$C$41),IF(H2555&lt;'Заказ, cкидки и курсы валют'!$B$42,H2555*0.54*100/(100-'Заказ, cкидки и курсы валют'!$C$42),IF(H2555&lt;'Заказ, cкидки и курсы валют'!$B$43,H2555*0.54*100/(100-'Заказ, cкидки и курсы валют'!$C$43),H2555))))),2)</f>
        <v>464.4</v>
      </c>
    </row>
    <row r="2556" spans="1:10" ht="14.15" customHeight="1" thickBot="1">
      <c r="A2556" s="403" t="s">
        <v>7544</v>
      </c>
      <c r="B2556" s="399" t="s">
        <v>168</v>
      </c>
      <c r="C2556" s="2288">
        <v>3.88</v>
      </c>
      <c r="D2556" s="1639">
        <v>60</v>
      </c>
      <c r="E2556" s="1602">
        <f t="shared" si="574"/>
        <v>339.04</v>
      </c>
      <c r="F2556" s="471">
        <f t="shared" si="575"/>
        <v>339.04</v>
      </c>
      <c r="G2556" s="691">
        <f t="shared" si="572"/>
        <v>6450</v>
      </c>
      <c r="H2556" s="659">
        <f>ROUND(IF('Заказ, cкидки и курсы валют'!$J$23*E2556/1000*D2556&lt;387,387,'Заказ, cкидки и курсы валют'!$J$23*E2556/1000*D2556)*(1-'Заказ, cкидки и курсы валют'!$I$12),2)</f>
        <v>387</v>
      </c>
      <c r="I2556" s="14"/>
      <c r="J2556" s="96">
        <f>ROUND(IF(H2556&lt;'Заказ, cкидки и курсы валют'!$B$39,H2556*0.54*100/(100-'Заказ, cкидки и курсы валют'!$C$39),IF(H2556&lt;'Заказ, cкидки и курсы валют'!$B$40,H2556*0.54*100/(100-'Заказ, cкидки и курсы валют'!$C$40),IF(H2556&lt;'Заказ, cкидки и курсы валют'!$B$41,H2556*0.54*100/(100-'Заказ, cкидки и курсы валют'!$C$41),IF(H2556&lt;'Заказ, cкидки и курсы валют'!$B$42,H2556*0.54*100/(100-'Заказ, cкидки и курсы валют'!$C$42),IF(H2556&lt;'Заказ, cкидки и курсы валют'!$B$43,H2556*0.54*100/(100-'Заказ, cкидки и курсы валют'!$C$43),H2556))))),2)</f>
        <v>464.4</v>
      </c>
    </row>
    <row r="2557" spans="1:10" ht="14.15" customHeight="1" thickBot="1">
      <c r="A2557" s="403" t="s">
        <v>7545</v>
      </c>
      <c r="B2557" s="399" t="s">
        <v>604</v>
      </c>
      <c r="C2557" s="2288">
        <v>4.57</v>
      </c>
      <c r="D2557" s="1639">
        <v>55</v>
      </c>
      <c r="E2557" s="1602">
        <f t="shared" si="574"/>
        <v>403.16363636363639</v>
      </c>
      <c r="F2557" s="471">
        <f t="shared" si="575"/>
        <v>403.16</v>
      </c>
      <c r="G2557" s="691">
        <f t="shared" si="572"/>
        <v>7036.363636363636</v>
      </c>
      <c r="H2557" s="659">
        <f>ROUND(IF('Заказ, cкидки и курсы валют'!$J$23*E2557/1000*D2557&lt;387,387,'Заказ, cкидки и курсы валют'!$J$23*E2557/1000*D2557)*(1-'Заказ, cкидки и курсы валют'!$I$12),2)</f>
        <v>387</v>
      </c>
      <c r="I2557" s="14"/>
      <c r="J2557" s="96">
        <f>ROUND(IF(H2557&lt;'Заказ, cкидки и курсы валют'!$B$39,H2557*0.54*100/(100-'Заказ, cкидки и курсы валют'!$C$39),IF(H2557&lt;'Заказ, cкидки и курсы валют'!$B$40,H2557*0.54*100/(100-'Заказ, cкидки и курсы валют'!$C$40),IF(H2557&lt;'Заказ, cкидки и курсы валют'!$B$41,H2557*0.54*100/(100-'Заказ, cкидки и курсы валют'!$C$41),IF(H2557&lt;'Заказ, cкидки и курсы валют'!$B$42,H2557*0.54*100/(100-'Заказ, cкидки и курсы валют'!$C$42),IF(H2557&lt;'Заказ, cкидки и курсы валют'!$B$43,H2557*0.54*100/(100-'Заказ, cкидки и курсы валют'!$C$43),H2557))))),2)</f>
        <v>464.4</v>
      </c>
    </row>
    <row r="2558" spans="1:10" ht="14.15" customHeight="1" thickBot="1">
      <c r="A2558" s="403" t="s">
        <v>7546</v>
      </c>
      <c r="B2558" s="399" t="s">
        <v>169</v>
      </c>
      <c r="C2558" s="2288">
        <v>5.2</v>
      </c>
      <c r="D2558" s="1639">
        <v>40</v>
      </c>
      <c r="E2558" s="1602">
        <f t="shared" si="574"/>
        <v>455.72</v>
      </c>
      <c r="F2558" s="471">
        <f t="shared" si="575"/>
        <v>455.72</v>
      </c>
      <c r="G2558" s="691">
        <f t="shared" si="572"/>
        <v>9675</v>
      </c>
      <c r="H2558" s="659">
        <f>ROUND(IF('Заказ, cкидки и курсы валют'!$J$23*E2558/1000*D2558&lt;387,387,'Заказ, cкидки и курсы валют'!$J$23*E2558/1000*D2558)*(1-'Заказ, cкидки и курсы валют'!$I$12),2)</f>
        <v>387</v>
      </c>
      <c r="I2558" s="14"/>
      <c r="J2558" s="96">
        <f>ROUND(IF(H2558&lt;'Заказ, cкидки и курсы валют'!$B$39,H2558*0.54*100/(100-'Заказ, cкидки и курсы валют'!$C$39),IF(H2558&lt;'Заказ, cкидки и курсы валют'!$B$40,H2558*0.54*100/(100-'Заказ, cкидки и курсы валют'!$C$40),IF(H2558&lt;'Заказ, cкидки и курсы валют'!$B$41,H2558*0.54*100/(100-'Заказ, cкидки и курсы валют'!$C$41),IF(H2558&lt;'Заказ, cкидки и курсы валют'!$B$42,H2558*0.54*100/(100-'Заказ, cкидки и курсы валют'!$C$42),IF(H2558&lt;'Заказ, cкидки и курсы валют'!$B$43,H2558*0.54*100/(100-'Заказ, cкидки и курсы валют'!$C$43),H2558))))),2)</f>
        <v>464.4</v>
      </c>
    </row>
    <row r="2559" spans="1:10" ht="14.15" customHeight="1" thickBot="1">
      <c r="A2559" s="403" t="s">
        <v>7547</v>
      </c>
      <c r="B2559" s="399" t="s">
        <v>605</v>
      </c>
      <c r="C2559" s="2288">
        <v>5.6</v>
      </c>
      <c r="D2559" s="1639">
        <v>30</v>
      </c>
      <c r="E2559" s="1602">
        <f t="shared" si="574"/>
        <v>546.74</v>
      </c>
      <c r="F2559" s="471">
        <f t="shared" si="575"/>
        <v>546.74</v>
      </c>
      <c r="G2559" s="691">
        <f t="shared" si="572"/>
        <v>12900</v>
      </c>
      <c r="H2559" s="659">
        <f>ROUND(IF('Заказ, cкидки и курсы валют'!$J$23*E2559/1000*D2559&lt;387,387,'Заказ, cкидки и курсы валют'!$J$23*E2559/1000*D2559)*(1-'Заказ, cкидки и курсы валют'!$I$12),2)</f>
        <v>387</v>
      </c>
      <c r="I2559" s="14"/>
      <c r="J2559" s="96">
        <f>ROUND(IF(H2559&lt;'Заказ, cкидки и курсы валют'!$B$39,H2559*0.54*100/(100-'Заказ, cкидки и курсы валют'!$C$39),IF(H2559&lt;'Заказ, cкидки и курсы валют'!$B$40,H2559*0.54*100/(100-'Заказ, cкидки и курсы валют'!$C$40),IF(H2559&lt;'Заказ, cкидки и курсы валют'!$B$41,H2559*0.54*100/(100-'Заказ, cкидки и курсы валют'!$C$41),IF(H2559&lt;'Заказ, cкидки и курсы валют'!$B$42,H2559*0.54*100/(100-'Заказ, cкидки и курсы валют'!$C$42),IF(H2559&lt;'Заказ, cкидки и курсы валют'!$B$43,H2559*0.54*100/(100-'Заказ, cкидки и курсы валют'!$C$43),H2559))))),2)</f>
        <v>464.4</v>
      </c>
    </row>
    <row r="2560" spans="1:10" ht="14.15" customHeight="1" thickBot="1">
      <c r="A2560" s="403" t="s">
        <v>7548</v>
      </c>
      <c r="B2560" s="399" t="s">
        <v>170</v>
      </c>
      <c r="C2560" s="2288">
        <v>6.2</v>
      </c>
      <c r="D2560" s="1639">
        <v>30</v>
      </c>
      <c r="E2560" s="1602">
        <f t="shared" si="574"/>
        <v>571.6</v>
      </c>
      <c r="F2560" s="471">
        <f t="shared" si="575"/>
        <v>571.6</v>
      </c>
      <c r="G2560" s="691">
        <f t="shared" si="572"/>
        <v>12900</v>
      </c>
      <c r="H2560" s="659">
        <f>ROUND(IF('Заказ, cкидки и курсы валют'!$J$23*E2560/1000*D2560&lt;387,387,'Заказ, cкидки и курсы валют'!$J$23*E2560/1000*D2560)*(1-'Заказ, cкидки и курсы валют'!$I$12),2)</f>
        <v>387</v>
      </c>
      <c r="I2560" s="14"/>
      <c r="J2560" s="96">
        <f>ROUND(IF(H2560&lt;'Заказ, cкидки и курсы валют'!$B$39,H2560*0.54*100/(100-'Заказ, cкидки и курсы валют'!$C$39),IF(H2560&lt;'Заказ, cкидки и курсы валют'!$B$40,H2560*0.54*100/(100-'Заказ, cкидки и курсы валют'!$C$40),IF(H2560&lt;'Заказ, cкидки и курсы валют'!$B$41,H2560*0.54*100/(100-'Заказ, cкидки и курсы валют'!$C$41),IF(H2560&lt;'Заказ, cкидки и курсы валют'!$B$42,H2560*0.54*100/(100-'Заказ, cкидки и курсы валют'!$C$42),IF(H2560&lt;'Заказ, cкидки и курсы валют'!$B$43,H2560*0.54*100/(100-'Заказ, cкидки и курсы валют'!$C$43),H2560))))),2)</f>
        <v>464.4</v>
      </c>
    </row>
    <row r="2561" spans="1:10" ht="14.15" customHeight="1" thickBot="1">
      <c r="A2561" s="403" t="s">
        <v>8953</v>
      </c>
      <c r="B2561" s="399" t="s">
        <v>8951</v>
      </c>
      <c r="C2561" s="2288">
        <v>6.8</v>
      </c>
      <c r="D2561" s="1639">
        <v>35</v>
      </c>
      <c r="E2561" s="1602">
        <f t="shared" si="574"/>
        <v>552.54571428571433</v>
      </c>
      <c r="F2561" s="471">
        <f t="shared" si="575"/>
        <v>552.54999999999995</v>
      </c>
      <c r="G2561" s="691">
        <f t="shared" si="572"/>
        <v>11057.142857142857</v>
      </c>
      <c r="H2561" s="659">
        <f>ROUND(IF('Заказ, cкидки и курсы валют'!$J$23*E2561/1000*D2561&lt;387,387,'Заказ, cкидки и курсы валют'!$J$23*E2561/1000*D2561)*(1-'Заказ, cкидки и курсы валют'!$I$12),2)</f>
        <v>387</v>
      </c>
      <c r="I2561" s="14"/>
      <c r="J2561" s="96">
        <f>ROUND(IF(H2561&lt;'Заказ, cкидки и курсы валют'!$B$39,H2561*0.54*100/(100-'Заказ, cкидки и курсы валют'!$C$39),IF(H2561&lt;'Заказ, cкидки и курсы валют'!$B$40,H2561*0.54*100/(100-'Заказ, cкидки и курсы валют'!$C$40),IF(H2561&lt;'Заказ, cкидки и курсы валют'!$B$41,H2561*0.54*100/(100-'Заказ, cкидки и курсы валют'!$C$41),IF(H2561&lt;'Заказ, cкидки и курсы валют'!$B$42,H2561*0.54*100/(100-'Заказ, cкидки и курсы валют'!$C$42),IF(H2561&lt;'Заказ, cкидки и курсы валют'!$B$43,H2561*0.54*100/(100-'Заказ, cкидки и курсы валют'!$C$43),H2561))))),2)</f>
        <v>464.4</v>
      </c>
    </row>
    <row r="2562" spans="1:10" ht="14.15" customHeight="1" thickBot="1">
      <c r="A2562" s="403" t="s">
        <v>7549</v>
      </c>
      <c r="B2562" s="399" t="s">
        <v>171</v>
      </c>
      <c r="C2562" s="2288">
        <v>7.3</v>
      </c>
      <c r="D2562" s="1639">
        <v>30</v>
      </c>
      <c r="E2562" s="1602">
        <f t="shared" si="574"/>
        <v>631.24</v>
      </c>
      <c r="F2562" s="471">
        <f t="shared" si="575"/>
        <v>631.24</v>
      </c>
      <c r="G2562" s="691">
        <f t="shared" si="572"/>
        <v>12900</v>
      </c>
      <c r="H2562" s="659">
        <f>ROUND(IF('Заказ, cкидки и курсы валют'!$J$23*E2562/1000*D2562&lt;387,387,'Заказ, cкидки и курсы валют'!$J$23*E2562/1000*D2562)*(1-'Заказ, cкидки и курсы валют'!$I$12),2)</f>
        <v>387</v>
      </c>
      <c r="I2562" s="14"/>
      <c r="J2562" s="96">
        <f>ROUND(IF(H2562&lt;'Заказ, cкидки и курсы валют'!$B$39,H2562*0.54*100/(100-'Заказ, cкидки и курсы валют'!$C$39),IF(H2562&lt;'Заказ, cкидки и курсы валют'!$B$40,H2562*0.54*100/(100-'Заказ, cкидки и курсы валют'!$C$40),IF(H2562&lt;'Заказ, cкидки и курсы валют'!$B$41,H2562*0.54*100/(100-'Заказ, cкидки и курсы валют'!$C$41),IF(H2562&lt;'Заказ, cкидки и курсы валют'!$B$42,H2562*0.54*100/(100-'Заказ, cкидки и курсы валют'!$C$42),IF(H2562&lt;'Заказ, cкидки и курсы валют'!$B$43,H2562*0.54*100/(100-'Заказ, cкидки и курсы валют'!$C$43),H2562))))),2)</f>
        <v>464.4</v>
      </c>
    </row>
    <row r="2563" spans="1:10" ht="14.15" customHeight="1" thickBot="1">
      <c r="A2563" s="403" t="s">
        <v>7550</v>
      </c>
      <c r="B2563" s="399" t="s">
        <v>1328</v>
      </c>
      <c r="C2563" s="2288">
        <v>8.06</v>
      </c>
      <c r="D2563" s="1639">
        <v>20</v>
      </c>
      <c r="E2563" s="1602">
        <f t="shared" si="574"/>
        <v>823.98</v>
      </c>
      <c r="F2563" s="471">
        <f t="shared" si="575"/>
        <v>823.98</v>
      </c>
      <c r="G2563" s="691">
        <f t="shared" si="572"/>
        <v>19350</v>
      </c>
      <c r="H2563" s="659">
        <f>ROUND(IF('Заказ, cкидки и курсы валют'!$J$23*E2563/1000*D2563&lt;387,387,'Заказ, cкидки и курсы валют'!$J$23*E2563/1000*D2563)*(1-'Заказ, cкидки и курсы валют'!$I$12),2)</f>
        <v>387</v>
      </c>
      <c r="I2563" s="14"/>
      <c r="J2563" s="96">
        <f>ROUND(IF(H2563&lt;'Заказ, cкидки и курсы валют'!$B$39,H2563*0.54*100/(100-'Заказ, cкидки и курсы валют'!$C$39),IF(H2563&lt;'Заказ, cкидки и курсы валют'!$B$40,H2563*0.54*100/(100-'Заказ, cкидки и курсы валют'!$C$40),IF(H2563&lt;'Заказ, cкидки и курсы валют'!$B$41,H2563*0.54*100/(100-'Заказ, cкидки и курсы валют'!$C$41),IF(H2563&lt;'Заказ, cкидки и курсы валют'!$B$42,H2563*0.54*100/(100-'Заказ, cкидки и курсы валют'!$C$42),IF(H2563&lt;'Заказ, cкидки и курсы валют'!$B$43,H2563*0.54*100/(100-'Заказ, cкидки и курсы валют'!$C$43),H2563))))),2)</f>
        <v>464.4</v>
      </c>
    </row>
    <row r="2564" spans="1:10" ht="14.15" customHeight="1" thickBot="1">
      <c r="A2564" s="403" t="s">
        <v>7551</v>
      </c>
      <c r="B2564" s="399" t="s">
        <v>172</v>
      </c>
      <c r="C2564" s="2288">
        <v>8.5</v>
      </c>
      <c r="D2564" s="1639">
        <v>25</v>
      </c>
      <c r="E2564" s="1602">
        <f t="shared" si="574"/>
        <v>715.28</v>
      </c>
      <c r="F2564" s="471">
        <f t="shared" si="575"/>
        <v>715.28</v>
      </c>
      <c r="G2564" s="691">
        <f t="shared" si="572"/>
        <v>15480</v>
      </c>
      <c r="H2564" s="659">
        <f>ROUND(IF('Заказ, cкидки и курсы валют'!$J$23*E2564/1000*D2564&lt;387,387,'Заказ, cкидки и курсы валют'!$J$23*E2564/1000*D2564)*(1-'Заказ, cкидки и курсы валют'!$I$12),2)</f>
        <v>387</v>
      </c>
      <c r="I2564" s="14"/>
      <c r="J2564" s="96">
        <f>ROUND(IF(H2564&lt;'Заказ, cкидки и курсы валют'!$B$39,H2564*0.54*100/(100-'Заказ, cкидки и курсы валют'!$C$39),IF(H2564&lt;'Заказ, cкидки и курсы валют'!$B$40,H2564*0.54*100/(100-'Заказ, cкидки и курсы валют'!$C$40),IF(H2564&lt;'Заказ, cкидки и курсы валют'!$B$41,H2564*0.54*100/(100-'Заказ, cкидки и курсы валют'!$C$41),IF(H2564&lt;'Заказ, cкидки и курсы валют'!$B$42,H2564*0.54*100/(100-'Заказ, cкидки и курсы валют'!$C$42),IF(H2564&lt;'Заказ, cкидки и курсы валют'!$B$43,H2564*0.54*100/(100-'Заказ, cкидки и курсы валют'!$C$43),H2564))))),2)</f>
        <v>464.4</v>
      </c>
    </row>
    <row r="2565" spans="1:10" ht="14.15" customHeight="1" thickBot="1">
      <c r="A2565" s="403" t="s">
        <v>7552</v>
      </c>
      <c r="B2565" s="399" t="s">
        <v>3963</v>
      </c>
      <c r="C2565" s="2288">
        <v>9.0500000000000007</v>
      </c>
      <c r="D2565" s="1639">
        <v>20</v>
      </c>
      <c r="E2565" s="1602">
        <f t="shared" si="574"/>
        <v>829.78</v>
      </c>
      <c r="F2565" s="471">
        <f t="shared" si="575"/>
        <v>829.78</v>
      </c>
      <c r="G2565" s="691">
        <f t="shared" si="572"/>
        <v>19350</v>
      </c>
      <c r="H2565" s="659">
        <f>ROUND(IF('Заказ, cкидки и курсы валют'!$J$23*E2565/1000*D2565&lt;387,387,'Заказ, cкидки и курсы валют'!$J$23*E2565/1000*D2565)*(1-'Заказ, cкидки и курсы валют'!$I$12),2)</f>
        <v>387</v>
      </c>
      <c r="I2565" s="14"/>
      <c r="J2565" s="96">
        <f>ROUND(IF(H2565&lt;'Заказ, cкидки и курсы валют'!$B$39,H2565*0.54*100/(100-'Заказ, cкидки и курсы валют'!$C$39),IF(H2565&lt;'Заказ, cкидки и курсы валют'!$B$40,H2565*0.54*100/(100-'Заказ, cкидки и курсы валют'!$C$40),IF(H2565&lt;'Заказ, cкидки и курсы валют'!$B$41,H2565*0.54*100/(100-'Заказ, cкидки и курсы валют'!$C$41),IF(H2565&lt;'Заказ, cкидки и курсы валют'!$B$42,H2565*0.54*100/(100-'Заказ, cкидки и курсы валют'!$C$42),IF(H2565&lt;'Заказ, cкидки и курсы валют'!$B$43,H2565*0.54*100/(100-'Заказ, cкидки и курсы валют'!$C$43),H2565))))),2)</f>
        <v>464.4</v>
      </c>
    </row>
    <row r="2566" spans="1:10" ht="14.15" customHeight="1" thickBot="1">
      <c r="A2566" s="403" t="s">
        <v>7553</v>
      </c>
      <c r="B2566" s="399" t="s">
        <v>173</v>
      </c>
      <c r="C2566" s="2288">
        <v>9.6</v>
      </c>
      <c r="D2566" s="1639">
        <v>20</v>
      </c>
      <c r="E2566" s="1602">
        <f t="shared" si="574"/>
        <v>874.94</v>
      </c>
      <c r="F2566" s="471">
        <f t="shared" si="575"/>
        <v>874.94</v>
      </c>
      <c r="G2566" s="691">
        <f t="shared" si="572"/>
        <v>19350</v>
      </c>
      <c r="H2566" s="659">
        <f>ROUND(IF('Заказ, cкидки и курсы валют'!$J$23*E2566/1000*D2566&lt;387,387,'Заказ, cкидки и курсы валют'!$J$23*E2566/1000*D2566)*(1-'Заказ, cкидки и курсы валют'!$I$12),2)</f>
        <v>387</v>
      </c>
      <c r="I2566" s="14"/>
      <c r="J2566" s="96">
        <f>ROUND(IF(H2566&lt;'Заказ, cкидки и курсы валют'!$B$39,H2566*0.54*100/(100-'Заказ, cкидки и курсы валют'!$C$39),IF(H2566&lt;'Заказ, cкидки и курсы валют'!$B$40,H2566*0.54*100/(100-'Заказ, cкидки и курсы валют'!$C$40),IF(H2566&lt;'Заказ, cкидки и курсы валют'!$B$41,H2566*0.54*100/(100-'Заказ, cкидки и курсы валют'!$C$41),IF(H2566&lt;'Заказ, cкидки и курсы валют'!$B$42,H2566*0.54*100/(100-'Заказ, cкидки и курсы валют'!$C$42),IF(H2566&lt;'Заказ, cкидки и курсы валют'!$B$43,H2566*0.54*100/(100-'Заказ, cкидки и курсы валют'!$C$43),H2566))))),2)</f>
        <v>464.4</v>
      </c>
    </row>
    <row r="2567" spans="1:10" ht="14.15" customHeight="1" thickBot="1">
      <c r="A2567" s="403" t="s">
        <v>7554</v>
      </c>
      <c r="B2567" s="399" t="s">
        <v>973</v>
      </c>
      <c r="C2567" s="2288">
        <v>10.6</v>
      </c>
      <c r="D2567" s="1639">
        <v>20</v>
      </c>
      <c r="E2567" s="1602">
        <f t="shared" si="574"/>
        <v>988.64</v>
      </c>
      <c r="F2567" s="471">
        <f t="shared" si="575"/>
        <v>988.64</v>
      </c>
      <c r="G2567" s="691">
        <f t="shared" si="572"/>
        <v>19350</v>
      </c>
      <c r="H2567" s="659">
        <f>ROUND(IF('Заказ, cкидки и курсы валют'!$J$23*E2567/1000*D2567&lt;387,387,'Заказ, cкидки и курсы валют'!$J$23*E2567/1000*D2567)*(1-'Заказ, cкидки и курсы валют'!$I$12),2)</f>
        <v>387</v>
      </c>
      <c r="I2567" s="14"/>
      <c r="J2567" s="96">
        <f>ROUND(IF(H2567&lt;'Заказ, cкидки и курсы валют'!$B$39,H2567*0.54*100/(100-'Заказ, cкидки и курсы валют'!$C$39),IF(H2567&lt;'Заказ, cкидки и курсы валют'!$B$40,H2567*0.54*100/(100-'Заказ, cкидки и курсы валют'!$C$40),IF(H2567&lt;'Заказ, cкидки и курсы валют'!$B$41,H2567*0.54*100/(100-'Заказ, cкидки и курсы валют'!$C$41),IF(H2567&lt;'Заказ, cкидки и курсы валют'!$B$42,H2567*0.54*100/(100-'Заказ, cкидки и курсы валют'!$C$42),IF(H2567&lt;'Заказ, cкидки и курсы валют'!$B$43,H2567*0.54*100/(100-'Заказ, cкидки и курсы валют'!$C$43),H2567))))),2)</f>
        <v>464.4</v>
      </c>
    </row>
    <row r="2568" spans="1:10" ht="14.15" customHeight="1" thickBot="1">
      <c r="A2568" s="403" t="s">
        <v>7555</v>
      </c>
      <c r="B2568" s="399" t="s">
        <v>174</v>
      </c>
      <c r="C2568" s="2288">
        <v>10.26</v>
      </c>
      <c r="D2568" s="1639">
        <v>15</v>
      </c>
      <c r="E2568" s="1602">
        <f t="shared" si="574"/>
        <v>1062.06</v>
      </c>
      <c r="F2568" s="471">
        <f t="shared" si="575"/>
        <v>1062.06</v>
      </c>
      <c r="G2568" s="691">
        <f t="shared" si="572"/>
        <v>25800</v>
      </c>
      <c r="H2568" s="659">
        <f>ROUND(IF('Заказ, cкидки и курсы валют'!$J$23*E2568/1000*D2568&lt;387,387,'Заказ, cкидки и курсы валют'!$J$23*E2568/1000*D2568)*(1-'Заказ, cкидки и курсы валют'!$I$12),2)</f>
        <v>387</v>
      </c>
      <c r="I2568" s="14"/>
      <c r="J2568" s="96">
        <f>ROUND(IF(H2568&lt;'Заказ, cкидки и курсы валют'!$B$39,H2568*0.54*100/(100-'Заказ, cкидки и курсы валют'!$C$39),IF(H2568&lt;'Заказ, cкидки и курсы валют'!$B$40,H2568*0.54*100/(100-'Заказ, cкидки и курсы валют'!$C$40),IF(H2568&lt;'Заказ, cкидки и курсы валют'!$B$41,H2568*0.54*100/(100-'Заказ, cкидки и курсы валют'!$C$41),IF(H2568&lt;'Заказ, cкидки и курсы валют'!$B$42,H2568*0.54*100/(100-'Заказ, cкидки и курсы валют'!$C$42),IF(H2568&lt;'Заказ, cкидки и курсы валют'!$B$43,H2568*0.54*100/(100-'Заказ, cкидки и курсы валют'!$C$43),H2568))))),2)</f>
        <v>464.4</v>
      </c>
    </row>
    <row r="2569" spans="1:10" ht="14.15" customHeight="1" thickBot="1">
      <c r="A2569" s="403" t="s">
        <v>7556</v>
      </c>
      <c r="B2569" s="399" t="s">
        <v>2961</v>
      </c>
      <c r="C2569" s="2288">
        <v>11.85</v>
      </c>
      <c r="D2569" s="1639">
        <v>15</v>
      </c>
      <c r="E2569" s="1602">
        <f t="shared" si="574"/>
        <v>1122.6000000000001</v>
      </c>
      <c r="F2569" s="471">
        <f t="shared" si="575"/>
        <v>1122.5999999999999</v>
      </c>
      <c r="G2569" s="691">
        <f t="shared" si="572"/>
        <v>25800</v>
      </c>
      <c r="H2569" s="659">
        <f>ROUND(IF('Заказ, cкидки и курсы валют'!$J$23*E2569/1000*D2569&lt;387,387,'Заказ, cкидки и курсы валют'!$J$23*E2569/1000*D2569)*(1-'Заказ, cкидки и курсы валют'!$I$12),2)</f>
        <v>387</v>
      </c>
      <c r="I2569" s="14"/>
      <c r="J2569" s="96">
        <f>ROUND(IF(H2569&lt;'Заказ, cкидки и курсы валют'!$B$39,H2569*0.54*100/(100-'Заказ, cкидки и курсы валют'!$C$39),IF(H2569&lt;'Заказ, cкидки и курсы валют'!$B$40,H2569*0.54*100/(100-'Заказ, cкидки и курсы валют'!$C$40),IF(H2569&lt;'Заказ, cкидки и курсы валют'!$B$41,H2569*0.54*100/(100-'Заказ, cкидки и курсы валют'!$C$41),IF(H2569&lt;'Заказ, cкидки и курсы валют'!$B$42,H2569*0.54*100/(100-'Заказ, cкидки и курсы валют'!$C$42),IF(H2569&lt;'Заказ, cкидки и курсы валют'!$B$43,H2569*0.54*100/(100-'Заказ, cкидки и курсы валют'!$C$43),H2569))))),2)</f>
        <v>464.4</v>
      </c>
    </row>
    <row r="2570" spans="1:10" ht="14.15" customHeight="1" thickBot="1">
      <c r="A2570" s="403" t="s">
        <v>7557</v>
      </c>
      <c r="B2570" s="399" t="s">
        <v>175</v>
      </c>
      <c r="C2570" s="2288">
        <v>12</v>
      </c>
      <c r="D2570" s="1639">
        <v>10</v>
      </c>
      <c r="E2570" s="1602">
        <f t="shared" si="574"/>
        <v>1337.8400000000001</v>
      </c>
      <c r="F2570" s="471">
        <f t="shared" si="575"/>
        <v>1337.84</v>
      </c>
      <c r="G2570" s="691">
        <f t="shared" si="572"/>
        <v>38700</v>
      </c>
      <c r="H2570" s="659">
        <f>ROUND(IF('Заказ, cкидки и курсы валют'!$J$23*E2570/1000*D2570&lt;387,387,'Заказ, cкидки и курсы валют'!$J$23*E2570/1000*D2570)*(1-'Заказ, cкидки и курсы валют'!$I$12),2)</f>
        <v>387</v>
      </c>
      <c r="I2570" s="14"/>
      <c r="J2570" s="96">
        <f>ROUND(IF(H2570&lt;'Заказ, cкидки и курсы валют'!$B$39,H2570*0.54*100/(100-'Заказ, cкидки и курсы валют'!$C$39),IF(H2570&lt;'Заказ, cкидки и курсы валют'!$B$40,H2570*0.54*100/(100-'Заказ, cкидки и курсы валют'!$C$40),IF(H2570&lt;'Заказ, cкидки и курсы валют'!$B$41,H2570*0.54*100/(100-'Заказ, cкидки и курсы валют'!$C$41),IF(H2570&lt;'Заказ, cкидки и курсы валют'!$B$42,H2570*0.54*100/(100-'Заказ, cкидки и курсы валют'!$C$42),IF(H2570&lt;'Заказ, cкидки и курсы валют'!$B$43,H2570*0.54*100/(100-'Заказ, cкидки и курсы валют'!$C$43),H2570))))),2)</f>
        <v>464.4</v>
      </c>
    </row>
    <row r="2571" spans="1:10" ht="14.15" customHeight="1" thickBot="1">
      <c r="A2571" s="403" t="s">
        <v>7558</v>
      </c>
      <c r="B2571" s="399" t="s">
        <v>3434</v>
      </c>
      <c r="C2571" s="2288">
        <v>2.4300000000000002</v>
      </c>
      <c r="D2571" s="1639">
        <v>100</v>
      </c>
      <c r="E2571" s="1602">
        <f t="shared" si="574"/>
        <v>209.4</v>
      </c>
      <c r="F2571" s="471">
        <f t="shared" si="575"/>
        <v>209.4</v>
      </c>
      <c r="G2571" s="691">
        <f t="shared" si="572"/>
        <v>3870</v>
      </c>
      <c r="H2571" s="659">
        <f>ROUND(IF('Заказ, cкидки и курсы валют'!$J$23*E2571/1000*D2571&lt;387,387,'Заказ, cкидки и курсы валют'!$J$23*E2571/1000*D2571)*(1-'Заказ, cкидки и курсы валют'!$I$12),2)</f>
        <v>387</v>
      </c>
      <c r="I2571" s="14"/>
      <c r="J2571" s="96">
        <f>ROUND(IF(H2571&lt;'Заказ, cкидки и курсы валют'!$B$39,H2571*0.54*100/(100-'Заказ, cкидки и курсы валют'!$C$39),IF(H2571&lt;'Заказ, cкидки и курсы валют'!$B$40,H2571*0.54*100/(100-'Заказ, cкидки и курсы валют'!$C$40),IF(H2571&lt;'Заказ, cкидки и курсы валют'!$B$41,H2571*0.54*100/(100-'Заказ, cкидки и курсы валют'!$C$41),IF(H2571&lt;'Заказ, cкидки и курсы валют'!$B$42,H2571*0.54*100/(100-'Заказ, cкидки и курсы валют'!$C$42),IF(H2571&lt;'Заказ, cкидки и курсы валют'!$B$43,H2571*0.54*100/(100-'Заказ, cкидки и курсы валют'!$C$43),H2571))))),2)</f>
        <v>464.4</v>
      </c>
    </row>
    <row r="2572" spans="1:10" ht="14.15" customHeight="1" thickBot="1">
      <c r="A2572" s="403" t="s">
        <v>7559</v>
      </c>
      <c r="B2572" s="399" t="s">
        <v>3435</v>
      </c>
      <c r="C2572" s="2288">
        <v>2.8</v>
      </c>
      <c r="D2572" s="1639">
        <v>70</v>
      </c>
      <c r="E2572" s="1602">
        <f t="shared" si="574"/>
        <v>259.02285714285716</v>
      </c>
      <c r="F2572" s="471">
        <f t="shared" si="575"/>
        <v>259.02</v>
      </c>
      <c r="G2572" s="691">
        <f t="shared" si="572"/>
        <v>5528.5714285714284</v>
      </c>
      <c r="H2572" s="659">
        <f>ROUND(IF('Заказ, cкидки и курсы валют'!$J$23*E2572/1000*D2572&lt;387,387,'Заказ, cкидки и курсы валют'!$J$23*E2572/1000*D2572)*(1-'Заказ, cкидки и курсы валют'!$I$12),2)</f>
        <v>387</v>
      </c>
      <c r="I2572" s="14"/>
      <c r="J2572" s="96">
        <f>ROUND(IF(H2572&lt;'Заказ, cкидки и курсы валют'!$B$39,H2572*0.54*100/(100-'Заказ, cкидки и курсы валют'!$C$39),IF(H2572&lt;'Заказ, cкидки и курсы валют'!$B$40,H2572*0.54*100/(100-'Заказ, cкидки и курсы валют'!$C$40),IF(H2572&lt;'Заказ, cкидки и курсы валют'!$B$41,H2572*0.54*100/(100-'Заказ, cкидки и курсы валют'!$C$41),IF(H2572&lt;'Заказ, cкидки и курсы валют'!$B$42,H2572*0.54*100/(100-'Заказ, cкидки и курсы валют'!$C$42),IF(H2572&lt;'Заказ, cкидки и курсы валют'!$B$43,H2572*0.54*100/(100-'Заказ, cкидки и курсы валют'!$C$43),H2572))))),2)</f>
        <v>464.4</v>
      </c>
    </row>
    <row r="2573" spans="1:10" ht="14.15" customHeight="1" thickBot="1">
      <c r="A2573" s="403" t="s">
        <v>7560</v>
      </c>
      <c r="B2573" s="399" t="s">
        <v>3761</v>
      </c>
      <c r="C2573" s="2288">
        <v>3.04</v>
      </c>
      <c r="D2573" s="1639">
        <v>70</v>
      </c>
      <c r="E2573" s="1602">
        <f t="shared" si="574"/>
        <v>279.42285714285714</v>
      </c>
      <c r="F2573" s="471">
        <f t="shared" si="575"/>
        <v>279.42</v>
      </c>
      <c r="G2573" s="691">
        <f t="shared" si="572"/>
        <v>5528.5714285714284</v>
      </c>
      <c r="H2573" s="659">
        <f>ROUND(IF('Заказ, cкидки и курсы валют'!$J$23*E2573/1000*D2573&lt;387,387,'Заказ, cкидки и курсы валют'!$J$23*E2573/1000*D2573)*(1-'Заказ, cкидки и курсы валют'!$I$12),2)</f>
        <v>387</v>
      </c>
      <c r="I2573" s="14"/>
      <c r="J2573" s="96">
        <f>ROUND(IF(H2573&lt;'Заказ, cкидки и курсы валют'!$B$39,H2573*0.54*100/(100-'Заказ, cкидки и курсы валют'!$C$39),IF(H2573&lt;'Заказ, cкидки и курсы валют'!$B$40,H2573*0.54*100/(100-'Заказ, cкидки и курсы валют'!$C$40),IF(H2573&lt;'Заказ, cкидки и курсы валют'!$B$41,H2573*0.54*100/(100-'Заказ, cкидки и курсы валют'!$C$41),IF(H2573&lt;'Заказ, cкидки и курсы валют'!$B$42,H2573*0.54*100/(100-'Заказ, cкидки и курсы валют'!$C$42),IF(H2573&lt;'Заказ, cкидки и курсы валют'!$B$43,H2573*0.54*100/(100-'Заказ, cкидки и курсы валют'!$C$43),H2573))))),2)</f>
        <v>464.4</v>
      </c>
    </row>
    <row r="2574" spans="1:10" ht="14.15" customHeight="1" thickBot="1">
      <c r="A2574" s="403" t="s">
        <v>7561</v>
      </c>
      <c r="B2574" s="399" t="s">
        <v>99</v>
      </c>
      <c r="C2574" s="2288">
        <v>3.25</v>
      </c>
      <c r="D2574" s="1639">
        <v>70</v>
      </c>
      <c r="E2574" s="1602">
        <f t="shared" si="574"/>
        <v>291.62285714285713</v>
      </c>
      <c r="F2574" s="471">
        <f t="shared" si="575"/>
        <v>291.62</v>
      </c>
      <c r="G2574" s="691">
        <f t="shared" si="572"/>
        <v>5528.5714285714284</v>
      </c>
      <c r="H2574" s="659">
        <f>ROUND(IF('Заказ, cкидки и курсы валют'!$J$23*E2574/1000*D2574&lt;387,387,'Заказ, cкидки и курсы валют'!$J$23*E2574/1000*D2574)*(1-'Заказ, cкидки и курсы валют'!$I$12),2)</f>
        <v>387</v>
      </c>
      <c r="I2574" s="14"/>
      <c r="J2574" s="96">
        <f>ROUND(IF(H2574&lt;'Заказ, cкидки и курсы валют'!$B$39,H2574*0.54*100/(100-'Заказ, cкидки и курсы валют'!$C$39),IF(H2574&lt;'Заказ, cкидки и курсы валют'!$B$40,H2574*0.54*100/(100-'Заказ, cкидки и курсы валют'!$C$40),IF(H2574&lt;'Заказ, cкидки и курсы валют'!$B$41,H2574*0.54*100/(100-'Заказ, cкидки и курсы валют'!$C$41),IF(H2574&lt;'Заказ, cкидки и курсы валют'!$B$42,H2574*0.54*100/(100-'Заказ, cкидки и курсы валют'!$C$42),IF(H2574&lt;'Заказ, cкидки и курсы валют'!$B$43,H2574*0.54*100/(100-'Заказ, cкидки и курсы валют'!$C$43),H2574))))),2)</f>
        <v>464.4</v>
      </c>
    </row>
    <row r="2575" spans="1:10" ht="14.15" customHeight="1" thickBot="1">
      <c r="A2575" s="403" t="s">
        <v>7562</v>
      </c>
      <c r="B2575" s="399" t="s">
        <v>100</v>
      </c>
      <c r="C2575" s="2288">
        <v>3.9</v>
      </c>
      <c r="D2575" s="1639">
        <v>60</v>
      </c>
      <c r="E2575" s="1602">
        <f t="shared" si="574"/>
        <v>346.24</v>
      </c>
      <c r="F2575" s="471">
        <f t="shared" si="575"/>
        <v>346.24</v>
      </c>
      <c r="G2575" s="691">
        <f t="shared" si="572"/>
        <v>6450</v>
      </c>
      <c r="H2575" s="659">
        <f>ROUND(IF('Заказ, cкидки и курсы валют'!$J$23*E2575/1000*D2575&lt;387,387,'Заказ, cкидки и курсы валют'!$J$23*E2575/1000*D2575)*(1-'Заказ, cкидки и курсы валют'!$I$12),2)</f>
        <v>387</v>
      </c>
      <c r="I2575" s="14"/>
      <c r="J2575" s="96">
        <f>ROUND(IF(H2575&lt;'Заказ, cкидки и курсы валют'!$B$39,H2575*0.54*100/(100-'Заказ, cкидки и курсы валют'!$C$39),IF(H2575&lt;'Заказ, cкидки и курсы валют'!$B$40,H2575*0.54*100/(100-'Заказ, cкидки и курсы валют'!$C$40),IF(H2575&lt;'Заказ, cкидки и курсы валют'!$B$41,H2575*0.54*100/(100-'Заказ, cкидки и курсы валют'!$C$41),IF(H2575&lt;'Заказ, cкидки и курсы валют'!$B$42,H2575*0.54*100/(100-'Заказ, cкидки и курсы валют'!$C$42),IF(H2575&lt;'Заказ, cкидки и курсы валют'!$B$43,H2575*0.54*100/(100-'Заказ, cкидки и курсы валют'!$C$43),H2575))))),2)</f>
        <v>464.4</v>
      </c>
    </row>
    <row r="2576" spans="1:10" ht="14.15" customHeight="1" thickBot="1">
      <c r="A2576" s="403" t="s">
        <v>7563</v>
      </c>
      <c r="B2576" s="399" t="s">
        <v>1317</v>
      </c>
      <c r="C2576" s="2288">
        <v>4.9800000000000004</v>
      </c>
      <c r="D2576" s="1639">
        <v>50</v>
      </c>
      <c r="E2576" s="1602">
        <f t="shared" si="574"/>
        <v>391.24</v>
      </c>
      <c r="F2576" s="471">
        <f t="shared" si="575"/>
        <v>391.24</v>
      </c>
      <c r="G2576" s="691">
        <f t="shared" si="572"/>
        <v>7740</v>
      </c>
      <c r="H2576" s="659">
        <f>ROUND(IF('Заказ, cкидки и курсы валют'!$J$23*E2576/1000*D2576&lt;387,387,'Заказ, cкидки и курсы валют'!$J$23*E2576/1000*D2576)*(1-'Заказ, cкидки и курсы валют'!$I$12),2)</f>
        <v>387</v>
      </c>
      <c r="I2576" s="14"/>
      <c r="J2576" s="96">
        <f>ROUND(IF(H2576&lt;'Заказ, cкидки и курсы валют'!$B$39,H2576*0.54*100/(100-'Заказ, cкидки и курсы валют'!$C$39),IF(H2576&lt;'Заказ, cкидки и курсы валют'!$B$40,H2576*0.54*100/(100-'Заказ, cкидки и курсы валют'!$C$40),IF(H2576&lt;'Заказ, cкидки и курсы валют'!$B$41,H2576*0.54*100/(100-'Заказ, cкидки и курсы валют'!$C$41),IF(H2576&lt;'Заказ, cкидки и курсы валют'!$B$42,H2576*0.54*100/(100-'Заказ, cкидки и курсы валют'!$C$42),IF(H2576&lt;'Заказ, cкидки и курсы валют'!$B$43,H2576*0.54*100/(100-'Заказ, cкидки и курсы валют'!$C$43),H2576))))),2)</f>
        <v>464.4</v>
      </c>
    </row>
    <row r="2577" spans="1:10" ht="14.15" customHeight="1" thickBot="1">
      <c r="A2577" s="403" t="s">
        <v>7564</v>
      </c>
      <c r="B2577" s="399" t="s">
        <v>188</v>
      </c>
      <c r="C2577" s="2288">
        <v>5.6</v>
      </c>
      <c r="D2577" s="1639">
        <v>40</v>
      </c>
      <c r="E2577" s="1602">
        <f t="shared" si="574"/>
        <v>486.64</v>
      </c>
      <c r="F2577" s="471">
        <f t="shared" si="575"/>
        <v>486.64</v>
      </c>
      <c r="G2577" s="691">
        <f t="shared" si="572"/>
        <v>9675</v>
      </c>
      <c r="H2577" s="659">
        <f>ROUND(IF('Заказ, cкидки и курсы валют'!$J$23*E2577/1000*D2577&lt;387,387,'Заказ, cкидки и курсы валют'!$J$23*E2577/1000*D2577)*(1-'Заказ, cкидки и курсы валют'!$I$12),2)</f>
        <v>387</v>
      </c>
      <c r="I2577" s="14"/>
      <c r="J2577" s="96">
        <f>ROUND(IF(H2577&lt;'Заказ, cкидки и курсы валют'!$B$39,H2577*0.54*100/(100-'Заказ, cкидки и курсы валют'!$C$39),IF(H2577&lt;'Заказ, cкидки и курсы валют'!$B$40,H2577*0.54*100/(100-'Заказ, cкидки и курсы валют'!$C$40),IF(H2577&lt;'Заказ, cкидки и курсы валют'!$B$41,H2577*0.54*100/(100-'Заказ, cкидки и курсы валют'!$C$41),IF(H2577&lt;'Заказ, cкидки и курсы валют'!$B$42,H2577*0.54*100/(100-'Заказ, cкидки и курсы валют'!$C$42),IF(H2577&lt;'Заказ, cкидки и курсы валют'!$B$43,H2577*0.54*100/(100-'Заказ, cкидки и курсы валют'!$C$43),H2577))))),2)</f>
        <v>464.4</v>
      </c>
    </row>
    <row r="2578" spans="1:10" ht="14.15" customHeight="1" thickBot="1">
      <c r="A2578" s="403" t="s">
        <v>7565</v>
      </c>
      <c r="B2578" s="399" t="s">
        <v>609</v>
      </c>
      <c r="C2578" s="2288">
        <v>6.5</v>
      </c>
      <c r="D2578" s="1639">
        <v>36</v>
      </c>
      <c r="E2578" s="1602">
        <f t="shared" si="574"/>
        <v>552.13333333333333</v>
      </c>
      <c r="F2578" s="471">
        <f t="shared" si="575"/>
        <v>552.13</v>
      </c>
      <c r="G2578" s="691">
        <f t="shared" si="572"/>
        <v>10750</v>
      </c>
      <c r="H2578" s="659">
        <f>ROUND(IF('Заказ, cкидки и курсы валют'!$J$23*E2578/1000*D2578&lt;387,387,'Заказ, cкидки и курсы валют'!$J$23*E2578/1000*D2578)*(1-'Заказ, cкидки и курсы валют'!$I$12),2)</f>
        <v>387</v>
      </c>
      <c r="I2578" s="14"/>
      <c r="J2578" s="96">
        <f>ROUND(IF(H2578&lt;'Заказ, cкидки и курсы валют'!$B$39,H2578*0.54*100/(100-'Заказ, cкидки и курсы валют'!$C$39),IF(H2578&lt;'Заказ, cкидки и курсы валют'!$B$40,H2578*0.54*100/(100-'Заказ, cкидки и курсы валют'!$C$40),IF(H2578&lt;'Заказ, cкидки и курсы валют'!$B$41,H2578*0.54*100/(100-'Заказ, cкидки и курсы валют'!$C$41),IF(H2578&lt;'Заказ, cкидки и курсы валют'!$B$42,H2578*0.54*100/(100-'Заказ, cкидки и курсы валют'!$C$42),IF(H2578&lt;'Заказ, cкидки и курсы валют'!$B$43,H2578*0.54*100/(100-'Заказ, cкидки и курсы валют'!$C$43),H2578))))),2)</f>
        <v>464.4</v>
      </c>
    </row>
    <row r="2579" spans="1:10" ht="14.15" customHeight="1" thickBot="1">
      <c r="A2579" s="403" t="s">
        <v>7566</v>
      </c>
      <c r="B2579" s="399" t="s">
        <v>177</v>
      </c>
      <c r="C2579" s="2288">
        <v>7</v>
      </c>
      <c r="D2579" s="1639">
        <v>30</v>
      </c>
      <c r="E2579" s="1602">
        <f t="shared" si="574"/>
        <v>630.1</v>
      </c>
      <c r="F2579" s="471">
        <f t="shared" si="575"/>
        <v>630.1</v>
      </c>
      <c r="G2579" s="691">
        <f t="shared" si="572"/>
        <v>12900</v>
      </c>
      <c r="H2579" s="659">
        <f>ROUND(IF('Заказ, cкидки и курсы валют'!$J$23*E2579/1000*D2579&lt;387,387,'Заказ, cкидки и курсы валют'!$J$23*E2579/1000*D2579)*(1-'Заказ, cкидки и курсы валют'!$I$12),2)</f>
        <v>387</v>
      </c>
      <c r="I2579" s="14"/>
      <c r="J2579" s="96">
        <f>ROUND(IF(H2579&lt;'Заказ, cкидки и курсы валют'!$B$39,H2579*0.54*100/(100-'Заказ, cкидки и курсы валют'!$C$39),IF(H2579&lt;'Заказ, cкидки и курсы валют'!$B$40,H2579*0.54*100/(100-'Заказ, cкидки и курсы валют'!$C$40),IF(H2579&lt;'Заказ, cкидки и курсы валют'!$B$41,H2579*0.54*100/(100-'Заказ, cкидки и курсы валют'!$C$41),IF(H2579&lt;'Заказ, cкидки и курсы валют'!$B$42,H2579*0.54*100/(100-'Заказ, cкидки и курсы валют'!$C$42),IF(H2579&lt;'Заказ, cкидки и курсы валют'!$B$43,H2579*0.54*100/(100-'Заказ, cкидки и курсы валют'!$C$43),H2579))))),2)</f>
        <v>464.4</v>
      </c>
    </row>
    <row r="2580" spans="1:10" ht="14.15" customHeight="1" thickBot="1">
      <c r="A2580" s="403" t="s">
        <v>7567</v>
      </c>
      <c r="B2580" s="399" t="s">
        <v>83</v>
      </c>
      <c r="C2580" s="2288">
        <v>8</v>
      </c>
      <c r="D2580" s="1639">
        <v>20</v>
      </c>
      <c r="E2580" s="1602">
        <f t="shared" ref="E2580:E2603" si="576">(E2382*2)+(1000/D2580*7.5)</f>
        <v>797.4</v>
      </c>
      <c r="F2580" s="471">
        <f t="shared" si="575"/>
        <v>797.4</v>
      </c>
      <c r="G2580" s="691">
        <f t="shared" si="572"/>
        <v>19350</v>
      </c>
      <c r="H2580" s="659">
        <f>ROUND(IF('Заказ, cкидки и курсы валют'!$J$23*E2580/1000*D2580&lt;387,387,'Заказ, cкидки и курсы валют'!$J$23*E2580/1000*D2580)*(1-'Заказ, cкидки и курсы валют'!$I$12),2)</f>
        <v>387</v>
      </c>
      <c r="I2580" s="14"/>
      <c r="J2580" s="96">
        <f>ROUND(IF(H2580&lt;'Заказ, cкидки и курсы валют'!$B$39,H2580*0.54*100/(100-'Заказ, cкидки и курсы валют'!$C$39),IF(H2580&lt;'Заказ, cкидки и курсы валют'!$B$40,H2580*0.54*100/(100-'Заказ, cкидки и курсы валют'!$C$40),IF(H2580&lt;'Заказ, cкидки и курсы валют'!$B$41,H2580*0.54*100/(100-'Заказ, cкидки и курсы валют'!$C$41),IF(H2580&lt;'Заказ, cкидки и курсы валют'!$B$42,H2580*0.54*100/(100-'Заказ, cкидки и курсы валют'!$C$42),IF(H2580&lt;'Заказ, cкидки и курсы валют'!$B$43,H2580*0.54*100/(100-'Заказ, cкидки и курсы валют'!$C$43),H2580))))),2)</f>
        <v>464.4</v>
      </c>
    </row>
    <row r="2581" spans="1:10" ht="14.15" customHeight="1" thickBot="1">
      <c r="A2581" s="403" t="s">
        <v>7568</v>
      </c>
      <c r="B2581" s="399" t="s">
        <v>178</v>
      </c>
      <c r="C2581" s="2288">
        <v>9.0500000000000007</v>
      </c>
      <c r="D2581" s="1639">
        <v>20</v>
      </c>
      <c r="E2581" s="1602">
        <f t="shared" si="576"/>
        <v>822.04</v>
      </c>
      <c r="F2581" s="471">
        <f t="shared" si="575"/>
        <v>822.04</v>
      </c>
      <c r="G2581" s="691">
        <f t="shared" ref="G2581:G2603" si="577">H2581/D2581*1000</f>
        <v>19350</v>
      </c>
      <c r="H2581" s="659">
        <f>ROUND(IF('Заказ, cкидки и курсы валют'!$J$23*E2581/1000*D2581&lt;387,387,'Заказ, cкидки и курсы валют'!$J$23*E2581/1000*D2581)*(1-'Заказ, cкидки и курсы валют'!$I$12),2)</f>
        <v>387</v>
      </c>
      <c r="I2581" s="14"/>
      <c r="J2581" s="96">
        <f>ROUND(IF(H2581&lt;'Заказ, cкидки и курсы валют'!$B$39,H2581*0.54*100/(100-'Заказ, cкидки и курсы валют'!$C$39),IF(H2581&lt;'Заказ, cкидки и курсы валют'!$B$40,H2581*0.54*100/(100-'Заказ, cкидки и курсы валют'!$C$40),IF(H2581&lt;'Заказ, cкидки и курсы валют'!$B$41,H2581*0.54*100/(100-'Заказ, cкидки и курсы валют'!$C$41),IF(H2581&lt;'Заказ, cкидки и курсы валют'!$B$42,H2581*0.54*100/(100-'Заказ, cкидки и курсы валют'!$C$42),IF(H2581&lt;'Заказ, cкидки и курсы валют'!$B$43,H2581*0.54*100/(100-'Заказ, cкидки и курсы валют'!$C$43),H2581))))),2)</f>
        <v>464.4</v>
      </c>
    </row>
    <row r="2582" spans="1:10" ht="14.15" customHeight="1" thickBot="1">
      <c r="A2582" s="403" t="s">
        <v>7569</v>
      </c>
      <c r="B2582" s="399" t="s">
        <v>2915</v>
      </c>
      <c r="C2582" s="2288">
        <v>10.1</v>
      </c>
      <c r="D2582" s="1639">
        <v>20</v>
      </c>
      <c r="E2582" s="1602">
        <f t="shared" si="576"/>
        <v>877.52</v>
      </c>
      <c r="F2582" s="471">
        <f t="shared" si="575"/>
        <v>877.52</v>
      </c>
      <c r="G2582" s="691">
        <f t="shared" si="577"/>
        <v>19350</v>
      </c>
      <c r="H2582" s="659">
        <f>ROUND(IF('Заказ, cкидки и курсы валют'!$J$23*E2582/1000*D2582&lt;387,387,'Заказ, cкидки и курсы валют'!$J$23*E2582/1000*D2582)*(1-'Заказ, cкидки и курсы валют'!$I$12),2)</f>
        <v>387</v>
      </c>
      <c r="I2582" s="14"/>
      <c r="J2582" s="96">
        <f>ROUND(IF(H2582&lt;'Заказ, cкидки и курсы валют'!$B$39,H2582*0.54*100/(100-'Заказ, cкидки и курсы валют'!$C$39),IF(H2582&lt;'Заказ, cкидки и курсы валют'!$B$40,H2582*0.54*100/(100-'Заказ, cкидки и курсы валют'!$C$40),IF(H2582&lt;'Заказ, cкидки и курсы валют'!$B$41,H2582*0.54*100/(100-'Заказ, cкидки и курсы валют'!$C$41),IF(H2582&lt;'Заказ, cкидки и курсы валют'!$B$42,H2582*0.54*100/(100-'Заказ, cкидки и курсы валют'!$C$42),IF(H2582&lt;'Заказ, cкидки и курсы валют'!$B$43,H2582*0.54*100/(100-'Заказ, cкидки и курсы валют'!$C$43),H2582))))),2)</f>
        <v>464.4</v>
      </c>
    </row>
    <row r="2583" spans="1:10" ht="14.15" customHeight="1" thickBot="1">
      <c r="A2583" s="403" t="s">
        <v>7570</v>
      </c>
      <c r="B2583" s="399" t="s">
        <v>179</v>
      </c>
      <c r="C2583" s="2288">
        <v>10.5</v>
      </c>
      <c r="D2583" s="1639">
        <v>20</v>
      </c>
      <c r="E2583" s="1602">
        <f t="shared" si="576"/>
        <v>980.24</v>
      </c>
      <c r="F2583" s="471">
        <f t="shared" si="575"/>
        <v>980.24</v>
      </c>
      <c r="G2583" s="691">
        <f t="shared" si="577"/>
        <v>19350</v>
      </c>
      <c r="H2583" s="659">
        <f>ROUND(IF('Заказ, cкидки и курсы валют'!$J$23*E2583/1000*D2583&lt;387,387,'Заказ, cкидки и курсы валют'!$J$23*E2583/1000*D2583)*(1-'Заказ, cкидки и курсы валют'!$I$12),2)</f>
        <v>387</v>
      </c>
      <c r="I2583" s="14"/>
      <c r="J2583" s="96">
        <f>ROUND(IF(H2583&lt;'Заказ, cкидки и курсы валют'!$B$39,H2583*0.54*100/(100-'Заказ, cкидки и курсы валют'!$C$39),IF(H2583&lt;'Заказ, cкидки и курсы валют'!$B$40,H2583*0.54*100/(100-'Заказ, cкидки и курсы валют'!$C$40),IF(H2583&lt;'Заказ, cкидки и курсы валют'!$B$41,H2583*0.54*100/(100-'Заказ, cкидки и курсы валют'!$C$41),IF(H2583&lt;'Заказ, cкидки и курсы валют'!$B$42,H2583*0.54*100/(100-'Заказ, cкидки и курсы валют'!$C$42),IF(H2583&lt;'Заказ, cкидки и курсы валют'!$B$43,H2583*0.54*100/(100-'Заказ, cкидки и курсы валют'!$C$43),H2583))))),2)</f>
        <v>464.4</v>
      </c>
    </row>
    <row r="2584" spans="1:10" ht="14.15" customHeight="1" thickBot="1">
      <c r="A2584" s="403" t="s">
        <v>7571</v>
      </c>
      <c r="B2584" s="399" t="s">
        <v>1318</v>
      </c>
      <c r="C2584" s="2288">
        <v>11.73</v>
      </c>
      <c r="D2584" s="1639">
        <v>20</v>
      </c>
      <c r="E2584" s="1602">
        <f t="shared" si="576"/>
        <v>1017.84</v>
      </c>
      <c r="F2584" s="471">
        <f t="shared" si="575"/>
        <v>1017.84</v>
      </c>
      <c r="G2584" s="691">
        <f t="shared" si="577"/>
        <v>19350</v>
      </c>
      <c r="H2584" s="659">
        <f>ROUND(IF('Заказ, cкидки и курсы валют'!$J$23*E2584/1000*D2584&lt;387,387,'Заказ, cкидки и курсы валют'!$J$23*E2584/1000*D2584)*(1-'Заказ, cкидки и курсы валют'!$I$12),2)</f>
        <v>387</v>
      </c>
      <c r="I2584" s="14"/>
      <c r="J2584" s="96">
        <f>ROUND(IF(H2584&lt;'Заказ, cкидки и курсы валют'!$B$39,H2584*0.54*100/(100-'Заказ, cкидки и курсы валют'!$C$39),IF(H2584&lt;'Заказ, cкидки и курсы валют'!$B$40,H2584*0.54*100/(100-'Заказ, cкидки и курсы валют'!$C$40),IF(H2584&lt;'Заказ, cкидки и курсы валют'!$B$41,H2584*0.54*100/(100-'Заказ, cкидки и курсы валют'!$C$41),IF(H2584&lt;'Заказ, cкидки и курсы валют'!$B$42,H2584*0.54*100/(100-'Заказ, cкидки и курсы валют'!$C$42),IF(H2584&lt;'Заказ, cкидки и курсы валют'!$B$43,H2584*0.54*100/(100-'Заказ, cкидки и курсы валют'!$C$43),H2584))))),2)</f>
        <v>464.4</v>
      </c>
    </row>
    <row r="2585" spans="1:10" ht="14.15" customHeight="1" thickBot="1">
      <c r="A2585" s="403" t="s">
        <v>7572</v>
      </c>
      <c r="B2585" s="399" t="s">
        <v>180</v>
      </c>
      <c r="C2585" s="2288">
        <v>12.2</v>
      </c>
      <c r="D2585" s="1639">
        <v>20</v>
      </c>
      <c r="E2585" s="1602">
        <f t="shared" si="576"/>
        <v>984.02</v>
      </c>
      <c r="F2585" s="471">
        <f t="shared" si="575"/>
        <v>984.02</v>
      </c>
      <c r="G2585" s="691">
        <f t="shared" si="577"/>
        <v>19350</v>
      </c>
      <c r="H2585" s="659">
        <f>ROUND(IF('Заказ, cкидки и курсы валют'!$J$23*E2585/1000*D2585&lt;387,387,'Заказ, cкидки и курсы валют'!$J$23*E2585/1000*D2585)*(1-'Заказ, cкидки и курсы валют'!$I$12),2)</f>
        <v>387</v>
      </c>
      <c r="I2585" s="14"/>
      <c r="J2585" s="96">
        <f>ROUND(IF(H2585&lt;'Заказ, cкидки и курсы валют'!$B$39,H2585*0.54*100/(100-'Заказ, cкидки и курсы валют'!$C$39),IF(H2585&lt;'Заказ, cкидки и курсы валют'!$B$40,H2585*0.54*100/(100-'Заказ, cкидки и курсы валют'!$C$40),IF(H2585&lt;'Заказ, cкидки и курсы валют'!$B$41,H2585*0.54*100/(100-'Заказ, cкидки и курсы валют'!$C$41),IF(H2585&lt;'Заказ, cкидки и курсы валют'!$B$42,H2585*0.54*100/(100-'Заказ, cкидки и курсы валют'!$C$42),IF(H2585&lt;'Заказ, cкидки и курсы валют'!$B$43,H2585*0.54*100/(100-'Заказ, cкидки и курсы валют'!$C$43),H2585))))),2)</f>
        <v>464.4</v>
      </c>
    </row>
    <row r="2586" spans="1:10" ht="14.15" customHeight="1" thickBot="1">
      <c r="A2586" s="403" t="s">
        <v>7573</v>
      </c>
      <c r="B2586" s="399" t="s">
        <v>3964</v>
      </c>
      <c r="C2586" s="2288">
        <v>13.45</v>
      </c>
      <c r="D2586" s="1639">
        <v>15</v>
      </c>
      <c r="E2586" s="1602">
        <f t="shared" si="576"/>
        <v>1225.7</v>
      </c>
      <c r="F2586" s="471">
        <f t="shared" si="575"/>
        <v>1225.7</v>
      </c>
      <c r="G2586" s="691">
        <f t="shared" si="577"/>
        <v>25800</v>
      </c>
      <c r="H2586" s="659">
        <f>ROUND(IF('Заказ, cкидки и курсы валют'!$J$23*E2586/1000*D2586&lt;387,387,'Заказ, cкидки и курсы валют'!$J$23*E2586/1000*D2586)*(1-'Заказ, cкидки и курсы валют'!$I$12),2)</f>
        <v>387</v>
      </c>
      <c r="I2586" s="14"/>
      <c r="J2586" s="96">
        <f>ROUND(IF(H2586&lt;'Заказ, cкидки и курсы валют'!$B$39,H2586*0.54*100/(100-'Заказ, cкидки и курсы валют'!$C$39),IF(H2586&lt;'Заказ, cкидки и курсы валют'!$B$40,H2586*0.54*100/(100-'Заказ, cкидки и курсы валют'!$C$40),IF(H2586&lt;'Заказ, cкидки и курсы валют'!$B$41,H2586*0.54*100/(100-'Заказ, cкидки и курсы валют'!$C$41),IF(H2586&lt;'Заказ, cкидки и курсы валют'!$B$42,H2586*0.54*100/(100-'Заказ, cкидки и курсы валют'!$C$42),IF(H2586&lt;'Заказ, cкидки и курсы валют'!$B$43,H2586*0.54*100/(100-'Заказ, cкидки и курсы валют'!$C$43),H2586))))),2)</f>
        <v>464.4</v>
      </c>
    </row>
    <row r="2587" spans="1:10" ht="14.15" customHeight="1" thickBot="1">
      <c r="A2587" s="403" t="s">
        <v>7574</v>
      </c>
      <c r="B2587" s="399" t="s">
        <v>181</v>
      </c>
      <c r="C2587" s="2288">
        <v>13.8</v>
      </c>
      <c r="D2587" s="1639">
        <v>15</v>
      </c>
      <c r="E2587" s="1602">
        <f t="shared" si="576"/>
        <v>1294.3</v>
      </c>
      <c r="F2587" s="471">
        <f t="shared" si="575"/>
        <v>1294.3</v>
      </c>
      <c r="G2587" s="691">
        <f t="shared" si="577"/>
        <v>25800</v>
      </c>
      <c r="H2587" s="659">
        <f>ROUND(IF('Заказ, cкидки и курсы валют'!$J$23*E2587/1000*D2587&lt;387,387,'Заказ, cкидки и курсы валют'!$J$23*E2587/1000*D2587)*(1-'Заказ, cкидки и курсы валют'!$I$12),2)</f>
        <v>387</v>
      </c>
      <c r="I2587" s="14"/>
      <c r="J2587" s="96">
        <f>ROUND(IF(H2587&lt;'Заказ, cкидки и курсы валют'!$B$39,H2587*0.54*100/(100-'Заказ, cкидки и курсы валют'!$C$39),IF(H2587&lt;'Заказ, cкидки и курсы валют'!$B$40,H2587*0.54*100/(100-'Заказ, cкидки и курсы валют'!$C$40),IF(H2587&lt;'Заказ, cкидки и курсы валют'!$B$41,H2587*0.54*100/(100-'Заказ, cкидки и курсы валют'!$C$41),IF(H2587&lt;'Заказ, cкидки и курсы валют'!$B$42,H2587*0.54*100/(100-'Заказ, cкидки и курсы валют'!$C$42),IF(H2587&lt;'Заказ, cкидки и курсы валют'!$B$43,H2587*0.54*100/(100-'Заказ, cкидки и курсы валют'!$C$43),H2587))))),2)</f>
        <v>464.4</v>
      </c>
    </row>
    <row r="2588" spans="1:10" ht="14.15" customHeight="1" thickBot="1">
      <c r="A2588" s="403" t="s">
        <v>7575</v>
      </c>
      <c r="B2588" s="399" t="s">
        <v>3965</v>
      </c>
      <c r="C2588" s="2288">
        <v>14.75</v>
      </c>
      <c r="D2588" s="1639">
        <v>10</v>
      </c>
      <c r="E2588" s="1602">
        <f t="shared" si="576"/>
        <v>1569.3</v>
      </c>
      <c r="F2588" s="471">
        <f t="shared" si="575"/>
        <v>1569.3</v>
      </c>
      <c r="G2588" s="691">
        <f t="shared" si="577"/>
        <v>38700</v>
      </c>
      <c r="H2588" s="659">
        <f>ROUND(IF('Заказ, cкидки и курсы валют'!$J$23*E2588/1000*D2588&lt;387,387,'Заказ, cкидки и курсы валют'!$J$23*E2588/1000*D2588)*(1-'Заказ, cкидки и курсы валют'!$I$12),2)</f>
        <v>387</v>
      </c>
      <c r="I2588" s="14"/>
      <c r="J2588" s="96">
        <f>ROUND(IF(H2588&lt;'Заказ, cкидки и курсы валют'!$B$39,H2588*0.54*100/(100-'Заказ, cкидки и курсы валют'!$C$39),IF(H2588&lt;'Заказ, cкидки и курсы валют'!$B$40,H2588*0.54*100/(100-'Заказ, cкидки и курсы валют'!$C$40),IF(H2588&lt;'Заказ, cкидки и курсы валют'!$B$41,H2588*0.54*100/(100-'Заказ, cкидки и курсы валют'!$C$41),IF(H2588&lt;'Заказ, cкидки и курсы валют'!$B$42,H2588*0.54*100/(100-'Заказ, cкидки и курсы валют'!$C$42),IF(H2588&lt;'Заказ, cкидки и курсы валют'!$B$43,H2588*0.54*100/(100-'Заказ, cкидки и курсы валют'!$C$43),H2588))))),2)</f>
        <v>464.4</v>
      </c>
    </row>
    <row r="2589" spans="1:10" ht="14.15" customHeight="1" thickBot="1">
      <c r="A2589" s="403" t="s">
        <v>7576</v>
      </c>
      <c r="B2589" s="399" t="s">
        <v>182</v>
      </c>
      <c r="C2589" s="2288">
        <v>15.1</v>
      </c>
      <c r="D2589" s="1639">
        <v>10</v>
      </c>
      <c r="E2589" s="1602">
        <f t="shared" si="576"/>
        <v>1635.24</v>
      </c>
      <c r="F2589" s="471">
        <f t="shared" si="575"/>
        <v>1635.24</v>
      </c>
      <c r="G2589" s="691">
        <f t="shared" si="577"/>
        <v>38700</v>
      </c>
      <c r="H2589" s="659">
        <f>ROUND(IF('Заказ, cкидки и курсы валют'!$J$23*E2589/1000*D2589&lt;387,387,'Заказ, cкидки и курсы валют'!$J$23*E2589/1000*D2589)*(1-'Заказ, cкидки и курсы валют'!$I$12),2)</f>
        <v>387</v>
      </c>
      <c r="I2589" s="14"/>
      <c r="J2589" s="96">
        <f>ROUND(IF(H2589&lt;'Заказ, cкидки и курсы валют'!$B$39,H2589*0.54*100/(100-'Заказ, cкидки и курсы валют'!$C$39),IF(H2589&lt;'Заказ, cкидки и курсы валют'!$B$40,H2589*0.54*100/(100-'Заказ, cкидки и курсы валют'!$C$40),IF(H2589&lt;'Заказ, cкидки и курсы валют'!$B$41,H2589*0.54*100/(100-'Заказ, cкидки и курсы валют'!$C$41),IF(H2589&lt;'Заказ, cкидки и курсы валют'!$B$42,H2589*0.54*100/(100-'Заказ, cкидки и курсы валют'!$C$42),IF(H2589&lt;'Заказ, cкидки и курсы валют'!$B$43,H2589*0.54*100/(100-'Заказ, cкидки и курсы валют'!$C$43),H2589))))),2)</f>
        <v>464.4</v>
      </c>
    </row>
    <row r="2590" spans="1:10" ht="14.15" customHeight="1" thickBot="1">
      <c r="A2590" s="403" t="s">
        <v>7577</v>
      </c>
      <c r="B2590" s="399" t="s">
        <v>183</v>
      </c>
      <c r="C2590" s="2288">
        <v>16.64</v>
      </c>
      <c r="D2590" s="1639">
        <v>10</v>
      </c>
      <c r="E2590" s="1602">
        <f t="shared" si="576"/>
        <v>1733.3</v>
      </c>
      <c r="F2590" s="471">
        <f t="shared" si="575"/>
        <v>1733.3</v>
      </c>
      <c r="G2590" s="691">
        <f t="shared" si="577"/>
        <v>38700</v>
      </c>
      <c r="H2590" s="659">
        <f>ROUND(IF('Заказ, cкидки и курсы валют'!$J$23*E2590/1000*D2590&lt;387,387,'Заказ, cкидки и курсы валют'!$J$23*E2590/1000*D2590)*(1-'Заказ, cкидки и курсы валют'!$I$12),2)</f>
        <v>387</v>
      </c>
      <c r="I2590" s="14"/>
      <c r="J2590" s="96">
        <f>ROUND(IF(H2590&lt;'Заказ, cкидки и курсы валют'!$B$39,H2590*0.54*100/(100-'Заказ, cкидки и курсы валют'!$C$39),IF(H2590&lt;'Заказ, cкидки и курсы валют'!$B$40,H2590*0.54*100/(100-'Заказ, cкидки и курсы валют'!$C$40),IF(H2590&lt;'Заказ, cкидки и курсы валют'!$B$41,H2590*0.54*100/(100-'Заказ, cкидки и курсы валют'!$C$41),IF(H2590&lt;'Заказ, cкидки и курсы валют'!$B$42,H2590*0.54*100/(100-'Заказ, cкидки и курсы валют'!$C$42),IF(H2590&lt;'Заказ, cкидки и курсы валют'!$B$43,H2590*0.54*100/(100-'Заказ, cкидки и курсы валют'!$C$43),H2590))))),2)</f>
        <v>464.4</v>
      </c>
    </row>
    <row r="2591" spans="1:10" ht="14.15" customHeight="1" thickBot="1">
      <c r="A2591" s="403" t="s">
        <v>7578</v>
      </c>
      <c r="B2591" s="399" t="s">
        <v>1028</v>
      </c>
      <c r="C2591" s="2288">
        <v>5.12</v>
      </c>
      <c r="D2591" s="1639">
        <v>30</v>
      </c>
      <c r="E2591" s="1602">
        <f t="shared" si="576"/>
        <v>526.42000000000007</v>
      </c>
      <c r="F2591" s="471">
        <f t="shared" si="575"/>
        <v>526.41999999999996</v>
      </c>
      <c r="G2591" s="691">
        <f t="shared" si="577"/>
        <v>12900</v>
      </c>
      <c r="H2591" s="659">
        <f>ROUND(IF('Заказ, cкидки и курсы валют'!$J$23*E2591/1000*D2591&lt;387,387,'Заказ, cкидки и курсы валют'!$J$23*E2591/1000*D2591)*(1-'Заказ, cкидки и курсы валют'!$I$12),2)</f>
        <v>387</v>
      </c>
      <c r="I2591" s="14"/>
      <c r="J2591" s="96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464.4</v>
      </c>
    </row>
    <row r="2592" spans="1:10" ht="14.15" customHeight="1" thickBot="1">
      <c r="A2592" s="403" t="s">
        <v>7579</v>
      </c>
      <c r="B2592" s="399" t="s">
        <v>3430</v>
      </c>
      <c r="C2592" s="2288">
        <v>5.58</v>
      </c>
      <c r="D2592" s="1639">
        <v>28</v>
      </c>
      <c r="E2592" s="1602">
        <f t="shared" si="576"/>
        <v>631.01714285714297</v>
      </c>
      <c r="F2592" s="471">
        <f t="shared" si="575"/>
        <v>631.02</v>
      </c>
      <c r="G2592" s="691">
        <f t="shared" si="577"/>
        <v>13821.428571428571</v>
      </c>
      <c r="H2592" s="659">
        <f>ROUND(IF('Заказ, cкидки и курсы валют'!$J$23*E2592/1000*D2592&lt;387,387,'Заказ, cкидки и курсы валют'!$J$23*E2592/1000*D2592)*(1-'Заказ, cкидки и курсы валют'!$I$12),2)</f>
        <v>387</v>
      </c>
      <c r="I2592" s="14"/>
      <c r="J2592" s="96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464.4</v>
      </c>
    </row>
    <row r="2593" spans="1:10" ht="14.15" customHeight="1" thickBot="1">
      <c r="A2593" s="403" t="s">
        <v>7580</v>
      </c>
      <c r="B2593" s="399" t="s">
        <v>2898</v>
      </c>
      <c r="C2593" s="2288">
        <v>7.4</v>
      </c>
      <c r="D2593" s="1639">
        <v>26</v>
      </c>
      <c r="E2593" s="1602">
        <f t="shared" si="576"/>
        <v>670.22153846153844</v>
      </c>
      <c r="F2593" s="471">
        <f t="shared" si="575"/>
        <v>670.22</v>
      </c>
      <c r="G2593" s="691">
        <f t="shared" si="577"/>
        <v>14884.615384615385</v>
      </c>
      <c r="H2593" s="659">
        <f>ROUND(IF('Заказ, cкидки и курсы валют'!$J$23*E2593/1000*D2593&lt;387,387,'Заказ, cкидки и курсы валют'!$J$23*E2593/1000*D2593)*(1-'Заказ, cкидки и курсы валют'!$I$12),2)</f>
        <v>387</v>
      </c>
      <c r="I2593" s="14"/>
      <c r="J2593" s="96">
        <f>ROUND(IF(H2593&lt;'Заказ, cкидки и курсы валют'!$B$39,H2593*0.54*100/(100-'Заказ, cкидки и курсы валют'!$C$39),IF(H2593&lt;'Заказ, cкидки и курсы валют'!$B$40,H2593*0.54*100/(100-'Заказ, cкидки и курсы валют'!$C$40),IF(H2593&lt;'Заказ, cкидки и курсы валют'!$B$41,H2593*0.54*100/(100-'Заказ, cкидки и курсы валют'!$C$41),IF(H2593&lt;'Заказ, cкидки и курсы валют'!$B$42,H2593*0.54*100/(100-'Заказ, cкидки и курсы валют'!$C$42),IF(H2593&lt;'Заказ, cкидки и курсы валют'!$B$43,H2593*0.54*100/(100-'Заказ, cкидки и курсы валют'!$C$43),H2593))))),2)</f>
        <v>464.4</v>
      </c>
    </row>
    <row r="2594" spans="1:10" ht="14.15" customHeight="1" thickBot="1">
      <c r="A2594" s="403" t="s">
        <v>7581</v>
      </c>
      <c r="B2594" s="399" t="s">
        <v>2899</v>
      </c>
      <c r="C2594" s="2288">
        <v>8.8000000000000007</v>
      </c>
      <c r="D2594" s="1639">
        <v>22</v>
      </c>
      <c r="E2594" s="1602">
        <f t="shared" si="576"/>
        <v>861.32909090909084</v>
      </c>
      <c r="F2594" s="471">
        <f t="shared" si="575"/>
        <v>861.33</v>
      </c>
      <c r="G2594" s="691">
        <f t="shared" si="577"/>
        <v>17590.909090909088</v>
      </c>
      <c r="H2594" s="659">
        <f>ROUND(IF('Заказ, cкидки и курсы валют'!$J$23*E2594/1000*D2594&lt;387,387,'Заказ, cкидки и курсы валют'!$J$23*E2594/1000*D2594)*(1-'Заказ, cкидки и курсы валют'!$I$12),2)</f>
        <v>387</v>
      </c>
      <c r="I2594" s="14"/>
      <c r="J2594" s="96">
        <f>ROUND(IF(H2594&lt;'Заказ, cкидки и курсы валют'!$B$39,H2594*0.54*100/(100-'Заказ, cкидки и курсы валют'!$C$39),IF(H2594&lt;'Заказ, cкидки и курсы валют'!$B$40,H2594*0.54*100/(100-'Заказ, cкидки и курсы валют'!$C$40),IF(H2594&lt;'Заказ, cкидки и курсы валют'!$B$41,H2594*0.54*100/(100-'Заказ, cкидки и курсы валют'!$C$41),IF(H2594&lt;'Заказ, cкидки и курсы валют'!$B$42,H2594*0.54*100/(100-'Заказ, cкидки и курсы валют'!$C$42),IF(H2594&lt;'Заказ, cкидки и курсы валют'!$B$43,H2594*0.54*100/(100-'Заказ, cкидки и курсы валют'!$C$43),H2594))))),2)</f>
        <v>464.4</v>
      </c>
    </row>
    <row r="2595" spans="1:10" ht="14.15" customHeight="1" thickBot="1">
      <c r="A2595" s="403" t="s">
        <v>7582</v>
      </c>
      <c r="B2595" s="399" t="s">
        <v>610</v>
      </c>
      <c r="C2595" s="2288">
        <v>10.15</v>
      </c>
      <c r="D2595" s="1639">
        <v>20</v>
      </c>
      <c r="E2595" s="1602">
        <f t="shared" si="576"/>
        <v>881.86</v>
      </c>
      <c r="F2595" s="471">
        <f t="shared" si="575"/>
        <v>881.86</v>
      </c>
      <c r="G2595" s="691">
        <f t="shared" si="577"/>
        <v>19350</v>
      </c>
      <c r="H2595" s="659">
        <f>ROUND(IF('Заказ, cкидки и курсы валют'!$J$23*E2595/1000*D2595&lt;387,387,'Заказ, cкидки и курсы валют'!$J$23*E2595/1000*D2595)*(1-'Заказ, cкидки и курсы валют'!$I$12),2)</f>
        <v>387</v>
      </c>
      <c r="I2595" s="14"/>
      <c r="J2595" s="96">
        <f>ROUND(IF(H2595&lt;'Заказ, cкидки и курсы валют'!$B$39,H2595*0.54*100/(100-'Заказ, cкидки и курсы валют'!$C$39),IF(H2595&lt;'Заказ, cкидки и курсы валют'!$B$40,H2595*0.54*100/(100-'Заказ, cкидки и курсы валют'!$C$40),IF(H2595&lt;'Заказ, cкидки и курсы валют'!$B$41,H2595*0.54*100/(100-'Заказ, cкидки и курсы валют'!$C$41),IF(H2595&lt;'Заказ, cкидки и курсы валют'!$B$42,H2595*0.54*100/(100-'Заказ, cкидки и курсы валют'!$C$42),IF(H2595&lt;'Заказ, cкидки и курсы валют'!$B$43,H2595*0.54*100/(100-'Заказ, cкидки и курсы валют'!$C$43),H2595))))),2)</f>
        <v>464.4</v>
      </c>
    </row>
    <row r="2596" spans="1:10" ht="14.15" customHeight="1" thickBot="1">
      <c r="A2596" s="403" t="s">
        <v>7583</v>
      </c>
      <c r="B2596" s="399" t="s">
        <v>2900</v>
      </c>
      <c r="C2596" s="2288">
        <v>12.1</v>
      </c>
      <c r="D2596" s="1639">
        <v>18</v>
      </c>
      <c r="E2596" s="1602">
        <f t="shared" si="576"/>
        <v>1016.9666666666667</v>
      </c>
      <c r="F2596" s="471">
        <f t="shared" si="575"/>
        <v>1016.97</v>
      </c>
      <c r="G2596" s="691">
        <f t="shared" si="577"/>
        <v>21500</v>
      </c>
      <c r="H2596" s="659">
        <f>ROUND(IF('Заказ, cкидки и курсы валют'!$J$23*E2596/1000*D2596&lt;387,387,'Заказ, cкидки и курсы валют'!$J$23*E2596/1000*D2596)*(1-'Заказ, cкидки и курсы валют'!$I$12),2)</f>
        <v>387</v>
      </c>
      <c r="I2596" s="14"/>
      <c r="J2596" s="96">
        <f>ROUND(IF(H2596&lt;'Заказ, cкидки и курсы валют'!$B$39,H2596*0.54*100/(100-'Заказ, cкидки и курсы валют'!$C$39),IF(H2596&lt;'Заказ, cкидки и курсы валют'!$B$40,H2596*0.54*100/(100-'Заказ, cкидки и курсы валют'!$C$40),IF(H2596&lt;'Заказ, cкидки и курсы валют'!$B$41,H2596*0.54*100/(100-'Заказ, cкидки и курсы валют'!$C$41),IF(H2596&lt;'Заказ, cкидки и курсы валют'!$B$42,H2596*0.54*100/(100-'Заказ, cкидки и курсы валют'!$C$42),IF(H2596&lt;'Заказ, cкидки и курсы валют'!$B$43,H2596*0.54*100/(100-'Заказ, cкидки и курсы валют'!$C$43),H2596))))),2)</f>
        <v>464.4</v>
      </c>
    </row>
    <row r="2597" spans="1:10" ht="14.15" customHeight="1" thickBot="1">
      <c r="A2597" s="403" t="s">
        <v>7584</v>
      </c>
      <c r="B2597" s="399" t="s">
        <v>189</v>
      </c>
      <c r="C2597" s="2288">
        <v>13.5</v>
      </c>
      <c r="D2597" s="1639">
        <v>16</v>
      </c>
      <c r="E2597" s="1602">
        <f t="shared" si="576"/>
        <v>1140.45</v>
      </c>
      <c r="F2597" s="471">
        <f t="shared" si="575"/>
        <v>1140.45</v>
      </c>
      <c r="G2597" s="691">
        <f t="shared" si="577"/>
        <v>24187.5</v>
      </c>
      <c r="H2597" s="659">
        <f>ROUND(IF('Заказ, cкидки и курсы валют'!$J$23*E2597/1000*D2597&lt;387,387,'Заказ, cкидки и курсы валют'!$J$23*E2597/1000*D2597)*(1-'Заказ, cкидки и курсы валют'!$I$12),2)</f>
        <v>387</v>
      </c>
      <c r="I2597" s="14"/>
      <c r="J2597" s="96">
        <f>ROUND(IF(H2597&lt;'Заказ, cкидки и курсы валют'!$B$39,H2597*0.54*100/(100-'Заказ, cкидки и курсы валют'!$C$39),IF(H2597&lt;'Заказ, cкидки и курсы валют'!$B$40,H2597*0.54*100/(100-'Заказ, cкидки и курсы валют'!$C$40),IF(H2597&lt;'Заказ, cкидки и курсы валют'!$B$41,H2597*0.54*100/(100-'Заказ, cкидки и курсы валют'!$C$41),IF(H2597&lt;'Заказ, cкидки и курсы валют'!$B$42,H2597*0.54*100/(100-'Заказ, cкидки и курсы валют'!$C$42),IF(H2597&lt;'Заказ, cкидки и курсы валют'!$B$43,H2597*0.54*100/(100-'Заказ, cкидки и курсы валют'!$C$43),H2597))))),2)</f>
        <v>464.4</v>
      </c>
    </row>
    <row r="2598" spans="1:10" ht="14.15" customHeight="1" thickBot="1">
      <c r="A2598" s="403" t="s">
        <v>7585</v>
      </c>
      <c r="B2598" s="399" t="s">
        <v>190</v>
      </c>
      <c r="C2598" s="2288">
        <v>15.8</v>
      </c>
      <c r="D2598" s="1639">
        <v>15</v>
      </c>
      <c r="E2598" s="1602">
        <f t="shared" si="576"/>
        <v>1331.66</v>
      </c>
      <c r="F2598" s="471">
        <f t="shared" si="575"/>
        <v>1331.66</v>
      </c>
      <c r="G2598" s="691">
        <f t="shared" si="577"/>
        <v>25800</v>
      </c>
      <c r="H2598" s="659">
        <f>ROUND(IF('Заказ, cкидки и курсы валют'!$J$23*E2598/1000*D2598&lt;387,387,'Заказ, cкидки и курсы валют'!$J$23*E2598/1000*D2598)*(1-'Заказ, cкидки и курсы валют'!$I$12),2)</f>
        <v>387</v>
      </c>
      <c r="I2598" s="14"/>
      <c r="J2598" s="96">
        <f>ROUND(IF(H2598&lt;'Заказ, cкидки и курсы валют'!$B$39,H2598*0.54*100/(100-'Заказ, cкидки и курсы валют'!$C$39),IF(H2598&lt;'Заказ, cкидки и курсы валют'!$B$40,H2598*0.54*100/(100-'Заказ, cкидки и курсы валют'!$C$40),IF(H2598&lt;'Заказ, cкидки и курсы валют'!$B$41,H2598*0.54*100/(100-'Заказ, cкидки и курсы валют'!$C$41),IF(H2598&lt;'Заказ, cкидки и курсы валют'!$B$42,H2598*0.54*100/(100-'Заказ, cкидки и курсы валют'!$C$42),IF(H2598&lt;'Заказ, cкидки и курсы валют'!$B$43,H2598*0.54*100/(100-'Заказ, cкидки и курсы валют'!$C$43),H2598))))),2)</f>
        <v>464.4</v>
      </c>
    </row>
    <row r="2599" spans="1:10" ht="14.15" customHeight="1" thickBot="1">
      <c r="A2599" s="403" t="s">
        <v>7586</v>
      </c>
      <c r="B2599" s="399" t="s">
        <v>191</v>
      </c>
      <c r="C2599" s="2288">
        <v>19.7</v>
      </c>
      <c r="D2599" s="1639">
        <v>12</v>
      </c>
      <c r="E2599" s="1602">
        <f t="shared" si="576"/>
        <v>1588.9</v>
      </c>
      <c r="F2599" s="471">
        <f t="shared" si="575"/>
        <v>1588.9</v>
      </c>
      <c r="G2599" s="691">
        <f t="shared" si="577"/>
        <v>32250</v>
      </c>
      <c r="H2599" s="659">
        <f>ROUND(IF('Заказ, cкидки и курсы валют'!$J$23*E2599/1000*D2599&lt;387,387,'Заказ, cкидки и курсы валют'!$J$23*E2599/1000*D2599)*(1-'Заказ, cкидки и курсы валют'!$I$12),2)</f>
        <v>387</v>
      </c>
      <c r="I2599" s="14"/>
      <c r="J2599" s="96">
        <f>ROUND(IF(H2599&lt;'Заказ, cкидки и курсы валют'!$B$39,H2599*0.54*100/(100-'Заказ, cкидки и курсы валют'!$C$39),IF(H2599&lt;'Заказ, cкидки и курсы валют'!$B$40,H2599*0.54*100/(100-'Заказ, cкидки и курсы валют'!$C$40),IF(H2599&lt;'Заказ, cкидки и курсы валют'!$B$41,H2599*0.54*100/(100-'Заказ, cкидки и курсы валют'!$C$41),IF(H2599&lt;'Заказ, cкидки и курсы валют'!$B$42,H2599*0.54*100/(100-'Заказ, cкидки и курсы валют'!$C$42),IF(H2599&lt;'Заказ, cкидки и курсы валют'!$B$43,H2599*0.54*100/(100-'Заказ, cкидки и курсы валют'!$C$43),H2599))))),2)</f>
        <v>464.4</v>
      </c>
    </row>
    <row r="2600" spans="1:10" ht="14.15" customHeight="1" thickBot="1">
      <c r="A2600" s="403" t="s">
        <v>7587</v>
      </c>
      <c r="B2600" s="399" t="s">
        <v>192</v>
      </c>
      <c r="C2600" s="2288">
        <v>23.07</v>
      </c>
      <c r="D2600" s="1639">
        <v>10</v>
      </c>
      <c r="E2600" s="1602">
        <f t="shared" si="576"/>
        <v>1987.88</v>
      </c>
      <c r="F2600" s="471">
        <f t="shared" si="575"/>
        <v>1987.88</v>
      </c>
      <c r="G2600" s="691">
        <f t="shared" si="577"/>
        <v>38700</v>
      </c>
      <c r="H2600" s="659">
        <f>ROUND(IF('Заказ, cкидки и курсы валют'!$J$23*E2600/1000*D2600&lt;387,387,'Заказ, cкидки и курсы валют'!$J$23*E2600/1000*D2600)*(1-'Заказ, cкидки и курсы валют'!$I$12),2)</f>
        <v>387</v>
      </c>
      <c r="I2600" s="14"/>
      <c r="J2600" s="96">
        <f>ROUND(IF(H2600&lt;'Заказ, cкидки и курсы валют'!$B$39,H2600*0.54*100/(100-'Заказ, cкидки и курсы валют'!$C$39),IF(H2600&lt;'Заказ, cкидки и курсы валют'!$B$40,H2600*0.54*100/(100-'Заказ, cкидки и курсы валют'!$C$40),IF(H2600&lt;'Заказ, cкидки и курсы валют'!$B$41,H2600*0.54*100/(100-'Заказ, cкидки и курсы валют'!$C$41),IF(H2600&lt;'Заказ, cкидки и курсы валют'!$B$42,H2600*0.54*100/(100-'Заказ, cкидки и курсы валют'!$C$42),IF(H2600&lt;'Заказ, cкидки и курсы валют'!$B$43,H2600*0.54*100/(100-'Заказ, cкидки и курсы валют'!$C$43),H2600))))),2)</f>
        <v>464.4</v>
      </c>
    </row>
    <row r="2601" spans="1:10" ht="14.15" customHeight="1" thickBot="1">
      <c r="A2601" s="403" t="s">
        <v>7588</v>
      </c>
      <c r="B2601" s="399" t="s">
        <v>193</v>
      </c>
      <c r="C2601" s="2288">
        <v>24.5</v>
      </c>
      <c r="D2601" s="1639">
        <v>10</v>
      </c>
      <c r="E2601" s="1602">
        <f t="shared" si="576"/>
        <v>2032.88</v>
      </c>
      <c r="F2601" s="471">
        <f t="shared" si="575"/>
        <v>2032.88</v>
      </c>
      <c r="G2601" s="691">
        <f t="shared" si="577"/>
        <v>38700</v>
      </c>
      <c r="H2601" s="659">
        <f>ROUND(IF('Заказ, cкидки и курсы валют'!$J$23*E2601/1000*D2601&lt;387,387,'Заказ, cкидки и курсы валют'!$J$23*E2601/1000*D2601)*(1-'Заказ, cкидки и курсы валют'!$I$12),2)</f>
        <v>387</v>
      </c>
      <c r="I2601" s="14"/>
      <c r="J2601" s="96">
        <f>ROUND(IF(H2601&lt;'Заказ, cкидки и курсы валют'!$B$39,H2601*0.54*100/(100-'Заказ, cкидки и курсы валют'!$C$39),IF(H2601&lt;'Заказ, cкидки и курсы валют'!$B$40,H2601*0.54*100/(100-'Заказ, cкидки и курсы валют'!$C$40),IF(H2601&lt;'Заказ, cкидки и курсы валют'!$B$41,H2601*0.54*100/(100-'Заказ, cкидки и курсы валют'!$C$41),IF(H2601&lt;'Заказ, cкидки и курсы валют'!$B$42,H2601*0.54*100/(100-'Заказ, cкидки и курсы валют'!$C$42),IF(H2601&lt;'Заказ, cкидки и курсы валют'!$B$43,H2601*0.54*100/(100-'Заказ, cкидки и курсы валют'!$C$43),H2601))))),2)</f>
        <v>464.4</v>
      </c>
    </row>
    <row r="2602" spans="1:10" ht="14.15" customHeight="1" thickBot="1">
      <c r="A2602" s="403" t="s">
        <v>7589</v>
      </c>
      <c r="B2602" s="399" t="s">
        <v>2901</v>
      </c>
      <c r="C2602" s="2288">
        <v>29.2</v>
      </c>
      <c r="D2602" s="1639">
        <v>10</v>
      </c>
      <c r="E2602" s="1602">
        <f t="shared" si="576"/>
        <v>2180.88</v>
      </c>
      <c r="F2602" s="471">
        <f t="shared" si="575"/>
        <v>2180.88</v>
      </c>
      <c r="G2602" s="691">
        <f t="shared" si="577"/>
        <v>38700</v>
      </c>
      <c r="H2602" s="659">
        <f>ROUND(IF('Заказ, cкидки и курсы валют'!$J$23*E2602/1000*D2602&lt;387,387,'Заказ, cкидки и курсы валют'!$J$23*E2602/1000*D2602)*(1-'Заказ, cкидки и курсы валют'!$I$12),2)</f>
        <v>387</v>
      </c>
      <c r="I2602" s="14"/>
      <c r="J2602" s="96">
        <f>ROUND(IF(H2602&lt;'Заказ, cкидки и курсы валют'!$B$39,H2602*0.54*100/(100-'Заказ, cкидки и курсы валют'!$C$39),IF(H2602&lt;'Заказ, cкидки и курсы валют'!$B$40,H2602*0.54*100/(100-'Заказ, cкидки и курсы валют'!$C$40),IF(H2602&lt;'Заказ, cкидки и курсы валют'!$B$41,H2602*0.54*100/(100-'Заказ, cкидки и курсы валют'!$C$41),IF(H2602&lt;'Заказ, cкидки и курсы валют'!$B$42,H2602*0.54*100/(100-'Заказ, cкидки и курсы валют'!$C$42),IF(H2602&lt;'Заказ, cкидки и курсы валют'!$B$43,H2602*0.54*100/(100-'Заказ, cкидки и курсы валют'!$C$43),H2602))))),2)</f>
        <v>464.4</v>
      </c>
    </row>
    <row r="2603" spans="1:10" ht="14.15" customHeight="1" thickBot="1">
      <c r="A2603" s="403" t="s">
        <v>7590</v>
      </c>
      <c r="B2603" s="399" t="s">
        <v>194</v>
      </c>
      <c r="C2603" s="2288">
        <v>32.5</v>
      </c>
      <c r="D2603" s="1639">
        <v>8</v>
      </c>
      <c r="E2603" s="1602">
        <f t="shared" si="576"/>
        <v>2790.52</v>
      </c>
      <c r="F2603" s="471">
        <f t="shared" si="575"/>
        <v>2790.52</v>
      </c>
      <c r="G2603" s="691">
        <f t="shared" si="577"/>
        <v>48375</v>
      </c>
      <c r="H2603" s="659">
        <f>ROUND(IF('Заказ, cкидки и курсы валют'!$J$23*E2603/1000*D2603&lt;387,387,'Заказ, cкидки и курсы валют'!$J$23*E2603/1000*D2603)*(1-'Заказ, cкидки и курсы валют'!$I$12),2)</f>
        <v>387</v>
      </c>
      <c r="I2603" s="14"/>
      <c r="J2603" s="96">
        <f>ROUND(IF(H2603&lt;'Заказ, cкидки и курсы валют'!$B$39,H2603*0.54*100/(100-'Заказ, cкидки и курсы валют'!$C$39),IF(H2603&lt;'Заказ, cкидки и курсы валют'!$B$40,H2603*0.54*100/(100-'Заказ, cкидки и курсы валют'!$C$40),IF(H2603&lt;'Заказ, cкидки и курсы валют'!$B$41,H2603*0.54*100/(100-'Заказ, cкидки и курсы валют'!$C$41),IF(H2603&lt;'Заказ, cкидки и курсы валют'!$B$42,H2603*0.54*100/(100-'Заказ, cкидки и курсы валют'!$C$42),IF(H2603&lt;'Заказ, cкидки и курсы валют'!$B$43,H2603*0.54*100/(100-'Заказ, cкидки и курсы валют'!$C$43),H2603))))),2)</f>
        <v>464.4</v>
      </c>
    </row>
    <row r="2604" spans="1:10" ht="14.15" customHeight="1" thickBot="1">
      <c r="A2604" s="403" t="s">
        <v>12248</v>
      </c>
      <c r="B2604" s="2144" t="s">
        <v>3429</v>
      </c>
      <c r="C2604" s="2288">
        <v>20.77</v>
      </c>
      <c r="D2604" s="1639">
        <v>20</v>
      </c>
      <c r="E2604" s="1602">
        <f t="shared" ref="E2604:E2605" si="578">(E2406*2)+(1000/D2604*7.5)</f>
        <v>1117.8400000000001</v>
      </c>
      <c r="F2604" s="471">
        <f t="shared" ref="F2604:F2605" si="579">ROUND(E2604*(1-$F$11),2)</f>
        <v>1117.8399999999999</v>
      </c>
      <c r="G2604" s="691">
        <f t="shared" ref="G2604:G2605" si="580">H2604/D2604*1000</f>
        <v>19350</v>
      </c>
      <c r="H2604" s="659">
        <f>ROUND(IF('Заказ, cкидки и курсы валют'!$J$23*E2604/1000*D2604&lt;387,387,'Заказ, cкидки и курсы валют'!$J$23*E2604/1000*D2604)*(1-'Заказ, cкидки и курсы валют'!$I$12),2)</f>
        <v>387</v>
      </c>
      <c r="I2604" s="14"/>
      <c r="J2604" s="96">
        <f>ROUND(IF(H2604&lt;'Заказ, cкидки и курсы валют'!$B$39,H2604*0.54*100/(100-'Заказ, cкидки и курсы валют'!$C$39),IF(H2604&lt;'Заказ, cкидки и курсы валют'!$B$40,H2604*0.54*100/(100-'Заказ, cкидки и курсы валют'!$C$40),IF(H2604&lt;'Заказ, cкидки и курсы валют'!$B$41,H2604*0.54*100/(100-'Заказ, cкидки и курсы валют'!$C$41),IF(H2604&lt;'Заказ, cкидки и курсы валют'!$B$42,H2604*0.54*100/(100-'Заказ, cкидки и курсы валют'!$C$42),IF(H2604&lt;'Заказ, cкидки и курсы валют'!$B$43,H2604*0.54*100/(100-'Заказ, cкидки и курсы валют'!$C$43),H2604))))),2)</f>
        <v>464.4</v>
      </c>
    </row>
    <row r="2605" spans="1:10" ht="14.15" customHeight="1">
      <c r="A2605" s="403" t="s">
        <v>12249</v>
      </c>
      <c r="B2605" s="2144" t="s">
        <v>2903</v>
      </c>
      <c r="C2605" s="2288">
        <v>28.12</v>
      </c>
      <c r="D2605" s="1639">
        <v>15</v>
      </c>
      <c r="E2605" s="1602">
        <f t="shared" si="578"/>
        <v>1681.48</v>
      </c>
      <c r="F2605" s="471">
        <f t="shared" si="579"/>
        <v>1681.48</v>
      </c>
      <c r="G2605" s="691">
        <f t="shared" si="580"/>
        <v>25800</v>
      </c>
      <c r="H2605" s="659">
        <f>ROUND(IF('Заказ, cкидки и курсы валют'!$J$23*E2605/1000*D2605&lt;387,387,'Заказ, cкидки и курсы валют'!$J$23*E2605/1000*D2605)*(1-'Заказ, cкидки и курсы валют'!$I$12),2)</f>
        <v>387</v>
      </c>
      <c r="I2605" s="14"/>
      <c r="J2605" s="96">
        <f>ROUND(IF(H2605&lt;'Заказ, cкидки и курсы валют'!$B$39,H2605*0.54*100/(100-'Заказ, cкидки и курсы валют'!$C$39),IF(H2605&lt;'Заказ, cкидки и курсы валют'!$B$40,H2605*0.54*100/(100-'Заказ, cкидки и курсы валют'!$C$40),IF(H2605&lt;'Заказ, cкидки и курсы валют'!$B$41,H2605*0.54*100/(100-'Заказ, cкидки и курсы валют'!$C$41),IF(H2605&lt;'Заказ, cкидки и курсы валют'!$B$42,H2605*0.54*100/(100-'Заказ, cкидки и курсы валют'!$C$42),IF(H2605&lt;'Заказ, cкидки и курсы валют'!$B$43,H2605*0.54*100/(100-'Заказ, cкидки и курсы валют'!$C$43),H2605))))),2)</f>
        <v>464.4</v>
      </c>
    </row>
    <row r="2606" spans="1:10" ht="12" customHeight="1" thickBot="1"/>
    <row r="2607" spans="1:10" ht="15.75" customHeight="1">
      <c r="A2607" s="904"/>
      <c r="B2607" s="905"/>
      <c r="C2607" s="1962"/>
      <c r="D2607" s="64" t="s">
        <v>2324</v>
      </c>
      <c r="E2607" s="428"/>
      <c r="F2607" s="428"/>
      <c r="G2607" s="518"/>
      <c r="H2607" s="67"/>
      <c r="I2607" s="68"/>
    </row>
    <row r="2608" spans="1:10" ht="18" customHeight="1">
      <c r="A2608" s="890"/>
      <c r="C2608" s="1475" t="s">
        <v>2325</v>
      </c>
      <c r="D2608" s="81"/>
      <c r="E2608" s="429"/>
      <c r="F2608" s="441"/>
      <c r="G2608" s="84"/>
      <c r="H2608" s="83"/>
      <c r="I2608" s="132"/>
    </row>
    <row r="2609" spans="1:9" ht="12" customHeight="1">
      <c r="A2609" s="890"/>
      <c r="C2609" s="1475"/>
      <c r="D2609" s="70"/>
      <c r="E2609" s="713"/>
      <c r="F2609" s="465"/>
      <c r="G2609" s="703"/>
      <c r="H2609" s="16"/>
      <c r="I2609" s="132"/>
    </row>
    <row r="2610" spans="1:9" ht="12" customHeight="1">
      <c r="A2610" s="890"/>
      <c r="C2610" s="1475"/>
      <c r="D2610" s="70"/>
      <c r="E2610" s="713"/>
      <c r="F2610" s="465"/>
      <c r="G2610" s="703"/>
      <c r="H2610" s="16"/>
      <c r="I2610" s="132"/>
    </row>
    <row r="2611" spans="1:9" ht="12" customHeight="1">
      <c r="A2611" s="890"/>
      <c r="C2611" s="1475"/>
      <c r="D2611" s="70"/>
      <c r="E2611" s="713"/>
      <c r="F2611" s="465"/>
      <c r="G2611" s="703"/>
      <c r="H2611" s="16"/>
      <c r="I2611" s="132"/>
    </row>
    <row r="2612" spans="1:9" ht="16.5" customHeight="1" thickBot="1">
      <c r="A2612" s="2042" t="s">
        <v>7302</v>
      </c>
      <c r="B2612" s="897"/>
      <c r="C2612" s="1931"/>
      <c r="D2612" s="72"/>
      <c r="E2612" s="714"/>
      <c r="F2612" s="467"/>
      <c r="G2612" s="704"/>
      <c r="H2612" s="136"/>
      <c r="I2612" s="137"/>
    </row>
    <row r="2613" spans="1:9" ht="32.25" customHeight="1">
      <c r="A2613" s="1519" t="s">
        <v>1013</v>
      </c>
      <c r="B2613" s="1520" t="s">
        <v>1014</v>
      </c>
      <c r="C2613" s="2286" t="s">
        <v>665</v>
      </c>
      <c r="D2613" s="158" t="s">
        <v>2923</v>
      </c>
      <c r="E2613" s="432" t="s">
        <v>10276</v>
      </c>
      <c r="F2613" s="469" t="s">
        <v>2578</v>
      </c>
      <c r="G2613" s="693" t="s">
        <v>2427</v>
      </c>
      <c r="H2613" s="264" t="s">
        <v>493</v>
      </c>
      <c r="I2613" s="160" t="s">
        <v>4003</v>
      </c>
    </row>
    <row r="2614" spans="1:9" ht="12" customHeight="1">
      <c r="A2614" s="1519"/>
      <c r="B2614" s="1680"/>
      <c r="C2614" s="2286" t="s">
        <v>3419</v>
      </c>
      <c r="D2614" s="313" t="s">
        <v>2428</v>
      </c>
      <c r="E2614" s="715" t="s">
        <v>264</v>
      </c>
      <c r="F2614" s="475">
        <f>'Заказ, cкидки и курсы валют'!$I$12</f>
        <v>0</v>
      </c>
      <c r="G2614" s="764"/>
      <c r="H2614" s="358"/>
      <c r="I2614" s="252"/>
    </row>
    <row r="2615" spans="1:9" ht="14.15" customHeight="1">
      <c r="A2615" s="2047" t="s">
        <v>2963</v>
      </c>
      <c r="B2615" s="2048" t="s">
        <v>2973</v>
      </c>
      <c r="C2615" s="2288">
        <v>0.57999999999999996</v>
      </c>
      <c r="D2615" s="1670">
        <v>12000</v>
      </c>
      <c r="E2615" s="446">
        <v>27.35</v>
      </c>
      <c r="F2615" s="471">
        <f t="shared" ref="F2615:F2617" si="581">ROUND(E2615*(1-$F$11),2)</f>
        <v>27.35</v>
      </c>
      <c r="G2615" s="691">
        <f>'Заказ, cкидки и курсы валют'!$J$23*F2615</f>
        <v>314.52500000000003</v>
      </c>
      <c r="H2615" s="96">
        <f t="shared" ref="H2615:H2634" si="582">ROUND((D2615/1000)*G2615,2)</f>
        <v>3774.3</v>
      </c>
      <c r="I2615" s="1669"/>
    </row>
    <row r="2616" spans="1:9" ht="14.15" customHeight="1">
      <c r="A2616" s="2047" t="s">
        <v>2964</v>
      </c>
      <c r="B2616" s="2048" t="s">
        <v>2974</v>
      </c>
      <c r="C2616" s="2288">
        <v>0.7</v>
      </c>
      <c r="D2616" s="1670">
        <v>12000</v>
      </c>
      <c r="E2616" s="446">
        <v>26.51</v>
      </c>
      <c r="F2616" s="471">
        <f t="shared" si="581"/>
        <v>26.51</v>
      </c>
      <c r="G2616" s="691">
        <f>'Заказ, cкидки и курсы валют'!$J$23*F2616</f>
        <v>304.86500000000001</v>
      </c>
      <c r="H2616" s="96">
        <f t="shared" si="582"/>
        <v>3658.38</v>
      </c>
      <c r="I2616" s="1669"/>
    </row>
    <row r="2617" spans="1:9" ht="14.15" customHeight="1">
      <c r="A2617" s="2047" t="s">
        <v>2965</v>
      </c>
      <c r="B2617" s="2048" t="s">
        <v>3128</v>
      </c>
      <c r="C2617" s="2288">
        <v>0.78</v>
      </c>
      <c r="D2617" s="1670">
        <v>12000</v>
      </c>
      <c r="E2617" s="446">
        <v>30.74</v>
      </c>
      <c r="F2617" s="471">
        <f t="shared" si="581"/>
        <v>30.74</v>
      </c>
      <c r="G2617" s="691">
        <f>'Заказ, cкидки и курсы валют'!$J$23*F2617</f>
        <v>353.51</v>
      </c>
      <c r="H2617" s="96">
        <f t="shared" si="582"/>
        <v>4242.12</v>
      </c>
      <c r="I2617" s="1669"/>
    </row>
    <row r="2618" spans="1:9" ht="14.15" customHeight="1">
      <c r="A2618" s="2047" t="s">
        <v>2966</v>
      </c>
      <c r="B2618" s="2048" t="s">
        <v>137</v>
      </c>
      <c r="C2618" s="2288">
        <v>0.85</v>
      </c>
      <c r="D2618" s="1670">
        <v>10000</v>
      </c>
      <c r="E2618" s="446">
        <v>33.64</v>
      </c>
      <c r="F2618" s="471">
        <f>ROUND(E2618*(1-$F$11),2)</f>
        <v>33.64</v>
      </c>
      <c r="G2618" s="691">
        <f>'Заказ, cкидки и курсы валют'!$J$23*F2618</f>
        <v>386.86</v>
      </c>
      <c r="H2618" s="96">
        <f t="shared" si="582"/>
        <v>3868.6</v>
      </c>
      <c r="I2618" s="1669"/>
    </row>
    <row r="2619" spans="1:9" ht="14.15" customHeight="1">
      <c r="A2619" s="2047" t="s">
        <v>2967</v>
      </c>
      <c r="B2619" s="2048" t="s">
        <v>138</v>
      </c>
      <c r="C2619" s="2288">
        <v>1</v>
      </c>
      <c r="D2619" s="1670">
        <v>10000</v>
      </c>
      <c r="E2619" s="446">
        <v>37.89</v>
      </c>
      <c r="F2619" s="471">
        <f t="shared" ref="F2619:F2634" si="583">ROUND(E2619*(1-$F$11),2)</f>
        <v>37.89</v>
      </c>
      <c r="G2619" s="691">
        <f>'Заказ, cкидки и курсы валют'!$J$23*F2619</f>
        <v>435.73500000000001</v>
      </c>
      <c r="H2619" s="96">
        <f t="shared" si="582"/>
        <v>4357.3500000000004</v>
      </c>
      <c r="I2619" s="1669"/>
    </row>
    <row r="2620" spans="1:9" ht="14.15" customHeight="1">
      <c r="A2620" s="2047" t="s">
        <v>2968</v>
      </c>
      <c r="B2620" s="2048" t="s">
        <v>139</v>
      </c>
      <c r="C2620" s="2288">
        <v>1.2</v>
      </c>
      <c r="D2620" s="1670">
        <v>10000</v>
      </c>
      <c r="E2620" s="446">
        <v>39.72</v>
      </c>
      <c r="F2620" s="471">
        <f t="shared" si="583"/>
        <v>39.72</v>
      </c>
      <c r="G2620" s="691">
        <f>'Заказ, cкидки и курсы валют'!$J$23*F2620</f>
        <v>456.78</v>
      </c>
      <c r="H2620" s="96">
        <f t="shared" si="582"/>
        <v>4567.8</v>
      </c>
      <c r="I2620" s="1669"/>
    </row>
    <row r="2621" spans="1:9" ht="14.15" customHeight="1">
      <c r="A2621" s="2047" t="s">
        <v>2969</v>
      </c>
      <c r="B2621" s="2048" t="s">
        <v>140</v>
      </c>
      <c r="C2621" s="2288">
        <v>1.34</v>
      </c>
      <c r="D2621" s="1670">
        <v>10000</v>
      </c>
      <c r="E2621" s="446">
        <v>45.8</v>
      </c>
      <c r="F2621" s="471">
        <f t="shared" si="583"/>
        <v>45.8</v>
      </c>
      <c r="G2621" s="691">
        <f>'Заказ, cкидки и курсы валют'!$J$23*F2621</f>
        <v>526.69999999999993</v>
      </c>
      <c r="H2621" s="96">
        <f t="shared" si="582"/>
        <v>5267</v>
      </c>
      <c r="I2621" s="1669"/>
    </row>
    <row r="2622" spans="1:9" ht="14.15" customHeight="1">
      <c r="A2622" s="2047" t="s">
        <v>2970</v>
      </c>
      <c r="B2622" s="2048" t="s">
        <v>141</v>
      </c>
      <c r="C2622" s="2288">
        <v>1.6</v>
      </c>
      <c r="D2622" s="1670">
        <v>10000</v>
      </c>
      <c r="E2622" s="446">
        <v>53.11</v>
      </c>
      <c r="F2622" s="471">
        <f t="shared" si="583"/>
        <v>53.11</v>
      </c>
      <c r="G2622" s="691">
        <f>'Заказ, cкидки и курсы валют'!$J$23*F2622</f>
        <v>610.76499999999999</v>
      </c>
      <c r="H2622" s="96">
        <f t="shared" si="582"/>
        <v>6107.65</v>
      </c>
      <c r="I2622" s="1669"/>
    </row>
    <row r="2623" spans="1:9" ht="14.15" customHeight="1">
      <c r="A2623" s="2047" t="s">
        <v>2971</v>
      </c>
      <c r="B2623" s="2048" t="s">
        <v>142</v>
      </c>
      <c r="C2623" s="2139">
        <v>1.77</v>
      </c>
      <c r="D2623" s="1670">
        <v>10000</v>
      </c>
      <c r="E2623" s="446">
        <v>61.76</v>
      </c>
      <c r="F2623" s="471">
        <f t="shared" si="583"/>
        <v>61.76</v>
      </c>
      <c r="G2623" s="691">
        <f>'Заказ, cкидки и курсы валют'!$J$23*F2623</f>
        <v>710.24</v>
      </c>
      <c r="H2623" s="96">
        <f t="shared" si="582"/>
        <v>7102.4</v>
      </c>
      <c r="I2623" s="1669"/>
    </row>
    <row r="2624" spans="1:9" ht="14.15" customHeight="1">
      <c r="A2624" s="2047" t="s">
        <v>2972</v>
      </c>
      <c r="B2624" s="2048" t="s">
        <v>143</v>
      </c>
      <c r="C2624" s="2139">
        <v>1.9</v>
      </c>
      <c r="D2624" s="1670">
        <v>10000</v>
      </c>
      <c r="E2624" s="446">
        <v>61.89</v>
      </c>
      <c r="F2624" s="471">
        <f t="shared" si="583"/>
        <v>61.89</v>
      </c>
      <c r="G2624" s="691">
        <f>'Заказ, cкидки и курсы валют'!$J$23*F2624</f>
        <v>711.73500000000001</v>
      </c>
      <c r="H2624" s="96">
        <f t="shared" si="582"/>
        <v>7117.35</v>
      </c>
      <c r="I2624" s="1669"/>
    </row>
    <row r="2625" spans="1:9" ht="14.15" customHeight="1">
      <c r="A2625" s="520" t="s">
        <v>8954</v>
      </c>
      <c r="B2625" s="399" t="s">
        <v>3137</v>
      </c>
      <c r="C2625" s="2139">
        <v>2.1</v>
      </c>
      <c r="D2625" s="1670">
        <v>10000</v>
      </c>
      <c r="E2625" s="446">
        <v>71.66</v>
      </c>
      <c r="F2625" s="471">
        <f t="shared" si="583"/>
        <v>71.66</v>
      </c>
      <c r="G2625" s="691">
        <f>'Заказ, cкидки и курсы валют'!$J$23*F2625</f>
        <v>824.08999999999992</v>
      </c>
      <c r="H2625" s="96">
        <f t="shared" si="582"/>
        <v>8240.9</v>
      </c>
      <c r="I2625" s="1669"/>
    </row>
    <row r="2626" spans="1:9" ht="14.15" customHeight="1">
      <c r="A2626" s="2047" t="s">
        <v>2599</v>
      </c>
      <c r="B2626" s="2048" t="s">
        <v>2995</v>
      </c>
      <c r="C2626" s="2288">
        <v>1.25</v>
      </c>
      <c r="D2626" s="1670">
        <v>10000</v>
      </c>
      <c r="E2626" s="446">
        <v>48.3</v>
      </c>
      <c r="F2626" s="471">
        <f t="shared" si="583"/>
        <v>48.3</v>
      </c>
      <c r="G2626" s="691">
        <f>'Заказ, cкидки и курсы валют'!$J$23*F2626</f>
        <v>555.44999999999993</v>
      </c>
      <c r="H2626" s="96">
        <f t="shared" si="582"/>
        <v>5554.5</v>
      </c>
      <c r="I2626" s="1669"/>
    </row>
    <row r="2627" spans="1:9" ht="14.15" customHeight="1">
      <c r="A2627" s="2047" t="s">
        <v>4928</v>
      </c>
      <c r="B2627" s="2048" t="s">
        <v>2996</v>
      </c>
      <c r="C2627" s="2288">
        <v>1.4</v>
      </c>
      <c r="D2627" s="1670">
        <v>9000</v>
      </c>
      <c r="E2627" s="446">
        <v>46.5</v>
      </c>
      <c r="F2627" s="471">
        <f t="shared" si="583"/>
        <v>46.5</v>
      </c>
      <c r="G2627" s="691">
        <f>'Заказ, cкидки и курсы валют'!$J$23*F2627</f>
        <v>534.75</v>
      </c>
      <c r="H2627" s="96">
        <f t="shared" si="582"/>
        <v>4812.75</v>
      </c>
      <c r="I2627" s="1669"/>
    </row>
    <row r="2628" spans="1:9" ht="14.15" customHeight="1">
      <c r="A2628" s="2047" t="s">
        <v>4929</v>
      </c>
      <c r="B2628" s="2048" t="s">
        <v>2997</v>
      </c>
      <c r="C2628" s="2288">
        <v>1.5</v>
      </c>
      <c r="D2628" s="1670">
        <v>9000</v>
      </c>
      <c r="E2628" s="446">
        <v>45.8</v>
      </c>
      <c r="F2628" s="471">
        <f t="shared" si="583"/>
        <v>45.8</v>
      </c>
      <c r="G2628" s="691">
        <f>'Заказ, cкидки и курсы валют'!$J$23*F2628</f>
        <v>526.69999999999993</v>
      </c>
      <c r="H2628" s="96">
        <f t="shared" si="582"/>
        <v>4740.3</v>
      </c>
      <c r="I2628" s="1669"/>
    </row>
    <row r="2629" spans="1:9" ht="14.15" customHeight="1">
      <c r="A2629" s="2047" t="s">
        <v>4930</v>
      </c>
      <c r="B2629" s="2048" t="s">
        <v>144</v>
      </c>
      <c r="C2629" s="2288">
        <v>1.7</v>
      </c>
      <c r="D2629" s="1670">
        <v>9000</v>
      </c>
      <c r="E2629" s="446">
        <v>54.44</v>
      </c>
      <c r="F2629" s="471">
        <f t="shared" si="583"/>
        <v>54.44</v>
      </c>
      <c r="G2629" s="691">
        <f>'Заказ, cкидки и курсы валют'!$J$23*F2629</f>
        <v>626.05999999999995</v>
      </c>
      <c r="H2629" s="96">
        <f t="shared" si="582"/>
        <v>5634.54</v>
      </c>
      <c r="I2629" s="1669"/>
    </row>
    <row r="2630" spans="1:9" ht="14.15" customHeight="1">
      <c r="A2630" s="2047" t="s">
        <v>2600</v>
      </c>
      <c r="B2630" s="2048" t="s">
        <v>2998</v>
      </c>
      <c r="C2630" s="2288">
        <v>1.74</v>
      </c>
      <c r="D2630" s="1670">
        <v>9000</v>
      </c>
      <c r="E2630" s="446">
        <v>56.64</v>
      </c>
      <c r="F2630" s="471">
        <f t="shared" si="583"/>
        <v>56.64</v>
      </c>
      <c r="G2630" s="691">
        <f>'Заказ, cкидки и курсы валют'!$J$23*F2630</f>
        <v>651.36</v>
      </c>
      <c r="H2630" s="96">
        <f t="shared" si="582"/>
        <v>5862.24</v>
      </c>
      <c r="I2630" s="1669"/>
    </row>
    <row r="2631" spans="1:9" ht="14.15" customHeight="1">
      <c r="A2631" s="2047" t="s">
        <v>4931</v>
      </c>
      <c r="B2631" s="2048" t="s">
        <v>145</v>
      </c>
      <c r="C2631" s="2288">
        <v>1.91</v>
      </c>
      <c r="D2631" s="1670">
        <v>8000</v>
      </c>
      <c r="E2631" s="446">
        <v>60.39</v>
      </c>
      <c r="F2631" s="471">
        <f t="shared" si="583"/>
        <v>60.39</v>
      </c>
      <c r="G2631" s="691">
        <f>'Заказ, cкидки и курсы валют'!$J$23*F2631</f>
        <v>694.48500000000001</v>
      </c>
      <c r="H2631" s="96">
        <f t="shared" si="582"/>
        <v>5555.88</v>
      </c>
      <c r="I2631" s="1669"/>
    </row>
    <row r="2632" spans="1:9" ht="14.15" customHeight="1">
      <c r="A2632" s="2047" t="s">
        <v>4932</v>
      </c>
      <c r="B2632" s="2048" t="s">
        <v>146</v>
      </c>
      <c r="C2632" s="2288">
        <v>2.23</v>
      </c>
      <c r="D2632" s="1670">
        <v>8000</v>
      </c>
      <c r="E2632" s="446">
        <v>69.709999999999994</v>
      </c>
      <c r="F2632" s="471">
        <f t="shared" si="583"/>
        <v>69.709999999999994</v>
      </c>
      <c r="G2632" s="691">
        <f>'Заказ, cкидки и курсы валют'!$J$23*F2632</f>
        <v>801.66499999999996</v>
      </c>
      <c r="H2632" s="96">
        <f t="shared" si="582"/>
        <v>6413.32</v>
      </c>
      <c r="I2632" s="1669"/>
    </row>
    <row r="2633" spans="1:9" ht="14.15" customHeight="1">
      <c r="A2633" s="2047" t="s">
        <v>4933</v>
      </c>
      <c r="B2633" s="2048" t="s">
        <v>147</v>
      </c>
      <c r="C2633" s="2288">
        <v>2.68</v>
      </c>
      <c r="D2633" s="1670">
        <v>7000</v>
      </c>
      <c r="E2633" s="446">
        <v>82.03</v>
      </c>
      <c r="F2633" s="471">
        <f t="shared" si="583"/>
        <v>82.03</v>
      </c>
      <c r="G2633" s="691">
        <f>'Заказ, cкидки и курсы валют'!$J$23*F2633</f>
        <v>943.34500000000003</v>
      </c>
      <c r="H2633" s="96">
        <f t="shared" si="582"/>
        <v>6603.42</v>
      </c>
      <c r="I2633" s="1669"/>
    </row>
    <row r="2634" spans="1:9" ht="14.15" customHeight="1">
      <c r="A2634" s="2047" t="s">
        <v>4934</v>
      </c>
      <c r="B2634" s="2048" t="s">
        <v>148</v>
      </c>
      <c r="C2634" s="2288">
        <v>2.76</v>
      </c>
      <c r="D2634" s="1670">
        <v>5000</v>
      </c>
      <c r="E2634" s="446">
        <v>79.13</v>
      </c>
      <c r="F2634" s="471">
        <f t="shared" si="583"/>
        <v>79.13</v>
      </c>
      <c r="G2634" s="691">
        <f>'Заказ, cкидки и курсы валют'!$J$23*F2634</f>
        <v>909.99499999999989</v>
      </c>
      <c r="H2634" s="96">
        <f t="shared" si="582"/>
        <v>4549.9799999999996</v>
      </c>
      <c r="I2634" s="1669"/>
    </row>
    <row r="2635" spans="1:9" ht="14.15" customHeight="1">
      <c r="A2635" s="2047" t="s">
        <v>4935</v>
      </c>
      <c r="B2635" s="2048" t="s">
        <v>149</v>
      </c>
      <c r="C2635" s="2288">
        <v>3.4</v>
      </c>
      <c r="D2635" s="1670">
        <v>4000</v>
      </c>
      <c r="E2635" s="446">
        <v>96.74</v>
      </c>
      <c r="F2635" s="471">
        <f t="shared" ref="F2635:F2691" si="584">ROUND(E2635*(1-$F$11),2)</f>
        <v>96.74</v>
      </c>
      <c r="G2635" s="691">
        <f>'Заказ, cкидки и курсы валют'!$J$23*F2635</f>
        <v>1112.51</v>
      </c>
      <c r="H2635" s="96">
        <f t="shared" ref="H2635:H2691" si="585">ROUND((D2635/1000)*G2635,2)</f>
        <v>4450.04</v>
      </c>
      <c r="I2635" s="1669"/>
    </row>
    <row r="2636" spans="1:9" ht="14.15" customHeight="1">
      <c r="A2636" s="2047" t="s">
        <v>4936</v>
      </c>
      <c r="B2636" s="2048" t="s">
        <v>150</v>
      </c>
      <c r="C2636" s="2288">
        <v>3.75</v>
      </c>
      <c r="D2636" s="1670">
        <v>3000</v>
      </c>
      <c r="E2636" s="446">
        <v>100.31</v>
      </c>
      <c r="F2636" s="471">
        <f t="shared" si="584"/>
        <v>100.31</v>
      </c>
      <c r="G2636" s="691">
        <f>'Заказ, cкидки и курсы валют'!$J$23*F2636</f>
        <v>1153.5650000000001</v>
      </c>
      <c r="H2636" s="96">
        <f t="shared" si="585"/>
        <v>3460.7</v>
      </c>
      <c r="I2636" s="1669"/>
    </row>
    <row r="2637" spans="1:9" ht="14.15" customHeight="1">
      <c r="A2637" s="2047" t="s">
        <v>2601</v>
      </c>
      <c r="B2637" s="2048" t="s">
        <v>78</v>
      </c>
      <c r="C2637" s="2306">
        <v>4.08</v>
      </c>
      <c r="D2637" s="1670">
        <v>3500</v>
      </c>
      <c r="E2637" s="446">
        <v>112</v>
      </c>
      <c r="F2637" s="471">
        <f t="shared" si="584"/>
        <v>112</v>
      </c>
      <c r="G2637" s="691">
        <f>'Заказ, cкидки и курсы валют'!$J$23*F2637</f>
        <v>1288</v>
      </c>
      <c r="H2637" s="96">
        <f t="shared" si="585"/>
        <v>4508</v>
      </c>
      <c r="I2637" s="1669"/>
    </row>
    <row r="2638" spans="1:9" ht="14.15" customHeight="1">
      <c r="A2638" s="2047" t="s">
        <v>4937</v>
      </c>
      <c r="B2638" s="2048" t="s">
        <v>151</v>
      </c>
      <c r="C2638" s="2288">
        <v>4.4000000000000004</v>
      </c>
      <c r="D2638" s="1670">
        <v>3000</v>
      </c>
      <c r="E2638" s="446">
        <v>117.93</v>
      </c>
      <c r="F2638" s="471">
        <f t="shared" si="584"/>
        <v>117.93</v>
      </c>
      <c r="G2638" s="691">
        <f>'Заказ, cкидки и курсы валют'!$J$23*F2638</f>
        <v>1356.1950000000002</v>
      </c>
      <c r="H2638" s="96">
        <f t="shared" si="585"/>
        <v>4068.59</v>
      </c>
      <c r="I2638" s="1669"/>
    </row>
    <row r="2639" spans="1:9" ht="14.15" customHeight="1">
      <c r="A2639" s="2047" t="s">
        <v>4938</v>
      </c>
      <c r="B2639" s="2048" t="s">
        <v>157</v>
      </c>
      <c r="C2639" s="2288">
        <v>5.08</v>
      </c>
      <c r="D2639" s="1670">
        <v>4000</v>
      </c>
      <c r="E2639" s="446">
        <v>136.62</v>
      </c>
      <c r="F2639" s="471">
        <f t="shared" si="584"/>
        <v>136.62</v>
      </c>
      <c r="G2639" s="691">
        <f>'Заказ, cкидки и курсы валют'!$J$23*F2639</f>
        <v>1571.13</v>
      </c>
      <c r="H2639" s="96">
        <f t="shared" si="585"/>
        <v>6284.52</v>
      </c>
      <c r="I2639" s="1669"/>
    </row>
    <row r="2640" spans="1:9" ht="14.15" customHeight="1">
      <c r="A2640" s="2047" t="s">
        <v>4939</v>
      </c>
      <c r="B2640" s="2048" t="s">
        <v>158</v>
      </c>
      <c r="C2640" s="2288">
        <v>5.94</v>
      </c>
      <c r="D2640" s="1670">
        <v>3000</v>
      </c>
      <c r="E2640" s="446">
        <v>178.91</v>
      </c>
      <c r="F2640" s="471">
        <f t="shared" si="584"/>
        <v>178.91</v>
      </c>
      <c r="G2640" s="691">
        <f>'Заказ, cкидки и курсы валют'!$J$23*F2640</f>
        <v>2057.4650000000001</v>
      </c>
      <c r="H2640" s="96">
        <f t="shared" si="585"/>
        <v>6172.4</v>
      </c>
      <c r="I2640" s="1669"/>
    </row>
    <row r="2641" spans="1:9" ht="14.15" customHeight="1">
      <c r="A2641" s="2047" t="s">
        <v>2602</v>
      </c>
      <c r="B2641" s="2048" t="s">
        <v>3117</v>
      </c>
      <c r="C2641" s="2288">
        <v>6.72</v>
      </c>
      <c r="D2641" s="1670">
        <v>2500</v>
      </c>
      <c r="E2641" s="446">
        <v>180.44</v>
      </c>
      <c r="F2641" s="471">
        <f t="shared" si="584"/>
        <v>180.44</v>
      </c>
      <c r="G2641" s="691">
        <f>'Заказ, cкидки и курсы валют'!$J$23*F2641</f>
        <v>2075.06</v>
      </c>
      <c r="H2641" s="96">
        <f t="shared" si="585"/>
        <v>5187.6499999999996</v>
      </c>
      <c r="I2641" s="1669"/>
    </row>
    <row r="2642" spans="1:9" ht="14.15" customHeight="1">
      <c r="A2642" s="2047" t="s">
        <v>4940</v>
      </c>
      <c r="B2642" s="2048" t="s">
        <v>3966</v>
      </c>
      <c r="C2642" s="2288">
        <v>2.6</v>
      </c>
      <c r="D2642" s="1670">
        <v>7000</v>
      </c>
      <c r="E2642" s="446">
        <v>76.3</v>
      </c>
      <c r="F2642" s="471">
        <f t="shared" si="584"/>
        <v>76.3</v>
      </c>
      <c r="G2642" s="691">
        <f>'Заказ, cкидки и курсы валют'!$J$23*F2642</f>
        <v>877.44999999999993</v>
      </c>
      <c r="H2642" s="96">
        <f t="shared" si="585"/>
        <v>6142.15</v>
      </c>
      <c r="I2642" s="1669"/>
    </row>
    <row r="2643" spans="1:9" ht="14.15" customHeight="1">
      <c r="A2643" s="2047" t="s">
        <v>4941</v>
      </c>
      <c r="B2643" s="2048" t="s">
        <v>3426</v>
      </c>
      <c r="C2643" s="2288">
        <v>2.8</v>
      </c>
      <c r="D2643" s="1670">
        <v>7000</v>
      </c>
      <c r="E2643" s="446">
        <v>81.48</v>
      </c>
      <c r="F2643" s="471">
        <f t="shared" si="584"/>
        <v>81.48</v>
      </c>
      <c r="G2643" s="691">
        <f>'Заказ, cкидки и курсы валют'!$J$23*F2643</f>
        <v>937.0200000000001</v>
      </c>
      <c r="H2643" s="96">
        <f t="shared" si="585"/>
        <v>6559.14</v>
      </c>
      <c r="I2643" s="1669"/>
    </row>
    <row r="2644" spans="1:9" ht="14.15" customHeight="1">
      <c r="A2644" s="2047" t="s">
        <v>4942</v>
      </c>
      <c r="B2644" s="2048" t="s">
        <v>3427</v>
      </c>
      <c r="C2644" s="2288">
        <v>3.04</v>
      </c>
      <c r="D2644" s="1670">
        <v>7300</v>
      </c>
      <c r="E2644" s="446">
        <v>84.54</v>
      </c>
      <c r="F2644" s="471">
        <f t="shared" si="584"/>
        <v>84.54</v>
      </c>
      <c r="G2644" s="691">
        <f>'Заказ, cкидки и курсы валют'!$J$23*F2644</f>
        <v>972.21</v>
      </c>
      <c r="H2644" s="96">
        <f t="shared" si="585"/>
        <v>7097.13</v>
      </c>
      <c r="I2644" s="1669"/>
    </row>
    <row r="2645" spans="1:9" ht="14.15" customHeight="1">
      <c r="A2645" s="2047" t="s">
        <v>2603</v>
      </c>
      <c r="B2645" s="2048" t="s">
        <v>2604</v>
      </c>
      <c r="C2645" s="2288">
        <v>3.28</v>
      </c>
      <c r="D2645" s="1670">
        <v>6500</v>
      </c>
      <c r="E2645" s="446">
        <v>90.92</v>
      </c>
      <c r="F2645" s="471">
        <f t="shared" si="584"/>
        <v>90.92</v>
      </c>
      <c r="G2645" s="691">
        <f>'Заказ, cкидки и курсы валют'!$J$23*F2645</f>
        <v>1045.58</v>
      </c>
      <c r="H2645" s="96">
        <f t="shared" si="585"/>
        <v>6796.27</v>
      </c>
      <c r="I2645" s="1669"/>
    </row>
    <row r="2646" spans="1:9" ht="14.15" customHeight="1">
      <c r="A2646" s="2047" t="s">
        <v>4943</v>
      </c>
      <c r="B2646" s="2048" t="s">
        <v>3428</v>
      </c>
      <c r="C2646" s="2288">
        <v>3.4</v>
      </c>
      <c r="D2646" s="1670">
        <v>6500</v>
      </c>
      <c r="E2646" s="446">
        <v>94.74</v>
      </c>
      <c r="F2646" s="471">
        <f t="shared" si="584"/>
        <v>94.74</v>
      </c>
      <c r="G2646" s="691">
        <f>'Заказ, cкидки и курсы валют'!$J$23*F2646</f>
        <v>1089.51</v>
      </c>
      <c r="H2646" s="96">
        <f t="shared" si="585"/>
        <v>7081.82</v>
      </c>
      <c r="I2646" s="1669"/>
    </row>
    <row r="2647" spans="1:9" ht="14.15" customHeight="1">
      <c r="A2647" s="2047" t="s">
        <v>4944</v>
      </c>
      <c r="B2647" s="2048" t="s">
        <v>166</v>
      </c>
      <c r="C2647" s="2288">
        <v>4.05</v>
      </c>
      <c r="D2647" s="1670">
        <v>5800</v>
      </c>
      <c r="E2647" s="446">
        <v>100.57</v>
      </c>
      <c r="F2647" s="471">
        <f t="shared" si="584"/>
        <v>100.57</v>
      </c>
      <c r="G2647" s="691">
        <f>'Заказ, cкидки и курсы валют'!$J$23*F2647</f>
        <v>1156.5549999999998</v>
      </c>
      <c r="H2647" s="96">
        <f t="shared" si="585"/>
        <v>6708.02</v>
      </c>
      <c r="I2647" s="1669"/>
    </row>
    <row r="2648" spans="1:9" ht="14.15" customHeight="1">
      <c r="A2648" s="2047" t="s">
        <v>4945</v>
      </c>
      <c r="B2648" s="2048" t="s">
        <v>167</v>
      </c>
      <c r="C2648" s="2288">
        <v>4.4400000000000004</v>
      </c>
      <c r="D2648" s="1670">
        <v>5000</v>
      </c>
      <c r="E2648" s="446">
        <v>120.16</v>
      </c>
      <c r="F2648" s="471">
        <f t="shared" si="584"/>
        <v>120.16</v>
      </c>
      <c r="G2648" s="691">
        <f>'Заказ, cкидки и курсы валют'!$J$23*F2648</f>
        <v>1381.84</v>
      </c>
      <c r="H2648" s="96">
        <f t="shared" si="585"/>
        <v>6909.2</v>
      </c>
      <c r="I2648" s="1669"/>
    </row>
    <row r="2649" spans="1:9" ht="14.15" customHeight="1">
      <c r="A2649" s="2047" t="s">
        <v>4946</v>
      </c>
      <c r="B2649" s="2048" t="s">
        <v>168</v>
      </c>
      <c r="C2649" s="2288">
        <v>5.18</v>
      </c>
      <c r="D2649" s="1670">
        <v>4500</v>
      </c>
      <c r="E2649" s="446">
        <v>137.19999999999999</v>
      </c>
      <c r="F2649" s="471">
        <f t="shared" si="584"/>
        <v>137.19999999999999</v>
      </c>
      <c r="G2649" s="691">
        <f>'Заказ, cкидки и курсы валют'!$J$23*F2649</f>
        <v>1577.8</v>
      </c>
      <c r="H2649" s="96">
        <f t="shared" si="585"/>
        <v>7100.1</v>
      </c>
      <c r="I2649" s="1669"/>
    </row>
    <row r="2650" spans="1:9" ht="14.15" customHeight="1">
      <c r="A2650" s="2047" t="s">
        <v>4947</v>
      </c>
      <c r="B2650" s="2048" t="s">
        <v>604</v>
      </c>
      <c r="C2650" s="2288">
        <v>5.57</v>
      </c>
      <c r="D2650" s="1670">
        <v>3800</v>
      </c>
      <c r="E2650" s="446">
        <v>152.63999999999999</v>
      </c>
      <c r="F2650" s="471">
        <f t="shared" si="584"/>
        <v>152.63999999999999</v>
      </c>
      <c r="G2650" s="691">
        <f>'Заказ, cкидки и курсы валют'!$J$23*F2650</f>
        <v>1755.36</v>
      </c>
      <c r="H2650" s="96">
        <f t="shared" si="585"/>
        <v>6670.37</v>
      </c>
      <c r="I2650" s="1669"/>
    </row>
    <row r="2651" spans="1:9" ht="14.15" customHeight="1">
      <c r="A2651" s="2047" t="s">
        <v>4948</v>
      </c>
      <c r="B2651" s="2048" t="s">
        <v>169</v>
      </c>
      <c r="C2651" s="2288">
        <v>6.09</v>
      </c>
      <c r="D2651" s="1670">
        <v>3400</v>
      </c>
      <c r="E2651" s="446">
        <v>180.06</v>
      </c>
      <c r="F2651" s="471">
        <f t="shared" si="584"/>
        <v>180.06</v>
      </c>
      <c r="G2651" s="691">
        <f>'Заказ, cкидки и курсы валют'!$J$23*F2651</f>
        <v>2070.69</v>
      </c>
      <c r="H2651" s="96">
        <f t="shared" si="585"/>
        <v>7040.35</v>
      </c>
      <c r="I2651" s="1669"/>
    </row>
    <row r="2652" spans="1:9" ht="14.15" customHeight="1">
      <c r="A2652" s="2047" t="s">
        <v>2605</v>
      </c>
      <c r="B2652" s="2048" t="s">
        <v>605</v>
      </c>
      <c r="C2652" s="2288">
        <v>6.9</v>
      </c>
      <c r="D2652" s="1670">
        <v>3000</v>
      </c>
      <c r="E2652" s="446">
        <v>165.64</v>
      </c>
      <c r="F2652" s="471">
        <f t="shared" si="584"/>
        <v>165.64</v>
      </c>
      <c r="G2652" s="691">
        <f>'Заказ, cкидки и курсы валют'!$J$23*F2652</f>
        <v>1904.86</v>
      </c>
      <c r="H2652" s="96">
        <f t="shared" si="585"/>
        <v>5714.58</v>
      </c>
      <c r="I2652" s="1669"/>
    </row>
    <row r="2653" spans="1:9" ht="14.15" customHeight="1">
      <c r="A2653" s="2047" t="s">
        <v>4949</v>
      </c>
      <c r="B2653" s="2048" t="s">
        <v>170</v>
      </c>
      <c r="C2653" s="2288">
        <v>6.86</v>
      </c>
      <c r="D2653" s="1670">
        <v>3000</v>
      </c>
      <c r="E2653" s="446">
        <v>212.14</v>
      </c>
      <c r="F2653" s="471">
        <f t="shared" si="584"/>
        <v>212.14</v>
      </c>
      <c r="G2653" s="691">
        <f>'Заказ, cкидки и курсы валют'!$J$23*F2653</f>
        <v>2439.6099999999997</v>
      </c>
      <c r="H2653" s="96">
        <f t="shared" si="585"/>
        <v>7318.83</v>
      </c>
      <c r="I2653" s="1669"/>
    </row>
    <row r="2654" spans="1:9" ht="14.15" customHeight="1">
      <c r="A2654" s="2047" t="s">
        <v>4950</v>
      </c>
      <c r="B2654" s="2048" t="s">
        <v>171</v>
      </c>
      <c r="C2654" s="2346">
        <v>8.4499999999999993</v>
      </c>
      <c r="D2654" s="1670">
        <v>2500</v>
      </c>
      <c r="E2654" s="446">
        <v>203.64</v>
      </c>
      <c r="F2654" s="471">
        <f t="shared" si="584"/>
        <v>203.64</v>
      </c>
      <c r="G2654" s="691">
        <f>'Заказ, cкидки и курсы валют'!$J$23*F2654</f>
        <v>2341.8599999999997</v>
      </c>
      <c r="H2654" s="96">
        <f t="shared" si="585"/>
        <v>5854.65</v>
      </c>
      <c r="I2654" s="1669"/>
    </row>
    <row r="2655" spans="1:9" ht="14.15" customHeight="1">
      <c r="A2655" s="2047" t="s">
        <v>4951</v>
      </c>
      <c r="B2655" s="2048" t="s">
        <v>172</v>
      </c>
      <c r="C2655" s="2346">
        <v>9.1999999999999993</v>
      </c>
      <c r="D2655" s="1670">
        <v>1500</v>
      </c>
      <c r="E2655" s="446">
        <v>228.06</v>
      </c>
      <c r="F2655" s="471">
        <f t="shared" si="584"/>
        <v>228.06</v>
      </c>
      <c r="G2655" s="691">
        <f>'Заказ, cкидки и курсы валют'!$J$23*F2655</f>
        <v>2622.69</v>
      </c>
      <c r="H2655" s="96">
        <f t="shared" si="585"/>
        <v>3934.04</v>
      </c>
      <c r="I2655" s="1669"/>
    </row>
    <row r="2656" spans="1:9" ht="14.15" customHeight="1">
      <c r="A2656" s="2047" t="s">
        <v>4952</v>
      </c>
      <c r="B2656" s="2048" t="s">
        <v>173</v>
      </c>
      <c r="C2656" s="2288">
        <v>10.87</v>
      </c>
      <c r="D2656" s="1670">
        <v>1500</v>
      </c>
      <c r="E2656" s="446">
        <v>315.02</v>
      </c>
      <c r="F2656" s="471">
        <f t="shared" si="584"/>
        <v>315.02</v>
      </c>
      <c r="G2656" s="691">
        <f>'Заказ, cкидки и курсы валют'!$J$23*F2656</f>
        <v>3622.7299999999996</v>
      </c>
      <c r="H2656" s="96">
        <f t="shared" si="585"/>
        <v>5434.1</v>
      </c>
      <c r="I2656" s="1669"/>
    </row>
    <row r="2657" spans="1:9" ht="14.15" customHeight="1">
      <c r="A2657" s="2047" t="s">
        <v>4953</v>
      </c>
      <c r="B2657" s="2048" t="s">
        <v>174</v>
      </c>
      <c r="C2657" s="2288">
        <v>11.51</v>
      </c>
      <c r="D2657" s="1670">
        <v>1000</v>
      </c>
      <c r="E2657" s="446">
        <v>325.54000000000002</v>
      </c>
      <c r="F2657" s="471">
        <f t="shared" si="584"/>
        <v>325.54000000000002</v>
      </c>
      <c r="G2657" s="691">
        <f>'Заказ, cкидки и курсы валют'!$J$23*F2657</f>
        <v>3743.71</v>
      </c>
      <c r="H2657" s="96">
        <f t="shared" si="585"/>
        <v>3743.71</v>
      </c>
      <c r="I2657" s="1669"/>
    </row>
    <row r="2658" spans="1:9" ht="14.15" customHeight="1">
      <c r="A2658" s="520" t="s">
        <v>8955</v>
      </c>
      <c r="B2658" s="399" t="s">
        <v>175</v>
      </c>
      <c r="C2658" s="2288">
        <v>12.39</v>
      </c>
      <c r="D2658" s="1670">
        <v>800</v>
      </c>
      <c r="E2658" s="446">
        <v>338.73</v>
      </c>
      <c r="F2658" s="471">
        <f t="shared" si="584"/>
        <v>338.73</v>
      </c>
      <c r="G2658" s="691">
        <f>'Заказ, cкидки и курсы валют'!$J$23*F2658</f>
        <v>3895.3950000000004</v>
      </c>
      <c r="H2658" s="96">
        <f t="shared" si="585"/>
        <v>3116.32</v>
      </c>
      <c r="I2658" s="1669"/>
    </row>
    <row r="2659" spans="1:9" ht="14.15" customHeight="1">
      <c r="A2659" s="520" t="s">
        <v>8956</v>
      </c>
      <c r="B2659" s="399" t="s">
        <v>8957</v>
      </c>
      <c r="C2659" s="2288">
        <v>4.26</v>
      </c>
      <c r="D2659" s="1670">
        <v>5000</v>
      </c>
      <c r="E2659" s="446">
        <v>120.34</v>
      </c>
      <c r="F2659" s="471">
        <f t="shared" si="584"/>
        <v>120.34</v>
      </c>
      <c r="G2659" s="691">
        <f>'Заказ, cкидки и курсы валют'!$J$23*F2659</f>
        <v>1383.91</v>
      </c>
      <c r="H2659" s="96">
        <f t="shared" si="585"/>
        <v>6919.55</v>
      </c>
      <c r="I2659" s="1669"/>
    </row>
    <row r="2660" spans="1:9" ht="14.15" customHeight="1">
      <c r="A2660" s="2047" t="s">
        <v>4954</v>
      </c>
      <c r="B2660" s="2048" t="s">
        <v>3434</v>
      </c>
      <c r="C2660" s="2288">
        <v>4.42</v>
      </c>
      <c r="D2660" s="1670">
        <v>4500</v>
      </c>
      <c r="E2660" s="446">
        <v>127.04</v>
      </c>
      <c r="F2660" s="471">
        <f t="shared" si="584"/>
        <v>127.04</v>
      </c>
      <c r="G2660" s="691">
        <f>'Заказ, cкидки и курсы валют'!$J$23*F2660</f>
        <v>1460.96</v>
      </c>
      <c r="H2660" s="96">
        <f t="shared" si="585"/>
        <v>6574.32</v>
      </c>
      <c r="I2660" s="1669"/>
    </row>
    <row r="2661" spans="1:9" ht="14.15" customHeight="1">
      <c r="A2661" s="2047" t="s">
        <v>4955</v>
      </c>
      <c r="B2661" s="2048" t="s">
        <v>3435</v>
      </c>
      <c r="C2661" s="2288">
        <v>4.78</v>
      </c>
      <c r="D2661" s="1670">
        <v>3000</v>
      </c>
      <c r="E2661" s="446">
        <v>125.88</v>
      </c>
      <c r="F2661" s="471">
        <f t="shared" si="584"/>
        <v>125.88</v>
      </c>
      <c r="G2661" s="691">
        <f>'Заказ, cкидки и курсы валют'!$J$23*F2661</f>
        <v>1447.62</v>
      </c>
      <c r="H2661" s="96">
        <f t="shared" si="585"/>
        <v>4342.8599999999997</v>
      </c>
      <c r="I2661" s="1669"/>
    </row>
    <row r="2662" spans="1:9" ht="14.15" customHeight="1">
      <c r="A2662" s="2047" t="s">
        <v>2606</v>
      </c>
      <c r="B2662" s="2048" t="s">
        <v>3761</v>
      </c>
      <c r="C2662" s="2288">
        <v>4.99</v>
      </c>
      <c r="D2662" s="1670">
        <v>3000</v>
      </c>
      <c r="E2662" s="446">
        <v>133.34</v>
      </c>
      <c r="F2662" s="471">
        <f t="shared" si="584"/>
        <v>133.34</v>
      </c>
      <c r="G2662" s="691">
        <f>'Заказ, cкидки и курсы валют'!$J$23*F2662</f>
        <v>1533.41</v>
      </c>
      <c r="H2662" s="96">
        <f t="shared" si="585"/>
        <v>4600.2299999999996</v>
      </c>
      <c r="I2662" s="1669"/>
    </row>
    <row r="2663" spans="1:9" ht="14.15" customHeight="1">
      <c r="A2663" s="2047" t="s">
        <v>4956</v>
      </c>
      <c r="B2663" s="2048" t="s">
        <v>99</v>
      </c>
      <c r="C2663" s="2288">
        <v>5.4</v>
      </c>
      <c r="D2663" s="1670">
        <v>3000</v>
      </c>
      <c r="E2663" s="446">
        <v>141.88</v>
      </c>
      <c r="F2663" s="471">
        <f t="shared" si="584"/>
        <v>141.88</v>
      </c>
      <c r="G2663" s="691">
        <f>'Заказ, cкидки и курсы валют'!$J$23*F2663</f>
        <v>1631.62</v>
      </c>
      <c r="H2663" s="96">
        <f t="shared" si="585"/>
        <v>4894.8599999999997</v>
      </c>
      <c r="I2663" s="1669"/>
    </row>
    <row r="2664" spans="1:9" ht="14.15" customHeight="1">
      <c r="A2664" s="2047" t="s">
        <v>4957</v>
      </c>
      <c r="B2664" s="2048" t="s">
        <v>100</v>
      </c>
      <c r="C2664" s="2288">
        <v>5.98</v>
      </c>
      <c r="D2664" s="1670">
        <v>3500</v>
      </c>
      <c r="E2664" s="446">
        <v>156.56</v>
      </c>
      <c r="F2664" s="471">
        <f t="shared" si="584"/>
        <v>156.56</v>
      </c>
      <c r="G2664" s="691">
        <f>'Заказ, cкидки и курсы валют'!$J$23*F2664</f>
        <v>1800.44</v>
      </c>
      <c r="H2664" s="96">
        <f t="shared" si="585"/>
        <v>6301.54</v>
      </c>
      <c r="I2664" s="1669"/>
    </row>
    <row r="2665" spans="1:9" ht="14.15" customHeight="1">
      <c r="A2665" s="2047" t="s">
        <v>4958</v>
      </c>
      <c r="B2665" s="2048" t="s">
        <v>1317</v>
      </c>
      <c r="C2665" s="2288">
        <v>7</v>
      </c>
      <c r="D2665" s="1670">
        <v>3000</v>
      </c>
      <c r="E2665" s="446">
        <v>173.07</v>
      </c>
      <c r="F2665" s="471">
        <f t="shared" si="584"/>
        <v>173.07</v>
      </c>
      <c r="G2665" s="691">
        <f>'Заказ, cкидки и курсы валют'!$J$23*F2665</f>
        <v>1990.3049999999998</v>
      </c>
      <c r="H2665" s="96">
        <f t="shared" si="585"/>
        <v>5970.92</v>
      </c>
      <c r="I2665" s="1669"/>
    </row>
    <row r="2666" spans="1:9" ht="14.15" customHeight="1">
      <c r="A2666" s="2047" t="s">
        <v>4959</v>
      </c>
      <c r="B2666" s="2048" t="s">
        <v>188</v>
      </c>
      <c r="C2666" s="2288">
        <v>7.85</v>
      </c>
      <c r="D2666" s="1670">
        <v>3000</v>
      </c>
      <c r="E2666" s="446">
        <v>199.34</v>
      </c>
      <c r="F2666" s="471">
        <f t="shared" si="584"/>
        <v>199.34</v>
      </c>
      <c r="G2666" s="691">
        <f>'Заказ, cкидки и курсы валют'!$J$23*F2666</f>
        <v>2292.41</v>
      </c>
      <c r="H2666" s="96">
        <f t="shared" si="585"/>
        <v>6877.23</v>
      </c>
      <c r="I2666" s="1669"/>
    </row>
    <row r="2667" spans="1:9" ht="14.15" customHeight="1">
      <c r="A2667" s="2047" t="s">
        <v>4960</v>
      </c>
      <c r="B2667" s="2048" t="s">
        <v>609</v>
      </c>
      <c r="C2667" s="2288">
        <v>8.5</v>
      </c>
      <c r="D2667" s="1670">
        <v>2600</v>
      </c>
      <c r="E2667" s="446">
        <v>220.82</v>
      </c>
      <c r="F2667" s="471">
        <f t="shared" si="584"/>
        <v>220.82</v>
      </c>
      <c r="G2667" s="691">
        <f>'Заказ, cкидки и курсы валют'!$J$23*F2667</f>
        <v>2539.4299999999998</v>
      </c>
      <c r="H2667" s="96">
        <f t="shared" si="585"/>
        <v>6602.52</v>
      </c>
      <c r="I2667" s="1669"/>
    </row>
    <row r="2668" spans="1:9" ht="14.15" customHeight="1">
      <c r="A2668" s="2047" t="s">
        <v>4961</v>
      </c>
      <c r="B2668" s="2048" t="s">
        <v>177</v>
      </c>
      <c r="C2668" s="2288">
        <v>8.83</v>
      </c>
      <c r="D2668" s="1670">
        <v>2500</v>
      </c>
      <c r="E2668" s="446">
        <v>236.65</v>
      </c>
      <c r="F2668" s="471">
        <f t="shared" si="584"/>
        <v>236.65</v>
      </c>
      <c r="G2668" s="691">
        <f>'Заказ, cкидки и курсы валют'!$J$23*F2668</f>
        <v>2721.4749999999999</v>
      </c>
      <c r="H2668" s="96">
        <f t="shared" si="585"/>
        <v>6803.69</v>
      </c>
      <c r="I2668" s="1669"/>
    </row>
    <row r="2669" spans="1:9" ht="14.15" customHeight="1">
      <c r="A2669" s="2047" t="s">
        <v>3546</v>
      </c>
      <c r="B2669" s="2048" t="s">
        <v>83</v>
      </c>
      <c r="C2669" s="2288">
        <v>10.35</v>
      </c>
      <c r="D2669" s="1670">
        <v>2000</v>
      </c>
      <c r="E2669" s="446">
        <v>266.73</v>
      </c>
      <c r="F2669" s="471">
        <f t="shared" si="584"/>
        <v>266.73</v>
      </c>
      <c r="G2669" s="691">
        <f>'Заказ, cкидки и курсы валют'!$J$23*F2669</f>
        <v>3067.3950000000004</v>
      </c>
      <c r="H2669" s="96">
        <f t="shared" si="585"/>
        <v>6134.79</v>
      </c>
      <c r="I2669" s="1669"/>
    </row>
    <row r="2670" spans="1:9" ht="14.15" customHeight="1">
      <c r="A2670" s="2047" t="s">
        <v>4962</v>
      </c>
      <c r="B2670" s="2048" t="s">
        <v>178</v>
      </c>
      <c r="C2670" s="2288">
        <v>11.19</v>
      </c>
      <c r="D2670" s="1670">
        <v>2000</v>
      </c>
      <c r="E2670" s="446">
        <v>283.43</v>
      </c>
      <c r="F2670" s="471">
        <f t="shared" si="584"/>
        <v>283.43</v>
      </c>
      <c r="G2670" s="691">
        <f>'Заказ, cкидки и курсы валют'!$J$23*F2670</f>
        <v>3259.4450000000002</v>
      </c>
      <c r="H2670" s="96">
        <f t="shared" si="585"/>
        <v>6518.89</v>
      </c>
      <c r="I2670" s="1669"/>
    </row>
    <row r="2671" spans="1:9" ht="14.15" customHeight="1">
      <c r="A2671" s="2047" t="s">
        <v>3949</v>
      </c>
      <c r="B2671" s="2048" t="s">
        <v>2915</v>
      </c>
      <c r="C2671" s="2288">
        <v>11.96</v>
      </c>
      <c r="D2671" s="1670">
        <v>1800</v>
      </c>
      <c r="E2671" s="446">
        <v>284.99</v>
      </c>
      <c r="F2671" s="471">
        <f t="shared" si="584"/>
        <v>284.99</v>
      </c>
      <c r="G2671" s="691">
        <f>'Заказ, cкидки и курсы валют'!$J$23*F2671</f>
        <v>3277.3850000000002</v>
      </c>
      <c r="H2671" s="96">
        <f t="shared" si="585"/>
        <v>5899.29</v>
      </c>
      <c r="I2671" s="1669"/>
    </row>
    <row r="2672" spans="1:9" ht="14.15" customHeight="1">
      <c r="A2672" s="2047" t="s">
        <v>4963</v>
      </c>
      <c r="B2672" s="2048" t="s">
        <v>179</v>
      </c>
      <c r="C2672" s="2288">
        <v>12.89</v>
      </c>
      <c r="D2672" s="1670">
        <v>1800</v>
      </c>
      <c r="E2672" s="446">
        <v>359.7</v>
      </c>
      <c r="F2672" s="471">
        <f t="shared" si="584"/>
        <v>359.7</v>
      </c>
      <c r="G2672" s="691">
        <f>'Заказ, cкидки и курсы валют'!$J$23*F2672</f>
        <v>4136.55</v>
      </c>
      <c r="H2672" s="96">
        <f t="shared" si="585"/>
        <v>7445.79</v>
      </c>
      <c r="I2672" s="1669"/>
    </row>
    <row r="2673" spans="1:9" ht="14.15" customHeight="1">
      <c r="A2673" s="2047" t="s">
        <v>4964</v>
      </c>
      <c r="B2673" s="2048" t="s">
        <v>180</v>
      </c>
      <c r="C2673" s="2288">
        <v>14.6</v>
      </c>
      <c r="D2673" s="1670">
        <v>1000</v>
      </c>
      <c r="E2673" s="446">
        <v>345.11</v>
      </c>
      <c r="F2673" s="471">
        <f t="shared" si="584"/>
        <v>345.11</v>
      </c>
      <c r="G2673" s="691">
        <f>'Заказ, cкидки и курсы валют'!$J$23*F2673</f>
        <v>3968.7650000000003</v>
      </c>
      <c r="H2673" s="96">
        <f t="shared" si="585"/>
        <v>3968.77</v>
      </c>
      <c r="I2673" s="1669"/>
    </row>
    <row r="2674" spans="1:9" ht="14.15" customHeight="1">
      <c r="A2674" s="2047" t="s">
        <v>4965</v>
      </c>
      <c r="B2674" s="2048" t="s">
        <v>181</v>
      </c>
      <c r="C2674" s="2288">
        <v>16.010000000000002</v>
      </c>
      <c r="D2674" s="1670">
        <v>900</v>
      </c>
      <c r="E2674" s="446">
        <v>428.47</v>
      </c>
      <c r="F2674" s="471">
        <f t="shared" si="584"/>
        <v>428.47</v>
      </c>
      <c r="G2674" s="691">
        <f>'Заказ, cкидки и курсы валют'!$J$23*F2674</f>
        <v>4927.4050000000007</v>
      </c>
      <c r="H2674" s="96">
        <f t="shared" si="585"/>
        <v>4434.66</v>
      </c>
      <c r="I2674" s="1669"/>
    </row>
    <row r="2675" spans="1:9" ht="14.15" customHeight="1">
      <c r="A2675" s="2047" t="s">
        <v>4966</v>
      </c>
      <c r="B2675" s="2048" t="s">
        <v>182</v>
      </c>
      <c r="C2675" s="2288">
        <v>17.5</v>
      </c>
      <c r="D2675" s="1670">
        <v>900</v>
      </c>
      <c r="E2675" s="446">
        <v>448.6</v>
      </c>
      <c r="F2675" s="471">
        <f t="shared" si="584"/>
        <v>448.6</v>
      </c>
      <c r="G2675" s="691">
        <f>'Заказ, cкидки и курсы валют'!$J$23*F2675</f>
        <v>5158.9000000000005</v>
      </c>
      <c r="H2675" s="96">
        <f t="shared" si="585"/>
        <v>4643.01</v>
      </c>
      <c r="I2675" s="1669"/>
    </row>
    <row r="2676" spans="1:9" ht="14.15" customHeight="1">
      <c r="A2676" s="2047" t="s">
        <v>3950</v>
      </c>
      <c r="B2676" s="2048" t="s">
        <v>183</v>
      </c>
      <c r="C2676" s="2288">
        <v>18.579999999999998</v>
      </c>
      <c r="D2676" s="1670">
        <v>700</v>
      </c>
      <c r="E2676" s="446">
        <v>500.16</v>
      </c>
      <c r="F2676" s="471">
        <f t="shared" si="584"/>
        <v>500.16</v>
      </c>
      <c r="G2676" s="691">
        <f>'Заказ, cкидки и курсы валют'!$J$23*F2676</f>
        <v>5751.84</v>
      </c>
      <c r="H2676" s="96">
        <f t="shared" si="585"/>
        <v>4026.29</v>
      </c>
      <c r="I2676" s="1669"/>
    </row>
    <row r="2677" spans="1:9" ht="14.15" customHeight="1">
      <c r="A2677" s="520" t="s">
        <v>8958</v>
      </c>
      <c r="B2677" s="399" t="s">
        <v>184</v>
      </c>
      <c r="C2677" s="2288">
        <v>21</v>
      </c>
      <c r="D2677" s="1670">
        <v>700</v>
      </c>
      <c r="E2677" s="446">
        <v>629.07000000000005</v>
      </c>
      <c r="F2677" s="471">
        <f t="shared" si="584"/>
        <v>629.07000000000005</v>
      </c>
      <c r="G2677" s="691">
        <f>'Заказ, cкидки и курсы валют'!$J$23*F2677</f>
        <v>7234.3050000000003</v>
      </c>
      <c r="H2677" s="96">
        <f t="shared" si="585"/>
        <v>5064.01</v>
      </c>
      <c r="I2677" s="1669"/>
    </row>
    <row r="2678" spans="1:9" ht="14.15" customHeight="1">
      <c r="A2678" s="2047" t="s">
        <v>4967</v>
      </c>
      <c r="B2678" s="2048" t="s">
        <v>3430</v>
      </c>
      <c r="C2678" s="2288">
        <v>11.27</v>
      </c>
      <c r="D2678" s="1671">
        <v>1000</v>
      </c>
      <c r="E2678" s="446">
        <v>281.55</v>
      </c>
      <c r="F2678" s="471">
        <f t="shared" si="584"/>
        <v>281.55</v>
      </c>
      <c r="G2678" s="691">
        <f>'Заказ, cкидки и курсы валют'!$J$23*F2678</f>
        <v>3237.8250000000003</v>
      </c>
      <c r="H2678" s="96">
        <f t="shared" si="585"/>
        <v>3237.83</v>
      </c>
      <c r="I2678" s="1669"/>
    </row>
    <row r="2679" spans="1:9" ht="14.15" customHeight="1">
      <c r="A2679" s="2047" t="s">
        <v>4968</v>
      </c>
      <c r="B2679" s="2048" t="s">
        <v>2898</v>
      </c>
      <c r="C2679" s="2288">
        <v>11.51</v>
      </c>
      <c r="D2679" s="1671">
        <v>1000</v>
      </c>
      <c r="E2679" s="446">
        <v>324.33999999999997</v>
      </c>
      <c r="F2679" s="471">
        <f t="shared" si="584"/>
        <v>324.33999999999997</v>
      </c>
      <c r="G2679" s="691">
        <f>'Заказ, cкидки и курсы валют'!$J$23*F2679</f>
        <v>3729.91</v>
      </c>
      <c r="H2679" s="96">
        <f t="shared" si="585"/>
        <v>3729.91</v>
      </c>
      <c r="I2679" s="1669"/>
    </row>
    <row r="2680" spans="1:9" ht="14.15" customHeight="1">
      <c r="A2680" s="2047" t="s">
        <v>267</v>
      </c>
      <c r="B2680" s="2048" t="s">
        <v>2899</v>
      </c>
      <c r="C2680" s="2288">
        <v>13.5</v>
      </c>
      <c r="D2680" s="1671">
        <v>1000</v>
      </c>
      <c r="E2680" s="446">
        <v>339.63</v>
      </c>
      <c r="F2680" s="471">
        <f t="shared" si="584"/>
        <v>339.63</v>
      </c>
      <c r="G2680" s="691">
        <f>'Заказ, cкидки и курсы валют'!$J$23*F2680</f>
        <v>3905.7449999999999</v>
      </c>
      <c r="H2680" s="96">
        <f t="shared" si="585"/>
        <v>3905.75</v>
      </c>
      <c r="I2680" s="1669"/>
    </row>
    <row r="2681" spans="1:9" ht="14.15" customHeight="1">
      <c r="A2681" s="2047" t="s">
        <v>268</v>
      </c>
      <c r="B2681" s="2048" t="s">
        <v>610</v>
      </c>
      <c r="C2681" s="2288">
        <v>16.05</v>
      </c>
      <c r="D2681" s="1671">
        <v>1000</v>
      </c>
      <c r="E2681" s="446">
        <v>514.54</v>
      </c>
      <c r="F2681" s="471">
        <f t="shared" si="584"/>
        <v>514.54</v>
      </c>
      <c r="G2681" s="691">
        <f>'Заказ, cкидки и курсы валют'!$J$23*F2681</f>
        <v>5917.2099999999991</v>
      </c>
      <c r="H2681" s="96">
        <f t="shared" si="585"/>
        <v>5917.21</v>
      </c>
      <c r="I2681" s="1669"/>
    </row>
    <row r="2682" spans="1:9" ht="14.15" customHeight="1">
      <c r="A2682" s="2047" t="s">
        <v>269</v>
      </c>
      <c r="B2682" s="2048" t="s">
        <v>2900</v>
      </c>
      <c r="C2682" s="2288">
        <v>15.77</v>
      </c>
      <c r="D2682" s="1672">
        <v>1000</v>
      </c>
      <c r="E2682" s="446">
        <v>430.78</v>
      </c>
      <c r="F2682" s="471">
        <f t="shared" si="584"/>
        <v>430.78</v>
      </c>
      <c r="G2682" s="691">
        <f>'Заказ, cкидки и курсы валют'!$J$23*F2682</f>
        <v>4953.9699999999993</v>
      </c>
      <c r="H2682" s="96">
        <f t="shared" si="585"/>
        <v>4953.97</v>
      </c>
      <c r="I2682" s="1669"/>
    </row>
    <row r="2683" spans="1:9" ht="14.15" customHeight="1">
      <c r="A2683" s="2047" t="s">
        <v>270</v>
      </c>
      <c r="B2683" s="2048" t="s">
        <v>189</v>
      </c>
      <c r="C2683" s="2288">
        <v>18.63</v>
      </c>
      <c r="D2683" s="1671">
        <v>1000</v>
      </c>
      <c r="E2683" s="446">
        <v>476.46</v>
      </c>
      <c r="F2683" s="471">
        <f t="shared" si="584"/>
        <v>476.46</v>
      </c>
      <c r="G2683" s="691">
        <f>'Заказ, cкидки и курсы валют'!$J$23*F2683</f>
        <v>5479.29</v>
      </c>
      <c r="H2683" s="96">
        <f t="shared" si="585"/>
        <v>5479.29</v>
      </c>
      <c r="I2683" s="1669"/>
    </row>
    <row r="2684" spans="1:9" ht="14.15" customHeight="1">
      <c r="A2684" s="2047" t="s">
        <v>2607</v>
      </c>
      <c r="B2684" s="2048" t="s">
        <v>1303</v>
      </c>
      <c r="C2684" s="2288">
        <v>18.72</v>
      </c>
      <c r="D2684" s="1671">
        <v>1000</v>
      </c>
      <c r="E2684" s="446">
        <v>511.85</v>
      </c>
      <c r="F2684" s="471">
        <f t="shared" si="584"/>
        <v>511.85</v>
      </c>
      <c r="G2684" s="691">
        <f>'Заказ, cкидки и курсы валют'!$J$23*F2684</f>
        <v>5886.2750000000005</v>
      </c>
      <c r="H2684" s="96">
        <f t="shared" si="585"/>
        <v>5886.28</v>
      </c>
      <c r="I2684" s="1669"/>
    </row>
    <row r="2685" spans="1:9" ht="14.15" customHeight="1">
      <c r="A2685" s="2047" t="s">
        <v>271</v>
      </c>
      <c r="B2685" s="2048" t="s">
        <v>190</v>
      </c>
      <c r="C2685" s="2288">
        <v>21.36</v>
      </c>
      <c r="D2685" s="1671">
        <v>1000</v>
      </c>
      <c r="E2685" s="446">
        <v>523.41</v>
      </c>
      <c r="F2685" s="471">
        <f t="shared" si="584"/>
        <v>523.41</v>
      </c>
      <c r="G2685" s="691">
        <f>'Заказ, cкидки и курсы валют'!$J$23*F2685</f>
        <v>6019.2149999999992</v>
      </c>
      <c r="H2685" s="96">
        <f t="shared" si="585"/>
        <v>6019.22</v>
      </c>
      <c r="I2685" s="1669"/>
    </row>
    <row r="2686" spans="1:9" ht="14.15" customHeight="1">
      <c r="A2686" s="2047" t="s">
        <v>272</v>
      </c>
      <c r="B2686" s="2048" t="s">
        <v>191</v>
      </c>
      <c r="C2686" s="2288">
        <v>24.88</v>
      </c>
      <c r="D2686" s="1671">
        <v>1000</v>
      </c>
      <c r="E2686" s="446">
        <v>685.16</v>
      </c>
      <c r="F2686" s="471">
        <f t="shared" si="584"/>
        <v>685.16</v>
      </c>
      <c r="G2686" s="691">
        <f>'Заказ, cкидки и курсы валют'!$J$23*F2686</f>
        <v>7879.3399999999992</v>
      </c>
      <c r="H2686" s="96">
        <f t="shared" si="585"/>
        <v>7879.34</v>
      </c>
      <c r="I2686" s="1669"/>
    </row>
    <row r="2687" spans="1:9" ht="14.15" customHeight="1">
      <c r="A2687" s="2047" t="s">
        <v>273</v>
      </c>
      <c r="B2687" s="2048" t="s">
        <v>192</v>
      </c>
      <c r="C2687" s="2288">
        <v>27.5</v>
      </c>
      <c r="D2687" s="1671">
        <v>1000</v>
      </c>
      <c r="E2687" s="446">
        <v>761.52</v>
      </c>
      <c r="F2687" s="471">
        <f t="shared" si="584"/>
        <v>761.52</v>
      </c>
      <c r="G2687" s="691">
        <f>'Заказ, cкидки и курсы валют'!$J$23*F2687</f>
        <v>8757.48</v>
      </c>
      <c r="H2687" s="96">
        <f t="shared" si="585"/>
        <v>8757.48</v>
      </c>
      <c r="I2687" s="1669"/>
    </row>
    <row r="2688" spans="1:9" ht="14.15" customHeight="1">
      <c r="A2688" s="2047" t="s">
        <v>274</v>
      </c>
      <c r="B2688" s="2048" t="s">
        <v>193</v>
      </c>
      <c r="C2688" s="2288">
        <v>30.8</v>
      </c>
      <c r="D2688" s="1671">
        <v>1000</v>
      </c>
      <c r="E2688" s="446">
        <v>938.4</v>
      </c>
      <c r="F2688" s="471">
        <f t="shared" si="584"/>
        <v>938.4</v>
      </c>
      <c r="G2688" s="691">
        <f>'Заказ, cкидки и курсы валют'!$J$23*F2688</f>
        <v>10791.6</v>
      </c>
      <c r="H2688" s="96">
        <f t="shared" si="585"/>
        <v>10791.6</v>
      </c>
      <c r="I2688" s="1669"/>
    </row>
    <row r="2689" spans="1:10" ht="14.15" customHeight="1">
      <c r="A2689" s="2047" t="s">
        <v>275</v>
      </c>
      <c r="B2689" s="2048" t="s">
        <v>2901</v>
      </c>
      <c r="C2689" s="2288">
        <v>31.4</v>
      </c>
      <c r="D2689" s="1671">
        <v>1000</v>
      </c>
      <c r="E2689" s="446">
        <v>1017.8</v>
      </c>
      <c r="F2689" s="471">
        <f t="shared" si="584"/>
        <v>1017.8</v>
      </c>
      <c r="G2689" s="691">
        <f>'Заказ, cкидки и курсы валют'!$J$23*F2689</f>
        <v>11704.699999999999</v>
      </c>
      <c r="H2689" s="96">
        <f t="shared" si="585"/>
        <v>11704.7</v>
      </c>
      <c r="I2689" s="1669"/>
    </row>
    <row r="2690" spans="1:10" ht="14.15" customHeight="1">
      <c r="A2690" s="2047" t="s">
        <v>276</v>
      </c>
      <c r="B2690" s="2048" t="s">
        <v>194</v>
      </c>
      <c r="C2690" s="2288">
        <v>36.5</v>
      </c>
      <c r="D2690" s="1671">
        <v>1000</v>
      </c>
      <c r="E2690" s="446">
        <v>1147.99</v>
      </c>
      <c r="F2690" s="471">
        <f t="shared" si="584"/>
        <v>1147.99</v>
      </c>
      <c r="G2690" s="691">
        <f>'Заказ, cкидки и курсы валют'!$J$23*F2690</f>
        <v>13201.885</v>
      </c>
      <c r="H2690" s="96">
        <f t="shared" si="585"/>
        <v>13201.89</v>
      </c>
      <c r="I2690" s="1669"/>
    </row>
    <row r="2691" spans="1:10" ht="14.15" customHeight="1">
      <c r="A2691" s="520" t="s">
        <v>4977</v>
      </c>
      <c r="B2691" s="399" t="s">
        <v>3175</v>
      </c>
      <c r="C2691" s="2288">
        <v>25.2</v>
      </c>
      <c r="D2691" s="1673">
        <v>1000</v>
      </c>
      <c r="E2691" s="446">
        <v>605.28</v>
      </c>
      <c r="F2691" s="471">
        <f t="shared" si="584"/>
        <v>605.28</v>
      </c>
      <c r="G2691" s="691">
        <f>'Заказ, cкидки и курсы валют'!$J$23*F2691</f>
        <v>6960.7199999999993</v>
      </c>
      <c r="H2691" s="96">
        <f t="shared" si="585"/>
        <v>6960.72</v>
      </c>
      <c r="I2691" s="1669"/>
    </row>
    <row r="2692" spans="1:10" ht="14.15" customHeight="1">
      <c r="A2692" s="520" t="s">
        <v>12535</v>
      </c>
      <c r="B2692" s="399" t="s">
        <v>2902</v>
      </c>
      <c r="C2692" s="2288">
        <v>28</v>
      </c>
      <c r="D2692" s="1673">
        <v>700</v>
      </c>
      <c r="E2692" s="446">
        <v>693.97</v>
      </c>
      <c r="F2692" s="471">
        <f t="shared" ref="F2692" si="586">ROUND(E2692*(1-$F$11),2)</f>
        <v>693.97</v>
      </c>
      <c r="G2692" s="691">
        <f>'Заказ, cкидки и курсы валют'!$J$23*F2692</f>
        <v>7980.6550000000007</v>
      </c>
      <c r="H2692" s="96">
        <f t="shared" ref="H2692" si="587">ROUND((D2692/1000)*G2692,2)</f>
        <v>5586.46</v>
      </c>
      <c r="I2692" s="1669"/>
    </row>
    <row r="2693" spans="1:10" ht="12" customHeight="1" thickBot="1"/>
    <row r="2694" spans="1:10" ht="15" customHeight="1">
      <c r="A2694" s="904"/>
      <c r="B2694" s="905"/>
      <c r="C2694" s="1962"/>
      <c r="D2694" s="64" t="s">
        <v>2324</v>
      </c>
      <c r="E2694" s="428"/>
      <c r="F2694" s="428"/>
      <c r="G2694" s="518"/>
      <c r="H2694" s="67"/>
      <c r="I2694" s="68"/>
    </row>
    <row r="2695" spans="1:10" ht="17.25" customHeight="1">
      <c r="A2695" s="890"/>
      <c r="C2695" s="1475" t="s">
        <v>2325</v>
      </c>
      <c r="D2695" s="81"/>
      <c r="E2695" s="429"/>
      <c r="F2695" s="441"/>
      <c r="G2695" s="84"/>
      <c r="H2695" s="83"/>
      <c r="I2695" s="132"/>
    </row>
    <row r="2696" spans="1:10" ht="12" customHeight="1">
      <c r="A2696" s="890"/>
      <c r="C2696" s="1475"/>
      <c r="D2696" s="70"/>
      <c r="E2696" s="713"/>
      <c r="F2696" s="465"/>
      <c r="G2696" s="703"/>
      <c r="H2696" s="16"/>
      <c r="I2696" s="132"/>
    </row>
    <row r="2697" spans="1:10" ht="12" customHeight="1">
      <c r="A2697" s="890"/>
      <c r="C2697" s="1475"/>
      <c r="D2697" s="70"/>
      <c r="E2697" s="713"/>
      <c r="F2697" s="465"/>
      <c r="G2697" s="703"/>
      <c r="H2697" s="16"/>
      <c r="I2697" s="132"/>
    </row>
    <row r="2698" spans="1:10" ht="12" customHeight="1">
      <c r="A2698" s="890"/>
      <c r="C2698" s="1475"/>
      <c r="D2698" s="70"/>
      <c r="E2698" s="713"/>
      <c r="F2698" s="465"/>
      <c r="G2698" s="703"/>
      <c r="H2698" s="16"/>
      <c r="I2698" s="132"/>
    </row>
    <row r="2699" spans="1:10" ht="20.25" customHeight="1" thickBot="1">
      <c r="A2699" s="2042" t="s">
        <v>7303</v>
      </c>
      <c r="B2699" s="2043"/>
      <c r="C2699" s="2345"/>
      <c r="D2699" s="136"/>
      <c r="E2699" s="717"/>
      <c r="F2699" s="467"/>
      <c r="G2699" s="704"/>
      <c r="H2699" s="136"/>
      <c r="I2699" s="137"/>
    </row>
    <row r="2700" spans="1:10" ht="37.5" customHeight="1">
      <c r="A2700" s="1519" t="s">
        <v>1013</v>
      </c>
      <c r="B2700" s="1520" t="s">
        <v>1014</v>
      </c>
      <c r="C2700" s="2286" t="s">
        <v>665</v>
      </c>
      <c r="D2700" s="158" t="s">
        <v>2923</v>
      </c>
      <c r="E2700" s="432" t="s">
        <v>10276</v>
      </c>
      <c r="F2700" s="469" t="s">
        <v>2578</v>
      </c>
      <c r="G2700" s="693" t="s">
        <v>2427</v>
      </c>
      <c r="H2700" s="264" t="s">
        <v>493</v>
      </c>
      <c r="I2700" s="160" t="s">
        <v>4003</v>
      </c>
      <c r="J2700" s="327" t="s">
        <v>11229</v>
      </c>
    </row>
    <row r="2701" spans="1:10" ht="12" customHeight="1" thickBot="1">
      <c r="A2701" s="1519"/>
      <c r="B2701" s="1680"/>
      <c r="C2701" s="2286" t="s">
        <v>3419</v>
      </c>
      <c r="D2701" s="313" t="s">
        <v>2428</v>
      </c>
      <c r="E2701" s="715" t="s">
        <v>264</v>
      </c>
      <c r="F2701" s="475">
        <f>'Заказ, cкидки и курсы валют'!$I$12</f>
        <v>0</v>
      </c>
      <c r="G2701" s="764"/>
      <c r="H2701" s="358"/>
      <c r="I2701" s="252"/>
      <c r="J2701" s="264"/>
    </row>
    <row r="2702" spans="1:10" ht="14.15" customHeight="1" thickBot="1">
      <c r="A2702" s="403" t="s">
        <v>6242</v>
      </c>
      <c r="B2702" s="2048" t="s">
        <v>2973</v>
      </c>
      <c r="C2702" s="2288">
        <v>0.57999999999999996</v>
      </c>
      <c r="D2702" s="1663">
        <v>2500</v>
      </c>
      <c r="E2702" s="1602">
        <f t="shared" ref="E2702:E2733" si="588">E2615*1.2</f>
        <v>32.82</v>
      </c>
      <c r="F2702" s="471">
        <f t="shared" ref="F2702:F2703" si="589">ROUND(E2702*(1-$F$11),2)</f>
        <v>32.82</v>
      </c>
      <c r="G2702" s="691">
        <f>H2702/D2702*1000</f>
        <v>377.43200000000002</v>
      </c>
      <c r="H2702" s="659">
        <f>ROUND(IF('Заказ, cкидки и курсы валют'!$J$23*E2702/1000*D2702&lt;387,387,'Заказ, cкидки и курсы валют'!$J$23*E2702/1000*D2702)*(1-'Заказ, cкидки и курсы валют'!$I$12),2)</f>
        <v>943.58</v>
      </c>
      <c r="I2702" s="14"/>
      <c r="J2702" s="96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943.58</v>
      </c>
    </row>
    <row r="2703" spans="1:10" ht="14.15" customHeight="1" thickBot="1">
      <c r="A2703" s="403" t="s">
        <v>5299</v>
      </c>
      <c r="B2703" s="2048" t="s">
        <v>2974</v>
      </c>
      <c r="C2703" s="2288">
        <v>0.7</v>
      </c>
      <c r="D2703" s="1663">
        <v>2500</v>
      </c>
      <c r="E2703" s="1602">
        <f t="shared" si="588"/>
        <v>31.812000000000001</v>
      </c>
      <c r="F2703" s="471">
        <f t="shared" si="589"/>
        <v>31.81</v>
      </c>
      <c r="G2703" s="691">
        <f t="shared" ref="G2703:G2766" si="590">H2703/D2703*1000</f>
        <v>365.84</v>
      </c>
      <c r="H2703" s="659">
        <f>ROUND(IF('Заказ, cкидки и курсы валют'!$J$23*E2703/1000*D2703&lt;387,387,'Заказ, cкидки и курсы валют'!$J$23*E2703/1000*D2703)*(1-'Заказ, cкидки и курсы валют'!$I$12),2)</f>
        <v>914.6</v>
      </c>
      <c r="I2703" s="14"/>
      <c r="J2703" s="96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987.77</v>
      </c>
    </row>
    <row r="2704" spans="1:10" ht="14.15" customHeight="1" thickBot="1">
      <c r="A2704" s="403" t="s">
        <v>4989</v>
      </c>
      <c r="B2704" s="2048" t="s">
        <v>3128</v>
      </c>
      <c r="C2704" s="2288">
        <v>0.78</v>
      </c>
      <c r="D2704" s="1663">
        <v>2000</v>
      </c>
      <c r="E2704" s="1602">
        <f t="shared" si="588"/>
        <v>36.887999999999998</v>
      </c>
      <c r="F2704" s="471">
        <f t="shared" ref="F2704:F2705" si="591">ROUND(E2704*(1-$F$11),2)</f>
        <v>36.89</v>
      </c>
      <c r="G2704" s="691">
        <f t="shared" si="590"/>
        <v>424.21</v>
      </c>
      <c r="H2704" s="659">
        <f>ROUND(IF('Заказ, cкидки и курсы валют'!$J$23*E2704/1000*D2704&lt;387,387,'Заказ, cкидки и курсы валют'!$J$23*E2704/1000*D2704)*(1-'Заказ, cкидки и курсы валют'!$I$12),2)</f>
        <v>848.42</v>
      </c>
      <c r="I2704" s="14"/>
      <c r="J2704" s="96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916.29</v>
      </c>
    </row>
    <row r="2705" spans="1:10" ht="14.15" customHeight="1" thickBot="1">
      <c r="A2705" s="403" t="s">
        <v>4990</v>
      </c>
      <c r="B2705" s="2048" t="s">
        <v>137</v>
      </c>
      <c r="C2705" s="2288">
        <v>0.85</v>
      </c>
      <c r="D2705" s="1663">
        <v>1000</v>
      </c>
      <c r="E2705" s="1602">
        <f t="shared" si="588"/>
        <v>40.368000000000002</v>
      </c>
      <c r="F2705" s="471">
        <f t="shared" si="591"/>
        <v>40.369999999999997</v>
      </c>
      <c r="G2705" s="691">
        <f t="shared" si="590"/>
        <v>464.23</v>
      </c>
      <c r="H2705" s="659">
        <f>ROUND(IF('Заказ, cкидки и курсы валют'!$J$23*E2705/1000*D2705&lt;387,387,'Заказ, cкидки и курсы валют'!$J$23*E2705/1000*D2705)*(1-'Заказ, cкидки и курсы валют'!$I$12),2)</f>
        <v>464.23</v>
      </c>
      <c r="I2705" s="14"/>
      <c r="J2705" s="96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557.08000000000004</v>
      </c>
    </row>
    <row r="2706" spans="1:10" ht="14.15" customHeight="1" thickBot="1">
      <c r="A2706" s="403" t="s">
        <v>6243</v>
      </c>
      <c r="B2706" s="2048" t="s">
        <v>138</v>
      </c>
      <c r="C2706" s="2288">
        <v>1</v>
      </c>
      <c r="D2706" s="1663">
        <v>1000</v>
      </c>
      <c r="E2706" s="1602">
        <f t="shared" si="588"/>
        <v>45.467999999999996</v>
      </c>
      <c r="F2706" s="471">
        <f t="shared" ref="F2706:F2707" si="592">ROUND(E2706*(1-$F$11),2)</f>
        <v>45.47</v>
      </c>
      <c r="G2706" s="691">
        <f t="shared" si="590"/>
        <v>522.88</v>
      </c>
      <c r="H2706" s="659">
        <f>ROUND(IF('Заказ, cкидки и курсы валют'!$J$23*E2706/1000*D2706&lt;387,387,'Заказ, cкидки и курсы валют'!$J$23*E2706/1000*D2706)*(1-'Заказ, cкидки и курсы валют'!$I$12),2)</f>
        <v>522.88</v>
      </c>
      <c r="I2706" s="14"/>
      <c r="J2706" s="96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627.46</v>
      </c>
    </row>
    <row r="2707" spans="1:10" ht="14.15" customHeight="1" thickBot="1">
      <c r="A2707" s="403" t="s">
        <v>6244</v>
      </c>
      <c r="B2707" s="2048" t="s">
        <v>139</v>
      </c>
      <c r="C2707" s="2288">
        <v>1.2</v>
      </c>
      <c r="D2707" s="1663">
        <v>1000</v>
      </c>
      <c r="E2707" s="1602">
        <f t="shared" si="588"/>
        <v>47.663999999999994</v>
      </c>
      <c r="F2707" s="471">
        <f t="shared" si="592"/>
        <v>47.66</v>
      </c>
      <c r="G2707" s="691">
        <f t="shared" si="590"/>
        <v>548.14</v>
      </c>
      <c r="H2707" s="659">
        <f>ROUND(IF('Заказ, cкидки и курсы валют'!$J$23*E2707/1000*D2707&lt;387,387,'Заказ, cкидки и курсы валют'!$J$23*E2707/1000*D2707)*(1-'Заказ, cкидки и курсы валют'!$I$12),2)</f>
        <v>548.14</v>
      </c>
      <c r="I2707" s="14"/>
      <c r="J2707" s="96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657.77</v>
      </c>
    </row>
    <row r="2708" spans="1:10" ht="14.15" customHeight="1" thickBot="1">
      <c r="A2708" s="403" t="s">
        <v>6245</v>
      </c>
      <c r="B2708" s="2048" t="s">
        <v>140</v>
      </c>
      <c r="C2708" s="2288">
        <v>1.34</v>
      </c>
      <c r="D2708" s="1663">
        <v>1000</v>
      </c>
      <c r="E2708" s="1602">
        <f t="shared" si="588"/>
        <v>54.959999999999994</v>
      </c>
      <c r="F2708" s="471">
        <f t="shared" ref="F2708:F2709" si="593">ROUND(E2708*(1-$F$11),2)</f>
        <v>54.96</v>
      </c>
      <c r="G2708" s="691">
        <f t="shared" si="590"/>
        <v>632.04</v>
      </c>
      <c r="H2708" s="659">
        <f>ROUND(IF('Заказ, cкидки и курсы валют'!$J$23*E2708/1000*D2708&lt;387,387,'Заказ, cкидки и курсы валют'!$J$23*E2708/1000*D2708)*(1-'Заказ, cкидки и курсы валют'!$I$12),2)</f>
        <v>632.04</v>
      </c>
      <c r="I2708" s="14"/>
      <c r="J2708" s="96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682.6</v>
      </c>
    </row>
    <row r="2709" spans="1:10" ht="14.15" customHeight="1" thickBot="1">
      <c r="A2709" s="403" t="s">
        <v>6246</v>
      </c>
      <c r="B2709" s="2048" t="s">
        <v>141</v>
      </c>
      <c r="C2709" s="2288">
        <v>1.6</v>
      </c>
      <c r="D2709" s="1663">
        <v>1000</v>
      </c>
      <c r="E2709" s="1602">
        <f t="shared" si="588"/>
        <v>63.731999999999999</v>
      </c>
      <c r="F2709" s="471">
        <f t="shared" si="593"/>
        <v>63.73</v>
      </c>
      <c r="G2709" s="691">
        <f t="shared" si="590"/>
        <v>732.92</v>
      </c>
      <c r="H2709" s="659">
        <f>ROUND(IF('Заказ, cкидки и курсы валют'!$J$23*E2709/1000*D2709&lt;387,387,'Заказ, cкидки и курсы валют'!$J$23*E2709/1000*D2709)*(1-'Заказ, cкидки и курсы валют'!$I$12),2)</f>
        <v>732.92</v>
      </c>
      <c r="I2709" s="14"/>
      <c r="J2709" s="96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791.55</v>
      </c>
    </row>
    <row r="2710" spans="1:10" ht="14.15" customHeight="1" thickBot="1">
      <c r="A2710" s="403" t="s">
        <v>6247</v>
      </c>
      <c r="B2710" s="2048" t="s">
        <v>142</v>
      </c>
      <c r="C2710" s="2139">
        <v>1.77</v>
      </c>
      <c r="D2710" s="1663">
        <v>1000</v>
      </c>
      <c r="E2710" s="1602">
        <f t="shared" si="588"/>
        <v>74.111999999999995</v>
      </c>
      <c r="F2710" s="471">
        <f t="shared" ref="F2710:F2711" si="594">ROUND(E2710*(1-$F$11),2)</f>
        <v>74.11</v>
      </c>
      <c r="G2710" s="691">
        <f t="shared" si="590"/>
        <v>852.29</v>
      </c>
      <c r="H2710" s="659">
        <f>ROUND(IF('Заказ, cкидки и курсы валют'!$J$23*E2710/1000*D2710&lt;387,387,'Заказ, cкидки и курсы валют'!$J$23*E2710/1000*D2710)*(1-'Заказ, cкидки и курсы валют'!$I$12),2)</f>
        <v>852.29</v>
      </c>
      <c r="I2710" s="14"/>
      <c r="J2710" s="96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920.47</v>
      </c>
    </row>
    <row r="2711" spans="1:10" ht="14.15" customHeight="1" thickBot="1">
      <c r="A2711" s="403" t="s">
        <v>6248</v>
      </c>
      <c r="B2711" s="2048" t="s">
        <v>143</v>
      </c>
      <c r="C2711" s="2139">
        <v>1.9</v>
      </c>
      <c r="D2711" s="1663">
        <v>1000</v>
      </c>
      <c r="E2711" s="1602">
        <f t="shared" si="588"/>
        <v>74.268000000000001</v>
      </c>
      <c r="F2711" s="471">
        <f t="shared" si="594"/>
        <v>74.27</v>
      </c>
      <c r="G2711" s="691">
        <f t="shared" si="590"/>
        <v>854.08</v>
      </c>
      <c r="H2711" s="659">
        <f>ROUND(IF('Заказ, cкидки и курсы валют'!$J$23*E2711/1000*D2711&lt;387,387,'Заказ, cкидки и курсы валют'!$J$23*E2711/1000*D2711)*(1-'Заказ, cкидки и курсы валют'!$I$12),2)</f>
        <v>854.08</v>
      </c>
      <c r="I2711" s="14"/>
      <c r="J2711" s="96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922.41</v>
      </c>
    </row>
    <row r="2712" spans="1:10" ht="14.15" customHeight="1" thickBot="1">
      <c r="A2712" s="403" t="s">
        <v>8959</v>
      </c>
      <c r="B2712" s="399" t="s">
        <v>3137</v>
      </c>
      <c r="C2712" s="2139">
        <v>2.1</v>
      </c>
      <c r="D2712" s="1663">
        <v>1000</v>
      </c>
      <c r="E2712" s="1602">
        <f t="shared" si="588"/>
        <v>85.99199999999999</v>
      </c>
      <c r="F2712" s="471">
        <f t="shared" ref="F2712:F2713" si="595">ROUND(E2712*(1-$F$11),2)</f>
        <v>85.99</v>
      </c>
      <c r="G2712" s="691">
        <f t="shared" si="590"/>
        <v>988.91</v>
      </c>
      <c r="H2712" s="659">
        <f>ROUND(IF('Заказ, cкидки и курсы валют'!$J$23*E2712/1000*D2712&lt;387,387,'Заказ, cкидки и курсы валют'!$J$23*E2712/1000*D2712)*(1-'Заказ, cкидки и курсы валют'!$I$12),2)</f>
        <v>988.91</v>
      </c>
      <c r="I2712" s="14"/>
      <c r="J2712" s="96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988.91</v>
      </c>
    </row>
    <row r="2713" spans="1:10" ht="14.15" customHeight="1" thickBot="1">
      <c r="A2713" s="403" t="s">
        <v>4991</v>
      </c>
      <c r="B2713" s="2048" t="s">
        <v>2995</v>
      </c>
      <c r="C2713" s="2288">
        <v>1.25</v>
      </c>
      <c r="D2713" s="1663">
        <v>1000</v>
      </c>
      <c r="E2713" s="1602">
        <f t="shared" si="588"/>
        <v>57.959999999999994</v>
      </c>
      <c r="F2713" s="471">
        <f t="shared" si="595"/>
        <v>57.96</v>
      </c>
      <c r="G2713" s="691">
        <f t="shared" si="590"/>
        <v>666.54</v>
      </c>
      <c r="H2713" s="659">
        <f>ROUND(IF('Заказ, cкидки и курсы валют'!$J$23*E2713/1000*D2713&lt;387,387,'Заказ, cкидки и курсы валют'!$J$23*E2713/1000*D2713)*(1-'Заказ, cкидки и курсы валют'!$I$12),2)</f>
        <v>666.54</v>
      </c>
      <c r="I2713" s="14"/>
      <c r="J2713" s="96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719.86</v>
      </c>
    </row>
    <row r="2714" spans="1:10" ht="14.15" customHeight="1" thickBot="1">
      <c r="A2714" s="403" t="s">
        <v>277</v>
      </c>
      <c r="B2714" s="2048" t="s">
        <v>2996</v>
      </c>
      <c r="C2714" s="2288">
        <v>1.4</v>
      </c>
      <c r="D2714" s="1663">
        <v>1000</v>
      </c>
      <c r="E2714" s="1602">
        <f t="shared" si="588"/>
        <v>55.8</v>
      </c>
      <c r="F2714" s="471">
        <f t="shared" ref="F2714:F2715" si="596">ROUND(E2714*(1-$F$11),2)</f>
        <v>55.8</v>
      </c>
      <c r="G2714" s="691">
        <f t="shared" si="590"/>
        <v>641.70000000000005</v>
      </c>
      <c r="H2714" s="659">
        <f>ROUND(IF('Заказ, cкидки и курсы валют'!$J$23*E2714/1000*D2714&lt;387,387,'Заказ, cкидки и курсы валют'!$J$23*E2714/1000*D2714)*(1-'Заказ, cкидки и курсы валют'!$I$12),2)</f>
        <v>641.70000000000005</v>
      </c>
      <c r="I2714" s="14"/>
      <c r="J2714" s="96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693.04</v>
      </c>
    </row>
    <row r="2715" spans="1:10" ht="14.15" customHeight="1" thickBot="1">
      <c r="A2715" s="403" t="s">
        <v>278</v>
      </c>
      <c r="B2715" s="2048" t="s">
        <v>2997</v>
      </c>
      <c r="C2715" s="2288">
        <v>1.5</v>
      </c>
      <c r="D2715" s="1663">
        <v>1000</v>
      </c>
      <c r="E2715" s="1602">
        <f t="shared" si="588"/>
        <v>54.959999999999994</v>
      </c>
      <c r="F2715" s="471">
        <f t="shared" si="596"/>
        <v>54.96</v>
      </c>
      <c r="G2715" s="691">
        <f t="shared" si="590"/>
        <v>632.04</v>
      </c>
      <c r="H2715" s="659">
        <f>ROUND(IF('Заказ, cкидки и курсы валют'!$J$23*E2715/1000*D2715&lt;387,387,'Заказ, cкидки и курсы валют'!$J$23*E2715/1000*D2715)*(1-'Заказ, cкидки и курсы валют'!$I$12),2)</f>
        <v>632.04</v>
      </c>
      <c r="I2715" s="14"/>
      <c r="J2715" s="96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682.6</v>
      </c>
    </row>
    <row r="2716" spans="1:10" ht="14.15" customHeight="1" thickBot="1">
      <c r="A2716" s="403" t="s">
        <v>279</v>
      </c>
      <c r="B2716" s="2048" t="s">
        <v>144</v>
      </c>
      <c r="C2716" s="2288">
        <v>1.7</v>
      </c>
      <c r="D2716" s="1663">
        <v>1000</v>
      </c>
      <c r="E2716" s="1602">
        <f t="shared" si="588"/>
        <v>65.327999999999989</v>
      </c>
      <c r="F2716" s="471">
        <f t="shared" ref="F2716:F2717" si="597">ROUND(E2716*(1-$F$11),2)</f>
        <v>65.33</v>
      </c>
      <c r="G2716" s="691">
        <f t="shared" si="590"/>
        <v>751.27</v>
      </c>
      <c r="H2716" s="659">
        <f>ROUND(IF('Заказ, cкидки и курсы валют'!$J$23*E2716/1000*D2716&lt;387,387,'Заказ, cкидки и курсы валют'!$J$23*E2716/1000*D2716)*(1-'Заказ, cкидки и курсы валют'!$I$12),2)</f>
        <v>751.27</v>
      </c>
      <c r="I2716" s="14"/>
      <c r="J2716" s="96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811.37</v>
      </c>
    </row>
    <row r="2717" spans="1:10" ht="14.15" customHeight="1" thickBot="1">
      <c r="A2717" s="403" t="s">
        <v>4992</v>
      </c>
      <c r="B2717" s="2048" t="s">
        <v>2998</v>
      </c>
      <c r="C2717" s="2288">
        <v>1.74</v>
      </c>
      <c r="D2717" s="1663">
        <v>900</v>
      </c>
      <c r="E2717" s="1602">
        <f t="shared" si="588"/>
        <v>67.968000000000004</v>
      </c>
      <c r="F2717" s="471">
        <f t="shared" si="597"/>
        <v>67.97</v>
      </c>
      <c r="G2717" s="691">
        <f t="shared" si="590"/>
        <v>781.63333333333344</v>
      </c>
      <c r="H2717" s="659">
        <f>ROUND(IF('Заказ, cкидки и курсы валют'!$J$23*E2717/1000*D2717&lt;387,387,'Заказ, cкидки и курсы валют'!$J$23*E2717/1000*D2717)*(1-'Заказ, cкидки и курсы валют'!$I$12),2)</f>
        <v>703.47</v>
      </c>
      <c r="I2717" s="14"/>
      <c r="J2717" s="96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759.75</v>
      </c>
    </row>
    <row r="2718" spans="1:10" ht="14.15" customHeight="1" thickBot="1">
      <c r="A2718" s="403" t="s">
        <v>280</v>
      </c>
      <c r="B2718" s="2048" t="s">
        <v>145</v>
      </c>
      <c r="C2718" s="2288">
        <v>1.91</v>
      </c>
      <c r="D2718" s="1663">
        <v>800</v>
      </c>
      <c r="E2718" s="1602">
        <f t="shared" si="588"/>
        <v>72.468000000000004</v>
      </c>
      <c r="F2718" s="471">
        <f t="shared" ref="F2718:F2719" si="598">ROUND(E2718*(1-$F$11),2)</f>
        <v>72.47</v>
      </c>
      <c r="G2718" s="691">
        <f t="shared" si="590"/>
        <v>833.38750000000005</v>
      </c>
      <c r="H2718" s="659">
        <f>ROUND(IF('Заказ, cкидки и курсы валют'!$J$23*E2718/1000*D2718&lt;387,387,'Заказ, cкидки и курсы валют'!$J$23*E2718/1000*D2718)*(1-'Заказ, cкидки и курсы валют'!$I$12),2)</f>
        <v>666.71</v>
      </c>
      <c r="I2718" s="14"/>
      <c r="J2718" s="96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720.05</v>
      </c>
    </row>
    <row r="2719" spans="1:10" ht="14.15" customHeight="1" thickBot="1">
      <c r="A2719" s="403" t="s">
        <v>281</v>
      </c>
      <c r="B2719" s="2048" t="s">
        <v>146</v>
      </c>
      <c r="C2719" s="2288">
        <v>2.23</v>
      </c>
      <c r="D2719" s="1663">
        <v>800</v>
      </c>
      <c r="E2719" s="1602">
        <f t="shared" si="588"/>
        <v>83.651999999999987</v>
      </c>
      <c r="F2719" s="471">
        <f t="shared" si="598"/>
        <v>83.65</v>
      </c>
      <c r="G2719" s="691">
        <f t="shared" si="590"/>
        <v>962.00000000000011</v>
      </c>
      <c r="H2719" s="659">
        <f>ROUND(IF('Заказ, cкидки и курсы валют'!$J$23*E2719/1000*D2719&lt;387,387,'Заказ, cкидки и курсы валют'!$J$23*E2719/1000*D2719)*(1-'Заказ, cкидки и курсы валют'!$I$12),2)</f>
        <v>769.6</v>
      </c>
      <c r="I2719" s="14"/>
      <c r="J2719" s="96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831.17</v>
      </c>
    </row>
    <row r="2720" spans="1:10" ht="14.15" customHeight="1" thickBot="1">
      <c r="A2720" s="403" t="s">
        <v>282</v>
      </c>
      <c r="B2720" s="2048" t="s">
        <v>147</v>
      </c>
      <c r="C2720" s="2288">
        <v>2.68</v>
      </c>
      <c r="D2720" s="1663">
        <v>400</v>
      </c>
      <c r="E2720" s="1602">
        <f t="shared" si="588"/>
        <v>98.435999999999993</v>
      </c>
      <c r="F2720" s="471">
        <f t="shared" ref="F2720:F2721" si="599">ROUND(E2720*(1-$F$11),2)</f>
        <v>98.44</v>
      </c>
      <c r="G2720" s="691">
        <f t="shared" si="590"/>
        <v>1132.0250000000001</v>
      </c>
      <c r="H2720" s="659">
        <f>ROUND(IF('Заказ, cкидки и курсы валют'!$J$23*E2720/1000*D2720&lt;387,387,'Заказ, cкидки и курсы валют'!$J$23*E2720/1000*D2720)*(1-'Заказ, cкидки и курсы валют'!$I$12),2)</f>
        <v>452.81</v>
      </c>
      <c r="I2720" s="14"/>
      <c r="J2720" s="96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543.37</v>
      </c>
    </row>
    <row r="2721" spans="1:10" ht="14.15" customHeight="1" thickBot="1">
      <c r="A2721" s="403" t="s">
        <v>1101</v>
      </c>
      <c r="B2721" s="2048" t="s">
        <v>148</v>
      </c>
      <c r="C2721" s="2288">
        <v>2.76</v>
      </c>
      <c r="D2721" s="1663">
        <v>500</v>
      </c>
      <c r="E2721" s="1602">
        <f t="shared" si="588"/>
        <v>94.955999999999989</v>
      </c>
      <c r="F2721" s="471">
        <f t="shared" si="599"/>
        <v>94.96</v>
      </c>
      <c r="G2721" s="691">
        <f t="shared" si="590"/>
        <v>1092</v>
      </c>
      <c r="H2721" s="659">
        <f>ROUND(IF('Заказ, cкидки и курсы валют'!$J$23*E2721/1000*D2721&lt;387,387,'Заказ, cкидки и курсы валют'!$J$23*E2721/1000*D2721)*(1-'Заказ, cкидки и курсы валют'!$I$12),2)</f>
        <v>546</v>
      </c>
      <c r="I2721" s="14"/>
      <c r="J2721" s="96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655.20000000000005</v>
      </c>
    </row>
    <row r="2722" spans="1:10" ht="14.15" customHeight="1" thickBot="1">
      <c r="A2722" s="403" t="s">
        <v>1102</v>
      </c>
      <c r="B2722" s="2048" t="s">
        <v>149</v>
      </c>
      <c r="C2722" s="2288">
        <v>3.4</v>
      </c>
      <c r="D2722" s="1663">
        <v>300</v>
      </c>
      <c r="E2722" s="1602">
        <f t="shared" si="588"/>
        <v>116.08799999999999</v>
      </c>
      <c r="F2722" s="471">
        <f t="shared" ref="F2722:F2723" si="600">ROUND(E2722*(1-$F$11),2)</f>
        <v>116.09</v>
      </c>
      <c r="G2722" s="691">
        <f t="shared" si="590"/>
        <v>1335</v>
      </c>
      <c r="H2722" s="659">
        <f>ROUND(IF('Заказ, cкидки и курсы валют'!$J$23*E2722/1000*D2722&lt;387,387,'Заказ, cкидки и курсы валют'!$J$23*E2722/1000*D2722)*(1-'Заказ, cкидки и курсы валют'!$I$12),2)</f>
        <v>400.5</v>
      </c>
      <c r="I2722" s="14"/>
      <c r="J2722" s="96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480.6</v>
      </c>
    </row>
    <row r="2723" spans="1:10" ht="14.15" customHeight="1" thickBot="1">
      <c r="A2723" s="403" t="s">
        <v>1103</v>
      </c>
      <c r="B2723" s="2048" t="s">
        <v>150</v>
      </c>
      <c r="C2723" s="2288">
        <v>3.75</v>
      </c>
      <c r="D2723" s="1663">
        <v>200</v>
      </c>
      <c r="E2723" s="1602">
        <f t="shared" si="588"/>
        <v>120.372</v>
      </c>
      <c r="F2723" s="471">
        <f t="shared" si="600"/>
        <v>120.37</v>
      </c>
      <c r="G2723" s="691">
        <f t="shared" si="590"/>
        <v>1935</v>
      </c>
      <c r="H2723" s="659">
        <f>ROUND(IF('Заказ, cкидки и курсы валют'!$J$23*E2723/1000*D2723&lt;387,387,'Заказ, cкидки и курсы валют'!$J$23*E2723/1000*D2723)*(1-'Заказ, cкидки и курсы валют'!$I$12),2)</f>
        <v>387</v>
      </c>
      <c r="I2723" s="14"/>
      <c r="J2723" s="96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464.4</v>
      </c>
    </row>
    <row r="2724" spans="1:10" ht="14.15" customHeight="1" thickBot="1">
      <c r="A2724" s="403" t="s">
        <v>4993</v>
      </c>
      <c r="B2724" s="2048" t="s">
        <v>78</v>
      </c>
      <c r="C2724" s="2306">
        <v>4.08</v>
      </c>
      <c r="D2724" s="1663">
        <v>350</v>
      </c>
      <c r="E2724" s="1602">
        <f t="shared" si="588"/>
        <v>134.4</v>
      </c>
      <c r="F2724" s="471">
        <f t="shared" ref="F2724:F2725" si="601">ROUND(E2724*(1-$F$11),2)</f>
        <v>134.4</v>
      </c>
      <c r="G2724" s="691">
        <f t="shared" si="590"/>
        <v>1545.6000000000001</v>
      </c>
      <c r="H2724" s="659">
        <f>ROUND(IF('Заказ, cкидки и курсы валют'!$J$23*E2724/1000*D2724&lt;387,387,'Заказ, cкидки и курсы валют'!$J$23*E2724/1000*D2724)*(1-'Заказ, cкидки и курсы валют'!$I$12),2)</f>
        <v>540.96</v>
      </c>
      <c r="I2724" s="14"/>
      <c r="J2724" s="96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649.15</v>
      </c>
    </row>
    <row r="2725" spans="1:10" ht="14.15" customHeight="1" thickBot="1">
      <c r="A2725" s="403" t="s">
        <v>1104</v>
      </c>
      <c r="B2725" s="2048" t="s">
        <v>151</v>
      </c>
      <c r="C2725" s="2288">
        <v>4.4000000000000004</v>
      </c>
      <c r="D2725" s="1663">
        <v>300</v>
      </c>
      <c r="E2725" s="1602">
        <f t="shared" si="588"/>
        <v>141.51599999999999</v>
      </c>
      <c r="F2725" s="471">
        <f t="shared" si="601"/>
        <v>141.52000000000001</v>
      </c>
      <c r="G2725" s="691">
        <f t="shared" si="590"/>
        <v>1627.4333333333334</v>
      </c>
      <c r="H2725" s="659">
        <f>ROUND(IF('Заказ, cкидки и курсы валют'!$J$23*E2725/1000*D2725&lt;387,387,'Заказ, cкидки и курсы валют'!$J$23*E2725/1000*D2725)*(1-'Заказ, cкидки и курсы валют'!$I$12),2)</f>
        <v>488.23</v>
      </c>
      <c r="I2725" s="14"/>
      <c r="J2725" s="96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585.88</v>
      </c>
    </row>
    <row r="2726" spans="1:10" ht="14.15" customHeight="1" thickBot="1">
      <c r="A2726" s="403" t="s">
        <v>1105</v>
      </c>
      <c r="B2726" s="2048" t="s">
        <v>157</v>
      </c>
      <c r="C2726" s="2288">
        <v>5.08</v>
      </c>
      <c r="D2726" s="1570">
        <v>200</v>
      </c>
      <c r="E2726" s="1602">
        <f t="shared" si="588"/>
        <v>163.94399999999999</v>
      </c>
      <c r="F2726" s="471">
        <f t="shared" ref="F2726:F2777" si="602">ROUND(E2726*(1-$F$11),2)</f>
        <v>163.94</v>
      </c>
      <c r="G2726" s="691">
        <f t="shared" si="590"/>
        <v>1935</v>
      </c>
      <c r="H2726" s="659">
        <f>ROUND(IF('Заказ, cкидки и курсы валют'!$J$23*E2726/1000*D2726&lt;387,387,'Заказ, cкидки и курсы валют'!$J$23*E2726/1000*D2726)*(1-'Заказ, cкидки и курсы валют'!$I$12),2)</f>
        <v>387</v>
      </c>
      <c r="I2726" s="14"/>
      <c r="J2726" s="96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464.4</v>
      </c>
    </row>
    <row r="2727" spans="1:10" ht="14.15" customHeight="1" thickBot="1">
      <c r="A2727" s="403" t="s">
        <v>1106</v>
      </c>
      <c r="B2727" s="2048" t="s">
        <v>158</v>
      </c>
      <c r="C2727" s="2288">
        <v>5.94</v>
      </c>
      <c r="D2727" s="1570">
        <v>250</v>
      </c>
      <c r="E2727" s="1602">
        <f t="shared" si="588"/>
        <v>214.69199999999998</v>
      </c>
      <c r="F2727" s="471">
        <f t="shared" si="602"/>
        <v>214.69</v>
      </c>
      <c r="G2727" s="691">
        <f t="shared" si="590"/>
        <v>2468.96</v>
      </c>
      <c r="H2727" s="659">
        <f>ROUND(IF('Заказ, cкидки и курсы валют'!$J$23*E2727/1000*D2727&lt;387,387,'Заказ, cкидки и курсы валют'!$J$23*E2727/1000*D2727)*(1-'Заказ, cкидки и курсы валют'!$I$12),2)</f>
        <v>617.24</v>
      </c>
      <c r="I2727" s="14"/>
      <c r="J2727" s="96">
        <f>ROUND(IF(H2727&lt;'Заказ, cкидки и курсы валют'!$B$39,H2727*0.54*100/(100-'Заказ, cкидки и курсы валют'!$C$39),IF(H2727&lt;'Заказ, cкидки и курсы валют'!$B$40,H2727*0.54*100/(100-'Заказ, cкидки и курсы валют'!$C$40),IF(H2727&lt;'Заказ, cкидки и курсы валют'!$B$41,H2727*0.54*100/(100-'Заказ, cкидки и курсы валют'!$C$41),IF(H2727&lt;'Заказ, cкидки и курсы валют'!$B$42,H2727*0.54*100/(100-'Заказ, cкидки и курсы валют'!$C$42),IF(H2727&lt;'Заказ, cкидки и курсы валют'!$B$43,H2727*0.54*100/(100-'Заказ, cкидки и курсы валют'!$C$43),H2727))))),2)</f>
        <v>666.62</v>
      </c>
    </row>
    <row r="2728" spans="1:10" ht="14.15" customHeight="1" thickBot="1">
      <c r="A2728" s="403" t="s">
        <v>4994</v>
      </c>
      <c r="B2728" s="2048" t="s">
        <v>3117</v>
      </c>
      <c r="C2728" s="2288">
        <v>6.72</v>
      </c>
      <c r="D2728" s="1570">
        <v>150</v>
      </c>
      <c r="E2728" s="1602">
        <f t="shared" si="588"/>
        <v>216.52799999999999</v>
      </c>
      <c r="F2728" s="471">
        <f t="shared" si="602"/>
        <v>216.53</v>
      </c>
      <c r="G2728" s="691">
        <f t="shared" si="590"/>
        <v>2580</v>
      </c>
      <c r="H2728" s="659">
        <f>ROUND(IF('Заказ, cкидки и курсы валют'!$J$23*E2728/1000*D2728&lt;387,387,'Заказ, cкидки и курсы валют'!$J$23*E2728/1000*D2728)*(1-'Заказ, cкидки и курсы валют'!$I$12),2)</f>
        <v>387</v>
      </c>
      <c r="I2728" s="14"/>
      <c r="J2728" s="96">
        <f>ROUND(IF(H2728&lt;'Заказ, cкидки и курсы валют'!$B$39,H2728*0.54*100/(100-'Заказ, cкидки и курсы валют'!$C$39),IF(H2728&lt;'Заказ, cкидки и курсы валют'!$B$40,H2728*0.54*100/(100-'Заказ, cкидки и курсы валют'!$C$40),IF(H2728&lt;'Заказ, cкидки и курсы валют'!$B$41,H2728*0.54*100/(100-'Заказ, cкидки и курсы валют'!$C$41),IF(H2728&lt;'Заказ, cкидки и курсы валют'!$B$42,H2728*0.54*100/(100-'Заказ, cкидки и курсы валют'!$C$42),IF(H2728&lt;'Заказ, cкидки и курсы валют'!$B$43,H2728*0.54*100/(100-'Заказ, cкидки и курсы валют'!$C$43),H2728))))),2)</f>
        <v>464.4</v>
      </c>
    </row>
    <row r="2729" spans="1:10" ht="14.15" customHeight="1" thickBot="1">
      <c r="A2729" s="403" t="s">
        <v>1107</v>
      </c>
      <c r="B2729" s="2048" t="s">
        <v>3966</v>
      </c>
      <c r="C2729" s="2288">
        <v>2.6</v>
      </c>
      <c r="D2729" s="1570">
        <v>700</v>
      </c>
      <c r="E2729" s="1602">
        <f t="shared" si="588"/>
        <v>91.559999999999988</v>
      </c>
      <c r="F2729" s="471">
        <f t="shared" si="602"/>
        <v>91.56</v>
      </c>
      <c r="G2729" s="691">
        <f t="shared" si="590"/>
        <v>1052.9428571428571</v>
      </c>
      <c r="H2729" s="659">
        <f>ROUND(IF('Заказ, cкидки и курсы валют'!$J$23*E2729/1000*D2729&lt;387,387,'Заказ, cкидки и курсы валют'!$J$23*E2729/1000*D2729)*(1-'Заказ, cкидки и курсы валют'!$I$12),2)</f>
        <v>737.06</v>
      </c>
      <c r="I2729" s="14"/>
      <c r="J2729" s="96">
        <f>ROUND(IF(H2729&lt;'Заказ, cкидки и курсы валют'!$B$39,H2729*0.54*100/(100-'Заказ, cкидки и курсы валют'!$C$39),IF(H2729&lt;'Заказ, cкидки и курсы валют'!$B$40,H2729*0.54*100/(100-'Заказ, cкидки и курсы валют'!$C$40),IF(H2729&lt;'Заказ, cкидки и курсы валют'!$B$41,H2729*0.54*100/(100-'Заказ, cкидки и курсы валют'!$C$41),IF(H2729&lt;'Заказ, cкидки и курсы валют'!$B$42,H2729*0.54*100/(100-'Заказ, cкидки и курсы валют'!$C$42),IF(H2729&lt;'Заказ, cкидки и курсы валют'!$B$43,H2729*0.54*100/(100-'Заказ, cкидки и курсы валют'!$C$43),H2729))))),2)</f>
        <v>796.02</v>
      </c>
    </row>
    <row r="2730" spans="1:10" ht="14.15" customHeight="1" thickBot="1">
      <c r="A2730" s="403" t="s">
        <v>1108</v>
      </c>
      <c r="B2730" s="2048" t="s">
        <v>3426</v>
      </c>
      <c r="C2730" s="2288">
        <v>2.8</v>
      </c>
      <c r="D2730" s="1663">
        <v>700</v>
      </c>
      <c r="E2730" s="1602">
        <f t="shared" si="588"/>
        <v>97.775999999999996</v>
      </c>
      <c r="F2730" s="471">
        <f t="shared" si="602"/>
        <v>97.78</v>
      </c>
      <c r="G2730" s="691">
        <f t="shared" si="590"/>
        <v>1124.4285714285716</v>
      </c>
      <c r="H2730" s="659">
        <f>ROUND(IF('Заказ, cкидки и курсы валют'!$J$23*E2730/1000*D2730&lt;387,387,'Заказ, cкидки и курсы валют'!$J$23*E2730/1000*D2730)*(1-'Заказ, cкидки и курсы валют'!$I$12),2)</f>
        <v>787.1</v>
      </c>
      <c r="I2730" s="14"/>
      <c r="J2730" s="96">
        <f>ROUND(IF(H2730&lt;'Заказ, cкидки и курсы валют'!$B$39,H2730*0.54*100/(100-'Заказ, cкидки и курсы валют'!$C$39),IF(H2730&lt;'Заказ, cкидки и курсы валют'!$B$40,H2730*0.54*100/(100-'Заказ, cкидки и курсы валют'!$C$40),IF(H2730&lt;'Заказ, cкидки и курсы валют'!$B$41,H2730*0.54*100/(100-'Заказ, cкидки и курсы валют'!$C$41),IF(H2730&lt;'Заказ, cкидки и курсы валют'!$B$42,H2730*0.54*100/(100-'Заказ, cкидки и курсы валют'!$C$42),IF(H2730&lt;'Заказ, cкидки и курсы валют'!$B$43,H2730*0.54*100/(100-'Заказ, cкидки и курсы валют'!$C$43),H2730))))),2)</f>
        <v>850.07</v>
      </c>
    </row>
    <row r="2731" spans="1:10" ht="14.15" customHeight="1" thickBot="1">
      <c r="A2731" s="403" t="s">
        <v>1109</v>
      </c>
      <c r="B2731" s="2048" t="s">
        <v>3427</v>
      </c>
      <c r="C2731" s="2288">
        <v>3.04</v>
      </c>
      <c r="D2731" s="1663">
        <v>730</v>
      </c>
      <c r="E2731" s="1602">
        <f t="shared" si="588"/>
        <v>101.44800000000001</v>
      </c>
      <c r="F2731" s="471">
        <f t="shared" si="602"/>
        <v>101.45</v>
      </c>
      <c r="G2731" s="691">
        <f t="shared" si="590"/>
        <v>1166.6575342465753</v>
      </c>
      <c r="H2731" s="659">
        <f>ROUND(IF('Заказ, cкидки и курсы валют'!$J$23*E2731/1000*D2731&lt;387,387,'Заказ, cкидки и курсы валют'!$J$23*E2731/1000*D2731)*(1-'Заказ, cкидки и курсы валют'!$I$12),2)</f>
        <v>851.66</v>
      </c>
      <c r="I2731" s="14"/>
      <c r="J2731" s="96">
        <f>ROUND(IF(H2731&lt;'Заказ, cкидки и курсы валют'!$B$39,H2731*0.54*100/(100-'Заказ, cкидки и курсы валют'!$C$39),IF(H2731&lt;'Заказ, cкидки и курсы валют'!$B$40,H2731*0.54*100/(100-'Заказ, cкидки и курсы валют'!$C$40),IF(H2731&lt;'Заказ, cкидки и курсы валют'!$B$41,H2731*0.54*100/(100-'Заказ, cкидки и курсы валют'!$C$41),IF(H2731&lt;'Заказ, cкидки и курсы валют'!$B$42,H2731*0.54*100/(100-'Заказ, cкидки и курсы валют'!$C$42),IF(H2731&lt;'Заказ, cкидки и курсы валют'!$B$43,H2731*0.54*100/(100-'Заказ, cкидки и курсы валют'!$C$43),H2731))))),2)</f>
        <v>919.79</v>
      </c>
    </row>
    <row r="2732" spans="1:10" ht="14.15" customHeight="1" thickBot="1">
      <c r="A2732" s="403" t="s">
        <v>4995</v>
      </c>
      <c r="B2732" s="2048" t="s">
        <v>2604</v>
      </c>
      <c r="C2732" s="2288">
        <v>3.28</v>
      </c>
      <c r="D2732" s="1663">
        <v>650</v>
      </c>
      <c r="E2732" s="1602">
        <f t="shared" si="588"/>
        <v>109.104</v>
      </c>
      <c r="F2732" s="471">
        <f t="shared" si="602"/>
        <v>109.1</v>
      </c>
      <c r="G2732" s="691">
        <f t="shared" si="590"/>
        <v>1254.6923076923076</v>
      </c>
      <c r="H2732" s="659">
        <f>ROUND(IF('Заказ, cкидки и курсы валют'!$J$23*E2732/1000*D2732&lt;387,387,'Заказ, cкидки и курсы валют'!$J$23*E2732/1000*D2732)*(1-'Заказ, cкидки и курсы валют'!$I$12),2)</f>
        <v>815.55</v>
      </c>
      <c r="I2732" s="14"/>
      <c r="J2732" s="96">
        <f>ROUND(IF(H2732&lt;'Заказ, cкидки и курсы валют'!$B$39,H2732*0.54*100/(100-'Заказ, cкидки и курсы валют'!$C$39),IF(H2732&lt;'Заказ, cкидки и курсы валют'!$B$40,H2732*0.54*100/(100-'Заказ, cкидки и курсы валют'!$C$40),IF(H2732&lt;'Заказ, cкидки и курсы валют'!$B$41,H2732*0.54*100/(100-'Заказ, cкидки и курсы валют'!$C$41),IF(H2732&lt;'Заказ, cкидки и курсы валют'!$B$42,H2732*0.54*100/(100-'Заказ, cкидки и курсы валют'!$C$42),IF(H2732&lt;'Заказ, cкидки и курсы валют'!$B$43,H2732*0.54*100/(100-'Заказ, cкидки и курсы валют'!$C$43),H2732))))),2)</f>
        <v>880.79</v>
      </c>
    </row>
    <row r="2733" spans="1:10" ht="14.15" customHeight="1" thickBot="1">
      <c r="A2733" s="403" t="s">
        <v>1110</v>
      </c>
      <c r="B2733" s="2048" t="s">
        <v>3428</v>
      </c>
      <c r="C2733" s="2288">
        <v>3.4</v>
      </c>
      <c r="D2733" s="1663">
        <v>650</v>
      </c>
      <c r="E2733" s="1602">
        <f t="shared" si="588"/>
        <v>113.68799999999999</v>
      </c>
      <c r="F2733" s="471">
        <f t="shared" si="602"/>
        <v>113.69</v>
      </c>
      <c r="G2733" s="691">
        <f t="shared" si="590"/>
        <v>1307.4153846153847</v>
      </c>
      <c r="H2733" s="659">
        <f>ROUND(IF('Заказ, cкидки и курсы валют'!$J$23*E2733/1000*D2733&lt;387,387,'Заказ, cкидки и курсы валют'!$J$23*E2733/1000*D2733)*(1-'Заказ, cкидки и курсы валют'!$I$12),2)</f>
        <v>849.82</v>
      </c>
      <c r="I2733" s="14"/>
      <c r="J2733" s="96">
        <f>ROUND(IF(H2733&lt;'Заказ, cкидки и курсы валют'!$B$39,H2733*0.54*100/(100-'Заказ, cкидки и курсы валют'!$C$39),IF(H2733&lt;'Заказ, cкидки и курсы валют'!$B$40,H2733*0.54*100/(100-'Заказ, cкидки и курсы валют'!$C$40),IF(H2733&lt;'Заказ, cкидки и курсы валют'!$B$41,H2733*0.54*100/(100-'Заказ, cкидки и курсы валют'!$C$41),IF(H2733&lt;'Заказ, cкидки и курсы валют'!$B$42,H2733*0.54*100/(100-'Заказ, cкидки и курсы валют'!$C$42),IF(H2733&lt;'Заказ, cкидки и курсы валют'!$B$43,H2733*0.54*100/(100-'Заказ, cкидки и курсы валют'!$C$43),H2733))))),2)</f>
        <v>917.81</v>
      </c>
    </row>
    <row r="2734" spans="1:10" ht="14.15" customHeight="1" thickBot="1">
      <c r="A2734" s="403" t="s">
        <v>1111</v>
      </c>
      <c r="B2734" s="2048" t="s">
        <v>166</v>
      </c>
      <c r="C2734" s="2288">
        <v>4.05</v>
      </c>
      <c r="D2734" s="1663">
        <v>580</v>
      </c>
      <c r="E2734" s="1602">
        <f t="shared" ref="E2734:E2765" si="603">E2647*1.2</f>
        <v>120.68399999999998</v>
      </c>
      <c r="F2734" s="471">
        <f t="shared" si="602"/>
        <v>120.68</v>
      </c>
      <c r="G2734" s="691">
        <f t="shared" si="590"/>
        <v>1387.8620689655172</v>
      </c>
      <c r="H2734" s="659">
        <f>ROUND(IF('Заказ, cкидки и курсы валют'!$J$23*E2734/1000*D2734&lt;387,387,'Заказ, cкидки и курсы валют'!$J$23*E2734/1000*D2734)*(1-'Заказ, cкидки и курсы валют'!$I$12),2)</f>
        <v>804.96</v>
      </c>
      <c r="I2734" s="14"/>
      <c r="J2734" s="96">
        <f>ROUND(IF(H2734&lt;'Заказ, cкидки и курсы валют'!$B$39,H2734*0.54*100/(100-'Заказ, cкидки и курсы валют'!$C$39),IF(H2734&lt;'Заказ, cкидки и курсы валют'!$B$40,H2734*0.54*100/(100-'Заказ, cкидки и курсы валют'!$C$40),IF(H2734&lt;'Заказ, cкидки и курсы валют'!$B$41,H2734*0.54*100/(100-'Заказ, cкидки и курсы валют'!$C$41),IF(H2734&lt;'Заказ, cкидки и курсы валют'!$B$42,H2734*0.54*100/(100-'Заказ, cкидки и курсы валют'!$C$42),IF(H2734&lt;'Заказ, cкидки и курсы валют'!$B$43,H2734*0.54*100/(100-'Заказ, cкидки и курсы валют'!$C$43),H2734))))),2)</f>
        <v>869.36</v>
      </c>
    </row>
    <row r="2735" spans="1:10" ht="14.15" customHeight="1" thickBot="1">
      <c r="A2735" s="403" t="s">
        <v>1112</v>
      </c>
      <c r="B2735" s="2048" t="s">
        <v>167</v>
      </c>
      <c r="C2735" s="2288">
        <v>4.4400000000000004</v>
      </c>
      <c r="D2735" s="1663">
        <v>500</v>
      </c>
      <c r="E2735" s="1602">
        <f t="shared" si="603"/>
        <v>144.19199999999998</v>
      </c>
      <c r="F2735" s="471">
        <f t="shared" si="602"/>
        <v>144.19</v>
      </c>
      <c r="G2735" s="691">
        <f t="shared" si="590"/>
        <v>1658.2</v>
      </c>
      <c r="H2735" s="659">
        <f>ROUND(IF('Заказ, cкидки и курсы валют'!$J$23*E2735/1000*D2735&lt;387,387,'Заказ, cкидки и курсы валют'!$J$23*E2735/1000*D2735)*(1-'Заказ, cкидки и курсы валют'!$I$12),2)</f>
        <v>829.1</v>
      </c>
      <c r="I2735" s="14"/>
      <c r="J2735" s="96">
        <f>ROUND(IF(H2735&lt;'Заказ, cкидки и курсы валют'!$B$39,H2735*0.54*100/(100-'Заказ, cкидки и курсы валют'!$C$39),IF(H2735&lt;'Заказ, cкидки и курсы валют'!$B$40,H2735*0.54*100/(100-'Заказ, cкидки и курсы валют'!$C$40),IF(H2735&lt;'Заказ, cкидки и курсы валют'!$B$41,H2735*0.54*100/(100-'Заказ, cкидки и курсы валют'!$C$41),IF(H2735&lt;'Заказ, cкидки и курсы валют'!$B$42,H2735*0.54*100/(100-'Заказ, cкидки и курсы валют'!$C$42),IF(H2735&lt;'Заказ, cкидки и курсы валют'!$B$43,H2735*0.54*100/(100-'Заказ, cкидки и курсы валют'!$C$43),H2735))))),2)</f>
        <v>895.43</v>
      </c>
    </row>
    <row r="2736" spans="1:10" ht="14.15" customHeight="1" thickBot="1">
      <c r="A2736" s="403" t="s">
        <v>1113</v>
      </c>
      <c r="B2736" s="2048" t="s">
        <v>168</v>
      </c>
      <c r="C2736" s="2288">
        <v>5.18</v>
      </c>
      <c r="D2736" s="1663">
        <v>450</v>
      </c>
      <c r="E2736" s="1602">
        <f t="shared" si="603"/>
        <v>164.64</v>
      </c>
      <c r="F2736" s="471">
        <f t="shared" si="602"/>
        <v>164.64</v>
      </c>
      <c r="G2736" s="691">
        <f t="shared" si="590"/>
        <v>1893.3555555555554</v>
      </c>
      <c r="H2736" s="659">
        <f>ROUND(IF('Заказ, cкидки и курсы валют'!$J$23*E2736/1000*D2736&lt;387,387,'Заказ, cкидки и курсы валют'!$J$23*E2736/1000*D2736)*(1-'Заказ, cкидки и курсы валют'!$I$12),2)</f>
        <v>852.01</v>
      </c>
      <c r="I2736" s="14"/>
      <c r="J2736" s="96">
        <f>ROUND(IF(H2736&lt;'Заказ, cкидки и курсы валют'!$B$39,H2736*0.54*100/(100-'Заказ, cкидки и курсы валют'!$C$39),IF(H2736&lt;'Заказ, cкидки и курсы валют'!$B$40,H2736*0.54*100/(100-'Заказ, cкидки и курсы валют'!$C$40),IF(H2736&lt;'Заказ, cкидки и курсы валют'!$B$41,H2736*0.54*100/(100-'Заказ, cкидки и курсы валют'!$C$41),IF(H2736&lt;'Заказ, cкидки и курсы валют'!$B$42,H2736*0.54*100/(100-'Заказ, cкидки и курсы валют'!$C$42),IF(H2736&lt;'Заказ, cкидки и курсы валют'!$B$43,H2736*0.54*100/(100-'Заказ, cкидки и курсы валют'!$C$43),H2736))))),2)</f>
        <v>920.17</v>
      </c>
    </row>
    <row r="2737" spans="1:10" ht="14.15" customHeight="1" thickBot="1">
      <c r="A2737" s="403" t="s">
        <v>1114</v>
      </c>
      <c r="B2737" s="2048" t="s">
        <v>604</v>
      </c>
      <c r="C2737" s="2288">
        <v>5.57</v>
      </c>
      <c r="D2737" s="1663">
        <v>380</v>
      </c>
      <c r="E2737" s="1602">
        <f t="shared" si="603"/>
        <v>183.16799999999998</v>
      </c>
      <c r="F2737" s="471">
        <f t="shared" si="602"/>
        <v>183.17</v>
      </c>
      <c r="G2737" s="691">
        <f t="shared" si="590"/>
        <v>2106.4210526315792</v>
      </c>
      <c r="H2737" s="659">
        <f>ROUND(IF('Заказ, cкидки и курсы валют'!$J$23*E2737/1000*D2737&lt;387,387,'Заказ, cкидки и курсы валют'!$J$23*E2737/1000*D2737)*(1-'Заказ, cкидки и курсы валют'!$I$12),2)</f>
        <v>800.44</v>
      </c>
      <c r="I2737" s="14"/>
      <c r="J2737" s="96">
        <f>ROUND(IF(H2737&lt;'Заказ, cкидки и курсы валют'!$B$39,H2737*0.54*100/(100-'Заказ, cкидки и курсы валют'!$C$39),IF(H2737&lt;'Заказ, cкидки и курсы валют'!$B$40,H2737*0.54*100/(100-'Заказ, cкидки и курсы валют'!$C$40),IF(H2737&lt;'Заказ, cкидки и курсы валют'!$B$41,H2737*0.54*100/(100-'Заказ, cкидки и курсы валют'!$C$41),IF(H2737&lt;'Заказ, cкидки и курсы валют'!$B$42,H2737*0.54*100/(100-'Заказ, cкидки и курсы валют'!$C$42),IF(H2737&lt;'Заказ, cкидки и курсы валют'!$B$43,H2737*0.54*100/(100-'Заказ, cкидки и курсы валют'!$C$43),H2737))))),2)</f>
        <v>864.48</v>
      </c>
    </row>
    <row r="2738" spans="1:10" ht="14.15" customHeight="1" thickBot="1">
      <c r="A2738" s="403" t="s">
        <v>1115</v>
      </c>
      <c r="B2738" s="2048" t="s">
        <v>169</v>
      </c>
      <c r="C2738" s="2288">
        <v>6.09</v>
      </c>
      <c r="D2738" s="1663">
        <v>340</v>
      </c>
      <c r="E2738" s="1602">
        <f t="shared" si="603"/>
        <v>216.072</v>
      </c>
      <c r="F2738" s="471">
        <f t="shared" si="602"/>
        <v>216.07</v>
      </c>
      <c r="G2738" s="691">
        <f t="shared" si="590"/>
        <v>2484.8235294117649</v>
      </c>
      <c r="H2738" s="659">
        <f>ROUND(IF('Заказ, cкидки и курсы валют'!$J$23*E2738/1000*D2738&lt;387,387,'Заказ, cкидки и курсы валют'!$J$23*E2738/1000*D2738)*(1-'Заказ, cкидки и курсы валют'!$I$12),2)</f>
        <v>844.84</v>
      </c>
      <c r="I2738" s="14"/>
      <c r="J2738" s="96">
        <f>ROUND(IF(H2738&lt;'Заказ, cкидки и курсы валют'!$B$39,H2738*0.54*100/(100-'Заказ, cкидки и курсы валют'!$C$39),IF(H2738&lt;'Заказ, cкидки и курсы валют'!$B$40,H2738*0.54*100/(100-'Заказ, cкидки и курсы валют'!$C$40),IF(H2738&lt;'Заказ, cкидки и курсы валют'!$B$41,H2738*0.54*100/(100-'Заказ, cкидки и курсы валют'!$C$41),IF(H2738&lt;'Заказ, cкидки и курсы валют'!$B$42,H2738*0.54*100/(100-'Заказ, cкидки и курсы валют'!$C$42),IF(H2738&lt;'Заказ, cкидки и курсы валют'!$B$43,H2738*0.54*100/(100-'Заказ, cкидки и курсы валют'!$C$43),H2738))))),2)</f>
        <v>912.43</v>
      </c>
    </row>
    <row r="2739" spans="1:10" ht="14.15" customHeight="1" thickBot="1">
      <c r="A2739" s="403" t="s">
        <v>4996</v>
      </c>
      <c r="B2739" s="2048" t="s">
        <v>605</v>
      </c>
      <c r="C2739" s="2288">
        <v>6.9</v>
      </c>
      <c r="D2739" s="1663">
        <v>300</v>
      </c>
      <c r="E2739" s="1602">
        <f t="shared" si="603"/>
        <v>198.76799999999997</v>
      </c>
      <c r="F2739" s="471">
        <f t="shared" si="602"/>
        <v>198.77</v>
      </c>
      <c r="G2739" s="691">
        <f t="shared" si="590"/>
        <v>2285.833333333333</v>
      </c>
      <c r="H2739" s="659">
        <f>ROUND(IF('Заказ, cкидки и курсы валют'!$J$23*E2739/1000*D2739&lt;387,387,'Заказ, cкидки и курсы валют'!$J$23*E2739/1000*D2739)*(1-'Заказ, cкидки и курсы валют'!$I$12),2)</f>
        <v>685.75</v>
      </c>
      <c r="I2739" s="14"/>
      <c r="J2739" s="96">
        <f>ROUND(IF(H2739&lt;'Заказ, cкидки и курсы валют'!$B$39,H2739*0.54*100/(100-'Заказ, cкидки и курсы валют'!$C$39),IF(H2739&lt;'Заказ, cкидки и курсы валют'!$B$40,H2739*0.54*100/(100-'Заказ, cкидки и курсы валют'!$C$40),IF(H2739&lt;'Заказ, cкидки и курсы валют'!$B$41,H2739*0.54*100/(100-'Заказ, cкидки и курсы валют'!$C$41),IF(H2739&lt;'Заказ, cкидки и курсы валют'!$B$42,H2739*0.54*100/(100-'Заказ, cкидки и курсы валют'!$C$42),IF(H2739&lt;'Заказ, cкидки и курсы валют'!$B$43,H2739*0.54*100/(100-'Заказ, cкидки и курсы валют'!$C$43),H2739))))),2)</f>
        <v>740.61</v>
      </c>
    </row>
    <row r="2740" spans="1:10" ht="14.15" customHeight="1" thickBot="1">
      <c r="A2740" s="403" t="s">
        <v>1116</v>
      </c>
      <c r="B2740" s="2048" t="s">
        <v>170</v>
      </c>
      <c r="C2740" s="2288">
        <v>6.86</v>
      </c>
      <c r="D2740" s="1663">
        <v>300</v>
      </c>
      <c r="E2740" s="1602">
        <f t="shared" si="603"/>
        <v>254.56799999999998</v>
      </c>
      <c r="F2740" s="471">
        <f t="shared" si="602"/>
        <v>254.57</v>
      </c>
      <c r="G2740" s="691">
        <f t="shared" si="590"/>
        <v>2927.5333333333333</v>
      </c>
      <c r="H2740" s="659">
        <f>ROUND(IF('Заказ, cкидки и курсы валют'!$J$23*E2740/1000*D2740&lt;387,387,'Заказ, cкидки и курсы валют'!$J$23*E2740/1000*D2740)*(1-'Заказ, cкидки и курсы валют'!$I$12),2)</f>
        <v>878.26</v>
      </c>
      <c r="I2740" s="14"/>
      <c r="J2740" s="96">
        <f>ROUND(IF(H2740&lt;'Заказ, cкидки и курсы валют'!$B$39,H2740*0.54*100/(100-'Заказ, cкидки и курсы валют'!$C$39),IF(H2740&lt;'Заказ, cкидки и курсы валют'!$B$40,H2740*0.54*100/(100-'Заказ, cкидки и курсы валют'!$C$40),IF(H2740&lt;'Заказ, cкидки и курсы валют'!$B$41,H2740*0.54*100/(100-'Заказ, cкидки и курсы валют'!$C$41),IF(H2740&lt;'Заказ, cкидки и курсы валют'!$B$42,H2740*0.54*100/(100-'Заказ, cкидки и курсы валют'!$C$42),IF(H2740&lt;'Заказ, cкидки и курсы валют'!$B$43,H2740*0.54*100/(100-'Заказ, cкидки и курсы валют'!$C$43),H2740))))),2)</f>
        <v>948.52</v>
      </c>
    </row>
    <row r="2741" spans="1:10" ht="14.15" customHeight="1" thickBot="1">
      <c r="A2741" s="403" t="s">
        <v>1117</v>
      </c>
      <c r="B2741" s="2048" t="s">
        <v>171</v>
      </c>
      <c r="C2741" s="2346">
        <v>8.4499999999999993</v>
      </c>
      <c r="D2741" s="1663">
        <v>200</v>
      </c>
      <c r="E2741" s="1602">
        <f t="shared" si="603"/>
        <v>244.36799999999997</v>
      </c>
      <c r="F2741" s="471">
        <f t="shared" si="602"/>
        <v>244.37</v>
      </c>
      <c r="G2741" s="691">
        <f t="shared" si="590"/>
        <v>2810.25</v>
      </c>
      <c r="H2741" s="659">
        <f>ROUND(IF('Заказ, cкидки и курсы валют'!$J$23*E2741/1000*D2741&lt;387,387,'Заказ, cкидки и курсы валют'!$J$23*E2741/1000*D2741)*(1-'Заказ, cкидки и курсы валют'!$I$12),2)</f>
        <v>562.04999999999995</v>
      </c>
      <c r="I2741" s="14"/>
      <c r="J2741" s="96">
        <f>ROUND(IF(H2741&lt;'Заказ, cкидки и курсы валют'!$B$39,H2741*0.54*100/(100-'Заказ, cкидки и курсы валют'!$C$39),IF(H2741&lt;'Заказ, cкидки и курсы валют'!$B$40,H2741*0.54*100/(100-'Заказ, cкидки и курсы валют'!$C$40),IF(H2741&lt;'Заказ, cкидки и курсы валют'!$B$41,H2741*0.54*100/(100-'Заказ, cкидки и курсы валют'!$C$41),IF(H2741&lt;'Заказ, cкидки и курсы валют'!$B$42,H2741*0.54*100/(100-'Заказ, cкидки и курсы валют'!$C$42),IF(H2741&lt;'Заказ, cкидки и курсы валют'!$B$43,H2741*0.54*100/(100-'Заказ, cкидки и курсы валют'!$C$43),H2741))))),2)</f>
        <v>607.01</v>
      </c>
    </row>
    <row r="2742" spans="1:10" ht="14.15" customHeight="1" thickBot="1">
      <c r="A2742" s="403" t="s">
        <v>1118</v>
      </c>
      <c r="B2742" s="2048" t="s">
        <v>172</v>
      </c>
      <c r="C2742" s="2346">
        <v>9.1999999999999993</v>
      </c>
      <c r="D2742" s="1663">
        <v>150</v>
      </c>
      <c r="E2742" s="1602">
        <f t="shared" si="603"/>
        <v>273.67199999999997</v>
      </c>
      <c r="F2742" s="471">
        <f t="shared" si="602"/>
        <v>273.67</v>
      </c>
      <c r="G2742" s="691">
        <f t="shared" si="590"/>
        <v>3147.2</v>
      </c>
      <c r="H2742" s="659">
        <f>ROUND(IF('Заказ, cкидки и курсы валют'!$J$23*E2742/1000*D2742&lt;387,387,'Заказ, cкидки и курсы валют'!$J$23*E2742/1000*D2742)*(1-'Заказ, cкидки и курсы валют'!$I$12),2)</f>
        <v>472.08</v>
      </c>
      <c r="I2742" s="14"/>
      <c r="J2742" s="96">
        <f>ROUND(IF(H2742&lt;'Заказ, cкидки и курсы валют'!$B$39,H2742*0.54*100/(100-'Заказ, cкидки и курсы валют'!$C$39),IF(H2742&lt;'Заказ, cкидки и курсы валют'!$B$40,H2742*0.54*100/(100-'Заказ, cкидки и курсы валют'!$C$40),IF(H2742&lt;'Заказ, cкидки и курсы валют'!$B$41,H2742*0.54*100/(100-'Заказ, cкидки и курсы валют'!$C$41),IF(H2742&lt;'Заказ, cкидки и курсы валют'!$B$42,H2742*0.54*100/(100-'Заказ, cкидки и курсы валют'!$C$42),IF(H2742&lt;'Заказ, cкидки и курсы валют'!$B$43,H2742*0.54*100/(100-'Заказ, cкидки и курсы валют'!$C$43),H2742))))),2)</f>
        <v>566.5</v>
      </c>
    </row>
    <row r="2743" spans="1:10" ht="14.15" customHeight="1" thickBot="1">
      <c r="A2743" s="403" t="s">
        <v>1119</v>
      </c>
      <c r="B2743" s="2048" t="s">
        <v>173</v>
      </c>
      <c r="C2743" s="2288">
        <v>10.87</v>
      </c>
      <c r="D2743" s="1663">
        <v>150</v>
      </c>
      <c r="E2743" s="1602">
        <f t="shared" si="603"/>
        <v>378.02399999999994</v>
      </c>
      <c r="F2743" s="471">
        <f t="shared" si="602"/>
        <v>378.02</v>
      </c>
      <c r="G2743" s="691">
        <f t="shared" si="590"/>
        <v>4347.2666666666673</v>
      </c>
      <c r="H2743" s="659">
        <f>ROUND(IF('Заказ, cкидки и курсы валют'!$J$23*E2743/1000*D2743&lt;387,387,'Заказ, cкидки и курсы валют'!$J$23*E2743/1000*D2743)*(1-'Заказ, cкидки и курсы валют'!$I$12),2)</f>
        <v>652.09</v>
      </c>
      <c r="I2743" s="14"/>
      <c r="J2743" s="96">
        <f>ROUND(IF(H2743&lt;'Заказ, cкидки и курсы валют'!$B$39,H2743*0.54*100/(100-'Заказ, cкидки и курсы валют'!$C$39),IF(H2743&lt;'Заказ, cкидки и курсы валют'!$B$40,H2743*0.54*100/(100-'Заказ, cкидки и курсы валют'!$C$40),IF(H2743&lt;'Заказ, cкидки и курсы валют'!$B$41,H2743*0.54*100/(100-'Заказ, cкидки и курсы валют'!$C$41),IF(H2743&lt;'Заказ, cкидки и курсы валют'!$B$42,H2743*0.54*100/(100-'Заказ, cкидки и курсы валют'!$C$42),IF(H2743&lt;'Заказ, cкидки и курсы валют'!$B$43,H2743*0.54*100/(100-'Заказ, cкидки и курсы валют'!$C$43),H2743))))),2)</f>
        <v>704.26</v>
      </c>
    </row>
    <row r="2744" spans="1:10" ht="14.15" customHeight="1" thickBot="1">
      <c r="A2744" s="403" t="s">
        <v>1120</v>
      </c>
      <c r="B2744" s="2048" t="s">
        <v>174</v>
      </c>
      <c r="C2744" s="2288">
        <v>11.51</v>
      </c>
      <c r="D2744" s="1663">
        <v>100</v>
      </c>
      <c r="E2744" s="1602">
        <f t="shared" si="603"/>
        <v>390.64800000000002</v>
      </c>
      <c r="F2744" s="471">
        <f t="shared" si="602"/>
        <v>390.65</v>
      </c>
      <c r="G2744" s="691">
        <f t="shared" si="590"/>
        <v>4492.5</v>
      </c>
      <c r="H2744" s="659">
        <f>ROUND(IF('Заказ, cкидки и курсы валют'!$J$23*E2744/1000*D2744&lt;387,387,'Заказ, cкидки и курсы валют'!$J$23*E2744/1000*D2744)*(1-'Заказ, cкидки и курсы валют'!$I$12),2)</f>
        <v>449.25</v>
      </c>
      <c r="I2744" s="14"/>
      <c r="J2744" s="96">
        <f>ROUND(IF(H2744&lt;'Заказ, cкидки и курсы валют'!$B$39,H2744*0.54*100/(100-'Заказ, cкидки и курсы валют'!$C$39),IF(H2744&lt;'Заказ, cкидки и курсы валют'!$B$40,H2744*0.54*100/(100-'Заказ, cкидки и курсы валют'!$C$40),IF(H2744&lt;'Заказ, cкидки и курсы валют'!$B$41,H2744*0.54*100/(100-'Заказ, cкидки и курсы валют'!$C$41),IF(H2744&lt;'Заказ, cкидки и курсы валют'!$B$42,H2744*0.54*100/(100-'Заказ, cкидки и курсы валют'!$C$42),IF(H2744&lt;'Заказ, cкидки и курсы валют'!$B$43,H2744*0.54*100/(100-'Заказ, cкидки и курсы валют'!$C$43),H2744))))),2)</f>
        <v>539.1</v>
      </c>
    </row>
    <row r="2745" spans="1:10" ht="14.15" customHeight="1" thickBot="1">
      <c r="A2745" s="403" t="s">
        <v>8960</v>
      </c>
      <c r="B2745" s="399" t="s">
        <v>175</v>
      </c>
      <c r="C2745" s="2288">
        <v>12.39</v>
      </c>
      <c r="D2745" s="1663">
        <v>80</v>
      </c>
      <c r="E2745" s="1602">
        <f t="shared" si="603"/>
        <v>406.476</v>
      </c>
      <c r="F2745" s="471">
        <f t="shared" si="602"/>
        <v>406.48</v>
      </c>
      <c r="G2745" s="691">
        <f t="shared" si="590"/>
        <v>4837.5</v>
      </c>
      <c r="H2745" s="659">
        <f>ROUND(IF('Заказ, cкидки и курсы валют'!$J$23*E2745/1000*D2745&lt;387,387,'Заказ, cкидки и курсы валют'!$J$23*E2745/1000*D2745)*(1-'Заказ, cкидки и курсы валют'!$I$12),2)</f>
        <v>387</v>
      </c>
      <c r="I2745" s="14"/>
      <c r="J2745" s="96">
        <f>ROUND(IF(H2745&lt;'Заказ, cкидки и курсы валют'!$B$39,H2745*0.54*100/(100-'Заказ, cкидки и курсы валют'!$C$39),IF(H2745&lt;'Заказ, cкидки и курсы валют'!$B$40,H2745*0.54*100/(100-'Заказ, cкидки и курсы валют'!$C$40),IF(H2745&lt;'Заказ, cкидки и курсы валют'!$B$41,H2745*0.54*100/(100-'Заказ, cкидки и курсы валют'!$C$41),IF(H2745&lt;'Заказ, cкидки и курсы валют'!$B$42,H2745*0.54*100/(100-'Заказ, cкидки и курсы валют'!$C$42),IF(H2745&lt;'Заказ, cкидки и курсы валют'!$B$43,H2745*0.54*100/(100-'Заказ, cкидки и курсы валют'!$C$43),H2745))))),2)</f>
        <v>464.4</v>
      </c>
    </row>
    <row r="2746" spans="1:10" ht="14.15" customHeight="1" thickBot="1">
      <c r="A2746" s="403" t="s">
        <v>8961</v>
      </c>
      <c r="B2746" s="399" t="s">
        <v>8957</v>
      </c>
      <c r="C2746" s="2288">
        <v>4.26</v>
      </c>
      <c r="D2746" s="1663">
        <v>500</v>
      </c>
      <c r="E2746" s="1602">
        <f t="shared" si="603"/>
        <v>144.40799999999999</v>
      </c>
      <c r="F2746" s="471">
        <f t="shared" si="602"/>
        <v>144.41</v>
      </c>
      <c r="G2746" s="691">
        <f t="shared" si="590"/>
        <v>1660.7</v>
      </c>
      <c r="H2746" s="659">
        <f>ROUND(IF('Заказ, cкидки и курсы валют'!$J$23*E2746/1000*D2746&lt;387,387,'Заказ, cкидки и курсы валют'!$J$23*E2746/1000*D2746)*(1-'Заказ, cкидки и курсы валют'!$I$12),2)</f>
        <v>830.35</v>
      </c>
      <c r="I2746" s="14"/>
      <c r="J2746" s="96">
        <f>ROUND(IF(H2746&lt;'Заказ, cкидки и курсы валют'!$B$39,H2746*0.54*100/(100-'Заказ, cкидки и курсы валют'!$C$39),IF(H2746&lt;'Заказ, cкидки и курсы валют'!$B$40,H2746*0.54*100/(100-'Заказ, cкидки и курсы валют'!$C$40),IF(H2746&lt;'Заказ, cкидки и курсы валют'!$B$41,H2746*0.54*100/(100-'Заказ, cкидки и курсы валют'!$C$41),IF(H2746&lt;'Заказ, cкидки и курсы валют'!$B$42,H2746*0.54*100/(100-'Заказ, cкидки и курсы валют'!$C$42),IF(H2746&lt;'Заказ, cкидки и курсы валют'!$B$43,H2746*0.54*100/(100-'Заказ, cкидки и курсы валют'!$C$43),H2746))))),2)</f>
        <v>896.78</v>
      </c>
    </row>
    <row r="2747" spans="1:10" ht="14.15" customHeight="1" thickBot="1">
      <c r="A2747" s="403" t="s">
        <v>1121</v>
      </c>
      <c r="B2747" s="2048" t="s">
        <v>3434</v>
      </c>
      <c r="C2747" s="2288">
        <v>4.42</v>
      </c>
      <c r="D2747" s="1663">
        <v>450</v>
      </c>
      <c r="E2747" s="1602">
        <f t="shared" si="603"/>
        <v>152.44800000000001</v>
      </c>
      <c r="F2747" s="471">
        <f t="shared" si="602"/>
        <v>152.44999999999999</v>
      </c>
      <c r="G2747" s="691">
        <f t="shared" si="590"/>
        <v>1753.1555555555553</v>
      </c>
      <c r="H2747" s="659">
        <f>ROUND(IF('Заказ, cкидки и курсы валют'!$J$23*E2747/1000*D2747&lt;387,387,'Заказ, cкидки и курсы валют'!$J$23*E2747/1000*D2747)*(1-'Заказ, cкидки и курсы валют'!$I$12),2)</f>
        <v>788.92</v>
      </c>
      <c r="I2747" s="14"/>
      <c r="J2747" s="96">
        <f>ROUND(IF(H2747&lt;'Заказ, cкидки и курсы валют'!$B$39,H2747*0.54*100/(100-'Заказ, cкидки и курсы валют'!$C$39),IF(H2747&lt;'Заказ, cкидки и курсы валют'!$B$40,H2747*0.54*100/(100-'Заказ, cкидки и курсы валют'!$C$40),IF(H2747&lt;'Заказ, cкидки и курсы валют'!$B$41,H2747*0.54*100/(100-'Заказ, cкидки и курсы валют'!$C$41),IF(H2747&lt;'Заказ, cкидки и курсы валют'!$B$42,H2747*0.54*100/(100-'Заказ, cкидки и курсы валют'!$C$42),IF(H2747&lt;'Заказ, cкидки и курсы валют'!$B$43,H2747*0.54*100/(100-'Заказ, cкидки и курсы валют'!$C$43),H2747))))),2)</f>
        <v>852.03</v>
      </c>
    </row>
    <row r="2748" spans="1:10" ht="14.15" customHeight="1" thickBot="1">
      <c r="A2748" s="403" t="s">
        <v>1122</v>
      </c>
      <c r="B2748" s="2048" t="s">
        <v>3435</v>
      </c>
      <c r="C2748" s="2288">
        <v>4.78</v>
      </c>
      <c r="D2748" s="1663">
        <v>400</v>
      </c>
      <c r="E2748" s="1602">
        <f t="shared" si="603"/>
        <v>151.05599999999998</v>
      </c>
      <c r="F2748" s="471">
        <f t="shared" si="602"/>
        <v>151.06</v>
      </c>
      <c r="G2748" s="691">
        <f t="shared" si="590"/>
        <v>1737.1499999999999</v>
      </c>
      <c r="H2748" s="659">
        <f>ROUND(IF('Заказ, cкидки и курсы валют'!$J$23*E2748/1000*D2748&lt;387,387,'Заказ, cкидки и курсы валют'!$J$23*E2748/1000*D2748)*(1-'Заказ, cкидки и курсы валют'!$I$12),2)</f>
        <v>694.86</v>
      </c>
      <c r="I2748" s="14"/>
      <c r="J2748" s="96">
        <f>ROUND(IF(H2748&lt;'Заказ, cкидки и курсы валют'!$B$39,H2748*0.54*100/(100-'Заказ, cкидки и курсы валют'!$C$39),IF(H2748&lt;'Заказ, cкидки и курсы валют'!$B$40,H2748*0.54*100/(100-'Заказ, cкидки и курсы валют'!$C$40),IF(H2748&lt;'Заказ, cкидки и курсы валют'!$B$41,H2748*0.54*100/(100-'Заказ, cкидки и курсы валют'!$C$41),IF(H2748&lt;'Заказ, cкидки и курсы валют'!$B$42,H2748*0.54*100/(100-'Заказ, cкидки и курсы валют'!$C$42),IF(H2748&lt;'Заказ, cкидки и курсы валют'!$B$43,H2748*0.54*100/(100-'Заказ, cкидки и курсы валют'!$C$43),H2748))))),2)</f>
        <v>750.45</v>
      </c>
    </row>
    <row r="2749" spans="1:10" ht="14.15" customHeight="1" thickBot="1">
      <c r="A2749" s="403" t="s">
        <v>4997</v>
      </c>
      <c r="B2749" s="2048" t="s">
        <v>3761</v>
      </c>
      <c r="C2749" s="2288">
        <v>4.99</v>
      </c>
      <c r="D2749" s="1663">
        <v>300</v>
      </c>
      <c r="E2749" s="1602">
        <f t="shared" si="603"/>
        <v>160.00800000000001</v>
      </c>
      <c r="F2749" s="471">
        <f t="shared" si="602"/>
        <v>160.01</v>
      </c>
      <c r="G2749" s="691">
        <f t="shared" si="590"/>
        <v>1840.1</v>
      </c>
      <c r="H2749" s="659">
        <f>ROUND(IF('Заказ, cкидки и курсы валют'!$J$23*E2749/1000*D2749&lt;387,387,'Заказ, cкидки и курсы валют'!$J$23*E2749/1000*D2749)*(1-'Заказ, cкидки и курсы валют'!$I$12),2)</f>
        <v>552.03</v>
      </c>
      <c r="I2749" s="14"/>
      <c r="J2749" s="96">
        <f>ROUND(IF(H2749&lt;'Заказ, cкидки и курсы валют'!$B$39,H2749*0.54*100/(100-'Заказ, cкидки и курсы валют'!$C$39),IF(H2749&lt;'Заказ, cкидки и курсы валют'!$B$40,H2749*0.54*100/(100-'Заказ, cкидки и курсы валют'!$C$40),IF(H2749&lt;'Заказ, cкидки и курсы валют'!$B$41,H2749*0.54*100/(100-'Заказ, cкидки и курсы валют'!$C$41),IF(H2749&lt;'Заказ, cкидки и курсы валют'!$B$42,H2749*0.54*100/(100-'Заказ, cкидки и курсы валют'!$C$42),IF(H2749&lt;'Заказ, cкидки и курсы валют'!$B$43,H2749*0.54*100/(100-'Заказ, cкидки и курсы валют'!$C$43),H2749))))),2)</f>
        <v>662.44</v>
      </c>
    </row>
    <row r="2750" spans="1:10" ht="14.15" customHeight="1" thickBot="1">
      <c r="A2750" s="403" t="s">
        <v>1123</v>
      </c>
      <c r="B2750" s="2048" t="s">
        <v>99</v>
      </c>
      <c r="C2750" s="2288">
        <v>5.4</v>
      </c>
      <c r="D2750" s="1663">
        <v>400</v>
      </c>
      <c r="E2750" s="1602">
        <f t="shared" si="603"/>
        <v>170.256</v>
      </c>
      <c r="F2750" s="471">
        <f t="shared" si="602"/>
        <v>170.26</v>
      </c>
      <c r="G2750" s="691">
        <f t="shared" si="590"/>
        <v>1957.9499999999998</v>
      </c>
      <c r="H2750" s="659">
        <f>ROUND(IF('Заказ, cкидки и курсы валют'!$J$23*E2750/1000*D2750&lt;387,387,'Заказ, cкидки и курсы валют'!$J$23*E2750/1000*D2750)*(1-'Заказ, cкидки и курсы валют'!$I$12),2)</f>
        <v>783.18</v>
      </c>
      <c r="I2750" s="14"/>
      <c r="J2750" s="96">
        <f>ROUND(IF(H2750&lt;'Заказ, cкидки и курсы валют'!$B$39,H2750*0.54*100/(100-'Заказ, cкидки и курсы валют'!$C$39),IF(H2750&lt;'Заказ, cкидки и курсы валют'!$B$40,H2750*0.54*100/(100-'Заказ, cкидки и курсы валют'!$C$40),IF(H2750&lt;'Заказ, cкидки и курсы валют'!$B$41,H2750*0.54*100/(100-'Заказ, cкидки и курсы валют'!$C$41),IF(H2750&lt;'Заказ, cкидки и курсы валют'!$B$42,H2750*0.54*100/(100-'Заказ, cкидки и курсы валют'!$C$42),IF(H2750&lt;'Заказ, cкидки и курсы валют'!$B$43,H2750*0.54*100/(100-'Заказ, cкидки и курсы валют'!$C$43),H2750))))),2)</f>
        <v>845.83</v>
      </c>
    </row>
    <row r="2751" spans="1:10" ht="14.15" customHeight="1" thickBot="1">
      <c r="A2751" s="403" t="s">
        <v>1124</v>
      </c>
      <c r="B2751" s="2048" t="s">
        <v>100</v>
      </c>
      <c r="C2751" s="2288">
        <v>5.98</v>
      </c>
      <c r="D2751" s="1663">
        <v>350</v>
      </c>
      <c r="E2751" s="1602">
        <f t="shared" si="603"/>
        <v>187.87199999999999</v>
      </c>
      <c r="F2751" s="471">
        <f t="shared" si="602"/>
        <v>187.87</v>
      </c>
      <c r="G2751" s="691">
        <f t="shared" si="590"/>
        <v>2160.5142857142855</v>
      </c>
      <c r="H2751" s="659">
        <f>ROUND(IF('Заказ, cкидки и курсы валют'!$J$23*E2751/1000*D2751&lt;387,387,'Заказ, cкидки и курсы валют'!$J$23*E2751/1000*D2751)*(1-'Заказ, cкидки и курсы валют'!$I$12),2)</f>
        <v>756.18</v>
      </c>
      <c r="I2751" s="14"/>
      <c r="J2751" s="96">
        <f>ROUND(IF(H2751&lt;'Заказ, cкидки и курсы валют'!$B$39,H2751*0.54*100/(100-'Заказ, cкидки и курсы валют'!$C$39),IF(H2751&lt;'Заказ, cкидки и курсы валют'!$B$40,H2751*0.54*100/(100-'Заказ, cкидки и курсы валют'!$C$40),IF(H2751&lt;'Заказ, cкидки и курсы валют'!$B$41,H2751*0.54*100/(100-'Заказ, cкидки и курсы валют'!$C$41),IF(H2751&lt;'Заказ, cкидки и курсы валют'!$B$42,H2751*0.54*100/(100-'Заказ, cкидки и курсы валют'!$C$42),IF(H2751&lt;'Заказ, cкидки и курсы валют'!$B$43,H2751*0.54*100/(100-'Заказ, cкидки и курсы валют'!$C$43),H2751))))),2)</f>
        <v>816.67</v>
      </c>
    </row>
    <row r="2752" spans="1:10" ht="14.15" customHeight="1" thickBot="1">
      <c r="A2752" s="403" t="s">
        <v>1125</v>
      </c>
      <c r="B2752" s="2048" t="s">
        <v>1317</v>
      </c>
      <c r="C2752" s="2288">
        <v>7</v>
      </c>
      <c r="D2752" s="1663">
        <v>320</v>
      </c>
      <c r="E2752" s="1602">
        <f t="shared" si="603"/>
        <v>207.684</v>
      </c>
      <c r="F2752" s="471">
        <f t="shared" si="602"/>
        <v>207.68</v>
      </c>
      <c r="G2752" s="691">
        <f t="shared" si="590"/>
        <v>2388.375</v>
      </c>
      <c r="H2752" s="659">
        <f>ROUND(IF('Заказ, cкидки и курсы валют'!$J$23*E2752/1000*D2752&lt;387,387,'Заказ, cкидки и курсы валют'!$J$23*E2752/1000*D2752)*(1-'Заказ, cкидки и курсы валют'!$I$12),2)</f>
        <v>764.28</v>
      </c>
      <c r="I2752" s="14"/>
      <c r="J2752" s="96">
        <f>ROUND(IF(H2752&lt;'Заказ, cкидки и курсы валют'!$B$39,H2752*0.54*100/(100-'Заказ, cкидки и курсы валют'!$C$39),IF(H2752&lt;'Заказ, cкидки и курсы валют'!$B$40,H2752*0.54*100/(100-'Заказ, cкидки и курсы валют'!$C$40),IF(H2752&lt;'Заказ, cкидки и курсы валют'!$B$41,H2752*0.54*100/(100-'Заказ, cкидки и курсы валют'!$C$41),IF(H2752&lt;'Заказ, cкидки и курсы валют'!$B$42,H2752*0.54*100/(100-'Заказ, cкидки и курсы валют'!$C$42),IF(H2752&lt;'Заказ, cкидки и курсы валют'!$B$43,H2752*0.54*100/(100-'Заказ, cкидки и курсы валют'!$C$43),H2752))))),2)</f>
        <v>825.42</v>
      </c>
    </row>
    <row r="2753" spans="1:10" ht="14.15" customHeight="1" thickBot="1">
      <c r="A2753" s="403" t="s">
        <v>1126</v>
      </c>
      <c r="B2753" s="2048" t="s">
        <v>188</v>
      </c>
      <c r="C2753" s="2288">
        <v>7.85</v>
      </c>
      <c r="D2753" s="1663">
        <v>300</v>
      </c>
      <c r="E2753" s="1602">
        <f t="shared" si="603"/>
        <v>239.208</v>
      </c>
      <c r="F2753" s="471">
        <f t="shared" si="602"/>
        <v>239.21</v>
      </c>
      <c r="G2753" s="691">
        <f t="shared" si="590"/>
        <v>2750.9</v>
      </c>
      <c r="H2753" s="659">
        <f>ROUND(IF('Заказ, cкидки и курсы валют'!$J$23*E2753/1000*D2753&lt;387,387,'Заказ, cкидки и курсы валют'!$J$23*E2753/1000*D2753)*(1-'Заказ, cкидки и курсы валют'!$I$12),2)</f>
        <v>825.27</v>
      </c>
      <c r="I2753" s="14"/>
      <c r="J2753" s="96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891.29</v>
      </c>
    </row>
    <row r="2754" spans="1:10" ht="14.15" customHeight="1" thickBot="1">
      <c r="A2754" s="403" t="s">
        <v>1127</v>
      </c>
      <c r="B2754" s="2048" t="s">
        <v>609</v>
      </c>
      <c r="C2754" s="2288">
        <v>8.5</v>
      </c>
      <c r="D2754" s="1663">
        <v>260</v>
      </c>
      <c r="E2754" s="1602">
        <f t="shared" si="603"/>
        <v>264.98399999999998</v>
      </c>
      <c r="F2754" s="471">
        <f t="shared" si="602"/>
        <v>264.98</v>
      </c>
      <c r="G2754" s="691">
        <f t="shared" si="590"/>
        <v>3047.3076923076919</v>
      </c>
      <c r="H2754" s="659">
        <f>ROUND(IF('Заказ, cкидки и курсы валют'!$J$23*E2754/1000*D2754&lt;387,387,'Заказ, cкидки и курсы валют'!$J$23*E2754/1000*D2754)*(1-'Заказ, cкидки и курсы валют'!$I$12),2)</f>
        <v>792.3</v>
      </c>
      <c r="I2754" s="14"/>
      <c r="J2754" s="96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855.68</v>
      </c>
    </row>
    <row r="2755" spans="1:10" ht="14.15" customHeight="1" thickBot="1">
      <c r="A2755" s="403" t="s">
        <v>1128</v>
      </c>
      <c r="B2755" s="2048" t="s">
        <v>177</v>
      </c>
      <c r="C2755" s="2288">
        <v>8.83</v>
      </c>
      <c r="D2755" s="1663">
        <v>250</v>
      </c>
      <c r="E2755" s="1602">
        <f t="shared" si="603"/>
        <v>283.98</v>
      </c>
      <c r="F2755" s="471">
        <f t="shared" si="602"/>
        <v>283.98</v>
      </c>
      <c r="G2755" s="691">
        <f t="shared" si="590"/>
        <v>3265.76</v>
      </c>
      <c r="H2755" s="659">
        <f>ROUND(IF('Заказ, cкидки и курсы валют'!$J$23*E2755/1000*D2755&lt;387,387,'Заказ, cкидки и курсы валют'!$J$23*E2755/1000*D2755)*(1-'Заказ, cкидки и курсы валют'!$I$12),2)</f>
        <v>816.44</v>
      </c>
      <c r="I2755" s="14"/>
      <c r="J2755" s="96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881.76</v>
      </c>
    </row>
    <row r="2756" spans="1:10" ht="14.15" customHeight="1" thickBot="1">
      <c r="A2756" s="403" t="s">
        <v>4998</v>
      </c>
      <c r="B2756" s="2048" t="s">
        <v>83</v>
      </c>
      <c r="C2756" s="2288">
        <v>10.35</v>
      </c>
      <c r="D2756" s="1663">
        <v>200</v>
      </c>
      <c r="E2756" s="1602">
        <f t="shared" si="603"/>
        <v>320.07600000000002</v>
      </c>
      <c r="F2756" s="471">
        <f t="shared" si="602"/>
        <v>320.08</v>
      </c>
      <c r="G2756" s="691">
        <f t="shared" si="590"/>
        <v>3680.85</v>
      </c>
      <c r="H2756" s="659">
        <f>ROUND(IF('Заказ, cкидки и курсы валют'!$J$23*E2756/1000*D2756&lt;387,387,'Заказ, cкидки и курсы валют'!$J$23*E2756/1000*D2756)*(1-'Заказ, cкидки и курсы валют'!$I$12),2)</f>
        <v>736.17</v>
      </c>
      <c r="I2756" s="14"/>
      <c r="J2756" s="96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795.06</v>
      </c>
    </row>
    <row r="2757" spans="1:10" ht="14.15" customHeight="1" thickBot="1">
      <c r="A2757" s="403" t="s">
        <v>1129</v>
      </c>
      <c r="B2757" s="2048" t="s">
        <v>178</v>
      </c>
      <c r="C2757" s="2288">
        <v>11.19</v>
      </c>
      <c r="D2757" s="1663">
        <v>200</v>
      </c>
      <c r="E2757" s="1602">
        <f t="shared" si="603"/>
        <v>340.11599999999999</v>
      </c>
      <c r="F2757" s="471">
        <f t="shared" si="602"/>
        <v>340.12</v>
      </c>
      <c r="G2757" s="691">
        <f t="shared" si="590"/>
        <v>3911.35</v>
      </c>
      <c r="H2757" s="659">
        <f>ROUND(IF('Заказ, cкидки и курсы валют'!$J$23*E2757/1000*D2757&lt;387,387,'Заказ, cкидки и курсы валют'!$J$23*E2757/1000*D2757)*(1-'Заказ, cкидки и курсы валют'!$I$12),2)</f>
        <v>782.27</v>
      </c>
      <c r="I2757" s="14"/>
      <c r="J2757" s="96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844.85</v>
      </c>
    </row>
    <row r="2758" spans="1:10" ht="14.15" customHeight="1" thickBot="1">
      <c r="A2758" s="403" t="s">
        <v>4999</v>
      </c>
      <c r="B2758" s="2048" t="s">
        <v>2915</v>
      </c>
      <c r="C2758" s="2288">
        <v>11.96</v>
      </c>
      <c r="D2758" s="1663">
        <v>180</v>
      </c>
      <c r="E2758" s="1602">
        <f t="shared" si="603"/>
        <v>341.988</v>
      </c>
      <c r="F2758" s="471">
        <f t="shared" si="602"/>
        <v>341.99</v>
      </c>
      <c r="G2758" s="691">
        <f t="shared" si="590"/>
        <v>3932.8888888888887</v>
      </c>
      <c r="H2758" s="659">
        <f>ROUND(IF('Заказ, cкидки и курсы валют'!$J$23*E2758/1000*D2758&lt;387,387,'Заказ, cкидки и курсы валют'!$J$23*E2758/1000*D2758)*(1-'Заказ, cкидки и курсы валют'!$I$12),2)</f>
        <v>707.92</v>
      </c>
      <c r="I2758" s="14"/>
      <c r="J2758" s="96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764.55</v>
      </c>
    </row>
    <row r="2759" spans="1:10" ht="14.15" customHeight="1" thickBot="1">
      <c r="A2759" s="403" t="s">
        <v>1130</v>
      </c>
      <c r="B2759" s="2048" t="s">
        <v>179</v>
      </c>
      <c r="C2759" s="2288">
        <v>12.89</v>
      </c>
      <c r="D2759" s="1663">
        <v>150</v>
      </c>
      <c r="E2759" s="1602">
        <f t="shared" si="603"/>
        <v>431.64</v>
      </c>
      <c r="F2759" s="471">
        <f t="shared" si="602"/>
        <v>431.64</v>
      </c>
      <c r="G2759" s="691">
        <f t="shared" si="590"/>
        <v>4963.8666666666668</v>
      </c>
      <c r="H2759" s="659">
        <f>ROUND(IF('Заказ, cкидки и курсы валют'!$J$23*E2759/1000*D2759&lt;387,387,'Заказ, cкидки и курсы валют'!$J$23*E2759/1000*D2759)*(1-'Заказ, cкидки и курсы валют'!$I$12),2)</f>
        <v>744.58</v>
      </c>
      <c r="I2759" s="14"/>
      <c r="J2759" s="96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804.15</v>
      </c>
    </row>
    <row r="2760" spans="1:10" ht="14.15" customHeight="1" thickBot="1">
      <c r="A2760" s="403" t="s">
        <v>1131</v>
      </c>
      <c r="B2760" s="2048" t="s">
        <v>180</v>
      </c>
      <c r="C2760" s="2288">
        <v>14.6</v>
      </c>
      <c r="D2760" s="1663">
        <v>100</v>
      </c>
      <c r="E2760" s="1602">
        <f t="shared" si="603"/>
        <v>414.13200000000001</v>
      </c>
      <c r="F2760" s="471">
        <f t="shared" si="602"/>
        <v>414.13</v>
      </c>
      <c r="G2760" s="691">
        <f t="shared" si="590"/>
        <v>4762.5</v>
      </c>
      <c r="H2760" s="659">
        <f>ROUND(IF('Заказ, cкидки и курсы валют'!$J$23*E2760/1000*D2760&lt;387,387,'Заказ, cкидки и курсы валют'!$J$23*E2760/1000*D2760)*(1-'Заказ, cкидки и курсы валют'!$I$12),2)</f>
        <v>476.25</v>
      </c>
      <c r="I2760" s="14"/>
      <c r="J2760" s="96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571.5</v>
      </c>
    </row>
    <row r="2761" spans="1:10" ht="14.15" customHeight="1" thickBot="1">
      <c r="A2761" s="403" t="s">
        <v>1133</v>
      </c>
      <c r="B2761" s="2048" t="s">
        <v>181</v>
      </c>
      <c r="C2761" s="2288">
        <v>16.010000000000002</v>
      </c>
      <c r="D2761" s="1663">
        <v>90</v>
      </c>
      <c r="E2761" s="1602">
        <f t="shared" si="603"/>
        <v>514.16399999999999</v>
      </c>
      <c r="F2761" s="471">
        <f t="shared" si="602"/>
        <v>514.16</v>
      </c>
      <c r="G2761" s="691">
        <f t="shared" si="590"/>
        <v>5912.8888888888887</v>
      </c>
      <c r="H2761" s="659">
        <f>ROUND(IF('Заказ, cкидки и курсы валют'!$J$23*E2761/1000*D2761&lt;387,387,'Заказ, cкидки и курсы валют'!$J$23*E2761/1000*D2761)*(1-'Заказ, cкидки и курсы валют'!$I$12),2)</f>
        <v>532.16</v>
      </c>
      <c r="I2761" s="14"/>
      <c r="J2761" s="96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638.59</v>
      </c>
    </row>
    <row r="2762" spans="1:10" ht="14.15" customHeight="1" thickBot="1">
      <c r="A2762" s="403" t="s">
        <v>1132</v>
      </c>
      <c r="B2762" s="2048" t="s">
        <v>182</v>
      </c>
      <c r="C2762" s="2288">
        <v>17.5</v>
      </c>
      <c r="D2762" s="1663">
        <v>90</v>
      </c>
      <c r="E2762" s="1602">
        <f t="shared" si="603"/>
        <v>538.32000000000005</v>
      </c>
      <c r="F2762" s="471">
        <f t="shared" si="602"/>
        <v>538.32000000000005</v>
      </c>
      <c r="G2762" s="691">
        <f t="shared" si="590"/>
        <v>6190.6666666666661</v>
      </c>
      <c r="H2762" s="659">
        <f>ROUND(IF('Заказ, cкидки и курсы валют'!$J$23*E2762/1000*D2762&lt;387,387,'Заказ, cкидки и курсы валют'!$J$23*E2762/1000*D2762)*(1-'Заказ, cкидки и курсы валют'!$I$12),2)</f>
        <v>557.16</v>
      </c>
      <c r="I2762" s="14"/>
      <c r="J2762" s="96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601.73</v>
      </c>
    </row>
    <row r="2763" spans="1:10" ht="14.15" customHeight="1" thickBot="1">
      <c r="A2763" s="403" t="s">
        <v>5000</v>
      </c>
      <c r="B2763" s="2048" t="s">
        <v>183</v>
      </c>
      <c r="C2763" s="2288">
        <v>18.579999999999998</v>
      </c>
      <c r="D2763" s="1663">
        <v>70</v>
      </c>
      <c r="E2763" s="1602">
        <f t="shared" si="603"/>
        <v>600.19200000000001</v>
      </c>
      <c r="F2763" s="471">
        <f t="shared" si="602"/>
        <v>600.19000000000005</v>
      </c>
      <c r="G2763" s="691">
        <f t="shared" si="590"/>
        <v>6902.1428571428569</v>
      </c>
      <c r="H2763" s="659">
        <f>ROUND(IF('Заказ, cкидки и курсы валют'!$J$23*E2763/1000*D2763&lt;387,387,'Заказ, cкидки и курсы валют'!$J$23*E2763/1000*D2763)*(1-'Заказ, cкидки и курсы валют'!$I$12),2)</f>
        <v>483.15</v>
      </c>
      <c r="I2763" s="14"/>
      <c r="J2763" s="96">
        <f>ROUND(IF(H2763&lt;'Заказ, cкидки и курсы валют'!$B$39,H2763*0.54*100/(100-'Заказ, cкидки и курсы валют'!$C$39),IF(H2763&lt;'Заказ, cкидки и курсы валют'!$B$40,H2763*0.54*100/(100-'Заказ, cкидки и курсы валют'!$C$40),IF(H2763&lt;'Заказ, cкидки и курсы валют'!$B$41,H2763*0.54*100/(100-'Заказ, cкидки и курсы валют'!$C$41),IF(H2763&lt;'Заказ, cкидки и курсы валют'!$B$42,H2763*0.54*100/(100-'Заказ, cкидки и курсы валют'!$C$42),IF(H2763&lt;'Заказ, cкидки и курсы валют'!$B$43,H2763*0.54*100/(100-'Заказ, cкидки и курсы валют'!$C$43),H2763))))),2)</f>
        <v>579.78</v>
      </c>
    </row>
    <row r="2764" spans="1:10" ht="14.15" customHeight="1" thickBot="1">
      <c r="A2764" s="403" t="s">
        <v>8962</v>
      </c>
      <c r="B2764" s="399" t="s">
        <v>184</v>
      </c>
      <c r="C2764" s="2288">
        <v>21</v>
      </c>
      <c r="D2764" s="1663">
        <v>70</v>
      </c>
      <c r="E2764" s="1602">
        <f t="shared" si="603"/>
        <v>754.88400000000001</v>
      </c>
      <c r="F2764" s="471">
        <f t="shared" si="602"/>
        <v>754.88</v>
      </c>
      <c r="G2764" s="691">
        <f t="shared" si="590"/>
        <v>8681.1428571428551</v>
      </c>
      <c r="H2764" s="659">
        <f>ROUND(IF('Заказ, cкидки и курсы валют'!$J$23*E2764/1000*D2764&lt;387,387,'Заказ, cкидки и курсы валют'!$J$23*E2764/1000*D2764)*(1-'Заказ, cкидки и курсы валют'!$I$12),2)</f>
        <v>607.67999999999995</v>
      </c>
      <c r="I2764" s="14"/>
      <c r="J2764" s="96">
        <f>ROUND(IF(H2764&lt;'Заказ, cкидки и курсы валют'!$B$39,H2764*0.54*100/(100-'Заказ, cкидки и курсы валют'!$C$39),IF(H2764&lt;'Заказ, cкидки и курсы валют'!$B$40,H2764*0.54*100/(100-'Заказ, cкидки и курсы валют'!$C$40),IF(H2764&lt;'Заказ, cкидки и курсы валют'!$B$41,H2764*0.54*100/(100-'Заказ, cкидки и курсы валют'!$C$41),IF(H2764&lt;'Заказ, cкидки и курсы валют'!$B$42,H2764*0.54*100/(100-'Заказ, cкидки и курсы валют'!$C$42),IF(H2764&lt;'Заказ, cкидки и курсы валют'!$B$43,H2764*0.54*100/(100-'Заказ, cкидки и курсы валют'!$C$43),H2764))))),2)</f>
        <v>656.29</v>
      </c>
    </row>
    <row r="2765" spans="1:10" ht="14.15" customHeight="1" thickBot="1">
      <c r="A2765" s="403" t="s">
        <v>1134</v>
      </c>
      <c r="B2765" s="2048" t="s">
        <v>3430</v>
      </c>
      <c r="C2765" s="2288">
        <v>11.27</v>
      </c>
      <c r="D2765" s="1667">
        <v>100</v>
      </c>
      <c r="E2765" s="1602">
        <f t="shared" si="603"/>
        <v>337.86</v>
      </c>
      <c r="F2765" s="471">
        <f t="shared" si="602"/>
        <v>337.86</v>
      </c>
      <c r="G2765" s="691">
        <f t="shared" si="590"/>
        <v>3885.4</v>
      </c>
      <c r="H2765" s="659">
        <f>ROUND(IF('Заказ, cкидки и курсы валют'!$J$23*E2765/1000*D2765&lt;387,387,'Заказ, cкидки и курсы валют'!$J$23*E2765/1000*D2765)*(1-'Заказ, cкидки и курсы валют'!$I$12),2)</f>
        <v>388.54</v>
      </c>
      <c r="I2765" s="14"/>
      <c r="J2765" s="96">
        <f>ROUND(IF(H2765&lt;'Заказ, cкидки и курсы валют'!$B$39,H2765*0.54*100/(100-'Заказ, cкидки и курсы валют'!$C$39),IF(H2765&lt;'Заказ, cкидки и курсы валют'!$B$40,H2765*0.54*100/(100-'Заказ, cкидки и курсы валют'!$C$40),IF(H2765&lt;'Заказ, cкидки и курсы валют'!$B$41,H2765*0.54*100/(100-'Заказ, cкидки и курсы валют'!$C$41),IF(H2765&lt;'Заказ, cкидки и курсы валют'!$B$42,H2765*0.54*100/(100-'Заказ, cкидки и курсы валют'!$C$42),IF(H2765&lt;'Заказ, cкидки и курсы валют'!$B$43,H2765*0.54*100/(100-'Заказ, cкидки и курсы валют'!$C$43),H2765))))),2)</f>
        <v>466.25</v>
      </c>
    </row>
    <row r="2766" spans="1:10" ht="14.15" customHeight="1" thickBot="1">
      <c r="A2766" s="403" t="s">
        <v>1135</v>
      </c>
      <c r="B2766" s="2048" t="s">
        <v>2898</v>
      </c>
      <c r="C2766" s="2288">
        <v>11.51</v>
      </c>
      <c r="D2766" s="1667">
        <v>100</v>
      </c>
      <c r="E2766" s="1602">
        <f t="shared" ref="E2766:E2779" si="604">E2679*1.2</f>
        <v>389.20799999999997</v>
      </c>
      <c r="F2766" s="471">
        <f t="shared" si="602"/>
        <v>389.21</v>
      </c>
      <c r="G2766" s="691">
        <f t="shared" si="590"/>
        <v>4475.8999999999996</v>
      </c>
      <c r="H2766" s="659">
        <f>ROUND(IF('Заказ, cкидки и курсы валют'!$J$23*E2766/1000*D2766&lt;387,387,'Заказ, cкидки и курсы валют'!$J$23*E2766/1000*D2766)*(1-'Заказ, cкидки и курсы валют'!$I$12),2)</f>
        <v>447.59</v>
      </c>
      <c r="I2766" s="14"/>
      <c r="J2766" s="96">
        <f>ROUND(IF(H2766&lt;'Заказ, cкидки и курсы валют'!$B$39,H2766*0.54*100/(100-'Заказ, cкидки и курсы валют'!$C$39),IF(H2766&lt;'Заказ, cкидки и курсы валют'!$B$40,H2766*0.54*100/(100-'Заказ, cкидки и курсы валют'!$C$40),IF(H2766&lt;'Заказ, cкидки и курсы валют'!$B$41,H2766*0.54*100/(100-'Заказ, cкидки и курсы валют'!$C$41),IF(H2766&lt;'Заказ, cкидки и курсы валют'!$B$42,H2766*0.54*100/(100-'Заказ, cкидки и курсы валют'!$C$42),IF(H2766&lt;'Заказ, cкидки и курсы валют'!$B$43,H2766*0.54*100/(100-'Заказ, cкидки и курсы валют'!$C$43),H2766))))),2)</f>
        <v>537.11</v>
      </c>
    </row>
    <row r="2767" spans="1:10" ht="14.15" customHeight="1" thickBot="1">
      <c r="A2767" s="403" t="s">
        <v>1136</v>
      </c>
      <c r="B2767" s="2048" t="s">
        <v>2899</v>
      </c>
      <c r="C2767" s="2288">
        <v>13.5</v>
      </c>
      <c r="D2767" s="1667">
        <v>100</v>
      </c>
      <c r="E2767" s="1602">
        <f t="shared" si="604"/>
        <v>407.55599999999998</v>
      </c>
      <c r="F2767" s="471">
        <f t="shared" si="602"/>
        <v>407.56</v>
      </c>
      <c r="G2767" s="691">
        <f t="shared" ref="G2767:G2777" si="605">H2767/D2767*1000</f>
        <v>4686.8999999999996</v>
      </c>
      <c r="H2767" s="659">
        <f>ROUND(IF('Заказ, cкидки и курсы валют'!$J$23*E2767/1000*D2767&lt;387,387,'Заказ, cкидки и курсы валют'!$J$23*E2767/1000*D2767)*(1-'Заказ, cкидки и курсы валют'!$I$12),2)</f>
        <v>468.69</v>
      </c>
      <c r="I2767" s="14"/>
      <c r="J2767" s="96">
        <f>ROUND(IF(H2767&lt;'Заказ, cкидки и курсы валют'!$B$39,H2767*0.54*100/(100-'Заказ, cкидки и курсы валют'!$C$39),IF(H2767&lt;'Заказ, cкидки и курсы валют'!$B$40,H2767*0.54*100/(100-'Заказ, cкидки и курсы валют'!$C$40),IF(H2767&lt;'Заказ, cкидки и курсы валют'!$B$41,H2767*0.54*100/(100-'Заказ, cкидки и курсы валют'!$C$41),IF(H2767&lt;'Заказ, cкидки и курсы валют'!$B$42,H2767*0.54*100/(100-'Заказ, cкидки и курсы валют'!$C$42),IF(H2767&lt;'Заказ, cкидки и курсы валют'!$B$43,H2767*0.54*100/(100-'Заказ, cкидки и курсы валют'!$C$43),H2767))))),2)</f>
        <v>562.42999999999995</v>
      </c>
    </row>
    <row r="2768" spans="1:10" ht="14.15" customHeight="1" thickBot="1">
      <c r="A2768" s="403" t="s">
        <v>1137</v>
      </c>
      <c r="B2768" s="2048" t="s">
        <v>610</v>
      </c>
      <c r="C2768" s="2288">
        <v>16.05</v>
      </c>
      <c r="D2768" s="1667">
        <v>100</v>
      </c>
      <c r="E2768" s="1602">
        <f t="shared" si="604"/>
        <v>617.44799999999998</v>
      </c>
      <c r="F2768" s="471">
        <f t="shared" si="602"/>
        <v>617.45000000000005</v>
      </c>
      <c r="G2768" s="691">
        <f t="shared" si="605"/>
        <v>7100.7000000000007</v>
      </c>
      <c r="H2768" s="659">
        <f>ROUND(IF('Заказ, cкидки и курсы валют'!$J$23*E2768/1000*D2768&lt;387,387,'Заказ, cкидки и курсы валют'!$J$23*E2768/1000*D2768)*(1-'Заказ, cкидки и курсы валют'!$I$12),2)</f>
        <v>710.07</v>
      </c>
      <c r="I2768" s="14"/>
      <c r="J2768" s="96">
        <f>ROUND(IF(H2768&lt;'Заказ, cкидки и курсы валют'!$B$39,H2768*0.54*100/(100-'Заказ, cкидки и курсы валют'!$C$39),IF(H2768&lt;'Заказ, cкидки и курсы валют'!$B$40,H2768*0.54*100/(100-'Заказ, cкидки и курсы валют'!$C$40),IF(H2768&lt;'Заказ, cкидки и курсы валют'!$B$41,H2768*0.54*100/(100-'Заказ, cкидки и курсы валют'!$C$41),IF(H2768&lt;'Заказ, cкидки и курсы валют'!$B$42,H2768*0.54*100/(100-'Заказ, cкидки и курсы валют'!$C$42),IF(H2768&lt;'Заказ, cкидки и курсы валют'!$B$43,H2768*0.54*100/(100-'Заказ, cкидки и курсы валют'!$C$43),H2768))))),2)</f>
        <v>766.88</v>
      </c>
    </row>
    <row r="2769" spans="1:10" ht="14.15" customHeight="1" thickBot="1">
      <c r="A2769" s="403" t="s">
        <v>1138</v>
      </c>
      <c r="B2769" s="2048" t="s">
        <v>2900</v>
      </c>
      <c r="C2769" s="2288">
        <v>15.77</v>
      </c>
      <c r="D2769" s="1664">
        <v>100</v>
      </c>
      <c r="E2769" s="1602">
        <f t="shared" si="604"/>
        <v>516.93599999999992</v>
      </c>
      <c r="F2769" s="471">
        <f t="shared" si="602"/>
        <v>516.94000000000005</v>
      </c>
      <c r="G2769" s="691">
        <f t="shared" si="605"/>
        <v>5944.8</v>
      </c>
      <c r="H2769" s="659">
        <f>ROUND(IF('Заказ, cкидки и курсы валют'!$J$23*E2769/1000*D2769&lt;387,387,'Заказ, cкидки и курсы валют'!$J$23*E2769/1000*D2769)*(1-'Заказ, cкидки и курсы валют'!$I$12),2)</f>
        <v>594.48</v>
      </c>
      <c r="I2769" s="14"/>
      <c r="J2769" s="96">
        <f>ROUND(IF(H2769&lt;'Заказ, cкидки и курсы валют'!$B$39,H2769*0.54*100/(100-'Заказ, cкидки и курсы валют'!$C$39),IF(H2769&lt;'Заказ, cкидки и курсы валют'!$B$40,H2769*0.54*100/(100-'Заказ, cкидки и курсы валют'!$C$40),IF(H2769&lt;'Заказ, cкидки и курсы валют'!$B$41,H2769*0.54*100/(100-'Заказ, cкидки и курсы валют'!$C$41),IF(H2769&lt;'Заказ, cкидки и курсы валют'!$B$42,H2769*0.54*100/(100-'Заказ, cкидки и курсы валют'!$C$42),IF(H2769&lt;'Заказ, cкидки и курсы валют'!$B$43,H2769*0.54*100/(100-'Заказ, cкидки и курсы валют'!$C$43),H2769))))),2)</f>
        <v>642.04</v>
      </c>
    </row>
    <row r="2770" spans="1:10" ht="14.15" customHeight="1" thickBot="1">
      <c r="A2770" s="403" t="s">
        <v>1139</v>
      </c>
      <c r="B2770" s="2048" t="s">
        <v>189</v>
      </c>
      <c r="C2770" s="2288">
        <v>18.63</v>
      </c>
      <c r="D2770" s="1667">
        <v>100</v>
      </c>
      <c r="E2770" s="1602">
        <f t="shared" si="604"/>
        <v>571.75199999999995</v>
      </c>
      <c r="F2770" s="471">
        <f t="shared" si="602"/>
        <v>571.75</v>
      </c>
      <c r="G2770" s="691">
        <f t="shared" si="605"/>
        <v>6575.1</v>
      </c>
      <c r="H2770" s="659">
        <f>ROUND(IF('Заказ, cкидки и курсы валют'!$J$23*E2770/1000*D2770&lt;387,387,'Заказ, cкидки и курсы валют'!$J$23*E2770/1000*D2770)*(1-'Заказ, cкидки и курсы валют'!$I$12),2)</f>
        <v>657.51</v>
      </c>
      <c r="I2770" s="14"/>
      <c r="J2770" s="96">
        <f>ROUND(IF(H2770&lt;'Заказ, cкидки и курсы валют'!$B$39,H2770*0.54*100/(100-'Заказ, cкидки и курсы валют'!$C$39),IF(H2770&lt;'Заказ, cкидки и курсы валют'!$B$40,H2770*0.54*100/(100-'Заказ, cкидки и курсы валют'!$C$40),IF(H2770&lt;'Заказ, cкидки и курсы валют'!$B$41,H2770*0.54*100/(100-'Заказ, cкидки и курсы валют'!$C$41),IF(H2770&lt;'Заказ, cкидки и курсы валют'!$B$42,H2770*0.54*100/(100-'Заказ, cкидки и курсы валют'!$C$42),IF(H2770&lt;'Заказ, cкидки и курсы валют'!$B$43,H2770*0.54*100/(100-'Заказ, cкидки и курсы валют'!$C$43),H2770))))),2)</f>
        <v>710.11</v>
      </c>
    </row>
    <row r="2771" spans="1:10" ht="14.15" customHeight="1" thickBot="1">
      <c r="A2771" s="403" t="s">
        <v>5001</v>
      </c>
      <c r="B2771" s="2048" t="s">
        <v>1303</v>
      </c>
      <c r="C2771" s="2288">
        <v>18.72</v>
      </c>
      <c r="D2771" s="1667">
        <v>100</v>
      </c>
      <c r="E2771" s="1602">
        <f t="shared" si="604"/>
        <v>614.22</v>
      </c>
      <c r="F2771" s="471">
        <f t="shared" si="602"/>
        <v>614.22</v>
      </c>
      <c r="G2771" s="691">
        <f t="shared" si="605"/>
        <v>7063.5</v>
      </c>
      <c r="H2771" s="659">
        <f>ROUND(IF('Заказ, cкидки и курсы валют'!$J$23*E2771/1000*D2771&lt;387,387,'Заказ, cкидки и курсы валют'!$J$23*E2771/1000*D2771)*(1-'Заказ, cкидки и курсы валют'!$I$12),2)</f>
        <v>706.35</v>
      </c>
      <c r="I2771" s="14"/>
      <c r="J2771" s="96">
        <f>ROUND(IF(H2771&lt;'Заказ, cкидки и курсы валют'!$B$39,H2771*0.54*100/(100-'Заказ, cкидки и курсы валют'!$C$39),IF(H2771&lt;'Заказ, cкидки и курсы валют'!$B$40,H2771*0.54*100/(100-'Заказ, cкидки и курсы валют'!$C$40),IF(H2771&lt;'Заказ, cкидки и курсы валют'!$B$41,H2771*0.54*100/(100-'Заказ, cкидки и курсы валют'!$C$41),IF(H2771&lt;'Заказ, cкидки и курсы валют'!$B$42,H2771*0.54*100/(100-'Заказ, cкидки и курсы валют'!$C$42),IF(H2771&lt;'Заказ, cкидки и курсы валют'!$B$43,H2771*0.54*100/(100-'Заказ, cкидки и курсы валют'!$C$43),H2771))))),2)</f>
        <v>762.86</v>
      </c>
    </row>
    <row r="2772" spans="1:10" ht="14.15" customHeight="1" thickBot="1">
      <c r="A2772" s="403" t="s">
        <v>1140</v>
      </c>
      <c r="B2772" s="2048" t="s">
        <v>190</v>
      </c>
      <c r="C2772" s="2288">
        <v>21.36</v>
      </c>
      <c r="D2772" s="1667">
        <v>100</v>
      </c>
      <c r="E2772" s="1602">
        <f t="shared" si="604"/>
        <v>628.09199999999998</v>
      </c>
      <c r="F2772" s="471">
        <f t="shared" si="602"/>
        <v>628.09</v>
      </c>
      <c r="G2772" s="691">
        <f t="shared" si="605"/>
        <v>7223.0999999999995</v>
      </c>
      <c r="H2772" s="659">
        <f>ROUND(IF('Заказ, cкидки и курсы валют'!$J$23*E2772/1000*D2772&lt;387,387,'Заказ, cкидки и курсы валют'!$J$23*E2772/1000*D2772)*(1-'Заказ, cкидки и курсы валют'!$I$12),2)</f>
        <v>722.31</v>
      </c>
      <c r="I2772" s="14"/>
      <c r="J2772" s="96">
        <f>ROUND(IF(H2772&lt;'Заказ, cкидки и курсы валют'!$B$39,H2772*0.54*100/(100-'Заказ, cкидки и курсы валют'!$C$39),IF(H2772&lt;'Заказ, cкидки и курсы валют'!$B$40,H2772*0.54*100/(100-'Заказ, cкидки и курсы валют'!$C$40),IF(H2772&lt;'Заказ, cкидки и курсы валют'!$B$41,H2772*0.54*100/(100-'Заказ, cкидки и курсы валют'!$C$41),IF(H2772&lt;'Заказ, cкидки и курсы валют'!$B$42,H2772*0.54*100/(100-'Заказ, cкидки и курсы валют'!$C$42),IF(H2772&lt;'Заказ, cкидки и курсы валют'!$B$43,H2772*0.54*100/(100-'Заказ, cкидки и курсы валют'!$C$43),H2772))))),2)</f>
        <v>780.09</v>
      </c>
    </row>
    <row r="2773" spans="1:10" ht="14.15" customHeight="1" thickBot="1">
      <c r="A2773" s="403" t="s">
        <v>1141</v>
      </c>
      <c r="B2773" s="2048" t="s">
        <v>191</v>
      </c>
      <c r="C2773" s="2288">
        <v>24.88</v>
      </c>
      <c r="D2773" s="1667">
        <v>100</v>
      </c>
      <c r="E2773" s="1602">
        <f t="shared" si="604"/>
        <v>822.19199999999989</v>
      </c>
      <c r="F2773" s="471">
        <f t="shared" si="602"/>
        <v>822.19</v>
      </c>
      <c r="G2773" s="691">
        <f t="shared" si="605"/>
        <v>9455.1999999999989</v>
      </c>
      <c r="H2773" s="659">
        <f>ROUND(IF('Заказ, cкидки и курсы валют'!$J$23*E2773/1000*D2773&lt;387,387,'Заказ, cкидки и курсы валют'!$J$23*E2773/1000*D2773)*(1-'Заказ, cкидки и курсы валют'!$I$12),2)</f>
        <v>945.52</v>
      </c>
      <c r="I2773" s="14"/>
      <c r="J2773" s="96">
        <f>ROUND(IF(H2773&lt;'Заказ, cкидки и курсы валют'!$B$39,H2773*0.54*100/(100-'Заказ, cкидки и курсы валют'!$C$39),IF(H2773&lt;'Заказ, cкидки и курсы валют'!$B$40,H2773*0.54*100/(100-'Заказ, cкидки и курсы валют'!$C$40),IF(H2773&lt;'Заказ, cкидки и курсы валют'!$B$41,H2773*0.54*100/(100-'Заказ, cкидки и курсы валют'!$C$41),IF(H2773&lt;'Заказ, cкидки и курсы валют'!$B$42,H2773*0.54*100/(100-'Заказ, cкидки и курсы валют'!$C$42),IF(H2773&lt;'Заказ, cкидки и курсы валют'!$B$43,H2773*0.54*100/(100-'Заказ, cкидки и курсы валют'!$C$43),H2773))))),2)</f>
        <v>945.52</v>
      </c>
    </row>
    <row r="2774" spans="1:10" ht="14.15" customHeight="1" thickBot="1">
      <c r="A2774" s="403" t="s">
        <v>1142</v>
      </c>
      <c r="B2774" s="2048" t="s">
        <v>192</v>
      </c>
      <c r="C2774" s="2288">
        <v>27.5</v>
      </c>
      <c r="D2774" s="1668">
        <v>80</v>
      </c>
      <c r="E2774" s="1602">
        <f t="shared" si="604"/>
        <v>913.82399999999996</v>
      </c>
      <c r="F2774" s="471">
        <f t="shared" si="602"/>
        <v>913.82</v>
      </c>
      <c r="G2774" s="691">
        <f t="shared" si="605"/>
        <v>10509</v>
      </c>
      <c r="H2774" s="659">
        <f>ROUND(IF('Заказ, cкидки и курсы валют'!$J$23*E2774/1000*D2774&lt;387,387,'Заказ, cкидки и курсы валют'!$J$23*E2774/1000*D2774)*(1-'Заказ, cкидки и курсы валют'!$I$12),2)</f>
        <v>840.72</v>
      </c>
      <c r="I2774" s="14"/>
      <c r="J2774" s="96">
        <f>ROUND(IF(H2774&lt;'Заказ, cкидки и курсы валют'!$B$39,H2774*0.54*100/(100-'Заказ, cкидки и курсы валют'!$C$39),IF(H2774&lt;'Заказ, cкидки и курсы валют'!$B$40,H2774*0.54*100/(100-'Заказ, cкидки и курсы валют'!$C$40),IF(H2774&lt;'Заказ, cкидки и курсы валют'!$B$41,H2774*0.54*100/(100-'Заказ, cкидки и курсы валют'!$C$41),IF(H2774&lt;'Заказ, cкидки и курсы валют'!$B$42,H2774*0.54*100/(100-'Заказ, cкидки и курсы валют'!$C$42),IF(H2774&lt;'Заказ, cкидки и курсы валют'!$B$43,H2774*0.54*100/(100-'Заказ, cкидки и курсы валют'!$C$43),H2774))))),2)</f>
        <v>907.98</v>
      </c>
    </row>
    <row r="2775" spans="1:10" ht="14.15" customHeight="1" thickBot="1">
      <c r="A2775" s="403" t="s">
        <v>1143</v>
      </c>
      <c r="B2775" s="2048" t="s">
        <v>193</v>
      </c>
      <c r="C2775" s="2288">
        <v>30.8</v>
      </c>
      <c r="D2775" s="1668">
        <v>50</v>
      </c>
      <c r="E2775" s="1602">
        <f t="shared" si="604"/>
        <v>1126.08</v>
      </c>
      <c r="F2775" s="471">
        <f t="shared" si="602"/>
        <v>1126.08</v>
      </c>
      <c r="G2775" s="691">
        <f t="shared" si="605"/>
        <v>12950</v>
      </c>
      <c r="H2775" s="659">
        <f>ROUND(IF('Заказ, cкидки и курсы валют'!$J$23*E2775/1000*D2775&lt;387,387,'Заказ, cкидки и курсы валют'!$J$23*E2775/1000*D2775)*(1-'Заказ, cкидки и курсы валют'!$I$12),2)</f>
        <v>647.5</v>
      </c>
      <c r="I2775" s="14"/>
      <c r="J2775" s="96">
        <f>ROUND(IF(H2775&lt;'Заказ, cкидки и курсы валют'!$B$39,H2775*0.54*100/(100-'Заказ, cкидки и курсы валют'!$C$39),IF(H2775&lt;'Заказ, cкидки и курсы валют'!$B$40,H2775*0.54*100/(100-'Заказ, cкидки и курсы валют'!$C$40),IF(H2775&lt;'Заказ, cкидки и курсы валют'!$B$41,H2775*0.54*100/(100-'Заказ, cкидки и курсы валют'!$C$41),IF(H2775&lt;'Заказ, cкидки и курсы валют'!$B$42,H2775*0.54*100/(100-'Заказ, cкидки и курсы валют'!$C$42),IF(H2775&lt;'Заказ, cкидки и курсы валют'!$B$43,H2775*0.54*100/(100-'Заказ, cкидки и курсы валют'!$C$43),H2775))))),2)</f>
        <v>699.3</v>
      </c>
    </row>
    <row r="2776" spans="1:10" ht="14.15" customHeight="1" thickBot="1">
      <c r="A2776" s="403" t="s">
        <v>1144</v>
      </c>
      <c r="B2776" s="2048" t="s">
        <v>2901</v>
      </c>
      <c r="C2776" s="2288">
        <v>31.4</v>
      </c>
      <c r="D2776" s="1668">
        <v>50</v>
      </c>
      <c r="E2776" s="1602">
        <f t="shared" si="604"/>
        <v>1221.3599999999999</v>
      </c>
      <c r="F2776" s="471">
        <f t="shared" si="602"/>
        <v>1221.3599999999999</v>
      </c>
      <c r="G2776" s="691">
        <f t="shared" si="605"/>
        <v>14045.6</v>
      </c>
      <c r="H2776" s="659">
        <f>ROUND(IF('Заказ, cкидки и курсы валют'!$J$23*E2776/1000*D2776&lt;387,387,'Заказ, cкидки и курсы валют'!$J$23*E2776/1000*D2776)*(1-'Заказ, cкидки и курсы валют'!$I$12),2)</f>
        <v>702.28</v>
      </c>
      <c r="I2776" s="14"/>
      <c r="J2776" s="96">
        <f>ROUND(IF(H2776&lt;'Заказ, cкидки и курсы валют'!$B$39,H2776*0.54*100/(100-'Заказ, cкидки и курсы валют'!$C$39),IF(H2776&lt;'Заказ, cкидки и курсы валют'!$B$40,H2776*0.54*100/(100-'Заказ, cкидки и курсы валют'!$C$40),IF(H2776&lt;'Заказ, cкидки и курсы валют'!$B$41,H2776*0.54*100/(100-'Заказ, cкидки и курсы валют'!$C$41),IF(H2776&lt;'Заказ, cкидки и курсы валют'!$B$42,H2776*0.54*100/(100-'Заказ, cкидки и курсы валют'!$C$42),IF(H2776&lt;'Заказ, cкидки и курсы валют'!$B$43,H2776*0.54*100/(100-'Заказ, cкидки и курсы валют'!$C$43),H2776))))),2)</f>
        <v>758.46</v>
      </c>
    </row>
    <row r="2777" spans="1:10" ht="14.15" customHeight="1" thickBot="1">
      <c r="A2777" s="403" t="s">
        <v>1145</v>
      </c>
      <c r="B2777" s="2048" t="s">
        <v>194</v>
      </c>
      <c r="C2777" s="2288">
        <v>36.5</v>
      </c>
      <c r="D2777" s="1668">
        <v>50</v>
      </c>
      <c r="E2777" s="1602">
        <f t="shared" si="604"/>
        <v>1377.588</v>
      </c>
      <c r="F2777" s="471">
        <f t="shared" si="602"/>
        <v>1377.59</v>
      </c>
      <c r="G2777" s="691">
        <f t="shared" si="605"/>
        <v>15842.2</v>
      </c>
      <c r="H2777" s="659">
        <f>ROUND(IF('Заказ, cкидки и курсы валют'!$J$23*E2777/1000*D2777&lt;387,387,'Заказ, cкидки и курсы валют'!$J$23*E2777/1000*D2777)*(1-'Заказ, cкидки и курсы валют'!$I$12),2)</f>
        <v>792.11</v>
      </c>
      <c r="I2777" s="14"/>
      <c r="J2777" s="96">
        <f>ROUND(IF(H2777&lt;'Заказ, cкидки и курсы валют'!$B$39,H2777*0.54*100/(100-'Заказ, cкидки и курсы валют'!$C$39),IF(H2777&lt;'Заказ, cкидки и курсы валют'!$B$40,H2777*0.54*100/(100-'Заказ, cкидки и курсы валют'!$C$40),IF(H2777&lt;'Заказ, cкидки и курсы валют'!$B$41,H2777*0.54*100/(100-'Заказ, cкидки и курсы валют'!$C$41),IF(H2777&lt;'Заказ, cкидки и курсы валют'!$B$42,H2777*0.54*100/(100-'Заказ, cкидки и курсы валют'!$C$42),IF(H2777&lt;'Заказ, cкидки и курсы валют'!$B$43,H2777*0.54*100/(100-'Заказ, cкидки и курсы валют'!$C$43),H2777))))),2)</f>
        <v>855.48</v>
      </c>
    </row>
    <row r="2778" spans="1:10" ht="14.15" customHeight="1" thickBot="1">
      <c r="A2778" s="403" t="s">
        <v>11766</v>
      </c>
      <c r="B2778" s="399" t="s">
        <v>3175</v>
      </c>
      <c r="C2778" s="2288">
        <v>25.2</v>
      </c>
      <c r="D2778" s="1668">
        <v>100</v>
      </c>
      <c r="E2778" s="1602">
        <f t="shared" si="604"/>
        <v>726.3359999999999</v>
      </c>
      <c r="F2778" s="471">
        <f t="shared" ref="F2778" si="606">ROUND(E2778*(1-$F$11),2)</f>
        <v>726.34</v>
      </c>
      <c r="G2778" s="691">
        <f t="shared" ref="G2778" si="607">H2778/D2778*1000</f>
        <v>8352.9</v>
      </c>
      <c r="H2778" s="659">
        <f>ROUND(IF('Заказ, cкидки и курсы валют'!$J$23*E2778/1000*D2778&lt;387,387,'Заказ, cкидки и курсы валют'!$J$23*E2778/1000*D2778)*(1-'Заказ, cкидки и курсы валют'!$I$12),2)</f>
        <v>835.29</v>
      </c>
      <c r="I2778" s="14"/>
      <c r="J2778" s="22"/>
    </row>
    <row r="2779" spans="1:10" ht="14.15" customHeight="1">
      <c r="A2779" s="403" t="s">
        <v>12536</v>
      </c>
      <c r="B2779" s="399" t="s">
        <v>2902</v>
      </c>
      <c r="C2779" s="2288">
        <v>28</v>
      </c>
      <c r="D2779" s="1668">
        <v>70</v>
      </c>
      <c r="E2779" s="1602">
        <f t="shared" si="604"/>
        <v>832.76400000000001</v>
      </c>
      <c r="F2779" s="471">
        <f t="shared" ref="F2779" si="608">ROUND(E2779*(1-$F$11),2)</f>
        <v>832.76</v>
      </c>
      <c r="G2779" s="691">
        <f t="shared" ref="G2779" si="609">H2779/D2779*1000</f>
        <v>9576.8571428571431</v>
      </c>
      <c r="H2779" s="659">
        <f>ROUND(IF('Заказ, cкидки и курсы валют'!$J$23*E2779/1000*D2779&lt;387,387,'Заказ, cкидки и курсы валют'!$J$23*E2779/1000*D2779)*(1-'Заказ, cкидки и курсы валют'!$I$12),2)</f>
        <v>670.38</v>
      </c>
      <c r="I2779" s="14"/>
      <c r="J2779" s="22"/>
    </row>
    <row r="2780" spans="1:10" ht="12" customHeight="1" thickBot="1"/>
    <row r="2781" spans="1:10" ht="15" customHeight="1">
      <c r="A2781" s="904"/>
      <c r="B2781" s="905"/>
      <c r="C2781" s="1962"/>
      <c r="D2781" s="64" t="s">
        <v>2324</v>
      </c>
      <c r="E2781" s="428"/>
      <c r="F2781" s="428"/>
      <c r="G2781" s="518"/>
      <c r="H2781" s="67"/>
      <c r="I2781" s="68"/>
    </row>
    <row r="2782" spans="1:10" ht="15" customHeight="1">
      <c r="A2782" s="890"/>
      <c r="C2782" s="1475" t="s">
        <v>2325</v>
      </c>
      <c r="D2782" s="81"/>
      <c r="E2782" s="429"/>
      <c r="F2782" s="441"/>
      <c r="G2782" s="84"/>
      <c r="H2782" s="83"/>
      <c r="I2782" s="132"/>
    </row>
    <row r="2783" spans="1:10" ht="12" customHeight="1">
      <c r="A2783" s="890"/>
      <c r="C2783" s="1475"/>
      <c r="D2783" s="70"/>
      <c r="E2783" s="713"/>
      <c r="F2783" s="465"/>
      <c r="G2783" s="703"/>
      <c r="H2783" s="16"/>
      <c r="I2783" s="132"/>
    </row>
    <row r="2784" spans="1:10" ht="12" customHeight="1">
      <c r="A2784" s="890"/>
      <c r="C2784" s="1475"/>
      <c r="D2784" s="70"/>
      <c r="E2784" s="713"/>
      <c r="F2784" s="465"/>
      <c r="G2784" s="703"/>
      <c r="H2784" s="16"/>
      <c r="I2784" s="132"/>
    </row>
    <row r="2785" spans="1:10" ht="12" customHeight="1">
      <c r="A2785" s="890"/>
      <c r="C2785" s="1475"/>
      <c r="D2785" s="70"/>
      <c r="E2785" s="713"/>
      <c r="F2785" s="465"/>
      <c r="G2785" s="703"/>
      <c r="H2785" s="16"/>
      <c r="I2785" s="132"/>
    </row>
    <row r="2786" spans="1:10" ht="16.5" customHeight="1" thickBot="1">
      <c r="A2786" s="2044" t="s">
        <v>7304</v>
      </c>
      <c r="B2786" s="2045"/>
      <c r="C2786" s="2345"/>
      <c r="D2786" s="136"/>
      <c r="E2786" s="717"/>
      <c r="F2786" s="467"/>
      <c r="G2786" s="704"/>
      <c r="H2786" s="136"/>
      <c r="I2786" s="137"/>
    </row>
    <row r="2787" spans="1:10" ht="39.75" customHeight="1">
      <c r="A2787" s="1519" t="s">
        <v>1013</v>
      </c>
      <c r="B2787" s="1520" t="s">
        <v>1014</v>
      </c>
      <c r="C2787" s="2286" t="s">
        <v>665</v>
      </c>
      <c r="D2787" s="158" t="s">
        <v>2923</v>
      </c>
      <c r="E2787" s="432" t="s">
        <v>10276</v>
      </c>
      <c r="F2787" s="469" t="s">
        <v>2578</v>
      </c>
      <c r="G2787" s="693" t="s">
        <v>2427</v>
      </c>
      <c r="H2787" s="264" t="s">
        <v>493</v>
      </c>
      <c r="I2787" s="160" t="s">
        <v>4003</v>
      </c>
      <c r="J2787" s="327" t="s">
        <v>11229</v>
      </c>
    </row>
    <row r="2788" spans="1:10" ht="14.15" customHeight="1" thickBot="1">
      <c r="A2788" s="1519"/>
      <c r="B2788" s="1680"/>
      <c r="C2788" s="2286" t="s">
        <v>3419</v>
      </c>
      <c r="D2788" s="313" t="s">
        <v>2428</v>
      </c>
      <c r="E2788" s="715" t="s">
        <v>264</v>
      </c>
      <c r="F2788" s="475">
        <f>'Заказ, cкидки и курсы валют'!$I$12</f>
        <v>0</v>
      </c>
      <c r="G2788" s="764"/>
      <c r="H2788" s="358"/>
      <c r="I2788" s="252"/>
      <c r="J2788" s="264"/>
    </row>
    <row r="2789" spans="1:10" ht="14.15" customHeight="1" thickBot="1">
      <c r="A2789" s="403" t="s">
        <v>7591</v>
      </c>
      <c r="B2789" s="2048" t="s">
        <v>2973</v>
      </c>
      <c r="C2789" s="2288">
        <v>0.57999999999999996</v>
      </c>
      <c r="D2789" s="1639">
        <v>100</v>
      </c>
      <c r="E2789" s="1602">
        <f t="shared" ref="E2789:E2820" si="610">(E2615*2)+(1000/D2789*7.5)</f>
        <v>129.69999999999999</v>
      </c>
      <c r="F2789" s="471">
        <f t="shared" ref="F2789:F2806" si="611">ROUND(E2789*(1-$F$11),2)</f>
        <v>129.69999999999999</v>
      </c>
      <c r="G2789" s="691">
        <f>H2789/D2789*1000</f>
        <v>3870</v>
      </c>
      <c r="H2789" s="659">
        <f>ROUND(IF('Заказ, cкидки и курсы валют'!$J$23*E2789/1000*D2789&lt;387,387,'Заказ, cкидки и курсы валют'!$J$23*E2789/1000*D2789)*(1-'Заказ, cкидки и курсы валют'!$I$12),2)</f>
        <v>387</v>
      </c>
      <c r="I2789" s="14"/>
      <c r="J2789" s="96">
        <f>ROUND(IF(H2789&lt;'Заказ, cкидки и курсы валют'!$B$39,H2789*0.54*100/(100-'Заказ, cкидки и курсы валют'!$C$39),IF(H2789&lt;'Заказ, cкидки и курсы валют'!$B$40,H2789*0.54*100/(100-'Заказ, cкидки и курсы валют'!$C$40),IF(H2789&lt;'Заказ, cкидки и курсы валют'!$B$41,H2789*0.54*100/(100-'Заказ, cкидки и курсы валют'!$C$41),IF(H2789&lt;'Заказ, cкидки и курсы валют'!$B$42,H2789*0.54*100/(100-'Заказ, cкидки и курсы валют'!$C$42),IF(H2789&lt;'Заказ, cкидки и курсы валют'!$B$43,H2789*0.54*100/(100-'Заказ, cкидки и курсы валют'!$C$43),H2789))))),2)</f>
        <v>464.4</v>
      </c>
    </row>
    <row r="2790" spans="1:10" ht="14.15" customHeight="1" thickBot="1">
      <c r="A2790" s="403" t="s">
        <v>7592</v>
      </c>
      <c r="B2790" s="2048" t="s">
        <v>2974</v>
      </c>
      <c r="C2790" s="2288">
        <v>0.7</v>
      </c>
      <c r="D2790" s="1639">
        <v>100</v>
      </c>
      <c r="E2790" s="1602">
        <f t="shared" si="610"/>
        <v>128.02000000000001</v>
      </c>
      <c r="F2790" s="471">
        <f t="shared" si="611"/>
        <v>128.02000000000001</v>
      </c>
      <c r="G2790" s="691">
        <f t="shared" ref="G2790:G2853" si="612">H2790/D2790*1000</f>
        <v>3870</v>
      </c>
      <c r="H2790" s="659">
        <f>ROUND(IF('Заказ, cкидки и курсы валют'!$J$23*E2790/1000*D2790&lt;387,387,'Заказ, cкидки и курсы валют'!$J$23*E2790/1000*D2790)*(1-'Заказ, cкидки и курсы валют'!$I$12),2)</f>
        <v>387</v>
      </c>
      <c r="I2790" s="14"/>
      <c r="J2790" s="96">
        <f>ROUND(IF(H2790&lt;'Заказ, cкидки и курсы валют'!$B$39,H2790*0.54*100/(100-'Заказ, cкидки и курсы валют'!$C$39),IF(H2790&lt;'Заказ, cкидки и курсы валют'!$B$40,H2790*0.54*100/(100-'Заказ, cкидки и курсы валют'!$C$40),IF(H2790&lt;'Заказ, cкидки и курсы валют'!$B$41,H2790*0.54*100/(100-'Заказ, cкидки и курсы валют'!$C$41),IF(H2790&lt;'Заказ, cкидки и курсы валют'!$B$42,H2790*0.54*100/(100-'Заказ, cкидки и курсы валют'!$C$42),IF(H2790&lt;'Заказ, cкидки и курсы валют'!$B$43,H2790*0.54*100/(100-'Заказ, cкидки и курсы валют'!$C$43),H2790))))),2)</f>
        <v>464.4</v>
      </c>
    </row>
    <row r="2791" spans="1:10" ht="14.15" customHeight="1" thickBot="1">
      <c r="A2791" s="403" t="s">
        <v>7593</v>
      </c>
      <c r="B2791" s="2048" t="s">
        <v>3128</v>
      </c>
      <c r="C2791" s="2288">
        <v>0.78</v>
      </c>
      <c r="D2791" s="1639">
        <v>100</v>
      </c>
      <c r="E2791" s="1602">
        <f t="shared" si="610"/>
        <v>136.47999999999999</v>
      </c>
      <c r="F2791" s="471">
        <f t="shared" si="611"/>
        <v>136.47999999999999</v>
      </c>
      <c r="G2791" s="691">
        <f t="shared" si="612"/>
        <v>3870</v>
      </c>
      <c r="H2791" s="659">
        <f>ROUND(IF('Заказ, cкидки и курсы валют'!$J$23*E2791/1000*D2791&lt;387,387,'Заказ, cкидки и курсы валют'!$J$23*E2791/1000*D2791)*(1-'Заказ, cкидки и курсы валют'!$I$12),2)</f>
        <v>387</v>
      </c>
      <c r="I2791" s="14"/>
      <c r="J2791" s="96">
        <f>ROUND(IF(H2791&lt;'Заказ, cкидки и курсы валют'!$B$39,H2791*0.54*100/(100-'Заказ, cкидки и курсы валют'!$C$39),IF(H2791&lt;'Заказ, cкидки и курсы валют'!$B$40,H2791*0.54*100/(100-'Заказ, cкидки и курсы валют'!$C$40),IF(H2791&lt;'Заказ, cкидки и курсы валют'!$B$41,H2791*0.54*100/(100-'Заказ, cкидки и курсы валют'!$C$41),IF(H2791&lt;'Заказ, cкидки и курсы валют'!$B$42,H2791*0.54*100/(100-'Заказ, cкидки и курсы валют'!$C$42),IF(H2791&lt;'Заказ, cкидки и курсы валют'!$B$43,H2791*0.54*100/(100-'Заказ, cкидки и курсы валют'!$C$43),H2791))))),2)</f>
        <v>464.4</v>
      </c>
    </row>
    <row r="2792" spans="1:10" ht="14.15" customHeight="1" thickBot="1">
      <c r="A2792" s="403" t="s">
        <v>7594</v>
      </c>
      <c r="B2792" s="2048" t="s">
        <v>137</v>
      </c>
      <c r="C2792" s="2288">
        <v>0.85</v>
      </c>
      <c r="D2792" s="1639">
        <v>100</v>
      </c>
      <c r="E2792" s="1602">
        <f t="shared" si="610"/>
        <v>142.28</v>
      </c>
      <c r="F2792" s="471">
        <f t="shared" si="611"/>
        <v>142.28</v>
      </c>
      <c r="G2792" s="691">
        <f t="shared" si="612"/>
        <v>3870</v>
      </c>
      <c r="H2792" s="659">
        <f>ROUND(IF('Заказ, cкидки и курсы валют'!$J$23*E2792/1000*D2792&lt;387,387,'Заказ, cкидки и курсы валют'!$J$23*E2792/1000*D2792)*(1-'Заказ, cкидки и курсы валют'!$I$12),2)</f>
        <v>387</v>
      </c>
      <c r="I2792" s="14"/>
      <c r="J2792" s="96">
        <f>ROUND(IF(H2792&lt;'Заказ, cкидки и курсы валют'!$B$39,H2792*0.54*100/(100-'Заказ, cкидки и курсы валют'!$C$39),IF(H2792&lt;'Заказ, cкидки и курсы валют'!$B$40,H2792*0.54*100/(100-'Заказ, cкидки и курсы валют'!$C$40),IF(H2792&lt;'Заказ, cкидки и курсы валют'!$B$41,H2792*0.54*100/(100-'Заказ, cкидки и курсы валют'!$C$41),IF(H2792&lt;'Заказ, cкидки и курсы валют'!$B$42,H2792*0.54*100/(100-'Заказ, cкидки и курсы валют'!$C$42),IF(H2792&lt;'Заказ, cкидки и курсы валют'!$B$43,H2792*0.54*100/(100-'Заказ, cкидки и курсы валют'!$C$43),H2792))))),2)</f>
        <v>464.4</v>
      </c>
    </row>
    <row r="2793" spans="1:10" ht="14.15" customHeight="1" thickBot="1">
      <c r="A2793" s="403" t="s">
        <v>7595</v>
      </c>
      <c r="B2793" s="2048" t="s">
        <v>138</v>
      </c>
      <c r="C2793" s="2288">
        <v>1</v>
      </c>
      <c r="D2793" s="1639">
        <v>100</v>
      </c>
      <c r="E2793" s="1602">
        <f t="shared" si="610"/>
        <v>150.78</v>
      </c>
      <c r="F2793" s="471">
        <f t="shared" si="611"/>
        <v>150.78</v>
      </c>
      <c r="G2793" s="691">
        <f t="shared" si="612"/>
        <v>3870</v>
      </c>
      <c r="H2793" s="659">
        <f>ROUND(IF('Заказ, cкидки и курсы валют'!$J$23*E2793/1000*D2793&lt;387,387,'Заказ, cкидки и курсы валют'!$J$23*E2793/1000*D2793)*(1-'Заказ, cкидки и курсы валют'!$I$12),2)</f>
        <v>387</v>
      </c>
      <c r="I2793" s="14"/>
      <c r="J2793" s="96">
        <f>ROUND(IF(H2793&lt;'Заказ, cкидки и курсы валют'!$B$39,H2793*0.54*100/(100-'Заказ, cкидки и курсы валют'!$C$39),IF(H2793&lt;'Заказ, cкидки и курсы валют'!$B$40,H2793*0.54*100/(100-'Заказ, cкидки и курсы валют'!$C$40),IF(H2793&lt;'Заказ, cкидки и курсы валют'!$B$41,H2793*0.54*100/(100-'Заказ, cкидки и курсы валют'!$C$41),IF(H2793&lt;'Заказ, cкидки и курсы валют'!$B$42,H2793*0.54*100/(100-'Заказ, cкидки и курсы валют'!$C$42),IF(H2793&lt;'Заказ, cкидки и курсы валют'!$B$43,H2793*0.54*100/(100-'Заказ, cкидки и курсы валют'!$C$43),H2793))))),2)</f>
        <v>464.4</v>
      </c>
    </row>
    <row r="2794" spans="1:10" ht="14.15" customHeight="1" thickBot="1">
      <c r="A2794" s="403" t="s">
        <v>7596</v>
      </c>
      <c r="B2794" s="2048" t="s">
        <v>139</v>
      </c>
      <c r="C2794" s="2288">
        <v>1.2</v>
      </c>
      <c r="D2794" s="1639">
        <v>100</v>
      </c>
      <c r="E2794" s="1602">
        <f t="shared" si="610"/>
        <v>154.44</v>
      </c>
      <c r="F2794" s="471">
        <f t="shared" si="611"/>
        <v>154.44</v>
      </c>
      <c r="G2794" s="691">
        <f t="shared" si="612"/>
        <v>3870</v>
      </c>
      <c r="H2794" s="659">
        <f>ROUND(IF('Заказ, cкидки и курсы валют'!$J$23*E2794/1000*D2794&lt;387,387,'Заказ, cкидки и курсы валют'!$J$23*E2794/1000*D2794)*(1-'Заказ, cкидки и курсы валют'!$I$12),2)</f>
        <v>387</v>
      </c>
      <c r="I2794" s="14"/>
      <c r="J2794" s="96">
        <f>ROUND(IF(H2794&lt;'Заказ, cкидки и курсы валют'!$B$39,H2794*0.54*100/(100-'Заказ, cкидки и курсы валют'!$C$39),IF(H2794&lt;'Заказ, cкидки и курсы валют'!$B$40,H2794*0.54*100/(100-'Заказ, cкидки и курсы валют'!$C$40),IF(H2794&lt;'Заказ, cкидки и курсы валют'!$B$41,H2794*0.54*100/(100-'Заказ, cкидки и курсы валют'!$C$41),IF(H2794&lt;'Заказ, cкидки и курсы валют'!$B$42,H2794*0.54*100/(100-'Заказ, cкидки и курсы валют'!$C$42),IF(H2794&lt;'Заказ, cкидки и курсы валют'!$B$43,H2794*0.54*100/(100-'Заказ, cкидки и курсы валют'!$C$43),H2794))))),2)</f>
        <v>464.4</v>
      </c>
    </row>
    <row r="2795" spans="1:10" ht="14.15" customHeight="1" thickBot="1">
      <c r="A2795" s="403" t="s">
        <v>7597</v>
      </c>
      <c r="B2795" s="2048" t="s">
        <v>140</v>
      </c>
      <c r="C2795" s="2288">
        <v>1.34</v>
      </c>
      <c r="D2795" s="1639">
        <v>100</v>
      </c>
      <c r="E2795" s="1602">
        <f t="shared" si="610"/>
        <v>166.6</v>
      </c>
      <c r="F2795" s="471">
        <f t="shared" si="611"/>
        <v>166.6</v>
      </c>
      <c r="G2795" s="691">
        <f t="shared" si="612"/>
        <v>3870</v>
      </c>
      <c r="H2795" s="659">
        <f>ROUND(IF('Заказ, cкидки и курсы валют'!$J$23*E2795/1000*D2795&lt;387,387,'Заказ, cкидки и курсы валют'!$J$23*E2795/1000*D2795)*(1-'Заказ, cкидки и курсы валют'!$I$12),2)</f>
        <v>387</v>
      </c>
      <c r="I2795" s="14"/>
      <c r="J2795" s="96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464.4</v>
      </c>
    </row>
    <row r="2796" spans="1:10" ht="14.15" customHeight="1" thickBot="1">
      <c r="A2796" s="403" t="s">
        <v>7598</v>
      </c>
      <c r="B2796" s="2048" t="s">
        <v>141</v>
      </c>
      <c r="C2796" s="2288">
        <v>1.6</v>
      </c>
      <c r="D2796" s="1639">
        <v>100</v>
      </c>
      <c r="E2796" s="1602">
        <f t="shared" si="610"/>
        <v>181.22</v>
      </c>
      <c r="F2796" s="471">
        <f t="shared" si="611"/>
        <v>181.22</v>
      </c>
      <c r="G2796" s="691">
        <f t="shared" si="612"/>
        <v>3870</v>
      </c>
      <c r="H2796" s="659">
        <f>ROUND(IF('Заказ, cкидки и курсы валют'!$J$23*E2796/1000*D2796&lt;387,387,'Заказ, cкидки и курсы валют'!$J$23*E2796/1000*D2796)*(1-'Заказ, cкидки и курсы валют'!$I$12),2)</f>
        <v>387</v>
      </c>
      <c r="I2796" s="14"/>
      <c r="J2796" s="96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464.4</v>
      </c>
    </row>
    <row r="2797" spans="1:10" ht="14.15" customHeight="1" thickBot="1">
      <c r="A2797" s="403" t="s">
        <v>7599</v>
      </c>
      <c r="B2797" s="2048" t="s">
        <v>142</v>
      </c>
      <c r="C2797" s="2139">
        <v>1.77</v>
      </c>
      <c r="D2797" s="1639">
        <v>100</v>
      </c>
      <c r="E2797" s="1602">
        <f t="shared" si="610"/>
        <v>198.51999999999998</v>
      </c>
      <c r="F2797" s="471">
        <f t="shared" si="611"/>
        <v>198.52</v>
      </c>
      <c r="G2797" s="691">
        <f t="shared" si="612"/>
        <v>3870</v>
      </c>
      <c r="H2797" s="659">
        <f>ROUND(IF('Заказ, cкидки и курсы валют'!$J$23*E2797/1000*D2797&lt;387,387,'Заказ, cкидки и курсы валют'!$J$23*E2797/1000*D2797)*(1-'Заказ, cкидки и курсы валют'!$I$12),2)</f>
        <v>387</v>
      </c>
      <c r="I2797" s="14"/>
      <c r="J2797" s="96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464.4</v>
      </c>
    </row>
    <row r="2798" spans="1:10" ht="14.15" customHeight="1" thickBot="1">
      <c r="A2798" s="403" t="s">
        <v>7600</v>
      </c>
      <c r="B2798" s="2048" t="s">
        <v>143</v>
      </c>
      <c r="C2798" s="2139">
        <v>1.9</v>
      </c>
      <c r="D2798" s="1639">
        <v>100</v>
      </c>
      <c r="E2798" s="1602">
        <f t="shared" si="610"/>
        <v>198.78</v>
      </c>
      <c r="F2798" s="471">
        <f t="shared" si="611"/>
        <v>198.78</v>
      </c>
      <c r="G2798" s="691">
        <f t="shared" si="612"/>
        <v>3870</v>
      </c>
      <c r="H2798" s="659">
        <f>ROUND(IF('Заказ, cкидки и курсы валют'!$J$23*E2798/1000*D2798&lt;387,387,'Заказ, cкидки и курсы валют'!$J$23*E2798/1000*D2798)*(1-'Заказ, cкидки и курсы валют'!$I$12),2)</f>
        <v>387</v>
      </c>
      <c r="I2798" s="14"/>
      <c r="J2798" s="96">
        <f>ROUND(IF(H2798&lt;'Заказ, cкидки и курсы валют'!$B$39,H2798*0.54*100/(100-'Заказ, cкидки и курсы валют'!$C$39),IF(H2798&lt;'Заказ, cкидки и курсы валют'!$B$40,H2798*0.54*100/(100-'Заказ, cкидки и курсы валют'!$C$40),IF(H2798&lt;'Заказ, cкидки и курсы валют'!$B$41,H2798*0.54*100/(100-'Заказ, cкидки и курсы валют'!$C$41),IF(H2798&lt;'Заказ, cкидки и курсы валют'!$B$42,H2798*0.54*100/(100-'Заказ, cкидки и курсы валют'!$C$42),IF(H2798&lt;'Заказ, cкидки и курсы валют'!$B$43,H2798*0.54*100/(100-'Заказ, cкидки и курсы валют'!$C$43),H2798))))),2)</f>
        <v>464.4</v>
      </c>
    </row>
    <row r="2799" spans="1:10" ht="14.15" customHeight="1" thickBot="1">
      <c r="A2799" s="403" t="s">
        <v>8963</v>
      </c>
      <c r="B2799" s="399" t="s">
        <v>3137</v>
      </c>
      <c r="C2799" s="2139">
        <v>2.1</v>
      </c>
      <c r="D2799" s="1639">
        <v>100</v>
      </c>
      <c r="E2799" s="1602">
        <f t="shared" si="610"/>
        <v>218.32</v>
      </c>
      <c r="F2799" s="471">
        <f t="shared" si="611"/>
        <v>218.32</v>
      </c>
      <c r="G2799" s="691">
        <f t="shared" si="612"/>
        <v>3870</v>
      </c>
      <c r="H2799" s="659">
        <f>ROUND(IF('Заказ, cкидки и курсы валют'!$J$23*E2799/1000*D2799&lt;387,387,'Заказ, cкидки и курсы валют'!$J$23*E2799/1000*D2799)*(1-'Заказ, cкидки и курсы валют'!$I$12),2)</f>
        <v>387</v>
      </c>
      <c r="I2799" s="14"/>
      <c r="J2799" s="96">
        <f>ROUND(IF(H2799&lt;'Заказ, cкидки и курсы валют'!$B$39,H2799*0.54*100/(100-'Заказ, cкидки и курсы валют'!$C$39),IF(H2799&lt;'Заказ, cкидки и курсы валют'!$B$40,H2799*0.54*100/(100-'Заказ, cкидки и курсы валют'!$C$40),IF(H2799&lt;'Заказ, cкидки и курсы валют'!$B$41,H2799*0.54*100/(100-'Заказ, cкидки и курсы валют'!$C$41),IF(H2799&lt;'Заказ, cкидки и курсы валют'!$B$42,H2799*0.54*100/(100-'Заказ, cкидки и курсы валют'!$C$42),IF(H2799&lt;'Заказ, cкидки и курсы валют'!$B$43,H2799*0.54*100/(100-'Заказ, cкидки и курсы валют'!$C$43),H2799))))),2)</f>
        <v>464.4</v>
      </c>
    </row>
    <row r="2800" spans="1:10" ht="14.15" customHeight="1" thickBot="1">
      <c r="A2800" s="403" t="s">
        <v>7601</v>
      </c>
      <c r="B2800" s="2048" t="s">
        <v>2995</v>
      </c>
      <c r="C2800" s="2288">
        <v>1.25</v>
      </c>
      <c r="D2800" s="1639">
        <v>100</v>
      </c>
      <c r="E2800" s="1602">
        <f t="shared" si="610"/>
        <v>171.6</v>
      </c>
      <c r="F2800" s="471">
        <f t="shared" si="611"/>
        <v>171.6</v>
      </c>
      <c r="G2800" s="691">
        <f t="shared" si="612"/>
        <v>3870</v>
      </c>
      <c r="H2800" s="659">
        <f>ROUND(IF('Заказ, cкидки и курсы валют'!$J$23*E2800/1000*D2800&lt;387,387,'Заказ, cкидки и курсы валют'!$J$23*E2800/1000*D2800)*(1-'Заказ, cкидки и курсы валют'!$I$12),2)</f>
        <v>387</v>
      </c>
      <c r="I2800" s="14"/>
      <c r="J2800" s="96">
        <f>ROUND(IF(H2800&lt;'Заказ, cкидки и курсы валют'!$B$39,H2800*0.54*100/(100-'Заказ, cкидки и курсы валют'!$C$39),IF(H2800&lt;'Заказ, cкидки и курсы валют'!$B$40,H2800*0.54*100/(100-'Заказ, cкидки и курсы валют'!$C$40),IF(H2800&lt;'Заказ, cкидки и курсы валют'!$B$41,H2800*0.54*100/(100-'Заказ, cкидки и курсы валют'!$C$41),IF(H2800&lt;'Заказ, cкидки и курсы валют'!$B$42,H2800*0.54*100/(100-'Заказ, cкидки и курсы валют'!$C$42),IF(H2800&lt;'Заказ, cкидки и курсы валют'!$B$43,H2800*0.54*100/(100-'Заказ, cкидки и курсы валют'!$C$43),H2800))))),2)</f>
        <v>464.4</v>
      </c>
    </row>
    <row r="2801" spans="1:10" ht="14.15" customHeight="1" thickBot="1">
      <c r="A2801" s="403" t="s">
        <v>7602</v>
      </c>
      <c r="B2801" s="2048" t="s">
        <v>2996</v>
      </c>
      <c r="C2801" s="2288">
        <v>1.4</v>
      </c>
      <c r="D2801" s="1639">
        <v>90</v>
      </c>
      <c r="E2801" s="1602">
        <f t="shared" si="610"/>
        <v>176.33333333333331</v>
      </c>
      <c r="F2801" s="471">
        <f t="shared" si="611"/>
        <v>176.33</v>
      </c>
      <c r="G2801" s="691">
        <f t="shared" si="612"/>
        <v>4300</v>
      </c>
      <c r="H2801" s="659">
        <f>ROUND(IF('Заказ, cкидки и курсы валют'!$J$23*E2801/1000*D2801&lt;387,387,'Заказ, cкидки и курсы валют'!$J$23*E2801/1000*D2801)*(1-'Заказ, cкидки и курсы валют'!$I$12),2)</f>
        <v>387</v>
      </c>
      <c r="I2801" s="14"/>
      <c r="J2801" s="96">
        <f>ROUND(IF(H2801&lt;'Заказ, cкидки и курсы валют'!$B$39,H2801*0.54*100/(100-'Заказ, cкидки и курсы валют'!$C$39),IF(H2801&lt;'Заказ, cкидки и курсы валют'!$B$40,H2801*0.54*100/(100-'Заказ, cкидки и курсы валют'!$C$40),IF(H2801&lt;'Заказ, cкидки и курсы валют'!$B$41,H2801*0.54*100/(100-'Заказ, cкидки и курсы валют'!$C$41),IF(H2801&lt;'Заказ, cкидки и курсы валют'!$B$42,H2801*0.54*100/(100-'Заказ, cкидки и курсы валют'!$C$42),IF(H2801&lt;'Заказ, cкидки и курсы валют'!$B$43,H2801*0.54*100/(100-'Заказ, cкидки и курсы валют'!$C$43),H2801))))),2)</f>
        <v>464.4</v>
      </c>
    </row>
    <row r="2802" spans="1:10" ht="14.15" customHeight="1" thickBot="1">
      <c r="A2802" s="403" t="s">
        <v>7603</v>
      </c>
      <c r="B2802" s="2048" t="s">
        <v>2997</v>
      </c>
      <c r="C2802" s="2288">
        <v>1.5</v>
      </c>
      <c r="D2802" s="1639">
        <v>90</v>
      </c>
      <c r="E2802" s="1602">
        <f t="shared" si="610"/>
        <v>174.93333333333334</v>
      </c>
      <c r="F2802" s="471">
        <f t="shared" si="611"/>
        <v>174.93</v>
      </c>
      <c r="G2802" s="691">
        <f t="shared" si="612"/>
        <v>4300</v>
      </c>
      <c r="H2802" s="659">
        <f>ROUND(IF('Заказ, cкидки и курсы валют'!$J$23*E2802/1000*D2802&lt;387,387,'Заказ, cкидки и курсы валют'!$J$23*E2802/1000*D2802)*(1-'Заказ, cкидки и курсы валют'!$I$12),2)</f>
        <v>387</v>
      </c>
      <c r="I2802" s="14"/>
      <c r="J2802" s="96">
        <f>ROUND(IF(H2802&lt;'Заказ, cкидки и курсы валют'!$B$39,H2802*0.54*100/(100-'Заказ, cкидки и курсы валют'!$C$39),IF(H2802&lt;'Заказ, cкидки и курсы валют'!$B$40,H2802*0.54*100/(100-'Заказ, cкидки и курсы валют'!$C$40),IF(H2802&lt;'Заказ, cкидки и курсы валют'!$B$41,H2802*0.54*100/(100-'Заказ, cкидки и курсы валют'!$C$41),IF(H2802&lt;'Заказ, cкидки и курсы валют'!$B$42,H2802*0.54*100/(100-'Заказ, cкидки и курсы валют'!$C$42),IF(H2802&lt;'Заказ, cкидки и курсы валют'!$B$43,H2802*0.54*100/(100-'Заказ, cкидки и курсы валют'!$C$43),H2802))))),2)</f>
        <v>464.4</v>
      </c>
    </row>
    <row r="2803" spans="1:10" ht="14.15" customHeight="1" thickBot="1">
      <c r="A2803" s="403" t="s">
        <v>7604</v>
      </c>
      <c r="B2803" s="2048" t="s">
        <v>144</v>
      </c>
      <c r="C2803" s="2288">
        <v>1.7</v>
      </c>
      <c r="D2803" s="1639">
        <v>90</v>
      </c>
      <c r="E2803" s="1602">
        <f t="shared" si="610"/>
        <v>192.21333333333331</v>
      </c>
      <c r="F2803" s="471">
        <f t="shared" si="611"/>
        <v>192.21</v>
      </c>
      <c r="G2803" s="691">
        <f t="shared" si="612"/>
        <v>4300</v>
      </c>
      <c r="H2803" s="659">
        <f>ROUND(IF('Заказ, cкидки и курсы валют'!$J$23*E2803/1000*D2803&lt;387,387,'Заказ, cкидки и курсы валют'!$J$23*E2803/1000*D2803)*(1-'Заказ, cкидки и курсы валют'!$I$12),2)</f>
        <v>387</v>
      </c>
      <c r="I2803" s="14"/>
      <c r="J2803" s="96">
        <f>ROUND(IF(H2803&lt;'Заказ, cкидки и курсы валют'!$B$39,H2803*0.54*100/(100-'Заказ, cкидки и курсы валют'!$C$39),IF(H2803&lt;'Заказ, cкидки и курсы валют'!$B$40,H2803*0.54*100/(100-'Заказ, cкидки и курсы валют'!$C$40),IF(H2803&lt;'Заказ, cкидки и курсы валют'!$B$41,H2803*0.54*100/(100-'Заказ, cкидки и курсы валют'!$C$41),IF(H2803&lt;'Заказ, cкидки и курсы валют'!$B$42,H2803*0.54*100/(100-'Заказ, cкидки и курсы валют'!$C$42),IF(H2803&lt;'Заказ, cкидки и курсы валют'!$B$43,H2803*0.54*100/(100-'Заказ, cкидки и курсы валют'!$C$43),H2803))))),2)</f>
        <v>464.4</v>
      </c>
    </row>
    <row r="2804" spans="1:10" ht="14.15" customHeight="1" thickBot="1">
      <c r="A2804" s="403" t="s">
        <v>7605</v>
      </c>
      <c r="B2804" s="2048" t="s">
        <v>2998</v>
      </c>
      <c r="C2804" s="2288">
        <v>1.74</v>
      </c>
      <c r="D2804" s="1639">
        <v>90</v>
      </c>
      <c r="E2804" s="1602">
        <f t="shared" si="610"/>
        <v>196.61333333333334</v>
      </c>
      <c r="F2804" s="471">
        <f t="shared" si="611"/>
        <v>196.61</v>
      </c>
      <c r="G2804" s="691">
        <f t="shared" si="612"/>
        <v>4300</v>
      </c>
      <c r="H2804" s="659">
        <f>ROUND(IF('Заказ, cкидки и курсы валют'!$J$23*E2804/1000*D2804&lt;387,387,'Заказ, cкидки и курсы валют'!$J$23*E2804/1000*D2804)*(1-'Заказ, cкидки и курсы валют'!$I$12),2)</f>
        <v>387</v>
      </c>
      <c r="I2804" s="14"/>
      <c r="J2804" s="96">
        <f>ROUND(IF(H2804&lt;'Заказ, cкидки и курсы валют'!$B$39,H2804*0.54*100/(100-'Заказ, cкидки и курсы валют'!$C$39),IF(H2804&lt;'Заказ, cкидки и курсы валют'!$B$40,H2804*0.54*100/(100-'Заказ, cкидки и курсы валют'!$C$40),IF(H2804&lt;'Заказ, cкидки и курсы валют'!$B$41,H2804*0.54*100/(100-'Заказ, cкидки и курсы валют'!$C$41),IF(H2804&lt;'Заказ, cкидки и курсы валют'!$B$42,H2804*0.54*100/(100-'Заказ, cкидки и курсы валют'!$C$42),IF(H2804&lt;'Заказ, cкидки и курсы валют'!$B$43,H2804*0.54*100/(100-'Заказ, cкидки и курсы валют'!$C$43),H2804))))),2)</f>
        <v>464.4</v>
      </c>
    </row>
    <row r="2805" spans="1:10" ht="14.15" customHeight="1" thickBot="1">
      <c r="A2805" s="403" t="s">
        <v>7606</v>
      </c>
      <c r="B2805" s="2048" t="s">
        <v>145</v>
      </c>
      <c r="C2805" s="2288">
        <v>1.91</v>
      </c>
      <c r="D2805" s="1639">
        <v>80</v>
      </c>
      <c r="E2805" s="1602">
        <f t="shared" si="610"/>
        <v>214.53</v>
      </c>
      <c r="F2805" s="471">
        <f t="shared" si="611"/>
        <v>214.53</v>
      </c>
      <c r="G2805" s="691">
        <f t="shared" si="612"/>
        <v>4837.5</v>
      </c>
      <c r="H2805" s="659">
        <f>ROUND(IF('Заказ, cкидки и курсы валют'!$J$23*E2805/1000*D2805&lt;387,387,'Заказ, cкидки и курсы валют'!$J$23*E2805/1000*D2805)*(1-'Заказ, cкидки и курсы валют'!$I$12),2)</f>
        <v>387</v>
      </c>
      <c r="I2805" s="14"/>
      <c r="J2805" s="96">
        <f>ROUND(IF(H2805&lt;'Заказ, cкидки и курсы валют'!$B$39,H2805*0.54*100/(100-'Заказ, cкидки и курсы валют'!$C$39),IF(H2805&lt;'Заказ, cкидки и курсы валют'!$B$40,H2805*0.54*100/(100-'Заказ, cкидки и курсы валют'!$C$40),IF(H2805&lt;'Заказ, cкидки и курсы валют'!$B$41,H2805*0.54*100/(100-'Заказ, cкидки и курсы валют'!$C$41),IF(H2805&lt;'Заказ, cкидки и курсы валют'!$B$42,H2805*0.54*100/(100-'Заказ, cкидки и курсы валют'!$C$42),IF(H2805&lt;'Заказ, cкидки и курсы валют'!$B$43,H2805*0.54*100/(100-'Заказ, cкидки и курсы валют'!$C$43),H2805))))),2)</f>
        <v>464.4</v>
      </c>
    </row>
    <row r="2806" spans="1:10" ht="14.15" customHeight="1" thickBot="1">
      <c r="A2806" s="403" t="s">
        <v>7607</v>
      </c>
      <c r="B2806" s="2048" t="s">
        <v>146</v>
      </c>
      <c r="C2806" s="2288">
        <v>2.23</v>
      </c>
      <c r="D2806" s="1639">
        <v>80</v>
      </c>
      <c r="E2806" s="1602">
        <f t="shared" si="610"/>
        <v>233.17</v>
      </c>
      <c r="F2806" s="471">
        <f t="shared" si="611"/>
        <v>233.17</v>
      </c>
      <c r="G2806" s="691">
        <f t="shared" si="612"/>
        <v>4837.5</v>
      </c>
      <c r="H2806" s="659">
        <f>ROUND(IF('Заказ, cкидки и курсы валют'!$J$23*E2806/1000*D2806&lt;387,387,'Заказ, cкидки и курсы валют'!$J$23*E2806/1000*D2806)*(1-'Заказ, cкидки и курсы валют'!$I$12),2)</f>
        <v>387</v>
      </c>
      <c r="I2806" s="14"/>
      <c r="J2806" s="96">
        <f>ROUND(IF(H2806&lt;'Заказ, cкидки и курсы валют'!$B$39,H2806*0.54*100/(100-'Заказ, cкидки и курсы валют'!$C$39),IF(H2806&lt;'Заказ, cкидки и курсы валют'!$B$40,H2806*0.54*100/(100-'Заказ, cкидки и курсы валют'!$C$40),IF(H2806&lt;'Заказ, cкидки и курсы валют'!$B$41,H2806*0.54*100/(100-'Заказ, cкидки и курсы валют'!$C$41),IF(H2806&lt;'Заказ, cкидки и курсы валют'!$B$42,H2806*0.54*100/(100-'Заказ, cкидки и курсы валют'!$C$42),IF(H2806&lt;'Заказ, cкидки и курсы валют'!$B$43,H2806*0.54*100/(100-'Заказ, cкидки и курсы валют'!$C$43),H2806))))),2)</f>
        <v>464.4</v>
      </c>
    </row>
    <row r="2807" spans="1:10" ht="14.15" customHeight="1" thickBot="1">
      <c r="A2807" s="403" t="s">
        <v>7608</v>
      </c>
      <c r="B2807" s="2048" t="s">
        <v>147</v>
      </c>
      <c r="C2807" s="2288">
        <v>2.68</v>
      </c>
      <c r="D2807" s="1639">
        <v>70</v>
      </c>
      <c r="E2807" s="1602">
        <f t="shared" si="610"/>
        <v>271.20285714285717</v>
      </c>
      <c r="F2807" s="471">
        <f t="shared" ref="F2807:F2864" si="613">ROUND(E2807*(1-$F$11),2)</f>
        <v>271.2</v>
      </c>
      <c r="G2807" s="691">
        <f t="shared" si="612"/>
        <v>5528.5714285714284</v>
      </c>
      <c r="H2807" s="659">
        <f>ROUND(IF('Заказ, cкидки и курсы валют'!$J$23*E2807/1000*D2807&lt;387,387,'Заказ, cкидки и курсы валют'!$J$23*E2807/1000*D2807)*(1-'Заказ, cкидки и курсы валют'!$I$12),2)</f>
        <v>387</v>
      </c>
      <c r="I2807" s="14"/>
      <c r="J2807" s="96">
        <f>ROUND(IF(H2807&lt;'Заказ, cкидки и курсы валют'!$B$39,H2807*0.54*100/(100-'Заказ, cкидки и курсы валют'!$C$39),IF(H2807&lt;'Заказ, cкидки и курсы валют'!$B$40,H2807*0.54*100/(100-'Заказ, cкидки и курсы валют'!$C$40),IF(H2807&lt;'Заказ, cкидки и курсы валют'!$B$41,H2807*0.54*100/(100-'Заказ, cкидки и курсы валют'!$C$41),IF(H2807&lt;'Заказ, cкидки и курсы валют'!$B$42,H2807*0.54*100/(100-'Заказ, cкидки и курсы валют'!$C$42),IF(H2807&lt;'Заказ, cкидки и курсы валют'!$B$43,H2807*0.54*100/(100-'Заказ, cкидки и курсы валют'!$C$43),H2807))))),2)</f>
        <v>464.4</v>
      </c>
    </row>
    <row r="2808" spans="1:10" ht="14.15" customHeight="1" thickBot="1">
      <c r="A2808" s="403" t="s">
        <v>7609</v>
      </c>
      <c r="B2808" s="2048" t="s">
        <v>148</v>
      </c>
      <c r="C2808" s="2288">
        <v>2.76</v>
      </c>
      <c r="D2808" s="1639">
        <v>50</v>
      </c>
      <c r="E2808" s="1602">
        <f t="shared" si="610"/>
        <v>308.26</v>
      </c>
      <c r="F2808" s="471">
        <f t="shared" si="613"/>
        <v>308.26</v>
      </c>
      <c r="G2808" s="691">
        <f t="shared" si="612"/>
        <v>7740</v>
      </c>
      <c r="H2808" s="659">
        <f>ROUND(IF('Заказ, cкидки и курсы валют'!$J$23*E2808/1000*D2808&lt;387,387,'Заказ, cкидки и курсы валют'!$J$23*E2808/1000*D2808)*(1-'Заказ, cкидки и курсы валют'!$I$12),2)</f>
        <v>387</v>
      </c>
      <c r="I2808" s="14"/>
      <c r="J2808" s="96">
        <f>ROUND(IF(H2808&lt;'Заказ, cкидки и курсы валют'!$B$39,H2808*0.54*100/(100-'Заказ, cкидки и курсы валют'!$C$39),IF(H2808&lt;'Заказ, cкидки и курсы валют'!$B$40,H2808*0.54*100/(100-'Заказ, cкидки и курсы валют'!$C$40),IF(H2808&lt;'Заказ, cкидки и курсы валют'!$B$41,H2808*0.54*100/(100-'Заказ, cкидки и курсы валют'!$C$41),IF(H2808&lt;'Заказ, cкидки и курсы валют'!$B$42,H2808*0.54*100/(100-'Заказ, cкидки и курсы валют'!$C$42),IF(H2808&lt;'Заказ, cкидки и курсы валют'!$B$43,H2808*0.54*100/(100-'Заказ, cкидки и курсы валют'!$C$43),H2808))))),2)</f>
        <v>464.4</v>
      </c>
    </row>
    <row r="2809" spans="1:10" ht="14.15" customHeight="1" thickBot="1">
      <c r="A2809" s="403" t="s">
        <v>7610</v>
      </c>
      <c r="B2809" s="2048" t="s">
        <v>149</v>
      </c>
      <c r="C2809" s="2288">
        <v>3.4</v>
      </c>
      <c r="D2809" s="1639">
        <v>40</v>
      </c>
      <c r="E2809" s="1602">
        <f t="shared" si="610"/>
        <v>380.98</v>
      </c>
      <c r="F2809" s="471">
        <f t="shared" si="613"/>
        <v>380.98</v>
      </c>
      <c r="G2809" s="691">
        <f t="shared" si="612"/>
        <v>9675</v>
      </c>
      <c r="H2809" s="659">
        <f>ROUND(IF('Заказ, cкидки и курсы валют'!$J$23*E2809/1000*D2809&lt;387,387,'Заказ, cкидки и курсы валют'!$J$23*E2809/1000*D2809)*(1-'Заказ, cкидки и курсы валют'!$I$12),2)</f>
        <v>387</v>
      </c>
      <c r="I2809" s="14"/>
      <c r="J2809" s="96">
        <f>ROUND(IF(H2809&lt;'Заказ, cкидки и курсы валют'!$B$39,H2809*0.54*100/(100-'Заказ, cкидки и курсы валют'!$C$39),IF(H2809&lt;'Заказ, cкидки и курсы валют'!$B$40,H2809*0.54*100/(100-'Заказ, cкидки и курсы валют'!$C$40),IF(H2809&lt;'Заказ, cкидки и курсы валют'!$B$41,H2809*0.54*100/(100-'Заказ, cкидки и курсы валют'!$C$41),IF(H2809&lt;'Заказ, cкидки и курсы валют'!$B$42,H2809*0.54*100/(100-'Заказ, cкидки и курсы валют'!$C$42),IF(H2809&lt;'Заказ, cкидки и курсы валют'!$B$43,H2809*0.54*100/(100-'Заказ, cкидки и курсы валют'!$C$43),H2809))))),2)</f>
        <v>464.4</v>
      </c>
    </row>
    <row r="2810" spans="1:10" ht="14.15" customHeight="1" thickBot="1">
      <c r="A2810" s="403" t="s">
        <v>7611</v>
      </c>
      <c r="B2810" s="2048" t="s">
        <v>150</v>
      </c>
      <c r="C2810" s="2288">
        <v>3.75</v>
      </c>
      <c r="D2810" s="1639">
        <v>30</v>
      </c>
      <c r="E2810" s="1602">
        <f t="shared" si="610"/>
        <v>450.62</v>
      </c>
      <c r="F2810" s="471">
        <f t="shared" si="613"/>
        <v>450.62</v>
      </c>
      <c r="G2810" s="691">
        <f t="shared" si="612"/>
        <v>12900</v>
      </c>
      <c r="H2810" s="659">
        <f>ROUND(IF('Заказ, cкидки и курсы валют'!$J$23*E2810/1000*D2810&lt;387,387,'Заказ, cкидки и курсы валют'!$J$23*E2810/1000*D2810)*(1-'Заказ, cкидки и курсы валют'!$I$12),2)</f>
        <v>387</v>
      </c>
      <c r="I2810" s="14"/>
      <c r="J2810" s="96">
        <f>ROUND(IF(H2810&lt;'Заказ, cкидки и курсы валют'!$B$39,H2810*0.54*100/(100-'Заказ, cкидки и курсы валют'!$C$39),IF(H2810&lt;'Заказ, cкидки и курсы валют'!$B$40,H2810*0.54*100/(100-'Заказ, cкидки и курсы валют'!$C$40),IF(H2810&lt;'Заказ, cкидки и курсы валют'!$B$41,H2810*0.54*100/(100-'Заказ, cкидки и курсы валют'!$C$41),IF(H2810&lt;'Заказ, cкидки и курсы валют'!$B$42,H2810*0.54*100/(100-'Заказ, cкидки и курсы валют'!$C$42),IF(H2810&lt;'Заказ, cкидки и курсы валют'!$B$43,H2810*0.54*100/(100-'Заказ, cкидки и курсы валют'!$C$43),H2810))))),2)</f>
        <v>464.4</v>
      </c>
    </row>
    <row r="2811" spans="1:10" ht="14.15" customHeight="1" thickBot="1">
      <c r="A2811" s="403" t="s">
        <v>7612</v>
      </c>
      <c r="B2811" s="2048" t="s">
        <v>78</v>
      </c>
      <c r="C2811" s="2306">
        <v>4.08</v>
      </c>
      <c r="D2811" s="1639">
        <v>35</v>
      </c>
      <c r="E2811" s="1602">
        <f t="shared" si="610"/>
        <v>438.28571428571433</v>
      </c>
      <c r="F2811" s="471">
        <f t="shared" si="613"/>
        <v>438.29</v>
      </c>
      <c r="G2811" s="691">
        <f t="shared" si="612"/>
        <v>11057.142857142857</v>
      </c>
      <c r="H2811" s="659">
        <f>ROUND(IF('Заказ, cкидки и курсы валют'!$J$23*E2811/1000*D2811&lt;387,387,'Заказ, cкидки и курсы валют'!$J$23*E2811/1000*D2811)*(1-'Заказ, cкидки и курсы валют'!$I$12),2)</f>
        <v>387</v>
      </c>
      <c r="I2811" s="14"/>
      <c r="J2811" s="96">
        <f>ROUND(IF(H2811&lt;'Заказ, cкидки и курсы валют'!$B$39,H2811*0.54*100/(100-'Заказ, cкидки и курсы валют'!$C$39),IF(H2811&lt;'Заказ, cкидки и курсы валют'!$B$40,H2811*0.54*100/(100-'Заказ, cкидки и курсы валют'!$C$40),IF(H2811&lt;'Заказ, cкидки и курсы валют'!$B$41,H2811*0.54*100/(100-'Заказ, cкидки и курсы валют'!$C$41),IF(H2811&lt;'Заказ, cкидки и курсы валют'!$B$42,H2811*0.54*100/(100-'Заказ, cкидки и курсы валют'!$C$42),IF(H2811&lt;'Заказ, cкидки и курсы валют'!$B$43,H2811*0.54*100/(100-'Заказ, cкидки и курсы валют'!$C$43),H2811))))),2)</f>
        <v>464.4</v>
      </c>
    </row>
    <row r="2812" spans="1:10" ht="14.15" customHeight="1" thickBot="1">
      <c r="A2812" s="403" t="s">
        <v>7613</v>
      </c>
      <c r="B2812" s="2048" t="s">
        <v>151</v>
      </c>
      <c r="C2812" s="2288">
        <v>4.4000000000000004</v>
      </c>
      <c r="D2812" s="1639">
        <v>30</v>
      </c>
      <c r="E2812" s="1602">
        <f t="shared" si="610"/>
        <v>485.86</v>
      </c>
      <c r="F2812" s="471">
        <f t="shared" si="613"/>
        <v>485.86</v>
      </c>
      <c r="G2812" s="691">
        <f t="shared" si="612"/>
        <v>12900</v>
      </c>
      <c r="H2812" s="659">
        <f>ROUND(IF('Заказ, cкидки и курсы валют'!$J$23*E2812/1000*D2812&lt;387,387,'Заказ, cкидки и курсы валют'!$J$23*E2812/1000*D2812)*(1-'Заказ, cкидки и курсы валют'!$I$12),2)</f>
        <v>387</v>
      </c>
      <c r="I2812" s="14"/>
      <c r="J2812" s="96">
        <f>ROUND(IF(H2812&lt;'Заказ, cкидки и курсы валют'!$B$39,H2812*0.54*100/(100-'Заказ, cкидки и курсы валют'!$C$39),IF(H2812&lt;'Заказ, cкидки и курсы валют'!$B$40,H2812*0.54*100/(100-'Заказ, cкидки и курсы валют'!$C$40),IF(H2812&lt;'Заказ, cкидки и курсы валют'!$B$41,H2812*0.54*100/(100-'Заказ, cкидки и курсы валют'!$C$41),IF(H2812&lt;'Заказ, cкидки и курсы валют'!$B$42,H2812*0.54*100/(100-'Заказ, cкидки и курсы валют'!$C$42),IF(H2812&lt;'Заказ, cкидки и курсы валют'!$B$43,H2812*0.54*100/(100-'Заказ, cкидки и курсы валют'!$C$43),H2812))))),2)</f>
        <v>464.4</v>
      </c>
    </row>
    <row r="2813" spans="1:10" ht="14.15" customHeight="1" thickBot="1">
      <c r="A2813" s="403" t="s">
        <v>7614</v>
      </c>
      <c r="B2813" s="2048" t="s">
        <v>157</v>
      </c>
      <c r="C2813" s="2288">
        <v>5.08</v>
      </c>
      <c r="D2813" s="1639">
        <v>40</v>
      </c>
      <c r="E2813" s="1602">
        <f t="shared" si="610"/>
        <v>460.74</v>
      </c>
      <c r="F2813" s="471">
        <f t="shared" si="613"/>
        <v>460.74</v>
      </c>
      <c r="G2813" s="691">
        <f t="shared" si="612"/>
        <v>9675</v>
      </c>
      <c r="H2813" s="659">
        <f>ROUND(IF('Заказ, cкидки и курсы валют'!$J$23*E2813/1000*D2813&lt;387,387,'Заказ, cкидки и курсы валют'!$J$23*E2813/1000*D2813)*(1-'Заказ, cкидки и курсы валют'!$I$12),2)</f>
        <v>387</v>
      </c>
      <c r="I2813" s="14"/>
      <c r="J2813" s="96">
        <f>ROUND(IF(H2813&lt;'Заказ, cкидки и курсы валют'!$B$39,H2813*0.54*100/(100-'Заказ, cкидки и курсы валют'!$C$39),IF(H2813&lt;'Заказ, cкидки и курсы валют'!$B$40,H2813*0.54*100/(100-'Заказ, cкидки и курсы валют'!$C$40),IF(H2813&lt;'Заказ, cкидки и курсы валют'!$B$41,H2813*0.54*100/(100-'Заказ, cкидки и курсы валют'!$C$41),IF(H2813&lt;'Заказ, cкидки и курсы валют'!$B$42,H2813*0.54*100/(100-'Заказ, cкидки и курсы валют'!$C$42),IF(H2813&lt;'Заказ, cкидки и курсы валют'!$B$43,H2813*0.54*100/(100-'Заказ, cкидки и курсы валют'!$C$43),H2813))))),2)</f>
        <v>464.4</v>
      </c>
    </row>
    <row r="2814" spans="1:10" ht="14.15" customHeight="1" thickBot="1">
      <c r="A2814" s="403" t="s">
        <v>7615</v>
      </c>
      <c r="B2814" s="2048" t="s">
        <v>158</v>
      </c>
      <c r="C2814" s="2288">
        <v>5.94</v>
      </c>
      <c r="D2814" s="1639">
        <v>30</v>
      </c>
      <c r="E2814" s="1602">
        <f t="shared" si="610"/>
        <v>607.82000000000005</v>
      </c>
      <c r="F2814" s="471">
        <f t="shared" si="613"/>
        <v>607.82000000000005</v>
      </c>
      <c r="G2814" s="691">
        <f t="shared" si="612"/>
        <v>12900</v>
      </c>
      <c r="H2814" s="659">
        <f>ROUND(IF('Заказ, cкидки и курсы валют'!$J$23*E2814/1000*D2814&lt;387,387,'Заказ, cкидки и курсы валют'!$J$23*E2814/1000*D2814)*(1-'Заказ, cкидки и курсы валют'!$I$12),2)</f>
        <v>387</v>
      </c>
      <c r="I2814" s="14"/>
      <c r="J2814" s="96">
        <f>ROUND(IF(H2814&lt;'Заказ, cкидки и курсы валют'!$B$39,H2814*0.54*100/(100-'Заказ, cкидки и курсы валют'!$C$39),IF(H2814&lt;'Заказ, cкидки и курсы валют'!$B$40,H2814*0.54*100/(100-'Заказ, cкидки и курсы валют'!$C$40),IF(H2814&lt;'Заказ, cкидки и курсы валют'!$B$41,H2814*0.54*100/(100-'Заказ, cкидки и курсы валют'!$C$41),IF(H2814&lt;'Заказ, cкидки и курсы валют'!$B$42,H2814*0.54*100/(100-'Заказ, cкидки и курсы валют'!$C$42),IF(H2814&lt;'Заказ, cкидки и курсы валют'!$B$43,H2814*0.54*100/(100-'Заказ, cкидки и курсы валют'!$C$43),H2814))))),2)</f>
        <v>464.4</v>
      </c>
    </row>
    <row r="2815" spans="1:10" ht="14.15" customHeight="1" thickBot="1">
      <c r="A2815" s="403" t="s">
        <v>7616</v>
      </c>
      <c r="B2815" s="2048" t="s">
        <v>3117</v>
      </c>
      <c r="C2815" s="2288">
        <v>6.72</v>
      </c>
      <c r="D2815" s="1639">
        <v>25</v>
      </c>
      <c r="E2815" s="1602">
        <f t="shared" si="610"/>
        <v>660.88</v>
      </c>
      <c r="F2815" s="471">
        <f t="shared" si="613"/>
        <v>660.88</v>
      </c>
      <c r="G2815" s="691">
        <f t="shared" si="612"/>
        <v>15480</v>
      </c>
      <c r="H2815" s="659">
        <f>ROUND(IF('Заказ, cкидки и курсы валют'!$J$23*E2815/1000*D2815&lt;387,387,'Заказ, cкидки и курсы валют'!$J$23*E2815/1000*D2815)*(1-'Заказ, cкидки и курсы валют'!$I$12),2)</f>
        <v>387</v>
      </c>
      <c r="I2815" s="14"/>
      <c r="J2815" s="96">
        <f>ROUND(IF(H2815&lt;'Заказ, cкидки и курсы валют'!$B$39,H2815*0.54*100/(100-'Заказ, cкидки и курсы валют'!$C$39),IF(H2815&lt;'Заказ, cкидки и курсы валют'!$B$40,H2815*0.54*100/(100-'Заказ, cкидки и курсы валют'!$C$40),IF(H2815&lt;'Заказ, cкидки и курсы валют'!$B$41,H2815*0.54*100/(100-'Заказ, cкидки и курсы валют'!$C$41),IF(H2815&lt;'Заказ, cкидки и курсы валют'!$B$42,H2815*0.54*100/(100-'Заказ, cкидки и курсы валют'!$C$42),IF(H2815&lt;'Заказ, cкидки и курсы валют'!$B$43,H2815*0.54*100/(100-'Заказ, cкидки и курсы валют'!$C$43),H2815))))),2)</f>
        <v>464.4</v>
      </c>
    </row>
    <row r="2816" spans="1:10" ht="14.15" customHeight="1" thickBot="1">
      <c r="A2816" s="403" t="s">
        <v>7617</v>
      </c>
      <c r="B2816" s="2048" t="s">
        <v>3966</v>
      </c>
      <c r="C2816" s="2288">
        <v>2.6</v>
      </c>
      <c r="D2816" s="1639">
        <v>70</v>
      </c>
      <c r="E2816" s="1602">
        <f t="shared" si="610"/>
        <v>259.74285714285713</v>
      </c>
      <c r="F2816" s="471">
        <f t="shared" si="613"/>
        <v>259.74</v>
      </c>
      <c r="G2816" s="691">
        <f t="shared" si="612"/>
        <v>5528.5714285714284</v>
      </c>
      <c r="H2816" s="659">
        <f>ROUND(IF('Заказ, cкидки и курсы валют'!$J$23*E2816/1000*D2816&lt;387,387,'Заказ, cкидки и курсы валют'!$J$23*E2816/1000*D2816)*(1-'Заказ, cкидки и курсы валют'!$I$12),2)</f>
        <v>387</v>
      </c>
      <c r="I2816" s="14"/>
      <c r="J2816" s="96">
        <f>ROUND(IF(H2816&lt;'Заказ, cкидки и курсы валют'!$B$39,H2816*0.54*100/(100-'Заказ, cкидки и курсы валют'!$C$39),IF(H2816&lt;'Заказ, cкидки и курсы валют'!$B$40,H2816*0.54*100/(100-'Заказ, cкидки и курсы валют'!$C$40),IF(H2816&lt;'Заказ, cкидки и курсы валют'!$B$41,H2816*0.54*100/(100-'Заказ, cкидки и курсы валют'!$C$41),IF(H2816&lt;'Заказ, cкидки и курсы валют'!$B$42,H2816*0.54*100/(100-'Заказ, cкидки и курсы валют'!$C$42),IF(H2816&lt;'Заказ, cкидки и курсы валют'!$B$43,H2816*0.54*100/(100-'Заказ, cкидки и курсы валют'!$C$43),H2816))))),2)</f>
        <v>464.4</v>
      </c>
    </row>
    <row r="2817" spans="1:10" ht="14.15" customHeight="1" thickBot="1">
      <c r="A2817" s="403" t="s">
        <v>7618</v>
      </c>
      <c r="B2817" s="2048" t="s">
        <v>3426</v>
      </c>
      <c r="C2817" s="2288">
        <v>2.8</v>
      </c>
      <c r="D2817" s="1639">
        <v>70</v>
      </c>
      <c r="E2817" s="1602">
        <f t="shared" si="610"/>
        <v>270.10285714285715</v>
      </c>
      <c r="F2817" s="471">
        <f t="shared" si="613"/>
        <v>270.10000000000002</v>
      </c>
      <c r="G2817" s="691">
        <f t="shared" si="612"/>
        <v>5528.5714285714284</v>
      </c>
      <c r="H2817" s="659">
        <f>ROUND(IF('Заказ, cкидки и курсы валют'!$J$23*E2817/1000*D2817&lt;387,387,'Заказ, cкидки и курсы валют'!$J$23*E2817/1000*D2817)*(1-'Заказ, cкидки и курсы валют'!$I$12),2)</f>
        <v>387</v>
      </c>
      <c r="I2817" s="14"/>
      <c r="J2817" s="96">
        <f>ROUND(IF(H2817&lt;'Заказ, cкидки и курсы валют'!$B$39,H2817*0.54*100/(100-'Заказ, cкидки и курсы валют'!$C$39),IF(H2817&lt;'Заказ, cкидки и курсы валют'!$B$40,H2817*0.54*100/(100-'Заказ, cкидки и курсы валют'!$C$40),IF(H2817&lt;'Заказ, cкидки и курсы валют'!$B$41,H2817*0.54*100/(100-'Заказ, cкидки и курсы валют'!$C$41),IF(H2817&lt;'Заказ, cкидки и курсы валют'!$B$42,H2817*0.54*100/(100-'Заказ, cкидки и курсы валют'!$C$42),IF(H2817&lt;'Заказ, cкидки и курсы валют'!$B$43,H2817*0.54*100/(100-'Заказ, cкидки и курсы валют'!$C$43),H2817))))),2)</f>
        <v>464.4</v>
      </c>
    </row>
    <row r="2818" spans="1:10" ht="14.15" customHeight="1" thickBot="1">
      <c r="A2818" s="403" t="s">
        <v>7619</v>
      </c>
      <c r="B2818" s="2048" t="s">
        <v>3427</v>
      </c>
      <c r="C2818" s="2288">
        <v>3.04</v>
      </c>
      <c r="D2818" s="1639">
        <v>70</v>
      </c>
      <c r="E2818" s="1602">
        <f t="shared" si="610"/>
        <v>276.22285714285715</v>
      </c>
      <c r="F2818" s="471">
        <f t="shared" si="613"/>
        <v>276.22000000000003</v>
      </c>
      <c r="G2818" s="691">
        <f t="shared" si="612"/>
        <v>5528.5714285714284</v>
      </c>
      <c r="H2818" s="659">
        <f>ROUND(IF('Заказ, cкидки и курсы валют'!$J$23*E2818/1000*D2818&lt;387,387,'Заказ, cкидки и курсы валют'!$J$23*E2818/1000*D2818)*(1-'Заказ, cкидки и курсы валют'!$I$12),2)</f>
        <v>387</v>
      </c>
      <c r="I2818" s="14"/>
      <c r="J2818" s="96">
        <f>ROUND(IF(H2818&lt;'Заказ, cкидки и курсы валют'!$B$39,H2818*0.54*100/(100-'Заказ, cкидки и курсы валют'!$C$39),IF(H2818&lt;'Заказ, cкидки и курсы валют'!$B$40,H2818*0.54*100/(100-'Заказ, cкидки и курсы валют'!$C$40),IF(H2818&lt;'Заказ, cкидки и курсы валют'!$B$41,H2818*0.54*100/(100-'Заказ, cкидки и курсы валют'!$C$41),IF(H2818&lt;'Заказ, cкидки и курсы валют'!$B$42,H2818*0.54*100/(100-'Заказ, cкидки и курсы валют'!$C$42),IF(H2818&lt;'Заказ, cкидки и курсы валют'!$B$43,H2818*0.54*100/(100-'Заказ, cкидки и курсы валют'!$C$43),H2818))))),2)</f>
        <v>464.4</v>
      </c>
    </row>
    <row r="2819" spans="1:10" ht="14.15" customHeight="1" thickBot="1">
      <c r="A2819" s="403" t="s">
        <v>7620</v>
      </c>
      <c r="B2819" s="2048" t="s">
        <v>2604</v>
      </c>
      <c r="C2819" s="2288">
        <v>3.28</v>
      </c>
      <c r="D2819" s="1639">
        <v>65</v>
      </c>
      <c r="E2819" s="1602">
        <f t="shared" si="610"/>
        <v>297.22461538461539</v>
      </c>
      <c r="F2819" s="471">
        <f t="shared" si="613"/>
        <v>297.22000000000003</v>
      </c>
      <c r="G2819" s="691">
        <f t="shared" si="612"/>
        <v>5953.8461538461543</v>
      </c>
      <c r="H2819" s="659">
        <f>ROUND(IF('Заказ, cкидки и курсы валют'!$J$23*E2819/1000*D2819&lt;387,387,'Заказ, cкидки и курсы валют'!$J$23*E2819/1000*D2819)*(1-'Заказ, cкидки и курсы валют'!$I$12),2)</f>
        <v>387</v>
      </c>
      <c r="I2819" s="14"/>
      <c r="J2819" s="96">
        <f>ROUND(IF(H2819&lt;'Заказ, cкидки и курсы валют'!$B$39,H2819*0.54*100/(100-'Заказ, cкидки и курсы валют'!$C$39),IF(H2819&lt;'Заказ, cкидки и курсы валют'!$B$40,H2819*0.54*100/(100-'Заказ, cкидки и курсы валют'!$C$40),IF(H2819&lt;'Заказ, cкидки и курсы валют'!$B$41,H2819*0.54*100/(100-'Заказ, cкидки и курсы валют'!$C$41),IF(H2819&lt;'Заказ, cкидки и курсы валют'!$B$42,H2819*0.54*100/(100-'Заказ, cкидки и курсы валют'!$C$42),IF(H2819&lt;'Заказ, cкидки и курсы валют'!$B$43,H2819*0.54*100/(100-'Заказ, cкидки и курсы валют'!$C$43),H2819))))),2)</f>
        <v>464.4</v>
      </c>
    </row>
    <row r="2820" spans="1:10" ht="14.15" customHeight="1" thickBot="1">
      <c r="A2820" s="403" t="s">
        <v>7621</v>
      </c>
      <c r="B2820" s="2048" t="s">
        <v>3428</v>
      </c>
      <c r="C2820" s="2288">
        <v>3.4</v>
      </c>
      <c r="D2820" s="1639">
        <v>65</v>
      </c>
      <c r="E2820" s="1602">
        <f t="shared" si="610"/>
        <v>304.86461538461538</v>
      </c>
      <c r="F2820" s="471">
        <f t="shared" si="613"/>
        <v>304.86</v>
      </c>
      <c r="G2820" s="691">
        <f t="shared" si="612"/>
        <v>5953.8461538461543</v>
      </c>
      <c r="H2820" s="659">
        <f>ROUND(IF('Заказ, cкидки и курсы валют'!$J$23*E2820/1000*D2820&lt;387,387,'Заказ, cкидки и курсы валют'!$J$23*E2820/1000*D2820)*(1-'Заказ, cкидки и курсы валют'!$I$12),2)</f>
        <v>387</v>
      </c>
      <c r="I2820" s="14"/>
      <c r="J2820" s="96">
        <f>ROUND(IF(H2820&lt;'Заказ, cкидки и курсы валют'!$B$39,H2820*0.54*100/(100-'Заказ, cкидки и курсы валют'!$C$39),IF(H2820&lt;'Заказ, cкидки и курсы валют'!$B$40,H2820*0.54*100/(100-'Заказ, cкидки и курсы валют'!$C$40),IF(H2820&lt;'Заказ, cкидки и курсы валют'!$B$41,H2820*0.54*100/(100-'Заказ, cкидки и курсы валют'!$C$41),IF(H2820&lt;'Заказ, cкидки и курсы валют'!$B$42,H2820*0.54*100/(100-'Заказ, cкидки и курсы валют'!$C$42),IF(H2820&lt;'Заказ, cкидки и курсы валют'!$B$43,H2820*0.54*100/(100-'Заказ, cкидки и курсы валют'!$C$43),H2820))))),2)</f>
        <v>464.4</v>
      </c>
    </row>
    <row r="2821" spans="1:10" ht="14.15" customHeight="1" thickBot="1">
      <c r="A2821" s="403" t="s">
        <v>7622</v>
      </c>
      <c r="B2821" s="2048" t="s">
        <v>166</v>
      </c>
      <c r="C2821" s="2288">
        <v>4.05</v>
      </c>
      <c r="D2821" s="1639">
        <v>50</v>
      </c>
      <c r="E2821" s="1602">
        <f t="shared" ref="E2821:E2852" si="614">(E2647*2)+(1000/D2821*7.5)</f>
        <v>351.14</v>
      </c>
      <c r="F2821" s="471">
        <f t="shared" si="613"/>
        <v>351.14</v>
      </c>
      <c r="G2821" s="691">
        <f t="shared" si="612"/>
        <v>7740</v>
      </c>
      <c r="H2821" s="659">
        <f>ROUND(IF('Заказ, cкидки и курсы валют'!$J$23*E2821/1000*D2821&lt;387,387,'Заказ, cкидки и курсы валют'!$J$23*E2821/1000*D2821)*(1-'Заказ, cкидки и курсы валют'!$I$12),2)</f>
        <v>387</v>
      </c>
      <c r="I2821" s="14"/>
      <c r="J2821" s="96">
        <f>ROUND(IF(H2821&lt;'Заказ, cкидки и курсы валют'!$B$39,H2821*0.54*100/(100-'Заказ, cкидки и курсы валют'!$C$39),IF(H2821&lt;'Заказ, cкидки и курсы валют'!$B$40,H2821*0.54*100/(100-'Заказ, cкидки и курсы валют'!$C$40),IF(H2821&lt;'Заказ, cкидки и курсы валют'!$B$41,H2821*0.54*100/(100-'Заказ, cкидки и курсы валют'!$C$41),IF(H2821&lt;'Заказ, cкидки и курсы валют'!$B$42,H2821*0.54*100/(100-'Заказ, cкидки и курсы валют'!$C$42),IF(H2821&lt;'Заказ, cкидки и курсы валют'!$B$43,H2821*0.54*100/(100-'Заказ, cкидки и курсы валют'!$C$43),H2821))))),2)</f>
        <v>464.4</v>
      </c>
    </row>
    <row r="2822" spans="1:10" ht="14.15" customHeight="1" thickBot="1">
      <c r="A2822" s="403" t="s">
        <v>7623</v>
      </c>
      <c r="B2822" s="2048" t="s">
        <v>167</v>
      </c>
      <c r="C2822" s="2288">
        <v>4.4400000000000004</v>
      </c>
      <c r="D2822" s="1639">
        <v>50</v>
      </c>
      <c r="E2822" s="1602">
        <f t="shared" si="614"/>
        <v>390.32</v>
      </c>
      <c r="F2822" s="471">
        <f t="shared" si="613"/>
        <v>390.32</v>
      </c>
      <c r="G2822" s="691">
        <f t="shared" si="612"/>
        <v>7740</v>
      </c>
      <c r="H2822" s="659">
        <f>ROUND(IF('Заказ, cкидки и курсы валют'!$J$23*E2822/1000*D2822&lt;387,387,'Заказ, cкидки и курсы валют'!$J$23*E2822/1000*D2822)*(1-'Заказ, cкидки и курсы валют'!$I$12),2)</f>
        <v>387</v>
      </c>
      <c r="I2822" s="14"/>
      <c r="J2822" s="96">
        <f>ROUND(IF(H2822&lt;'Заказ, cкидки и курсы валют'!$B$39,H2822*0.54*100/(100-'Заказ, cкидки и курсы валют'!$C$39),IF(H2822&lt;'Заказ, cкидки и курсы валют'!$B$40,H2822*0.54*100/(100-'Заказ, cкидки и курсы валют'!$C$40),IF(H2822&lt;'Заказ, cкидки и курсы валют'!$B$41,H2822*0.54*100/(100-'Заказ, cкидки и курсы валют'!$C$41),IF(H2822&lt;'Заказ, cкидки и курсы валют'!$B$42,H2822*0.54*100/(100-'Заказ, cкидки и курсы валют'!$C$42),IF(H2822&lt;'Заказ, cкидки и курсы валют'!$B$43,H2822*0.54*100/(100-'Заказ, cкидки и курсы валют'!$C$43),H2822))))),2)</f>
        <v>464.4</v>
      </c>
    </row>
    <row r="2823" spans="1:10" ht="14.15" customHeight="1" thickBot="1">
      <c r="A2823" s="403" t="s">
        <v>7624</v>
      </c>
      <c r="B2823" s="2048" t="s">
        <v>168</v>
      </c>
      <c r="C2823" s="2288">
        <v>5.18</v>
      </c>
      <c r="D2823" s="1639">
        <v>45</v>
      </c>
      <c r="E2823" s="1602">
        <f t="shared" si="614"/>
        <v>441.06666666666661</v>
      </c>
      <c r="F2823" s="471">
        <f t="shared" si="613"/>
        <v>441.07</v>
      </c>
      <c r="G2823" s="691">
        <f t="shared" si="612"/>
        <v>8600</v>
      </c>
      <c r="H2823" s="659">
        <f>ROUND(IF('Заказ, cкидки и курсы валют'!$J$23*E2823/1000*D2823&lt;387,387,'Заказ, cкидки и курсы валют'!$J$23*E2823/1000*D2823)*(1-'Заказ, cкидки и курсы валют'!$I$12),2)</f>
        <v>387</v>
      </c>
      <c r="I2823" s="14"/>
      <c r="J2823" s="96">
        <f>ROUND(IF(H2823&lt;'Заказ, cкидки и курсы валют'!$B$39,H2823*0.54*100/(100-'Заказ, cкидки и курсы валют'!$C$39),IF(H2823&lt;'Заказ, cкидки и курсы валют'!$B$40,H2823*0.54*100/(100-'Заказ, cкидки и курсы валют'!$C$40),IF(H2823&lt;'Заказ, cкидки и курсы валют'!$B$41,H2823*0.54*100/(100-'Заказ, cкидки и курсы валют'!$C$41),IF(H2823&lt;'Заказ, cкидки и курсы валют'!$B$42,H2823*0.54*100/(100-'Заказ, cкидки и курсы валют'!$C$42),IF(H2823&lt;'Заказ, cкидки и курсы валют'!$B$43,H2823*0.54*100/(100-'Заказ, cкидки и курсы валют'!$C$43),H2823))))),2)</f>
        <v>464.4</v>
      </c>
    </row>
    <row r="2824" spans="1:10" ht="14.15" customHeight="1" thickBot="1">
      <c r="A2824" s="403" t="s">
        <v>7625</v>
      </c>
      <c r="B2824" s="2048" t="s">
        <v>604</v>
      </c>
      <c r="C2824" s="2288">
        <v>5.57</v>
      </c>
      <c r="D2824" s="1639">
        <v>38</v>
      </c>
      <c r="E2824" s="1602">
        <f t="shared" si="614"/>
        <v>502.64842105263153</v>
      </c>
      <c r="F2824" s="471">
        <f t="shared" si="613"/>
        <v>502.65</v>
      </c>
      <c r="G2824" s="691">
        <f t="shared" si="612"/>
        <v>10184.21052631579</v>
      </c>
      <c r="H2824" s="659">
        <f>ROUND(IF('Заказ, cкидки и курсы валют'!$J$23*E2824/1000*D2824&lt;387,387,'Заказ, cкидки и курсы валют'!$J$23*E2824/1000*D2824)*(1-'Заказ, cкидки и курсы валют'!$I$12),2)</f>
        <v>387</v>
      </c>
      <c r="I2824" s="14"/>
      <c r="J2824" s="96">
        <f>ROUND(IF(H2824&lt;'Заказ, cкидки и курсы валют'!$B$39,H2824*0.54*100/(100-'Заказ, cкидки и курсы валют'!$C$39),IF(H2824&lt;'Заказ, cкидки и курсы валют'!$B$40,H2824*0.54*100/(100-'Заказ, cкидки и курсы валют'!$C$40),IF(H2824&lt;'Заказ, cкидки и курсы валют'!$B$41,H2824*0.54*100/(100-'Заказ, cкидки и курсы валют'!$C$41),IF(H2824&lt;'Заказ, cкидки и курсы валют'!$B$42,H2824*0.54*100/(100-'Заказ, cкидки и курсы валют'!$C$42),IF(H2824&lt;'Заказ, cкидки и курсы валют'!$B$43,H2824*0.54*100/(100-'Заказ, cкидки и курсы валют'!$C$43),H2824))))),2)</f>
        <v>464.4</v>
      </c>
    </row>
    <row r="2825" spans="1:10" ht="14.15" customHeight="1" thickBot="1">
      <c r="A2825" s="403" t="s">
        <v>7626</v>
      </c>
      <c r="B2825" s="2048" t="s">
        <v>169</v>
      </c>
      <c r="C2825" s="2288">
        <v>6.09</v>
      </c>
      <c r="D2825" s="1639">
        <v>34</v>
      </c>
      <c r="E2825" s="1602">
        <f t="shared" si="614"/>
        <v>580.70823529411769</v>
      </c>
      <c r="F2825" s="471">
        <f t="shared" si="613"/>
        <v>580.71</v>
      </c>
      <c r="G2825" s="691">
        <f t="shared" si="612"/>
        <v>11382.35294117647</v>
      </c>
      <c r="H2825" s="659">
        <f>ROUND(IF('Заказ, cкидки и курсы валют'!$J$23*E2825/1000*D2825&lt;387,387,'Заказ, cкидки и курсы валют'!$J$23*E2825/1000*D2825)*(1-'Заказ, cкидки и курсы валют'!$I$12),2)</f>
        <v>387</v>
      </c>
      <c r="I2825" s="14"/>
      <c r="J2825" s="96">
        <f>ROUND(IF(H2825&lt;'Заказ, cкидки и курсы валют'!$B$39,H2825*0.54*100/(100-'Заказ, cкидки и курсы валют'!$C$39),IF(H2825&lt;'Заказ, cкидки и курсы валют'!$B$40,H2825*0.54*100/(100-'Заказ, cкидки и курсы валют'!$C$40),IF(H2825&lt;'Заказ, cкидки и курсы валют'!$B$41,H2825*0.54*100/(100-'Заказ, cкидки и курсы валют'!$C$41),IF(H2825&lt;'Заказ, cкидки и курсы валют'!$B$42,H2825*0.54*100/(100-'Заказ, cкидки и курсы валют'!$C$42),IF(H2825&lt;'Заказ, cкидки и курсы валют'!$B$43,H2825*0.54*100/(100-'Заказ, cкидки и курсы валют'!$C$43),H2825))))),2)</f>
        <v>464.4</v>
      </c>
    </row>
    <row r="2826" spans="1:10" ht="14.15" customHeight="1" thickBot="1">
      <c r="A2826" s="403" t="s">
        <v>7627</v>
      </c>
      <c r="B2826" s="2048" t="s">
        <v>605</v>
      </c>
      <c r="C2826" s="2288">
        <v>6.9</v>
      </c>
      <c r="D2826" s="1639">
        <v>30</v>
      </c>
      <c r="E2826" s="1602">
        <f t="shared" si="614"/>
        <v>581.28</v>
      </c>
      <c r="F2826" s="471">
        <f t="shared" si="613"/>
        <v>581.28</v>
      </c>
      <c r="G2826" s="691">
        <f t="shared" si="612"/>
        <v>12900</v>
      </c>
      <c r="H2826" s="659">
        <f>ROUND(IF('Заказ, cкидки и курсы валют'!$J$23*E2826/1000*D2826&lt;387,387,'Заказ, cкидки и курсы валют'!$J$23*E2826/1000*D2826)*(1-'Заказ, cкидки и курсы валют'!$I$12),2)</f>
        <v>387</v>
      </c>
      <c r="I2826" s="14"/>
      <c r="J2826" s="96">
        <f>ROUND(IF(H2826&lt;'Заказ, cкидки и курсы валют'!$B$39,H2826*0.54*100/(100-'Заказ, cкидки и курсы валют'!$C$39),IF(H2826&lt;'Заказ, cкидки и курсы валют'!$B$40,H2826*0.54*100/(100-'Заказ, cкидки и курсы валют'!$C$40),IF(H2826&lt;'Заказ, cкидки и курсы валют'!$B$41,H2826*0.54*100/(100-'Заказ, cкидки и курсы валют'!$C$41),IF(H2826&lt;'Заказ, cкидки и курсы валют'!$B$42,H2826*0.54*100/(100-'Заказ, cкидки и курсы валют'!$C$42),IF(H2826&lt;'Заказ, cкидки и курсы валют'!$B$43,H2826*0.54*100/(100-'Заказ, cкидки и курсы валют'!$C$43),H2826))))),2)</f>
        <v>464.4</v>
      </c>
    </row>
    <row r="2827" spans="1:10" ht="14.15" customHeight="1" thickBot="1">
      <c r="A2827" s="403" t="s">
        <v>7628</v>
      </c>
      <c r="B2827" s="2048" t="s">
        <v>170</v>
      </c>
      <c r="C2827" s="2288">
        <v>6.86</v>
      </c>
      <c r="D2827" s="1639">
        <v>30</v>
      </c>
      <c r="E2827" s="1602">
        <f t="shared" si="614"/>
        <v>674.28</v>
      </c>
      <c r="F2827" s="471">
        <f t="shared" si="613"/>
        <v>674.28</v>
      </c>
      <c r="G2827" s="691">
        <f t="shared" si="612"/>
        <v>12900</v>
      </c>
      <c r="H2827" s="659">
        <f>ROUND(IF('Заказ, cкидки и курсы валют'!$J$23*E2827/1000*D2827&lt;387,387,'Заказ, cкидки и курсы валют'!$J$23*E2827/1000*D2827)*(1-'Заказ, cкидки и курсы валют'!$I$12),2)</f>
        <v>387</v>
      </c>
      <c r="I2827" s="14"/>
      <c r="J2827" s="96">
        <f>ROUND(IF(H2827&lt;'Заказ, cкидки и курсы валют'!$B$39,H2827*0.54*100/(100-'Заказ, cкидки и курсы валют'!$C$39),IF(H2827&lt;'Заказ, cкидки и курсы валют'!$B$40,H2827*0.54*100/(100-'Заказ, cкидки и курсы валют'!$C$40),IF(H2827&lt;'Заказ, cкидки и курсы валют'!$B$41,H2827*0.54*100/(100-'Заказ, cкидки и курсы валют'!$C$41),IF(H2827&lt;'Заказ, cкидки и курсы валют'!$B$42,H2827*0.54*100/(100-'Заказ, cкидки и курсы валют'!$C$42),IF(H2827&lt;'Заказ, cкидки и курсы валют'!$B$43,H2827*0.54*100/(100-'Заказ, cкидки и курсы валют'!$C$43),H2827))))),2)</f>
        <v>464.4</v>
      </c>
    </row>
    <row r="2828" spans="1:10" ht="14.15" customHeight="1" thickBot="1">
      <c r="A2828" s="403" t="s">
        <v>7629</v>
      </c>
      <c r="B2828" s="2048" t="s">
        <v>171</v>
      </c>
      <c r="C2828" s="2346">
        <v>8.4499999999999993</v>
      </c>
      <c r="D2828" s="1639">
        <v>25</v>
      </c>
      <c r="E2828" s="1602">
        <f t="shared" si="614"/>
        <v>707.28</v>
      </c>
      <c r="F2828" s="471">
        <f t="shared" si="613"/>
        <v>707.28</v>
      </c>
      <c r="G2828" s="691">
        <f t="shared" si="612"/>
        <v>15480</v>
      </c>
      <c r="H2828" s="659">
        <f>ROUND(IF('Заказ, cкидки и курсы валют'!$J$23*E2828/1000*D2828&lt;387,387,'Заказ, cкидки и курсы валют'!$J$23*E2828/1000*D2828)*(1-'Заказ, cкидки и курсы валют'!$I$12),2)</f>
        <v>387</v>
      </c>
      <c r="I2828" s="14"/>
      <c r="J2828" s="96">
        <f>ROUND(IF(H2828&lt;'Заказ, cкидки и курсы валют'!$B$39,H2828*0.54*100/(100-'Заказ, cкидки и курсы валют'!$C$39),IF(H2828&lt;'Заказ, cкидки и курсы валют'!$B$40,H2828*0.54*100/(100-'Заказ, cкидки и курсы валют'!$C$40),IF(H2828&lt;'Заказ, cкидки и курсы валют'!$B$41,H2828*0.54*100/(100-'Заказ, cкидки и курсы валют'!$C$41),IF(H2828&lt;'Заказ, cкидки и курсы валют'!$B$42,H2828*0.54*100/(100-'Заказ, cкидки и курсы валют'!$C$42),IF(H2828&lt;'Заказ, cкидки и курсы валют'!$B$43,H2828*0.54*100/(100-'Заказ, cкидки и курсы валют'!$C$43),H2828))))),2)</f>
        <v>464.4</v>
      </c>
    </row>
    <row r="2829" spans="1:10" ht="14.15" customHeight="1" thickBot="1">
      <c r="A2829" s="403" t="s">
        <v>7630</v>
      </c>
      <c r="B2829" s="2048" t="s">
        <v>172</v>
      </c>
      <c r="C2829" s="2346">
        <v>9.1999999999999993</v>
      </c>
      <c r="D2829" s="1639">
        <v>15</v>
      </c>
      <c r="E2829" s="1602">
        <f t="shared" si="614"/>
        <v>956.12000000000012</v>
      </c>
      <c r="F2829" s="471">
        <f t="shared" si="613"/>
        <v>956.12</v>
      </c>
      <c r="G2829" s="691">
        <f t="shared" si="612"/>
        <v>25800</v>
      </c>
      <c r="H2829" s="659">
        <f>ROUND(IF('Заказ, cкидки и курсы валют'!$J$23*E2829/1000*D2829&lt;387,387,'Заказ, cкидки и курсы валют'!$J$23*E2829/1000*D2829)*(1-'Заказ, cкидки и курсы валют'!$I$12),2)</f>
        <v>387</v>
      </c>
      <c r="I2829" s="14"/>
      <c r="J2829" s="96">
        <f>ROUND(IF(H2829&lt;'Заказ, cкидки и курсы валют'!$B$39,H2829*0.54*100/(100-'Заказ, cкидки и курсы валют'!$C$39),IF(H2829&lt;'Заказ, cкидки и курсы валют'!$B$40,H2829*0.54*100/(100-'Заказ, cкидки и курсы валют'!$C$40),IF(H2829&lt;'Заказ, cкидки и курсы валют'!$B$41,H2829*0.54*100/(100-'Заказ, cкидки и курсы валют'!$C$41),IF(H2829&lt;'Заказ, cкидки и курсы валют'!$B$42,H2829*0.54*100/(100-'Заказ, cкидки и курсы валют'!$C$42),IF(H2829&lt;'Заказ, cкидки и курсы валют'!$B$43,H2829*0.54*100/(100-'Заказ, cкидки и курсы валют'!$C$43),H2829))))),2)</f>
        <v>464.4</v>
      </c>
    </row>
    <row r="2830" spans="1:10" ht="14.15" customHeight="1" thickBot="1">
      <c r="A2830" s="403" t="s">
        <v>7631</v>
      </c>
      <c r="B2830" s="2048" t="s">
        <v>173</v>
      </c>
      <c r="C2830" s="2288">
        <v>10.87</v>
      </c>
      <c r="D2830" s="1639">
        <v>15</v>
      </c>
      <c r="E2830" s="1602">
        <f t="shared" si="614"/>
        <v>1130.04</v>
      </c>
      <c r="F2830" s="471">
        <f t="shared" si="613"/>
        <v>1130.04</v>
      </c>
      <c r="G2830" s="691">
        <f t="shared" si="612"/>
        <v>25800</v>
      </c>
      <c r="H2830" s="659">
        <f>ROUND(IF('Заказ, cкидки и курсы валют'!$J$23*E2830/1000*D2830&lt;387,387,'Заказ, cкидки и курсы валют'!$J$23*E2830/1000*D2830)*(1-'Заказ, cкидки и курсы валют'!$I$12),2)</f>
        <v>387</v>
      </c>
      <c r="I2830" s="14"/>
      <c r="J2830" s="96">
        <f>ROUND(IF(H2830&lt;'Заказ, cкидки и курсы валют'!$B$39,H2830*0.54*100/(100-'Заказ, cкидки и курсы валют'!$C$39),IF(H2830&lt;'Заказ, cкидки и курсы валют'!$B$40,H2830*0.54*100/(100-'Заказ, cкидки и курсы валют'!$C$40),IF(H2830&lt;'Заказ, cкидки и курсы валют'!$B$41,H2830*0.54*100/(100-'Заказ, cкидки и курсы валют'!$C$41),IF(H2830&lt;'Заказ, cкидки и курсы валют'!$B$42,H2830*0.54*100/(100-'Заказ, cкидки и курсы валют'!$C$42),IF(H2830&lt;'Заказ, cкидки и курсы валют'!$B$43,H2830*0.54*100/(100-'Заказ, cкидки и курсы валют'!$C$43),H2830))))),2)</f>
        <v>464.4</v>
      </c>
    </row>
    <row r="2831" spans="1:10" ht="14.15" customHeight="1" thickBot="1">
      <c r="A2831" s="403" t="s">
        <v>7632</v>
      </c>
      <c r="B2831" s="2048" t="s">
        <v>174</v>
      </c>
      <c r="C2831" s="2288">
        <v>11.51</v>
      </c>
      <c r="D2831" s="1639">
        <v>10</v>
      </c>
      <c r="E2831" s="1602">
        <f t="shared" si="614"/>
        <v>1401.08</v>
      </c>
      <c r="F2831" s="471">
        <f t="shared" si="613"/>
        <v>1401.08</v>
      </c>
      <c r="G2831" s="691">
        <f t="shared" si="612"/>
        <v>38700</v>
      </c>
      <c r="H2831" s="659">
        <f>ROUND(IF('Заказ, cкидки и курсы валют'!$J$23*E2831/1000*D2831&lt;387,387,'Заказ, cкидки и курсы валют'!$J$23*E2831/1000*D2831)*(1-'Заказ, cкидки и курсы валют'!$I$12),2)</f>
        <v>387</v>
      </c>
      <c r="I2831" s="14"/>
      <c r="J2831" s="96">
        <f>ROUND(IF(H2831&lt;'Заказ, cкидки и курсы валют'!$B$39,H2831*0.54*100/(100-'Заказ, cкидки и курсы валют'!$C$39),IF(H2831&lt;'Заказ, cкидки и курсы валют'!$B$40,H2831*0.54*100/(100-'Заказ, cкидки и курсы валют'!$C$40),IF(H2831&lt;'Заказ, cкидки и курсы валют'!$B$41,H2831*0.54*100/(100-'Заказ, cкидки и курсы валют'!$C$41),IF(H2831&lt;'Заказ, cкидки и курсы валют'!$B$42,H2831*0.54*100/(100-'Заказ, cкидки и курсы валют'!$C$42),IF(H2831&lt;'Заказ, cкидки и курсы валют'!$B$43,H2831*0.54*100/(100-'Заказ, cкидки и курсы валют'!$C$43),H2831))))),2)</f>
        <v>464.4</v>
      </c>
    </row>
    <row r="2832" spans="1:10" ht="14.15" customHeight="1" thickBot="1">
      <c r="A2832" s="403" t="s">
        <v>8964</v>
      </c>
      <c r="B2832" s="399" t="s">
        <v>175</v>
      </c>
      <c r="C2832" s="2288">
        <v>12.39</v>
      </c>
      <c r="D2832" s="1639">
        <v>8</v>
      </c>
      <c r="E2832" s="1602">
        <f t="shared" si="614"/>
        <v>1614.96</v>
      </c>
      <c r="F2832" s="471">
        <f t="shared" si="613"/>
        <v>1614.96</v>
      </c>
      <c r="G2832" s="691">
        <f t="shared" si="612"/>
        <v>48375</v>
      </c>
      <c r="H2832" s="659">
        <f>ROUND(IF('Заказ, cкидки и курсы валют'!$J$23*E2832/1000*D2832&lt;387,387,'Заказ, cкидки и курсы валют'!$J$23*E2832/1000*D2832)*(1-'Заказ, cкидки и курсы валют'!$I$12),2)</f>
        <v>387</v>
      </c>
      <c r="I2832" s="14"/>
      <c r="J2832" s="96">
        <f>ROUND(IF(H2832&lt;'Заказ, cкидки и курсы валют'!$B$39,H2832*0.54*100/(100-'Заказ, cкидки и курсы валют'!$C$39),IF(H2832&lt;'Заказ, cкидки и курсы валют'!$B$40,H2832*0.54*100/(100-'Заказ, cкидки и курсы валют'!$C$40),IF(H2832&lt;'Заказ, cкидки и курсы валют'!$B$41,H2832*0.54*100/(100-'Заказ, cкидки и курсы валют'!$C$41),IF(H2832&lt;'Заказ, cкидки и курсы валют'!$B$42,H2832*0.54*100/(100-'Заказ, cкидки и курсы валют'!$C$42),IF(H2832&lt;'Заказ, cкидки и курсы валют'!$B$43,H2832*0.54*100/(100-'Заказ, cкидки и курсы валют'!$C$43),H2832))))),2)</f>
        <v>464.4</v>
      </c>
    </row>
    <row r="2833" spans="1:10" ht="14.15" customHeight="1" thickBot="1">
      <c r="A2833" s="403" t="s">
        <v>8965</v>
      </c>
      <c r="B2833" s="399" t="s">
        <v>8957</v>
      </c>
      <c r="C2833" s="2288">
        <v>4.26</v>
      </c>
      <c r="D2833" s="1639">
        <v>50</v>
      </c>
      <c r="E2833" s="1602">
        <f t="shared" si="614"/>
        <v>390.68</v>
      </c>
      <c r="F2833" s="471">
        <f t="shared" si="613"/>
        <v>390.68</v>
      </c>
      <c r="G2833" s="691">
        <f t="shared" si="612"/>
        <v>7740</v>
      </c>
      <c r="H2833" s="659">
        <f>ROUND(IF('Заказ, cкидки и курсы валют'!$J$23*E2833/1000*D2833&lt;387,387,'Заказ, cкидки и курсы валют'!$J$23*E2833/1000*D2833)*(1-'Заказ, cкидки и курсы валют'!$I$12),2)</f>
        <v>387</v>
      </c>
      <c r="I2833" s="14"/>
      <c r="J2833" s="96">
        <f>ROUND(IF(H2833&lt;'Заказ, cкидки и курсы валют'!$B$39,H2833*0.54*100/(100-'Заказ, cкидки и курсы валют'!$C$39),IF(H2833&lt;'Заказ, cкидки и курсы валют'!$B$40,H2833*0.54*100/(100-'Заказ, cкидки и курсы валют'!$C$40),IF(H2833&lt;'Заказ, cкидки и курсы валют'!$B$41,H2833*0.54*100/(100-'Заказ, cкидки и курсы валют'!$C$41),IF(H2833&lt;'Заказ, cкидки и курсы валют'!$B$42,H2833*0.54*100/(100-'Заказ, cкидки и курсы валют'!$C$42),IF(H2833&lt;'Заказ, cкидки и курсы валют'!$B$43,H2833*0.54*100/(100-'Заказ, cкидки и курсы валют'!$C$43),H2833))))),2)</f>
        <v>464.4</v>
      </c>
    </row>
    <row r="2834" spans="1:10" ht="14.15" customHeight="1" thickBot="1">
      <c r="A2834" s="403" t="s">
        <v>7633</v>
      </c>
      <c r="B2834" s="2048" t="s">
        <v>3434</v>
      </c>
      <c r="C2834" s="2288">
        <v>4.42</v>
      </c>
      <c r="D2834" s="1639">
        <v>45</v>
      </c>
      <c r="E2834" s="1602">
        <f t="shared" si="614"/>
        <v>420.74666666666667</v>
      </c>
      <c r="F2834" s="471">
        <f t="shared" si="613"/>
        <v>420.75</v>
      </c>
      <c r="G2834" s="691">
        <f t="shared" si="612"/>
        <v>8600</v>
      </c>
      <c r="H2834" s="659">
        <f>ROUND(IF('Заказ, cкидки и курсы валют'!$J$23*E2834/1000*D2834&lt;387,387,'Заказ, cкидки и курсы валют'!$J$23*E2834/1000*D2834)*(1-'Заказ, cкидки и курсы валют'!$I$12),2)</f>
        <v>387</v>
      </c>
      <c r="I2834" s="14"/>
      <c r="J2834" s="96">
        <f>ROUND(IF(H2834&lt;'Заказ, cкидки и курсы валют'!$B$39,H2834*0.54*100/(100-'Заказ, cкидки и курсы валют'!$C$39),IF(H2834&lt;'Заказ, cкидки и курсы валют'!$B$40,H2834*0.54*100/(100-'Заказ, cкидки и курсы валют'!$C$40),IF(H2834&lt;'Заказ, cкидки и курсы валют'!$B$41,H2834*0.54*100/(100-'Заказ, cкидки и курсы валют'!$C$41),IF(H2834&lt;'Заказ, cкидки и курсы валют'!$B$42,H2834*0.54*100/(100-'Заказ, cкидки и курсы валют'!$C$42),IF(H2834&lt;'Заказ, cкидки и курсы валют'!$B$43,H2834*0.54*100/(100-'Заказ, cкидки и курсы валют'!$C$43),H2834))))),2)</f>
        <v>464.4</v>
      </c>
    </row>
    <row r="2835" spans="1:10" ht="14.15" customHeight="1" thickBot="1">
      <c r="A2835" s="403" t="s">
        <v>7634</v>
      </c>
      <c r="B2835" s="2048" t="s">
        <v>3435</v>
      </c>
      <c r="C2835" s="2288">
        <v>4.78</v>
      </c>
      <c r="D2835" s="1639">
        <v>30</v>
      </c>
      <c r="E2835" s="1602">
        <f t="shared" si="614"/>
        <v>501.76</v>
      </c>
      <c r="F2835" s="471">
        <f t="shared" si="613"/>
        <v>501.76</v>
      </c>
      <c r="G2835" s="691">
        <f t="shared" si="612"/>
        <v>12900</v>
      </c>
      <c r="H2835" s="659">
        <f>ROUND(IF('Заказ, cкидки и курсы валют'!$J$23*E2835/1000*D2835&lt;387,387,'Заказ, cкидки и курсы валют'!$J$23*E2835/1000*D2835)*(1-'Заказ, cкидки и курсы валют'!$I$12),2)</f>
        <v>387</v>
      </c>
      <c r="I2835" s="14"/>
      <c r="J2835" s="96">
        <f>ROUND(IF(H2835&lt;'Заказ, cкидки и курсы валют'!$B$39,H2835*0.54*100/(100-'Заказ, cкидки и курсы валют'!$C$39),IF(H2835&lt;'Заказ, cкидки и курсы валют'!$B$40,H2835*0.54*100/(100-'Заказ, cкидки и курсы валют'!$C$40),IF(H2835&lt;'Заказ, cкидки и курсы валют'!$B$41,H2835*0.54*100/(100-'Заказ, cкидки и курсы валют'!$C$41),IF(H2835&lt;'Заказ, cкидки и курсы валют'!$B$42,H2835*0.54*100/(100-'Заказ, cкидки и курсы валют'!$C$42),IF(H2835&lt;'Заказ, cкидки и курсы валют'!$B$43,H2835*0.54*100/(100-'Заказ, cкидки и курсы валют'!$C$43),H2835))))),2)</f>
        <v>464.4</v>
      </c>
    </row>
    <row r="2836" spans="1:10" ht="14.15" customHeight="1" thickBot="1">
      <c r="A2836" s="403" t="s">
        <v>7635</v>
      </c>
      <c r="B2836" s="2048" t="s">
        <v>3761</v>
      </c>
      <c r="C2836" s="2288">
        <v>4.99</v>
      </c>
      <c r="D2836" s="1639">
        <v>30</v>
      </c>
      <c r="E2836" s="1602">
        <f t="shared" si="614"/>
        <v>516.68000000000006</v>
      </c>
      <c r="F2836" s="471">
        <f t="shared" si="613"/>
        <v>516.67999999999995</v>
      </c>
      <c r="G2836" s="691">
        <f t="shared" si="612"/>
        <v>12900</v>
      </c>
      <c r="H2836" s="659">
        <f>ROUND(IF('Заказ, cкидки и курсы валют'!$J$23*E2836/1000*D2836&lt;387,387,'Заказ, cкидки и курсы валют'!$J$23*E2836/1000*D2836)*(1-'Заказ, cкидки и курсы валют'!$I$12),2)</f>
        <v>387</v>
      </c>
      <c r="I2836" s="14"/>
      <c r="J2836" s="96">
        <f>ROUND(IF(H2836&lt;'Заказ, cкидки и курсы валют'!$B$39,H2836*0.54*100/(100-'Заказ, cкидки и курсы валют'!$C$39),IF(H2836&lt;'Заказ, cкидки и курсы валют'!$B$40,H2836*0.54*100/(100-'Заказ, cкидки и курсы валют'!$C$40),IF(H2836&lt;'Заказ, cкидки и курсы валют'!$B$41,H2836*0.54*100/(100-'Заказ, cкидки и курсы валют'!$C$41),IF(H2836&lt;'Заказ, cкидки и курсы валют'!$B$42,H2836*0.54*100/(100-'Заказ, cкидки и курсы валют'!$C$42),IF(H2836&lt;'Заказ, cкидки и курсы валют'!$B$43,H2836*0.54*100/(100-'Заказ, cкидки и курсы валют'!$C$43),H2836))))),2)</f>
        <v>464.4</v>
      </c>
    </row>
    <row r="2837" spans="1:10" ht="14.15" customHeight="1" thickBot="1">
      <c r="A2837" s="403" t="s">
        <v>7636</v>
      </c>
      <c r="B2837" s="2048" t="s">
        <v>99</v>
      </c>
      <c r="C2837" s="2288">
        <v>5.4</v>
      </c>
      <c r="D2837" s="1639">
        <v>30</v>
      </c>
      <c r="E2837" s="1602">
        <f t="shared" si="614"/>
        <v>533.76</v>
      </c>
      <c r="F2837" s="471">
        <f t="shared" si="613"/>
        <v>533.76</v>
      </c>
      <c r="G2837" s="691">
        <f t="shared" si="612"/>
        <v>12900</v>
      </c>
      <c r="H2837" s="659">
        <f>ROUND(IF('Заказ, cкидки и курсы валют'!$J$23*E2837/1000*D2837&lt;387,387,'Заказ, cкидки и курсы валют'!$J$23*E2837/1000*D2837)*(1-'Заказ, cкидки и курсы валют'!$I$12),2)</f>
        <v>387</v>
      </c>
      <c r="I2837" s="14"/>
      <c r="J2837" s="96">
        <f>ROUND(IF(H2837&lt;'Заказ, cкидки и курсы валют'!$B$39,H2837*0.54*100/(100-'Заказ, cкидки и курсы валют'!$C$39),IF(H2837&lt;'Заказ, cкидки и курсы валют'!$B$40,H2837*0.54*100/(100-'Заказ, cкидки и курсы валют'!$C$40),IF(H2837&lt;'Заказ, cкидки и курсы валют'!$B$41,H2837*0.54*100/(100-'Заказ, cкидки и курсы валют'!$C$41),IF(H2837&lt;'Заказ, cкидки и курсы валют'!$B$42,H2837*0.54*100/(100-'Заказ, cкидки и курсы валют'!$C$42),IF(H2837&lt;'Заказ, cкидки и курсы валют'!$B$43,H2837*0.54*100/(100-'Заказ, cкидки и курсы валют'!$C$43),H2837))))),2)</f>
        <v>464.4</v>
      </c>
    </row>
    <row r="2838" spans="1:10" ht="14.15" customHeight="1" thickBot="1">
      <c r="A2838" s="403" t="s">
        <v>7637</v>
      </c>
      <c r="B2838" s="2048" t="s">
        <v>100</v>
      </c>
      <c r="C2838" s="2288">
        <v>5.98</v>
      </c>
      <c r="D2838" s="1639">
        <v>35</v>
      </c>
      <c r="E2838" s="1602">
        <f t="shared" si="614"/>
        <v>527.40571428571434</v>
      </c>
      <c r="F2838" s="471">
        <f t="shared" si="613"/>
        <v>527.41</v>
      </c>
      <c r="G2838" s="691">
        <f t="shared" si="612"/>
        <v>11057.142857142857</v>
      </c>
      <c r="H2838" s="659">
        <f>ROUND(IF('Заказ, cкидки и курсы валют'!$J$23*E2838/1000*D2838&lt;387,387,'Заказ, cкидки и курсы валют'!$J$23*E2838/1000*D2838)*(1-'Заказ, cкидки и курсы валют'!$I$12),2)</f>
        <v>387</v>
      </c>
      <c r="I2838" s="14"/>
      <c r="J2838" s="96">
        <f>ROUND(IF(H2838&lt;'Заказ, cкидки и курсы валют'!$B$39,H2838*0.54*100/(100-'Заказ, cкидки и курсы валют'!$C$39),IF(H2838&lt;'Заказ, cкидки и курсы валют'!$B$40,H2838*0.54*100/(100-'Заказ, cкидки и курсы валют'!$C$40),IF(H2838&lt;'Заказ, cкидки и курсы валют'!$B$41,H2838*0.54*100/(100-'Заказ, cкидки и курсы валют'!$C$41),IF(H2838&lt;'Заказ, cкидки и курсы валют'!$B$42,H2838*0.54*100/(100-'Заказ, cкидки и курсы валют'!$C$42),IF(H2838&lt;'Заказ, cкидки и курсы валют'!$B$43,H2838*0.54*100/(100-'Заказ, cкидки и курсы валют'!$C$43),H2838))))),2)</f>
        <v>464.4</v>
      </c>
    </row>
    <row r="2839" spans="1:10" ht="14.15" customHeight="1" thickBot="1">
      <c r="A2839" s="403" t="s">
        <v>7638</v>
      </c>
      <c r="B2839" s="2048" t="s">
        <v>1317</v>
      </c>
      <c r="C2839" s="2288">
        <v>7</v>
      </c>
      <c r="D2839" s="1639">
        <v>30</v>
      </c>
      <c r="E2839" s="1602">
        <f t="shared" si="614"/>
        <v>596.14</v>
      </c>
      <c r="F2839" s="471">
        <f t="shared" si="613"/>
        <v>596.14</v>
      </c>
      <c r="G2839" s="691">
        <f t="shared" si="612"/>
        <v>12900</v>
      </c>
      <c r="H2839" s="659">
        <f>ROUND(IF('Заказ, cкидки и курсы валют'!$J$23*E2839/1000*D2839&lt;387,387,'Заказ, cкидки и курсы валют'!$J$23*E2839/1000*D2839)*(1-'Заказ, cкидки и курсы валют'!$I$12),2)</f>
        <v>387</v>
      </c>
      <c r="I2839" s="14"/>
      <c r="J2839" s="96">
        <f>ROUND(IF(H2839&lt;'Заказ, cкидки и курсы валют'!$B$39,H2839*0.54*100/(100-'Заказ, cкидки и курсы валют'!$C$39),IF(H2839&lt;'Заказ, cкидки и курсы валют'!$B$40,H2839*0.54*100/(100-'Заказ, cкидки и курсы валют'!$C$40),IF(H2839&lt;'Заказ, cкидки и курсы валют'!$B$41,H2839*0.54*100/(100-'Заказ, cкидки и курсы валют'!$C$41),IF(H2839&lt;'Заказ, cкидки и курсы валют'!$B$42,H2839*0.54*100/(100-'Заказ, cкидки и курсы валют'!$C$42),IF(H2839&lt;'Заказ, cкидки и курсы валют'!$B$43,H2839*0.54*100/(100-'Заказ, cкидки и курсы валют'!$C$43),H2839))))),2)</f>
        <v>464.4</v>
      </c>
    </row>
    <row r="2840" spans="1:10" ht="14.15" customHeight="1" thickBot="1">
      <c r="A2840" s="403" t="s">
        <v>7639</v>
      </c>
      <c r="B2840" s="2048" t="s">
        <v>188</v>
      </c>
      <c r="C2840" s="2288">
        <v>7.85</v>
      </c>
      <c r="D2840" s="1639">
        <v>30</v>
      </c>
      <c r="E2840" s="1602">
        <f t="shared" si="614"/>
        <v>648.68000000000006</v>
      </c>
      <c r="F2840" s="471">
        <f t="shared" si="613"/>
        <v>648.67999999999995</v>
      </c>
      <c r="G2840" s="691">
        <f t="shared" si="612"/>
        <v>12900</v>
      </c>
      <c r="H2840" s="659">
        <f>ROUND(IF('Заказ, cкидки и курсы валют'!$J$23*E2840/1000*D2840&lt;387,387,'Заказ, cкидки и курсы валют'!$J$23*E2840/1000*D2840)*(1-'Заказ, cкидки и курсы валют'!$I$12),2)</f>
        <v>387</v>
      </c>
      <c r="I2840" s="14"/>
      <c r="J2840" s="96">
        <f>ROUND(IF(H2840&lt;'Заказ, cкидки и курсы валют'!$B$39,H2840*0.54*100/(100-'Заказ, cкидки и курсы валют'!$C$39),IF(H2840&lt;'Заказ, cкидки и курсы валют'!$B$40,H2840*0.54*100/(100-'Заказ, cкидки и курсы валют'!$C$40),IF(H2840&lt;'Заказ, cкидки и курсы валют'!$B$41,H2840*0.54*100/(100-'Заказ, cкидки и курсы валют'!$C$41),IF(H2840&lt;'Заказ, cкидки и курсы валют'!$B$42,H2840*0.54*100/(100-'Заказ, cкидки и курсы валют'!$C$42),IF(H2840&lt;'Заказ, cкидки и курсы валют'!$B$43,H2840*0.54*100/(100-'Заказ, cкидки и курсы валют'!$C$43),H2840))))),2)</f>
        <v>464.4</v>
      </c>
    </row>
    <row r="2841" spans="1:10" ht="14.15" customHeight="1" thickBot="1">
      <c r="A2841" s="403" t="s">
        <v>7640</v>
      </c>
      <c r="B2841" s="2048" t="s">
        <v>609</v>
      </c>
      <c r="C2841" s="2288">
        <v>8.5</v>
      </c>
      <c r="D2841" s="1639">
        <v>26</v>
      </c>
      <c r="E2841" s="1602">
        <f t="shared" si="614"/>
        <v>730.10153846153844</v>
      </c>
      <c r="F2841" s="471">
        <f t="shared" si="613"/>
        <v>730.1</v>
      </c>
      <c r="G2841" s="691">
        <f t="shared" si="612"/>
        <v>14884.615384615385</v>
      </c>
      <c r="H2841" s="659">
        <f>ROUND(IF('Заказ, cкидки и курсы валют'!$J$23*E2841/1000*D2841&lt;387,387,'Заказ, cкидки и курсы валют'!$J$23*E2841/1000*D2841)*(1-'Заказ, cкидки и курсы валют'!$I$12),2)</f>
        <v>387</v>
      </c>
      <c r="I2841" s="14"/>
      <c r="J2841" s="96">
        <f>ROUND(IF(H2841&lt;'Заказ, cкидки и курсы валют'!$B$39,H2841*0.54*100/(100-'Заказ, cкидки и курсы валют'!$C$39),IF(H2841&lt;'Заказ, cкидки и курсы валют'!$B$40,H2841*0.54*100/(100-'Заказ, cкидки и курсы валют'!$C$40),IF(H2841&lt;'Заказ, cкидки и курсы валют'!$B$41,H2841*0.54*100/(100-'Заказ, cкидки и курсы валют'!$C$41),IF(H2841&lt;'Заказ, cкидки и курсы валют'!$B$42,H2841*0.54*100/(100-'Заказ, cкидки и курсы валют'!$C$42),IF(H2841&lt;'Заказ, cкидки и курсы валют'!$B$43,H2841*0.54*100/(100-'Заказ, cкидки и курсы валют'!$C$43),H2841))))),2)</f>
        <v>464.4</v>
      </c>
    </row>
    <row r="2842" spans="1:10" ht="14.15" customHeight="1" thickBot="1">
      <c r="A2842" s="403" t="s">
        <v>7641</v>
      </c>
      <c r="B2842" s="2048" t="s">
        <v>177</v>
      </c>
      <c r="C2842" s="2288">
        <v>8.83</v>
      </c>
      <c r="D2842" s="1639">
        <v>25</v>
      </c>
      <c r="E2842" s="1602">
        <f t="shared" si="614"/>
        <v>773.3</v>
      </c>
      <c r="F2842" s="471">
        <f t="shared" si="613"/>
        <v>773.3</v>
      </c>
      <c r="G2842" s="691">
        <f t="shared" si="612"/>
        <v>15480</v>
      </c>
      <c r="H2842" s="659">
        <f>ROUND(IF('Заказ, cкидки и курсы валют'!$J$23*E2842/1000*D2842&lt;387,387,'Заказ, cкидки и курсы валют'!$J$23*E2842/1000*D2842)*(1-'Заказ, cкидки и курсы валют'!$I$12),2)</f>
        <v>387</v>
      </c>
      <c r="I2842" s="14"/>
      <c r="J2842" s="96">
        <f>ROUND(IF(H2842&lt;'Заказ, cкидки и курсы валют'!$B$39,H2842*0.54*100/(100-'Заказ, cкидки и курсы валют'!$C$39),IF(H2842&lt;'Заказ, cкидки и курсы валют'!$B$40,H2842*0.54*100/(100-'Заказ, cкидки и курсы валют'!$C$40),IF(H2842&lt;'Заказ, cкидки и курсы валют'!$B$41,H2842*0.54*100/(100-'Заказ, cкидки и курсы валют'!$C$41),IF(H2842&lt;'Заказ, cкидки и курсы валют'!$B$42,H2842*0.54*100/(100-'Заказ, cкидки и курсы валют'!$C$42),IF(H2842&lt;'Заказ, cкидки и курсы валют'!$B$43,H2842*0.54*100/(100-'Заказ, cкидки и курсы валют'!$C$43),H2842))))),2)</f>
        <v>464.4</v>
      </c>
    </row>
    <row r="2843" spans="1:10" ht="14.15" customHeight="1" thickBot="1">
      <c r="A2843" s="403" t="s">
        <v>7642</v>
      </c>
      <c r="B2843" s="2048" t="s">
        <v>83</v>
      </c>
      <c r="C2843" s="2288">
        <v>10.35</v>
      </c>
      <c r="D2843" s="1639">
        <v>20</v>
      </c>
      <c r="E2843" s="1602">
        <f t="shared" si="614"/>
        <v>908.46</v>
      </c>
      <c r="F2843" s="471">
        <f t="shared" si="613"/>
        <v>908.46</v>
      </c>
      <c r="G2843" s="691">
        <f t="shared" si="612"/>
        <v>19350</v>
      </c>
      <c r="H2843" s="659">
        <f>ROUND(IF('Заказ, cкидки и курсы валют'!$J$23*E2843/1000*D2843&lt;387,387,'Заказ, cкидки и курсы валют'!$J$23*E2843/1000*D2843)*(1-'Заказ, cкидки и курсы валют'!$I$12),2)</f>
        <v>387</v>
      </c>
      <c r="I2843" s="14"/>
      <c r="J2843" s="96">
        <f>ROUND(IF(H2843&lt;'Заказ, cкидки и курсы валют'!$B$39,H2843*0.54*100/(100-'Заказ, cкидки и курсы валют'!$C$39),IF(H2843&lt;'Заказ, cкидки и курсы валют'!$B$40,H2843*0.54*100/(100-'Заказ, cкидки и курсы валют'!$C$40),IF(H2843&lt;'Заказ, cкидки и курсы валют'!$B$41,H2843*0.54*100/(100-'Заказ, cкидки и курсы валют'!$C$41),IF(H2843&lt;'Заказ, cкидки и курсы валют'!$B$42,H2843*0.54*100/(100-'Заказ, cкидки и курсы валют'!$C$42),IF(H2843&lt;'Заказ, cкидки и курсы валют'!$B$43,H2843*0.54*100/(100-'Заказ, cкидки и курсы валют'!$C$43),H2843))))),2)</f>
        <v>464.4</v>
      </c>
    </row>
    <row r="2844" spans="1:10" ht="14.15" customHeight="1" thickBot="1">
      <c r="A2844" s="403" t="s">
        <v>7643</v>
      </c>
      <c r="B2844" s="2048" t="s">
        <v>178</v>
      </c>
      <c r="C2844" s="2288">
        <v>11.19</v>
      </c>
      <c r="D2844" s="1639">
        <v>20</v>
      </c>
      <c r="E2844" s="1602">
        <f t="shared" si="614"/>
        <v>941.86</v>
      </c>
      <c r="F2844" s="471">
        <f t="shared" si="613"/>
        <v>941.86</v>
      </c>
      <c r="G2844" s="691">
        <f t="shared" si="612"/>
        <v>19350</v>
      </c>
      <c r="H2844" s="659">
        <f>ROUND(IF('Заказ, cкидки и курсы валют'!$J$23*E2844/1000*D2844&lt;387,387,'Заказ, cкидки и курсы валют'!$J$23*E2844/1000*D2844)*(1-'Заказ, cкидки и курсы валют'!$I$12),2)</f>
        <v>387</v>
      </c>
      <c r="I2844" s="14"/>
      <c r="J2844" s="96">
        <f>ROUND(IF(H2844&lt;'Заказ, cкидки и курсы валют'!$B$39,H2844*0.54*100/(100-'Заказ, cкидки и курсы валют'!$C$39),IF(H2844&lt;'Заказ, cкидки и курсы валют'!$B$40,H2844*0.54*100/(100-'Заказ, cкидки и курсы валют'!$C$40),IF(H2844&lt;'Заказ, cкидки и курсы валют'!$B$41,H2844*0.54*100/(100-'Заказ, cкидки и курсы валют'!$C$41),IF(H2844&lt;'Заказ, cкидки и курсы валют'!$B$42,H2844*0.54*100/(100-'Заказ, cкидки и курсы валют'!$C$42),IF(H2844&lt;'Заказ, cкидки и курсы валют'!$B$43,H2844*0.54*100/(100-'Заказ, cкидки и курсы валют'!$C$43),H2844))))),2)</f>
        <v>464.4</v>
      </c>
    </row>
    <row r="2845" spans="1:10" ht="14.15" customHeight="1" thickBot="1">
      <c r="A2845" s="403" t="s">
        <v>7644</v>
      </c>
      <c r="B2845" s="2048" t="s">
        <v>2915</v>
      </c>
      <c r="C2845" s="2288">
        <v>11.96</v>
      </c>
      <c r="D2845" s="1639">
        <v>18</v>
      </c>
      <c r="E2845" s="1602">
        <f t="shared" si="614"/>
        <v>986.64666666666676</v>
      </c>
      <c r="F2845" s="471">
        <f t="shared" si="613"/>
        <v>986.65</v>
      </c>
      <c r="G2845" s="691">
        <f t="shared" si="612"/>
        <v>21500</v>
      </c>
      <c r="H2845" s="659">
        <f>ROUND(IF('Заказ, cкидки и курсы валют'!$J$23*E2845/1000*D2845&lt;387,387,'Заказ, cкидки и курсы валют'!$J$23*E2845/1000*D2845)*(1-'Заказ, cкидки и курсы валют'!$I$12),2)</f>
        <v>387</v>
      </c>
      <c r="I2845" s="14"/>
      <c r="J2845" s="96">
        <f>ROUND(IF(H2845&lt;'Заказ, cкидки и курсы валют'!$B$39,H2845*0.54*100/(100-'Заказ, cкидки и курсы валют'!$C$39),IF(H2845&lt;'Заказ, cкидки и курсы валют'!$B$40,H2845*0.54*100/(100-'Заказ, cкидки и курсы валют'!$C$40),IF(H2845&lt;'Заказ, cкидки и курсы валют'!$B$41,H2845*0.54*100/(100-'Заказ, cкидки и курсы валют'!$C$41),IF(H2845&lt;'Заказ, cкидки и курсы валют'!$B$42,H2845*0.54*100/(100-'Заказ, cкидки и курсы валют'!$C$42),IF(H2845&lt;'Заказ, cкидки и курсы валют'!$B$43,H2845*0.54*100/(100-'Заказ, cкидки и курсы валют'!$C$43),H2845))))),2)</f>
        <v>464.4</v>
      </c>
    </row>
    <row r="2846" spans="1:10" ht="14.15" customHeight="1" thickBot="1">
      <c r="A2846" s="403" t="s">
        <v>7645</v>
      </c>
      <c r="B2846" s="2048" t="s">
        <v>179</v>
      </c>
      <c r="C2846" s="2288">
        <v>12.89</v>
      </c>
      <c r="D2846" s="1639">
        <v>18</v>
      </c>
      <c r="E2846" s="1602">
        <f t="shared" si="614"/>
        <v>1136.0666666666666</v>
      </c>
      <c r="F2846" s="471">
        <f t="shared" si="613"/>
        <v>1136.07</v>
      </c>
      <c r="G2846" s="691">
        <f t="shared" si="612"/>
        <v>21500</v>
      </c>
      <c r="H2846" s="659">
        <f>ROUND(IF('Заказ, cкидки и курсы валют'!$J$23*E2846/1000*D2846&lt;387,387,'Заказ, cкидки и курсы валют'!$J$23*E2846/1000*D2846)*(1-'Заказ, cкидки и курсы валют'!$I$12),2)</f>
        <v>387</v>
      </c>
      <c r="I2846" s="14"/>
      <c r="J2846" s="96">
        <f>ROUND(IF(H2846&lt;'Заказ, cкидки и курсы валют'!$B$39,H2846*0.54*100/(100-'Заказ, cкидки и курсы валют'!$C$39),IF(H2846&lt;'Заказ, cкидки и курсы валют'!$B$40,H2846*0.54*100/(100-'Заказ, cкидки и курсы валют'!$C$40),IF(H2846&lt;'Заказ, cкидки и курсы валют'!$B$41,H2846*0.54*100/(100-'Заказ, cкидки и курсы валют'!$C$41),IF(H2846&lt;'Заказ, cкидки и курсы валют'!$B$42,H2846*0.54*100/(100-'Заказ, cкидки и курсы валют'!$C$42),IF(H2846&lt;'Заказ, cкидки и курсы валют'!$B$43,H2846*0.54*100/(100-'Заказ, cкидки и курсы валют'!$C$43),H2846))))),2)</f>
        <v>464.4</v>
      </c>
    </row>
    <row r="2847" spans="1:10" ht="14.15" customHeight="1" thickBot="1">
      <c r="A2847" s="403" t="s">
        <v>7646</v>
      </c>
      <c r="B2847" s="2048" t="s">
        <v>180</v>
      </c>
      <c r="C2847" s="2288">
        <v>14.6</v>
      </c>
      <c r="D2847" s="1639">
        <v>10</v>
      </c>
      <c r="E2847" s="1602">
        <f t="shared" si="614"/>
        <v>1440.22</v>
      </c>
      <c r="F2847" s="471">
        <f t="shared" si="613"/>
        <v>1440.22</v>
      </c>
      <c r="G2847" s="691">
        <f t="shared" si="612"/>
        <v>38700</v>
      </c>
      <c r="H2847" s="659">
        <f>ROUND(IF('Заказ, cкидки и курсы валют'!$J$23*E2847/1000*D2847&lt;387,387,'Заказ, cкидки и курсы валют'!$J$23*E2847/1000*D2847)*(1-'Заказ, cкидки и курсы валют'!$I$12),2)</f>
        <v>387</v>
      </c>
      <c r="I2847" s="14"/>
      <c r="J2847" s="96">
        <f>ROUND(IF(H2847&lt;'Заказ, cкидки и курсы валют'!$B$39,H2847*0.54*100/(100-'Заказ, cкидки и курсы валют'!$C$39),IF(H2847&lt;'Заказ, cкидки и курсы валют'!$B$40,H2847*0.54*100/(100-'Заказ, cкидки и курсы валют'!$C$40),IF(H2847&lt;'Заказ, cкидки и курсы валют'!$B$41,H2847*0.54*100/(100-'Заказ, cкидки и курсы валют'!$C$41),IF(H2847&lt;'Заказ, cкидки и курсы валют'!$B$42,H2847*0.54*100/(100-'Заказ, cкидки и курсы валют'!$C$42),IF(H2847&lt;'Заказ, cкидки и курсы валют'!$B$43,H2847*0.54*100/(100-'Заказ, cкидки и курсы валют'!$C$43),H2847))))),2)</f>
        <v>464.4</v>
      </c>
    </row>
    <row r="2848" spans="1:10" ht="14.15" customHeight="1" thickBot="1">
      <c r="A2848" s="403" t="s">
        <v>7647</v>
      </c>
      <c r="B2848" s="2048" t="s">
        <v>181</v>
      </c>
      <c r="C2848" s="2288">
        <v>16.010000000000002</v>
      </c>
      <c r="D2848" s="1639">
        <v>10</v>
      </c>
      <c r="E2848" s="1602">
        <f t="shared" si="614"/>
        <v>1606.94</v>
      </c>
      <c r="F2848" s="471">
        <f t="shared" si="613"/>
        <v>1606.94</v>
      </c>
      <c r="G2848" s="691">
        <f t="shared" si="612"/>
        <v>38700</v>
      </c>
      <c r="H2848" s="659">
        <f>ROUND(IF('Заказ, cкидки и курсы валют'!$J$23*E2848/1000*D2848&lt;387,387,'Заказ, cкидки и курсы валют'!$J$23*E2848/1000*D2848)*(1-'Заказ, cкидки и курсы валют'!$I$12),2)</f>
        <v>387</v>
      </c>
      <c r="I2848" s="14"/>
      <c r="J2848" s="96">
        <f>ROUND(IF(H2848&lt;'Заказ, cкидки и курсы валют'!$B$39,H2848*0.54*100/(100-'Заказ, cкидки и курсы валют'!$C$39),IF(H2848&lt;'Заказ, cкидки и курсы валют'!$B$40,H2848*0.54*100/(100-'Заказ, cкидки и курсы валют'!$C$40),IF(H2848&lt;'Заказ, cкидки и курсы валют'!$B$41,H2848*0.54*100/(100-'Заказ, cкидки и курсы валют'!$C$41),IF(H2848&lt;'Заказ, cкидки и курсы валют'!$B$42,H2848*0.54*100/(100-'Заказ, cкидки и курсы валют'!$C$42),IF(H2848&lt;'Заказ, cкидки и курсы валют'!$B$43,H2848*0.54*100/(100-'Заказ, cкидки и курсы валют'!$C$43),H2848))))),2)</f>
        <v>464.4</v>
      </c>
    </row>
    <row r="2849" spans="1:10" ht="14.15" customHeight="1" thickBot="1">
      <c r="A2849" s="403" t="s">
        <v>7648</v>
      </c>
      <c r="B2849" s="2048" t="s">
        <v>182</v>
      </c>
      <c r="C2849" s="2288">
        <v>17.5</v>
      </c>
      <c r="D2849" s="1639">
        <v>10</v>
      </c>
      <c r="E2849" s="1602">
        <f t="shared" si="614"/>
        <v>1647.2</v>
      </c>
      <c r="F2849" s="471">
        <f t="shared" si="613"/>
        <v>1647.2</v>
      </c>
      <c r="G2849" s="691">
        <f t="shared" si="612"/>
        <v>38700</v>
      </c>
      <c r="H2849" s="659">
        <f>ROUND(IF('Заказ, cкидки и курсы валют'!$J$23*E2849/1000*D2849&lt;387,387,'Заказ, cкидки и курсы валют'!$J$23*E2849/1000*D2849)*(1-'Заказ, cкидки и курсы валют'!$I$12),2)</f>
        <v>387</v>
      </c>
      <c r="I2849" s="14"/>
      <c r="J2849" s="96">
        <f>ROUND(IF(H2849&lt;'Заказ, cкидки и курсы валют'!$B$39,H2849*0.54*100/(100-'Заказ, cкидки и курсы валют'!$C$39),IF(H2849&lt;'Заказ, cкидки и курсы валют'!$B$40,H2849*0.54*100/(100-'Заказ, cкидки и курсы валют'!$C$40),IF(H2849&lt;'Заказ, cкидки и курсы валют'!$B$41,H2849*0.54*100/(100-'Заказ, cкидки и курсы валют'!$C$41),IF(H2849&lt;'Заказ, cкидки и курсы валют'!$B$42,H2849*0.54*100/(100-'Заказ, cкидки и курсы валют'!$C$42),IF(H2849&lt;'Заказ, cкидки и курсы валют'!$B$43,H2849*0.54*100/(100-'Заказ, cкидки и курсы валют'!$C$43),H2849))))),2)</f>
        <v>464.4</v>
      </c>
    </row>
    <row r="2850" spans="1:10" ht="14.15" customHeight="1" thickBot="1">
      <c r="A2850" s="403" t="s">
        <v>7649</v>
      </c>
      <c r="B2850" s="2048" t="s">
        <v>183</v>
      </c>
      <c r="C2850" s="2288">
        <v>18.579999999999998</v>
      </c>
      <c r="D2850" s="1639">
        <v>7</v>
      </c>
      <c r="E2850" s="1602">
        <f t="shared" si="614"/>
        <v>2071.7485714285717</v>
      </c>
      <c r="F2850" s="471">
        <f t="shared" si="613"/>
        <v>2071.75</v>
      </c>
      <c r="G2850" s="691">
        <f t="shared" si="612"/>
        <v>55285.714285714283</v>
      </c>
      <c r="H2850" s="659">
        <f>ROUND(IF('Заказ, cкидки и курсы валют'!$J$23*E2850/1000*D2850&lt;387,387,'Заказ, cкидки и курсы валют'!$J$23*E2850/1000*D2850)*(1-'Заказ, cкидки и курсы валют'!$I$12),2)</f>
        <v>387</v>
      </c>
      <c r="I2850" s="14"/>
      <c r="J2850" s="96">
        <f>ROUND(IF(H2850&lt;'Заказ, cкидки и курсы валют'!$B$39,H2850*0.54*100/(100-'Заказ, cкидки и курсы валют'!$C$39),IF(H2850&lt;'Заказ, cкидки и курсы валют'!$B$40,H2850*0.54*100/(100-'Заказ, cкидки и курсы валют'!$C$40),IF(H2850&lt;'Заказ, cкидки и курсы валют'!$B$41,H2850*0.54*100/(100-'Заказ, cкидки и курсы валют'!$C$41),IF(H2850&lt;'Заказ, cкидки и курсы валют'!$B$42,H2850*0.54*100/(100-'Заказ, cкидки и курсы валют'!$C$42),IF(H2850&lt;'Заказ, cкидки и курсы валют'!$B$43,H2850*0.54*100/(100-'Заказ, cкидки и курсы валют'!$C$43),H2850))))),2)</f>
        <v>464.4</v>
      </c>
    </row>
    <row r="2851" spans="1:10" ht="14.15" customHeight="1" thickBot="1">
      <c r="A2851" s="403" t="s">
        <v>8966</v>
      </c>
      <c r="B2851" s="399" t="s">
        <v>184</v>
      </c>
      <c r="C2851" s="2288">
        <v>21</v>
      </c>
      <c r="D2851" s="1639">
        <v>7</v>
      </c>
      <c r="E2851" s="1602">
        <f t="shared" si="614"/>
        <v>2329.5685714285719</v>
      </c>
      <c r="F2851" s="471">
        <f t="shared" si="613"/>
        <v>2329.5700000000002</v>
      </c>
      <c r="G2851" s="691">
        <f t="shared" si="612"/>
        <v>55285.714285714283</v>
      </c>
      <c r="H2851" s="659">
        <f>ROUND(IF('Заказ, cкидки и курсы валют'!$J$23*E2851/1000*D2851&lt;387,387,'Заказ, cкидки и курсы валют'!$J$23*E2851/1000*D2851)*(1-'Заказ, cкидки и курсы валют'!$I$12),2)</f>
        <v>387</v>
      </c>
      <c r="I2851" s="14"/>
      <c r="J2851" s="96">
        <f>ROUND(IF(H2851&lt;'Заказ, cкидки и курсы валют'!$B$39,H2851*0.54*100/(100-'Заказ, cкидки и курсы валют'!$C$39),IF(H2851&lt;'Заказ, cкидки и курсы валют'!$B$40,H2851*0.54*100/(100-'Заказ, cкидки и курсы валют'!$C$40),IF(H2851&lt;'Заказ, cкидки и курсы валют'!$B$41,H2851*0.54*100/(100-'Заказ, cкидки и курсы валют'!$C$41),IF(H2851&lt;'Заказ, cкидки и курсы валют'!$B$42,H2851*0.54*100/(100-'Заказ, cкидки и курсы валют'!$C$42),IF(H2851&lt;'Заказ, cкидки и курсы валют'!$B$43,H2851*0.54*100/(100-'Заказ, cкидки и курсы валют'!$C$43),H2851))))),2)</f>
        <v>464.4</v>
      </c>
    </row>
    <row r="2852" spans="1:10" ht="14.15" customHeight="1" thickBot="1">
      <c r="A2852" s="403" t="s">
        <v>7650</v>
      </c>
      <c r="B2852" s="2048" t="s">
        <v>3430</v>
      </c>
      <c r="C2852" s="2288">
        <v>11.27</v>
      </c>
      <c r="D2852" s="1666">
        <v>10</v>
      </c>
      <c r="E2852" s="1602">
        <f t="shared" si="614"/>
        <v>1313.1</v>
      </c>
      <c r="F2852" s="471">
        <f t="shared" si="613"/>
        <v>1313.1</v>
      </c>
      <c r="G2852" s="691">
        <f t="shared" si="612"/>
        <v>38700</v>
      </c>
      <c r="H2852" s="659">
        <f>ROUND(IF('Заказ, cкидки и курсы валют'!$J$23*E2852/1000*D2852&lt;387,387,'Заказ, cкидки и курсы валют'!$J$23*E2852/1000*D2852)*(1-'Заказ, cкидки и курсы валют'!$I$12),2)</f>
        <v>387</v>
      </c>
      <c r="I2852" s="14"/>
      <c r="J2852" s="96">
        <f>ROUND(IF(H2852&lt;'Заказ, cкидки и курсы валют'!$B$39,H2852*0.54*100/(100-'Заказ, cкидки и курсы валют'!$C$39),IF(H2852&lt;'Заказ, cкидки и курсы валют'!$B$40,H2852*0.54*100/(100-'Заказ, cкидки и курсы валют'!$C$40),IF(H2852&lt;'Заказ, cкидки и курсы валют'!$B$41,H2852*0.54*100/(100-'Заказ, cкидки и курсы валют'!$C$41),IF(H2852&lt;'Заказ, cкидки и курсы валют'!$B$42,H2852*0.54*100/(100-'Заказ, cкидки и курсы валют'!$C$42),IF(H2852&lt;'Заказ, cкидки и курсы валют'!$B$43,H2852*0.54*100/(100-'Заказ, cкидки и курсы валют'!$C$43),H2852))))),2)</f>
        <v>464.4</v>
      </c>
    </row>
    <row r="2853" spans="1:10" ht="14.15" customHeight="1" thickBot="1">
      <c r="A2853" s="403" t="s">
        <v>7651</v>
      </c>
      <c r="B2853" s="2048" t="s">
        <v>2898</v>
      </c>
      <c r="C2853" s="2288">
        <v>11.51</v>
      </c>
      <c r="D2853" s="1666">
        <v>10</v>
      </c>
      <c r="E2853" s="1602">
        <f t="shared" ref="E2853:E2866" si="615">(E2679*2)+(1000/D2853*7.5)</f>
        <v>1398.6799999999998</v>
      </c>
      <c r="F2853" s="471">
        <f t="shared" si="613"/>
        <v>1398.68</v>
      </c>
      <c r="G2853" s="691">
        <f t="shared" si="612"/>
        <v>38700</v>
      </c>
      <c r="H2853" s="659">
        <f>ROUND(IF('Заказ, cкидки и курсы валют'!$J$23*E2853/1000*D2853&lt;387,387,'Заказ, cкидки и курсы валют'!$J$23*E2853/1000*D2853)*(1-'Заказ, cкидки и курсы валют'!$I$12),2)</f>
        <v>387</v>
      </c>
      <c r="I2853" s="14"/>
      <c r="J2853" s="96">
        <f>ROUND(IF(H2853&lt;'Заказ, cкидки и курсы валют'!$B$39,H2853*0.54*100/(100-'Заказ, cкидки и курсы валют'!$C$39),IF(H2853&lt;'Заказ, cкидки и курсы валют'!$B$40,H2853*0.54*100/(100-'Заказ, cкидки и курсы валют'!$C$40),IF(H2853&lt;'Заказ, cкидки и курсы валют'!$B$41,H2853*0.54*100/(100-'Заказ, cкидки и курсы валют'!$C$41),IF(H2853&lt;'Заказ, cкидки и курсы валют'!$B$42,H2853*0.54*100/(100-'Заказ, cкидки и курсы валют'!$C$42),IF(H2853&lt;'Заказ, cкидки и курсы валют'!$B$43,H2853*0.54*100/(100-'Заказ, cкидки и курсы валют'!$C$43),H2853))))),2)</f>
        <v>464.4</v>
      </c>
    </row>
    <row r="2854" spans="1:10" ht="14.15" customHeight="1" thickBot="1">
      <c r="A2854" s="403" t="s">
        <v>7652</v>
      </c>
      <c r="B2854" s="2048" t="s">
        <v>2899</v>
      </c>
      <c r="C2854" s="2288">
        <v>13.5</v>
      </c>
      <c r="D2854" s="1666">
        <v>10</v>
      </c>
      <c r="E2854" s="1602">
        <f t="shared" si="615"/>
        <v>1429.26</v>
      </c>
      <c r="F2854" s="471">
        <f t="shared" si="613"/>
        <v>1429.26</v>
      </c>
      <c r="G2854" s="691">
        <f t="shared" ref="G2854:G2864" si="616">H2854/D2854*1000</f>
        <v>38700</v>
      </c>
      <c r="H2854" s="659">
        <f>ROUND(IF('Заказ, cкидки и курсы валют'!$J$23*E2854/1000*D2854&lt;387,387,'Заказ, cкидки и курсы валют'!$J$23*E2854/1000*D2854)*(1-'Заказ, cкидки и курсы валют'!$I$12),2)</f>
        <v>387</v>
      </c>
      <c r="I2854" s="14"/>
      <c r="J2854" s="96">
        <f>ROUND(IF(H2854&lt;'Заказ, cкидки и курсы валют'!$B$39,H2854*0.54*100/(100-'Заказ, cкидки и курсы валют'!$C$39),IF(H2854&lt;'Заказ, cкидки и курсы валют'!$B$40,H2854*0.54*100/(100-'Заказ, cкидки и курсы валют'!$C$40),IF(H2854&lt;'Заказ, cкидки и курсы валют'!$B$41,H2854*0.54*100/(100-'Заказ, cкидки и курсы валют'!$C$41),IF(H2854&lt;'Заказ, cкидки и курсы валют'!$B$42,H2854*0.54*100/(100-'Заказ, cкидки и курсы валют'!$C$42),IF(H2854&lt;'Заказ, cкидки и курсы валют'!$B$43,H2854*0.54*100/(100-'Заказ, cкидки и курсы валют'!$C$43),H2854))))),2)</f>
        <v>464.4</v>
      </c>
    </row>
    <row r="2855" spans="1:10" ht="14.15" customHeight="1" thickBot="1">
      <c r="A2855" s="403" t="s">
        <v>7653</v>
      </c>
      <c r="B2855" s="2048" t="s">
        <v>610</v>
      </c>
      <c r="C2855" s="2288">
        <v>16.05</v>
      </c>
      <c r="D2855" s="1666">
        <v>10</v>
      </c>
      <c r="E2855" s="1602">
        <f t="shared" si="615"/>
        <v>1779.08</v>
      </c>
      <c r="F2855" s="471">
        <f t="shared" si="613"/>
        <v>1779.08</v>
      </c>
      <c r="G2855" s="691">
        <f t="shared" si="616"/>
        <v>38700</v>
      </c>
      <c r="H2855" s="659">
        <f>ROUND(IF('Заказ, cкидки и курсы валют'!$J$23*E2855/1000*D2855&lt;387,387,'Заказ, cкидки и курсы валют'!$J$23*E2855/1000*D2855)*(1-'Заказ, cкидки и курсы валют'!$I$12),2)</f>
        <v>387</v>
      </c>
      <c r="I2855" s="14"/>
      <c r="J2855" s="96">
        <f>ROUND(IF(H2855&lt;'Заказ, cкидки и курсы валют'!$B$39,H2855*0.54*100/(100-'Заказ, cкидки и курсы валют'!$C$39),IF(H2855&lt;'Заказ, cкидки и курсы валют'!$B$40,H2855*0.54*100/(100-'Заказ, cкидки и курсы валют'!$C$40),IF(H2855&lt;'Заказ, cкидки и курсы валют'!$B$41,H2855*0.54*100/(100-'Заказ, cкидки и курсы валют'!$C$41),IF(H2855&lt;'Заказ, cкидки и курсы валют'!$B$42,H2855*0.54*100/(100-'Заказ, cкидки и курсы валют'!$C$42),IF(H2855&lt;'Заказ, cкидки и курсы валют'!$B$43,H2855*0.54*100/(100-'Заказ, cкидки и курсы валют'!$C$43),H2855))))),2)</f>
        <v>464.4</v>
      </c>
    </row>
    <row r="2856" spans="1:10" ht="14.15" customHeight="1" thickBot="1">
      <c r="A2856" s="403" t="s">
        <v>7654</v>
      </c>
      <c r="B2856" s="2048" t="s">
        <v>2900</v>
      </c>
      <c r="C2856" s="2288">
        <v>15.77</v>
      </c>
      <c r="D2856" s="1662">
        <v>10</v>
      </c>
      <c r="E2856" s="1602">
        <f t="shared" si="615"/>
        <v>1611.56</v>
      </c>
      <c r="F2856" s="471">
        <f t="shared" si="613"/>
        <v>1611.56</v>
      </c>
      <c r="G2856" s="691">
        <f t="shared" si="616"/>
        <v>38700</v>
      </c>
      <c r="H2856" s="659">
        <f>ROUND(IF('Заказ, cкидки и курсы валют'!$J$23*E2856/1000*D2856&lt;387,387,'Заказ, cкидки и курсы валют'!$J$23*E2856/1000*D2856)*(1-'Заказ, cкидки и курсы валют'!$I$12),2)</f>
        <v>387</v>
      </c>
      <c r="I2856" s="14"/>
      <c r="J2856" s="96">
        <f>ROUND(IF(H2856&lt;'Заказ, cкидки и курсы валют'!$B$39,H2856*0.54*100/(100-'Заказ, cкидки и курсы валют'!$C$39),IF(H2856&lt;'Заказ, cкидки и курсы валют'!$B$40,H2856*0.54*100/(100-'Заказ, cкидки и курсы валют'!$C$40),IF(H2856&lt;'Заказ, cкидки и курсы валют'!$B$41,H2856*0.54*100/(100-'Заказ, cкидки и курсы валют'!$C$41),IF(H2856&lt;'Заказ, cкидки и курсы валют'!$B$42,H2856*0.54*100/(100-'Заказ, cкидки и курсы валют'!$C$42),IF(H2856&lt;'Заказ, cкидки и курсы валют'!$B$43,H2856*0.54*100/(100-'Заказ, cкидки и курсы валют'!$C$43),H2856))))),2)</f>
        <v>464.4</v>
      </c>
    </row>
    <row r="2857" spans="1:10" ht="14.15" customHeight="1" thickBot="1">
      <c r="A2857" s="403" t="s">
        <v>7655</v>
      </c>
      <c r="B2857" s="2048" t="s">
        <v>189</v>
      </c>
      <c r="C2857" s="2288">
        <v>18.63</v>
      </c>
      <c r="D2857" s="1666">
        <v>10</v>
      </c>
      <c r="E2857" s="1602">
        <f t="shared" si="615"/>
        <v>1702.92</v>
      </c>
      <c r="F2857" s="471">
        <f t="shared" si="613"/>
        <v>1702.92</v>
      </c>
      <c r="G2857" s="691">
        <f t="shared" si="616"/>
        <v>38700</v>
      </c>
      <c r="H2857" s="659">
        <f>ROUND(IF('Заказ, cкидки и курсы валют'!$J$23*E2857/1000*D2857&lt;387,387,'Заказ, cкидки и курсы валют'!$J$23*E2857/1000*D2857)*(1-'Заказ, cкидки и курсы валют'!$I$12),2)</f>
        <v>387</v>
      </c>
      <c r="I2857" s="14"/>
      <c r="J2857" s="96">
        <f>ROUND(IF(H2857&lt;'Заказ, cкидки и курсы валют'!$B$39,H2857*0.54*100/(100-'Заказ, cкидки и курсы валют'!$C$39),IF(H2857&lt;'Заказ, cкидки и курсы валют'!$B$40,H2857*0.54*100/(100-'Заказ, cкидки и курсы валют'!$C$40),IF(H2857&lt;'Заказ, cкидки и курсы валют'!$B$41,H2857*0.54*100/(100-'Заказ, cкидки и курсы валют'!$C$41),IF(H2857&lt;'Заказ, cкидки и курсы валют'!$B$42,H2857*0.54*100/(100-'Заказ, cкидки и курсы валют'!$C$42),IF(H2857&lt;'Заказ, cкидки и курсы валют'!$B$43,H2857*0.54*100/(100-'Заказ, cкидки и курсы валют'!$C$43),H2857))))),2)</f>
        <v>464.4</v>
      </c>
    </row>
    <row r="2858" spans="1:10" ht="14.15" customHeight="1" thickBot="1">
      <c r="A2858" s="403" t="s">
        <v>7656</v>
      </c>
      <c r="B2858" s="2048" t="s">
        <v>1303</v>
      </c>
      <c r="C2858" s="2288">
        <v>18.72</v>
      </c>
      <c r="D2858" s="1666">
        <v>10</v>
      </c>
      <c r="E2858" s="1602">
        <f t="shared" si="615"/>
        <v>1773.7</v>
      </c>
      <c r="F2858" s="471">
        <f t="shared" si="613"/>
        <v>1773.7</v>
      </c>
      <c r="G2858" s="691">
        <f t="shared" si="616"/>
        <v>38700</v>
      </c>
      <c r="H2858" s="659">
        <f>ROUND(IF('Заказ, cкидки и курсы валют'!$J$23*E2858/1000*D2858&lt;387,387,'Заказ, cкидки и курсы валют'!$J$23*E2858/1000*D2858)*(1-'Заказ, cкидки и курсы валют'!$I$12),2)</f>
        <v>387</v>
      </c>
      <c r="I2858" s="14"/>
      <c r="J2858" s="96">
        <f>ROUND(IF(H2858&lt;'Заказ, cкидки и курсы валют'!$B$39,H2858*0.54*100/(100-'Заказ, cкидки и курсы валют'!$C$39),IF(H2858&lt;'Заказ, cкидки и курсы валют'!$B$40,H2858*0.54*100/(100-'Заказ, cкидки и курсы валют'!$C$40),IF(H2858&lt;'Заказ, cкидки и курсы валют'!$B$41,H2858*0.54*100/(100-'Заказ, cкидки и курсы валют'!$C$41),IF(H2858&lt;'Заказ, cкидки и курсы валют'!$B$42,H2858*0.54*100/(100-'Заказ, cкидки и курсы валют'!$C$42),IF(H2858&lt;'Заказ, cкидки и курсы валют'!$B$43,H2858*0.54*100/(100-'Заказ, cкидки и курсы валют'!$C$43),H2858))))),2)</f>
        <v>464.4</v>
      </c>
    </row>
    <row r="2859" spans="1:10" ht="14.15" customHeight="1" thickBot="1">
      <c r="A2859" s="403" t="s">
        <v>7657</v>
      </c>
      <c r="B2859" s="2048" t="s">
        <v>190</v>
      </c>
      <c r="C2859" s="2288">
        <v>21.36</v>
      </c>
      <c r="D2859" s="1666">
        <v>10</v>
      </c>
      <c r="E2859" s="1602">
        <f t="shared" si="615"/>
        <v>1796.82</v>
      </c>
      <c r="F2859" s="471">
        <f t="shared" si="613"/>
        <v>1796.82</v>
      </c>
      <c r="G2859" s="691">
        <f t="shared" si="616"/>
        <v>38700</v>
      </c>
      <c r="H2859" s="659">
        <f>ROUND(IF('Заказ, cкидки и курсы валют'!$J$23*E2859/1000*D2859&lt;387,387,'Заказ, cкидки и курсы валют'!$J$23*E2859/1000*D2859)*(1-'Заказ, cкидки и курсы валют'!$I$12),2)</f>
        <v>387</v>
      </c>
      <c r="I2859" s="14"/>
      <c r="J2859" s="96">
        <f>ROUND(IF(H2859&lt;'Заказ, cкидки и курсы валют'!$B$39,H2859*0.54*100/(100-'Заказ, cкидки и курсы валют'!$C$39),IF(H2859&lt;'Заказ, cкидки и курсы валют'!$B$40,H2859*0.54*100/(100-'Заказ, cкидки и курсы валют'!$C$40),IF(H2859&lt;'Заказ, cкидки и курсы валют'!$B$41,H2859*0.54*100/(100-'Заказ, cкидки и курсы валют'!$C$41),IF(H2859&lt;'Заказ, cкидки и курсы валют'!$B$42,H2859*0.54*100/(100-'Заказ, cкидки и курсы валют'!$C$42),IF(H2859&lt;'Заказ, cкидки и курсы валют'!$B$43,H2859*0.54*100/(100-'Заказ, cкидки и курсы валют'!$C$43),H2859))))),2)</f>
        <v>464.4</v>
      </c>
    </row>
    <row r="2860" spans="1:10" ht="14.15" customHeight="1" thickBot="1">
      <c r="A2860" s="403" t="s">
        <v>7658</v>
      </c>
      <c r="B2860" s="2048" t="s">
        <v>191</v>
      </c>
      <c r="C2860" s="2288">
        <v>24.88</v>
      </c>
      <c r="D2860" s="1666">
        <v>10</v>
      </c>
      <c r="E2860" s="1602">
        <f t="shared" si="615"/>
        <v>2120.3199999999997</v>
      </c>
      <c r="F2860" s="471">
        <f t="shared" si="613"/>
        <v>2120.3200000000002</v>
      </c>
      <c r="G2860" s="691">
        <f t="shared" si="616"/>
        <v>38700</v>
      </c>
      <c r="H2860" s="659">
        <f>ROUND(IF('Заказ, cкидки и курсы валют'!$J$23*E2860/1000*D2860&lt;387,387,'Заказ, cкидки и курсы валют'!$J$23*E2860/1000*D2860)*(1-'Заказ, cкидки и курсы валют'!$I$12),2)</f>
        <v>387</v>
      </c>
      <c r="I2860" s="14"/>
      <c r="J2860" s="96">
        <f>ROUND(IF(H2860&lt;'Заказ, cкидки и курсы валют'!$B$39,H2860*0.54*100/(100-'Заказ, cкидки и курсы валют'!$C$39),IF(H2860&lt;'Заказ, cкидки и курсы валют'!$B$40,H2860*0.54*100/(100-'Заказ, cкидки и курсы валют'!$C$40),IF(H2860&lt;'Заказ, cкидки и курсы валют'!$B$41,H2860*0.54*100/(100-'Заказ, cкидки и курсы валют'!$C$41),IF(H2860&lt;'Заказ, cкидки и курсы валют'!$B$42,H2860*0.54*100/(100-'Заказ, cкидки и курсы валют'!$C$42),IF(H2860&lt;'Заказ, cкидки и курсы валют'!$B$43,H2860*0.54*100/(100-'Заказ, cкидки и курсы валют'!$C$43),H2860))))),2)</f>
        <v>464.4</v>
      </c>
    </row>
    <row r="2861" spans="1:10" ht="14.15" customHeight="1" thickBot="1">
      <c r="A2861" s="403" t="s">
        <v>7659</v>
      </c>
      <c r="B2861" s="2048" t="s">
        <v>192</v>
      </c>
      <c r="C2861" s="2288">
        <v>27.5</v>
      </c>
      <c r="D2861" s="1666">
        <v>10</v>
      </c>
      <c r="E2861" s="1602">
        <f t="shared" si="615"/>
        <v>2273.04</v>
      </c>
      <c r="F2861" s="471">
        <f t="shared" si="613"/>
        <v>2273.04</v>
      </c>
      <c r="G2861" s="691">
        <f t="shared" si="616"/>
        <v>38700</v>
      </c>
      <c r="H2861" s="659">
        <f>ROUND(IF('Заказ, cкидки и курсы валют'!$J$23*E2861/1000*D2861&lt;387,387,'Заказ, cкидки и курсы валют'!$J$23*E2861/1000*D2861)*(1-'Заказ, cкидки и курсы валют'!$I$12),2)</f>
        <v>387</v>
      </c>
      <c r="I2861" s="14"/>
      <c r="J2861" s="96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464.4</v>
      </c>
    </row>
    <row r="2862" spans="1:10" ht="14.15" customHeight="1" thickBot="1">
      <c r="A2862" s="403" t="s">
        <v>7660</v>
      </c>
      <c r="B2862" s="2048" t="s">
        <v>193</v>
      </c>
      <c r="C2862" s="2288">
        <v>30.8</v>
      </c>
      <c r="D2862" s="1666">
        <v>10</v>
      </c>
      <c r="E2862" s="1602">
        <f t="shared" si="615"/>
        <v>2626.8</v>
      </c>
      <c r="F2862" s="471">
        <f t="shared" si="613"/>
        <v>2626.8</v>
      </c>
      <c r="G2862" s="691">
        <f t="shared" si="616"/>
        <v>38700</v>
      </c>
      <c r="H2862" s="659">
        <f>ROUND(IF('Заказ, cкидки и курсы валют'!$J$23*E2862/1000*D2862&lt;387,387,'Заказ, cкидки и курсы валют'!$J$23*E2862/1000*D2862)*(1-'Заказ, cкидки и курсы валют'!$I$12),2)</f>
        <v>387</v>
      </c>
      <c r="I2862" s="14"/>
      <c r="J2862" s="96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464.4</v>
      </c>
    </row>
    <row r="2863" spans="1:10" ht="14.15" customHeight="1" thickBot="1">
      <c r="A2863" s="403" t="s">
        <v>7661</v>
      </c>
      <c r="B2863" s="2048" t="s">
        <v>2901</v>
      </c>
      <c r="C2863" s="2288">
        <v>31.4</v>
      </c>
      <c r="D2863" s="1666">
        <v>10</v>
      </c>
      <c r="E2863" s="1602">
        <f t="shared" si="615"/>
        <v>2785.6</v>
      </c>
      <c r="F2863" s="471">
        <f t="shared" si="613"/>
        <v>2785.6</v>
      </c>
      <c r="G2863" s="691">
        <f t="shared" si="616"/>
        <v>38700</v>
      </c>
      <c r="H2863" s="659">
        <f>ROUND(IF('Заказ, cкидки и курсы валют'!$J$23*E2863/1000*D2863&lt;387,387,'Заказ, cкидки и курсы валют'!$J$23*E2863/1000*D2863)*(1-'Заказ, cкидки и курсы валют'!$I$12),2)</f>
        <v>387</v>
      </c>
      <c r="I2863" s="14"/>
      <c r="J2863" s="96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464.4</v>
      </c>
    </row>
    <row r="2864" spans="1:10" ht="14.15" customHeight="1" thickBot="1">
      <c r="A2864" s="403" t="s">
        <v>7662</v>
      </c>
      <c r="B2864" s="2048" t="s">
        <v>194</v>
      </c>
      <c r="C2864" s="2288">
        <v>36.5</v>
      </c>
      <c r="D2864" s="1666">
        <v>10</v>
      </c>
      <c r="E2864" s="1602">
        <f t="shared" si="615"/>
        <v>3045.98</v>
      </c>
      <c r="F2864" s="471">
        <f t="shared" si="613"/>
        <v>3045.98</v>
      </c>
      <c r="G2864" s="691">
        <f t="shared" si="616"/>
        <v>38700</v>
      </c>
      <c r="H2864" s="659">
        <f>ROUND(IF('Заказ, cкидки и курсы валют'!$J$23*E2864/1000*D2864&lt;387,387,'Заказ, cкидки и курсы валют'!$J$23*E2864/1000*D2864)*(1-'Заказ, cкидки и курсы валют'!$I$12),2)</f>
        <v>387</v>
      </c>
      <c r="I2864" s="14"/>
      <c r="J2864" s="96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464.4</v>
      </c>
    </row>
    <row r="2865" spans="1:10" ht="14.15" customHeight="1" thickBot="1">
      <c r="A2865" s="403" t="s">
        <v>11767</v>
      </c>
      <c r="B2865" s="399" t="s">
        <v>3175</v>
      </c>
      <c r="C2865" s="2288">
        <v>25.2</v>
      </c>
      <c r="D2865" s="1666">
        <v>10</v>
      </c>
      <c r="E2865" s="1602">
        <f t="shared" si="615"/>
        <v>1960.56</v>
      </c>
      <c r="F2865" s="471">
        <f t="shared" ref="F2865" si="617">ROUND(E2865*(1-$F$11),2)</f>
        <v>1960.56</v>
      </c>
      <c r="G2865" s="691">
        <f t="shared" ref="G2865" si="618">H2865/D2865*1000</f>
        <v>38700</v>
      </c>
      <c r="H2865" s="659">
        <f>ROUND(IF('Заказ, cкидки и курсы валют'!$J$23*E2865/1000*D2865&lt;387,387,'Заказ, cкидки и курсы валют'!$J$23*E2865/1000*D2865)*(1-'Заказ, cкидки и курсы валют'!$I$12),2)</f>
        <v>387</v>
      </c>
      <c r="I2865" s="14"/>
      <c r="J2865" s="22"/>
    </row>
    <row r="2866" spans="1:10" ht="14.15" customHeight="1">
      <c r="A2866" s="403" t="s">
        <v>12537</v>
      </c>
      <c r="B2866" s="399" t="s">
        <v>2902</v>
      </c>
      <c r="C2866" s="2288">
        <v>28</v>
      </c>
      <c r="D2866" s="1666">
        <v>10</v>
      </c>
      <c r="E2866" s="1602">
        <f t="shared" si="615"/>
        <v>2137.94</v>
      </c>
      <c r="F2866" s="471">
        <f t="shared" ref="F2866" si="619">ROUND(E2866*(1-$F$11),2)</f>
        <v>2137.94</v>
      </c>
      <c r="G2866" s="691">
        <f t="shared" ref="G2866" si="620">H2866/D2866*1000</f>
        <v>38700</v>
      </c>
      <c r="H2866" s="659">
        <f>ROUND(IF('Заказ, cкидки и курсы валют'!$J$23*E2866/1000*D2866&lt;387,387,'Заказ, cкидки и курсы валют'!$J$23*E2866/1000*D2866)*(1-'Заказ, cкидки и курсы валют'!$I$12),2)</f>
        <v>387</v>
      </c>
      <c r="I2866" s="14"/>
      <c r="J2866" s="22"/>
    </row>
    <row r="2867" spans="1:10" ht="12" customHeight="1" thickBot="1"/>
    <row r="2868" spans="1:10" ht="15.75" customHeight="1">
      <c r="A2868" s="904"/>
      <c r="B2868" s="905"/>
      <c r="C2868" s="1962" t="s">
        <v>2326</v>
      </c>
      <c r="D2868" s="64"/>
      <c r="E2868" s="428"/>
      <c r="F2868" s="428"/>
      <c r="G2868" s="518"/>
      <c r="H2868" s="67"/>
      <c r="I2868" s="68"/>
    </row>
    <row r="2869" spans="1:10" ht="16.5" customHeight="1">
      <c r="A2869" s="890"/>
      <c r="C2869" s="1475"/>
      <c r="D2869" s="81"/>
      <c r="E2869" s="429" t="s">
        <v>2327</v>
      </c>
      <c r="F2869" s="441"/>
      <c r="G2869" s="84"/>
      <c r="H2869" s="83"/>
      <c r="I2869" s="132"/>
    </row>
    <row r="2870" spans="1:10" ht="12" customHeight="1">
      <c r="A2870" s="890"/>
      <c r="C2870" s="1475"/>
      <c r="D2870" s="70"/>
      <c r="E2870" s="713"/>
      <c r="F2870" s="465"/>
      <c r="G2870" s="703"/>
      <c r="H2870" s="16"/>
      <c r="I2870" s="132"/>
    </row>
    <row r="2871" spans="1:10" ht="12" customHeight="1">
      <c r="A2871" s="890"/>
      <c r="C2871" s="1475"/>
      <c r="D2871" s="70"/>
      <c r="E2871" s="713"/>
      <c r="F2871" s="465"/>
      <c r="G2871" s="703"/>
      <c r="H2871" s="16"/>
      <c r="I2871" s="132"/>
    </row>
    <row r="2872" spans="1:10" ht="12" customHeight="1">
      <c r="A2872" s="890"/>
      <c r="C2872" s="1475"/>
      <c r="D2872" s="70"/>
      <c r="E2872" s="713"/>
      <c r="F2872" s="465"/>
      <c r="G2872" s="703"/>
      <c r="H2872" s="16"/>
      <c r="I2872" s="132"/>
    </row>
    <row r="2873" spans="1:10" ht="18.75" customHeight="1" thickBot="1">
      <c r="A2873" s="2042" t="s">
        <v>7302</v>
      </c>
      <c r="B2873" s="897"/>
      <c r="C2873" s="1931"/>
      <c r="D2873" s="72"/>
      <c r="E2873" s="714"/>
      <c r="F2873" s="467"/>
      <c r="G2873" s="704"/>
      <c r="H2873" s="136"/>
      <c r="I2873" s="137"/>
    </row>
    <row r="2874" spans="1:10" ht="39" customHeight="1">
      <c r="A2874" s="1519" t="s">
        <v>1013</v>
      </c>
      <c r="B2874" s="1520" t="s">
        <v>1014</v>
      </c>
      <c r="C2874" s="2286" t="s">
        <v>665</v>
      </c>
      <c r="D2874" s="158" t="s">
        <v>2923</v>
      </c>
      <c r="E2874" s="432" t="s">
        <v>10276</v>
      </c>
      <c r="F2874" s="469" t="s">
        <v>2578</v>
      </c>
      <c r="G2874" s="693" t="s">
        <v>2427</v>
      </c>
      <c r="H2874" s="264" t="s">
        <v>493</v>
      </c>
      <c r="I2874" s="160" t="s">
        <v>4003</v>
      </c>
    </row>
    <row r="2875" spans="1:10" ht="12" customHeight="1">
      <c r="A2875" s="1519"/>
      <c r="B2875" s="1680"/>
      <c r="C2875" s="2286" t="s">
        <v>3419</v>
      </c>
      <c r="D2875" s="313" t="s">
        <v>2428</v>
      </c>
      <c r="E2875" s="715" t="s">
        <v>264</v>
      </c>
      <c r="F2875" s="475">
        <f>'Заказ, cкидки и курсы валют'!$I$12</f>
        <v>0</v>
      </c>
      <c r="G2875" s="764"/>
      <c r="H2875" s="358"/>
      <c r="I2875" s="252"/>
    </row>
    <row r="2876" spans="1:10" ht="12" customHeight="1">
      <c r="A2876" s="403" t="s">
        <v>8967</v>
      </c>
      <c r="B2876" s="645" t="s">
        <v>8968</v>
      </c>
      <c r="C2876" s="2288">
        <v>1.32</v>
      </c>
      <c r="D2876" s="50">
        <v>20000</v>
      </c>
      <c r="E2876" s="446">
        <v>48.13</v>
      </c>
      <c r="F2876" s="471">
        <f>ROUND(E2876*(1-$F$11),2)</f>
        <v>48.13</v>
      </c>
      <c r="G2876" s="691">
        <f>'Заказ, cкидки и курсы валют'!$J$23*F2876</f>
        <v>553.495</v>
      </c>
      <c r="H2876" s="96">
        <f>ROUND((D2876/1000)*G2876,2)</f>
        <v>11069.9</v>
      </c>
      <c r="I2876" s="14"/>
    </row>
    <row r="2877" spans="1:10" ht="12" customHeight="1">
      <c r="A2877" s="403" t="s">
        <v>1146</v>
      </c>
      <c r="B2877" s="645" t="s">
        <v>3967</v>
      </c>
      <c r="C2877" s="2288">
        <v>1.33</v>
      </c>
      <c r="D2877" s="50">
        <v>20000</v>
      </c>
      <c r="E2877" s="446">
        <v>50.25</v>
      </c>
      <c r="F2877" s="471">
        <f>ROUND(E2877*(1-$F$11),2)</f>
        <v>50.25</v>
      </c>
      <c r="G2877" s="691">
        <f>'Заказ, cкидки и курсы валют'!$J$23*F2877</f>
        <v>577.875</v>
      </c>
      <c r="H2877" s="96">
        <f>ROUND((D2877/1000)*G2877,2)</f>
        <v>11557.5</v>
      </c>
      <c r="I2877" s="14"/>
    </row>
    <row r="2878" spans="1:10" ht="12" customHeight="1">
      <c r="A2878" s="403" t="s">
        <v>1147</v>
      </c>
      <c r="B2878" s="645" t="s">
        <v>3968</v>
      </c>
      <c r="C2878" s="2288">
        <v>1.4</v>
      </c>
      <c r="D2878" s="1662">
        <v>15000</v>
      </c>
      <c r="E2878" s="446">
        <v>50.28</v>
      </c>
      <c r="F2878" s="471">
        <f t="shared" ref="F2878:F2918" si="621">ROUND(E2878*(1-$F$11),2)</f>
        <v>50.28</v>
      </c>
      <c r="G2878" s="691">
        <f>'Заказ, cкидки и курсы валют'!$J$23*F2878</f>
        <v>578.22</v>
      </c>
      <c r="H2878" s="96">
        <f t="shared" ref="H2878:H2918" si="622">ROUND((D2878/1000)*G2878,2)</f>
        <v>8673.2999999999993</v>
      </c>
      <c r="I2878" s="14"/>
    </row>
    <row r="2879" spans="1:10" ht="12" customHeight="1">
      <c r="A2879" s="403" t="s">
        <v>1148</v>
      </c>
      <c r="B2879" s="645" t="s">
        <v>3969</v>
      </c>
      <c r="C2879" s="2288">
        <v>1.75</v>
      </c>
      <c r="D2879" s="1662">
        <v>13500</v>
      </c>
      <c r="E2879" s="446">
        <v>55.49</v>
      </c>
      <c r="F2879" s="471">
        <f t="shared" si="621"/>
        <v>55.49</v>
      </c>
      <c r="G2879" s="691">
        <f>'Заказ, cкидки и курсы валют'!$J$23*F2879</f>
        <v>638.13499999999999</v>
      </c>
      <c r="H2879" s="96">
        <f t="shared" si="622"/>
        <v>8614.82</v>
      </c>
      <c r="I2879" s="14"/>
    </row>
    <row r="2880" spans="1:10" ht="12" customHeight="1">
      <c r="A2880" s="403" t="s">
        <v>1149</v>
      </c>
      <c r="B2880" s="645" t="s">
        <v>3970</v>
      </c>
      <c r="C2880" s="2288">
        <v>1.88</v>
      </c>
      <c r="D2880" s="1662">
        <v>11000</v>
      </c>
      <c r="E2880" s="446">
        <v>68.13</v>
      </c>
      <c r="F2880" s="471">
        <f t="shared" si="621"/>
        <v>68.13</v>
      </c>
      <c r="G2880" s="691">
        <f>'Заказ, cкидки и курсы валют'!$J$23*F2880</f>
        <v>783.49499999999989</v>
      </c>
      <c r="H2880" s="96">
        <f t="shared" si="622"/>
        <v>8618.4500000000007</v>
      </c>
      <c r="I2880" s="14"/>
    </row>
    <row r="2881" spans="1:9" ht="12" customHeight="1">
      <c r="A2881" s="403" t="s">
        <v>1150</v>
      </c>
      <c r="B2881" s="645" t="s">
        <v>3971</v>
      </c>
      <c r="C2881" s="2288">
        <v>2.27</v>
      </c>
      <c r="D2881" s="1662">
        <v>8500</v>
      </c>
      <c r="E2881" s="446">
        <v>66.05</v>
      </c>
      <c r="F2881" s="471">
        <f t="shared" si="621"/>
        <v>66.05</v>
      </c>
      <c r="G2881" s="691">
        <f>'Заказ, cкидки и курсы валют'!$J$23*F2881</f>
        <v>759.57499999999993</v>
      </c>
      <c r="H2881" s="96">
        <f t="shared" si="622"/>
        <v>6456.39</v>
      </c>
      <c r="I2881" s="14"/>
    </row>
    <row r="2882" spans="1:9" ht="12" customHeight="1">
      <c r="A2882" s="403" t="s">
        <v>1151</v>
      </c>
      <c r="B2882" s="645" t="s">
        <v>3972</v>
      </c>
      <c r="C2882" s="2288">
        <v>2.4500000000000002</v>
      </c>
      <c r="D2882" s="1662">
        <v>8500</v>
      </c>
      <c r="E2882" s="446">
        <v>73.16</v>
      </c>
      <c r="F2882" s="471">
        <f t="shared" si="621"/>
        <v>73.16</v>
      </c>
      <c r="G2882" s="691">
        <f>'Заказ, cкидки и курсы валют'!$J$23*F2882</f>
        <v>841.33999999999992</v>
      </c>
      <c r="H2882" s="96">
        <f t="shared" si="622"/>
        <v>7151.39</v>
      </c>
      <c r="I2882" s="14"/>
    </row>
    <row r="2883" spans="1:9" ht="12" customHeight="1">
      <c r="A2883" s="403" t="s">
        <v>1152</v>
      </c>
      <c r="B2883" s="645" t="s">
        <v>3973</v>
      </c>
      <c r="C2883" s="2288">
        <v>2.65</v>
      </c>
      <c r="D2883" s="1662">
        <v>7500</v>
      </c>
      <c r="E2883" s="446">
        <v>76.47</v>
      </c>
      <c r="F2883" s="471">
        <f t="shared" si="621"/>
        <v>76.47</v>
      </c>
      <c r="G2883" s="691">
        <f>'Заказ, cкидки и курсы валют'!$J$23*F2883</f>
        <v>879.40499999999997</v>
      </c>
      <c r="H2883" s="96">
        <f t="shared" si="622"/>
        <v>6595.54</v>
      </c>
      <c r="I2883" s="14"/>
    </row>
    <row r="2884" spans="1:9" ht="12" customHeight="1">
      <c r="A2884" s="403" t="s">
        <v>1153</v>
      </c>
      <c r="B2884" s="645" t="s">
        <v>3974</v>
      </c>
      <c r="C2884" s="2288">
        <v>2.78</v>
      </c>
      <c r="D2884" s="1662">
        <v>7000</v>
      </c>
      <c r="E2884" s="446">
        <v>85.64</v>
      </c>
      <c r="F2884" s="471">
        <f t="shared" si="621"/>
        <v>85.64</v>
      </c>
      <c r="G2884" s="691">
        <f>'Заказ, cкидки и курсы валют'!$J$23*F2884</f>
        <v>984.86</v>
      </c>
      <c r="H2884" s="96">
        <f t="shared" si="622"/>
        <v>6894.02</v>
      </c>
      <c r="I2884" s="14"/>
    </row>
    <row r="2885" spans="1:9" ht="12" customHeight="1">
      <c r="A2885" s="403" t="s">
        <v>1154</v>
      </c>
      <c r="B2885" s="645" t="s">
        <v>3975</v>
      </c>
      <c r="C2885" s="2288">
        <v>3.11</v>
      </c>
      <c r="D2885" s="1662">
        <v>5500</v>
      </c>
      <c r="E2885" s="446">
        <v>94.34</v>
      </c>
      <c r="F2885" s="471">
        <f t="shared" si="621"/>
        <v>94.34</v>
      </c>
      <c r="G2885" s="691">
        <f>'Заказ, cкидки и курсы валют'!$J$23*F2885</f>
        <v>1084.9100000000001</v>
      </c>
      <c r="H2885" s="96">
        <f t="shared" si="622"/>
        <v>5967.01</v>
      </c>
      <c r="I2885" s="14"/>
    </row>
    <row r="2886" spans="1:9" ht="12" customHeight="1">
      <c r="A2886" s="403" t="s">
        <v>1155</v>
      </c>
      <c r="B2886" s="645" t="s">
        <v>3976</v>
      </c>
      <c r="C2886" s="2288">
        <v>3.75</v>
      </c>
      <c r="D2886" s="1662">
        <v>4500</v>
      </c>
      <c r="E2886" s="446">
        <v>96.45</v>
      </c>
      <c r="F2886" s="471">
        <f t="shared" si="621"/>
        <v>96.45</v>
      </c>
      <c r="G2886" s="691">
        <f>'Заказ, cкидки и курсы валют'!$J$23*F2886</f>
        <v>1109.175</v>
      </c>
      <c r="H2886" s="96">
        <f t="shared" si="622"/>
        <v>4991.29</v>
      </c>
      <c r="I2886" s="14"/>
    </row>
    <row r="2887" spans="1:9" ht="12" customHeight="1">
      <c r="A2887" s="2051" t="s">
        <v>2612</v>
      </c>
      <c r="B2887" s="2052" t="s">
        <v>2613</v>
      </c>
      <c r="C2887" s="2288">
        <v>4.25</v>
      </c>
      <c r="D2887" s="1665">
        <v>4000</v>
      </c>
      <c r="E2887" s="446">
        <v>130.16999999999999</v>
      </c>
      <c r="F2887" s="471">
        <f t="shared" si="621"/>
        <v>130.16999999999999</v>
      </c>
      <c r="G2887" s="691">
        <f>'Заказ, cкидки и курсы валют'!$J$23*F2887</f>
        <v>1496.9549999999999</v>
      </c>
      <c r="H2887" s="96">
        <f t="shared" si="622"/>
        <v>5987.82</v>
      </c>
      <c r="I2887" s="14"/>
    </row>
    <row r="2888" spans="1:9" ht="12" customHeight="1">
      <c r="A2888" s="403" t="s">
        <v>1156</v>
      </c>
      <c r="B2888" s="645" t="s">
        <v>3977</v>
      </c>
      <c r="C2888" s="2288">
        <v>4.55</v>
      </c>
      <c r="D2888" s="1662">
        <v>3000</v>
      </c>
      <c r="E2888" s="446">
        <v>138.4</v>
      </c>
      <c r="F2888" s="471">
        <f t="shared" si="621"/>
        <v>138.4</v>
      </c>
      <c r="G2888" s="691">
        <f>'Заказ, cкидки и курсы валют'!$J$23*F2888</f>
        <v>1591.6000000000001</v>
      </c>
      <c r="H2888" s="96">
        <f t="shared" si="622"/>
        <v>4774.8</v>
      </c>
      <c r="I2888" s="14"/>
    </row>
    <row r="2889" spans="1:9" ht="12" customHeight="1">
      <c r="A2889" s="403" t="s">
        <v>1157</v>
      </c>
      <c r="B2889" s="645" t="s">
        <v>3978</v>
      </c>
      <c r="C2889" s="2288">
        <v>5.2</v>
      </c>
      <c r="D2889" s="1662">
        <v>2000</v>
      </c>
      <c r="E2889" s="446">
        <v>155.46</v>
      </c>
      <c r="F2889" s="471">
        <f t="shared" si="621"/>
        <v>155.46</v>
      </c>
      <c r="G2889" s="691">
        <f>'Заказ, cкидки и курсы валют'!$J$23*F2889</f>
        <v>1787.7900000000002</v>
      </c>
      <c r="H2889" s="96">
        <f t="shared" si="622"/>
        <v>3575.58</v>
      </c>
      <c r="I2889" s="14"/>
    </row>
    <row r="2890" spans="1:9" ht="12" customHeight="1">
      <c r="A2890" s="403" t="s">
        <v>8969</v>
      </c>
      <c r="B2890" s="645" t="s">
        <v>8970</v>
      </c>
      <c r="C2890" s="2306">
        <v>2.4300000000000002</v>
      </c>
      <c r="D2890" s="1662">
        <v>10000</v>
      </c>
      <c r="E2890" s="446">
        <v>81.31</v>
      </c>
      <c r="F2890" s="471">
        <f t="shared" si="621"/>
        <v>81.31</v>
      </c>
      <c r="G2890" s="691">
        <f>'Заказ, cкидки и курсы валют'!$J$23*F2890</f>
        <v>935.06500000000005</v>
      </c>
      <c r="H2890" s="96">
        <f t="shared" si="622"/>
        <v>9350.65</v>
      </c>
      <c r="I2890" s="14"/>
    </row>
    <row r="2891" spans="1:9" ht="12" customHeight="1">
      <c r="A2891" s="403" t="s">
        <v>1158</v>
      </c>
      <c r="B2891" s="645" t="s">
        <v>3979</v>
      </c>
      <c r="C2891" s="2306">
        <v>2.5</v>
      </c>
      <c r="D2891" s="1662">
        <v>10000</v>
      </c>
      <c r="E2891" s="446">
        <v>77.47</v>
      </c>
      <c r="F2891" s="471">
        <f t="shared" si="621"/>
        <v>77.47</v>
      </c>
      <c r="G2891" s="691">
        <f>'Заказ, cкидки и курсы валют'!$J$23*F2891</f>
        <v>890.90499999999997</v>
      </c>
      <c r="H2891" s="96">
        <f t="shared" si="622"/>
        <v>8909.0499999999993</v>
      </c>
      <c r="I2891" s="14"/>
    </row>
    <row r="2892" spans="1:9" ht="12" customHeight="1">
      <c r="A2892" s="403" t="s">
        <v>5675</v>
      </c>
      <c r="B2892" s="645" t="s">
        <v>5676</v>
      </c>
      <c r="C2892" s="2288">
        <v>2.8</v>
      </c>
      <c r="D2892" s="1662">
        <v>8000</v>
      </c>
      <c r="E2892" s="446">
        <v>83.75</v>
      </c>
      <c r="F2892" s="471">
        <f t="shared" si="621"/>
        <v>83.75</v>
      </c>
      <c r="G2892" s="691">
        <f>'Заказ, cкидки и курсы валют'!$J$23*F2892</f>
        <v>963.125</v>
      </c>
      <c r="H2892" s="96">
        <f t="shared" si="622"/>
        <v>7705</v>
      </c>
      <c r="I2892" s="14"/>
    </row>
    <row r="2893" spans="1:9" ht="12" customHeight="1">
      <c r="A2893" s="403" t="s">
        <v>10682</v>
      </c>
      <c r="B2893" s="645" t="s">
        <v>10681</v>
      </c>
      <c r="C2893" s="2288">
        <v>3.08</v>
      </c>
      <c r="D2893" s="1662">
        <v>7000</v>
      </c>
      <c r="E2893" s="446">
        <v>90.52</v>
      </c>
      <c r="F2893" s="471">
        <f t="shared" si="621"/>
        <v>90.52</v>
      </c>
      <c r="G2893" s="691">
        <f>'Заказ, cкидки и курсы валют'!$J$23*F2893</f>
        <v>1040.98</v>
      </c>
      <c r="H2893" s="96">
        <f t="shared" si="622"/>
        <v>7286.86</v>
      </c>
      <c r="I2893" s="14"/>
    </row>
    <row r="2894" spans="1:9" ht="12" customHeight="1">
      <c r="A2894" s="403" t="s">
        <v>1159</v>
      </c>
      <c r="B2894" s="645" t="s">
        <v>3980</v>
      </c>
      <c r="C2894" s="2288">
        <v>3.23</v>
      </c>
      <c r="D2894" s="1662">
        <v>7000</v>
      </c>
      <c r="E2894" s="446">
        <v>95.33</v>
      </c>
      <c r="F2894" s="471">
        <f t="shared" si="621"/>
        <v>95.33</v>
      </c>
      <c r="G2894" s="691">
        <f>'Заказ, cкидки и курсы валют'!$J$23*F2894</f>
        <v>1096.2950000000001</v>
      </c>
      <c r="H2894" s="96">
        <f t="shared" si="622"/>
        <v>7674.07</v>
      </c>
      <c r="I2894" s="14"/>
    </row>
    <row r="2895" spans="1:9" ht="12" customHeight="1">
      <c r="A2895" s="403" t="s">
        <v>1160</v>
      </c>
      <c r="B2895" s="645" t="s">
        <v>3981</v>
      </c>
      <c r="C2895" s="2288">
        <v>3.71</v>
      </c>
      <c r="D2895" s="1662">
        <v>6500</v>
      </c>
      <c r="E2895" s="446">
        <v>107.32</v>
      </c>
      <c r="F2895" s="471">
        <f t="shared" si="621"/>
        <v>107.32</v>
      </c>
      <c r="G2895" s="691">
        <f>'Заказ, cкидки и курсы валют'!$J$23*F2895</f>
        <v>1234.1799999999998</v>
      </c>
      <c r="H2895" s="96">
        <f t="shared" si="622"/>
        <v>8022.17</v>
      </c>
      <c r="I2895" s="14"/>
    </row>
    <row r="2896" spans="1:9" ht="12" customHeight="1">
      <c r="A2896" s="403" t="s">
        <v>1161</v>
      </c>
      <c r="B2896" s="645" t="s">
        <v>3982</v>
      </c>
      <c r="C2896" s="2346">
        <v>4.1900000000000004</v>
      </c>
      <c r="D2896" s="1662">
        <v>5000</v>
      </c>
      <c r="E2896" s="446">
        <v>124.42</v>
      </c>
      <c r="F2896" s="471">
        <f t="shared" si="621"/>
        <v>124.42</v>
      </c>
      <c r="G2896" s="691">
        <f>'Заказ, cкидки и курсы валют'!$J$23*F2896</f>
        <v>1430.83</v>
      </c>
      <c r="H2896" s="96">
        <f t="shared" si="622"/>
        <v>7154.15</v>
      </c>
      <c r="I2896" s="14"/>
    </row>
    <row r="2897" spans="1:9" ht="12" customHeight="1">
      <c r="A2897" s="403" t="s">
        <v>1162</v>
      </c>
      <c r="B2897" s="645" t="s">
        <v>3983</v>
      </c>
      <c r="C2897" s="2346">
        <v>4.66</v>
      </c>
      <c r="D2897" s="1662">
        <v>4500</v>
      </c>
      <c r="E2897" s="446">
        <v>140.02000000000001</v>
      </c>
      <c r="F2897" s="471">
        <f t="shared" si="621"/>
        <v>140.02000000000001</v>
      </c>
      <c r="G2897" s="691">
        <f>'Заказ, cкидки и курсы валют'!$J$23*F2897</f>
        <v>1610.23</v>
      </c>
      <c r="H2897" s="96">
        <f t="shared" si="622"/>
        <v>7246.04</v>
      </c>
      <c r="I2897" s="14"/>
    </row>
    <row r="2898" spans="1:9" ht="12" customHeight="1">
      <c r="A2898" s="403" t="s">
        <v>1163</v>
      </c>
      <c r="B2898" s="645" t="s">
        <v>3984</v>
      </c>
      <c r="C2898" s="2346">
        <v>5.7</v>
      </c>
      <c r="D2898" s="1662">
        <v>4000</v>
      </c>
      <c r="E2898" s="446">
        <v>160.38</v>
      </c>
      <c r="F2898" s="471">
        <f t="shared" si="621"/>
        <v>160.38</v>
      </c>
      <c r="G2898" s="691">
        <f>'Заказ, cкидки и курсы валют'!$J$23*F2898</f>
        <v>1844.37</v>
      </c>
      <c r="H2898" s="96">
        <f t="shared" si="622"/>
        <v>7377.48</v>
      </c>
      <c r="I2898" s="14"/>
    </row>
    <row r="2899" spans="1:9" ht="12" customHeight="1">
      <c r="A2899" s="403" t="s">
        <v>1164</v>
      </c>
      <c r="B2899" s="645" t="s">
        <v>3985</v>
      </c>
      <c r="C2899" s="2346">
        <v>5.78</v>
      </c>
      <c r="D2899" s="1662">
        <v>3000</v>
      </c>
      <c r="E2899" s="446">
        <v>171.62</v>
      </c>
      <c r="F2899" s="471">
        <f t="shared" si="621"/>
        <v>171.62</v>
      </c>
      <c r="G2899" s="691">
        <f>'Заказ, cкидки и курсы валют'!$J$23*F2899</f>
        <v>1973.63</v>
      </c>
      <c r="H2899" s="96">
        <f t="shared" si="622"/>
        <v>5920.89</v>
      </c>
      <c r="I2899" s="14"/>
    </row>
    <row r="2900" spans="1:9" ht="12" customHeight="1">
      <c r="A2900" s="403" t="s">
        <v>1165</v>
      </c>
      <c r="B2900" s="645" t="s">
        <v>3986</v>
      </c>
      <c r="C2900" s="2346">
        <v>7</v>
      </c>
      <c r="D2900" s="1662">
        <v>2000</v>
      </c>
      <c r="E2900" s="446">
        <v>204.15</v>
      </c>
      <c r="F2900" s="471">
        <f t="shared" si="621"/>
        <v>204.15</v>
      </c>
      <c r="G2900" s="691">
        <f>'Заказ, cкидки и курсы валют'!$J$23*F2900</f>
        <v>2347.7249999999999</v>
      </c>
      <c r="H2900" s="96">
        <f t="shared" si="622"/>
        <v>4695.45</v>
      </c>
      <c r="I2900" s="14"/>
    </row>
    <row r="2901" spans="1:9" ht="12" customHeight="1">
      <c r="A2901" s="403" t="s">
        <v>1166</v>
      </c>
      <c r="B2901" s="645" t="s">
        <v>3987</v>
      </c>
      <c r="C2901" s="2288">
        <v>7.92</v>
      </c>
      <c r="D2901" s="1662">
        <v>2000</v>
      </c>
      <c r="E2901" s="446">
        <v>218.1</v>
      </c>
      <c r="F2901" s="471">
        <f t="shared" si="621"/>
        <v>218.1</v>
      </c>
      <c r="G2901" s="691">
        <f>'Заказ, cкидки и курсы валют'!$J$23*F2901</f>
        <v>2508.15</v>
      </c>
      <c r="H2901" s="96">
        <f t="shared" si="622"/>
        <v>5016.3</v>
      </c>
      <c r="I2901" s="14"/>
    </row>
    <row r="2902" spans="1:9" ht="12" customHeight="1">
      <c r="A2902" s="403" t="s">
        <v>8971</v>
      </c>
      <c r="B2902" s="645" t="s">
        <v>8972</v>
      </c>
      <c r="C2902" s="2288">
        <v>9.1999999999999993</v>
      </c>
      <c r="D2902" s="1662">
        <v>1500</v>
      </c>
      <c r="E2902" s="446">
        <v>268.22000000000003</v>
      </c>
      <c r="F2902" s="471">
        <f t="shared" si="621"/>
        <v>268.22000000000003</v>
      </c>
      <c r="G2902" s="691">
        <f>'Заказ, cкидки и курсы валют'!$J$23*F2902</f>
        <v>3084.53</v>
      </c>
      <c r="H2902" s="96">
        <f t="shared" si="622"/>
        <v>4626.8</v>
      </c>
      <c r="I2902" s="14"/>
    </row>
    <row r="2903" spans="1:9" ht="12" customHeight="1">
      <c r="A2903" s="403" t="s">
        <v>1167</v>
      </c>
      <c r="B2903" s="645" t="s">
        <v>3988</v>
      </c>
      <c r="C2903" s="2288">
        <v>4.5</v>
      </c>
      <c r="D2903" s="1662">
        <v>5000</v>
      </c>
      <c r="E2903" s="446">
        <v>125.76</v>
      </c>
      <c r="F2903" s="471">
        <f t="shared" si="621"/>
        <v>125.76</v>
      </c>
      <c r="G2903" s="691">
        <f>'Заказ, cкидки и курсы валют'!$J$23*F2903</f>
        <v>1446.24</v>
      </c>
      <c r="H2903" s="96">
        <f t="shared" si="622"/>
        <v>7231.2</v>
      </c>
      <c r="I2903" s="14"/>
    </row>
    <row r="2904" spans="1:9" ht="12" customHeight="1">
      <c r="A2904" s="2051" t="s">
        <v>2615</v>
      </c>
      <c r="B2904" s="2052" t="s">
        <v>2614</v>
      </c>
      <c r="C2904" s="2288">
        <v>4.8</v>
      </c>
      <c r="D2904" s="1665">
        <v>4500</v>
      </c>
      <c r="E2904" s="446">
        <v>123.71</v>
      </c>
      <c r="F2904" s="471">
        <f t="shared" si="621"/>
        <v>123.71</v>
      </c>
      <c r="G2904" s="691">
        <f>'Заказ, cкидки и курсы валют'!$J$23*F2904</f>
        <v>1422.665</v>
      </c>
      <c r="H2904" s="96">
        <f t="shared" si="622"/>
        <v>6401.99</v>
      </c>
      <c r="I2904" s="14"/>
    </row>
    <row r="2905" spans="1:9" ht="12" customHeight="1">
      <c r="A2905" s="403" t="s">
        <v>1168</v>
      </c>
      <c r="B2905" s="645" t="s">
        <v>3989</v>
      </c>
      <c r="C2905" s="2288">
        <v>5.5</v>
      </c>
      <c r="D2905" s="1662">
        <v>4300</v>
      </c>
      <c r="E2905" s="446">
        <v>140.62</v>
      </c>
      <c r="F2905" s="471">
        <f t="shared" si="621"/>
        <v>140.62</v>
      </c>
      <c r="G2905" s="691">
        <f>'Заказ, cкидки и курсы валют'!$J$23*F2905</f>
        <v>1617.13</v>
      </c>
      <c r="H2905" s="96">
        <f t="shared" si="622"/>
        <v>6953.66</v>
      </c>
      <c r="I2905" s="14"/>
    </row>
    <row r="2906" spans="1:9" ht="12" customHeight="1">
      <c r="A2906" s="403" t="s">
        <v>1169</v>
      </c>
      <c r="B2906" s="645" t="s">
        <v>3990</v>
      </c>
      <c r="C2906" s="2288">
        <v>5.96</v>
      </c>
      <c r="D2906" s="1662">
        <v>3500</v>
      </c>
      <c r="E2906" s="446">
        <v>161.52000000000001</v>
      </c>
      <c r="F2906" s="471">
        <f t="shared" si="621"/>
        <v>161.52000000000001</v>
      </c>
      <c r="G2906" s="691">
        <f>'Заказ, cкидки и курсы валют'!$J$23*F2906</f>
        <v>1857.48</v>
      </c>
      <c r="H2906" s="96">
        <f t="shared" si="622"/>
        <v>6501.18</v>
      </c>
      <c r="I2906" s="14"/>
    </row>
    <row r="2907" spans="1:9" ht="12" customHeight="1">
      <c r="A2907" s="403" t="s">
        <v>1170</v>
      </c>
      <c r="B2907" s="645" t="s">
        <v>3991</v>
      </c>
      <c r="C2907" s="2288">
        <v>6.97</v>
      </c>
      <c r="D2907" s="1662">
        <v>3000</v>
      </c>
      <c r="E2907" s="446">
        <v>176.51</v>
      </c>
      <c r="F2907" s="471">
        <f t="shared" si="621"/>
        <v>176.51</v>
      </c>
      <c r="G2907" s="691">
        <f>'Заказ, cкидки и курсы валют'!$J$23*F2907</f>
        <v>2029.8649999999998</v>
      </c>
      <c r="H2907" s="96">
        <f t="shared" si="622"/>
        <v>6089.6</v>
      </c>
      <c r="I2907" s="14"/>
    </row>
    <row r="2908" spans="1:9" ht="12" customHeight="1">
      <c r="A2908" s="403" t="s">
        <v>1171</v>
      </c>
      <c r="B2908" s="645" t="s">
        <v>3992</v>
      </c>
      <c r="C2908" s="2288">
        <v>7.76</v>
      </c>
      <c r="D2908" s="1662">
        <v>2500</v>
      </c>
      <c r="E2908" s="446">
        <v>202.92</v>
      </c>
      <c r="F2908" s="471">
        <f t="shared" si="621"/>
        <v>202.92</v>
      </c>
      <c r="G2908" s="691">
        <f>'Заказ, cкидки и курсы валют'!$J$23*F2908</f>
        <v>2333.58</v>
      </c>
      <c r="H2908" s="96">
        <f t="shared" si="622"/>
        <v>5833.95</v>
      </c>
      <c r="I2908" s="14"/>
    </row>
    <row r="2909" spans="1:9" ht="12" customHeight="1">
      <c r="A2909" s="403" t="s">
        <v>1172</v>
      </c>
      <c r="B2909" s="645" t="s">
        <v>998</v>
      </c>
      <c r="C2909" s="2288">
        <v>8.5500000000000007</v>
      </c>
      <c r="D2909" s="1662">
        <v>2000</v>
      </c>
      <c r="E2909" s="446">
        <v>223.27</v>
      </c>
      <c r="F2909" s="471">
        <f t="shared" si="621"/>
        <v>223.27</v>
      </c>
      <c r="G2909" s="691">
        <f>'Заказ, cкидки и курсы валют'!$J$23*F2909</f>
        <v>2567.605</v>
      </c>
      <c r="H2909" s="96">
        <f t="shared" si="622"/>
        <v>5135.21</v>
      </c>
      <c r="I2909" s="14"/>
    </row>
    <row r="2910" spans="1:9" ht="12" customHeight="1">
      <c r="A2910" s="403" t="s">
        <v>1173</v>
      </c>
      <c r="B2910" s="645" t="s">
        <v>3993</v>
      </c>
      <c r="C2910" s="2288">
        <v>9.39</v>
      </c>
      <c r="D2910" s="1662">
        <v>1800</v>
      </c>
      <c r="E2910" s="446">
        <v>245.7</v>
      </c>
      <c r="F2910" s="471">
        <f t="shared" si="621"/>
        <v>245.7</v>
      </c>
      <c r="G2910" s="691">
        <f>'Заказ, cкидки и курсы валют'!$J$23*F2910</f>
        <v>2825.5499999999997</v>
      </c>
      <c r="H2910" s="96">
        <f t="shared" si="622"/>
        <v>5085.99</v>
      </c>
      <c r="I2910" s="14"/>
    </row>
    <row r="2911" spans="1:9" ht="12" customHeight="1">
      <c r="A2911" s="403" t="s">
        <v>1174</v>
      </c>
      <c r="B2911" s="645" t="s">
        <v>3994</v>
      </c>
      <c r="C2911" s="2288">
        <v>10.36</v>
      </c>
      <c r="D2911" s="1662">
        <v>1800</v>
      </c>
      <c r="E2911" s="446">
        <v>270.61</v>
      </c>
      <c r="F2911" s="471">
        <f t="shared" si="621"/>
        <v>270.61</v>
      </c>
      <c r="G2911" s="691">
        <f>'Заказ, cкидки и курсы валют'!$J$23*F2911</f>
        <v>3112.0150000000003</v>
      </c>
      <c r="H2911" s="96">
        <f t="shared" si="622"/>
        <v>5601.63</v>
      </c>
      <c r="I2911" s="14"/>
    </row>
    <row r="2912" spans="1:9" ht="12" customHeight="1">
      <c r="A2912" s="403" t="s">
        <v>1175</v>
      </c>
      <c r="B2912" s="645" t="s">
        <v>3995</v>
      </c>
      <c r="C2912" s="2288">
        <v>10.83</v>
      </c>
      <c r="D2912" s="1662">
        <v>1400</v>
      </c>
      <c r="E2912" s="446">
        <v>273.86</v>
      </c>
      <c r="F2912" s="471">
        <f t="shared" si="621"/>
        <v>273.86</v>
      </c>
      <c r="G2912" s="691">
        <f>'Заказ, cкидки и курсы валют'!$J$23*F2912</f>
        <v>3149.3900000000003</v>
      </c>
      <c r="H2912" s="96">
        <f t="shared" si="622"/>
        <v>4409.1499999999996</v>
      </c>
      <c r="I2912" s="14"/>
    </row>
    <row r="2913" spans="1:9" ht="14.5">
      <c r="A2913" s="403" t="s">
        <v>1176</v>
      </c>
      <c r="B2913" s="645" t="s">
        <v>3996</v>
      </c>
      <c r="C2913" s="2288">
        <v>12.75</v>
      </c>
      <c r="D2913" s="1662">
        <v>1200</v>
      </c>
      <c r="E2913" s="446">
        <v>327.13</v>
      </c>
      <c r="F2913" s="471">
        <f t="shared" si="621"/>
        <v>327.13</v>
      </c>
      <c r="G2913" s="691">
        <f>'Заказ, cкидки и курсы валют'!$J$23*F2913</f>
        <v>3761.9949999999999</v>
      </c>
      <c r="H2913" s="96">
        <f t="shared" si="622"/>
        <v>4514.3900000000003</v>
      </c>
      <c r="I2913" s="14"/>
    </row>
    <row r="2914" spans="1:9" ht="14.5">
      <c r="A2914" s="403" t="s">
        <v>8973</v>
      </c>
      <c r="B2914" s="645" t="s">
        <v>3639</v>
      </c>
      <c r="C2914" s="2288">
        <v>14</v>
      </c>
      <c r="D2914" s="1662">
        <v>1000</v>
      </c>
      <c r="E2914" s="446">
        <v>353.76</v>
      </c>
      <c r="F2914" s="471">
        <f t="shared" si="621"/>
        <v>353.76</v>
      </c>
      <c r="G2914" s="691">
        <f>'Заказ, cкидки и курсы валют'!$J$23*F2914</f>
        <v>4068.24</v>
      </c>
      <c r="H2914" s="96">
        <f t="shared" si="622"/>
        <v>4068.24</v>
      </c>
      <c r="I2914" s="14"/>
    </row>
    <row r="2915" spans="1:9" ht="14.5">
      <c r="A2915" s="403" t="s">
        <v>10008</v>
      </c>
      <c r="B2915" s="403" t="s">
        <v>3637</v>
      </c>
      <c r="C2915" s="2288">
        <v>15.5</v>
      </c>
      <c r="D2915" s="1599">
        <v>900</v>
      </c>
      <c r="E2915" s="446">
        <v>430.23</v>
      </c>
      <c r="F2915" s="471">
        <f t="shared" si="621"/>
        <v>430.23</v>
      </c>
      <c r="G2915" s="691">
        <f>'Заказ, cкидки и курсы валют'!$J$23*F2915</f>
        <v>4947.6450000000004</v>
      </c>
      <c r="H2915" s="96">
        <f t="shared" si="622"/>
        <v>4452.88</v>
      </c>
      <c r="I2915" s="14"/>
    </row>
    <row r="2916" spans="1:9" ht="14.5">
      <c r="A2916" s="403" t="s">
        <v>10009</v>
      </c>
      <c r="B2916" s="403" t="s">
        <v>10006</v>
      </c>
      <c r="C2916" s="2288">
        <v>17</v>
      </c>
      <c r="D2916" s="1599">
        <v>800</v>
      </c>
      <c r="E2916" s="446">
        <v>449.7</v>
      </c>
      <c r="F2916" s="471">
        <f t="shared" si="621"/>
        <v>449.7</v>
      </c>
      <c r="G2916" s="691">
        <f>'Заказ, cкидки и курсы валют'!$J$23*F2916</f>
        <v>5171.55</v>
      </c>
      <c r="H2916" s="96">
        <f t="shared" si="622"/>
        <v>4137.24</v>
      </c>
      <c r="I2916" s="14"/>
    </row>
    <row r="2917" spans="1:9" ht="14.5">
      <c r="A2917" s="403" t="s">
        <v>10010</v>
      </c>
      <c r="B2917" s="403" t="s">
        <v>3640</v>
      </c>
      <c r="C2917" s="2288">
        <v>19</v>
      </c>
      <c r="D2917" s="1599">
        <v>700</v>
      </c>
      <c r="E2917" s="446">
        <v>474.6</v>
      </c>
      <c r="F2917" s="471">
        <f t="shared" si="621"/>
        <v>474.6</v>
      </c>
      <c r="G2917" s="691">
        <f>'Заказ, cкидки и курсы валют'!$J$23*F2917</f>
        <v>5457.9000000000005</v>
      </c>
      <c r="H2917" s="96">
        <f t="shared" si="622"/>
        <v>3820.53</v>
      </c>
      <c r="I2917" s="14"/>
    </row>
    <row r="2918" spans="1:9" ht="14.5">
      <c r="A2918" s="403" t="s">
        <v>10011</v>
      </c>
      <c r="B2918" s="403" t="s">
        <v>10007</v>
      </c>
      <c r="C2918" s="2288">
        <v>21</v>
      </c>
      <c r="D2918" s="1599">
        <v>600</v>
      </c>
      <c r="E2918" s="446">
        <v>526.79</v>
      </c>
      <c r="F2918" s="471">
        <f t="shared" si="621"/>
        <v>526.79</v>
      </c>
      <c r="G2918" s="691">
        <f>'Заказ, cкидки и курсы валют'!$J$23*F2918</f>
        <v>6058.0849999999991</v>
      </c>
      <c r="H2918" s="96">
        <f t="shared" si="622"/>
        <v>3634.85</v>
      </c>
      <c r="I2918" s="14"/>
    </row>
    <row r="2919" spans="1:9" ht="14.5">
      <c r="A2919" s="403" t="s">
        <v>8974</v>
      </c>
      <c r="B2919" s="403" t="s">
        <v>3430</v>
      </c>
      <c r="C2919" s="2288">
        <v>11.85</v>
      </c>
      <c r="D2919" s="1599">
        <v>1000</v>
      </c>
      <c r="E2919" s="446">
        <v>298.91000000000003</v>
      </c>
      <c r="F2919" s="471">
        <f>ROUND(E2919*(1-$F$11),2)</f>
        <v>298.91000000000003</v>
      </c>
      <c r="G2919" s="691">
        <f>'Заказ, cкидки и курсы валют'!$J$23*F2919</f>
        <v>3437.4650000000001</v>
      </c>
      <c r="H2919" s="980">
        <f>ROUND((D2919/1000)*G2919,2)</f>
        <v>3437.47</v>
      </c>
      <c r="I2919" s="46"/>
    </row>
    <row r="2920" spans="1:9" ht="14.5">
      <c r="A2920" s="403" t="s">
        <v>8975</v>
      </c>
      <c r="B2920" s="403" t="s">
        <v>2898</v>
      </c>
      <c r="C2920" s="2288">
        <v>12.74</v>
      </c>
      <c r="D2920" s="1599">
        <v>1000</v>
      </c>
      <c r="E2920" s="446">
        <v>337.24</v>
      </c>
      <c r="F2920" s="471">
        <f t="shared" ref="F2920:F2930" si="623">ROUND(E2920*(1-$F$11),2)</f>
        <v>337.24</v>
      </c>
      <c r="G2920" s="691">
        <f>'Заказ, cкидки и курсы валют'!$J$23*F2920</f>
        <v>3878.26</v>
      </c>
      <c r="H2920" s="980">
        <f t="shared" ref="H2920:H2930" si="624">ROUND((D2920/1000)*G2920,2)</f>
        <v>3878.26</v>
      </c>
      <c r="I2920" s="46"/>
    </row>
    <row r="2921" spans="1:9" ht="14.5">
      <c r="A2921" s="403" t="s">
        <v>8976</v>
      </c>
      <c r="B2921" s="403" t="s">
        <v>2899</v>
      </c>
      <c r="C2921" s="2288">
        <v>14</v>
      </c>
      <c r="D2921" s="1599">
        <v>1000</v>
      </c>
      <c r="E2921" s="446">
        <v>364.08</v>
      </c>
      <c r="F2921" s="471">
        <f t="shared" si="623"/>
        <v>364.08</v>
      </c>
      <c r="G2921" s="691">
        <f>'Заказ, cкидки и курсы валют'!$J$23*F2921</f>
        <v>4186.92</v>
      </c>
      <c r="H2921" s="980">
        <f t="shared" si="624"/>
        <v>4186.92</v>
      </c>
      <c r="I2921" s="46"/>
    </row>
    <row r="2922" spans="1:9" ht="14.5">
      <c r="A2922" s="403" t="s">
        <v>8977</v>
      </c>
      <c r="B2922" s="403" t="s">
        <v>610</v>
      </c>
      <c r="C2922" s="2288">
        <v>15.55</v>
      </c>
      <c r="D2922" s="1599">
        <v>1000</v>
      </c>
      <c r="E2922" s="446">
        <v>439.05</v>
      </c>
      <c r="F2922" s="471">
        <f t="shared" si="623"/>
        <v>439.05</v>
      </c>
      <c r="G2922" s="691">
        <f>'Заказ, cкидки и курсы валют'!$J$23*F2922</f>
        <v>5049.0749999999998</v>
      </c>
      <c r="H2922" s="980">
        <f t="shared" si="624"/>
        <v>5049.08</v>
      </c>
      <c r="I2922" s="46"/>
    </row>
    <row r="2923" spans="1:9" ht="14.5">
      <c r="A2923" s="403" t="s">
        <v>8978</v>
      </c>
      <c r="B2923" s="403" t="s">
        <v>2900</v>
      </c>
      <c r="C2923" s="2288">
        <v>16.98</v>
      </c>
      <c r="D2923" s="1599">
        <v>1000</v>
      </c>
      <c r="E2923" s="446">
        <v>467.73</v>
      </c>
      <c r="F2923" s="471">
        <f t="shared" si="623"/>
        <v>467.73</v>
      </c>
      <c r="G2923" s="691">
        <f>'Заказ, cкидки и курсы валют'!$J$23*F2923</f>
        <v>5378.8950000000004</v>
      </c>
      <c r="H2923" s="980">
        <f t="shared" si="624"/>
        <v>5378.9</v>
      </c>
      <c r="I2923" s="46"/>
    </row>
    <row r="2924" spans="1:9" ht="14.5">
      <c r="A2924" s="403" t="s">
        <v>8979</v>
      </c>
      <c r="B2924" s="403" t="s">
        <v>189</v>
      </c>
      <c r="C2924" s="2288">
        <v>18.510000000000002</v>
      </c>
      <c r="D2924" s="1599">
        <v>1000</v>
      </c>
      <c r="E2924" s="446">
        <v>466.42</v>
      </c>
      <c r="F2924" s="471">
        <f t="shared" si="623"/>
        <v>466.42</v>
      </c>
      <c r="G2924" s="691">
        <f>'Заказ, cкидки и курсы валют'!$J$23*F2924</f>
        <v>5363.83</v>
      </c>
      <c r="H2924" s="980">
        <f t="shared" si="624"/>
        <v>5363.83</v>
      </c>
      <c r="I2924" s="46"/>
    </row>
    <row r="2925" spans="1:9" ht="14.5">
      <c r="A2925" s="403" t="s">
        <v>8980</v>
      </c>
      <c r="B2925" s="403" t="s">
        <v>190</v>
      </c>
      <c r="C2925" s="2288">
        <v>21.5</v>
      </c>
      <c r="D2925" s="1599">
        <v>700</v>
      </c>
      <c r="E2925" s="446">
        <v>538.21</v>
      </c>
      <c r="F2925" s="471">
        <f t="shared" si="623"/>
        <v>538.21</v>
      </c>
      <c r="G2925" s="691">
        <f>'Заказ, cкидки и курсы валют'!$J$23*F2925</f>
        <v>6189.4150000000009</v>
      </c>
      <c r="H2925" s="980">
        <f t="shared" si="624"/>
        <v>4332.59</v>
      </c>
      <c r="I2925" s="46"/>
    </row>
    <row r="2926" spans="1:9" ht="14.5">
      <c r="A2926" s="403" t="s">
        <v>8981</v>
      </c>
      <c r="B2926" s="403" t="s">
        <v>191</v>
      </c>
      <c r="C2926" s="2288">
        <v>24.88</v>
      </c>
      <c r="D2926" s="1599">
        <v>700</v>
      </c>
      <c r="E2926" s="446">
        <v>613.29</v>
      </c>
      <c r="F2926" s="471">
        <f t="shared" si="623"/>
        <v>613.29</v>
      </c>
      <c r="G2926" s="691">
        <f>'Заказ, cкидки и курсы валют'!$J$23*F2926</f>
        <v>7052.8349999999991</v>
      </c>
      <c r="H2926" s="980">
        <f t="shared" si="624"/>
        <v>4936.9799999999996</v>
      </c>
      <c r="I2926" s="46"/>
    </row>
    <row r="2927" spans="1:9" ht="14.5">
      <c r="A2927" s="403" t="s">
        <v>8982</v>
      </c>
      <c r="B2927" s="403" t="s">
        <v>192</v>
      </c>
      <c r="C2927" s="2288">
        <v>26.83</v>
      </c>
      <c r="D2927" s="1599">
        <v>600</v>
      </c>
      <c r="E2927" s="446">
        <v>769.18</v>
      </c>
      <c r="F2927" s="471">
        <f t="shared" si="623"/>
        <v>769.18</v>
      </c>
      <c r="G2927" s="691">
        <f>'Заказ, cкидки и курсы валют'!$J$23*F2927</f>
        <v>8845.57</v>
      </c>
      <c r="H2927" s="980">
        <f t="shared" si="624"/>
        <v>5307.34</v>
      </c>
      <c r="I2927" s="46"/>
    </row>
    <row r="2928" spans="1:9" ht="14.5">
      <c r="A2928" s="403" t="s">
        <v>8983</v>
      </c>
      <c r="B2928" s="403" t="s">
        <v>193</v>
      </c>
      <c r="C2928" s="2288">
        <v>30.9</v>
      </c>
      <c r="D2928" s="1599">
        <v>500</v>
      </c>
      <c r="E2928" s="446">
        <v>758.41</v>
      </c>
      <c r="F2928" s="471">
        <f t="shared" si="623"/>
        <v>758.41</v>
      </c>
      <c r="G2928" s="691">
        <f>'Заказ, cкидки и курсы валют'!$J$23*F2928</f>
        <v>8721.7150000000001</v>
      </c>
      <c r="H2928" s="980">
        <f t="shared" si="624"/>
        <v>4360.8599999999997</v>
      </c>
      <c r="I2928" s="46"/>
    </row>
    <row r="2929" spans="1:10" ht="14.5">
      <c r="A2929" s="403" t="s">
        <v>8984</v>
      </c>
      <c r="B2929" s="403" t="s">
        <v>2901</v>
      </c>
      <c r="C2929" s="2288">
        <v>34</v>
      </c>
      <c r="D2929" s="1599">
        <v>500</v>
      </c>
      <c r="E2929" s="446">
        <v>914.42</v>
      </c>
      <c r="F2929" s="471">
        <f t="shared" si="623"/>
        <v>914.42</v>
      </c>
      <c r="G2929" s="691">
        <f>'Заказ, cкидки и курсы валют'!$J$23*F2929</f>
        <v>10515.83</v>
      </c>
      <c r="H2929" s="980">
        <f t="shared" si="624"/>
        <v>5257.92</v>
      </c>
      <c r="I2929" s="46"/>
    </row>
    <row r="2930" spans="1:10" ht="14.5">
      <c r="A2930" s="403" t="s">
        <v>8985</v>
      </c>
      <c r="B2930" s="403" t="s">
        <v>194</v>
      </c>
      <c r="C2930" s="2288">
        <v>36.5</v>
      </c>
      <c r="D2930" s="1599">
        <v>400</v>
      </c>
      <c r="E2930" s="446">
        <v>989.02</v>
      </c>
      <c r="F2930" s="471">
        <f t="shared" si="623"/>
        <v>989.02</v>
      </c>
      <c r="G2930" s="691">
        <f>'Заказ, cкидки и курсы валют'!$J$23*F2930</f>
        <v>11373.73</v>
      </c>
      <c r="H2930" s="980">
        <f t="shared" si="624"/>
        <v>4549.49</v>
      </c>
      <c r="I2930" s="46"/>
    </row>
    <row r="2931" spans="1:10" ht="13.5" thickBot="1"/>
    <row r="2932" spans="1:10" ht="18">
      <c r="A2932" s="904"/>
      <c r="B2932" s="905"/>
      <c r="C2932" s="1962" t="s">
        <v>2326</v>
      </c>
      <c r="D2932" s="64"/>
      <c r="E2932" s="428"/>
      <c r="F2932" s="428"/>
      <c r="G2932" s="518"/>
      <c r="H2932" s="67"/>
      <c r="I2932" s="68"/>
    </row>
    <row r="2933" spans="1:10" ht="18">
      <c r="A2933" s="890"/>
      <c r="C2933" s="1475"/>
      <c r="D2933" s="81"/>
      <c r="E2933" s="429" t="s">
        <v>2327</v>
      </c>
      <c r="F2933" s="441"/>
      <c r="G2933" s="84"/>
      <c r="H2933" s="83"/>
      <c r="I2933" s="132"/>
    </row>
    <row r="2934" spans="1:10">
      <c r="A2934" s="890"/>
      <c r="C2934" s="1475"/>
      <c r="D2934" s="70"/>
      <c r="E2934" s="713"/>
      <c r="F2934" s="465"/>
      <c r="G2934" s="703"/>
      <c r="H2934" s="16"/>
      <c r="I2934" s="132"/>
    </row>
    <row r="2935" spans="1:10">
      <c r="A2935" s="890"/>
      <c r="C2935" s="1475"/>
      <c r="D2935" s="70"/>
      <c r="E2935" s="713"/>
      <c r="F2935" s="465"/>
      <c r="G2935" s="703"/>
      <c r="H2935" s="16"/>
      <c r="I2935" s="132"/>
    </row>
    <row r="2936" spans="1:10">
      <c r="A2936" s="890"/>
      <c r="C2936" s="1475"/>
      <c r="D2936" s="70"/>
      <c r="E2936" s="713"/>
      <c r="F2936" s="465"/>
      <c r="G2936" s="703"/>
      <c r="H2936" s="16"/>
      <c r="I2936" s="132"/>
    </row>
    <row r="2937" spans="1:10" ht="18.5" thickBot="1">
      <c r="A2937" s="2042" t="s">
        <v>7303</v>
      </c>
      <c r="B2937" s="2043"/>
      <c r="C2937" s="2345"/>
      <c r="D2937" s="136"/>
      <c r="E2937" s="717"/>
      <c r="F2937" s="467"/>
      <c r="G2937" s="704"/>
      <c r="H2937" s="136"/>
      <c r="I2937" s="137"/>
    </row>
    <row r="2938" spans="1:10" ht="40">
      <c r="A2938" s="1519" t="s">
        <v>1013</v>
      </c>
      <c r="B2938" s="1520" t="s">
        <v>1014</v>
      </c>
      <c r="C2938" s="2286" t="s">
        <v>665</v>
      </c>
      <c r="D2938" s="158" t="s">
        <v>2923</v>
      </c>
      <c r="E2938" s="432" t="s">
        <v>10276</v>
      </c>
      <c r="F2938" s="469" t="s">
        <v>2578</v>
      </c>
      <c r="G2938" s="693" t="s">
        <v>2427</v>
      </c>
      <c r="H2938" s="264" t="s">
        <v>493</v>
      </c>
      <c r="I2938" s="160" t="s">
        <v>4003</v>
      </c>
      <c r="J2938" s="327" t="s">
        <v>11229</v>
      </c>
    </row>
    <row r="2939" spans="1:10" ht="13.5" thickBot="1">
      <c r="A2939" s="1519"/>
      <c r="B2939" s="1680"/>
      <c r="C2939" s="2286" t="s">
        <v>3419</v>
      </c>
      <c r="D2939" s="313" t="s">
        <v>2428</v>
      </c>
      <c r="E2939" s="715" t="s">
        <v>264</v>
      </c>
      <c r="F2939" s="475">
        <f>'Заказ, cкидки и курсы валют'!$I$12</f>
        <v>0</v>
      </c>
      <c r="G2939" s="764"/>
      <c r="H2939" s="358"/>
      <c r="I2939" s="252"/>
      <c r="J2939" s="264"/>
    </row>
    <row r="2940" spans="1:10" ht="14.15" customHeight="1" thickBot="1">
      <c r="A2940" s="403" t="s">
        <v>8986</v>
      </c>
      <c r="B2940" s="645" t="s">
        <v>8968</v>
      </c>
      <c r="C2940" s="2288">
        <v>1.32</v>
      </c>
      <c r="D2940" s="1663">
        <v>2000</v>
      </c>
      <c r="E2940" s="1602">
        <f t="shared" ref="E2940:E2994" si="625">E2876*1.2</f>
        <v>57.756</v>
      </c>
      <c r="F2940" s="471">
        <f t="shared" ref="F2940:F2941" si="626">ROUND(E2940*(1-$F$11),2)</f>
        <v>57.76</v>
      </c>
      <c r="G2940" s="691">
        <f>H2940/D2940*1000</f>
        <v>664.19500000000005</v>
      </c>
      <c r="H2940" s="659">
        <f>ROUND(IF('Заказ, cкидки и курсы валют'!$J$23*E2940/1000*D2940&lt;387,387,'Заказ, cкидки и курсы валют'!$J$23*E2940/1000*D2940)*(1-'Заказ, cкидки и курсы валют'!$I$12),2)</f>
        <v>1328.39</v>
      </c>
      <c r="I2940" s="14"/>
      <c r="J2940" s="96">
        <f>ROUND(IF(H2940&lt;'Заказ, cкидки и курсы валют'!$B$39,H2940*0.54*100/(100-'Заказ, cкидки и курсы валют'!$C$39),IF(H2940&lt;'Заказ, cкидки и курсы валют'!$B$40,H2940*0.54*100/(100-'Заказ, cкидки и курсы валют'!$C$40),IF(H2940&lt;'Заказ, cкидки и курсы валют'!$B$41,H2940*0.54*100/(100-'Заказ, cкидки и курсы валют'!$C$41),IF(H2940&lt;'Заказ, cкидки и курсы валют'!$B$42,H2940*0.54*100/(100-'Заказ, cкидки и курсы валют'!$C$42),IF(H2940&lt;'Заказ, cкидки и курсы валют'!$B$43,H2940*0.54*100/(100-'Заказ, cкидки и курсы валют'!$C$43),H2940))))),2)</f>
        <v>1328.39</v>
      </c>
    </row>
    <row r="2941" spans="1:10" ht="14.15" customHeight="1" thickBot="1">
      <c r="A2941" s="403" t="s">
        <v>1177</v>
      </c>
      <c r="B2941" s="645" t="s">
        <v>3967</v>
      </c>
      <c r="C2941" s="2288">
        <v>1.33</v>
      </c>
      <c r="D2941" s="1663">
        <v>2000</v>
      </c>
      <c r="E2941" s="1602">
        <f t="shared" si="625"/>
        <v>60.3</v>
      </c>
      <c r="F2941" s="471">
        <f t="shared" si="626"/>
        <v>60.3</v>
      </c>
      <c r="G2941" s="691">
        <f t="shared" ref="G2941:G2994" si="627">H2941/D2941*1000</f>
        <v>693.45</v>
      </c>
      <c r="H2941" s="659">
        <f>ROUND(IF('Заказ, cкидки и курсы валют'!$J$23*E2941/1000*D2941&lt;387,387,'Заказ, cкидки и курсы валют'!$J$23*E2941/1000*D2941)*(1-'Заказ, cкидки и курсы валют'!$I$12),2)</f>
        <v>1386.9</v>
      </c>
      <c r="I2941" s="14"/>
      <c r="J2941" s="96">
        <f>ROUND(IF(H2941&lt;'Заказ, cкидки и курсы валют'!$B$39,H2941*0.54*100/(100-'Заказ, cкидки и курсы валют'!$C$39),IF(H2941&lt;'Заказ, cкидки и курсы валют'!$B$40,H2941*0.54*100/(100-'Заказ, cкидки и курсы валют'!$C$40),IF(H2941&lt;'Заказ, cкидки и курсы валют'!$B$41,H2941*0.54*100/(100-'Заказ, cкидки и курсы валют'!$C$41),IF(H2941&lt;'Заказ, cкидки и курсы валют'!$B$42,H2941*0.54*100/(100-'Заказ, cкидки и курсы валют'!$C$42),IF(H2941&lt;'Заказ, cкидки и курсы валют'!$B$43,H2941*0.54*100/(100-'Заказ, cкидки и курсы валют'!$C$43),H2941))))),2)</f>
        <v>1386.9</v>
      </c>
    </row>
    <row r="2942" spans="1:10" ht="14.15" customHeight="1" thickBot="1">
      <c r="A2942" s="403" t="s">
        <v>1178</v>
      </c>
      <c r="B2942" s="645" t="s">
        <v>3968</v>
      </c>
      <c r="C2942" s="2288">
        <v>1.4</v>
      </c>
      <c r="D2942" s="1664">
        <v>1500</v>
      </c>
      <c r="E2942" s="1602">
        <f t="shared" si="625"/>
        <v>60.335999999999999</v>
      </c>
      <c r="F2942" s="471">
        <f t="shared" ref="F2942:F2994" si="628">ROUND(E2942*(1-$F$11),2)</f>
        <v>60.34</v>
      </c>
      <c r="G2942" s="691">
        <f t="shared" si="627"/>
        <v>693.86666666666667</v>
      </c>
      <c r="H2942" s="659">
        <f>ROUND(IF('Заказ, cкидки и курсы валют'!$J$23*E2942/1000*D2942&lt;387,387,'Заказ, cкидки и курсы валют'!$J$23*E2942/1000*D2942)*(1-'Заказ, cкидки и курсы валют'!$I$12),2)</f>
        <v>1040.8</v>
      </c>
      <c r="I2942" s="14"/>
      <c r="J2942" s="96">
        <f>ROUND(IF(H2942&lt;'Заказ, cкидки и курсы валют'!$B$39,H2942*0.54*100/(100-'Заказ, cкидки и курсы валют'!$C$39),IF(H2942&lt;'Заказ, cкидки и курсы валют'!$B$40,H2942*0.54*100/(100-'Заказ, cкидки и курсы валют'!$C$40),IF(H2942&lt;'Заказ, cкидки и курсы валют'!$B$41,H2942*0.54*100/(100-'Заказ, cкидки и курсы валют'!$C$41),IF(H2942&lt;'Заказ, cкидки и курсы валют'!$B$42,H2942*0.54*100/(100-'Заказ, cкидки и курсы валют'!$C$42),IF(H2942&lt;'Заказ, cкидки и курсы валют'!$B$43,H2942*0.54*100/(100-'Заказ, cкидки и курсы валют'!$C$43),H2942))))),2)</f>
        <v>1040.8</v>
      </c>
    </row>
    <row r="2943" spans="1:10" ht="14.15" customHeight="1" thickBot="1">
      <c r="A2943" s="403" t="s">
        <v>1179</v>
      </c>
      <c r="B2943" s="645" t="s">
        <v>3969</v>
      </c>
      <c r="C2943" s="2288">
        <v>1.75</v>
      </c>
      <c r="D2943" s="1664">
        <v>1350</v>
      </c>
      <c r="E2943" s="1602">
        <f t="shared" si="625"/>
        <v>66.587999999999994</v>
      </c>
      <c r="F2943" s="471">
        <f t="shared" si="628"/>
        <v>66.59</v>
      </c>
      <c r="G2943" s="691">
        <f t="shared" si="627"/>
        <v>765.762962962963</v>
      </c>
      <c r="H2943" s="659">
        <f>ROUND(IF('Заказ, cкидки и курсы валют'!$J$23*E2943/1000*D2943&lt;387,387,'Заказ, cкидки и курсы валют'!$J$23*E2943/1000*D2943)*(1-'Заказ, cкидки и курсы валют'!$I$12),2)</f>
        <v>1033.78</v>
      </c>
      <c r="I2943" s="14"/>
      <c r="J2943" s="96">
        <f>ROUND(IF(H2943&lt;'Заказ, cкидки и курсы валют'!$B$39,H2943*0.54*100/(100-'Заказ, cкидки и курсы валют'!$C$39),IF(H2943&lt;'Заказ, cкидки и курсы валют'!$B$40,H2943*0.54*100/(100-'Заказ, cкидки и курсы валют'!$C$40),IF(H2943&lt;'Заказ, cкидки и курсы валют'!$B$41,H2943*0.54*100/(100-'Заказ, cкидки и курсы валют'!$C$41),IF(H2943&lt;'Заказ, cкидки и курсы валют'!$B$42,H2943*0.54*100/(100-'Заказ, cкидки и курсы валют'!$C$42),IF(H2943&lt;'Заказ, cкидки и курсы валют'!$B$43,H2943*0.54*100/(100-'Заказ, cкидки и курсы валют'!$C$43),H2943))))),2)</f>
        <v>1033.78</v>
      </c>
    </row>
    <row r="2944" spans="1:10" ht="14.15" customHeight="1" thickBot="1">
      <c r="A2944" s="403" t="s">
        <v>1180</v>
      </c>
      <c r="B2944" s="645" t="s">
        <v>3970</v>
      </c>
      <c r="C2944" s="2288">
        <v>1.88</v>
      </c>
      <c r="D2944" s="1664">
        <v>1100</v>
      </c>
      <c r="E2944" s="1602">
        <f t="shared" si="625"/>
        <v>81.755999999999986</v>
      </c>
      <c r="F2944" s="471">
        <f t="shared" si="628"/>
        <v>81.760000000000005</v>
      </c>
      <c r="G2944" s="691">
        <f t="shared" si="627"/>
        <v>940.19090909090903</v>
      </c>
      <c r="H2944" s="659">
        <f>ROUND(IF('Заказ, cкидки и курсы валют'!$J$23*E2944/1000*D2944&lt;387,387,'Заказ, cкидки и курсы валют'!$J$23*E2944/1000*D2944)*(1-'Заказ, cкидки и курсы валют'!$I$12),2)</f>
        <v>1034.21</v>
      </c>
      <c r="I2944" s="14"/>
      <c r="J2944" s="96">
        <f>ROUND(IF(H2944&lt;'Заказ, cкидки и курсы валют'!$B$39,H2944*0.54*100/(100-'Заказ, cкидки и курсы валют'!$C$39),IF(H2944&lt;'Заказ, cкидки и курсы валют'!$B$40,H2944*0.54*100/(100-'Заказ, cкидки и курсы валют'!$C$40),IF(H2944&lt;'Заказ, cкидки и курсы валют'!$B$41,H2944*0.54*100/(100-'Заказ, cкидки и курсы валют'!$C$41),IF(H2944&lt;'Заказ, cкидки и курсы валют'!$B$42,H2944*0.54*100/(100-'Заказ, cкидки и курсы валют'!$C$42),IF(H2944&lt;'Заказ, cкидки и курсы валют'!$B$43,H2944*0.54*100/(100-'Заказ, cкидки и курсы валют'!$C$43),H2944))))),2)</f>
        <v>1034.21</v>
      </c>
    </row>
    <row r="2945" spans="1:10" ht="14.15" customHeight="1" thickBot="1">
      <c r="A2945" s="403" t="s">
        <v>1181</v>
      </c>
      <c r="B2945" s="645" t="s">
        <v>3971</v>
      </c>
      <c r="C2945" s="2288">
        <v>2.27</v>
      </c>
      <c r="D2945" s="1664">
        <v>850</v>
      </c>
      <c r="E2945" s="1602">
        <f t="shared" si="625"/>
        <v>79.259999999999991</v>
      </c>
      <c r="F2945" s="471">
        <f t="shared" si="628"/>
        <v>79.260000000000005</v>
      </c>
      <c r="G2945" s="691">
        <f t="shared" si="627"/>
        <v>911.49411764705883</v>
      </c>
      <c r="H2945" s="659">
        <f>ROUND(IF('Заказ, cкидки и курсы валют'!$J$23*E2945/1000*D2945&lt;387,387,'Заказ, cкидки и курсы валют'!$J$23*E2945/1000*D2945)*(1-'Заказ, cкидки и курсы валют'!$I$12),2)</f>
        <v>774.77</v>
      </c>
      <c r="I2945" s="14"/>
      <c r="J2945" s="96">
        <f>ROUND(IF(H2945&lt;'Заказ, cкидки и курсы валют'!$B$39,H2945*0.54*100/(100-'Заказ, cкидки и курсы валют'!$C$39),IF(H2945&lt;'Заказ, cкидки и курсы валют'!$B$40,H2945*0.54*100/(100-'Заказ, cкидки и курсы валют'!$C$40),IF(H2945&lt;'Заказ, cкидки и курсы валют'!$B$41,H2945*0.54*100/(100-'Заказ, cкидки и курсы валют'!$C$41),IF(H2945&lt;'Заказ, cкидки и курсы валют'!$B$42,H2945*0.54*100/(100-'Заказ, cкидки и курсы валют'!$C$42),IF(H2945&lt;'Заказ, cкидки и курсы валют'!$B$43,H2945*0.54*100/(100-'Заказ, cкидки и курсы валют'!$C$43),H2945))))),2)</f>
        <v>836.75</v>
      </c>
    </row>
    <row r="2946" spans="1:10" ht="14.15" customHeight="1" thickBot="1">
      <c r="A2946" s="403" t="s">
        <v>1182</v>
      </c>
      <c r="B2946" s="645" t="s">
        <v>3972</v>
      </c>
      <c r="C2946" s="2288">
        <v>2.4500000000000002</v>
      </c>
      <c r="D2946" s="1664">
        <v>850</v>
      </c>
      <c r="E2946" s="1602">
        <f t="shared" si="625"/>
        <v>87.791999999999987</v>
      </c>
      <c r="F2946" s="471">
        <f t="shared" si="628"/>
        <v>87.79</v>
      </c>
      <c r="G2946" s="691">
        <f t="shared" si="627"/>
        <v>1009.6117647058823</v>
      </c>
      <c r="H2946" s="659">
        <f>ROUND(IF('Заказ, cкидки и курсы валют'!$J$23*E2946/1000*D2946&lt;387,387,'Заказ, cкидки и курсы валют'!$J$23*E2946/1000*D2946)*(1-'Заказ, cкидки и курсы валют'!$I$12),2)</f>
        <v>858.17</v>
      </c>
      <c r="I2946" s="14"/>
      <c r="J2946" s="96">
        <f>ROUND(IF(H2946&lt;'Заказ, cкидки и курсы валют'!$B$39,H2946*0.54*100/(100-'Заказ, cкидки и курсы валют'!$C$39),IF(H2946&lt;'Заказ, cкидки и курсы валют'!$B$40,H2946*0.54*100/(100-'Заказ, cкидки и курсы валют'!$C$40),IF(H2946&lt;'Заказ, cкидки и курсы валют'!$B$41,H2946*0.54*100/(100-'Заказ, cкидки и курсы валют'!$C$41),IF(H2946&lt;'Заказ, cкидки и курсы валют'!$B$42,H2946*0.54*100/(100-'Заказ, cкидки и курсы валют'!$C$42),IF(H2946&lt;'Заказ, cкидки и курсы валют'!$B$43,H2946*0.54*100/(100-'Заказ, cкидки и курсы валют'!$C$43),H2946))))),2)</f>
        <v>926.82</v>
      </c>
    </row>
    <row r="2947" spans="1:10" ht="14.15" customHeight="1" thickBot="1">
      <c r="A2947" s="403" t="s">
        <v>1183</v>
      </c>
      <c r="B2947" s="645" t="s">
        <v>3973</v>
      </c>
      <c r="C2947" s="2288">
        <v>2.65</v>
      </c>
      <c r="D2947" s="1664">
        <v>750</v>
      </c>
      <c r="E2947" s="1602">
        <f t="shared" si="625"/>
        <v>91.763999999999996</v>
      </c>
      <c r="F2947" s="471">
        <f t="shared" si="628"/>
        <v>91.76</v>
      </c>
      <c r="G2947" s="691">
        <f t="shared" si="627"/>
        <v>1055.28</v>
      </c>
      <c r="H2947" s="659">
        <f>ROUND(IF('Заказ, cкидки и курсы валют'!$J$23*E2947/1000*D2947&lt;387,387,'Заказ, cкидки и курсы валют'!$J$23*E2947/1000*D2947)*(1-'Заказ, cкидки и курсы валют'!$I$12),2)</f>
        <v>791.46</v>
      </c>
      <c r="I2947" s="14"/>
      <c r="J2947" s="96">
        <f>ROUND(IF(H2947&lt;'Заказ, cкидки и курсы валют'!$B$39,H2947*0.54*100/(100-'Заказ, cкидки и курсы валют'!$C$39),IF(H2947&lt;'Заказ, cкидки и курсы валют'!$B$40,H2947*0.54*100/(100-'Заказ, cкидки и курсы валют'!$C$40),IF(H2947&lt;'Заказ, cкидки и курсы валют'!$B$41,H2947*0.54*100/(100-'Заказ, cкидки и курсы валют'!$C$41),IF(H2947&lt;'Заказ, cкидки и курсы валют'!$B$42,H2947*0.54*100/(100-'Заказ, cкидки и курсы валют'!$C$42),IF(H2947&lt;'Заказ, cкидки и курсы валют'!$B$43,H2947*0.54*100/(100-'Заказ, cкидки и курсы валют'!$C$43),H2947))))),2)</f>
        <v>854.78</v>
      </c>
    </row>
    <row r="2948" spans="1:10" ht="14.15" customHeight="1" thickBot="1">
      <c r="A2948" s="403" t="s">
        <v>1184</v>
      </c>
      <c r="B2948" s="645" t="s">
        <v>3974</v>
      </c>
      <c r="C2948" s="2288">
        <v>2.78</v>
      </c>
      <c r="D2948" s="1664">
        <v>700</v>
      </c>
      <c r="E2948" s="1602">
        <f t="shared" si="625"/>
        <v>102.768</v>
      </c>
      <c r="F2948" s="471">
        <f t="shared" si="628"/>
        <v>102.77</v>
      </c>
      <c r="G2948" s="691">
        <f t="shared" si="627"/>
        <v>1181.8285714285714</v>
      </c>
      <c r="H2948" s="659">
        <f>ROUND(IF('Заказ, cкидки и курсы валют'!$J$23*E2948/1000*D2948&lt;387,387,'Заказ, cкидки и курсы валют'!$J$23*E2948/1000*D2948)*(1-'Заказ, cкидки и курсы валют'!$I$12),2)</f>
        <v>827.28</v>
      </c>
      <c r="I2948" s="14"/>
      <c r="J2948" s="96">
        <f>ROUND(IF(H2948&lt;'Заказ, cкидки и курсы валют'!$B$39,H2948*0.54*100/(100-'Заказ, cкидки и курсы валют'!$C$39),IF(H2948&lt;'Заказ, cкидки и курсы валют'!$B$40,H2948*0.54*100/(100-'Заказ, cкидки и курсы валют'!$C$40),IF(H2948&lt;'Заказ, cкидки и курсы валют'!$B$41,H2948*0.54*100/(100-'Заказ, cкидки и курсы валют'!$C$41),IF(H2948&lt;'Заказ, cкидки и курсы валют'!$B$42,H2948*0.54*100/(100-'Заказ, cкидки и курсы валют'!$C$42),IF(H2948&lt;'Заказ, cкидки и курсы валют'!$B$43,H2948*0.54*100/(100-'Заказ, cкидки и курсы валют'!$C$43),H2948))))),2)</f>
        <v>893.46</v>
      </c>
    </row>
    <row r="2949" spans="1:10" ht="14.15" customHeight="1" thickBot="1">
      <c r="A2949" s="403" t="s">
        <v>1185</v>
      </c>
      <c r="B2949" s="645" t="s">
        <v>3975</v>
      </c>
      <c r="C2949" s="2288">
        <v>3.11</v>
      </c>
      <c r="D2949" s="1664">
        <v>550</v>
      </c>
      <c r="E2949" s="1602">
        <f t="shared" si="625"/>
        <v>113.208</v>
      </c>
      <c r="F2949" s="471">
        <f t="shared" si="628"/>
        <v>113.21</v>
      </c>
      <c r="G2949" s="691">
        <f t="shared" si="627"/>
        <v>1301.890909090909</v>
      </c>
      <c r="H2949" s="659">
        <f>ROUND(IF('Заказ, cкидки и курсы валют'!$J$23*E2949/1000*D2949&lt;387,387,'Заказ, cкидки и курсы валют'!$J$23*E2949/1000*D2949)*(1-'Заказ, cкидки и курсы валют'!$I$12),2)</f>
        <v>716.04</v>
      </c>
      <c r="I2949" s="14"/>
      <c r="J2949" s="96">
        <f>ROUND(IF(H2949&lt;'Заказ, cкидки и курсы валют'!$B$39,H2949*0.54*100/(100-'Заказ, cкидки и курсы валют'!$C$39),IF(H2949&lt;'Заказ, cкидки и курсы валют'!$B$40,H2949*0.54*100/(100-'Заказ, cкидки и курсы валют'!$C$40),IF(H2949&lt;'Заказ, cкидки и курсы валют'!$B$41,H2949*0.54*100/(100-'Заказ, cкидки и курсы валют'!$C$41),IF(H2949&lt;'Заказ, cкидки и курсы валют'!$B$42,H2949*0.54*100/(100-'Заказ, cкидки и курсы валют'!$C$42),IF(H2949&lt;'Заказ, cкидки и курсы валют'!$B$43,H2949*0.54*100/(100-'Заказ, cкидки и курсы валют'!$C$43),H2949))))),2)</f>
        <v>773.32</v>
      </c>
    </row>
    <row r="2950" spans="1:10" ht="14.15" customHeight="1" thickBot="1">
      <c r="A2950" s="403" t="s">
        <v>1186</v>
      </c>
      <c r="B2950" s="645" t="s">
        <v>3976</v>
      </c>
      <c r="C2950" s="2288">
        <v>3.75</v>
      </c>
      <c r="D2950" s="1664">
        <v>450</v>
      </c>
      <c r="E2950" s="1602">
        <f t="shared" si="625"/>
        <v>115.74</v>
      </c>
      <c r="F2950" s="471">
        <f t="shared" si="628"/>
        <v>115.74</v>
      </c>
      <c r="G2950" s="691">
        <f t="shared" si="627"/>
        <v>1331.0000000000002</v>
      </c>
      <c r="H2950" s="659">
        <f>ROUND(IF('Заказ, cкидки и курсы валют'!$J$23*E2950/1000*D2950&lt;387,387,'Заказ, cкидки и курсы валют'!$J$23*E2950/1000*D2950)*(1-'Заказ, cкидки и курсы валют'!$I$12),2)</f>
        <v>598.95000000000005</v>
      </c>
      <c r="I2950" s="14"/>
      <c r="J2950" s="96">
        <f>ROUND(IF(H2950&lt;'Заказ, cкидки и курсы валют'!$B$39,H2950*0.54*100/(100-'Заказ, cкидки и курсы валют'!$C$39),IF(H2950&lt;'Заказ, cкидки и курсы валют'!$B$40,H2950*0.54*100/(100-'Заказ, cкидки и курсы валют'!$C$40),IF(H2950&lt;'Заказ, cкидки и курсы валют'!$B$41,H2950*0.54*100/(100-'Заказ, cкидки и курсы валют'!$C$41),IF(H2950&lt;'Заказ, cкидки и курсы валют'!$B$42,H2950*0.54*100/(100-'Заказ, cкидки и курсы валют'!$C$42),IF(H2950&lt;'Заказ, cкидки и курсы валют'!$B$43,H2950*0.54*100/(100-'Заказ, cкидки и курсы валют'!$C$43),H2950))))),2)</f>
        <v>646.87</v>
      </c>
    </row>
    <row r="2951" spans="1:10" ht="14.15" customHeight="1" thickBot="1">
      <c r="A2951" s="403" t="s">
        <v>5002</v>
      </c>
      <c r="B2951" s="645" t="s">
        <v>2613</v>
      </c>
      <c r="C2951" s="2288">
        <v>4.25</v>
      </c>
      <c r="D2951" s="1664">
        <v>400</v>
      </c>
      <c r="E2951" s="1602">
        <f t="shared" si="625"/>
        <v>156.20399999999998</v>
      </c>
      <c r="F2951" s="471">
        <f t="shared" si="628"/>
        <v>156.19999999999999</v>
      </c>
      <c r="G2951" s="691">
        <f t="shared" si="627"/>
        <v>1796.35</v>
      </c>
      <c r="H2951" s="659">
        <f>ROUND(IF('Заказ, cкидки и курсы валют'!$J$23*E2951/1000*D2951&lt;387,387,'Заказ, cкидки и курсы валют'!$J$23*E2951/1000*D2951)*(1-'Заказ, cкидки и курсы валют'!$I$12),2)</f>
        <v>718.54</v>
      </c>
      <c r="I2951" s="14"/>
      <c r="J2951" s="96">
        <f>ROUND(IF(H2951&lt;'Заказ, cкидки и курсы валют'!$B$39,H2951*0.54*100/(100-'Заказ, cкидки и курсы валют'!$C$39),IF(H2951&lt;'Заказ, cкидки и курсы валют'!$B$40,H2951*0.54*100/(100-'Заказ, cкидки и курсы валют'!$C$40),IF(H2951&lt;'Заказ, cкидки и курсы валют'!$B$41,H2951*0.54*100/(100-'Заказ, cкидки и курсы валют'!$C$41),IF(H2951&lt;'Заказ, cкидки и курсы валют'!$B$42,H2951*0.54*100/(100-'Заказ, cкидки и курсы валют'!$C$42),IF(H2951&lt;'Заказ, cкидки и курсы валют'!$B$43,H2951*0.54*100/(100-'Заказ, cкидки и курсы валют'!$C$43),H2951))))),2)</f>
        <v>776.02</v>
      </c>
    </row>
    <row r="2952" spans="1:10" ht="14.15" customHeight="1" thickBot="1">
      <c r="A2952" s="403" t="s">
        <v>1187</v>
      </c>
      <c r="B2952" s="645" t="s">
        <v>3977</v>
      </c>
      <c r="C2952" s="2288">
        <v>4.55</v>
      </c>
      <c r="D2952" s="1664">
        <v>300</v>
      </c>
      <c r="E2952" s="1602">
        <f t="shared" si="625"/>
        <v>166.08</v>
      </c>
      <c r="F2952" s="471">
        <f t="shared" si="628"/>
        <v>166.08</v>
      </c>
      <c r="G2952" s="691">
        <f t="shared" si="627"/>
        <v>1909.9333333333334</v>
      </c>
      <c r="H2952" s="659">
        <f>ROUND(IF('Заказ, cкидки и курсы валют'!$J$23*E2952/1000*D2952&lt;387,387,'Заказ, cкидки и курсы валют'!$J$23*E2952/1000*D2952)*(1-'Заказ, cкидки и курсы валют'!$I$12),2)</f>
        <v>572.98</v>
      </c>
      <c r="I2952" s="14"/>
      <c r="J2952" s="96">
        <f>ROUND(IF(H2952&lt;'Заказ, cкидки и курсы валют'!$B$39,H2952*0.54*100/(100-'Заказ, cкидки и курсы валют'!$C$39),IF(H2952&lt;'Заказ, cкидки и курсы валют'!$B$40,H2952*0.54*100/(100-'Заказ, cкидки и курсы валют'!$C$40),IF(H2952&lt;'Заказ, cкидки и курсы валют'!$B$41,H2952*0.54*100/(100-'Заказ, cкидки и курсы валют'!$C$41),IF(H2952&lt;'Заказ, cкидки и курсы валют'!$B$42,H2952*0.54*100/(100-'Заказ, cкидки и курсы валют'!$C$42),IF(H2952&lt;'Заказ, cкидки и курсы валют'!$B$43,H2952*0.54*100/(100-'Заказ, cкидки и курсы валют'!$C$43),H2952))))),2)</f>
        <v>618.82000000000005</v>
      </c>
    </row>
    <row r="2953" spans="1:10" ht="14.15" customHeight="1" thickBot="1">
      <c r="A2953" s="403" t="s">
        <v>1188</v>
      </c>
      <c r="B2953" s="645" t="s">
        <v>3978</v>
      </c>
      <c r="C2953" s="2288">
        <v>5.2</v>
      </c>
      <c r="D2953" s="1664">
        <v>200</v>
      </c>
      <c r="E2953" s="1602">
        <f t="shared" si="625"/>
        <v>186.55199999999999</v>
      </c>
      <c r="F2953" s="471">
        <f t="shared" si="628"/>
        <v>186.55</v>
      </c>
      <c r="G2953" s="691">
        <f t="shared" si="627"/>
        <v>2145.35</v>
      </c>
      <c r="H2953" s="659">
        <f>ROUND(IF('Заказ, cкидки и курсы валют'!$J$23*E2953/1000*D2953&lt;387,387,'Заказ, cкидки и курсы валют'!$J$23*E2953/1000*D2953)*(1-'Заказ, cкидки и курсы валют'!$I$12),2)</f>
        <v>429.07</v>
      </c>
      <c r="I2953" s="14"/>
      <c r="J2953" s="96">
        <f>ROUND(IF(H2953&lt;'Заказ, cкидки и курсы валют'!$B$39,H2953*0.54*100/(100-'Заказ, cкидки и курсы валют'!$C$39),IF(H2953&lt;'Заказ, cкидки и курсы валют'!$B$40,H2953*0.54*100/(100-'Заказ, cкидки и курсы валют'!$C$40),IF(H2953&lt;'Заказ, cкидки и курсы валют'!$B$41,H2953*0.54*100/(100-'Заказ, cкидки и курсы валют'!$C$41),IF(H2953&lt;'Заказ, cкидки и курсы валют'!$B$42,H2953*0.54*100/(100-'Заказ, cкидки и курсы валют'!$C$42),IF(H2953&lt;'Заказ, cкидки и курсы валют'!$B$43,H2953*0.54*100/(100-'Заказ, cкидки и курсы валют'!$C$43),H2953))))),2)</f>
        <v>514.88</v>
      </c>
    </row>
    <row r="2954" spans="1:10" ht="14.15" customHeight="1" thickBot="1">
      <c r="A2954" s="403" t="s">
        <v>8987</v>
      </c>
      <c r="B2954" s="645" t="s">
        <v>8970</v>
      </c>
      <c r="C2954" s="2306">
        <v>2.4300000000000002</v>
      </c>
      <c r="D2954" s="1664">
        <v>1000</v>
      </c>
      <c r="E2954" s="1602">
        <f t="shared" si="625"/>
        <v>97.572000000000003</v>
      </c>
      <c r="F2954" s="471">
        <f t="shared" si="628"/>
        <v>97.57</v>
      </c>
      <c r="G2954" s="691">
        <f t="shared" si="627"/>
        <v>1122.08</v>
      </c>
      <c r="H2954" s="659">
        <f>ROUND(IF('Заказ, cкидки и курсы валют'!$J$23*E2954/1000*D2954&lt;387,387,'Заказ, cкидки и курсы валют'!$J$23*E2954/1000*D2954)*(1-'Заказ, cкидки и курсы валют'!$I$12),2)</f>
        <v>1122.08</v>
      </c>
      <c r="I2954" s="14"/>
      <c r="J2954" s="96">
        <f>ROUND(IF(H2954&lt;'Заказ, cкидки и курсы валют'!$B$39,H2954*0.54*100/(100-'Заказ, cкидки и курсы валют'!$C$39),IF(H2954&lt;'Заказ, cкидки и курсы валют'!$B$40,H2954*0.54*100/(100-'Заказ, cкидки и курсы валют'!$C$40),IF(H2954&lt;'Заказ, cкидки и курсы валют'!$B$41,H2954*0.54*100/(100-'Заказ, cкидки и курсы валют'!$C$41),IF(H2954&lt;'Заказ, cкидки и курсы валют'!$B$42,H2954*0.54*100/(100-'Заказ, cкидки и курсы валют'!$C$42),IF(H2954&lt;'Заказ, cкидки и курсы валют'!$B$43,H2954*0.54*100/(100-'Заказ, cкидки и курсы валют'!$C$43),H2954))))),2)</f>
        <v>1122.08</v>
      </c>
    </row>
    <row r="2955" spans="1:10" ht="14.15" customHeight="1" thickBot="1">
      <c r="A2955" s="403" t="s">
        <v>1189</v>
      </c>
      <c r="B2955" s="645" t="s">
        <v>3979</v>
      </c>
      <c r="C2955" s="2306">
        <v>2.5</v>
      </c>
      <c r="D2955" s="1664">
        <v>1000</v>
      </c>
      <c r="E2955" s="1602">
        <f>E2891*1.2</f>
        <v>92.963999999999999</v>
      </c>
      <c r="F2955" s="471">
        <f t="shared" si="628"/>
        <v>92.96</v>
      </c>
      <c r="G2955" s="691">
        <f t="shared" si="627"/>
        <v>1069.0899999999999</v>
      </c>
      <c r="H2955" s="659">
        <f>ROUND(IF('Заказ, cкидки и курсы валют'!$J$23*E2955/1000*D2955&lt;387,387,'Заказ, cкидки и курсы валют'!$J$23*E2955/1000*D2955)*(1-'Заказ, cкидки и курсы валют'!$I$12),2)</f>
        <v>1069.0899999999999</v>
      </c>
      <c r="I2955" s="14"/>
      <c r="J2955" s="96">
        <f>ROUND(IF(H2955&lt;'Заказ, cкидки и курсы валют'!$B$39,H2955*0.54*100/(100-'Заказ, cкидки и курсы валют'!$C$39),IF(H2955&lt;'Заказ, cкидки и курсы валют'!$B$40,H2955*0.54*100/(100-'Заказ, cкидки и курсы валют'!$C$40),IF(H2955&lt;'Заказ, cкидки и курсы валют'!$B$41,H2955*0.54*100/(100-'Заказ, cкидки и курсы валют'!$C$41),IF(H2955&lt;'Заказ, cкидки и курсы валют'!$B$42,H2955*0.54*100/(100-'Заказ, cкидки и курсы валют'!$C$42),IF(H2955&lt;'Заказ, cкидки и курсы валют'!$B$43,H2955*0.54*100/(100-'Заказ, cкидки и курсы валют'!$C$43),H2955))))),2)</f>
        <v>1069.0899999999999</v>
      </c>
    </row>
    <row r="2956" spans="1:10" ht="14.15" customHeight="1" thickBot="1">
      <c r="A2956" s="403" t="s">
        <v>8989</v>
      </c>
      <c r="B2956" s="645" t="s">
        <v>5676</v>
      </c>
      <c r="C2956" s="2288">
        <v>2.8</v>
      </c>
      <c r="D2956" s="1664">
        <v>1000</v>
      </c>
      <c r="E2956" s="1602">
        <f t="shared" si="625"/>
        <v>100.5</v>
      </c>
      <c r="F2956" s="471">
        <f t="shared" si="628"/>
        <v>100.5</v>
      </c>
      <c r="G2956" s="691">
        <f t="shared" si="627"/>
        <v>1155.75</v>
      </c>
      <c r="H2956" s="659">
        <f>ROUND(IF('Заказ, cкидки и курсы валют'!$J$23*E2956/1000*D2956&lt;387,387,'Заказ, cкидки и курсы валют'!$J$23*E2956/1000*D2956)*(1-'Заказ, cкидки и курсы валют'!$I$12),2)</f>
        <v>1155.75</v>
      </c>
      <c r="I2956" s="14"/>
      <c r="J2956" s="96">
        <f>ROUND(IF(H2956&lt;'Заказ, cкидки и курсы валют'!$B$39,H2956*0.54*100/(100-'Заказ, cкидки и курсы валют'!$C$39),IF(H2956&lt;'Заказ, cкидки и курсы валют'!$B$40,H2956*0.54*100/(100-'Заказ, cкидки и курсы валют'!$C$40),IF(H2956&lt;'Заказ, cкидки и курсы валют'!$B$41,H2956*0.54*100/(100-'Заказ, cкидки и курсы валют'!$C$41),IF(H2956&lt;'Заказ, cкидки и курсы валют'!$B$42,H2956*0.54*100/(100-'Заказ, cкидки и курсы валют'!$C$42),IF(H2956&lt;'Заказ, cкидки и курсы валют'!$B$43,H2956*0.54*100/(100-'Заказ, cкидки и курсы валют'!$C$43),H2956))))),2)</f>
        <v>1155.75</v>
      </c>
    </row>
    <row r="2957" spans="1:10" ht="14.15" customHeight="1" thickBot="1">
      <c r="A2957" s="403" t="s">
        <v>10683</v>
      </c>
      <c r="B2957" s="645" t="s">
        <v>10681</v>
      </c>
      <c r="C2957" s="2288">
        <v>3.08</v>
      </c>
      <c r="D2957" s="1664">
        <v>700</v>
      </c>
      <c r="E2957" s="1602">
        <f t="shared" si="625"/>
        <v>108.624</v>
      </c>
      <c r="F2957" s="471">
        <f t="shared" si="628"/>
        <v>108.62</v>
      </c>
      <c r="G2957" s="691">
        <f t="shared" si="627"/>
        <v>1249.1714285714286</v>
      </c>
      <c r="H2957" s="659">
        <f>ROUND(IF('Заказ, cкидки и курсы валют'!$J$23*E2957/1000*D2957&lt;387,387,'Заказ, cкидки и курсы валют'!$J$23*E2957/1000*D2957)*(1-'Заказ, cкидки и курсы валют'!$I$12),2)</f>
        <v>874.42</v>
      </c>
      <c r="I2957" s="14"/>
      <c r="J2957" s="96">
        <f>ROUND(IF(H2957&lt;'Заказ, cкидки и курсы валют'!$B$39,H2957*0.54*100/(100-'Заказ, cкидки и курсы валют'!$C$39),IF(H2957&lt;'Заказ, cкидки и курсы валют'!$B$40,H2957*0.54*100/(100-'Заказ, cкидки и курсы валют'!$C$40),IF(H2957&lt;'Заказ, cкидки и курсы валют'!$B$41,H2957*0.54*100/(100-'Заказ, cкидки и курсы валют'!$C$41),IF(H2957&lt;'Заказ, cкидки и курсы валют'!$B$42,H2957*0.54*100/(100-'Заказ, cкидки и курсы валют'!$C$42),IF(H2957&lt;'Заказ, cкидки и курсы валют'!$B$43,H2957*0.54*100/(100-'Заказ, cкидки и курсы валют'!$C$43),H2957))))),2)</f>
        <v>944.37</v>
      </c>
    </row>
    <row r="2958" spans="1:10" ht="14.15" customHeight="1" thickBot="1">
      <c r="A2958" s="403" t="s">
        <v>1190</v>
      </c>
      <c r="B2958" s="645" t="s">
        <v>3980</v>
      </c>
      <c r="C2958" s="2288">
        <v>3.23</v>
      </c>
      <c r="D2958" s="1664">
        <v>700</v>
      </c>
      <c r="E2958" s="1602">
        <f t="shared" si="625"/>
        <v>114.396</v>
      </c>
      <c r="F2958" s="471">
        <f t="shared" si="628"/>
        <v>114.4</v>
      </c>
      <c r="G2958" s="691">
        <f t="shared" si="627"/>
        <v>1315.5571428571429</v>
      </c>
      <c r="H2958" s="659">
        <f>ROUND(IF('Заказ, cкидки и курсы валют'!$J$23*E2958/1000*D2958&lt;387,387,'Заказ, cкидки и курсы валют'!$J$23*E2958/1000*D2958)*(1-'Заказ, cкидки и курсы валют'!$I$12),2)</f>
        <v>920.89</v>
      </c>
      <c r="I2958" s="14"/>
      <c r="J2958" s="96">
        <f>ROUND(IF(H2958&lt;'Заказ, cкидки и курсы валют'!$B$39,H2958*0.54*100/(100-'Заказ, cкидки и курсы валют'!$C$39),IF(H2958&lt;'Заказ, cкидки и курсы валют'!$B$40,H2958*0.54*100/(100-'Заказ, cкидки и курсы валют'!$C$40),IF(H2958&lt;'Заказ, cкидки и курсы валют'!$B$41,H2958*0.54*100/(100-'Заказ, cкидки и курсы валют'!$C$41),IF(H2958&lt;'Заказ, cкидки и курсы валют'!$B$42,H2958*0.54*100/(100-'Заказ, cкидки и курсы валют'!$C$42),IF(H2958&lt;'Заказ, cкидки и курсы валют'!$B$43,H2958*0.54*100/(100-'Заказ, cкидки и курсы валют'!$C$43),H2958))))),2)</f>
        <v>994.56</v>
      </c>
    </row>
    <row r="2959" spans="1:10" ht="14.15" customHeight="1" thickBot="1">
      <c r="A2959" s="403" t="s">
        <v>1191</v>
      </c>
      <c r="B2959" s="645" t="s">
        <v>3981</v>
      </c>
      <c r="C2959" s="2288">
        <v>3.71</v>
      </c>
      <c r="D2959" s="1664">
        <v>650</v>
      </c>
      <c r="E2959" s="1602">
        <f t="shared" si="625"/>
        <v>128.78399999999999</v>
      </c>
      <c r="F2959" s="471">
        <f t="shared" si="628"/>
        <v>128.78</v>
      </c>
      <c r="G2959" s="691">
        <f t="shared" si="627"/>
        <v>1481.0153846153846</v>
      </c>
      <c r="H2959" s="659">
        <f>ROUND(IF('Заказ, cкидки и курсы валют'!$J$23*E2959/1000*D2959&lt;387,387,'Заказ, cкидки и курсы валют'!$J$23*E2959/1000*D2959)*(1-'Заказ, cкидки и курсы валют'!$I$12),2)</f>
        <v>962.66</v>
      </c>
      <c r="I2959" s="14"/>
      <c r="J2959" s="96">
        <f>ROUND(IF(H2959&lt;'Заказ, cкидки и курсы валют'!$B$39,H2959*0.54*100/(100-'Заказ, cкидки и курсы валют'!$C$39),IF(H2959&lt;'Заказ, cкидки и курсы валют'!$B$40,H2959*0.54*100/(100-'Заказ, cкидки и курсы валют'!$C$40),IF(H2959&lt;'Заказ, cкидки и курсы валют'!$B$41,H2959*0.54*100/(100-'Заказ, cкидки и курсы валют'!$C$41),IF(H2959&lt;'Заказ, cкидки и курсы валют'!$B$42,H2959*0.54*100/(100-'Заказ, cкидки и курсы валют'!$C$42),IF(H2959&lt;'Заказ, cкидки и курсы валют'!$B$43,H2959*0.54*100/(100-'Заказ, cкидки и курсы валют'!$C$43),H2959))))),2)</f>
        <v>962.66</v>
      </c>
    </row>
    <row r="2960" spans="1:10" ht="14.15" customHeight="1" thickBot="1">
      <c r="A2960" s="403" t="s">
        <v>1192</v>
      </c>
      <c r="B2960" s="645" t="s">
        <v>3982</v>
      </c>
      <c r="C2960" s="2346">
        <v>4.1900000000000004</v>
      </c>
      <c r="D2960" s="1664">
        <v>500</v>
      </c>
      <c r="E2960" s="1602">
        <f t="shared" si="625"/>
        <v>149.304</v>
      </c>
      <c r="F2960" s="471">
        <f t="shared" si="628"/>
        <v>149.30000000000001</v>
      </c>
      <c r="G2960" s="691">
        <f t="shared" si="627"/>
        <v>1717</v>
      </c>
      <c r="H2960" s="659">
        <f>ROUND(IF('Заказ, cкидки и курсы валют'!$J$23*E2960/1000*D2960&lt;387,387,'Заказ, cкидки и курсы валют'!$J$23*E2960/1000*D2960)*(1-'Заказ, cкидки и курсы валют'!$I$12),2)</f>
        <v>858.5</v>
      </c>
      <c r="I2960" s="14"/>
      <c r="J2960" s="96">
        <f>ROUND(IF(H2960&lt;'Заказ, cкидки и курсы валют'!$B$39,H2960*0.54*100/(100-'Заказ, cкидки и курсы валют'!$C$39),IF(H2960&lt;'Заказ, cкидки и курсы валют'!$B$40,H2960*0.54*100/(100-'Заказ, cкидки и курсы валют'!$C$40),IF(H2960&lt;'Заказ, cкидки и курсы валют'!$B$41,H2960*0.54*100/(100-'Заказ, cкидки и курсы валют'!$C$41),IF(H2960&lt;'Заказ, cкидки и курсы валют'!$B$42,H2960*0.54*100/(100-'Заказ, cкидки и курсы валют'!$C$42),IF(H2960&lt;'Заказ, cкидки и курсы валют'!$B$43,H2960*0.54*100/(100-'Заказ, cкидки и курсы валют'!$C$43),H2960))))),2)</f>
        <v>927.18</v>
      </c>
    </row>
    <row r="2961" spans="1:10" ht="14.15" customHeight="1" thickBot="1">
      <c r="A2961" s="403" t="s">
        <v>1193</v>
      </c>
      <c r="B2961" s="645" t="s">
        <v>3983</v>
      </c>
      <c r="C2961" s="2346">
        <v>4.66</v>
      </c>
      <c r="D2961" s="1664">
        <v>450</v>
      </c>
      <c r="E2961" s="1602">
        <f t="shared" si="625"/>
        <v>168.024</v>
      </c>
      <c r="F2961" s="471">
        <f t="shared" si="628"/>
        <v>168.02</v>
      </c>
      <c r="G2961" s="691">
        <f t="shared" si="627"/>
        <v>1932.2666666666667</v>
      </c>
      <c r="H2961" s="659">
        <f>ROUND(IF('Заказ, cкидки и курсы валют'!$J$23*E2961/1000*D2961&lt;387,387,'Заказ, cкидки и курсы валют'!$J$23*E2961/1000*D2961)*(1-'Заказ, cкидки и курсы валют'!$I$12),2)</f>
        <v>869.52</v>
      </c>
      <c r="I2961" s="14"/>
      <c r="J2961" s="96">
        <f>ROUND(IF(H2961&lt;'Заказ, cкидки и курсы валют'!$B$39,H2961*0.54*100/(100-'Заказ, cкидки и курсы валют'!$C$39),IF(H2961&lt;'Заказ, cкидки и курсы валют'!$B$40,H2961*0.54*100/(100-'Заказ, cкидки и курсы валют'!$C$40),IF(H2961&lt;'Заказ, cкидки и курсы валют'!$B$41,H2961*0.54*100/(100-'Заказ, cкидки и курсы валют'!$C$41),IF(H2961&lt;'Заказ, cкидки и курсы валют'!$B$42,H2961*0.54*100/(100-'Заказ, cкидки и курсы валют'!$C$42),IF(H2961&lt;'Заказ, cкидки и курсы валют'!$B$43,H2961*0.54*100/(100-'Заказ, cкидки и курсы валют'!$C$43),H2961))))),2)</f>
        <v>939.08</v>
      </c>
    </row>
    <row r="2962" spans="1:10" ht="14.15" customHeight="1" thickBot="1">
      <c r="A2962" s="403" t="s">
        <v>1194</v>
      </c>
      <c r="B2962" s="645" t="s">
        <v>3984</v>
      </c>
      <c r="C2962" s="2346">
        <v>5.7</v>
      </c>
      <c r="D2962" s="1664">
        <v>400</v>
      </c>
      <c r="E2962" s="1602">
        <f t="shared" si="625"/>
        <v>192.45599999999999</v>
      </c>
      <c r="F2962" s="471">
        <f t="shared" si="628"/>
        <v>192.46</v>
      </c>
      <c r="G2962" s="691">
        <f t="shared" si="627"/>
        <v>2213.25</v>
      </c>
      <c r="H2962" s="659">
        <f>ROUND(IF('Заказ, cкидки и курсы валют'!$J$23*E2962/1000*D2962&lt;387,387,'Заказ, cкидки и курсы валют'!$J$23*E2962/1000*D2962)*(1-'Заказ, cкидки и курсы валют'!$I$12),2)</f>
        <v>885.3</v>
      </c>
      <c r="I2962" s="14"/>
      <c r="J2962" s="96">
        <f>ROUND(IF(H2962&lt;'Заказ, cкидки и курсы валют'!$B$39,H2962*0.54*100/(100-'Заказ, cкидки и курсы валют'!$C$39),IF(H2962&lt;'Заказ, cкидки и курсы валют'!$B$40,H2962*0.54*100/(100-'Заказ, cкидки и курсы валют'!$C$40),IF(H2962&lt;'Заказ, cкидки и курсы валют'!$B$41,H2962*0.54*100/(100-'Заказ, cкидки и курсы валют'!$C$41),IF(H2962&lt;'Заказ, cкидки и курсы валют'!$B$42,H2962*0.54*100/(100-'Заказ, cкидки и курсы валют'!$C$42),IF(H2962&lt;'Заказ, cкидки и курсы валют'!$B$43,H2962*0.54*100/(100-'Заказ, cкидки и курсы валют'!$C$43),H2962))))),2)</f>
        <v>956.12</v>
      </c>
    </row>
    <row r="2963" spans="1:10" ht="14.15" customHeight="1" thickBot="1">
      <c r="A2963" s="403" t="s">
        <v>1195</v>
      </c>
      <c r="B2963" s="645" t="s">
        <v>3985</v>
      </c>
      <c r="C2963" s="2346">
        <v>5.78</v>
      </c>
      <c r="D2963" s="1664">
        <v>300</v>
      </c>
      <c r="E2963" s="1602">
        <f t="shared" si="625"/>
        <v>205.94399999999999</v>
      </c>
      <c r="F2963" s="471">
        <f t="shared" si="628"/>
        <v>205.94</v>
      </c>
      <c r="G2963" s="691">
        <f t="shared" si="627"/>
        <v>2368.3666666666668</v>
      </c>
      <c r="H2963" s="659">
        <f>ROUND(IF('Заказ, cкидки и курсы валют'!$J$23*E2963/1000*D2963&lt;387,387,'Заказ, cкидки и курсы валют'!$J$23*E2963/1000*D2963)*(1-'Заказ, cкидки и курсы валют'!$I$12),2)</f>
        <v>710.51</v>
      </c>
      <c r="I2963" s="14"/>
      <c r="J2963" s="96">
        <f>ROUND(IF(H2963&lt;'Заказ, cкидки и курсы валют'!$B$39,H2963*0.54*100/(100-'Заказ, cкидки и курсы валют'!$C$39),IF(H2963&lt;'Заказ, cкидки и курсы валют'!$B$40,H2963*0.54*100/(100-'Заказ, cкидки и курсы валют'!$C$40),IF(H2963&lt;'Заказ, cкидки и курсы валют'!$B$41,H2963*0.54*100/(100-'Заказ, cкидки и курсы валют'!$C$41),IF(H2963&lt;'Заказ, cкидки и курсы валют'!$B$42,H2963*0.54*100/(100-'Заказ, cкидки и курсы валют'!$C$42),IF(H2963&lt;'Заказ, cкидки и курсы валют'!$B$43,H2963*0.54*100/(100-'Заказ, cкидки и курсы валют'!$C$43),H2963))))),2)</f>
        <v>767.35</v>
      </c>
    </row>
    <row r="2964" spans="1:10" ht="14.15" customHeight="1" thickBot="1">
      <c r="A2964" s="403" t="s">
        <v>1196</v>
      </c>
      <c r="B2964" s="645" t="s">
        <v>3986</v>
      </c>
      <c r="C2964" s="2346">
        <v>7</v>
      </c>
      <c r="D2964" s="1664">
        <v>200</v>
      </c>
      <c r="E2964" s="1602">
        <f t="shared" si="625"/>
        <v>244.98</v>
      </c>
      <c r="F2964" s="471">
        <f t="shared" si="628"/>
        <v>244.98</v>
      </c>
      <c r="G2964" s="691">
        <f t="shared" si="627"/>
        <v>2817.25</v>
      </c>
      <c r="H2964" s="659">
        <f>ROUND(IF('Заказ, cкидки и курсы валют'!$J$23*E2964/1000*D2964&lt;387,387,'Заказ, cкидки и курсы валют'!$J$23*E2964/1000*D2964)*(1-'Заказ, cкидки и курсы валют'!$I$12),2)</f>
        <v>563.45000000000005</v>
      </c>
      <c r="I2964" s="14"/>
      <c r="J2964" s="96">
        <f>ROUND(IF(H2964&lt;'Заказ, cкидки и курсы валют'!$B$39,H2964*0.54*100/(100-'Заказ, cкидки и курсы валют'!$C$39),IF(H2964&lt;'Заказ, cкидки и курсы валют'!$B$40,H2964*0.54*100/(100-'Заказ, cкидки и курсы валют'!$C$40),IF(H2964&lt;'Заказ, cкидки и курсы валют'!$B$41,H2964*0.54*100/(100-'Заказ, cкидки и курсы валют'!$C$41),IF(H2964&lt;'Заказ, cкидки и курсы валют'!$B$42,H2964*0.54*100/(100-'Заказ, cкидки и курсы валют'!$C$42),IF(H2964&lt;'Заказ, cкидки и курсы валют'!$B$43,H2964*0.54*100/(100-'Заказ, cкидки и курсы валют'!$C$43),H2964))))),2)</f>
        <v>608.53</v>
      </c>
    </row>
    <row r="2965" spans="1:10" ht="14.15" customHeight="1" thickBot="1">
      <c r="A2965" s="403" t="s">
        <v>1197</v>
      </c>
      <c r="B2965" s="645" t="s">
        <v>3987</v>
      </c>
      <c r="C2965" s="2288">
        <v>7.92</v>
      </c>
      <c r="D2965" s="1664">
        <v>200</v>
      </c>
      <c r="E2965" s="1602">
        <f t="shared" si="625"/>
        <v>261.71999999999997</v>
      </c>
      <c r="F2965" s="471">
        <f t="shared" si="628"/>
        <v>261.72000000000003</v>
      </c>
      <c r="G2965" s="691">
        <f t="shared" si="627"/>
        <v>3009.8</v>
      </c>
      <c r="H2965" s="659">
        <f>ROUND(IF('Заказ, cкидки и курсы валют'!$J$23*E2965/1000*D2965&lt;387,387,'Заказ, cкидки и курсы валют'!$J$23*E2965/1000*D2965)*(1-'Заказ, cкидки и курсы валют'!$I$12),2)</f>
        <v>601.96</v>
      </c>
      <c r="I2965" s="14"/>
      <c r="J2965" s="96">
        <f>ROUND(IF(H2965&lt;'Заказ, cкидки и курсы валют'!$B$39,H2965*0.54*100/(100-'Заказ, cкидки и курсы валют'!$C$39),IF(H2965&lt;'Заказ, cкидки и курсы валют'!$B$40,H2965*0.54*100/(100-'Заказ, cкидки и курсы валют'!$C$40),IF(H2965&lt;'Заказ, cкидки и курсы валют'!$B$41,H2965*0.54*100/(100-'Заказ, cкидки и курсы валют'!$C$41),IF(H2965&lt;'Заказ, cкидки и курсы валют'!$B$42,H2965*0.54*100/(100-'Заказ, cкидки и курсы валют'!$C$42),IF(H2965&lt;'Заказ, cкидки и курсы валют'!$B$43,H2965*0.54*100/(100-'Заказ, cкидки и курсы валют'!$C$43),H2965))))),2)</f>
        <v>650.12</v>
      </c>
    </row>
    <row r="2966" spans="1:10" ht="14.15" customHeight="1" thickBot="1">
      <c r="A2966" s="403" t="s">
        <v>8988</v>
      </c>
      <c r="B2966" s="645" t="s">
        <v>8972</v>
      </c>
      <c r="C2966" s="2288">
        <v>9.1999999999999993</v>
      </c>
      <c r="D2966" s="1664">
        <v>150</v>
      </c>
      <c r="E2966" s="1602">
        <f t="shared" si="625"/>
        <v>321.86400000000003</v>
      </c>
      <c r="F2966" s="471">
        <f t="shared" si="628"/>
        <v>321.86</v>
      </c>
      <c r="G2966" s="691">
        <f t="shared" si="627"/>
        <v>3701.4666666666667</v>
      </c>
      <c r="H2966" s="659">
        <f>ROUND(IF('Заказ, cкидки и курсы валют'!$J$23*E2966/1000*D2966&lt;387,387,'Заказ, cкидки и курсы валют'!$J$23*E2966/1000*D2966)*(1-'Заказ, cкидки и курсы валют'!$I$12),2)</f>
        <v>555.22</v>
      </c>
      <c r="I2966" s="14"/>
      <c r="J2966" s="96">
        <f>ROUND(IF(H2966&lt;'Заказ, cкидки и курсы валют'!$B$39,H2966*0.54*100/(100-'Заказ, cкидки и курсы валют'!$C$39),IF(H2966&lt;'Заказ, cкидки и курсы валют'!$B$40,H2966*0.54*100/(100-'Заказ, cкидки и курсы валют'!$C$40),IF(H2966&lt;'Заказ, cкидки и курсы валют'!$B$41,H2966*0.54*100/(100-'Заказ, cкидки и курсы валют'!$C$41),IF(H2966&lt;'Заказ, cкидки и курсы валют'!$B$42,H2966*0.54*100/(100-'Заказ, cкидки и курсы валют'!$C$42),IF(H2966&lt;'Заказ, cкидки и курсы валют'!$B$43,H2966*0.54*100/(100-'Заказ, cкидки и курсы валют'!$C$43),H2966))))),2)</f>
        <v>599.64</v>
      </c>
    </row>
    <row r="2967" spans="1:10" ht="14.15" customHeight="1" thickBot="1">
      <c r="A2967" s="403" t="s">
        <v>1198</v>
      </c>
      <c r="B2967" s="645" t="s">
        <v>3988</v>
      </c>
      <c r="C2967" s="2288">
        <v>4.5</v>
      </c>
      <c r="D2967" s="1664">
        <v>500</v>
      </c>
      <c r="E2967" s="1602">
        <f t="shared" si="625"/>
        <v>150.91200000000001</v>
      </c>
      <c r="F2967" s="471">
        <f t="shared" si="628"/>
        <v>150.91</v>
      </c>
      <c r="G2967" s="691">
        <f t="shared" si="627"/>
        <v>1735.48</v>
      </c>
      <c r="H2967" s="659">
        <f>ROUND(IF('Заказ, cкидки и курсы валют'!$J$23*E2967/1000*D2967&lt;387,387,'Заказ, cкидки и курсы валют'!$J$23*E2967/1000*D2967)*(1-'Заказ, cкидки и курсы валют'!$I$12),2)</f>
        <v>867.74</v>
      </c>
      <c r="I2967" s="14"/>
      <c r="J2967" s="96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937.16</v>
      </c>
    </row>
    <row r="2968" spans="1:10" ht="14.15" customHeight="1" thickBot="1">
      <c r="A2968" s="403" t="s">
        <v>5003</v>
      </c>
      <c r="B2968" s="645" t="s">
        <v>2614</v>
      </c>
      <c r="C2968" s="2288">
        <v>4.8</v>
      </c>
      <c r="D2968" s="1664">
        <v>500</v>
      </c>
      <c r="E2968" s="1602">
        <f t="shared" si="625"/>
        <v>148.452</v>
      </c>
      <c r="F2968" s="471">
        <f t="shared" si="628"/>
        <v>148.44999999999999</v>
      </c>
      <c r="G2968" s="691">
        <f t="shared" si="627"/>
        <v>1707.2</v>
      </c>
      <c r="H2968" s="659">
        <f>ROUND(IF('Заказ, cкидки и курсы валют'!$J$23*E2968/1000*D2968&lt;387,387,'Заказ, cкидки и курсы валют'!$J$23*E2968/1000*D2968)*(1-'Заказ, cкидки и курсы валют'!$I$12),2)</f>
        <v>853.6</v>
      </c>
      <c r="I2968" s="14"/>
      <c r="J2968" s="96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921.89</v>
      </c>
    </row>
    <row r="2969" spans="1:10" ht="14.15" customHeight="1" thickBot="1">
      <c r="A2969" s="403" t="s">
        <v>1199</v>
      </c>
      <c r="B2969" s="645" t="s">
        <v>3989</v>
      </c>
      <c r="C2969" s="2288">
        <v>5.5</v>
      </c>
      <c r="D2969" s="1664">
        <v>430</v>
      </c>
      <c r="E2969" s="1602">
        <f t="shared" si="625"/>
        <v>168.744</v>
      </c>
      <c r="F2969" s="471">
        <f t="shared" si="628"/>
        <v>168.74</v>
      </c>
      <c r="G2969" s="691">
        <f t="shared" si="627"/>
        <v>1940.5581395348838</v>
      </c>
      <c r="H2969" s="659">
        <f>ROUND(IF('Заказ, cкидки и курсы валют'!$J$23*E2969/1000*D2969&lt;387,387,'Заказ, cкидки и курсы валют'!$J$23*E2969/1000*D2969)*(1-'Заказ, cкидки и курсы валют'!$I$12),2)</f>
        <v>834.44</v>
      </c>
      <c r="I2969" s="14"/>
      <c r="J2969" s="96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901.2</v>
      </c>
    </row>
    <row r="2970" spans="1:10" ht="14.15" customHeight="1" thickBot="1">
      <c r="A2970" s="403" t="s">
        <v>1200</v>
      </c>
      <c r="B2970" s="645" t="s">
        <v>3990</v>
      </c>
      <c r="C2970" s="2288">
        <v>5.96</v>
      </c>
      <c r="D2970" s="1664">
        <v>350</v>
      </c>
      <c r="E2970" s="1602">
        <f t="shared" si="625"/>
        <v>193.82400000000001</v>
      </c>
      <c r="F2970" s="471">
        <f t="shared" si="628"/>
        <v>193.82</v>
      </c>
      <c r="G2970" s="691">
        <f t="shared" si="627"/>
        <v>2228.9714285714285</v>
      </c>
      <c r="H2970" s="659">
        <f>ROUND(IF('Заказ, cкидки и курсы валют'!$J$23*E2970/1000*D2970&lt;387,387,'Заказ, cкидки и курсы валют'!$J$23*E2970/1000*D2970)*(1-'Заказ, cкидки и курсы валют'!$I$12),2)</f>
        <v>780.14</v>
      </c>
      <c r="I2970" s="14"/>
      <c r="J2970" s="96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842.55</v>
      </c>
    </row>
    <row r="2971" spans="1:10" ht="14.15" customHeight="1" thickBot="1">
      <c r="A2971" s="403" t="s">
        <v>1201</v>
      </c>
      <c r="B2971" s="645" t="s">
        <v>3991</v>
      </c>
      <c r="C2971" s="2288">
        <v>6.97</v>
      </c>
      <c r="D2971" s="1664">
        <v>300</v>
      </c>
      <c r="E2971" s="1602">
        <f t="shared" si="625"/>
        <v>211.81199999999998</v>
      </c>
      <c r="F2971" s="471">
        <f t="shared" si="628"/>
        <v>211.81</v>
      </c>
      <c r="G2971" s="691">
        <f t="shared" si="627"/>
        <v>2435.8333333333335</v>
      </c>
      <c r="H2971" s="659">
        <f>ROUND(IF('Заказ, cкидки и курсы валют'!$J$23*E2971/1000*D2971&lt;387,387,'Заказ, cкидки и курсы валют'!$J$23*E2971/1000*D2971)*(1-'Заказ, cкидки и курсы валют'!$I$12),2)</f>
        <v>730.75</v>
      </c>
      <c r="I2971" s="14"/>
      <c r="J2971" s="96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789.21</v>
      </c>
    </row>
    <row r="2972" spans="1:10" ht="14.15" customHeight="1" thickBot="1">
      <c r="A2972" s="403" t="s">
        <v>1202</v>
      </c>
      <c r="B2972" s="645" t="s">
        <v>3992</v>
      </c>
      <c r="C2972" s="2288">
        <v>7.76</v>
      </c>
      <c r="D2972" s="1664">
        <v>250</v>
      </c>
      <c r="E2972" s="1602">
        <f t="shared" si="625"/>
        <v>243.50399999999996</v>
      </c>
      <c r="F2972" s="471">
        <f t="shared" si="628"/>
        <v>243.5</v>
      </c>
      <c r="G2972" s="691">
        <f t="shared" si="627"/>
        <v>2800.28</v>
      </c>
      <c r="H2972" s="659">
        <f>ROUND(IF('Заказ, cкидки и курсы валют'!$J$23*E2972/1000*D2972&lt;387,387,'Заказ, cкидки и курсы валют'!$J$23*E2972/1000*D2972)*(1-'Заказ, cкидки и курсы валют'!$I$12),2)</f>
        <v>700.07</v>
      </c>
      <c r="I2972" s="14"/>
      <c r="J2972" s="96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756.08</v>
      </c>
    </row>
    <row r="2973" spans="1:10" ht="14.15" customHeight="1" thickBot="1">
      <c r="A2973" s="403" t="s">
        <v>1203</v>
      </c>
      <c r="B2973" s="645" t="s">
        <v>998</v>
      </c>
      <c r="C2973" s="2288">
        <v>8.5500000000000007</v>
      </c>
      <c r="D2973" s="1664">
        <v>200</v>
      </c>
      <c r="E2973" s="1602">
        <f t="shared" si="625"/>
        <v>267.92399999999998</v>
      </c>
      <c r="F2973" s="471">
        <f t="shared" si="628"/>
        <v>267.92</v>
      </c>
      <c r="G2973" s="691">
        <f t="shared" si="627"/>
        <v>3081.15</v>
      </c>
      <c r="H2973" s="659">
        <f>ROUND(IF('Заказ, cкидки и курсы валют'!$J$23*E2973/1000*D2973&lt;387,387,'Заказ, cкидки и курсы валют'!$J$23*E2973/1000*D2973)*(1-'Заказ, cкидки и курсы валют'!$I$12),2)</f>
        <v>616.23</v>
      </c>
      <c r="I2973" s="14"/>
      <c r="J2973" s="96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665.53</v>
      </c>
    </row>
    <row r="2974" spans="1:10" ht="14.15" customHeight="1" thickBot="1">
      <c r="A2974" s="403" t="s">
        <v>1204</v>
      </c>
      <c r="B2974" s="645" t="s">
        <v>3993</v>
      </c>
      <c r="C2974" s="2288">
        <v>9.39</v>
      </c>
      <c r="D2974" s="1664">
        <v>180</v>
      </c>
      <c r="E2974" s="1602">
        <f t="shared" si="625"/>
        <v>294.83999999999997</v>
      </c>
      <c r="F2974" s="471">
        <f t="shared" si="628"/>
        <v>294.83999999999997</v>
      </c>
      <c r="G2974" s="691">
        <f t="shared" si="627"/>
        <v>3390.666666666667</v>
      </c>
      <c r="H2974" s="659">
        <f>ROUND(IF('Заказ, cкидки и курсы валют'!$J$23*E2974/1000*D2974&lt;387,387,'Заказ, cкидки и курсы валют'!$J$23*E2974/1000*D2974)*(1-'Заказ, cкидки и курсы валют'!$I$12),2)</f>
        <v>610.32000000000005</v>
      </c>
      <c r="I2974" s="14"/>
      <c r="J2974" s="96">
        <f>ROUND(IF(H2974&lt;'Заказ, cкидки и курсы валют'!$B$39,H2974*0.54*100/(100-'Заказ, cкидки и курсы валют'!$C$39),IF(H2974&lt;'Заказ, cкидки и курсы валют'!$B$40,H2974*0.54*100/(100-'Заказ, cкидки и курсы валют'!$C$40),IF(H2974&lt;'Заказ, cкидки и курсы валют'!$B$41,H2974*0.54*100/(100-'Заказ, cкидки и курсы валют'!$C$41),IF(H2974&lt;'Заказ, cкидки и курсы валют'!$B$42,H2974*0.54*100/(100-'Заказ, cкидки и курсы валют'!$C$42),IF(H2974&lt;'Заказ, cкидки и курсы валют'!$B$43,H2974*0.54*100/(100-'Заказ, cкидки и курсы валют'!$C$43),H2974))))),2)</f>
        <v>659.15</v>
      </c>
    </row>
    <row r="2975" spans="1:10" ht="14.15" customHeight="1" thickBot="1">
      <c r="A2975" s="403" t="s">
        <v>1205</v>
      </c>
      <c r="B2975" s="645" t="s">
        <v>3994</v>
      </c>
      <c r="C2975" s="2288">
        <v>10.36</v>
      </c>
      <c r="D2975" s="1664">
        <v>180</v>
      </c>
      <c r="E2975" s="1602">
        <f t="shared" si="625"/>
        <v>324.73200000000003</v>
      </c>
      <c r="F2975" s="471">
        <f t="shared" si="628"/>
        <v>324.73</v>
      </c>
      <c r="G2975" s="691">
        <f t="shared" si="627"/>
        <v>3734.4444444444448</v>
      </c>
      <c r="H2975" s="659">
        <f>ROUND(IF('Заказ, cкидки и курсы валют'!$J$23*E2975/1000*D2975&lt;387,387,'Заказ, cкидки и курсы валют'!$J$23*E2975/1000*D2975)*(1-'Заказ, cкидки и курсы валют'!$I$12),2)</f>
        <v>672.2</v>
      </c>
      <c r="I2975" s="14"/>
      <c r="J2975" s="96">
        <f>ROUND(IF(H2975&lt;'Заказ, cкидки и курсы валют'!$B$39,H2975*0.54*100/(100-'Заказ, cкидки и курсы валют'!$C$39),IF(H2975&lt;'Заказ, cкидки и курсы валют'!$B$40,H2975*0.54*100/(100-'Заказ, cкидки и курсы валют'!$C$40),IF(H2975&lt;'Заказ, cкидки и курсы валют'!$B$41,H2975*0.54*100/(100-'Заказ, cкидки и курсы валют'!$C$41),IF(H2975&lt;'Заказ, cкидки и курсы валют'!$B$42,H2975*0.54*100/(100-'Заказ, cкидки и курсы валют'!$C$42),IF(H2975&lt;'Заказ, cкидки и курсы валют'!$B$43,H2975*0.54*100/(100-'Заказ, cкидки и курсы валют'!$C$43),H2975))))),2)</f>
        <v>725.98</v>
      </c>
    </row>
    <row r="2976" spans="1:10" ht="14.15" customHeight="1" thickBot="1">
      <c r="A2976" s="403" t="s">
        <v>1206</v>
      </c>
      <c r="B2976" s="645" t="s">
        <v>3995</v>
      </c>
      <c r="C2976" s="2288">
        <v>10.83</v>
      </c>
      <c r="D2976" s="1664">
        <v>140</v>
      </c>
      <c r="E2976" s="1602">
        <f t="shared" si="625"/>
        <v>328.63200000000001</v>
      </c>
      <c r="F2976" s="471">
        <f t="shared" si="628"/>
        <v>328.63</v>
      </c>
      <c r="G2976" s="691">
        <f t="shared" si="627"/>
        <v>3779.2857142857142</v>
      </c>
      <c r="H2976" s="659">
        <f>ROUND(IF('Заказ, cкидки и курсы валют'!$J$23*E2976/1000*D2976&lt;387,387,'Заказ, cкидки и курсы валют'!$J$23*E2976/1000*D2976)*(1-'Заказ, cкидки и курсы валют'!$I$12),2)</f>
        <v>529.1</v>
      </c>
      <c r="I2976" s="14"/>
      <c r="J2976" s="96">
        <f>ROUND(IF(H2976&lt;'Заказ, cкидки и курсы валют'!$B$39,H2976*0.54*100/(100-'Заказ, cкидки и курсы валют'!$C$39),IF(H2976&lt;'Заказ, cкидки и курсы валют'!$B$40,H2976*0.54*100/(100-'Заказ, cкидки и курсы валют'!$C$40),IF(H2976&lt;'Заказ, cкидки и курсы валют'!$B$41,H2976*0.54*100/(100-'Заказ, cкидки и курсы валют'!$C$41),IF(H2976&lt;'Заказ, cкидки и курсы валют'!$B$42,H2976*0.54*100/(100-'Заказ, cкидки и курсы валют'!$C$42),IF(H2976&lt;'Заказ, cкидки и курсы валют'!$B$43,H2976*0.54*100/(100-'Заказ, cкидки и курсы валют'!$C$43),H2976))))),2)</f>
        <v>634.91999999999996</v>
      </c>
    </row>
    <row r="2977" spans="1:10" ht="14.15" customHeight="1" thickBot="1">
      <c r="A2977" s="403" t="s">
        <v>1207</v>
      </c>
      <c r="B2977" s="645" t="s">
        <v>3996</v>
      </c>
      <c r="C2977" s="2288">
        <v>12.75</v>
      </c>
      <c r="D2977" s="1664">
        <v>140</v>
      </c>
      <c r="E2977" s="1602">
        <f t="shared" si="625"/>
        <v>392.55599999999998</v>
      </c>
      <c r="F2977" s="471">
        <f t="shared" si="628"/>
        <v>392.56</v>
      </c>
      <c r="G2977" s="691">
        <f t="shared" si="627"/>
        <v>4514.4285714285716</v>
      </c>
      <c r="H2977" s="659">
        <f>ROUND(IF('Заказ, cкидки и курсы валют'!$J$23*E2977/1000*D2977&lt;387,387,'Заказ, cкидки и курсы валют'!$J$23*E2977/1000*D2977)*(1-'Заказ, cкидки и курсы валют'!$I$12),2)</f>
        <v>632.02</v>
      </c>
      <c r="I2977" s="14"/>
      <c r="J2977" s="96">
        <f>ROUND(IF(H2977&lt;'Заказ, cкидки и курсы валют'!$B$39,H2977*0.54*100/(100-'Заказ, cкидки и курсы валют'!$C$39),IF(H2977&lt;'Заказ, cкидки и курсы валют'!$B$40,H2977*0.54*100/(100-'Заказ, cкидки и курсы валют'!$C$40),IF(H2977&lt;'Заказ, cкидки и курсы валют'!$B$41,H2977*0.54*100/(100-'Заказ, cкидки и курсы валют'!$C$41),IF(H2977&lt;'Заказ, cкидки и курсы валют'!$B$42,H2977*0.54*100/(100-'Заказ, cкидки и курсы валют'!$C$42),IF(H2977&lt;'Заказ, cкидки и курсы валют'!$B$43,H2977*0.54*100/(100-'Заказ, cкидки и курсы валют'!$C$43),H2977))))),2)</f>
        <v>682.58</v>
      </c>
    </row>
    <row r="2978" spans="1:10" ht="14.15" customHeight="1" thickBot="1">
      <c r="A2978" s="403" t="s">
        <v>8990</v>
      </c>
      <c r="B2978" s="645" t="s">
        <v>3639</v>
      </c>
      <c r="C2978" s="2288">
        <v>14</v>
      </c>
      <c r="D2978" s="1664">
        <v>100</v>
      </c>
      <c r="E2978" s="1602">
        <f t="shared" si="625"/>
        <v>424.512</v>
      </c>
      <c r="F2978" s="471">
        <f t="shared" si="628"/>
        <v>424.51</v>
      </c>
      <c r="G2978" s="691">
        <f t="shared" si="627"/>
        <v>4881.8999999999996</v>
      </c>
      <c r="H2978" s="659">
        <f>ROUND(IF('Заказ, cкидки и курсы валют'!$J$23*E2978/1000*D2978&lt;387,387,'Заказ, cкидки и курсы валют'!$J$23*E2978/1000*D2978)*(1-'Заказ, cкидки и курсы валют'!$I$12),2)</f>
        <v>488.19</v>
      </c>
      <c r="I2978" s="14"/>
      <c r="J2978" s="96">
        <f>ROUND(IF(H2978&lt;'Заказ, cкидки и курсы валют'!$B$39,H2978*0.54*100/(100-'Заказ, cкидки и курсы валют'!$C$39),IF(H2978&lt;'Заказ, cкидки и курсы валют'!$B$40,H2978*0.54*100/(100-'Заказ, cкидки и курсы валют'!$C$40),IF(H2978&lt;'Заказ, cкидки и курсы валют'!$B$41,H2978*0.54*100/(100-'Заказ, cкидки и курсы валют'!$C$41),IF(H2978&lt;'Заказ, cкидки и курсы валют'!$B$42,H2978*0.54*100/(100-'Заказ, cкидки и курсы валют'!$C$42),IF(H2978&lt;'Заказ, cкидки и курсы валют'!$B$43,H2978*0.54*100/(100-'Заказ, cкидки и курсы валют'!$C$43),H2978))))),2)</f>
        <v>585.83000000000004</v>
      </c>
    </row>
    <row r="2979" spans="1:10" ht="14.15" customHeight="1" thickBot="1">
      <c r="A2979" s="403" t="s">
        <v>10012</v>
      </c>
      <c r="B2979" s="645" t="s">
        <v>3637</v>
      </c>
      <c r="C2979" s="2288">
        <v>15.5</v>
      </c>
      <c r="D2979" s="1664">
        <v>100</v>
      </c>
      <c r="E2979" s="1602">
        <f t="shared" si="625"/>
        <v>516.27599999999995</v>
      </c>
      <c r="F2979" s="471">
        <f t="shared" si="628"/>
        <v>516.28</v>
      </c>
      <c r="G2979" s="691">
        <f t="shared" si="627"/>
        <v>5937.2000000000007</v>
      </c>
      <c r="H2979" s="659">
        <f>ROUND(IF('Заказ, cкидки и курсы валют'!$J$23*E2979/1000*D2979&lt;387,387,'Заказ, cкидки и курсы валют'!$J$23*E2979/1000*D2979)*(1-'Заказ, cкидки и курсы валют'!$I$12),2)</f>
        <v>593.72</v>
      </c>
      <c r="I2979" s="14"/>
      <c r="J2979" s="96">
        <f>ROUND(IF(H2979&lt;'Заказ, cкидки и курсы валют'!$B$39,H2979*0.54*100/(100-'Заказ, cкидки и курсы валют'!$C$39),IF(H2979&lt;'Заказ, cкидки и курсы валют'!$B$40,H2979*0.54*100/(100-'Заказ, cкидки и курсы валют'!$C$40),IF(H2979&lt;'Заказ, cкидки и курсы валют'!$B$41,H2979*0.54*100/(100-'Заказ, cкидки и курсы валют'!$C$41),IF(H2979&lt;'Заказ, cкидки и курсы валют'!$B$42,H2979*0.54*100/(100-'Заказ, cкидки и курсы валют'!$C$42),IF(H2979&lt;'Заказ, cкидки и курсы валют'!$B$43,H2979*0.54*100/(100-'Заказ, cкидки и курсы валют'!$C$43),H2979))))),2)</f>
        <v>641.22</v>
      </c>
    </row>
    <row r="2980" spans="1:10" ht="14.15" customHeight="1" thickBot="1">
      <c r="A2980" s="403" t="s">
        <v>10013</v>
      </c>
      <c r="B2980" s="645" t="s">
        <v>10006</v>
      </c>
      <c r="C2980" s="2288">
        <v>17</v>
      </c>
      <c r="D2980" s="1664">
        <v>100</v>
      </c>
      <c r="E2980" s="1602">
        <f t="shared" si="625"/>
        <v>539.64</v>
      </c>
      <c r="F2980" s="471">
        <f t="shared" si="628"/>
        <v>539.64</v>
      </c>
      <c r="G2980" s="691">
        <f t="shared" si="627"/>
        <v>6205.9000000000005</v>
      </c>
      <c r="H2980" s="659">
        <f>ROUND(IF('Заказ, cкидки и курсы валют'!$J$23*E2980/1000*D2980&lt;387,387,'Заказ, cкидки и курсы валют'!$J$23*E2980/1000*D2980)*(1-'Заказ, cкидки и курсы валют'!$I$12),2)</f>
        <v>620.59</v>
      </c>
      <c r="I2980" s="14"/>
      <c r="J2980" s="96">
        <f>ROUND(IF(H2980&lt;'Заказ, cкидки и курсы валют'!$B$39,H2980*0.54*100/(100-'Заказ, cкидки и курсы валют'!$C$39),IF(H2980&lt;'Заказ, cкидки и курсы валют'!$B$40,H2980*0.54*100/(100-'Заказ, cкидки и курсы валют'!$C$40),IF(H2980&lt;'Заказ, cкидки и курсы валют'!$B$41,H2980*0.54*100/(100-'Заказ, cкидки и курсы валют'!$C$41),IF(H2980&lt;'Заказ, cкидки и курсы валют'!$B$42,H2980*0.54*100/(100-'Заказ, cкидки и курсы валют'!$C$42),IF(H2980&lt;'Заказ, cкидки и курсы валют'!$B$43,H2980*0.54*100/(100-'Заказ, cкидки и курсы валют'!$C$43),H2980))))),2)</f>
        <v>670.24</v>
      </c>
    </row>
    <row r="2981" spans="1:10" ht="14.15" customHeight="1" thickBot="1">
      <c r="A2981" s="403" t="s">
        <v>10014</v>
      </c>
      <c r="B2981" s="645" t="s">
        <v>3640</v>
      </c>
      <c r="C2981" s="2288">
        <v>19</v>
      </c>
      <c r="D2981" s="1664">
        <v>50</v>
      </c>
      <c r="E2981" s="1602">
        <f t="shared" si="625"/>
        <v>569.52</v>
      </c>
      <c r="F2981" s="471">
        <f t="shared" si="628"/>
        <v>569.52</v>
      </c>
      <c r="G2981" s="691">
        <f t="shared" si="627"/>
        <v>7740</v>
      </c>
      <c r="H2981" s="659">
        <f>ROUND(IF('Заказ, cкидки и курсы валют'!$J$23*E2981/1000*D2981&lt;387,387,'Заказ, cкидки и курсы валют'!$J$23*E2981/1000*D2981)*(1-'Заказ, cкидки и курсы валют'!$I$12),2)</f>
        <v>387</v>
      </c>
      <c r="I2981" s="14"/>
      <c r="J2981" s="96">
        <f>ROUND(IF(H2981&lt;'Заказ, cкидки и курсы валют'!$B$39,H2981*0.54*100/(100-'Заказ, cкидки и курсы валют'!$C$39),IF(H2981&lt;'Заказ, cкидки и курсы валют'!$B$40,H2981*0.54*100/(100-'Заказ, cкидки и курсы валют'!$C$40),IF(H2981&lt;'Заказ, cкидки и курсы валют'!$B$41,H2981*0.54*100/(100-'Заказ, cкидки и курсы валют'!$C$41),IF(H2981&lt;'Заказ, cкидки и курсы валют'!$B$42,H2981*0.54*100/(100-'Заказ, cкидки и курсы валют'!$C$42),IF(H2981&lt;'Заказ, cкидки и курсы валют'!$B$43,H2981*0.54*100/(100-'Заказ, cкидки и курсы валют'!$C$43),H2981))))),2)</f>
        <v>464.4</v>
      </c>
    </row>
    <row r="2982" spans="1:10" ht="14.15" customHeight="1" thickBot="1">
      <c r="A2982" s="403" t="s">
        <v>10015</v>
      </c>
      <c r="B2982" s="645" t="s">
        <v>10007</v>
      </c>
      <c r="C2982" s="2288">
        <v>21</v>
      </c>
      <c r="D2982" s="1664">
        <v>50</v>
      </c>
      <c r="E2982" s="1602">
        <f t="shared" si="625"/>
        <v>632.14799999999991</v>
      </c>
      <c r="F2982" s="471">
        <f t="shared" si="628"/>
        <v>632.15</v>
      </c>
      <c r="G2982" s="691">
        <f t="shared" si="627"/>
        <v>7740</v>
      </c>
      <c r="H2982" s="659">
        <f>ROUND(IF('Заказ, cкидки и курсы валют'!$J$23*E2982/1000*D2982&lt;387,387,'Заказ, cкидки и курсы валют'!$J$23*E2982/1000*D2982)*(1-'Заказ, cкидки и курсы валют'!$I$12),2)</f>
        <v>387</v>
      </c>
      <c r="I2982" s="14"/>
      <c r="J2982" s="96">
        <f>ROUND(IF(H2982&lt;'Заказ, cкидки и курсы валют'!$B$39,H2982*0.54*100/(100-'Заказ, cкидки и курсы валют'!$C$39),IF(H2982&lt;'Заказ, cкидки и курсы валют'!$B$40,H2982*0.54*100/(100-'Заказ, cкидки и курсы валют'!$C$40),IF(H2982&lt;'Заказ, cкидки и курсы валют'!$B$41,H2982*0.54*100/(100-'Заказ, cкидки и курсы валют'!$C$41),IF(H2982&lt;'Заказ, cкидки и курсы валют'!$B$42,H2982*0.54*100/(100-'Заказ, cкидки и курсы валют'!$C$42),IF(H2982&lt;'Заказ, cкидки и курсы валют'!$B$43,H2982*0.54*100/(100-'Заказ, cкидки и курсы валют'!$C$43),H2982))))),2)</f>
        <v>464.4</v>
      </c>
    </row>
    <row r="2983" spans="1:10" ht="14.15" customHeight="1" thickBot="1">
      <c r="A2983" s="403" t="s">
        <v>8991</v>
      </c>
      <c r="B2983" s="403" t="s">
        <v>3430</v>
      </c>
      <c r="C2983" s="2288">
        <v>11.85</v>
      </c>
      <c r="D2983" s="1599">
        <v>100</v>
      </c>
      <c r="E2983" s="1602">
        <f>E2919*1.2</f>
        <v>358.69200000000001</v>
      </c>
      <c r="F2983" s="471">
        <f t="shared" si="628"/>
        <v>358.69</v>
      </c>
      <c r="G2983" s="691">
        <f t="shared" si="627"/>
        <v>4125</v>
      </c>
      <c r="H2983" s="659">
        <f>ROUND(IF('Заказ, cкидки и курсы валют'!$J$23*E2983/1000*D2983&lt;387,387,'Заказ, cкидки и курсы валют'!$J$23*E2983/1000*D2983)*(1-'Заказ, cкидки и курсы валют'!$I$12),2)</f>
        <v>412.5</v>
      </c>
      <c r="I2983" s="14"/>
      <c r="J2983" s="96">
        <f>ROUND(IF(H2983&lt;'Заказ, cкидки и курсы валют'!$B$39,H2983*0.54*100/(100-'Заказ, cкидки и курсы валют'!$C$39),IF(H2983&lt;'Заказ, cкидки и курсы валют'!$B$40,H2983*0.54*100/(100-'Заказ, cкидки и курсы валют'!$C$40),IF(H2983&lt;'Заказ, cкидки и курсы валют'!$B$41,H2983*0.54*100/(100-'Заказ, cкидки и курсы валют'!$C$41),IF(H2983&lt;'Заказ, cкидки и курсы валют'!$B$42,H2983*0.54*100/(100-'Заказ, cкидки и курсы валют'!$C$42),IF(H2983&lt;'Заказ, cкидки и курсы валют'!$B$43,H2983*0.54*100/(100-'Заказ, cкидки и курсы валют'!$C$43),H2983))))),2)</f>
        <v>495</v>
      </c>
    </row>
    <row r="2984" spans="1:10" ht="14.15" customHeight="1" thickBot="1">
      <c r="A2984" s="403" t="s">
        <v>8992</v>
      </c>
      <c r="B2984" s="403" t="s">
        <v>2898</v>
      </c>
      <c r="C2984" s="2288">
        <v>12.74</v>
      </c>
      <c r="D2984" s="1599">
        <v>100</v>
      </c>
      <c r="E2984" s="1602">
        <f t="shared" si="625"/>
        <v>404.68799999999999</v>
      </c>
      <c r="F2984" s="471">
        <f t="shared" si="628"/>
        <v>404.69</v>
      </c>
      <c r="G2984" s="691">
        <f t="shared" si="627"/>
        <v>4653.9000000000005</v>
      </c>
      <c r="H2984" s="659">
        <f>ROUND(IF('Заказ, cкидки и курсы валют'!$J$23*E2984/1000*D2984&lt;387,387,'Заказ, cкидки и курсы валют'!$J$23*E2984/1000*D2984)*(1-'Заказ, cкидки и курсы валют'!$I$12),2)</f>
        <v>465.39</v>
      </c>
      <c r="I2984" s="14"/>
      <c r="J2984" s="96">
        <f>ROUND(IF(H2984&lt;'Заказ, cкидки и курсы валют'!$B$39,H2984*0.54*100/(100-'Заказ, cкидки и курсы валют'!$C$39),IF(H2984&lt;'Заказ, cкидки и курсы валют'!$B$40,H2984*0.54*100/(100-'Заказ, cкидки и курсы валют'!$C$40),IF(H2984&lt;'Заказ, cкидки и курсы валют'!$B$41,H2984*0.54*100/(100-'Заказ, cкидки и курсы валют'!$C$41),IF(H2984&lt;'Заказ, cкидки и курсы валют'!$B$42,H2984*0.54*100/(100-'Заказ, cкидки и курсы валют'!$C$42),IF(H2984&lt;'Заказ, cкидки и курсы валют'!$B$43,H2984*0.54*100/(100-'Заказ, cкидки и курсы валют'!$C$43),H2984))))),2)</f>
        <v>558.47</v>
      </c>
    </row>
    <row r="2985" spans="1:10" ht="14.15" customHeight="1" thickBot="1">
      <c r="A2985" s="403" t="s">
        <v>8993</v>
      </c>
      <c r="B2985" s="403" t="s">
        <v>2899</v>
      </c>
      <c r="C2985" s="2288">
        <v>14</v>
      </c>
      <c r="D2985" s="1599">
        <v>100</v>
      </c>
      <c r="E2985" s="1602">
        <f t="shared" si="625"/>
        <v>436.89599999999996</v>
      </c>
      <c r="F2985" s="471">
        <f t="shared" si="628"/>
        <v>436.9</v>
      </c>
      <c r="G2985" s="691">
        <f t="shared" si="627"/>
        <v>5024.3</v>
      </c>
      <c r="H2985" s="659">
        <f>ROUND(IF('Заказ, cкидки и курсы валют'!$J$23*E2985/1000*D2985&lt;387,387,'Заказ, cкидки и курсы валют'!$J$23*E2985/1000*D2985)*(1-'Заказ, cкидки и курсы валют'!$I$12),2)</f>
        <v>502.43</v>
      </c>
      <c r="I2985" s="14"/>
      <c r="J2985" s="96">
        <f>ROUND(IF(H2985&lt;'Заказ, cкидки и курсы валют'!$B$39,H2985*0.54*100/(100-'Заказ, cкидки и курсы валют'!$C$39),IF(H2985&lt;'Заказ, cкидки и курсы валют'!$B$40,H2985*0.54*100/(100-'Заказ, cкидки и курсы валют'!$C$40),IF(H2985&lt;'Заказ, cкидки и курсы валют'!$B$41,H2985*0.54*100/(100-'Заказ, cкидки и курсы валют'!$C$41),IF(H2985&lt;'Заказ, cкидки и курсы валют'!$B$42,H2985*0.54*100/(100-'Заказ, cкидки и курсы валют'!$C$42),IF(H2985&lt;'Заказ, cкидки и курсы валют'!$B$43,H2985*0.54*100/(100-'Заказ, cкидки и курсы валют'!$C$43),H2985))))),2)</f>
        <v>602.91999999999996</v>
      </c>
    </row>
    <row r="2986" spans="1:10" ht="14.15" customHeight="1" thickBot="1">
      <c r="A2986" s="403" t="s">
        <v>8994</v>
      </c>
      <c r="B2986" s="403" t="s">
        <v>610</v>
      </c>
      <c r="C2986" s="2288">
        <v>15.55</v>
      </c>
      <c r="D2986" s="1599">
        <v>100</v>
      </c>
      <c r="E2986" s="1602">
        <f t="shared" si="625"/>
        <v>526.86</v>
      </c>
      <c r="F2986" s="471">
        <f t="shared" si="628"/>
        <v>526.86</v>
      </c>
      <c r="G2986" s="691">
        <f t="shared" si="627"/>
        <v>6058.9</v>
      </c>
      <c r="H2986" s="659">
        <f>ROUND(IF('Заказ, cкидки и курсы валют'!$J$23*E2986/1000*D2986&lt;387,387,'Заказ, cкидки и курсы валют'!$J$23*E2986/1000*D2986)*(1-'Заказ, cкидки и курсы валют'!$I$12),2)</f>
        <v>605.89</v>
      </c>
      <c r="I2986" s="14"/>
      <c r="J2986" s="96">
        <f>ROUND(IF(H2986&lt;'Заказ, cкидки и курсы валют'!$B$39,H2986*0.54*100/(100-'Заказ, cкидки и курсы валют'!$C$39),IF(H2986&lt;'Заказ, cкидки и курсы валют'!$B$40,H2986*0.54*100/(100-'Заказ, cкидки и курсы валют'!$C$40),IF(H2986&lt;'Заказ, cкидки и курсы валют'!$B$41,H2986*0.54*100/(100-'Заказ, cкидки и курсы валют'!$C$41),IF(H2986&lt;'Заказ, cкидки и курсы валют'!$B$42,H2986*0.54*100/(100-'Заказ, cкидки и курсы валют'!$C$42),IF(H2986&lt;'Заказ, cкидки и курсы валют'!$B$43,H2986*0.54*100/(100-'Заказ, cкидки и курсы валют'!$C$43),H2986))))),2)</f>
        <v>654.36</v>
      </c>
    </row>
    <row r="2987" spans="1:10" ht="14.15" customHeight="1" thickBot="1">
      <c r="A2987" s="403" t="s">
        <v>8995</v>
      </c>
      <c r="B2987" s="403" t="s">
        <v>2900</v>
      </c>
      <c r="C2987" s="2288">
        <v>16.98</v>
      </c>
      <c r="D2987" s="1599">
        <v>100</v>
      </c>
      <c r="E2987" s="1602">
        <f t="shared" si="625"/>
        <v>561.27599999999995</v>
      </c>
      <c r="F2987" s="471">
        <f t="shared" si="628"/>
        <v>561.28</v>
      </c>
      <c r="G2987" s="691">
        <f t="shared" si="627"/>
        <v>6454.7</v>
      </c>
      <c r="H2987" s="659">
        <f>ROUND(IF('Заказ, cкидки и курсы валют'!$J$23*E2987/1000*D2987&lt;387,387,'Заказ, cкидки и курсы валют'!$J$23*E2987/1000*D2987)*(1-'Заказ, cкидки и курсы валют'!$I$12),2)</f>
        <v>645.47</v>
      </c>
      <c r="I2987" s="14"/>
      <c r="J2987" s="96">
        <f>ROUND(IF(H2987&lt;'Заказ, cкидки и курсы валют'!$B$39,H2987*0.54*100/(100-'Заказ, cкидки и курсы валют'!$C$39),IF(H2987&lt;'Заказ, cкидки и курсы валют'!$B$40,H2987*0.54*100/(100-'Заказ, cкидки и курсы валют'!$C$40),IF(H2987&lt;'Заказ, cкидки и курсы валют'!$B$41,H2987*0.54*100/(100-'Заказ, cкидки и курсы валют'!$C$41),IF(H2987&lt;'Заказ, cкидки и курсы валют'!$B$42,H2987*0.54*100/(100-'Заказ, cкидки и курсы валют'!$C$42),IF(H2987&lt;'Заказ, cкидки и курсы валют'!$B$43,H2987*0.54*100/(100-'Заказ, cкидки и курсы валют'!$C$43),H2987))))),2)</f>
        <v>697.11</v>
      </c>
    </row>
    <row r="2988" spans="1:10" ht="14.15" customHeight="1" thickBot="1">
      <c r="A2988" s="403" t="s">
        <v>8996</v>
      </c>
      <c r="B2988" s="403" t="s">
        <v>189</v>
      </c>
      <c r="C2988" s="2288">
        <v>18.510000000000002</v>
      </c>
      <c r="D2988" s="1599">
        <v>100</v>
      </c>
      <c r="E2988" s="1602">
        <f t="shared" si="625"/>
        <v>559.70399999999995</v>
      </c>
      <c r="F2988" s="471">
        <f t="shared" si="628"/>
        <v>559.70000000000005</v>
      </c>
      <c r="G2988" s="691">
        <f t="shared" si="627"/>
        <v>6436.5999999999995</v>
      </c>
      <c r="H2988" s="659">
        <f>ROUND(IF('Заказ, cкидки и курсы валют'!$J$23*E2988/1000*D2988&lt;387,387,'Заказ, cкидки и курсы валют'!$J$23*E2988/1000*D2988)*(1-'Заказ, cкидки и курсы валют'!$I$12),2)</f>
        <v>643.66</v>
      </c>
      <c r="I2988" s="14"/>
      <c r="J2988" s="96">
        <f>ROUND(IF(H2988&lt;'Заказ, cкидки и курсы валют'!$B$39,H2988*0.54*100/(100-'Заказ, cкидки и курсы валют'!$C$39),IF(H2988&lt;'Заказ, cкидки и курсы валют'!$B$40,H2988*0.54*100/(100-'Заказ, cкидки и курсы валют'!$C$40),IF(H2988&lt;'Заказ, cкидки и курсы валют'!$B$41,H2988*0.54*100/(100-'Заказ, cкидки и курсы валют'!$C$41),IF(H2988&lt;'Заказ, cкидки и курсы валют'!$B$42,H2988*0.54*100/(100-'Заказ, cкидки и курсы валют'!$C$42),IF(H2988&lt;'Заказ, cкидки и курсы валют'!$B$43,H2988*0.54*100/(100-'Заказ, cкидки и курсы валют'!$C$43),H2988))))),2)</f>
        <v>695.15</v>
      </c>
    </row>
    <row r="2989" spans="1:10" ht="14.15" customHeight="1" thickBot="1">
      <c r="A2989" s="403" t="s">
        <v>8997</v>
      </c>
      <c r="B2989" s="403" t="s">
        <v>190</v>
      </c>
      <c r="C2989" s="2288">
        <v>21.5</v>
      </c>
      <c r="D2989" s="1599">
        <v>70</v>
      </c>
      <c r="E2989" s="1602">
        <f t="shared" si="625"/>
        <v>645.85199999999998</v>
      </c>
      <c r="F2989" s="471">
        <f t="shared" si="628"/>
        <v>645.85</v>
      </c>
      <c r="G2989" s="691">
        <f t="shared" si="627"/>
        <v>7427.2857142857138</v>
      </c>
      <c r="H2989" s="659">
        <f>ROUND(IF('Заказ, cкидки и курсы валют'!$J$23*E2989/1000*D2989&lt;387,387,'Заказ, cкидки и курсы валют'!$J$23*E2989/1000*D2989)*(1-'Заказ, cкидки и курсы валют'!$I$12),2)</f>
        <v>519.91</v>
      </c>
      <c r="I2989" s="14"/>
      <c r="J2989" s="96">
        <f>ROUND(IF(H2989&lt;'Заказ, cкидки и курсы валют'!$B$39,H2989*0.54*100/(100-'Заказ, cкидки и курсы валют'!$C$39),IF(H2989&lt;'Заказ, cкидки и курсы валют'!$B$40,H2989*0.54*100/(100-'Заказ, cкидки и курсы валют'!$C$40),IF(H2989&lt;'Заказ, cкидки и курсы валют'!$B$41,H2989*0.54*100/(100-'Заказ, cкидки и курсы валют'!$C$41),IF(H2989&lt;'Заказ, cкидки и курсы валют'!$B$42,H2989*0.54*100/(100-'Заказ, cкидки и курсы валют'!$C$42),IF(H2989&lt;'Заказ, cкидки и курсы валют'!$B$43,H2989*0.54*100/(100-'Заказ, cкидки и курсы валют'!$C$43),H2989))))),2)</f>
        <v>623.89</v>
      </c>
    </row>
    <row r="2990" spans="1:10" ht="14.15" customHeight="1" thickBot="1">
      <c r="A2990" s="403" t="s">
        <v>8998</v>
      </c>
      <c r="B2990" s="403" t="s">
        <v>191</v>
      </c>
      <c r="C2990" s="2288">
        <v>24.88</v>
      </c>
      <c r="D2990" s="1599">
        <v>70</v>
      </c>
      <c r="E2990" s="1602">
        <f t="shared" si="625"/>
        <v>735.94799999999998</v>
      </c>
      <c r="F2990" s="471">
        <f t="shared" si="628"/>
        <v>735.95</v>
      </c>
      <c r="G2990" s="691">
        <f t="shared" si="627"/>
        <v>8463.4285714285725</v>
      </c>
      <c r="H2990" s="659">
        <f>ROUND(IF('Заказ, cкидки и курсы валют'!$J$23*E2990/1000*D2990&lt;387,387,'Заказ, cкидки и курсы валют'!$J$23*E2990/1000*D2990)*(1-'Заказ, cкидки и курсы валют'!$I$12),2)</f>
        <v>592.44000000000005</v>
      </c>
      <c r="I2990" s="14"/>
      <c r="J2990" s="96">
        <f>ROUND(IF(H2990&lt;'Заказ, cкидки и курсы валют'!$B$39,H2990*0.54*100/(100-'Заказ, cкидки и курсы валют'!$C$39),IF(H2990&lt;'Заказ, cкидки и курсы валют'!$B$40,H2990*0.54*100/(100-'Заказ, cкидки и курсы валют'!$C$40),IF(H2990&lt;'Заказ, cкидки и курсы валют'!$B$41,H2990*0.54*100/(100-'Заказ, cкидки и курсы валют'!$C$41),IF(H2990&lt;'Заказ, cкидки и курсы валют'!$B$42,H2990*0.54*100/(100-'Заказ, cкидки и курсы валют'!$C$42),IF(H2990&lt;'Заказ, cкидки и курсы валют'!$B$43,H2990*0.54*100/(100-'Заказ, cкидки и курсы валют'!$C$43),H2990))))),2)</f>
        <v>639.84</v>
      </c>
    </row>
    <row r="2991" spans="1:10" ht="14.15" customHeight="1" thickBot="1">
      <c r="A2991" s="403" t="s">
        <v>8999</v>
      </c>
      <c r="B2991" s="403" t="s">
        <v>192</v>
      </c>
      <c r="C2991" s="2288">
        <v>26.83</v>
      </c>
      <c r="D2991" s="1599">
        <v>60</v>
      </c>
      <c r="E2991" s="1602">
        <f t="shared" si="625"/>
        <v>923.01599999999985</v>
      </c>
      <c r="F2991" s="471">
        <f t="shared" si="628"/>
        <v>923.02</v>
      </c>
      <c r="G2991" s="691">
        <f t="shared" si="627"/>
        <v>10614.666666666666</v>
      </c>
      <c r="H2991" s="659">
        <f>ROUND(IF('Заказ, cкидки и курсы валют'!$J$23*E2991/1000*D2991&lt;387,387,'Заказ, cкидки и курсы валют'!$J$23*E2991/1000*D2991)*(1-'Заказ, cкидки и курсы валют'!$I$12),2)</f>
        <v>636.88</v>
      </c>
      <c r="I2991" s="14"/>
      <c r="J2991" s="96">
        <f>ROUND(IF(H2991&lt;'Заказ, cкидки и курсы валют'!$B$39,H2991*0.54*100/(100-'Заказ, cкидки и курсы валют'!$C$39),IF(H2991&lt;'Заказ, cкидки и курсы валют'!$B$40,H2991*0.54*100/(100-'Заказ, cкидки и курсы валют'!$C$40),IF(H2991&lt;'Заказ, cкидки и курсы валют'!$B$41,H2991*0.54*100/(100-'Заказ, cкидки и курсы валют'!$C$41),IF(H2991&lt;'Заказ, cкидки и курсы валют'!$B$42,H2991*0.54*100/(100-'Заказ, cкидки и курсы валют'!$C$42),IF(H2991&lt;'Заказ, cкидки и курсы валют'!$B$43,H2991*0.54*100/(100-'Заказ, cкидки и курсы валют'!$C$43),H2991))))),2)</f>
        <v>687.83</v>
      </c>
    </row>
    <row r="2992" spans="1:10" ht="14.15" customHeight="1" thickBot="1">
      <c r="A2992" s="403" t="s">
        <v>9000</v>
      </c>
      <c r="B2992" s="403" t="s">
        <v>193</v>
      </c>
      <c r="C2992" s="2288">
        <v>30.9</v>
      </c>
      <c r="D2992" s="1599">
        <v>50</v>
      </c>
      <c r="E2992" s="1602">
        <f t="shared" si="625"/>
        <v>910.09199999999998</v>
      </c>
      <c r="F2992" s="471">
        <f t="shared" si="628"/>
        <v>910.09</v>
      </c>
      <c r="G2992" s="691">
        <f t="shared" si="627"/>
        <v>10466</v>
      </c>
      <c r="H2992" s="659">
        <f>ROUND(IF('Заказ, cкидки и курсы валют'!$J$23*E2992/1000*D2992&lt;387,387,'Заказ, cкидки и курсы валют'!$J$23*E2992/1000*D2992)*(1-'Заказ, cкидки и курсы валют'!$I$12),2)</f>
        <v>523.29999999999995</v>
      </c>
      <c r="I2992" s="14"/>
      <c r="J2992" s="96">
        <f>ROUND(IF(H2992&lt;'Заказ, cкидки и курсы валют'!$B$39,H2992*0.54*100/(100-'Заказ, cкидки и курсы валют'!$C$39),IF(H2992&lt;'Заказ, cкидки и курсы валют'!$B$40,H2992*0.54*100/(100-'Заказ, cкидки и курсы валют'!$C$40),IF(H2992&lt;'Заказ, cкидки и курсы валют'!$B$41,H2992*0.54*100/(100-'Заказ, cкидки и курсы валют'!$C$41),IF(H2992&lt;'Заказ, cкидки и курсы валют'!$B$42,H2992*0.54*100/(100-'Заказ, cкидки и курсы валют'!$C$42),IF(H2992&lt;'Заказ, cкидки и курсы валют'!$B$43,H2992*0.54*100/(100-'Заказ, cкидки и курсы валют'!$C$43),H2992))))),2)</f>
        <v>627.96</v>
      </c>
    </row>
    <row r="2993" spans="1:10" ht="14.15" customHeight="1" thickBot="1">
      <c r="A2993" s="403" t="s">
        <v>9001</v>
      </c>
      <c r="B2993" s="403" t="s">
        <v>2901</v>
      </c>
      <c r="C2993" s="2288">
        <v>34</v>
      </c>
      <c r="D2993" s="1599">
        <v>50</v>
      </c>
      <c r="E2993" s="1602">
        <f>E2929*1.2</f>
        <v>1097.3039999999999</v>
      </c>
      <c r="F2993" s="471">
        <f t="shared" si="628"/>
        <v>1097.3</v>
      </c>
      <c r="G2993" s="691">
        <f t="shared" si="627"/>
        <v>12619.000000000002</v>
      </c>
      <c r="H2993" s="659">
        <f>ROUND(IF('Заказ, cкидки и курсы валют'!$J$23*E2993/1000*D2993&lt;387,387,'Заказ, cкидки и курсы валют'!$J$23*E2993/1000*D2993)*(1-'Заказ, cкидки и курсы валют'!$I$12),2)</f>
        <v>630.95000000000005</v>
      </c>
      <c r="I2993" s="14"/>
      <c r="J2993" s="96">
        <f>ROUND(IF(H2993&lt;'Заказ, cкидки и курсы валют'!$B$39,H2993*0.54*100/(100-'Заказ, cкидки и курсы валют'!$C$39),IF(H2993&lt;'Заказ, cкидки и курсы валют'!$B$40,H2993*0.54*100/(100-'Заказ, cкидки и курсы валют'!$C$40),IF(H2993&lt;'Заказ, cкидки и курсы валют'!$B$41,H2993*0.54*100/(100-'Заказ, cкидки и курсы валют'!$C$41),IF(H2993&lt;'Заказ, cкидки и курсы валют'!$B$42,H2993*0.54*100/(100-'Заказ, cкидки и курсы валют'!$C$42),IF(H2993&lt;'Заказ, cкидки и курсы валют'!$B$43,H2993*0.54*100/(100-'Заказ, cкидки и курсы валют'!$C$43),H2993))))),2)</f>
        <v>681.43</v>
      </c>
    </row>
    <row r="2994" spans="1:10" ht="14.15" customHeight="1">
      <c r="A2994" s="403" t="s">
        <v>9002</v>
      </c>
      <c r="B2994" s="403" t="s">
        <v>194</v>
      </c>
      <c r="C2994" s="2288">
        <v>36.5</v>
      </c>
      <c r="D2994" s="1599">
        <v>40</v>
      </c>
      <c r="E2994" s="1602">
        <f t="shared" si="625"/>
        <v>1186.8239999999998</v>
      </c>
      <c r="F2994" s="471">
        <f t="shared" si="628"/>
        <v>1186.82</v>
      </c>
      <c r="G2994" s="691">
        <f t="shared" si="627"/>
        <v>13648.500000000002</v>
      </c>
      <c r="H2994" s="659">
        <f>ROUND(IF('Заказ, cкидки и курсы валют'!$J$23*E2994/1000*D2994&lt;387,387,'Заказ, cкидки и курсы валют'!$J$23*E2994/1000*D2994)*(1-'Заказ, cкидки и курсы валют'!$I$12),2)</f>
        <v>545.94000000000005</v>
      </c>
      <c r="I2994" s="14"/>
      <c r="J2994" s="96">
        <f>ROUND(IF(H2994&lt;'Заказ, cкидки и курсы валют'!$B$39,H2994*0.54*100/(100-'Заказ, cкидки и курсы валют'!$C$39),IF(H2994&lt;'Заказ, cкидки и курсы валют'!$B$40,H2994*0.54*100/(100-'Заказ, cкидки и курсы валют'!$C$40),IF(H2994&lt;'Заказ, cкидки и курсы валют'!$B$41,H2994*0.54*100/(100-'Заказ, cкидки и курсы валют'!$C$41),IF(H2994&lt;'Заказ, cкидки и курсы валют'!$B$42,H2994*0.54*100/(100-'Заказ, cкидки и курсы валют'!$C$42),IF(H2994&lt;'Заказ, cкидки и курсы валют'!$B$43,H2994*0.54*100/(100-'Заказ, cкидки и курсы валют'!$C$43),H2994))))),2)</f>
        <v>655.13</v>
      </c>
    </row>
    <row r="2995" spans="1:10" ht="13.5" thickBot="1"/>
    <row r="2996" spans="1:10" ht="18">
      <c r="A2996" s="904"/>
      <c r="B2996" s="905"/>
      <c r="C2996" s="1962" t="s">
        <v>2326</v>
      </c>
      <c r="D2996" s="64"/>
      <c r="E2996" s="428"/>
      <c r="F2996" s="428"/>
      <c r="G2996" s="518"/>
      <c r="H2996" s="67"/>
      <c r="I2996" s="68"/>
    </row>
    <row r="2997" spans="1:10" ht="18">
      <c r="A2997" s="890"/>
      <c r="C2997" s="1475"/>
      <c r="D2997" s="81"/>
      <c r="E2997" s="429" t="s">
        <v>2327</v>
      </c>
      <c r="F2997" s="441"/>
      <c r="G2997" s="84"/>
      <c r="H2997" s="83"/>
      <c r="I2997" s="132"/>
    </row>
    <row r="2998" spans="1:10">
      <c r="A2998" s="890"/>
      <c r="C2998" s="1475"/>
      <c r="D2998" s="70"/>
      <c r="E2998" s="713"/>
      <c r="F2998" s="465"/>
      <c r="G2998" s="703"/>
      <c r="H2998" s="16"/>
      <c r="I2998" s="132"/>
    </row>
    <row r="2999" spans="1:10">
      <c r="A2999" s="890"/>
      <c r="C2999" s="1475"/>
      <c r="D2999" s="70"/>
      <c r="E2999" s="713"/>
      <c r="F2999" s="465"/>
      <c r="G2999" s="703"/>
      <c r="H2999" s="16"/>
      <c r="I2999" s="132"/>
    </row>
    <row r="3000" spans="1:10">
      <c r="A3000" s="890"/>
      <c r="C3000" s="1475"/>
      <c r="D3000" s="70"/>
      <c r="E3000" s="713"/>
      <c r="F3000" s="465"/>
      <c r="G3000" s="703"/>
      <c r="H3000" s="16"/>
      <c r="I3000" s="132"/>
    </row>
    <row r="3001" spans="1:10" ht="18.5" thickBot="1">
      <c r="A3001" s="2044" t="s">
        <v>7304</v>
      </c>
      <c r="B3001" s="2045"/>
      <c r="C3001" s="2345"/>
      <c r="D3001" s="136"/>
      <c r="E3001" s="717"/>
      <c r="F3001" s="467"/>
      <c r="G3001" s="704"/>
      <c r="H3001" s="136"/>
      <c r="I3001" s="137"/>
    </row>
    <row r="3002" spans="1:10" ht="40">
      <c r="A3002" s="1519" t="s">
        <v>1013</v>
      </c>
      <c r="B3002" s="1520" t="s">
        <v>1014</v>
      </c>
      <c r="C3002" s="2286" t="s">
        <v>665</v>
      </c>
      <c r="D3002" s="158" t="s">
        <v>2923</v>
      </c>
      <c r="E3002" s="432" t="s">
        <v>10276</v>
      </c>
      <c r="F3002" s="469" t="s">
        <v>2578</v>
      </c>
      <c r="G3002" s="693" t="s">
        <v>2427</v>
      </c>
      <c r="H3002" s="264" t="s">
        <v>493</v>
      </c>
      <c r="I3002" s="160" t="s">
        <v>4003</v>
      </c>
      <c r="J3002" s="327" t="s">
        <v>11229</v>
      </c>
    </row>
    <row r="3003" spans="1:10" ht="13.5" thickBot="1">
      <c r="A3003" s="1519"/>
      <c r="B3003" s="1680"/>
      <c r="C3003" s="2286" t="s">
        <v>3419</v>
      </c>
      <c r="D3003" s="313" t="s">
        <v>2428</v>
      </c>
      <c r="E3003" s="715" t="s">
        <v>264</v>
      </c>
      <c r="F3003" s="475">
        <f>'Заказ, cкидки и курсы валют'!$I$12</f>
        <v>0</v>
      </c>
      <c r="G3003" s="764"/>
      <c r="H3003" s="358"/>
      <c r="I3003" s="252"/>
      <c r="J3003" s="264"/>
    </row>
    <row r="3004" spans="1:10" ht="13.5" thickBot="1">
      <c r="A3004" s="402" t="s">
        <v>10769</v>
      </c>
      <c r="B3004" s="645" t="s">
        <v>8968</v>
      </c>
      <c r="C3004" s="2288">
        <v>1.32</v>
      </c>
      <c r="D3004" s="1661">
        <v>100</v>
      </c>
      <c r="E3004" s="1856">
        <f>(E2876*2)+(1000/D3004*7.5)</f>
        <v>171.26</v>
      </c>
      <c r="F3004" s="471">
        <f>ROUND(E3004*(1-$F$11),2)</f>
        <v>171.26</v>
      </c>
      <c r="G3004" s="691">
        <f>H3004/D3004*1000</f>
        <v>3870</v>
      </c>
      <c r="H3004" s="659">
        <f>ROUND(IF('Заказ, cкидки и курсы валют'!$J$23*E3004/1000*D3004&lt;387,387,'Заказ, cкидки и курсы валют'!$J$23*E3004/1000*D3004)*(1-'Заказ, cкидки и курсы валют'!$I$12),2)</f>
        <v>387</v>
      </c>
      <c r="I3004" s="15"/>
      <c r="J3004" s="96">
        <f>ROUND(IF(H3004&lt;'Заказ, cкидки и курсы валют'!$B$39,H3004*0.54*100/(100-'Заказ, cкидки и курсы валют'!$C$39),IF(H3004&lt;'Заказ, cкидки и курсы валют'!$B$40,H3004*0.54*100/(100-'Заказ, cкидки и курсы валют'!$C$40),IF(H3004&lt;'Заказ, cкидки и курсы валют'!$B$41,H3004*0.54*100/(100-'Заказ, cкидки и курсы валют'!$C$41),IF(H3004&lt;'Заказ, cкидки и курсы валют'!$B$42,H3004*0.54*100/(100-'Заказ, cкидки и курсы валют'!$C$42),IF(H3004&lt;'Заказ, cкидки и курсы валют'!$B$43,H3004*0.54*100/(100-'Заказ, cкидки и курсы валют'!$C$43),H3004))))),2)</f>
        <v>464.4</v>
      </c>
    </row>
    <row r="3005" spans="1:10" ht="13.5" thickBot="1">
      <c r="A3005" s="403" t="s">
        <v>7663</v>
      </c>
      <c r="B3005" s="645" t="s">
        <v>3967</v>
      </c>
      <c r="C3005" s="2288">
        <v>1.33</v>
      </c>
      <c r="D3005" s="1639">
        <v>200</v>
      </c>
      <c r="E3005" s="1856">
        <f t="shared" ref="E3005:E3042" si="629">(E2877*2)+(1000/D3005*7.5)</f>
        <v>138</v>
      </c>
      <c r="F3005" s="471">
        <f>ROUND(E3005*(1-$F$11),2)</f>
        <v>138</v>
      </c>
      <c r="G3005" s="691">
        <f t="shared" ref="G3005:G3058" si="630">H3005/D3005*1000</f>
        <v>1935</v>
      </c>
      <c r="H3005" s="659">
        <f>ROUND(IF('Заказ, cкидки и курсы валют'!$J$23*E3005/1000*D3005&lt;387,387,'Заказ, cкидки и курсы валют'!$J$23*E3005/1000*D3005)*(1-'Заказ, cкидки и курсы валют'!$I$12),2)</f>
        <v>387</v>
      </c>
      <c r="I3005" s="14"/>
      <c r="J3005" s="96">
        <f>ROUND(IF(H3005&lt;'Заказ, cкидки и курсы валют'!$B$39,H3005*0.54*100/(100-'Заказ, cкидки и курсы валют'!$C$39),IF(H3005&lt;'Заказ, cкидки и курсы валют'!$B$40,H3005*0.54*100/(100-'Заказ, cкидки и курсы валют'!$C$40),IF(H3005&lt;'Заказ, cкидки и курсы валют'!$B$41,H3005*0.54*100/(100-'Заказ, cкидки и курсы валют'!$C$41),IF(H3005&lt;'Заказ, cкидки и курсы валют'!$B$42,H3005*0.54*100/(100-'Заказ, cкидки и курсы валют'!$C$42),IF(H3005&lt;'Заказ, cкидки и курсы валют'!$B$43,H3005*0.54*100/(100-'Заказ, cкидки и курсы валют'!$C$43),H3005))))),2)</f>
        <v>464.4</v>
      </c>
    </row>
    <row r="3006" spans="1:10" ht="13.5" thickBot="1">
      <c r="A3006" s="403" t="s">
        <v>7664</v>
      </c>
      <c r="B3006" s="645" t="s">
        <v>3968</v>
      </c>
      <c r="C3006" s="2288">
        <v>1.4</v>
      </c>
      <c r="D3006" s="1662">
        <v>150</v>
      </c>
      <c r="E3006" s="1856">
        <f t="shared" si="629"/>
        <v>150.56</v>
      </c>
      <c r="F3006" s="471">
        <f t="shared" ref="F3006" si="631">ROUND(E3006*(1-$F$11),2)</f>
        <v>150.56</v>
      </c>
      <c r="G3006" s="691">
        <f t="shared" si="630"/>
        <v>2580</v>
      </c>
      <c r="H3006" s="659">
        <f>ROUND(IF('Заказ, cкидки и курсы валют'!$J$23*E3006/1000*D3006&lt;387,387,'Заказ, cкидки и курсы валют'!$J$23*E3006/1000*D3006)*(1-'Заказ, cкидки и курсы валют'!$I$12),2)</f>
        <v>387</v>
      </c>
      <c r="I3006" s="14"/>
      <c r="J3006" s="96">
        <f>ROUND(IF(H3006&lt;'Заказ, cкидки и курсы валют'!$B$39,H3006*0.54*100/(100-'Заказ, cкидки и курсы валют'!$C$39),IF(H3006&lt;'Заказ, cкидки и курсы валют'!$B$40,H3006*0.54*100/(100-'Заказ, cкидки и курсы валют'!$C$40),IF(H3006&lt;'Заказ, cкидки и курсы валют'!$B$41,H3006*0.54*100/(100-'Заказ, cкидки и курсы валют'!$C$41),IF(H3006&lt;'Заказ, cкидки и курсы валют'!$B$42,H3006*0.54*100/(100-'Заказ, cкидки и курсы валют'!$C$42),IF(H3006&lt;'Заказ, cкидки и курсы валют'!$B$43,H3006*0.54*100/(100-'Заказ, cкидки и курсы валют'!$C$43),H3006))))),2)</f>
        <v>464.4</v>
      </c>
    </row>
    <row r="3007" spans="1:10" ht="13.5" thickBot="1">
      <c r="A3007" s="403" t="s">
        <v>7665</v>
      </c>
      <c r="B3007" s="645" t="s">
        <v>3969</v>
      </c>
      <c r="C3007" s="2288">
        <v>1.75</v>
      </c>
      <c r="D3007" s="1662">
        <v>135</v>
      </c>
      <c r="E3007" s="1856">
        <f t="shared" si="629"/>
        <v>166.53555555555556</v>
      </c>
      <c r="F3007" s="471">
        <f t="shared" ref="F3007:F3022" si="632">ROUND(E3007*(1-$F$11),2)</f>
        <v>166.54</v>
      </c>
      <c r="G3007" s="691">
        <f t="shared" si="630"/>
        <v>2866.6666666666665</v>
      </c>
      <c r="H3007" s="659">
        <f>ROUND(IF('Заказ, cкидки и курсы валют'!$J$23*E3007/1000*D3007&lt;387,387,'Заказ, cкидки и курсы валют'!$J$23*E3007/1000*D3007)*(1-'Заказ, cкидки и курсы валют'!$I$12),2)</f>
        <v>387</v>
      </c>
      <c r="I3007" s="14"/>
      <c r="J3007" s="96">
        <f>ROUND(IF(H3007&lt;'Заказ, cкидки и курсы валют'!$B$39,H3007*0.54*100/(100-'Заказ, cкидки и курсы валют'!$C$39),IF(H3007&lt;'Заказ, cкидки и курсы валют'!$B$40,H3007*0.54*100/(100-'Заказ, cкидки и курсы валют'!$C$40),IF(H3007&lt;'Заказ, cкидки и курсы валют'!$B$41,H3007*0.54*100/(100-'Заказ, cкидки и курсы валют'!$C$41),IF(H3007&lt;'Заказ, cкидки и курсы валют'!$B$42,H3007*0.54*100/(100-'Заказ, cкидки и курсы валют'!$C$42),IF(H3007&lt;'Заказ, cкидки и курсы валют'!$B$43,H3007*0.54*100/(100-'Заказ, cкидки и курсы валют'!$C$43),H3007))))),2)</f>
        <v>464.4</v>
      </c>
    </row>
    <row r="3008" spans="1:10" ht="13.5" thickBot="1">
      <c r="A3008" s="403" t="s">
        <v>7666</v>
      </c>
      <c r="B3008" s="645" t="s">
        <v>3970</v>
      </c>
      <c r="C3008" s="2288">
        <v>1.88</v>
      </c>
      <c r="D3008" s="1662">
        <v>110</v>
      </c>
      <c r="E3008" s="1856">
        <f t="shared" si="629"/>
        <v>204.44181818181818</v>
      </c>
      <c r="F3008" s="471">
        <f t="shared" si="632"/>
        <v>204.44</v>
      </c>
      <c r="G3008" s="691">
        <f t="shared" si="630"/>
        <v>3518.181818181818</v>
      </c>
      <c r="H3008" s="659">
        <f>ROUND(IF('Заказ, cкидки и курсы валют'!$J$23*E3008/1000*D3008&lt;387,387,'Заказ, cкидки и курсы валют'!$J$23*E3008/1000*D3008)*(1-'Заказ, cкидки и курсы валют'!$I$12),2)</f>
        <v>387</v>
      </c>
      <c r="I3008" s="14"/>
      <c r="J3008" s="96">
        <f>ROUND(IF(H3008&lt;'Заказ, cкидки и курсы валют'!$B$39,H3008*0.54*100/(100-'Заказ, cкидки и курсы валют'!$C$39),IF(H3008&lt;'Заказ, cкидки и курсы валют'!$B$40,H3008*0.54*100/(100-'Заказ, cкидки и курсы валют'!$C$40),IF(H3008&lt;'Заказ, cкидки и курсы валют'!$B$41,H3008*0.54*100/(100-'Заказ, cкидки и курсы валют'!$C$41),IF(H3008&lt;'Заказ, cкидки и курсы валют'!$B$42,H3008*0.54*100/(100-'Заказ, cкидки и курсы валют'!$C$42),IF(H3008&lt;'Заказ, cкидки и курсы валют'!$B$43,H3008*0.54*100/(100-'Заказ, cкидки и курсы валют'!$C$43),H3008))))),2)</f>
        <v>464.4</v>
      </c>
    </row>
    <row r="3009" spans="1:10" ht="13.5" thickBot="1">
      <c r="A3009" s="403" t="s">
        <v>7667</v>
      </c>
      <c r="B3009" s="645" t="s">
        <v>3971</v>
      </c>
      <c r="C3009" s="2288">
        <v>2.27</v>
      </c>
      <c r="D3009" s="1662">
        <v>85</v>
      </c>
      <c r="E3009" s="1856">
        <f t="shared" si="629"/>
        <v>220.33529411764707</v>
      </c>
      <c r="F3009" s="471">
        <f t="shared" si="632"/>
        <v>220.34</v>
      </c>
      <c r="G3009" s="691">
        <f t="shared" si="630"/>
        <v>4552.9411764705883</v>
      </c>
      <c r="H3009" s="659">
        <f>ROUND(IF('Заказ, cкидки и курсы валют'!$J$23*E3009/1000*D3009&lt;387,387,'Заказ, cкидки и курсы валют'!$J$23*E3009/1000*D3009)*(1-'Заказ, cкидки и курсы валют'!$I$12),2)</f>
        <v>387</v>
      </c>
      <c r="I3009" s="14"/>
      <c r="J3009" s="96">
        <f>ROUND(IF(H3009&lt;'Заказ, cкидки и курсы валют'!$B$39,H3009*0.54*100/(100-'Заказ, cкидки и курсы валют'!$C$39),IF(H3009&lt;'Заказ, cкидки и курсы валют'!$B$40,H3009*0.54*100/(100-'Заказ, cкидки и курсы валют'!$C$40),IF(H3009&lt;'Заказ, cкидки и курсы валют'!$B$41,H3009*0.54*100/(100-'Заказ, cкидки и курсы валют'!$C$41),IF(H3009&lt;'Заказ, cкидки и курсы валют'!$B$42,H3009*0.54*100/(100-'Заказ, cкидки и курсы валют'!$C$42),IF(H3009&lt;'Заказ, cкидки и курсы валют'!$B$43,H3009*0.54*100/(100-'Заказ, cкидки и курсы валют'!$C$43),H3009))))),2)</f>
        <v>464.4</v>
      </c>
    </row>
    <row r="3010" spans="1:10" ht="13.5" thickBot="1">
      <c r="A3010" s="403" t="s">
        <v>7668</v>
      </c>
      <c r="B3010" s="645" t="s">
        <v>3972</v>
      </c>
      <c r="C3010" s="2288">
        <v>2.4500000000000002</v>
      </c>
      <c r="D3010" s="1662">
        <v>85</v>
      </c>
      <c r="E3010" s="1856">
        <f t="shared" si="629"/>
        <v>234.55529411764707</v>
      </c>
      <c r="F3010" s="471">
        <f t="shared" si="632"/>
        <v>234.56</v>
      </c>
      <c r="G3010" s="691">
        <f t="shared" si="630"/>
        <v>4552.9411764705883</v>
      </c>
      <c r="H3010" s="659">
        <f>ROUND(IF('Заказ, cкидки и курсы валют'!$J$23*E3010/1000*D3010&lt;387,387,'Заказ, cкидки и курсы валют'!$J$23*E3010/1000*D3010)*(1-'Заказ, cкидки и курсы валют'!$I$12),2)</f>
        <v>387</v>
      </c>
      <c r="I3010" s="14"/>
      <c r="J3010" s="96">
        <f>ROUND(IF(H3010&lt;'Заказ, cкидки и курсы валют'!$B$39,H3010*0.54*100/(100-'Заказ, cкидки и курсы валют'!$C$39),IF(H3010&lt;'Заказ, cкидки и курсы валют'!$B$40,H3010*0.54*100/(100-'Заказ, cкидки и курсы валют'!$C$40),IF(H3010&lt;'Заказ, cкидки и курсы валют'!$B$41,H3010*0.54*100/(100-'Заказ, cкидки и курсы валют'!$C$41),IF(H3010&lt;'Заказ, cкидки и курсы валют'!$B$42,H3010*0.54*100/(100-'Заказ, cкидки и курсы валют'!$C$42),IF(H3010&lt;'Заказ, cкидки и курсы валют'!$B$43,H3010*0.54*100/(100-'Заказ, cкидки и курсы валют'!$C$43),H3010))))),2)</f>
        <v>464.4</v>
      </c>
    </row>
    <row r="3011" spans="1:10" ht="13.5" thickBot="1">
      <c r="A3011" s="403" t="s">
        <v>7669</v>
      </c>
      <c r="B3011" s="645" t="s">
        <v>3973</v>
      </c>
      <c r="C3011" s="2288">
        <v>2.65</v>
      </c>
      <c r="D3011" s="1662">
        <v>75</v>
      </c>
      <c r="E3011" s="1856">
        <f t="shared" si="629"/>
        <v>252.94</v>
      </c>
      <c r="F3011" s="471">
        <f t="shared" si="632"/>
        <v>252.94</v>
      </c>
      <c r="G3011" s="691">
        <f t="shared" si="630"/>
        <v>5160</v>
      </c>
      <c r="H3011" s="659">
        <f>ROUND(IF('Заказ, cкидки и курсы валют'!$J$23*E3011/1000*D3011&lt;387,387,'Заказ, cкидки и курсы валют'!$J$23*E3011/1000*D3011)*(1-'Заказ, cкидки и курсы валют'!$I$12),2)</f>
        <v>387</v>
      </c>
      <c r="I3011" s="14"/>
      <c r="J3011" s="96">
        <f>ROUND(IF(H3011&lt;'Заказ, cкидки и курсы валют'!$B$39,H3011*0.54*100/(100-'Заказ, cкидки и курсы валют'!$C$39),IF(H3011&lt;'Заказ, cкидки и курсы валют'!$B$40,H3011*0.54*100/(100-'Заказ, cкидки и курсы валют'!$C$40),IF(H3011&lt;'Заказ, cкидки и курсы валют'!$B$41,H3011*0.54*100/(100-'Заказ, cкидки и курсы валют'!$C$41),IF(H3011&lt;'Заказ, cкидки и курсы валют'!$B$42,H3011*0.54*100/(100-'Заказ, cкидки и курсы валют'!$C$42),IF(H3011&lt;'Заказ, cкидки и курсы валют'!$B$43,H3011*0.54*100/(100-'Заказ, cкидки и курсы валют'!$C$43),H3011))))),2)</f>
        <v>464.4</v>
      </c>
    </row>
    <row r="3012" spans="1:10" ht="13.5" thickBot="1">
      <c r="A3012" s="403" t="s">
        <v>7670</v>
      </c>
      <c r="B3012" s="645" t="s">
        <v>3974</v>
      </c>
      <c r="C3012" s="2288">
        <v>2.78</v>
      </c>
      <c r="D3012" s="1662">
        <v>70</v>
      </c>
      <c r="E3012" s="1856">
        <f t="shared" si="629"/>
        <v>278.42285714285714</v>
      </c>
      <c r="F3012" s="471">
        <f t="shared" si="632"/>
        <v>278.42</v>
      </c>
      <c r="G3012" s="691">
        <f t="shared" si="630"/>
        <v>5528.5714285714284</v>
      </c>
      <c r="H3012" s="659">
        <f>ROUND(IF('Заказ, cкидки и курсы валют'!$J$23*E3012/1000*D3012&lt;387,387,'Заказ, cкидки и курсы валют'!$J$23*E3012/1000*D3012)*(1-'Заказ, cкидки и курсы валют'!$I$12),2)</f>
        <v>387</v>
      </c>
      <c r="I3012" s="14"/>
      <c r="J3012" s="96">
        <f>ROUND(IF(H3012&lt;'Заказ, cкидки и курсы валют'!$B$39,H3012*0.54*100/(100-'Заказ, cкидки и курсы валют'!$C$39),IF(H3012&lt;'Заказ, cкидки и курсы валют'!$B$40,H3012*0.54*100/(100-'Заказ, cкидки и курсы валют'!$C$40),IF(H3012&lt;'Заказ, cкидки и курсы валют'!$B$41,H3012*0.54*100/(100-'Заказ, cкидки и курсы валют'!$C$41),IF(H3012&lt;'Заказ, cкидки и курсы валют'!$B$42,H3012*0.54*100/(100-'Заказ, cкидки и курсы валют'!$C$42),IF(H3012&lt;'Заказ, cкидки и курсы валют'!$B$43,H3012*0.54*100/(100-'Заказ, cкидки и курсы валют'!$C$43),H3012))))),2)</f>
        <v>464.4</v>
      </c>
    </row>
    <row r="3013" spans="1:10" ht="13.5" thickBot="1">
      <c r="A3013" s="403" t="s">
        <v>7671</v>
      </c>
      <c r="B3013" s="645" t="s">
        <v>3975</v>
      </c>
      <c r="C3013" s="2288">
        <v>3.11</v>
      </c>
      <c r="D3013" s="1662">
        <v>55</v>
      </c>
      <c r="E3013" s="1856">
        <f t="shared" si="629"/>
        <v>325.04363636363638</v>
      </c>
      <c r="F3013" s="471">
        <f t="shared" si="632"/>
        <v>325.04000000000002</v>
      </c>
      <c r="G3013" s="691">
        <f t="shared" si="630"/>
        <v>7036.363636363636</v>
      </c>
      <c r="H3013" s="659">
        <f>ROUND(IF('Заказ, cкидки и курсы валют'!$J$23*E3013/1000*D3013&lt;387,387,'Заказ, cкидки и курсы валют'!$J$23*E3013/1000*D3013)*(1-'Заказ, cкидки и курсы валют'!$I$12),2)</f>
        <v>387</v>
      </c>
      <c r="I3013" s="14"/>
      <c r="J3013" s="96">
        <f>ROUND(IF(H3013&lt;'Заказ, cкидки и курсы валют'!$B$39,H3013*0.54*100/(100-'Заказ, cкидки и курсы валют'!$C$39),IF(H3013&lt;'Заказ, cкидки и курсы валют'!$B$40,H3013*0.54*100/(100-'Заказ, cкидки и курсы валют'!$C$40),IF(H3013&lt;'Заказ, cкидки и курсы валют'!$B$41,H3013*0.54*100/(100-'Заказ, cкидки и курсы валют'!$C$41),IF(H3013&lt;'Заказ, cкидки и курсы валют'!$B$42,H3013*0.54*100/(100-'Заказ, cкидки и курсы валют'!$C$42),IF(H3013&lt;'Заказ, cкидки и курсы валют'!$B$43,H3013*0.54*100/(100-'Заказ, cкидки и курсы валют'!$C$43),H3013))))),2)</f>
        <v>464.4</v>
      </c>
    </row>
    <row r="3014" spans="1:10" ht="13.5" thickBot="1">
      <c r="A3014" s="403" t="s">
        <v>7672</v>
      </c>
      <c r="B3014" s="645" t="s">
        <v>3976</v>
      </c>
      <c r="C3014" s="2288">
        <v>3.75</v>
      </c>
      <c r="D3014" s="1662">
        <v>45</v>
      </c>
      <c r="E3014" s="1856">
        <f t="shared" si="629"/>
        <v>359.56666666666666</v>
      </c>
      <c r="F3014" s="471">
        <f t="shared" si="632"/>
        <v>359.57</v>
      </c>
      <c r="G3014" s="691">
        <f t="shared" si="630"/>
        <v>8600</v>
      </c>
      <c r="H3014" s="659">
        <f>ROUND(IF('Заказ, cкидки и курсы валют'!$J$23*E3014/1000*D3014&lt;387,387,'Заказ, cкидки и курсы валют'!$J$23*E3014/1000*D3014)*(1-'Заказ, cкидки и курсы валют'!$I$12),2)</f>
        <v>387</v>
      </c>
      <c r="I3014" s="14"/>
      <c r="J3014" s="96">
        <f>ROUND(IF(H3014&lt;'Заказ, cкидки и курсы валют'!$B$39,H3014*0.54*100/(100-'Заказ, cкидки и курсы валют'!$C$39),IF(H3014&lt;'Заказ, cкидки и курсы валют'!$B$40,H3014*0.54*100/(100-'Заказ, cкидки и курсы валют'!$C$40),IF(H3014&lt;'Заказ, cкидки и курсы валют'!$B$41,H3014*0.54*100/(100-'Заказ, cкидки и курсы валют'!$C$41),IF(H3014&lt;'Заказ, cкидки и курсы валют'!$B$42,H3014*0.54*100/(100-'Заказ, cкидки и курсы валют'!$C$42),IF(H3014&lt;'Заказ, cкидки и курсы валют'!$B$43,H3014*0.54*100/(100-'Заказ, cкидки и курсы валют'!$C$43),H3014))))),2)</f>
        <v>464.4</v>
      </c>
    </row>
    <row r="3015" spans="1:10" ht="13.5" thickBot="1">
      <c r="A3015" s="403" t="s">
        <v>7673</v>
      </c>
      <c r="B3015" s="2052" t="s">
        <v>2613</v>
      </c>
      <c r="C3015" s="2288">
        <v>4.25</v>
      </c>
      <c r="D3015" s="1662">
        <v>40</v>
      </c>
      <c r="E3015" s="1856">
        <f t="shared" si="629"/>
        <v>447.84</v>
      </c>
      <c r="F3015" s="471">
        <f t="shared" si="632"/>
        <v>447.84</v>
      </c>
      <c r="G3015" s="691">
        <f t="shared" si="630"/>
        <v>9675</v>
      </c>
      <c r="H3015" s="659">
        <f>ROUND(IF('Заказ, cкидки и курсы валют'!$J$23*E3015/1000*D3015&lt;387,387,'Заказ, cкидки и курсы валют'!$J$23*E3015/1000*D3015)*(1-'Заказ, cкидки и курсы валют'!$I$12),2)</f>
        <v>387</v>
      </c>
      <c r="I3015" s="14"/>
      <c r="J3015" s="96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464.4</v>
      </c>
    </row>
    <row r="3016" spans="1:10" ht="13.5" thickBot="1">
      <c r="A3016" s="403" t="s">
        <v>7674</v>
      </c>
      <c r="B3016" s="645" t="s">
        <v>3977</v>
      </c>
      <c r="C3016" s="2288">
        <v>4.55</v>
      </c>
      <c r="D3016" s="1588">
        <v>30</v>
      </c>
      <c r="E3016" s="1856">
        <f t="shared" si="629"/>
        <v>526.80000000000007</v>
      </c>
      <c r="F3016" s="471">
        <f t="shared" si="632"/>
        <v>526.79999999999995</v>
      </c>
      <c r="G3016" s="691">
        <f t="shared" si="630"/>
        <v>12900</v>
      </c>
      <c r="H3016" s="659">
        <f>ROUND(IF('Заказ, cкидки и курсы валют'!$J$23*E3016/1000*D3016&lt;387,387,'Заказ, cкидки и курсы валют'!$J$23*E3016/1000*D3016)*(1-'Заказ, cкидки и курсы валют'!$I$12),2)</f>
        <v>387</v>
      </c>
      <c r="I3016" s="14"/>
      <c r="J3016" s="96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464.4</v>
      </c>
    </row>
    <row r="3017" spans="1:10" ht="13.5" thickBot="1">
      <c r="A3017" s="403" t="s">
        <v>7675</v>
      </c>
      <c r="B3017" s="645" t="s">
        <v>3978</v>
      </c>
      <c r="C3017" s="2288">
        <v>5.2</v>
      </c>
      <c r="D3017" s="1588">
        <v>20</v>
      </c>
      <c r="E3017" s="1856">
        <f t="shared" si="629"/>
        <v>685.92000000000007</v>
      </c>
      <c r="F3017" s="471">
        <f t="shared" si="632"/>
        <v>685.92</v>
      </c>
      <c r="G3017" s="691">
        <f t="shared" si="630"/>
        <v>19350</v>
      </c>
      <c r="H3017" s="659">
        <f>ROUND(IF('Заказ, cкидки и курсы валют'!$J$23*E3017/1000*D3017&lt;387,387,'Заказ, cкидки и курсы валют'!$J$23*E3017/1000*D3017)*(1-'Заказ, cкидки и курсы валют'!$I$12),2)</f>
        <v>387</v>
      </c>
      <c r="I3017" s="14"/>
      <c r="J3017" s="96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464.4</v>
      </c>
    </row>
    <row r="3018" spans="1:10" ht="13.5" thickBot="1">
      <c r="A3018" s="403" t="s">
        <v>10770</v>
      </c>
      <c r="B3018" s="645" t="s">
        <v>8970</v>
      </c>
      <c r="C3018" s="2306">
        <v>2.4300000000000002</v>
      </c>
      <c r="D3018" s="1588">
        <v>100</v>
      </c>
      <c r="E3018" s="1856">
        <f t="shared" si="629"/>
        <v>237.62</v>
      </c>
      <c r="F3018" s="471">
        <f t="shared" si="632"/>
        <v>237.62</v>
      </c>
      <c r="G3018" s="691">
        <f t="shared" si="630"/>
        <v>3870</v>
      </c>
      <c r="H3018" s="659">
        <f>ROUND(IF('Заказ, cкидки и курсы валют'!$J$23*E3018/1000*D3018&lt;387,387,'Заказ, cкидки и курсы валют'!$J$23*E3018/1000*D3018)*(1-'Заказ, cкидки и курсы валют'!$I$12),2)</f>
        <v>387</v>
      </c>
      <c r="I3018" s="14"/>
      <c r="J3018" s="96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464.4</v>
      </c>
    </row>
    <row r="3019" spans="1:10" ht="13.5" thickBot="1">
      <c r="A3019" s="403" t="s">
        <v>7676</v>
      </c>
      <c r="B3019" s="645" t="s">
        <v>3979</v>
      </c>
      <c r="C3019" s="2306">
        <v>2.5</v>
      </c>
      <c r="D3019" s="1588">
        <v>100</v>
      </c>
      <c r="E3019" s="1856">
        <f t="shared" si="629"/>
        <v>229.94</v>
      </c>
      <c r="F3019" s="471">
        <f t="shared" si="632"/>
        <v>229.94</v>
      </c>
      <c r="G3019" s="691">
        <f t="shared" si="630"/>
        <v>3870</v>
      </c>
      <c r="H3019" s="659">
        <f>ROUND(IF('Заказ, cкидки и курсы валют'!$J$23*E3019/1000*D3019&lt;387,387,'Заказ, cкидки и курсы валют'!$J$23*E3019/1000*D3019)*(1-'Заказ, cкидки и курсы валют'!$I$12),2)</f>
        <v>387</v>
      </c>
      <c r="I3019" s="14"/>
      <c r="J3019" s="96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464.4</v>
      </c>
    </row>
    <row r="3020" spans="1:10" ht="13.5" thickBot="1">
      <c r="A3020" s="403" t="s">
        <v>10771</v>
      </c>
      <c r="B3020" s="645" t="s">
        <v>5676</v>
      </c>
      <c r="C3020" s="2288">
        <v>2.8</v>
      </c>
      <c r="D3020" s="1588">
        <v>100</v>
      </c>
      <c r="E3020" s="1856">
        <f t="shared" si="629"/>
        <v>242.5</v>
      </c>
      <c r="F3020" s="471">
        <f t="shared" si="632"/>
        <v>242.5</v>
      </c>
      <c r="G3020" s="691">
        <f t="shared" si="630"/>
        <v>3870</v>
      </c>
      <c r="H3020" s="659">
        <f>ROUND(IF('Заказ, cкидки и курсы валют'!$J$23*E3020/1000*D3020&lt;387,387,'Заказ, cкидки и курсы валют'!$J$23*E3020/1000*D3020)*(1-'Заказ, cкидки и курсы валют'!$I$12),2)</f>
        <v>387</v>
      </c>
      <c r="I3020" s="14"/>
      <c r="J3020" s="96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464.4</v>
      </c>
    </row>
    <row r="3021" spans="1:10" ht="13.5" thickBot="1">
      <c r="A3021" s="403" t="s">
        <v>10684</v>
      </c>
      <c r="B3021" s="645" t="s">
        <v>10681</v>
      </c>
      <c r="C3021" s="2288">
        <v>3.08</v>
      </c>
      <c r="D3021" s="1588">
        <v>100</v>
      </c>
      <c r="E3021" s="1856">
        <f t="shared" si="629"/>
        <v>256.03999999999996</v>
      </c>
      <c r="F3021" s="471">
        <f t="shared" si="632"/>
        <v>256.04000000000002</v>
      </c>
      <c r="G3021" s="691">
        <f t="shared" si="630"/>
        <v>3870</v>
      </c>
      <c r="H3021" s="659">
        <f>ROUND(IF('Заказ, cкидки и курсы валют'!$J$23*E3021/1000*D3021&lt;387,387,'Заказ, cкидки и курсы валют'!$J$23*E3021/1000*D3021)*(1-'Заказ, cкидки и курсы валют'!$I$12),2)</f>
        <v>387</v>
      </c>
      <c r="I3021" s="14"/>
      <c r="J3021" s="96">
        <f>ROUND(IF(H3021&lt;'Заказ, cкидки и курсы валют'!$B$39,H3021*0.54*100/(100-'Заказ, cкидки и курсы валют'!$C$39),IF(H3021&lt;'Заказ, cкидки и курсы валют'!$B$40,H3021*0.54*100/(100-'Заказ, cкидки и курсы валют'!$C$40),IF(H3021&lt;'Заказ, cкидки и курсы валют'!$B$41,H3021*0.54*100/(100-'Заказ, cкидки и курсы валют'!$C$41),IF(H3021&lt;'Заказ, cкидки и курсы валют'!$B$42,H3021*0.54*100/(100-'Заказ, cкидки и курсы валют'!$C$42),IF(H3021&lt;'Заказ, cкидки и курсы валют'!$B$43,H3021*0.54*100/(100-'Заказ, cкидки и курсы валют'!$C$43),H3021))))),2)</f>
        <v>464.4</v>
      </c>
    </row>
    <row r="3022" spans="1:10" ht="13.5" thickBot="1">
      <c r="A3022" s="403" t="s">
        <v>7677</v>
      </c>
      <c r="B3022" s="645" t="s">
        <v>3980</v>
      </c>
      <c r="C3022" s="2288">
        <v>3.23</v>
      </c>
      <c r="D3022" s="1588">
        <v>70</v>
      </c>
      <c r="E3022" s="1856">
        <f t="shared" si="629"/>
        <v>297.80285714285714</v>
      </c>
      <c r="F3022" s="471">
        <f t="shared" si="632"/>
        <v>297.8</v>
      </c>
      <c r="G3022" s="691">
        <f t="shared" si="630"/>
        <v>5528.5714285714284</v>
      </c>
      <c r="H3022" s="659">
        <f>ROUND(IF('Заказ, cкидки и курсы валют'!$J$23*E3022/1000*D3022&lt;387,387,'Заказ, cкидки и курсы валют'!$J$23*E3022/1000*D3022)*(1-'Заказ, cкидки и курсы валют'!$I$12),2)</f>
        <v>387</v>
      </c>
      <c r="I3022" s="14"/>
      <c r="J3022" s="96">
        <f>ROUND(IF(H3022&lt;'Заказ, cкидки и курсы валют'!$B$39,H3022*0.54*100/(100-'Заказ, cкидки и курсы валют'!$C$39),IF(H3022&lt;'Заказ, cкидки и курсы валют'!$B$40,H3022*0.54*100/(100-'Заказ, cкидки и курсы валют'!$C$40),IF(H3022&lt;'Заказ, cкидки и курсы валют'!$B$41,H3022*0.54*100/(100-'Заказ, cкидки и курсы валют'!$C$41),IF(H3022&lt;'Заказ, cкидки и курсы валют'!$B$42,H3022*0.54*100/(100-'Заказ, cкидки и курсы валют'!$C$42),IF(H3022&lt;'Заказ, cкидки и курсы валют'!$B$43,H3022*0.54*100/(100-'Заказ, cкидки и курсы валют'!$C$43),H3022))))),2)</f>
        <v>464.4</v>
      </c>
    </row>
    <row r="3023" spans="1:10" ht="13.5" thickBot="1">
      <c r="A3023" s="403" t="s">
        <v>7678</v>
      </c>
      <c r="B3023" s="645" t="s">
        <v>3981</v>
      </c>
      <c r="C3023" s="2288">
        <v>3.71</v>
      </c>
      <c r="D3023" s="1588">
        <v>65</v>
      </c>
      <c r="E3023" s="1856">
        <f t="shared" si="629"/>
        <v>330.02461538461534</v>
      </c>
      <c r="F3023" s="471">
        <f t="shared" ref="F3023:F3038" si="633">ROUND(E3023*(1-$F$11),2)</f>
        <v>330.02</v>
      </c>
      <c r="G3023" s="691">
        <f t="shared" si="630"/>
        <v>5953.8461538461543</v>
      </c>
      <c r="H3023" s="659">
        <f>ROUND(IF('Заказ, cкидки и курсы валют'!$J$23*E3023/1000*D3023&lt;387,387,'Заказ, cкидки и курсы валют'!$J$23*E3023/1000*D3023)*(1-'Заказ, cкидки и курсы валют'!$I$12),2)</f>
        <v>387</v>
      </c>
      <c r="I3023" s="14"/>
      <c r="J3023" s="96">
        <f>ROUND(IF(H3023&lt;'Заказ, cкидки и курсы валют'!$B$39,H3023*0.54*100/(100-'Заказ, cкидки и курсы валют'!$C$39),IF(H3023&lt;'Заказ, cкидки и курсы валют'!$B$40,H3023*0.54*100/(100-'Заказ, cкидки и курсы валют'!$C$40),IF(H3023&lt;'Заказ, cкидки и курсы валют'!$B$41,H3023*0.54*100/(100-'Заказ, cкидки и курсы валют'!$C$41),IF(H3023&lt;'Заказ, cкидки и курсы валют'!$B$42,H3023*0.54*100/(100-'Заказ, cкидки и курсы валют'!$C$42),IF(H3023&lt;'Заказ, cкидки и курсы валют'!$B$43,H3023*0.54*100/(100-'Заказ, cкидки и курсы валют'!$C$43),H3023))))),2)</f>
        <v>464.4</v>
      </c>
    </row>
    <row r="3024" spans="1:10" ht="13.5" thickBot="1">
      <c r="A3024" s="403" t="s">
        <v>7679</v>
      </c>
      <c r="B3024" s="645" t="s">
        <v>3982</v>
      </c>
      <c r="C3024" s="2346">
        <v>4.1900000000000004</v>
      </c>
      <c r="D3024" s="1588">
        <v>50</v>
      </c>
      <c r="E3024" s="1856">
        <f t="shared" si="629"/>
        <v>398.84000000000003</v>
      </c>
      <c r="F3024" s="471">
        <f t="shared" si="633"/>
        <v>398.84</v>
      </c>
      <c r="G3024" s="691">
        <f t="shared" si="630"/>
        <v>7740</v>
      </c>
      <c r="H3024" s="659">
        <f>ROUND(IF('Заказ, cкидки и курсы валют'!$J$23*E3024/1000*D3024&lt;387,387,'Заказ, cкидки и курсы валют'!$J$23*E3024/1000*D3024)*(1-'Заказ, cкидки и курсы валют'!$I$12),2)</f>
        <v>387</v>
      </c>
      <c r="I3024" s="14"/>
      <c r="J3024" s="96">
        <f>ROUND(IF(H3024&lt;'Заказ, cкидки и курсы валют'!$B$39,H3024*0.54*100/(100-'Заказ, cкидки и курсы валют'!$C$39),IF(H3024&lt;'Заказ, cкидки и курсы валют'!$B$40,H3024*0.54*100/(100-'Заказ, cкидки и курсы валют'!$C$40),IF(H3024&lt;'Заказ, cкидки и курсы валют'!$B$41,H3024*0.54*100/(100-'Заказ, cкидки и курсы валют'!$C$41),IF(H3024&lt;'Заказ, cкидки и курсы валют'!$B$42,H3024*0.54*100/(100-'Заказ, cкидки и курсы валют'!$C$42),IF(H3024&lt;'Заказ, cкидки и курсы валют'!$B$43,H3024*0.54*100/(100-'Заказ, cкидки и курсы валют'!$C$43),H3024))))),2)</f>
        <v>464.4</v>
      </c>
    </row>
    <row r="3025" spans="1:10" ht="13.5" thickBot="1">
      <c r="A3025" s="403" t="s">
        <v>7680</v>
      </c>
      <c r="B3025" s="645" t="s">
        <v>3983</v>
      </c>
      <c r="C3025" s="2346">
        <v>4.66</v>
      </c>
      <c r="D3025" s="1588">
        <v>45</v>
      </c>
      <c r="E3025" s="1856">
        <f t="shared" si="629"/>
        <v>446.70666666666671</v>
      </c>
      <c r="F3025" s="471">
        <f t="shared" si="633"/>
        <v>446.71</v>
      </c>
      <c r="G3025" s="691">
        <f t="shared" si="630"/>
        <v>8600</v>
      </c>
      <c r="H3025" s="659">
        <f>ROUND(IF('Заказ, cкидки и курсы валют'!$J$23*E3025/1000*D3025&lt;387,387,'Заказ, cкидки и курсы валют'!$J$23*E3025/1000*D3025)*(1-'Заказ, cкидки и курсы валют'!$I$12),2)</f>
        <v>387</v>
      </c>
      <c r="I3025" s="14"/>
      <c r="J3025" s="96">
        <f>ROUND(IF(H3025&lt;'Заказ, cкидки и курсы валют'!$B$39,H3025*0.54*100/(100-'Заказ, cкидки и курсы валют'!$C$39),IF(H3025&lt;'Заказ, cкидки и курсы валют'!$B$40,H3025*0.54*100/(100-'Заказ, cкидки и курсы валют'!$C$40),IF(H3025&lt;'Заказ, cкидки и курсы валют'!$B$41,H3025*0.54*100/(100-'Заказ, cкидки и курсы валют'!$C$41),IF(H3025&lt;'Заказ, cкидки и курсы валют'!$B$42,H3025*0.54*100/(100-'Заказ, cкидки и курсы валют'!$C$42),IF(H3025&lt;'Заказ, cкидки и курсы валют'!$B$43,H3025*0.54*100/(100-'Заказ, cкидки и курсы валют'!$C$43),H3025))))),2)</f>
        <v>464.4</v>
      </c>
    </row>
    <row r="3026" spans="1:10" ht="13.5" thickBot="1">
      <c r="A3026" s="403" t="s">
        <v>7681</v>
      </c>
      <c r="B3026" s="645" t="s">
        <v>3984</v>
      </c>
      <c r="C3026" s="2346">
        <v>5.7</v>
      </c>
      <c r="D3026" s="1588">
        <v>40</v>
      </c>
      <c r="E3026" s="1856">
        <f t="shared" si="629"/>
        <v>508.26</v>
      </c>
      <c r="F3026" s="471">
        <f t="shared" si="633"/>
        <v>508.26</v>
      </c>
      <c r="G3026" s="691">
        <f t="shared" si="630"/>
        <v>9675</v>
      </c>
      <c r="H3026" s="659">
        <f>ROUND(IF('Заказ, cкидки и курсы валют'!$J$23*E3026/1000*D3026&lt;387,387,'Заказ, cкидки и курсы валют'!$J$23*E3026/1000*D3026)*(1-'Заказ, cкидки и курсы валют'!$I$12),2)</f>
        <v>387</v>
      </c>
      <c r="I3026" s="14"/>
      <c r="J3026" s="96">
        <f>ROUND(IF(H3026&lt;'Заказ, cкидки и курсы валют'!$B$39,H3026*0.54*100/(100-'Заказ, cкидки и курсы валют'!$C$39),IF(H3026&lt;'Заказ, cкидки и курсы валют'!$B$40,H3026*0.54*100/(100-'Заказ, cкидки и курсы валют'!$C$40),IF(H3026&lt;'Заказ, cкидки и курсы валют'!$B$41,H3026*0.54*100/(100-'Заказ, cкидки и курсы валют'!$C$41),IF(H3026&lt;'Заказ, cкидки и курсы валют'!$B$42,H3026*0.54*100/(100-'Заказ, cкидки и курсы валют'!$C$42),IF(H3026&lt;'Заказ, cкидки и курсы валют'!$B$43,H3026*0.54*100/(100-'Заказ, cкидки и курсы валют'!$C$43),H3026))))),2)</f>
        <v>464.4</v>
      </c>
    </row>
    <row r="3027" spans="1:10" ht="13.5" thickBot="1">
      <c r="A3027" s="403" t="s">
        <v>7682</v>
      </c>
      <c r="B3027" s="645" t="s">
        <v>3985</v>
      </c>
      <c r="C3027" s="2346">
        <v>5.78</v>
      </c>
      <c r="D3027" s="1588">
        <v>30</v>
      </c>
      <c r="E3027" s="1856">
        <f t="shared" si="629"/>
        <v>593.24</v>
      </c>
      <c r="F3027" s="471">
        <f t="shared" si="633"/>
        <v>593.24</v>
      </c>
      <c r="G3027" s="691">
        <f t="shared" si="630"/>
        <v>12900</v>
      </c>
      <c r="H3027" s="659">
        <f>ROUND(IF('Заказ, cкидки и курсы валют'!$J$23*E3027/1000*D3027&lt;387,387,'Заказ, cкидки и курсы валют'!$J$23*E3027/1000*D3027)*(1-'Заказ, cкидки и курсы валют'!$I$12),2)</f>
        <v>387</v>
      </c>
      <c r="I3027" s="14"/>
      <c r="J3027" s="96">
        <f>ROUND(IF(H3027&lt;'Заказ, cкидки и курсы валют'!$B$39,H3027*0.54*100/(100-'Заказ, cкидки и курсы валют'!$C$39),IF(H3027&lt;'Заказ, cкидки и курсы валют'!$B$40,H3027*0.54*100/(100-'Заказ, cкидки и курсы валют'!$C$40),IF(H3027&lt;'Заказ, cкидки и курсы валют'!$B$41,H3027*0.54*100/(100-'Заказ, cкидки и курсы валют'!$C$41),IF(H3027&lt;'Заказ, cкидки и курсы валют'!$B$42,H3027*0.54*100/(100-'Заказ, cкидки и курсы валют'!$C$42),IF(H3027&lt;'Заказ, cкидки и курсы валют'!$B$43,H3027*0.54*100/(100-'Заказ, cкидки и курсы валют'!$C$43),H3027))))),2)</f>
        <v>464.4</v>
      </c>
    </row>
    <row r="3028" spans="1:10" ht="13.5" thickBot="1">
      <c r="A3028" s="403" t="s">
        <v>7683</v>
      </c>
      <c r="B3028" s="645" t="s">
        <v>3986</v>
      </c>
      <c r="C3028" s="2346">
        <v>7</v>
      </c>
      <c r="D3028" s="1588">
        <v>20</v>
      </c>
      <c r="E3028" s="1856">
        <f t="shared" si="629"/>
        <v>783.3</v>
      </c>
      <c r="F3028" s="471">
        <f t="shared" si="633"/>
        <v>783.3</v>
      </c>
      <c r="G3028" s="691">
        <f t="shared" si="630"/>
        <v>19350</v>
      </c>
      <c r="H3028" s="659">
        <f>ROUND(IF('Заказ, cкидки и курсы валют'!$J$23*E3028/1000*D3028&lt;387,387,'Заказ, cкидки и курсы валют'!$J$23*E3028/1000*D3028)*(1-'Заказ, cкидки и курсы валют'!$I$12),2)</f>
        <v>387</v>
      </c>
      <c r="I3028" s="14"/>
      <c r="J3028" s="96">
        <f>ROUND(IF(H3028&lt;'Заказ, cкидки и курсы валют'!$B$39,H3028*0.54*100/(100-'Заказ, cкидки и курсы валют'!$C$39),IF(H3028&lt;'Заказ, cкидки и курсы валют'!$B$40,H3028*0.54*100/(100-'Заказ, cкидки и курсы валют'!$C$40),IF(H3028&lt;'Заказ, cкидки и курсы валют'!$B$41,H3028*0.54*100/(100-'Заказ, cкидки и курсы валют'!$C$41),IF(H3028&lt;'Заказ, cкидки и курсы валют'!$B$42,H3028*0.54*100/(100-'Заказ, cкидки и курсы валют'!$C$42),IF(H3028&lt;'Заказ, cкидки и курсы валют'!$B$43,H3028*0.54*100/(100-'Заказ, cкидки и курсы валют'!$C$43),H3028))))),2)</f>
        <v>464.4</v>
      </c>
    </row>
    <row r="3029" spans="1:10" ht="13.5" thickBot="1">
      <c r="A3029" s="403" t="s">
        <v>7684</v>
      </c>
      <c r="B3029" s="645" t="s">
        <v>3987</v>
      </c>
      <c r="C3029" s="2288">
        <v>7.92</v>
      </c>
      <c r="D3029" s="1588">
        <v>20</v>
      </c>
      <c r="E3029" s="1856">
        <f t="shared" si="629"/>
        <v>811.2</v>
      </c>
      <c r="F3029" s="471">
        <f t="shared" si="633"/>
        <v>811.2</v>
      </c>
      <c r="G3029" s="691">
        <f t="shared" si="630"/>
        <v>19350</v>
      </c>
      <c r="H3029" s="659">
        <f>ROUND(IF('Заказ, cкидки и курсы валют'!$J$23*E3029/1000*D3029&lt;387,387,'Заказ, cкидки и курсы валют'!$J$23*E3029/1000*D3029)*(1-'Заказ, cкидки и курсы валют'!$I$12),2)</f>
        <v>387</v>
      </c>
      <c r="I3029" s="14"/>
      <c r="J3029" s="96">
        <f>ROUND(IF(H3029&lt;'Заказ, cкидки и курсы валют'!$B$39,H3029*0.54*100/(100-'Заказ, cкидки и курсы валют'!$C$39),IF(H3029&lt;'Заказ, cкидки и курсы валют'!$B$40,H3029*0.54*100/(100-'Заказ, cкидки и курсы валют'!$C$40),IF(H3029&lt;'Заказ, cкидки и курсы валют'!$B$41,H3029*0.54*100/(100-'Заказ, cкидки и курсы валют'!$C$41),IF(H3029&lt;'Заказ, cкидки и курсы валют'!$B$42,H3029*0.54*100/(100-'Заказ, cкидки и курсы валют'!$C$42),IF(H3029&lt;'Заказ, cкидки и курсы валют'!$B$43,H3029*0.54*100/(100-'Заказ, cкидки и курсы валют'!$C$43),H3029))))),2)</f>
        <v>464.4</v>
      </c>
    </row>
    <row r="3030" spans="1:10" ht="13.5" thickBot="1">
      <c r="A3030" s="403" t="s">
        <v>10772</v>
      </c>
      <c r="B3030" s="645" t="s">
        <v>8972</v>
      </c>
      <c r="C3030" s="2288">
        <v>9.1999999999999993</v>
      </c>
      <c r="D3030" s="1588">
        <v>10</v>
      </c>
      <c r="E3030" s="1856">
        <f t="shared" si="629"/>
        <v>1286.44</v>
      </c>
      <c r="F3030" s="471">
        <f t="shared" si="633"/>
        <v>1286.44</v>
      </c>
      <c r="G3030" s="691">
        <f t="shared" si="630"/>
        <v>38700</v>
      </c>
      <c r="H3030" s="659">
        <f>ROUND(IF('Заказ, cкидки и курсы валют'!$J$23*E3030/1000*D3030&lt;387,387,'Заказ, cкидки и курсы валют'!$J$23*E3030/1000*D3030)*(1-'Заказ, cкидки и курсы валют'!$I$12),2)</f>
        <v>387</v>
      </c>
      <c r="I3030" s="14"/>
      <c r="J3030" s="96">
        <f>ROUND(IF(H3030&lt;'Заказ, cкидки и курсы валют'!$B$39,H3030*0.54*100/(100-'Заказ, cкидки и курсы валют'!$C$39),IF(H3030&lt;'Заказ, cкидки и курсы валют'!$B$40,H3030*0.54*100/(100-'Заказ, cкидки и курсы валют'!$C$40),IF(H3030&lt;'Заказ, cкидки и курсы валют'!$B$41,H3030*0.54*100/(100-'Заказ, cкидки и курсы валют'!$C$41),IF(H3030&lt;'Заказ, cкидки и курсы валют'!$B$42,H3030*0.54*100/(100-'Заказ, cкидки и курсы валют'!$C$42),IF(H3030&lt;'Заказ, cкидки и курсы валют'!$B$43,H3030*0.54*100/(100-'Заказ, cкидки и курсы валют'!$C$43),H3030))))),2)</f>
        <v>464.4</v>
      </c>
    </row>
    <row r="3031" spans="1:10" ht="13.5" thickBot="1">
      <c r="A3031" s="403" t="s">
        <v>7685</v>
      </c>
      <c r="B3031" s="645" t="s">
        <v>3988</v>
      </c>
      <c r="C3031" s="2288">
        <v>4.5</v>
      </c>
      <c r="D3031" s="1588">
        <v>50</v>
      </c>
      <c r="E3031" s="1856">
        <f t="shared" si="629"/>
        <v>401.52</v>
      </c>
      <c r="F3031" s="471">
        <f t="shared" si="633"/>
        <v>401.52</v>
      </c>
      <c r="G3031" s="691">
        <f t="shared" si="630"/>
        <v>7740</v>
      </c>
      <c r="H3031" s="659">
        <f>ROUND(IF('Заказ, cкидки и курсы валют'!$J$23*E3031/1000*D3031&lt;387,387,'Заказ, cкидки и курсы валют'!$J$23*E3031/1000*D3031)*(1-'Заказ, cкидки и курсы валют'!$I$12),2)</f>
        <v>387</v>
      </c>
      <c r="I3031" s="14"/>
      <c r="J3031" s="96">
        <f>ROUND(IF(H3031&lt;'Заказ, cкидки и курсы валют'!$B$39,H3031*0.54*100/(100-'Заказ, cкидки и курсы валют'!$C$39),IF(H3031&lt;'Заказ, cкидки и курсы валют'!$B$40,H3031*0.54*100/(100-'Заказ, cкидки и курсы валют'!$C$40),IF(H3031&lt;'Заказ, cкидки и курсы валют'!$B$41,H3031*0.54*100/(100-'Заказ, cкидки и курсы валют'!$C$41),IF(H3031&lt;'Заказ, cкидки и курсы валют'!$B$42,H3031*0.54*100/(100-'Заказ, cкидки и курсы валют'!$C$42),IF(H3031&lt;'Заказ, cкидки и курсы валют'!$B$43,H3031*0.54*100/(100-'Заказ, cкидки и курсы валют'!$C$43),H3031))))),2)</f>
        <v>464.4</v>
      </c>
    </row>
    <row r="3032" spans="1:10" ht="13.5" thickBot="1">
      <c r="A3032" s="403" t="s">
        <v>7686</v>
      </c>
      <c r="B3032" s="2052" t="s">
        <v>2614</v>
      </c>
      <c r="C3032" s="2288">
        <v>4.8</v>
      </c>
      <c r="D3032" s="1588">
        <v>45</v>
      </c>
      <c r="E3032" s="1856">
        <f t="shared" si="629"/>
        <v>414.08666666666664</v>
      </c>
      <c r="F3032" s="471">
        <f t="shared" si="633"/>
        <v>414.09</v>
      </c>
      <c r="G3032" s="691">
        <f t="shared" si="630"/>
        <v>8600</v>
      </c>
      <c r="H3032" s="659">
        <f>ROUND(IF('Заказ, cкидки и курсы валют'!$J$23*E3032/1000*D3032&lt;387,387,'Заказ, cкидки и курсы валют'!$J$23*E3032/1000*D3032)*(1-'Заказ, cкидки и курсы валют'!$I$12),2)</f>
        <v>387</v>
      </c>
      <c r="I3032" s="14"/>
      <c r="J3032" s="96">
        <f>ROUND(IF(H3032&lt;'Заказ, cкидки и курсы валют'!$B$39,H3032*0.54*100/(100-'Заказ, cкидки и курсы валют'!$C$39),IF(H3032&lt;'Заказ, cкидки и курсы валют'!$B$40,H3032*0.54*100/(100-'Заказ, cкидки и курсы валют'!$C$40),IF(H3032&lt;'Заказ, cкидки и курсы валют'!$B$41,H3032*0.54*100/(100-'Заказ, cкидки и курсы валют'!$C$41),IF(H3032&lt;'Заказ, cкидки и курсы валют'!$B$42,H3032*0.54*100/(100-'Заказ, cкидки и курсы валют'!$C$42),IF(H3032&lt;'Заказ, cкидки и курсы валют'!$B$43,H3032*0.54*100/(100-'Заказ, cкидки и курсы валют'!$C$43),H3032))))),2)</f>
        <v>464.4</v>
      </c>
    </row>
    <row r="3033" spans="1:10" ht="13.5" thickBot="1">
      <c r="A3033" s="403" t="s">
        <v>7687</v>
      </c>
      <c r="B3033" s="645" t="s">
        <v>3989</v>
      </c>
      <c r="C3033" s="2288">
        <v>5.5</v>
      </c>
      <c r="D3033" s="1588">
        <v>43</v>
      </c>
      <c r="E3033" s="1856">
        <f t="shared" si="629"/>
        <v>455.65860465116282</v>
      </c>
      <c r="F3033" s="471">
        <f t="shared" si="633"/>
        <v>455.66</v>
      </c>
      <c r="G3033" s="691">
        <f t="shared" si="630"/>
        <v>9000</v>
      </c>
      <c r="H3033" s="659">
        <f>ROUND(IF('Заказ, cкидки и курсы валют'!$J$23*E3033/1000*D3033&lt;387,387,'Заказ, cкидки и курсы валют'!$J$23*E3033/1000*D3033)*(1-'Заказ, cкидки и курсы валют'!$I$12),2)</f>
        <v>387</v>
      </c>
      <c r="I3033" s="14"/>
      <c r="J3033" s="96">
        <f>ROUND(IF(H3033&lt;'Заказ, cкидки и курсы валют'!$B$39,H3033*0.54*100/(100-'Заказ, cкидки и курсы валют'!$C$39),IF(H3033&lt;'Заказ, cкидки и курсы валют'!$B$40,H3033*0.54*100/(100-'Заказ, cкидки и курсы валют'!$C$40),IF(H3033&lt;'Заказ, cкидки и курсы валют'!$B$41,H3033*0.54*100/(100-'Заказ, cкидки и курсы валют'!$C$41),IF(H3033&lt;'Заказ, cкидки и курсы валют'!$B$42,H3033*0.54*100/(100-'Заказ, cкидки и курсы валют'!$C$42),IF(H3033&lt;'Заказ, cкидки и курсы валют'!$B$43,H3033*0.54*100/(100-'Заказ, cкидки и курсы валют'!$C$43),H3033))))),2)</f>
        <v>464.4</v>
      </c>
    </row>
    <row r="3034" spans="1:10" ht="13.5" thickBot="1">
      <c r="A3034" s="403" t="s">
        <v>7688</v>
      </c>
      <c r="B3034" s="645" t="s">
        <v>3990</v>
      </c>
      <c r="C3034" s="2288">
        <v>5.96</v>
      </c>
      <c r="D3034" s="1588">
        <v>35</v>
      </c>
      <c r="E3034" s="1856">
        <f t="shared" si="629"/>
        <v>537.3257142857143</v>
      </c>
      <c r="F3034" s="471">
        <f t="shared" si="633"/>
        <v>537.33000000000004</v>
      </c>
      <c r="G3034" s="691">
        <f t="shared" si="630"/>
        <v>11057.142857142857</v>
      </c>
      <c r="H3034" s="659">
        <f>ROUND(IF('Заказ, cкидки и курсы валют'!$J$23*E3034/1000*D3034&lt;387,387,'Заказ, cкидки и курсы валют'!$J$23*E3034/1000*D3034)*(1-'Заказ, cкидки и курсы валют'!$I$12),2)</f>
        <v>387</v>
      </c>
      <c r="I3034" s="14"/>
      <c r="J3034" s="96">
        <f>ROUND(IF(H3034&lt;'Заказ, cкидки и курсы валют'!$B$39,H3034*0.54*100/(100-'Заказ, cкидки и курсы валют'!$C$39),IF(H3034&lt;'Заказ, cкидки и курсы валют'!$B$40,H3034*0.54*100/(100-'Заказ, cкидки и курсы валют'!$C$40),IF(H3034&lt;'Заказ, cкидки и курсы валют'!$B$41,H3034*0.54*100/(100-'Заказ, cкидки и курсы валют'!$C$41),IF(H3034&lt;'Заказ, cкидки и курсы валют'!$B$42,H3034*0.54*100/(100-'Заказ, cкидки и курсы валют'!$C$42),IF(H3034&lt;'Заказ, cкидки и курсы валют'!$B$43,H3034*0.54*100/(100-'Заказ, cкидки и курсы валют'!$C$43),H3034))))),2)</f>
        <v>464.4</v>
      </c>
    </row>
    <row r="3035" spans="1:10" ht="13.5" thickBot="1">
      <c r="A3035" s="403" t="s">
        <v>7689</v>
      </c>
      <c r="B3035" s="645" t="s">
        <v>3991</v>
      </c>
      <c r="C3035" s="2288">
        <v>6.97</v>
      </c>
      <c r="D3035" s="1588">
        <v>30</v>
      </c>
      <c r="E3035" s="1856">
        <f t="shared" si="629"/>
        <v>603.02</v>
      </c>
      <c r="F3035" s="471">
        <f t="shared" si="633"/>
        <v>603.02</v>
      </c>
      <c r="G3035" s="691">
        <f t="shared" si="630"/>
        <v>12900</v>
      </c>
      <c r="H3035" s="659">
        <f>ROUND(IF('Заказ, cкидки и курсы валют'!$J$23*E3035/1000*D3035&lt;387,387,'Заказ, cкидки и курсы валют'!$J$23*E3035/1000*D3035)*(1-'Заказ, cкидки и курсы валют'!$I$12),2)</f>
        <v>387</v>
      </c>
      <c r="I3035" s="14"/>
      <c r="J3035" s="96">
        <f>ROUND(IF(H3035&lt;'Заказ, cкидки и курсы валют'!$B$39,H3035*0.54*100/(100-'Заказ, cкидки и курсы валют'!$C$39),IF(H3035&lt;'Заказ, cкидки и курсы валют'!$B$40,H3035*0.54*100/(100-'Заказ, cкидки и курсы валют'!$C$40),IF(H3035&lt;'Заказ, cкидки и курсы валют'!$B$41,H3035*0.54*100/(100-'Заказ, cкидки и курсы валют'!$C$41),IF(H3035&lt;'Заказ, cкидки и курсы валют'!$B$42,H3035*0.54*100/(100-'Заказ, cкидки и курсы валют'!$C$42),IF(H3035&lt;'Заказ, cкидки и курсы валют'!$B$43,H3035*0.54*100/(100-'Заказ, cкидки и курсы валют'!$C$43),H3035))))),2)</f>
        <v>464.4</v>
      </c>
    </row>
    <row r="3036" spans="1:10" ht="13.5" thickBot="1">
      <c r="A3036" s="403" t="s">
        <v>7690</v>
      </c>
      <c r="B3036" s="645" t="s">
        <v>3992</v>
      </c>
      <c r="C3036" s="2288">
        <v>7.76</v>
      </c>
      <c r="D3036" s="1588">
        <v>25</v>
      </c>
      <c r="E3036" s="1856">
        <f t="shared" si="629"/>
        <v>705.83999999999992</v>
      </c>
      <c r="F3036" s="471">
        <f t="shared" si="633"/>
        <v>705.84</v>
      </c>
      <c r="G3036" s="691">
        <f t="shared" si="630"/>
        <v>15480</v>
      </c>
      <c r="H3036" s="659">
        <f>ROUND(IF('Заказ, cкидки и курсы валют'!$J$23*E3036/1000*D3036&lt;387,387,'Заказ, cкидки и курсы валют'!$J$23*E3036/1000*D3036)*(1-'Заказ, cкидки и курсы валют'!$I$12),2)</f>
        <v>387</v>
      </c>
      <c r="I3036" s="14"/>
      <c r="J3036" s="96">
        <f>ROUND(IF(H3036&lt;'Заказ, cкидки и курсы валют'!$B$39,H3036*0.54*100/(100-'Заказ, cкидки и курсы валют'!$C$39),IF(H3036&lt;'Заказ, cкидки и курсы валют'!$B$40,H3036*0.54*100/(100-'Заказ, cкидки и курсы валют'!$C$40),IF(H3036&lt;'Заказ, cкидки и курсы валют'!$B$41,H3036*0.54*100/(100-'Заказ, cкидки и курсы валют'!$C$41),IF(H3036&lt;'Заказ, cкидки и курсы валют'!$B$42,H3036*0.54*100/(100-'Заказ, cкидки и курсы валют'!$C$42),IF(H3036&lt;'Заказ, cкидки и курсы валют'!$B$43,H3036*0.54*100/(100-'Заказ, cкидки и курсы валют'!$C$43),H3036))))),2)</f>
        <v>464.4</v>
      </c>
    </row>
    <row r="3037" spans="1:10" ht="13.5" thickBot="1">
      <c r="A3037" s="403" t="s">
        <v>7691</v>
      </c>
      <c r="B3037" s="645" t="s">
        <v>998</v>
      </c>
      <c r="C3037" s="2288">
        <v>8.5500000000000007</v>
      </c>
      <c r="D3037" s="1588">
        <v>20</v>
      </c>
      <c r="E3037" s="1856">
        <f t="shared" si="629"/>
        <v>821.54</v>
      </c>
      <c r="F3037" s="471">
        <f t="shared" si="633"/>
        <v>821.54</v>
      </c>
      <c r="G3037" s="691">
        <f t="shared" si="630"/>
        <v>19350</v>
      </c>
      <c r="H3037" s="659">
        <f>ROUND(IF('Заказ, cкидки и курсы валют'!$J$23*E3037/1000*D3037&lt;387,387,'Заказ, cкидки и курсы валют'!$J$23*E3037/1000*D3037)*(1-'Заказ, cкидки и курсы валют'!$I$12),2)</f>
        <v>387</v>
      </c>
      <c r="I3037" s="14"/>
      <c r="J3037" s="96">
        <f>ROUND(IF(H3037&lt;'Заказ, cкидки и курсы валют'!$B$39,H3037*0.54*100/(100-'Заказ, cкидки и курсы валют'!$C$39),IF(H3037&lt;'Заказ, cкидки и курсы валют'!$B$40,H3037*0.54*100/(100-'Заказ, cкидки и курсы валют'!$C$40),IF(H3037&lt;'Заказ, cкидки и курсы валют'!$B$41,H3037*0.54*100/(100-'Заказ, cкидки и курсы валют'!$C$41),IF(H3037&lt;'Заказ, cкидки и курсы валют'!$B$42,H3037*0.54*100/(100-'Заказ, cкидки и курсы валют'!$C$42),IF(H3037&lt;'Заказ, cкидки и курсы валют'!$B$43,H3037*0.54*100/(100-'Заказ, cкидки и курсы валют'!$C$43),H3037))))),2)</f>
        <v>464.4</v>
      </c>
    </row>
    <row r="3038" spans="1:10" ht="13.5" thickBot="1">
      <c r="A3038" s="403" t="s">
        <v>7692</v>
      </c>
      <c r="B3038" s="645" t="s">
        <v>3993</v>
      </c>
      <c r="C3038" s="2288">
        <v>9.39</v>
      </c>
      <c r="D3038" s="1588">
        <v>18</v>
      </c>
      <c r="E3038" s="1856">
        <f t="shared" si="629"/>
        <v>908.06666666666661</v>
      </c>
      <c r="F3038" s="471">
        <f t="shared" si="633"/>
        <v>908.07</v>
      </c>
      <c r="G3038" s="691">
        <f t="shared" si="630"/>
        <v>21500</v>
      </c>
      <c r="H3038" s="659">
        <f>ROUND(IF('Заказ, cкидки и курсы валют'!$J$23*E3038/1000*D3038&lt;387,387,'Заказ, cкидки и курсы валют'!$J$23*E3038/1000*D3038)*(1-'Заказ, cкидки и курсы валют'!$I$12),2)</f>
        <v>387</v>
      </c>
      <c r="I3038" s="14"/>
      <c r="J3038" s="96">
        <f>ROUND(IF(H3038&lt;'Заказ, cкидки и курсы валют'!$B$39,H3038*0.54*100/(100-'Заказ, cкидки и курсы валют'!$C$39),IF(H3038&lt;'Заказ, cкидки и курсы валют'!$B$40,H3038*0.54*100/(100-'Заказ, cкидки и курсы валют'!$C$40),IF(H3038&lt;'Заказ, cкидки и курсы валют'!$B$41,H3038*0.54*100/(100-'Заказ, cкидки и курсы валют'!$C$41),IF(H3038&lt;'Заказ, cкидки и курсы валют'!$B$42,H3038*0.54*100/(100-'Заказ, cкидки и курсы валют'!$C$42),IF(H3038&lt;'Заказ, cкидки и курсы валют'!$B$43,H3038*0.54*100/(100-'Заказ, cкидки и курсы валют'!$C$43),H3038))))),2)</f>
        <v>464.4</v>
      </c>
    </row>
    <row r="3039" spans="1:10" ht="13.5" thickBot="1">
      <c r="A3039" s="403" t="s">
        <v>7693</v>
      </c>
      <c r="B3039" s="645" t="s">
        <v>3994</v>
      </c>
      <c r="C3039" s="2288">
        <v>10.36</v>
      </c>
      <c r="D3039" s="1588">
        <v>18</v>
      </c>
      <c r="E3039" s="1856">
        <f t="shared" si="629"/>
        <v>957.88666666666677</v>
      </c>
      <c r="F3039" s="471">
        <f t="shared" ref="F3039:F3058" si="634">ROUND(E3039*(1-$F$11),2)</f>
        <v>957.89</v>
      </c>
      <c r="G3039" s="691">
        <f t="shared" si="630"/>
        <v>21500</v>
      </c>
      <c r="H3039" s="659">
        <f>ROUND(IF('Заказ, cкидки и курсы валют'!$J$23*E3039/1000*D3039&lt;387,387,'Заказ, cкидки и курсы валют'!$J$23*E3039/1000*D3039)*(1-'Заказ, cкидки и курсы валют'!$I$12),2)</f>
        <v>387</v>
      </c>
      <c r="I3039" s="14"/>
      <c r="J3039" s="96">
        <f>ROUND(IF(H3039&lt;'Заказ, cкидки и курсы валют'!$B$39,H3039*0.54*100/(100-'Заказ, cкидки и курсы валют'!$C$39),IF(H3039&lt;'Заказ, cкидки и курсы валют'!$B$40,H3039*0.54*100/(100-'Заказ, cкидки и курсы валют'!$C$40),IF(H3039&lt;'Заказ, cкидки и курсы валют'!$B$41,H3039*0.54*100/(100-'Заказ, cкидки и курсы валют'!$C$41),IF(H3039&lt;'Заказ, cкидки и курсы валют'!$B$42,H3039*0.54*100/(100-'Заказ, cкидки и курсы валют'!$C$42),IF(H3039&lt;'Заказ, cкидки и курсы валют'!$B$43,H3039*0.54*100/(100-'Заказ, cкидки и курсы валют'!$C$43),H3039))))),2)</f>
        <v>464.4</v>
      </c>
    </row>
    <row r="3040" spans="1:10" ht="13.5" thickBot="1">
      <c r="A3040" s="403" t="s">
        <v>7694</v>
      </c>
      <c r="B3040" s="645" t="s">
        <v>3995</v>
      </c>
      <c r="C3040" s="2288">
        <v>10.83</v>
      </c>
      <c r="D3040" s="1588">
        <v>14</v>
      </c>
      <c r="E3040" s="1856">
        <f t="shared" si="629"/>
        <v>1083.4342857142858</v>
      </c>
      <c r="F3040" s="471">
        <f t="shared" si="634"/>
        <v>1083.43</v>
      </c>
      <c r="G3040" s="691">
        <f t="shared" si="630"/>
        <v>27642.857142857141</v>
      </c>
      <c r="H3040" s="659">
        <f>ROUND(IF('Заказ, cкидки и курсы валют'!$J$23*E3040/1000*D3040&lt;387,387,'Заказ, cкидки и курсы валют'!$J$23*E3040/1000*D3040)*(1-'Заказ, cкидки и курсы валют'!$I$12),2)</f>
        <v>387</v>
      </c>
      <c r="I3040" s="14"/>
      <c r="J3040" s="96">
        <f>ROUND(IF(H3040&lt;'Заказ, cкидки и курсы валют'!$B$39,H3040*0.54*100/(100-'Заказ, cкидки и курсы валют'!$C$39),IF(H3040&lt;'Заказ, cкидки и курсы валют'!$B$40,H3040*0.54*100/(100-'Заказ, cкидки и курсы валют'!$C$40),IF(H3040&lt;'Заказ, cкидки и курсы валют'!$B$41,H3040*0.54*100/(100-'Заказ, cкидки и курсы валют'!$C$41),IF(H3040&lt;'Заказ, cкидки и курсы валют'!$B$42,H3040*0.54*100/(100-'Заказ, cкидки и курсы валют'!$C$42),IF(H3040&lt;'Заказ, cкидки и курсы валют'!$B$43,H3040*0.54*100/(100-'Заказ, cкидки и курсы валют'!$C$43),H3040))))),2)</f>
        <v>464.4</v>
      </c>
    </row>
    <row r="3041" spans="1:10" ht="13.5" thickBot="1">
      <c r="A3041" s="403" t="s">
        <v>7695</v>
      </c>
      <c r="B3041" s="645" t="s">
        <v>3996</v>
      </c>
      <c r="C3041" s="2288">
        <v>12.75</v>
      </c>
      <c r="D3041" s="1588">
        <v>12</v>
      </c>
      <c r="E3041" s="1856">
        <f t="shared" si="629"/>
        <v>1279.26</v>
      </c>
      <c r="F3041" s="471">
        <f t="shared" si="634"/>
        <v>1279.26</v>
      </c>
      <c r="G3041" s="691">
        <f t="shared" si="630"/>
        <v>32250</v>
      </c>
      <c r="H3041" s="659">
        <f>ROUND(IF('Заказ, cкидки и курсы валют'!$J$23*E3041/1000*D3041&lt;387,387,'Заказ, cкидки и курсы валют'!$J$23*E3041/1000*D3041)*(1-'Заказ, cкидки и курсы валют'!$I$12),2)</f>
        <v>387</v>
      </c>
      <c r="I3041" s="14"/>
      <c r="J3041" s="96">
        <f>ROUND(IF(H3041&lt;'Заказ, cкидки и курсы валют'!$B$39,H3041*0.54*100/(100-'Заказ, cкидки и курсы валют'!$C$39),IF(H3041&lt;'Заказ, cкидки и курсы валют'!$B$40,H3041*0.54*100/(100-'Заказ, cкидки и курсы валют'!$C$40),IF(H3041&lt;'Заказ, cкидки и курсы валют'!$B$41,H3041*0.54*100/(100-'Заказ, cкидки и курсы валют'!$C$41),IF(H3041&lt;'Заказ, cкидки и курсы валют'!$B$42,H3041*0.54*100/(100-'Заказ, cкидки и курсы валют'!$C$42),IF(H3041&lt;'Заказ, cкидки и курсы валют'!$B$43,H3041*0.54*100/(100-'Заказ, cкидки и курсы валют'!$C$43),H3041))))),2)</f>
        <v>464.4</v>
      </c>
    </row>
    <row r="3042" spans="1:10" ht="13.5" thickBot="1">
      <c r="A3042" s="403" t="s">
        <v>10773</v>
      </c>
      <c r="B3042" s="645" t="s">
        <v>3639</v>
      </c>
      <c r="C3042" s="2288">
        <v>14</v>
      </c>
      <c r="D3042" s="1588">
        <v>10</v>
      </c>
      <c r="E3042" s="1856">
        <f t="shared" si="629"/>
        <v>1457.52</v>
      </c>
      <c r="F3042" s="471">
        <f t="shared" si="634"/>
        <v>1457.52</v>
      </c>
      <c r="G3042" s="691">
        <f t="shared" si="630"/>
        <v>38700</v>
      </c>
      <c r="H3042" s="659">
        <f>ROUND(IF('Заказ, cкидки и курсы валют'!$J$23*E3042/1000*D3042&lt;387,387,'Заказ, cкидки и курсы валют'!$J$23*E3042/1000*D3042)*(1-'Заказ, cкидки и курсы валют'!$I$12),2)</f>
        <v>387</v>
      </c>
      <c r="I3042" s="14"/>
      <c r="J3042" s="96">
        <f>ROUND(IF(H3042&lt;'Заказ, cкидки и курсы валют'!$B$39,H3042*0.54*100/(100-'Заказ, cкидки и курсы валют'!$C$39),IF(H3042&lt;'Заказ, cкидки и курсы валют'!$B$40,H3042*0.54*100/(100-'Заказ, cкидки и курсы валют'!$C$40),IF(H3042&lt;'Заказ, cкидки и курсы валют'!$B$41,H3042*0.54*100/(100-'Заказ, cкидки и курсы валют'!$C$41),IF(H3042&lt;'Заказ, cкидки и курсы валют'!$B$42,H3042*0.54*100/(100-'Заказ, cкидки и курсы валют'!$C$42),IF(H3042&lt;'Заказ, cкидки и курсы валют'!$B$43,H3042*0.54*100/(100-'Заказ, cкидки и курсы валют'!$C$43),H3042))))),2)</f>
        <v>464.4</v>
      </c>
    </row>
    <row r="3043" spans="1:10" ht="13.5" thickBot="1">
      <c r="A3043" s="403" t="s">
        <v>11763</v>
      </c>
      <c r="B3043" s="403" t="s">
        <v>3637</v>
      </c>
      <c r="C3043" s="2288">
        <v>15.5</v>
      </c>
      <c r="D3043" s="1588">
        <v>10</v>
      </c>
      <c r="E3043" s="1856">
        <f t="shared" ref="E3043" si="635">(E2915*2)+(1000/D3043*7.5)</f>
        <v>1610.46</v>
      </c>
      <c r="F3043" s="471">
        <f t="shared" ref="F3043" si="636">ROUND(E3043*(1-$F$11),2)</f>
        <v>1610.46</v>
      </c>
      <c r="G3043" s="691">
        <f t="shared" ref="G3043" si="637">H3043/D3043*1000</f>
        <v>38700</v>
      </c>
      <c r="H3043" s="659">
        <f>ROUND(IF('Заказ, cкидки и курсы валют'!$J$23*E3043/1000*D3043&lt;387,387,'Заказ, cкидки и курсы валют'!$J$23*E3043/1000*D3043)*(1-'Заказ, cкидки и курсы валют'!$I$12),2)</f>
        <v>387</v>
      </c>
      <c r="I3043" s="14"/>
      <c r="J3043" s="96"/>
    </row>
    <row r="3044" spans="1:10" ht="13.5" thickBot="1">
      <c r="A3044" s="403" t="s">
        <v>11762</v>
      </c>
      <c r="B3044" s="403" t="s">
        <v>10006</v>
      </c>
      <c r="C3044" s="2288">
        <v>17</v>
      </c>
      <c r="D3044" s="1588">
        <v>10</v>
      </c>
      <c r="E3044" s="1856">
        <f>(E2915*2)+(1000/D3044*7.5)</f>
        <v>1610.46</v>
      </c>
      <c r="F3044" s="471">
        <f t="shared" ref="F3044:F3045" si="638">ROUND(E3044*(1-$F$11),2)</f>
        <v>1610.46</v>
      </c>
      <c r="G3044" s="691">
        <f t="shared" ref="G3044:G3045" si="639">H3044/D3044*1000</f>
        <v>38700</v>
      </c>
      <c r="H3044" s="659">
        <f>ROUND(IF('Заказ, cкидки и курсы валют'!$J$23*E3044/1000*D3044&lt;387,387,'Заказ, cкидки и курсы валют'!$J$23*E3044/1000*D3044)*(1-'Заказ, cкидки и курсы валют'!$I$12),2)</f>
        <v>387</v>
      </c>
      <c r="I3044" s="14"/>
      <c r="J3044" s="96"/>
    </row>
    <row r="3045" spans="1:10" ht="13.5" thickBot="1">
      <c r="A3045" s="403" t="s">
        <v>11764</v>
      </c>
      <c r="B3045" s="403" t="s">
        <v>3640</v>
      </c>
      <c r="C3045" s="2288">
        <v>19</v>
      </c>
      <c r="D3045" s="1588">
        <v>10</v>
      </c>
      <c r="E3045" s="1856">
        <f>(E2916*2)+(1000/D3045*7.5)</f>
        <v>1649.4</v>
      </c>
      <c r="F3045" s="471">
        <f t="shared" si="638"/>
        <v>1649.4</v>
      </c>
      <c r="G3045" s="691">
        <f t="shared" si="639"/>
        <v>38700</v>
      </c>
      <c r="H3045" s="659">
        <f>ROUND(IF('Заказ, cкидки и курсы валют'!$J$23*E3045/1000*D3045&lt;387,387,'Заказ, cкидки и курсы валют'!$J$23*E3045/1000*D3045)*(1-'Заказ, cкидки и курсы валют'!$I$12),2)</f>
        <v>387</v>
      </c>
      <c r="I3045" s="14"/>
      <c r="J3045" s="96"/>
    </row>
    <row r="3046" spans="1:10" ht="13.5" thickBot="1">
      <c r="A3046" s="403" t="s">
        <v>11765</v>
      </c>
      <c r="B3046" s="403" t="s">
        <v>10007</v>
      </c>
      <c r="C3046" s="2288">
        <v>21</v>
      </c>
      <c r="D3046" s="1588">
        <v>10</v>
      </c>
      <c r="E3046" s="1856">
        <f>(E2917*2)+(1000/D3046*7.5)</f>
        <v>1699.2</v>
      </c>
      <c r="F3046" s="471">
        <f t="shared" ref="F3046" si="640">ROUND(E3046*(1-$F$11),2)</f>
        <v>1699.2</v>
      </c>
      <c r="G3046" s="691">
        <f t="shared" ref="G3046" si="641">H3046/D3046*1000</f>
        <v>38700</v>
      </c>
      <c r="H3046" s="659">
        <f>ROUND(IF('Заказ, cкидки и курсы валют'!$J$23*E3046/1000*D3046&lt;387,387,'Заказ, cкидки и курсы валют'!$J$23*E3046/1000*D3046)*(1-'Заказ, cкидки и курсы валют'!$I$12),2)</f>
        <v>387</v>
      </c>
      <c r="I3046" s="14"/>
      <c r="J3046" s="96"/>
    </row>
    <row r="3047" spans="1:10" ht="13.5" thickBot="1">
      <c r="A3047" s="403" t="s">
        <v>10774</v>
      </c>
      <c r="B3047" s="403" t="s">
        <v>3430</v>
      </c>
      <c r="C3047" s="2288">
        <v>11.85</v>
      </c>
      <c r="D3047" s="1588">
        <v>10</v>
      </c>
      <c r="E3047" s="1856">
        <f t="shared" ref="E3047:E3058" si="642">(E2915*2)+(1000/D3047*7.5)</f>
        <v>1610.46</v>
      </c>
      <c r="F3047" s="471">
        <f t="shared" si="634"/>
        <v>1610.46</v>
      </c>
      <c r="G3047" s="691">
        <f t="shared" si="630"/>
        <v>38700</v>
      </c>
      <c r="H3047" s="659">
        <f>ROUND(IF('Заказ, cкидки и курсы валют'!$J$23*E3047/1000*D3047&lt;387,387,'Заказ, cкидки и курсы валют'!$J$23*E3047/1000*D3047)*(1-'Заказ, cкидки и курсы валют'!$I$12),2)</f>
        <v>387</v>
      </c>
      <c r="I3047" s="14"/>
      <c r="J3047" s="96">
        <f>ROUND(IF(H3047&lt;'Заказ, cкидки и курсы валют'!$B$39,H3047*0.54*100/(100-'Заказ, cкидки и курсы валют'!$C$39),IF(H3047&lt;'Заказ, cкидки и курсы валют'!$B$40,H3047*0.54*100/(100-'Заказ, cкидки и курсы валют'!$C$40),IF(H3047&lt;'Заказ, cкидки и курсы валют'!$B$41,H3047*0.54*100/(100-'Заказ, cкидки и курсы валют'!$C$41),IF(H3047&lt;'Заказ, cкидки и курсы валют'!$B$42,H3047*0.54*100/(100-'Заказ, cкидки и курсы валют'!$C$42),IF(H3047&lt;'Заказ, cкидки и курсы валют'!$B$43,H3047*0.54*100/(100-'Заказ, cкидки и курсы валют'!$C$43),H3047))))),2)</f>
        <v>464.4</v>
      </c>
    </row>
    <row r="3048" spans="1:10" ht="13.5" thickBot="1">
      <c r="A3048" s="403" t="s">
        <v>10775</v>
      </c>
      <c r="B3048" s="403" t="s">
        <v>2898</v>
      </c>
      <c r="C3048" s="2288">
        <v>12.74</v>
      </c>
      <c r="D3048" s="1588">
        <v>10</v>
      </c>
      <c r="E3048" s="1856">
        <f t="shared" si="642"/>
        <v>1649.4</v>
      </c>
      <c r="F3048" s="471">
        <f t="shared" si="634"/>
        <v>1649.4</v>
      </c>
      <c r="G3048" s="691">
        <f t="shared" si="630"/>
        <v>38700</v>
      </c>
      <c r="H3048" s="659">
        <f>ROUND(IF('Заказ, cкидки и курсы валют'!$J$23*E3048/1000*D3048&lt;387,387,'Заказ, cкидки и курсы валют'!$J$23*E3048/1000*D3048)*(1-'Заказ, cкидки и курсы валют'!$I$12),2)</f>
        <v>387</v>
      </c>
      <c r="I3048" s="14"/>
      <c r="J3048" s="96">
        <f>ROUND(IF(H3048&lt;'Заказ, cкидки и курсы валют'!$B$39,H3048*0.54*100/(100-'Заказ, cкидки и курсы валют'!$C$39),IF(H3048&lt;'Заказ, cкидки и курсы валют'!$B$40,H3048*0.54*100/(100-'Заказ, cкидки и курсы валют'!$C$40),IF(H3048&lt;'Заказ, cкидки и курсы валют'!$B$41,H3048*0.54*100/(100-'Заказ, cкидки и курсы валют'!$C$41),IF(H3048&lt;'Заказ, cкидки и курсы валют'!$B$42,H3048*0.54*100/(100-'Заказ, cкидки и курсы валют'!$C$42),IF(H3048&lt;'Заказ, cкидки и курсы валют'!$B$43,H3048*0.54*100/(100-'Заказ, cкидки и курсы валют'!$C$43),H3048))))),2)</f>
        <v>464.4</v>
      </c>
    </row>
    <row r="3049" spans="1:10" ht="13.5" thickBot="1">
      <c r="A3049" s="403" t="s">
        <v>10776</v>
      </c>
      <c r="B3049" s="403" t="s">
        <v>2899</v>
      </c>
      <c r="C3049" s="2288">
        <v>14</v>
      </c>
      <c r="D3049" s="1588">
        <v>10</v>
      </c>
      <c r="E3049" s="1856">
        <f t="shared" si="642"/>
        <v>1699.2</v>
      </c>
      <c r="F3049" s="471">
        <f t="shared" si="634"/>
        <v>1699.2</v>
      </c>
      <c r="G3049" s="691">
        <f t="shared" si="630"/>
        <v>38700</v>
      </c>
      <c r="H3049" s="659">
        <f>ROUND(IF('Заказ, cкидки и курсы валют'!$J$23*E3049/1000*D3049&lt;387,387,'Заказ, cкидки и курсы валют'!$J$23*E3049/1000*D3049)*(1-'Заказ, cкидки и курсы валют'!$I$12),2)</f>
        <v>387</v>
      </c>
      <c r="I3049" s="14"/>
      <c r="J3049" s="96">
        <f>ROUND(IF(H3049&lt;'Заказ, cкидки и курсы валют'!$B$39,H3049*0.54*100/(100-'Заказ, cкидки и курсы валют'!$C$39),IF(H3049&lt;'Заказ, cкидки и курсы валют'!$B$40,H3049*0.54*100/(100-'Заказ, cкидки и курсы валют'!$C$40),IF(H3049&lt;'Заказ, cкидки и курсы валют'!$B$41,H3049*0.54*100/(100-'Заказ, cкидки и курсы валют'!$C$41),IF(H3049&lt;'Заказ, cкидки и курсы валют'!$B$42,H3049*0.54*100/(100-'Заказ, cкидки и курсы валют'!$C$42),IF(H3049&lt;'Заказ, cкидки и курсы валют'!$B$43,H3049*0.54*100/(100-'Заказ, cкидки и курсы валют'!$C$43),H3049))))),2)</f>
        <v>464.4</v>
      </c>
    </row>
    <row r="3050" spans="1:10" ht="13.5" thickBot="1">
      <c r="A3050" s="403" t="s">
        <v>10777</v>
      </c>
      <c r="B3050" s="403" t="s">
        <v>610</v>
      </c>
      <c r="C3050" s="2288">
        <v>15.55</v>
      </c>
      <c r="D3050" s="1588">
        <v>10</v>
      </c>
      <c r="E3050" s="1856">
        <f t="shared" si="642"/>
        <v>1803.58</v>
      </c>
      <c r="F3050" s="471">
        <f t="shared" si="634"/>
        <v>1803.58</v>
      </c>
      <c r="G3050" s="691">
        <f t="shared" si="630"/>
        <v>38700</v>
      </c>
      <c r="H3050" s="659">
        <f>ROUND(IF('Заказ, cкидки и курсы валют'!$J$23*E3050/1000*D3050&lt;387,387,'Заказ, cкидки и курсы валют'!$J$23*E3050/1000*D3050)*(1-'Заказ, cкидки и курсы валют'!$I$12),2)</f>
        <v>387</v>
      </c>
      <c r="I3050" s="14"/>
      <c r="J3050" s="96">
        <f>ROUND(IF(H3050&lt;'Заказ, cкидки и курсы валют'!$B$39,H3050*0.54*100/(100-'Заказ, cкидки и курсы валют'!$C$39),IF(H3050&lt;'Заказ, cкидки и курсы валют'!$B$40,H3050*0.54*100/(100-'Заказ, cкидки и курсы валют'!$C$40),IF(H3050&lt;'Заказ, cкидки и курсы валют'!$B$41,H3050*0.54*100/(100-'Заказ, cкидки и курсы валют'!$C$41),IF(H3050&lt;'Заказ, cкидки и курсы валют'!$B$42,H3050*0.54*100/(100-'Заказ, cкидки и курсы валют'!$C$42),IF(H3050&lt;'Заказ, cкидки и курсы валют'!$B$43,H3050*0.54*100/(100-'Заказ, cкидки и курсы валют'!$C$43),H3050))))),2)</f>
        <v>464.4</v>
      </c>
    </row>
    <row r="3051" spans="1:10" ht="13.5" thickBot="1">
      <c r="A3051" s="403" t="s">
        <v>10778</v>
      </c>
      <c r="B3051" s="403" t="s">
        <v>2900</v>
      </c>
      <c r="C3051" s="2288">
        <v>16.98</v>
      </c>
      <c r="D3051" s="1588">
        <v>10</v>
      </c>
      <c r="E3051" s="1856">
        <f t="shared" si="642"/>
        <v>1347.8200000000002</v>
      </c>
      <c r="F3051" s="471">
        <f t="shared" si="634"/>
        <v>1347.82</v>
      </c>
      <c r="G3051" s="691">
        <f t="shared" si="630"/>
        <v>38700</v>
      </c>
      <c r="H3051" s="659">
        <f>ROUND(IF('Заказ, cкидки и курсы валют'!$J$23*E3051/1000*D3051&lt;387,387,'Заказ, cкидки и курсы валют'!$J$23*E3051/1000*D3051)*(1-'Заказ, cкидки и курсы валют'!$I$12),2)</f>
        <v>387</v>
      </c>
      <c r="I3051" s="14"/>
      <c r="J3051" s="96">
        <f>ROUND(IF(H3051&lt;'Заказ, cкидки и курсы валют'!$B$39,H3051*0.54*100/(100-'Заказ, cкидки и курсы валют'!$C$39),IF(H3051&lt;'Заказ, cкидки и курсы валют'!$B$40,H3051*0.54*100/(100-'Заказ, cкидки и курсы валют'!$C$40),IF(H3051&lt;'Заказ, cкидки и курсы валют'!$B$41,H3051*0.54*100/(100-'Заказ, cкидки и курсы валют'!$C$41),IF(H3051&lt;'Заказ, cкидки и курсы валют'!$B$42,H3051*0.54*100/(100-'Заказ, cкидки и курсы валют'!$C$42),IF(H3051&lt;'Заказ, cкидки и курсы валют'!$B$43,H3051*0.54*100/(100-'Заказ, cкидки и курсы валют'!$C$43),H3051))))),2)</f>
        <v>464.4</v>
      </c>
    </row>
    <row r="3052" spans="1:10" ht="13.5" thickBot="1">
      <c r="A3052" s="403" t="s">
        <v>10779</v>
      </c>
      <c r="B3052" s="403" t="s">
        <v>189</v>
      </c>
      <c r="C3052" s="2288">
        <v>18.510000000000002</v>
      </c>
      <c r="D3052" s="1588">
        <v>10</v>
      </c>
      <c r="E3052" s="1856">
        <f t="shared" si="642"/>
        <v>1424.48</v>
      </c>
      <c r="F3052" s="471">
        <f t="shared" si="634"/>
        <v>1424.48</v>
      </c>
      <c r="G3052" s="691">
        <f t="shared" si="630"/>
        <v>38700</v>
      </c>
      <c r="H3052" s="659">
        <f>ROUND(IF('Заказ, cкидки и курсы валют'!$J$23*E3052/1000*D3052&lt;387,387,'Заказ, cкидки и курсы валют'!$J$23*E3052/1000*D3052)*(1-'Заказ, cкидки и курсы валют'!$I$12),2)</f>
        <v>387</v>
      </c>
      <c r="I3052" s="14"/>
      <c r="J3052" s="96">
        <f>ROUND(IF(H3052&lt;'Заказ, cкидки и курсы валют'!$B$39,H3052*0.54*100/(100-'Заказ, cкидки и курсы валют'!$C$39),IF(H3052&lt;'Заказ, cкидки и курсы валют'!$B$40,H3052*0.54*100/(100-'Заказ, cкидки и курсы валют'!$C$40),IF(H3052&lt;'Заказ, cкидки и курсы валют'!$B$41,H3052*0.54*100/(100-'Заказ, cкидки и курсы валют'!$C$41),IF(H3052&lt;'Заказ, cкидки и курсы валют'!$B$42,H3052*0.54*100/(100-'Заказ, cкидки и курсы валют'!$C$42),IF(H3052&lt;'Заказ, cкидки и курсы валют'!$B$43,H3052*0.54*100/(100-'Заказ, cкидки и курсы валют'!$C$43),H3052))))),2)</f>
        <v>464.4</v>
      </c>
    </row>
    <row r="3053" spans="1:10" ht="13.5" thickBot="1">
      <c r="A3053" s="403" t="s">
        <v>10780</v>
      </c>
      <c r="B3053" s="403" t="s">
        <v>190</v>
      </c>
      <c r="C3053" s="2288">
        <v>21.5</v>
      </c>
      <c r="D3053" s="1588">
        <v>10</v>
      </c>
      <c r="E3053" s="1856">
        <f t="shared" si="642"/>
        <v>1478.1599999999999</v>
      </c>
      <c r="F3053" s="471">
        <f t="shared" si="634"/>
        <v>1478.16</v>
      </c>
      <c r="G3053" s="691">
        <f t="shared" si="630"/>
        <v>38700</v>
      </c>
      <c r="H3053" s="659">
        <f>ROUND(IF('Заказ, cкидки и курсы валют'!$J$23*E3053/1000*D3053&lt;387,387,'Заказ, cкидки и курсы валют'!$J$23*E3053/1000*D3053)*(1-'Заказ, cкидки и курсы валют'!$I$12),2)</f>
        <v>387</v>
      </c>
      <c r="I3053" s="14"/>
      <c r="J3053" s="96">
        <f>ROUND(IF(H3053&lt;'Заказ, cкидки и курсы валют'!$B$39,H3053*0.54*100/(100-'Заказ, cкидки и курсы валют'!$C$39),IF(H3053&lt;'Заказ, cкидки и курсы валют'!$B$40,H3053*0.54*100/(100-'Заказ, cкидки и курсы валют'!$C$40),IF(H3053&lt;'Заказ, cкидки и курсы валют'!$B$41,H3053*0.54*100/(100-'Заказ, cкидки и курсы валют'!$C$41),IF(H3053&lt;'Заказ, cкидки и курсы валют'!$B$42,H3053*0.54*100/(100-'Заказ, cкидки и курсы валют'!$C$42),IF(H3053&lt;'Заказ, cкидки и курсы валют'!$B$43,H3053*0.54*100/(100-'Заказ, cкидки и курсы валют'!$C$43),H3053))))),2)</f>
        <v>464.4</v>
      </c>
    </row>
    <row r="3054" spans="1:10" ht="13.5" thickBot="1">
      <c r="A3054" s="403" t="s">
        <v>10781</v>
      </c>
      <c r="B3054" s="403" t="s">
        <v>191</v>
      </c>
      <c r="C3054" s="2288">
        <v>24.88</v>
      </c>
      <c r="D3054" s="1588">
        <v>10</v>
      </c>
      <c r="E3054" s="1856">
        <f t="shared" si="642"/>
        <v>1628.1</v>
      </c>
      <c r="F3054" s="471">
        <f t="shared" si="634"/>
        <v>1628.1</v>
      </c>
      <c r="G3054" s="691">
        <f t="shared" si="630"/>
        <v>38700</v>
      </c>
      <c r="H3054" s="659">
        <f>ROUND(IF('Заказ, cкидки и курсы валют'!$J$23*E3054/1000*D3054&lt;387,387,'Заказ, cкидки и курсы валют'!$J$23*E3054/1000*D3054)*(1-'Заказ, cкидки и курсы валют'!$I$12),2)</f>
        <v>387</v>
      </c>
      <c r="I3054" s="14"/>
      <c r="J3054" s="96">
        <f>ROUND(IF(H3054&lt;'Заказ, cкидки и курсы валют'!$B$39,H3054*0.54*100/(100-'Заказ, cкидки и курсы валют'!$C$39),IF(H3054&lt;'Заказ, cкидки и курсы валют'!$B$40,H3054*0.54*100/(100-'Заказ, cкидки и курсы валют'!$C$40),IF(H3054&lt;'Заказ, cкидки и курсы валют'!$B$41,H3054*0.54*100/(100-'Заказ, cкидки и курсы валют'!$C$41),IF(H3054&lt;'Заказ, cкидки и курсы валют'!$B$42,H3054*0.54*100/(100-'Заказ, cкидки и курсы валют'!$C$42),IF(H3054&lt;'Заказ, cкидки и курсы валют'!$B$43,H3054*0.54*100/(100-'Заказ, cкидки и курсы валют'!$C$43),H3054))))),2)</f>
        <v>464.4</v>
      </c>
    </row>
    <row r="3055" spans="1:10" ht="13.5" thickBot="1">
      <c r="A3055" s="403" t="s">
        <v>10782</v>
      </c>
      <c r="B3055" s="403" t="s">
        <v>192</v>
      </c>
      <c r="C3055" s="2288">
        <v>26.83</v>
      </c>
      <c r="D3055" s="1588">
        <v>10</v>
      </c>
      <c r="E3055" s="1856">
        <f t="shared" si="642"/>
        <v>1685.46</v>
      </c>
      <c r="F3055" s="471">
        <f t="shared" si="634"/>
        <v>1685.46</v>
      </c>
      <c r="G3055" s="691">
        <f t="shared" si="630"/>
        <v>38700</v>
      </c>
      <c r="H3055" s="659">
        <f>ROUND(IF('Заказ, cкидки и курсы валют'!$J$23*E3055/1000*D3055&lt;387,387,'Заказ, cкидки и курсы валют'!$J$23*E3055/1000*D3055)*(1-'Заказ, cкидки и курсы валют'!$I$12),2)</f>
        <v>387</v>
      </c>
      <c r="I3055" s="14"/>
      <c r="J3055" s="96">
        <f>ROUND(IF(H3055&lt;'Заказ, cкидки и курсы валют'!$B$39,H3055*0.54*100/(100-'Заказ, cкидки и курсы валют'!$C$39),IF(H3055&lt;'Заказ, cкидки и курсы валют'!$B$40,H3055*0.54*100/(100-'Заказ, cкидки и курсы валют'!$C$40),IF(H3055&lt;'Заказ, cкидки и курсы валют'!$B$41,H3055*0.54*100/(100-'Заказ, cкидки и курсы валют'!$C$41),IF(H3055&lt;'Заказ, cкидки и курсы валют'!$B$42,H3055*0.54*100/(100-'Заказ, cкидки и курсы валют'!$C$42),IF(H3055&lt;'Заказ, cкидки и курсы валют'!$B$43,H3055*0.54*100/(100-'Заказ, cкидки и курсы валют'!$C$43),H3055))))),2)</f>
        <v>464.4</v>
      </c>
    </row>
    <row r="3056" spans="1:10" ht="13.5" thickBot="1">
      <c r="A3056" s="403" t="s">
        <v>10783</v>
      </c>
      <c r="B3056" s="403" t="s">
        <v>193</v>
      </c>
      <c r="C3056" s="2288">
        <v>30.9</v>
      </c>
      <c r="D3056" s="1588">
        <v>5</v>
      </c>
      <c r="E3056" s="1856">
        <f t="shared" si="642"/>
        <v>2432.84</v>
      </c>
      <c r="F3056" s="471">
        <f t="shared" si="634"/>
        <v>2432.84</v>
      </c>
      <c r="G3056" s="691">
        <f t="shared" si="630"/>
        <v>77400</v>
      </c>
      <c r="H3056" s="659">
        <f>ROUND(IF('Заказ, cкидки и курсы валют'!$J$23*E3056/1000*D3056&lt;387,387,'Заказ, cкидки и курсы валют'!$J$23*E3056/1000*D3056)*(1-'Заказ, cкидки и курсы валют'!$I$12),2)</f>
        <v>387</v>
      </c>
      <c r="I3056" s="14"/>
      <c r="J3056" s="96">
        <f>ROUND(IF(H3056&lt;'Заказ, cкидки и курсы валют'!$B$39,H3056*0.54*100/(100-'Заказ, cкидки и курсы валют'!$C$39),IF(H3056&lt;'Заказ, cкидки и курсы валют'!$B$40,H3056*0.54*100/(100-'Заказ, cкидки и курсы валют'!$C$40),IF(H3056&lt;'Заказ, cкидки и курсы валют'!$B$41,H3056*0.54*100/(100-'Заказ, cкидки и курсы валют'!$C$41),IF(H3056&lt;'Заказ, cкидки и курсы валют'!$B$42,H3056*0.54*100/(100-'Заказ, cкидки и курсы валют'!$C$42),IF(H3056&lt;'Заказ, cкидки и курсы валют'!$B$43,H3056*0.54*100/(100-'Заказ, cкидки и курсы валют'!$C$43),H3056))))),2)</f>
        <v>464.4</v>
      </c>
    </row>
    <row r="3057" spans="1:10" ht="13.5" thickBot="1">
      <c r="A3057" s="403" t="s">
        <v>10784</v>
      </c>
      <c r="B3057" s="403" t="s">
        <v>2901</v>
      </c>
      <c r="C3057" s="2288">
        <v>34</v>
      </c>
      <c r="D3057" s="1588">
        <v>5</v>
      </c>
      <c r="E3057" s="1856">
        <f t="shared" si="642"/>
        <v>2576.42</v>
      </c>
      <c r="F3057" s="471">
        <f t="shared" si="634"/>
        <v>2576.42</v>
      </c>
      <c r="G3057" s="691">
        <f t="shared" si="630"/>
        <v>77400</v>
      </c>
      <c r="H3057" s="659">
        <f>ROUND(IF('Заказ, cкидки и курсы валют'!$J$23*E3057/1000*D3057&lt;387,387,'Заказ, cкидки и курсы валют'!$J$23*E3057/1000*D3057)*(1-'Заказ, cкидки и курсы валют'!$I$12),2)</f>
        <v>387</v>
      </c>
      <c r="I3057" s="14"/>
      <c r="J3057" s="96">
        <f>ROUND(IF(H3057&lt;'Заказ, cкидки и курсы валют'!$B$39,H3057*0.54*100/(100-'Заказ, cкидки и курсы валют'!$C$39),IF(H3057&lt;'Заказ, cкидки и курсы валют'!$B$40,H3057*0.54*100/(100-'Заказ, cкидки и курсы валют'!$C$40),IF(H3057&lt;'Заказ, cкидки и курсы валют'!$B$41,H3057*0.54*100/(100-'Заказ, cкидки и курсы валют'!$C$41),IF(H3057&lt;'Заказ, cкидки и курсы валют'!$B$42,H3057*0.54*100/(100-'Заказ, cкидки и курсы валют'!$C$42),IF(H3057&lt;'Заказ, cкидки и курсы валют'!$B$43,H3057*0.54*100/(100-'Заказ, cкидки и курсы валют'!$C$43),H3057))))),2)</f>
        <v>464.4</v>
      </c>
    </row>
    <row r="3058" spans="1:10">
      <c r="A3058" s="403" t="s">
        <v>10785</v>
      </c>
      <c r="B3058" s="403" t="s">
        <v>194</v>
      </c>
      <c r="C3058" s="2288">
        <v>36.5</v>
      </c>
      <c r="D3058" s="1588">
        <v>5</v>
      </c>
      <c r="E3058" s="1856">
        <f t="shared" si="642"/>
        <v>2726.58</v>
      </c>
      <c r="F3058" s="471">
        <f t="shared" si="634"/>
        <v>2726.58</v>
      </c>
      <c r="G3058" s="691">
        <f t="shared" si="630"/>
        <v>77400</v>
      </c>
      <c r="H3058" s="659">
        <f>ROUND(IF('Заказ, cкидки и курсы валют'!$J$23*E3058/1000*D3058&lt;387,387,'Заказ, cкидки и курсы валют'!$J$23*E3058/1000*D3058)*(1-'Заказ, cкидки и курсы валют'!$I$12),2)</f>
        <v>387</v>
      </c>
      <c r="I3058" s="14"/>
      <c r="J3058" s="96">
        <f>ROUND(IF(H3058&lt;'Заказ, cкидки и курсы валют'!$B$39,H3058*0.54*100/(100-'Заказ, cкидки и курсы валют'!$C$39),IF(H3058&lt;'Заказ, cкидки и курсы валют'!$B$40,H3058*0.54*100/(100-'Заказ, cкидки и курсы валют'!$C$40),IF(H3058&lt;'Заказ, cкидки и курсы валют'!$B$41,H3058*0.54*100/(100-'Заказ, cкидки и курсы валют'!$C$41),IF(H3058&lt;'Заказ, cкидки и курсы валют'!$B$42,H3058*0.54*100/(100-'Заказ, cкидки и курсы валют'!$C$42),IF(H3058&lt;'Заказ, cкидки и курсы валют'!$B$43,H3058*0.54*100/(100-'Заказ, cкидки и курсы валют'!$C$43),H3058))))),2)</f>
        <v>464.4</v>
      </c>
    </row>
    <row r="3059" spans="1:10" ht="13.5" thickBot="1"/>
    <row r="3060" spans="1:10" ht="18">
      <c r="A3060" s="904"/>
      <c r="B3060" s="905"/>
      <c r="C3060" s="1962" t="s">
        <v>2328</v>
      </c>
      <c r="D3060" s="64"/>
      <c r="E3060" s="428"/>
      <c r="F3060" s="428"/>
      <c r="G3060" s="518"/>
      <c r="H3060" s="67"/>
      <c r="I3060" s="68"/>
    </row>
    <row r="3061" spans="1:10" ht="18">
      <c r="A3061" s="890"/>
      <c r="C3061" s="1475" t="s">
        <v>6249</v>
      </c>
      <c r="D3061" s="81"/>
      <c r="E3061" s="429"/>
      <c r="F3061" s="441"/>
      <c r="G3061" s="84"/>
      <c r="H3061" s="83"/>
      <c r="I3061" s="132"/>
    </row>
    <row r="3062" spans="1:10">
      <c r="A3062" s="890"/>
      <c r="C3062" s="1475"/>
      <c r="D3062" s="70"/>
      <c r="E3062" s="713"/>
      <c r="F3062" s="465"/>
      <c r="G3062" s="703"/>
      <c r="H3062" s="16"/>
      <c r="I3062" s="132"/>
    </row>
    <row r="3063" spans="1:10">
      <c r="A3063" s="890"/>
      <c r="C3063" s="1475"/>
      <c r="D3063" s="70"/>
      <c r="E3063" s="713"/>
      <c r="F3063" s="465"/>
      <c r="G3063" s="703"/>
      <c r="H3063" s="16"/>
      <c r="I3063" s="132"/>
    </row>
    <row r="3064" spans="1:10">
      <c r="A3064" s="890"/>
      <c r="C3064" s="1475"/>
      <c r="D3064" s="70"/>
      <c r="E3064" s="713"/>
      <c r="F3064" s="465"/>
      <c r="G3064" s="703"/>
      <c r="H3064" s="16"/>
      <c r="I3064" s="132"/>
    </row>
    <row r="3065" spans="1:10" ht="18.5" thickBot="1">
      <c r="A3065" s="2042" t="s">
        <v>7302</v>
      </c>
      <c r="B3065" s="897"/>
      <c r="C3065" s="1931"/>
      <c r="D3065" s="72"/>
      <c r="E3065" s="714"/>
      <c r="F3065" s="467"/>
      <c r="G3065" s="704"/>
      <c r="H3065" s="136"/>
      <c r="I3065" s="137"/>
    </row>
    <row r="3066" spans="1:10" ht="30">
      <c r="A3066" s="1519" t="s">
        <v>1013</v>
      </c>
      <c r="B3066" s="1520" t="s">
        <v>1014</v>
      </c>
      <c r="C3066" s="2286" t="s">
        <v>665</v>
      </c>
      <c r="D3066" s="158" t="s">
        <v>2923</v>
      </c>
      <c r="E3066" s="432" t="s">
        <v>10276</v>
      </c>
      <c r="F3066" s="469" t="s">
        <v>2578</v>
      </c>
      <c r="G3066" s="693" t="s">
        <v>2427</v>
      </c>
      <c r="H3066" s="264" t="s">
        <v>493</v>
      </c>
      <c r="I3066" s="160" t="s">
        <v>4003</v>
      </c>
    </row>
    <row r="3067" spans="1:10">
      <c r="A3067" s="1519"/>
      <c r="B3067" s="1680"/>
      <c r="C3067" s="2286" t="s">
        <v>3419</v>
      </c>
      <c r="D3067" s="313" t="s">
        <v>2428</v>
      </c>
      <c r="E3067" s="715" t="s">
        <v>264</v>
      </c>
      <c r="F3067" s="475">
        <f>'Заказ, cкидки и курсы валют'!$I$12</f>
        <v>0</v>
      </c>
      <c r="G3067" s="764"/>
      <c r="H3067" s="358"/>
      <c r="I3067" s="252"/>
    </row>
    <row r="3068" spans="1:10" ht="14.5">
      <c r="A3068" s="403" t="s">
        <v>1208</v>
      </c>
      <c r="B3068" s="399" t="s">
        <v>99</v>
      </c>
      <c r="C3068" s="2306">
        <v>5.5</v>
      </c>
      <c r="D3068" s="1558">
        <v>5000</v>
      </c>
      <c r="E3068" s="446">
        <v>190.47</v>
      </c>
      <c r="F3068" s="471">
        <f>ROUND(E3068*(1-$F$11),2)</f>
        <v>190.47</v>
      </c>
      <c r="G3068" s="691">
        <f>'Заказ, cкидки и курсы валют'!$J$23*F3068</f>
        <v>2190.4050000000002</v>
      </c>
      <c r="H3068" s="96">
        <f>ROUND((D3068/1000)*G3068,2)</f>
        <v>10952.03</v>
      </c>
      <c r="I3068" s="14"/>
    </row>
    <row r="3069" spans="1:10" ht="14.5">
      <c r="A3069" s="403" t="s">
        <v>1209</v>
      </c>
      <c r="B3069" s="399" t="s">
        <v>100</v>
      </c>
      <c r="C3069" s="2306">
        <v>6.23</v>
      </c>
      <c r="D3069" s="1558">
        <v>3750</v>
      </c>
      <c r="E3069" s="446">
        <v>194.37</v>
      </c>
      <c r="F3069" s="471">
        <f t="shared" ref="F3069:F3088" si="643">ROUND(E3069*(1-$F$11),2)</f>
        <v>194.37</v>
      </c>
      <c r="G3069" s="691">
        <f>'Заказ, cкидки и курсы валют'!$J$23*F3069</f>
        <v>2235.2550000000001</v>
      </c>
      <c r="H3069" s="96">
        <f t="shared" ref="H3069:H3088" si="644">ROUND((D3069/1000)*G3069,2)</f>
        <v>8382.2099999999991</v>
      </c>
      <c r="I3069" s="14"/>
    </row>
    <row r="3070" spans="1:10" ht="14.5">
      <c r="A3070" s="403" t="s">
        <v>1210</v>
      </c>
      <c r="B3070" s="399" t="s">
        <v>1317</v>
      </c>
      <c r="C3070" s="2306">
        <v>7.14</v>
      </c>
      <c r="D3070" s="1558">
        <v>3500</v>
      </c>
      <c r="E3070" s="446">
        <v>228.66</v>
      </c>
      <c r="F3070" s="471">
        <f t="shared" si="643"/>
        <v>228.66</v>
      </c>
      <c r="G3070" s="691">
        <f>'Заказ, cкидки и курсы валют'!$J$23*F3070</f>
        <v>2629.59</v>
      </c>
      <c r="H3070" s="96">
        <f t="shared" si="644"/>
        <v>9203.57</v>
      </c>
      <c r="I3070" s="14"/>
    </row>
    <row r="3071" spans="1:10" ht="14.5">
      <c r="A3071" s="403" t="s">
        <v>1211</v>
      </c>
      <c r="B3071" s="399" t="s">
        <v>188</v>
      </c>
      <c r="C3071" s="2306">
        <v>8</v>
      </c>
      <c r="D3071" s="1558">
        <v>3000</v>
      </c>
      <c r="E3071" s="446">
        <v>263.55</v>
      </c>
      <c r="F3071" s="471">
        <f t="shared" si="643"/>
        <v>263.55</v>
      </c>
      <c r="G3071" s="691">
        <f>'Заказ, cкидки и курсы валют'!$J$23*F3071</f>
        <v>3030.8250000000003</v>
      </c>
      <c r="H3071" s="96">
        <f t="shared" si="644"/>
        <v>9092.48</v>
      </c>
      <c r="I3071" s="14"/>
    </row>
    <row r="3072" spans="1:10" ht="14.5">
      <c r="A3072" s="403" t="s">
        <v>1212</v>
      </c>
      <c r="B3072" s="399" t="s">
        <v>998</v>
      </c>
      <c r="C3072" s="2306">
        <v>9.1</v>
      </c>
      <c r="D3072" s="1606">
        <v>2500</v>
      </c>
      <c r="E3072" s="446">
        <v>312.11</v>
      </c>
      <c r="F3072" s="471">
        <f t="shared" si="643"/>
        <v>312.11</v>
      </c>
      <c r="G3072" s="691">
        <f>'Заказ, cкидки и курсы валют'!$J$23*F3072</f>
        <v>3589.2650000000003</v>
      </c>
      <c r="H3072" s="96">
        <f t="shared" si="644"/>
        <v>8973.16</v>
      </c>
      <c r="I3072" s="14"/>
    </row>
    <row r="3073" spans="1:9" ht="14.5">
      <c r="A3073" s="403" t="s">
        <v>1213</v>
      </c>
      <c r="B3073" s="399" t="s">
        <v>177</v>
      </c>
      <c r="C3073" s="2306">
        <v>10</v>
      </c>
      <c r="D3073" s="1558">
        <v>2300</v>
      </c>
      <c r="E3073" s="446">
        <v>353.5</v>
      </c>
      <c r="F3073" s="471">
        <f t="shared" si="643"/>
        <v>353.5</v>
      </c>
      <c r="G3073" s="691">
        <f>'Заказ, cкидки и курсы валют'!$J$23*F3073</f>
        <v>4065.25</v>
      </c>
      <c r="H3073" s="96">
        <f t="shared" si="644"/>
        <v>9350.08</v>
      </c>
      <c r="I3073" s="14"/>
    </row>
    <row r="3074" spans="1:9" ht="14.5">
      <c r="A3074" s="403" t="s">
        <v>1214</v>
      </c>
      <c r="B3074" s="399" t="s">
        <v>178</v>
      </c>
      <c r="C3074" s="2306">
        <v>12.1</v>
      </c>
      <c r="D3074" s="1558">
        <v>1500</v>
      </c>
      <c r="E3074" s="446">
        <v>417.03</v>
      </c>
      <c r="F3074" s="471">
        <f t="shared" si="643"/>
        <v>417.03</v>
      </c>
      <c r="G3074" s="691">
        <f>'Заказ, cкидки и курсы валют'!$J$23*F3074</f>
        <v>4795.8449999999993</v>
      </c>
      <c r="H3074" s="96">
        <f t="shared" si="644"/>
        <v>7193.77</v>
      </c>
      <c r="I3074" s="14"/>
    </row>
    <row r="3075" spans="1:9" ht="14.5">
      <c r="A3075" s="403" t="s">
        <v>1215</v>
      </c>
      <c r="B3075" s="399" t="s">
        <v>179</v>
      </c>
      <c r="C3075" s="2306">
        <v>14.35</v>
      </c>
      <c r="D3075" s="1558">
        <v>1500</v>
      </c>
      <c r="E3075" s="446">
        <v>509.39</v>
      </c>
      <c r="F3075" s="471">
        <f t="shared" si="643"/>
        <v>509.39</v>
      </c>
      <c r="G3075" s="691">
        <f>'Заказ, cкидки и курсы валют'!$J$23*F3075</f>
        <v>5857.9849999999997</v>
      </c>
      <c r="H3075" s="96">
        <f t="shared" si="644"/>
        <v>8786.98</v>
      </c>
      <c r="I3075" s="14"/>
    </row>
    <row r="3076" spans="1:9" ht="14.5">
      <c r="A3076" s="403" t="s">
        <v>1216</v>
      </c>
      <c r="B3076" s="399" t="s">
        <v>3430</v>
      </c>
      <c r="C3076" s="2306">
        <v>11.4</v>
      </c>
      <c r="D3076" s="1558">
        <v>2300</v>
      </c>
      <c r="E3076" s="446">
        <v>406.63</v>
      </c>
      <c r="F3076" s="471">
        <f t="shared" si="643"/>
        <v>406.63</v>
      </c>
      <c r="G3076" s="691">
        <f>'Заказ, cкидки и курсы валют'!$J$23*F3076</f>
        <v>4676.2449999999999</v>
      </c>
      <c r="H3076" s="96">
        <f t="shared" si="644"/>
        <v>10755.36</v>
      </c>
      <c r="I3076" s="14"/>
    </row>
    <row r="3077" spans="1:9" ht="14.5">
      <c r="A3077" s="403" t="s">
        <v>1217</v>
      </c>
      <c r="B3077" s="399" t="s">
        <v>2898</v>
      </c>
      <c r="C3077" s="2306">
        <v>12.4</v>
      </c>
      <c r="D3077" s="1558">
        <v>2000</v>
      </c>
      <c r="E3077" s="446">
        <v>370.96</v>
      </c>
      <c r="F3077" s="471">
        <f t="shared" si="643"/>
        <v>370.96</v>
      </c>
      <c r="G3077" s="691">
        <f>'Заказ, cкидки и курсы валют'!$J$23*F3077</f>
        <v>4266.04</v>
      </c>
      <c r="H3077" s="96">
        <f t="shared" si="644"/>
        <v>8532.08</v>
      </c>
      <c r="I3077" s="14"/>
    </row>
    <row r="3078" spans="1:9" ht="14.5">
      <c r="A3078" s="403" t="s">
        <v>1218</v>
      </c>
      <c r="B3078" s="399" t="s">
        <v>2899</v>
      </c>
      <c r="C3078" s="2306">
        <v>14.1</v>
      </c>
      <c r="D3078" s="1558">
        <v>1650</v>
      </c>
      <c r="E3078" s="446">
        <v>391.38</v>
      </c>
      <c r="F3078" s="471">
        <f t="shared" si="643"/>
        <v>391.38</v>
      </c>
      <c r="G3078" s="691">
        <f>'Заказ, cкидки и курсы валют'!$J$23*F3078</f>
        <v>4500.87</v>
      </c>
      <c r="H3078" s="96">
        <f t="shared" si="644"/>
        <v>7426.44</v>
      </c>
      <c r="I3078" s="14"/>
    </row>
    <row r="3079" spans="1:9" ht="14.5">
      <c r="A3079" s="403" t="s">
        <v>1219</v>
      </c>
      <c r="B3079" s="399" t="s">
        <v>610</v>
      </c>
      <c r="C3079" s="2306">
        <v>15.8</v>
      </c>
      <c r="D3079" s="1558">
        <v>1480</v>
      </c>
      <c r="E3079" s="446">
        <v>497.44</v>
      </c>
      <c r="F3079" s="471">
        <f t="shared" si="643"/>
        <v>497.44</v>
      </c>
      <c r="G3079" s="691">
        <f>'Заказ, cкидки и курсы валют'!$J$23*F3079</f>
        <v>5720.56</v>
      </c>
      <c r="H3079" s="96">
        <f t="shared" si="644"/>
        <v>8466.43</v>
      </c>
      <c r="I3079" s="14"/>
    </row>
    <row r="3080" spans="1:9" ht="14.5">
      <c r="A3080" s="403" t="s">
        <v>1220</v>
      </c>
      <c r="B3080" s="399" t="s">
        <v>2900</v>
      </c>
      <c r="C3080" s="2306">
        <v>17.23</v>
      </c>
      <c r="D3080" s="1606">
        <v>1300</v>
      </c>
      <c r="E3080" s="446">
        <v>528.29999999999995</v>
      </c>
      <c r="F3080" s="471">
        <f t="shared" si="643"/>
        <v>528.29999999999995</v>
      </c>
      <c r="G3080" s="691">
        <f>'Заказ, cкидки и курсы валют'!$J$23*F3080</f>
        <v>6075.45</v>
      </c>
      <c r="H3080" s="96">
        <f t="shared" si="644"/>
        <v>7898.09</v>
      </c>
      <c r="I3080" s="14"/>
    </row>
    <row r="3081" spans="1:9" ht="14.5">
      <c r="A3081" s="403" t="s">
        <v>1221</v>
      </c>
      <c r="B3081" s="399" t="s">
        <v>189</v>
      </c>
      <c r="C3081" s="2306">
        <v>19.399999999999999</v>
      </c>
      <c r="D3081" s="1558">
        <v>1200</v>
      </c>
      <c r="E3081" s="446">
        <v>617.54999999999995</v>
      </c>
      <c r="F3081" s="471">
        <f t="shared" si="643"/>
        <v>617.54999999999995</v>
      </c>
      <c r="G3081" s="691">
        <f>'Заказ, cкидки и курсы валют'!$J$23*F3081</f>
        <v>7101.8249999999998</v>
      </c>
      <c r="H3081" s="96">
        <f t="shared" si="644"/>
        <v>8522.19</v>
      </c>
      <c r="I3081" s="14"/>
    </row>
    <row r="3082" spans="1:9" ht="14.5">
      <c r="A3082" s="403" t="s">
        <v>1222</v>
      </c>
      <c r="B3082" s="399" t="s">
        <v>190</v>
      </c>
      <c r="C3082" s="2306">
        <v>22.9</v>
      </c>
      <c r="D3082" s="1558">
        <v>1000</v>
      </c>
      <c r="E3082" s="446">
        <v>683.61</v>
      </c>
      <c r="F3082" s="471">
        <f t="shared" si="643"/>
        <v>683.61</v>
      </c>
      <c r="G3082" s="691">
        <f>'Заказ, cкидки и курсы валют'!$J$23*F3082</f>
        <v>7861.5150000000003</v>
      </c>
      <c r="H3082" s="96">
        <f t="shared" si="644"/>
        <v>7861.52</v>
      </c>
      <c r="I3082" s="14"/>
    </row>
    <row r="3083" spans="1:9" ht="14.5">
      <c r="A3083" s="403" t="s">
        <v>1223</v>
      </c>
      <c r="B3083" s="399" t="s">
        <v>191</v>
      </c>
      <c r="C3083" s="2306">
        <v>26.88</v>
      </c>
      <c r="D3083" s="36">
        <v>800</v>
      </c>
      <c r="E3083" s="446">
        <v>813.21</v>
      </c>
      <c r="F3083" s="471">
        <f t="shared" si="643"/>
        <v>813.21</v>
      </c>
      <c r="G3083" s="691">
        <f>'Заказ, cкидки и курсы валют'!$J$23*F3083</f>
        <v>9351.9150000000009</v>
      </c>
      <c r="H3083" s="96">
        <f t="shared" si="644"/>
        <v>7481.53</v>
      </c>
      <c r="I3083" s="14"/>
    </row>
    <row r="3084" spans="1:9" ht="14.5">
      <c r="A3084" s="403" t="s">
        <v>1224</v>
      </c>
      <c r="B3084" s="399" t="s">
        <v>192</v>
      </c>
      <c r="C3084" s="2306">
        <v>28.93</v>
      </c>
      <c r="D3084" s="36">
        <v>600</v>
      </c>
      <c r="E3084" s="446">
        <v>976.86</v>
      </c>
      <c r="F3084" s="471">
        <f t="shared" si="643"/>
        <v>976.86</v>
      </c>
      <c r="G3084" s="691">
        <f>'Заказ, cкидки и курсы валют'!$J$23*F3084</f>
        <v>11233.89</v>
      </c>
      <c r="H3084" s="96">
        <f t="shared" si="644"/>
        <v>6740.33</v>
      </c>
      <c r="I3084" s="14"/>
    </row>
    <row r="3085" spans="1:9" ht="14.5">
      <c r="A3085" s="403" t="s">
        <v>1225</v>
      </c>
      <c r="B3085" s="399" t="s">
        <v>193</v>
      </c>
      <c r="C3085" s="2306">
        <v>35.880000000000003</v>
      </c>
      <c r="D3085" s="47">
        <v>500</v>
      </c>
      <c r="E3085" s="446">
        <v>1136.0999999999999</v>
      </c>
      <c r="F3085" s="471">
        <f t="shared" si="643"/>
        <v>1136.0999999999999</v>
      </c>
      <c r="G3085" s="691">
        <f>'Заказ, cкидки и курсы валют'!$J$23*F3085</f>
        <v>13065.15</v>
      </c>
      <c r="H3085" s="96">
        <f t="shared" si="644"/>
        <v>6532.58</v>
      </c>
      <c r="I3085" s="14"/>
    </row>
    <row r="3086" spans="1:9" ht="14.5">
      <c r="A3086" s="2701" t="s">
        <v>12525</v>
      </c>
      <c r="B3086" s="399" t="s">
        <v>2901</v>
      </c>
      <c r="C3086" s="2306">
        <v>42.9</v>
      </c>
      <c r="D3086" s="47">
        <v>500</v>
      </c>
      <c r="E3086" s="446">
        <v>1136.0999999999999</v>
      </c>
      <c r="F3086" s="471">
        <f t="shared" ref="F3086:F3087" si="645">ROUND(E3086*(1-$F$11),2)</f>
        <v>1136.0999999999999</v>
      </c>
      <c r="G3086" s="691">
        <f>'Заказ, cкидки и курсы валют'!$J$23*F3086</f>
        <v>13065.15</v>
      </c>
      <c r="H3086" s="96">
        <f t="shared" ref="H3086:H3087" si="646">ROUND((D3086/1000)*G3086,2)</f>
        <v>6532.58</v>
      </c>
      <c r="I3086" s="14"/>
    </row>
    <row r="3087" spans="1:9" ht="14.5">
      <c r="A3087" s="2701" t="s">
        <v>12526</v>
      </c>
      <c r="B3087" s="399" t="s">
        <v>194</v>
      </c>
      <c r="C3087" s="2306">
        <v>49.9</v>
      </c>
      <c r="D3087" s="47">
        <v>400</v>
      </c>
      <c r="E3087" s="446">
        <v>1136.0999999999999</v>
      </c>
      <c r="F3087" s="471">
        <f t="shared" si="645"/>
        <v>1136.0999999999999</v>
      </c>
      <c r="G3087" s="691">
        <f>'Заказ, cкидки и курсы валют'!$J$23*F3087</f>
        <v>13065.15</v>
      </c>
      <c r="H3087" s="96">
        <f t="shared" si="646"/>
        <v>5226.0600000000004</v>
      </c>
      <c r="I3087" s="14"/>
    </row>
    <row r="3088" spans="1:9" ht="14.5">
      <c r="A3088" s="403" t="s">
        <v>1226</v>
      </c>
      <c r="B3088" s="399" t="s">
        <v>254</v>
      </c>
      <c r="C3088" s="2306">
        <v>45.24</v>
      </c>
      <c r="D3088" s="47">
        <v>500</v>
      </c>
      <c r="E3088" s="446">
        <v>1514.3</v>
      </c>
      <c r="F3088" s="471">
        <f t="shared" si="643"/>
        <v>1514.3</v>
      </c>
      <c r="G3088" s="691">
        <f>'Заказ, cкидки и курсы валют'!$J$23*F3088</f>
        <v>17414.45</v>
      </c>
      <c r="H3088" s="96">
        <f t="shared" si="644"/>
        <v>8707.23</v>
      </c>
      <c r="I3088" s="14"/>
    </row>
    <row r="3089" spans="1:16" ht="14.5">
      <c r="A3089" s="2701" t="s">
        <v>12527</v>
      </c>
      <c r="B3089" s="399" t="s">
        <v>606</v>
      </c>
      <c r="C3089" s="2306">
        <v>60</v>
      </c>
      <c r="D3089" s="47">
        <v>250</v>
      </c>
      <c r="E3089" s="446">
        <v>1677.07</v>
      </c>
      <c r="F3089" s="471">
        <f t="shared" ref="F3089" si="647">ROUND(E3089*(1-$F$11),2)</f>
        <v>1677.07</v>
      </c>
      <c r="G3089" s="691">
        <f>'Заказ, cкидки и курсы валют'!$J$23*F3089</f>
        <v>19286.305</v>
      </c>
      <c r="H3089" s="96">
        <f t="shared" ref="H3089" si="648">ROUND((D3089/1000)*G3089,2)</f>
        <v>4821.58</v>
      </c>
      <c r="I3089" s="14"/>
    </row>
    <row r="3090" spans="1:16" ht="14.5">
      <c r="A3090" s="2701" t="s">
        <v>12538</v>
      </c>
      <c r="B3090" s="399" t="s">
        <v>4044</v>
      </c>
      <c r="C3090" s="2306">
        <v>35.700000000000003</v>
      </c>
      <c r="D3090" s="47">
        <v>500</v>
      </c>
      <c r="E3090" s="446">
        <v>997.06</v>
      </c>
      <c r="F3090" s="471">
        <f t="shared" ref="F3090" si="649">ROUND(E3090*(1-$F$11),2)</f>
        <v>997.06</v>
      </c>
      <c r="G3090" s="691">
        <f>'Заказ, cкидки и курсы валют'!$J$23*F3090</f>
        <v>11466.189999999999</v>
      </c>
      <c r="H3090" s="96">
        <f t="shared" ref="H3090" si="650">ROUND((D3090/1000)*G3090,2)</f>
        <v>5733.1</v>
      </c>
      <c r="I3090" s="14"/>
    </row>
    <row r="3091" spans="1:16" ht="13.5" thickBot="1"/>
    <row r="3092" spans="1:16" ht="18">
      <c r="A3092" s="904"/>
      <c r="B3092" s="905"/>
      <c r="C3092" s="1962" t="s">
        <v>2328</v>
      </c>
      <c r="D3092" s="64"/>
      <c r="E3092" s="428"/>
      <c r="F3092" s="428"/>
      <c r="G3092" s="518"/>
      <c r="H3092" s="67"/>
      <c r="I3092" s="68"/>
    </row>
    <row r="3093" spans="1:16" ht="18">
      <c r="A3093" s="890"/>
      <c r="C3093" s="1475" t="s">
        <v>2329</v>
      </c>
      <c r="D3093" s="81"/>
      <c r="E3093" s="429"/>
      <c r="F3093" s="441"/>
      <c r="G3093" s="84"/>
      <c r="H3093" s="83"/>
      <c r="I3093" s="132"/>
      <c r="P3093">
        <v>1</v>
      </c>
    </row>
    <row r="3094" spans="1:16">
      <c r="A3094" s="890"/>
      <c r="C3094" s="1475"/>
      <c r="D3094" s="144"/>
      <c r="E3094" s="713"/>
      <c r="F3094" s="465"/>
      <c r="G3094" s="703"/>
      <c r="H3094" s="16"/>
      <c r="I3094" s="132"/>
    </row>
    <row r="3095" spans="1:16">
      <c r="A3095" s="890"/>
      <c r="C3095" s="1475"/>
      <c r="D3095" s="144"/>
      <c r="E3095" s="713"/>
      <c r="F3095" s="465"/>
      <c r="G3095" s="703"/>
      <c r="H3095" s="16"/>
      <c r="I3095" s="132"/>
    </row>
    <row r="3096" spans="1:16">
      <c r="A3096" s="890"/>
      <c r="C3096" s="1475"/>
      <c r="D3096" s="144"/>
      <c r="E3096" s="713"/>
      <c r="F3096" s="465"/>
      <c r="G3096" s="703"/>
      <c r="H3096" s="16"/>
      <c r="I3096" s="132"/>
    </row>
    <row r="3097" spans="1:16" ht="18.5" thickBot="1">
      <c r="A3097" s="2042" t="s">
        <v>7303</v>
      </c>
      <c r="B3097" s="2043"/>
      <c r="C3097" s="2345"/>
      <c r="D3097" s="136"/>
      <c r="E3097" s="717"/>
      <c r="F3097" s="467"/>
      <c r="G3097" s="704"/>
      <c r="H3097" s="136"/>
      <c r="I3097" s="137"/>
    </row>
    <row r="3098" spans="1:16" ht="40">
      <c r="A3098" s="1519" t="s">
        <v>1013</v>
      </c>
      <c r="B3098" s="1520" t="s">
        <v>1014</v>
      </c>
      <c r="C3098" s="2286" t="s">
        <v>665</v>
      </c>
      <c r="D3098" s="158" t="s">
        <v>2923</v>
      </c>
      <c r="E3098" s="432" t="s">
        <v>10276</v>
      </c>
      <c r="F3098" s="469" t="s">
        <v>2578</v>
      </c>
      <c r="G3098" s="693" t="s">
        <v>2427</v>
      </c>
      <c r="H3098" s="264" t="s">
        <v>493</v>
      </c>
      <c r="I3098" s="160" t="s">
        <v>4003</v>
      </c>
      <c r="J3098" s="327" t="s">
        <v>11229</v>
      </c>
    </row>
    <row r="3099" spans="1:16">
      <c r="A3099" s="1519"/>
      <c r="B3099" s="1680"/>
      <c r="C3099" s="2286" t="s">
        <v>3419</v>
      </c>
      <c r="D3099" s="313" t="s">
        <v>2428</v>
      </c>
      <c r="E3099" s="715" t="s">
        <v>264</v>
      </c>
      <c r="F3099" s="475">
        <f>'Заказ, cкидки и курсы валют'!$I$12</f>
        <v>0</v>
      </c>
      <c r="G3099" s="764"/>
      <c r="H3099" s="358"/>
      <c r="I3099" s="252"/>
      <c r="J3099" s="264"/>
    </row>
    <row r="3100" spans="1:16">
      <c r="A3100" s="403" t="s">
        <v>1227</v>
      </c>
      <c r="B3100" s="399" t="s">
        <v>99</v>
      </c>
      <c r="C3100" s="2306">
        <v>5.5</v>
      </c>
      <c r="D3100" s="1563">
        <v>500</v>
      </c>
      <c r="E3100" s="1602">
        <f t="shared" ref="E3100:E3117" si="651">E3068*1.2</f>
        <v>228.56399999999999</v>
      </c>
      <c r="F3100" s="471">
        <f>ROUND(E3100*(1-$F$11),2)</f>
        <v>228.56</v>
      </c>
      <c r="G3100" s="691">
        <f>'Заказ, cкидки и курсы валют'!$J$23*F3100</f>
        <v>2628.44</v>
      </c>
      <c r="H3100" s="96">
        <f>ROUND((D3100/1000)*G3100,2)</f>
        <v>1314.22</v>
      </c>
      <c r="I3100" s="14"/>
      <c r="J3100" s="96">
        <f>ROUND(IF(H3100&lt;'Заказ, cкидки и курсы валют'!$B$39,H3100*0.54*100/(100-'Заказ, cкидки и курсы валют'!$C$39),IF(H3100&lt;'Заказ, cкидки и курсы валют'!$B$40,H3100*0.54*100/(100-'Заказ, cкидки и курсы валют'!$C$40),IF(H3100&lt;'Заказ, cкидки и курсы валют'!$B$41,H3100*0.54*100/(100-'Заказ, cкидки и курсы валют'!$C$41),IF(H3100&lt;'Заказ, cкидки и курсы валют'!$B$42,H3100*0.54*100/(100-'Заказ, cкидки и курсы валют'!$C$42),IF(H3100&lt;'Заказ, cкидки и курсы валют'!$B$43,H3100*0.54*100/(100-'Заказ, cкидки и курсы валют'!$C$43),H3100))))),2)</f>
        <v>1314.22</v>
      </c>
    </row>
    <row r="3101" spans="1:16">
      <c r="A3101" s="403" t="s">
        <v>1228</v>
      </c>
      <c r="B3101" s="399" t="s">
        <v>100</v>
      </c>
      <c r="C3101" s="2306">
        <v>6.23</v>
      </c>
      <c r="D3101" s="1563">
        <v>375</v>
      </c>
      <c r="E3101" s="1602">
        <f t="shared" si="651"/>
        <v>233.244</v>
      </c>
      <c r="F3101" s="471">
        <f t="shared" ref="F3101:F3105" si="652">ROUND(E3101*(1-$F$11),2)</f>
        <v>233.24</v>
      </c>
      <c r="G3101" s="691">
        <f>'Заказ, cкидки и курсы валют'!$J$23*F3101</f>
        <v>2682.26</v>
      </c>
      <c r="H3101" s="96">
        <f t="shared" ref="H3101:H3117" si="653">ROUND((D3101/1000)*G3101,2)</f>
        <v>1005.85</v>
      </c>
      <c r="I3101" s="14"/>
      <c r="J3101" s="96">
        <f>ROUND(IF(H3101&lt;'Заказ, cкидки и курсы валют'!$B$39,H3101*0.54*100/(100-'Заказ, cкидки и курсы валют'!$C$39),IF(H3101&lt;'Заказ, cкидки и курсы валют'!$B$40,H3101*0.54*100/(100-'Заказ, cкидки и курсы валют'!$C$40),IF(H3101&lt;'Заказ, cкидки и курсы валют'!$B$41,H3101*0.54*100/(100-'Заказ, cкидки и курсы валют'!$C$41),IF(H3101&lt;'Заказ, cкидки и курсы валют'!$B$42,H3101*0.54*100/(100-'Заказ, cкидки и курсы валют'!$C$42),IF(H3101&lt;'Заказ, cкидки и курсы валют'!$B$43,H3101*0.54*100/(100-'Заказ, cкидки и курсы валют'!$C$43),H3101))))),2)</f>
        <v>1005.85</v>
      </c>
    </row>
    <row r="3102" spans="1:16">
      <c r="A3102" s="403" t="s">
        <v>1229</v>
      </c>
      <c r="B3102" s="399" t="s">
        <v>1317</v>
      </c>
      <c r="C3102" s="2306">
        <v>7.14</v>
      </c>
      <c r="D3102" s="1563">
        <v>350</v>
      </c>
      <c r="E3102" s="1602">
        <f t="shared" si="651"/>
        <v>274.392</v>
      </c>
      <c r="F3102" s="471">
        <f t="shared" si="652"/>
        <v>274.39</v>
      </c>
      <c r="G3102" s="691">
        <f>'Заказ, cкидки и курсы валют'!$J$23*F3102</f>
        <v>3155.4849999999997</v>
      </c>
      <c r="H3102" s="96">
        <f t="shared" si="653"/>
        <v>1104.42</v>
      </c>
      <c r="I3102" s="14"/>
      <c r="J3102" s="96">
        <f>ROUND(IF(H3102&lt;'Заказ, cкидки и курсы валют'!$B$39,H3102*0.54*100/(100-'Заказ, cкидки и курсы валют'!$C$39),IF(H3102&lt;'Заказ, cкидки и курсы валют'!$B$40,H3102*0.54*100/(100-'Заказ, cкидки и курсы валют'!$C$40),IF(H3102&lt;'Заказ, cкидки и курсы валют'!$B$41,H3102*0.54*100/(100-'Заказ, cкидки и курсы валют'!$C$41),IF(H3102&lt;'Заказ, cкидки и курсы валют'!$B$42,H3102*0.54*100/(100-'Заказ, cкидки и курсы валют'!$C$42),IF(H3102&lt;'Заказ, cкидки и курсы валют'!$B$43,H3102*0.54*100/(100-'Заказ, cкидки и курсы валют'!$C$43),H3102))))),2)</f>
        <v>1104.42</v>
      </c>
    </row>
    <row r="3103" spans="1:16">
      <c r="A3103" s="403" t="s">
        <v>1230</v>
      </c>
      <c r="B3103" s="399" t="s">
        <v>188</v>
      </c>
      <c r="C3103" s="2306">
        <v>8</v>
      </c>
      <c r="D3103" s="1563">
        <v>300</v>
      </c>
      <c r="E3103" s="1602">
        <f t="shared" si="651"/>
        <v>316.26</v>
      </c>
      <c r="F3103" s="471">
        <f t="shared" si="652"/>
        <v>316.26</v>
      </c>
      <c r="G3103" s="691">
        <f>'Заказ, cкидки и курсы валют'!$J$23*F3103</f>
        <v>3636.99</v>
      </c>
      <c r="H3103" s="96">
        <f t="shared" si="653"/>
        <v>1091.0999999999999</v>
      </c>
      <c r="I3103" s="14"/>
      <c r="J3103" s="96">
        <f>ROUND(IF(H3103&lt;'Заказ, cкидки и курсы валют'!$B$39,H3103*0.54*100/(100-'Заказ, cкидки и курсы валют'!$C$39),IF(H3103&lt;'Заказ, cкидки и курсы валют'!$B$40,H3103*0.54*100/(100-'Заказ, cкидки и курсы валют'!$C$40),IF(H3103&lt;'Заказ, cкидки и курсы валют'!$B$41,H3103*0.54*100/(100-'Заказ, cкидки и курсы валют'!$C$41),IF(H3103&lt;'Заказ, cкидки и курсы валют'!$B$42,H3103*0.54*100/(100-'Заказ, cкидки и курсы валют'!$C$42),IF(H3103&lt;'Заказ, cкидки и курсы валют'!$B$43,H3103*0.54*100/(100-'Заказ, cкидки и курсы валют'!$C$43),H3103))))),2)</f>
        <v>1091.0999999999999</v>
      </c>
    </row>
    <row r="3104" spans="1:16">
      <c r="A3104" s="403" t="s">
        <v>1231</v>
      </c>
      <c r="B3104" s="399" t="s">
        <v>998</v>
      </c>
      <c r="C3104" s="2306">
        <v>9.1</v>
      </c>
      <c r="D3104" s="1658">
        <v>250</v>
      </c>
      <c r="E3104" s="1602">
        <f t="shared" si="651"/>
        <v>374.53199999999998</v>
      </c>
      <c r="F3104" s="471">
        <f t="shared" si="652"/>
        <v>374.53</v>
      </c>
      <c r="G3104" s="691">
        <f>'Заказ, cкидки и курсы валют'!$J$23*F3104</f>
        <v>4307.0949999999993</v>
      </c>
      <c r="H3104" s="96">
        <f t="shared" si="653"/>
        <v>1076.77</v>
      </c>
      <c r="I3104" s="14"/>
      <c r="J3104" s="96">
        <f>ROUND(IF(H3104&lt;'Заказ, cкидки и курсы валют'!$B$39,H3104*0.54*100/(100-'Заказ, cкидки и курсы валют'!$C$39),IF(H3104&lt;'Заказ, cкидки и курсы валют'!$B$40,H3104*0.54*100/(100-'Заказ, cкидки и курсы валют'!$C$40),IF(H3104&lt;'Заказ, cкидки и курсы валют'!$B$41,H3104*0.54*100/(100-'Заказ, cкидки и курсы валют'!$C$41),IF(H3104&lt;'Заказ, cкидки и курсы валют'!$B$42,H3104*0.54*100/(100-'Заказ, cкидки и курсы валют'!$C$42),IF(H3104&lt;'Заказ, cкидки и курсы валют'!$B$43,H3104*0.54*100/(100-'Заказ, cкидки и курсы валют'!$C$43),H3104))))),2)</f>
        <v>1076.77</v>
      </c>
    </row>
    <row r="3105" spans="1:10">
      <c r="A3105" s="403" t="s">
        <v>1232</v>
      </c>
      <c r="B3105" s="399" t="s">
        <v>177</v>
      </c>
      <c r="C3105" s="2306">
        <v>10</v>
      </c>
      <c r="D3105" s="1563">
        <v>230</v>
      </c>
      <c r="E3105" s="1602">
        <f t="shared" si="651"/>
        <v>424.2</v>
      </c>
      <c r="F3105" s="471">
        <f t="shared" si="652"/>
        <v>424.2</v>
      </c>
      <c r="G3105" s="691">
        <f>'Заказ, cкидки и курсы валют'!$J$23*F3105</f>
        <v>4878.3</v>
      </c>
      <c r="H3105" s="96">
        <f t="shared" si="653"/>
        <v>1122.01</v>
      </c>
      <c r="I3105" s="14"/>
      <c r="J3105" s="96">
        <f>ROUND(IF(H3105&lt;'Заказ, cкидки и курсы валют'!$B$39,H3105*0.54*100/(100-'Заказ, cкидки и курсы валют'!$C$39),IF(H3105&lt;'Заказ, cкидки и курсы валют'!$B$40,H3105*0.54*100/(100-'Заказ, cкидки и курсы валют'!$C$40),IF(H3105&lt;'Заказ, cкидки и курсы валют'!$B$41,H3105*0.54*100/(100-'Заказ, cкидки и курсы валют'!$C$41),IF(H3105&lt;'Заказ, cкидки и курсы валют'!$B$42,H3105*0.54*100/(100-'Заказ, cкидки и курсы валют'!$C$42),IF(H3105&lt;'Заказ, cкидки и курсы валют'!$B$43,H3105*0.54*100/(100-'Заказ, cкидки и курсы валют'!$C$43),H3105))))),2)</f>
        <v>1122.01</v>
      </c>
    </row>
    <row r="3106" spans="1:10">
      <c r="A3106" s="403" t="s">
        <v>1233</v>
      </c>
      <c r="B3106" s="399" t="s">
        <v>178</v>
      </c>
      <c r="C3106" s="2306">
        <v>12.1</v>
      </c>
      <c r="D3106" s="1563">
        <v>140</v>
      </c>
      <c r="E3106" s="1602">
        <f t="shared" si="651"/>
        <v>500.43599999999992</v>
      </c>
      <c r="F3106" s="471">
        <f>ROUND(E3106*(1-$F$11),2)</f>
        <v>500.44</v>
      </c>
      <c r="G3106" s="691">
        <f>'Заказ, cкидки и курсы валют'!$J$23*F3106</f>
        <v>5755.06</v>
      </c>
      <c r="H3106" s="96">
        <f t="shared" si="653"/>
        <v>805.71</v>
      </c>
      <c r="I3106" s="14"/>
      <c r="J3106" s="96">
        <f>ROUND(IF(H3106&lt;'Заказ, cкидки и курсы валют'!$B$39,H3106*0.54*100/(100-'Заказ, cкидки и курсы валют'!$C$39),IF(H3106&lt;'Заказ, cкидки и курсы валют'!$B$40,H3106*0.54*100/(100-'Заказ, cкидки и курсы валют'!$C$40),IF(H3106&lt;'Заказ, cкидки и курсы валют'!$B$41,H3106*0.54*100/(100-'Заказ, cкидки и курсы валют'!$C$41),IF(H3106&lt;'Заказ, cкидки и курсы валют'!$B$42,H3106*0.54*100/(100-'Заказ, cкидки и курсы валют'!$C$42),IF(H3106&lt;'Заказ, cкидки и курсы валют'!$B$43,H3106*0.54*100/(100-'Заказ, cкидки и курсы валют'!$C$43),H3106))))),2)</f>
        <v>870.17</v>
      </c>
    </row>
    <row r="3107" spans="1:10">
      <c r="A3107" s="403" t="s">
        <v>1234</v>
      </c>
      <c r="B3107" s="399" t="s">
        <v>179</v>
      </c>
      <c r="C3107" s="2306">
        <v>14.35</v>
      </c>
      <c r="D3107" s="1563">
        <v>150</v>
      </c>
      <c r="E3107" s="1602">
        <f t="shared" si="651"/>
        <v>611.26799999999992</v>
      </c>
      <c r="F3107" s="471">
        <f t="shared" ref="F3107:F3110" si="654">ROUND(E3107*(1-$F$11),2)</f>
        <v>611.27</v>
      </c>
      <c r="G3107" s="691">
        <f>'Заказ, cкидки и курсы валют'!$J$23*F3107</f>
        <v>7029.6049999999996</v>
      </c>
      <c r="H3107" s="96">
        <f t="shared" si="653"/>
        <v>1054.44</v>
      </c>
      <c r="I3107" s="14"/>
      <c r="J3107" s="96">
        <f>ROUND(IF(H3107&lt;'Заказ, cкидки и курсы валют'!$B$39,H3107*0.54*100/(100-'Заказ, cкидки и курсы валют'!$C$39),IF(H3107&lt;'Заказ, cкидки и курсы валют'!$B$40,H3107*0.54*100/(100-'Заказ, cкидки и курсы валют'!$C$40),IF(H3107&lt;'Заказ, cкидки и курсы валют'!$B$41,H3107*0.54*100/(100-'Заказ, cкидки и курсы валют'!$C$41),IF(H3107&lt;'Заказ, cкидки и курсы валют'!$B$42,H3107*0.54*100/(100-'Заказ, cкидки и курсы валют'!$C$42),IF(H3107&lt;'Заказ, cкидки и курсы валют'!$B$43,H3107*0.54*100/(100-'Заказ, cкидки и курсы валют'!$C$43),H3107))))),2)</f>
        <v>1054.44</v>
      </c>
    </row>
    <row r="3108" spans="1:10">
      <c r="A3108" s="403" t="s">
        <v>1235</v>
      </c>
      <c r="B3108" s="399" t="s">
        <v>3430</v>
      </c>
      <c r="C3108" s="2306">
        <v>11.4</v>
      </c>
      <c r="D3108" s="1563">
        <v>230</v>
      </c>
      <c r="E3108" s="1602">
        <f t="shared" si="651"/>
        <v>487.95599999999996</v>
      </c>
      <c r="F3108" s="471">
        <f t="shared" si="654"/>
        <v>487.96</v>
      </c>
      <c r="G3108" s="691">
        <f>'Заказ, cкидки и курсы валют'!$J$23*F3108</f>
        <v>5611.54</v>
      </c>
      <c r="H3108" s="96">
        <f t="shared" si="653"/>
        <v>1290.6500000000001</v>
      </c>
      <c r="I3108" s="14"/>
      <c r="J3108" s="96">
        <f>ROUND(IF(H3108&lt;'Заказ, cкидки и курсы валют'!$B$39,H3108*0.54*100/(100-'Заказ, cкидки и курсы валют'!$C$39),IF(H3108&lt;'Заказ, cкидки и курсы валют'!$B$40,H3108*0.54*100/(100-'Заказ, cкидки и курсы валют'!$C$40),IF(H3108&lt;'Заказ, cкидки и курсы валют'!$B$41,H3108*0.54*100/(100-'Заказ, cкидки и курсы валют'!$C$41),IF(H3108&lt;'Заказ, cкидки и курсы валют'!$B$42,H3108*0.54*100/(100-'Заказ, cкидки и курсы валют'!$C$42),IF(H3108&lt;'Заказ, cкидки и курсы валют'!$B$43,H3108*0.54*100/(100-'Заказ, cкидки и курсы валют'!$C$43),H3108))))),2)</f>
        <v>1290.6500000000001</v>
      </c>
    </row>
    <row r="3109" spans="1:10">
      <c r="A3109" s="403" t="s">
        <v>1236</v>
      </c>
      <c r="B3109" s="399" t="s">
        <v>2898</v>
      </c>
      <c r="C3109" s="2306">
        <v>12.4</v>
      </c>
      <c r="D3109" s="1563">
        <v>200</v>
      </c>
      <c r="E3109" s="1602">
        <f t="shared" si="651"/>
        <v>445.15199999999999</v>
      </c>
      <c r="F3109" s="471">
        <f t="shared" si="654"/>
        <v>445.15</v>
      </c>
      <c r="G3109" s="691">
        <f>'Заказ, cкидки и курсы валют'!$J$23*F3109</f>
        <v>5119.2249999999995</v>
      </c>
      <c r="H3109" s="96">
        <f t="shared" si="653"/>
        <v>1023.85</v>
      </c>
      <c r="I3109" s="14"/>
      <c r="J3109" s="96">
        <f>ROUND(IF(H3109&lt;'Заказ, cкидки и курсы валют'!$B$39,H3109*0.54*100/(100-'Заказ, cкидки и курсы валют'!$C$39),IF(H3109&lt;'Заказ, cкидки и курсы валют'!$B$40,H3109*0.54*100/(100-'Заказ, cкидки и курсы валют'!$C$40),IF(H3109&lt;'Заказ, cкидки и курсы валют'!$B$41,H3109*0.54*100/(100-'Заказ, cкидки и курсы валют'!$C$41),IF(H3109&lt;'Заказ, cкидки и курсы валют'!$B$42,H3109*0.54*100/(100-'Заказ, cкидки и курсы валют'!$C$42),IF(H3109&lt;'Заказ, cкидки и курсы валют'!$B$43,H3109*0.54*100/(100-'Заказ, cкидки и курсы валют'!$C$43),H3109))))),2)</f>
        <v>1023.85</v>
      </c>
    </row>
    <row r="3110" spans="1:10">
      <c r="A3110" s="403" t="s">
        <v>1237</v>
      </c>
      <c r="B3110" s="399" t="s">
        <v>2899</v>
      </c>
      <c r="C3110" s="2306">
        <v>14.1</v>
      </c>
      <c r="D3110" s="1563">
        <v>165</v>
      </c>
      <c r="E3110" s="1602">
        <f t="shared" si="651"/>
        <v>469.65599999999995</v>
      </c>
      <c r="F3110" s="471">
        <f t="shared" si="654"/>
        <v>469.66</v>
      </c>
      <c r="G3110" s="691">
        <f>'Заказ, cкидки и курсы валют'!$J$23*F3110</f>
        <v>5401.09</v>
      </c>
      <c r="H3110" s="96">
        <f t="shared" si="653"/>
        <v>891.18</v>
      </c>
      <c r="I3110" s="14"/>
      <c r="J3110" s="96">
        <f>ROUND(IF(H3110&lt;'Заказ, cкидки и курсы валют'!$B$39,H3110*0.54*100/(100-'Заказ, cкидки и курсы валют'!$C$39),IF(H3110&lt;'Заказ, cкидки и курсы валют'!$B$40,H3110*0.54*100/(100-'Заказ, cкидки и курсы валют'!$C$40),IF(H3110&lt;'Заказ, cкидки и курсы валют'!$B$41,H3110*0.54*100/(100-'Заказ, cкидки и курсы валют'!$C$41),IF(H3110&lt;'Заказ, cкидки и курсы валют'!$B$42,H3110*0.54*100/(100-'Заказ, cкидки и курсы валют'!$C$42),IF(H3110&lt;'Заказ, cкидки и курсы валют'!$B$43,H3110*0.54*100/(100-'Заказ, cкидки и курсы валют'!$C$43),H3110))))),2)</f>
        <v>962.47</v>
      </c>
    </row>
    <row r="3111" spans="1:10">
      <c r="A3111" s="403" t="s">
        <v>1238</v>
      </c>
      <c r="B3111" s="399" t="s">
        <v>610</v>
      </c>
      <c r="C3111" s="2306">
        <v>15.8</v>
      </c>
      <c r="D3111" s="1563">
        <v>148</v>
      </c>
      <c r="E3111" s="1602">
        <f t="shared" si="651"/>
        <v>596.928</v>
      </c>
      <c r="F3111" s="471">
        <f>ROUND(E3111*(1-$F$11),2)</f>
        <v>596.92999999999995</v>
      </c>
      <c r="G3111" s="691">
        <f>'Заказ, cкидки и курсы валют'!$J$23*F3111</f>
        <v>6864.6949999999997</v>
      </c>
      <c r="H3111" s="96">
        <f t="shared" si="653"/>
        <v>1015.97</v>
      </c>
      <c r="I3111" s="14"/>
      <c r="J3111" s="96">
        <f>ROUND(IF(H3111&lt;'Заказ, cкидки и курсы валют'!$B$39,H3111*0.54*100/(100-'Заказ, cкидки и курсы валют'!$C$39),IF(H3111&lt;'Заказ, cкидки и курсы валют'!$B$40,H3111*0.54*100/(100-'Заказ, cкидки и курсы валют'!$C$40),IF(H3111&lt;'Заказ, cкидки и курсы валют'!$B$41,H3111*0.54*100/(100-'Заказ, cкидки и курсы валют'!$C$41),IF(H3111&lt;'Заказ, cкидки и курсы валют'!$B$42,H3111*0.54*100/(100-'Заказ, cкидки и курсы валют'!$C$42),IF(H3111&lt;'Заказ, cкидки и курсы валют'!$B$43,H3111*0.54*100/(100-'Заказ, cкидки и курсы валют'!$C$43),H3111))))),2)</f>
        <v>1015.97</v>
      </c>
    </row>
    <row r="3112" spans="1:10">
      <c r="A3112" s="403" t="s">
        <v>1239</v>
      </c>
      <c r="B3112" s="399" t="s">
        <v>2900</v>
      </c>
      <c r="C3112" s="2306">
        <v>17.23</v>
      </c>
      <c r="D3112" s="1658">
        <v>130</v>
      </c>
      <c r="E3112" s="1602">
        <f t="shared" si="651"/>
        <v>633.95999999999992</v>
      </c>
      <c r="F3112" s="471">
        <f t="shared" ref="F3112:F3117" si="655">ROUND(E3112*(1-$F$11),2)</f>
        <v>633.96</v>
      </c>
      <c r="G3112" s="691">
        <f>'Заказ, cкидки и курсы валют'!$J$23*F3112</f>
        <v>7290.5400000000009</v>
      </c>
      <c r="H3112" s="96">
        <f t="shared" si="653"/>
        <v>947.77</v>
      </c>
      <c r="I3112" s="14"/>
      <c r="J3112" s="96">
        <f>ROUND(IF(H3112&lt;'Заказ, cкидки и курсы валют'!$B$39,H3112*0.54*100/(100-'Заказ, cкидки и курсы валют'!$C$39),IF(H3112&lt;'Заказ, cкидки и курсы валют'!$B$40,H3112*0.54*100/(100-'Заказ, cкидки и курсы валют'!$C$40),IF(H3112&lt;'Заказ, cкидки и курсы валют'!$B$41,H3112*0.54*100/(100-'Заказ, cкидки и курсы валют'!$C$41),IF(H3112&lt;'Заказ, cкидки и курсы валют'!$B$42,H3112*0.54*100/(100-'Заказ, cкидки и курсы валют'!$C$42),IF(H3112&lt;'Заказ, cкидки и курсы валют'!$B$43,H3112*0.54*100/(100-'Заказ, cкидки и курсы валют'!$C$43),H3112))))),2)</f>
        <v>947.77</v>
      </c>
    </row>
    <row r="3113" spans="1:10">
      <c r="A3113" s="403" t="s">
        <v>1240</v>
      </c>
      <c r="B3113" s="399" t="s">
        <v>189</v>
      </c>
      <c r="C3113" s="2306">
        <v>19.399999999999999</v>
      </c>
      <c r="D3113" s="1563">
        <v>120</v>
      </c>
      <c r="E3113" s="1602">
        <f t="shared" si="651"/>
        <v>741.06</v>
      </c>
      <c r="F3113" s="471">
        <f t="shared" si="655"/>
        <v>741.06</v>
      </c>
      <c r="G3113" s="691">
        <f>'Заказ, cкидки и курсы валют'!$J$23*F3113</f>
        <v>8522.1899999999987</v>
      </c>
      <c r="H3113" s="96">
        <f t="shared" si="653"/>
        <v>1022.66</v>
      </c>
      <c r="I3113" s="14"/>
      <c r="J3113" s="96">
        <f>ROUND(IF(H3113&lt;'Заказ, cкидки и курсы валют'!$B$39,H3113*0.54*100/(100-'Заказ, cкидки и курсы валют'!$C$39),IF(H3113&lt;'Заказ, cкидки и курсы валют'!$B$40,H3113*0.54*100/(100-'Заказ, cкидки и курсы валют'!$C$40),IF(H3113&lt;'Заказ, cкидки и курсы валют'!$B$41,H3113*0.54*100/(100-'Заказ, cкидки и курсы валют'!$C$41),IF(H3113&lt;'Заказ, cкидки и курсы валют'!$B$42,H3113*0.54*100/(100-'Заказ, cкидки и курсы валют'!$C$42),IF(H3113&lt;'Заказ, cкидки и курсы валют'!$B$43,H3113*0.54*100/(100-'Заказ, cкидки и курсы валют'!$C$43),H3113))))),2)</f>
        <v>1022.66</v>
      </c>
    </row>
    <row r="3114" spans="1:10">
      <c r="A3114" s="403" t="s">
        <v>1241</v>
      </c>
      <c r="B3114" s="399" t="s">
        <v>190</v>
      </c>
      <c r="C3114" s="2306">
        <v>22.9</v>
      </c>
      <c r="D3114" s="1563">
        <v>100</v>
      </c>
      <c r="E3114" s="1602">
        <f t="shared" si="651"/>
        <v>820.33199999999999</v>
      </c>
      <c r="F3114" s="471">
        <f t="shared" si="655"/>
        <v>820.33</v>
      </c>
      <c r="G3114" s="691">
        <f>'Заказ, cкидки и курсы валют'!$J$23*F3114</f>
        <v>9433.7950000000001</v>
      </c>
      <c r="H3114" s="96">
        <f t="shared" si="653"/>
        <v>943.38</v>
      </c>
      <c r="I3114" s="14"/>
      <c r="J3114" s="96">
        <f>ROUND(IF(H3114&lt;'Заказ, cкидки и курсы валют'!$B$39,H3114*0.54*100/(100-'Заказ, cкидки и курсы валют'!$C$39),IF(H3114&lt;'Заказ, cкидки и курсы валют'!$B$40,H3114*0.54*100/(100-'Заказ, cкидки и курсы валют'!$C$40),IF(H3114&lt;'Заказ, cкидки и курсы валют'!$B$41,H3114*0.54*100/(100-'Заказ, cкидки и курсы валют'!$C$41),IF(H3114&lt;'Заказ, cкидки и курсы валют'!$B$42,H3114*0.54*100/(100-'Заказ, cкидки и курсы валют'!$C$42),IF(H3114&lt;'Заказ, cкидки и курсы валют'!$B$43,H3114*0.54*100/(100-'Заказ, cкидки и курсы валют'!$C$43),H3114))))),2)</f>
        <v>943.38</v>
      </c>
    </row>
    <row r="3115" spans="1:10">
      <c r="A3115" s="403" t="s">
        <v>1242</v>
      </c>
      <c r="B3115" s="399" t="s">
        <v>191</v>
      </c>
      <c r="C3115" s="2306">
        <v>26.88</v>
      </c>
      <c r="D3115" s="1659">
        <v>80</v>
      </c>
      <c r="E3115" s="1602">
        <f t="shared" si="651"/>
        <v>975.85199999999998</v>
      </c>
      <c r="F3115" s="471">
        <f t="shared" si="655"/>
        <v>975.85</v>
      </c>
      <c r="G3115" s="691">
        <f>'Заказ, cкидки и курсы валют'!$J$23*F3115</f>
        <v>11222.275</v>
      </c>
      <c r="H3115" s="96">
        <f t="shared" si="653"/>
        <v>897.78</v>
      </c>
      <c r="I3115" s="14"/>
      <c r="J3115" s="96">
        <f>ROUND(IF(H3115&lt;'Заказ, cкидки и курсы валют'!$B$39,H3115*0.54*100/(100-'Заказ, cкидки и курсы валют'!$C$39),IF(H3115&lt;'Заказ, cкидки и курсы валют'!$B$40,H3115*0.54*100/(100-'Заказ, cкидки и курсы валют'!$C$40),IF(H3115&lt;'Заказ, cкидки и курсы валют'!$B$41,H3115*0.54*100/(100-'Заказ, cкидки и курсы валют'!$C$41),IF(H3115&lt;'Заказ, cкидки и курсы валют'!$B$42,H3115*0.54*100/(100-'Заказ, cкидки и курсы валют'!$C$42),IF(H3115&lt;'Заказ, cкидки и курсы валют'!$B$43,H3115*0.54*100/(100-'Заказ, cкидки и курсы валют'!$C$43),H3115))))),2)</f>
        <v>969.6</v>
      </c>
    </row>
    <row r="3116" spans="1:10">
      <c r="A3116" s="403" t="s">
        <v>1243</v>
      </c>
      <c r="B3116" s="399" t="s">
        <v>192</v>
      </c>
      <c r="C3116" s="2306">
        <v>28.93</v>
      </c>
      <c r="D3116" s="1659">
        <v>60</v>
      </c>
      <c r="E3116" s="1602">
        <f t="shared" si="651"/>
        <v>1172.232</v>
      </c>
      <c r="F3116" s="471">
        <f t="shared" si="655"/>
        <v>1172.23</v>
      </c>
      <c r="G3116" s="691">
        <f>'Заказ, cкидки и курсы валют'!$J$23*F3116</f>
        <v>13480.645</v>
      </c>
      <c r="H3116" s="96">
        <f t="shared" si="653"/>
        <v>808.84</v>
      </c>
      <c r="I3116" s="14"/>
      <c r="J3116" s="96">
        <f>ROUND(IF(H3116&lt;'Заказ, cкидки и курсы валют'!$B$39,H3116*0.54*100/(100-'Заказ, cкидки и курсы валют'!$C$39),IF(H3116&lt;'Заказ, cкидки и курсы валют'!$B$40,H3116*0.54*100/(100-'Заказ, cкидки и курсы валют'!$C$40),IF(H3116&lt;'Заказ, cкидки и курсы валют'!$B$41,H3116*0.54*100/(100-'Заказ, cкидки и курсы валют'!$C$41),IF(H3116&lt;'Заказ, cкидки и курсы валют'!$B$42,H3116*0.54*100/(100-'Заказ, cкидки и курсы валют'!$C$42),IF(H3116&lt;'Заказ, cкидки и курсы валют'!$B$43,H3116*0.54*100/(100-'Заказ, cкидки и курсы валют'!$C$43),H3116))))),2)</f>
        <v>873.55</v>
      </c>
    </row>
    <row r="3117" spans="1:10">
      <c r="A3117" s="403" t="s">
        <v>1244</v>
      </c>
      <c r="B3117" s="399" t="s">
        <v>193</v>
      </c>
      <c r="C3117" s="2306">
        <v>35.880000000000003</v>
      </c>
      <c r="D3117" s="1660">
        <v>50</v>
      </c>
      <c r="E3117" s="1602">
        <f t="shared" si="651"/>
        <v>1363.32</v>
      </c>
      <c r="F3117" s="471">
        <f t="shared" si="655"/>
        <v>1363.32</v>
      </c>
      <c r="G3117" s="691">
        <f>'Заказ, cкидки и курсы валют'!$J$23*F3117</f>
        <v>15678.179999999998</v>
      </c>
      <c r="H3117" s="96">
        <f t="shared" si="653"/>
        <v>783.91</v>
      </c>
      <c r="I3117" s="14"/>
      <c r="J3117" s="96">
        <f>ROUND(IF(H3117&lt;'Заказ, cкидки и курсы валют'!$B$39,H3117*0.54*100/(100-'Заказ, cкидки и курсы валют'!$C$39),IF(H3117&lt;'Заказ, cкидки и курсы валют'!$B$40,H3117*0.54*100/(100-'Заказ, cкидки и курсы валют'!$C$40),IF(H3117&lt;'Заказ, cкидки и курсы валют'!$B$41,H3117*0.54*100/(100-'Заказ, cкидки и курсы валют'!$C$41),IF(H3117&lt;'Заказ, cкидки и курсы валют'!$B$42,H3117*0.54*100/(100-'Заказ, cкидки и курсы валют'!$C$42),IF(H3117&lt;'Заказ, cкидки и курсы валют'!$B$43,H3117*0.54*100/(100-'Заказ, cкидки и курсы валют'!$C$43),H3117))))),2)</f>
        <v>846.62</v>
      </c>
    </row>
    <row r="3118" spans="1:10">
      <c r="A3118" s="2701" t="s">
        <v>12528</v>
      </c>
      <c r="B3118" s="399" t="s">
        <v>2901</v>
      </c>
      <c r="C3118" s="2306">
        <v>42.9</v>
      </c>
      <c r="D3118" s="1660">
        <v>50</v>
      </c>
      <c r="E3118" s="1602">
        <f>E3086*1.2</f>
        <v>1363.32</v>
      </c>
      <c r="F3118" s="471">
        <f t="shared" ref="F3118:F3119" si="656">ROUND(E3118*(1-$F$11),2)</f>
        <v>1363.32</v>
      </c>
      <c r="G3118" s="691">
        <f>'Заказ, cкидки и курсы валют'!$J$23*F3118</f>
        <v>15678.179999999998</v>
      </c>
      <c r="H3118" s="96">
        <f t="shared" ref="H3118:H3119" si="657">ROUND((D3118/1000)*G3118,2)</f>
        <v>783.91</v>
      </c>
      <c r="I3118" s="14"/>
      <c r="J3118" s="22"/>
    </row>
    <row r="3119" spans="1:10">
      <c r="A3119" s="2701" t="s">
        <v>12529</v>
      </c>
      <c r="B3119" s="399" t="s">
        <v>194</v>
      </c>
      <c r="C3119" s="2306">
        <v>49.9</v>
      </c>
      <c r="D3119" s="1660">
        <v>40</v>
      </c>
      <c r="E3119" s="1602">
        <f>E3087*1.2</f>
        <v>1363.32</v>
      </c>
      <c r="F3119" s="471">
        <f t="shared" si="656"/>
        <v>1363.32</v>
      </c>
      <c r="G3119" s="691">
        <f>'Заказ, cкидки и курсы валют'!$J$23*F3119</f>
        <v>15678.179999999998</v>
      </c>
      <c r="H3119" s="96">
        <f t="shared" si="657"/>
        <v>627.13</v>
      </c>
      <c r="I3119" s="14"/>
      <c r="J3119" s="22"/>
    </row>
    <row r="3120" spans="1:10">
      <c r="A3120" s="403" t="s">
        <v>11761</v>
      </c>
      <c r="B3120" s="399" t="s">
        <v>254</v>
      </c>
      <c r="C3120" s="2306">
        <v>45.24</v>
      </c>
      <c r="D3120" s="1660">
        <v>50</v>
      </c>
      <c r="E3120" s="1602">
        <f>E3088*1.2</f>
        <v>1817.1599999999999</v>
      </c>
      <c r="F3120" s="471">
        <f t="shared" ref="F3120" si="658">ROUND(E3120*(1-$F$11),2)</f>
        <v>1817.16</v>
      </c>
      <c r="G3120" s="691">
        <f>'Заказ, cкидки и курсы валют'!$J$23*F3120</f>
        <v>20897.34</v>
      </c>
      <c r="H3120" s="96">
        <f t="shared" ref="H3120" si="659">ROUND((D3120/1000)*G3120,2)</f>
        <v>1044.8699999999999</v>
      </c>
      <c r="I3120" s="14"/>
      <c r="J3120" s="22"/>
    </row>
    <row r="3121" spans="1:10">
      <c r="A3121" s="2701" t="s">
        <v>12532</v>
      </c>
      <c r="B3121" s="399" t="s">
        <v>606</v>
      </c>
      <c r="C3121" s="2306">
        <v>60</v>
      </c>
      <c r="D3121" s="1660">
        <v>25</v>
      </c>
      <c r="E3121" s="1602">
        <f>E3089*1.2</f>
        <v>2012.4839999999999</v>
      </c>
      <c r="F3121" s="471">
        <f t="shared" ref="F3121" si="660">ROUND(E3121*(1-$F$11),2)</f>
        <v>2012.48</v>
      </c>
      <c r="G3121" s="691">
        <f>'Заказ, cкидки и курсы валют'!$J$23*F3121</f>
        <v>23143.52</v>
      </c>
      <c r="H3121" s="96">
        <f t="shared" ref="H3121" si="661">ROUND((D3121/1000)*G3121,2)</f>
        <v>578.59</v>
      </c>
      <c r="I3121" s="14"/>
      <c r="J3121" s="22"/>
    </row>
    <row r="3122" spans="1:10">
      <c r="A3122" s="2701" t="s">
        <v>12539</v>
      </c>
      <c r="B3122" s="399" t="s">
        <v>4044</v>
      </c>
      <c r="C3122" s="2306">
        <v>35.700000000000003</v>
      </c>
      <c r="D3122" s="1660">
        <v>50</v>
      </c>
      <c r="E3122" s="1602">
        <f>E3090*1.2</f>
        <v>1196.472</v>
      </c>
      <c r="F3122" s="471">
        <f t="shared" ref="F3122" si="662">ROUND(E3122*(1-$F$11),2)</f>
        <v>1196.47</v>
      </c>
      <c r="G3122" s="691">
        <f>'Заказ, cкидки и курсы валют'!$J$23*F3122</f>
        <v>13759.405000000001</v>
      </c>
      <c r="H3122" s="96">
        <f t="shared" ref="H3122" si="663">ROUND((D3122/1000)*G3122,2)</f>
        <v>687.97</v>
      </c>
      <c r="I3122" s="14"/>
      <c r="J3122" s="22"/>
    </row>
    <row r="3123" spans="1:10" ht="13.5" thickBot="1"/>
    <row r="3124" spans="1:10" ht="18">
      <c r="A3124" s="904"/>
      <c r="B3124" s="905"/>
      <c r="C3124" s="1962" t="s">
        <v>2328</v>
      </c>
      <c r="D3124" s="64"/>
      <c r="E3124" s="428"/>
      <c r="F3124" s="428"/>
      <c r="G3124" s="518"/>
      <c r="H3124" s="67"/>
      <c r="I3124" s="68"/>
    </row>
    <row r="3125" spans="1:10" ht="18">
      <c r="A3125" s="890"/>
      <c r="C3125" s="1475" t="s">
        <v>2329</v>
      </c>
      <c r="D3125" s="81"/>
      <c r="E3125" s="429"/>
      <c r="F3125" s="441"/>
      <c r="G3125" s="84"/>
      <c r="H3125" s="83"/>
      <c r="I3125" s="132"/>
    </row>
    <row r="3126" spans="1:10">
      <c r="A3126" s="890"/>
      <c r="C3126" s="1475"/>
      <c r="D3126" s="144"/>
      <c r="E3126" s="713"/>
      <c r="F3126" s="465"/>
      <c r="G3126" s="703"/>
      <c r="H3126" s="16"/>
      <c r="I3126" s="132"/>
    </row>
    <row r="3127" spans="1:10">
      <c r="A3127" s="890"/>
      <c r="C3127" s="1475"/>
      <c r="D3127" s="144"/>
      <c r="E3127" s="713"/>
      <c r="F3127" s="465"/>
      <c r="G3127" s="703"/>
      <c r="H3127" s="16"/>
      <c r="I3127" s="132"/>
    </row>
    <row r="3128" spans="1:10">
      <c r="A3128" s="890"/>
      <c r="C3128" s="1475"/>
      <c r="D3128" s="144"/>
      <c r="E3128" s="713"/>
      <c r="F3128" s="465"/>
      <c r="G3128" s="703"/>
      <c r="H3128" s="16"/>
      <c r="I3128" s="132"/>
    </row>
    <row r="3129" spans="1:10" ht="18.5" thickBot="1">
      <c r="A3129" s="2044" t="s">
        <v>7304</v>
      </c>
      <c r="B3129" s="2045"/>
      <c r="C3129" s="2345"/>
      <c r="D3129" s="136"/>
      <c r="E3129" s="717"/>
      <c r="F3129" s="467"/>
      <c r="G3129" s="704"/>
      <c r="H3129" s="136"/>
      <c r="I3129" s="137"/>
    </row>
    <row r="3130" spans="1:10" ht="40">
      <c r="A3130" s="1519" t="s">
        <v>1013</v>
      </c>
      <c r="B3130" s="1520" t="s">
        <v>1014</v>
      </c>
      <c r="C3130" s="2286" t="s">
        <v>665</v>
      </c>
      <c r="D3130" s="158" t="s">
        <v>2923</v>
      </c>
      <c r="E3130" s="432" t="s">
        <v>10276</v>
      </c>
      <c r="F3130" s="469" t="s">
        <v>2578</v>
      </c>
      <c r="G3130" s="693" t="s">
        <v>2427</v>
      </c>
      <c r="H3130" s="264" t="s">
        <v>493</v>
      </c>
      <c r="I3130" s="160" t="s">
        <v>4003</v>
      </c>
      <c r="J3130" s="327" t="s">
        <v>11229</v>
      </c>
    </row>
    <row r="3131" spans="1:10" ht="13.5" thickBot="1">
      <c r="A3131" s="1519"/>
      <c r="B3131" s="1680"/>
      <c r="C3131" s="2286" t="s">
        <v>3419</v>
      </c>
      <c r="D3131" s="313" t="s">
        <v>2428</v>
      </c>
      <c r="E3131" s="715" t="s">
        <v>264</v>
      </c>
      <c r="F3131" s="475">
        <f>'Заказ, cкидки и курсы валют'!$I$12</f>
        <v>0</v>
      </c>
      <c r="G3131" s="764"/>
      <c r="H3131" s="358"/>
      <c r="I3131" s="252"/>
      <c r="J3131" s="264"/>
    </row>
    <row r="3132" spans="1:10" ht="13.5" thickBot="1">
      <c r="A3132" s="403" t="s">
        <v>7696</v>
      </c>
      <c r="B3132" s="399" t="s">
        <v>99</v>
      </c>
      <c r="C3132" s="2306">
        <v>5.5</v>
      </c>
      <c r="D3132" s="1555">
        <v>50</v>
      </c>
      <c r="E3132" s="1602">
        <f t="shared" ref="E3132:E3151" si="664">(E3068*2)+(1000/D3132*7.5)</f>
        <v>530.94000000000005</v>
      </c>
      <c r="F3132" s="471">
        <f>ROUND(E3132*(1-$F$11),2)</f>
        <v>530.94000000000005</v>
      </c>
      <c r="G3132" s="691">
        <f>H3132/D3132*1000</f>
        <v>7740</v>
      </c>
      <c r="H3132" s="659">
        <f>ROUND(IF('Заказ, cкидки и курсы валют'!$J$23*E3132/1000*D3132&lt;387,387,'Заказ, cкидки и курсы валют'!$J$23*E3132/1000*D3132)*(1-'Заказ, cкидки и курсы валют'!$I$12),2)</f>
        <v>387</v>
      </c>
      <c r="I3132" s="14"/>
      <c r="J3132" s="96">
        <f>ROUND(IF(H3132&lt;'Заказ, cкидки и курсы валют'!$B$39,H3132*0.54*100/(100-'Заказ, cкидки и курсы валют'!$C$39),IF(H3132&lt;'Заказ, cкидки и курсы валют'!$B$40,H3132*0.54*100/(100-'Заказ, cкидки и курсы валют'!$C$40),IF(H3132&lt;'Заказ, cкидки и курсы валют'!$B$41,H3132*0.54*100/(100-'Заказ, cкидки и курсы валют'!$C$41),IF(H3132&lt;'Заказ, cкидки и курсы валют'!$B$42,H3132*0.54*100/(100-'Заказ, cкидки и курсы валют'!$C$42),IF(H3132&lt;'Заказ, cкидки и курсы валют'!$B$43,H3132*0.54*100/(100-'Заказ, cкидки и курсы валют'!$C$43),H3132))))),2)</f>
        <v>464.4</v>
      </c>
    </row>
    <row r="3133" spans="1:10" ht="13.5" thickBot="1">
      <c r="A3133" s="403" t="s">
        <v>7697</v>
      </c>
      <c r="B3133" s="399" t="s">
        <v>100</v>
      </c>
      <c r="C3133" s="2306">
        <v>6.23</v>
      </c>
      <c r="D3133" s="1555">
        <v>30</v>
      </c>
      <c r="E3133" s="1602">
        <f t="shared" si="664"/>
        <v>638.74</v>
      </c>
      <c r="F3133" s="471">
        <f t="shared" ref="F3133:F3152" si="665">ROUND(E3133*(1-$F$11),2)</f>
        <v>638.74</v>
      </c>
      <c r="G3133" s="691">
        <f t="shared" ref="G3133:G3152" si="666">H3133/D3133*1000</f>
        <v>12900</v>
      </c>
      <c r="H3133" s="659">
        <f>ROUND(IF('Заказ, cкидки и курсы валют'!$J$23*E3133/1000*D3133&lt;387,387,'Заказ, cкидки и курсы валют'!$J$23*E3133/1000*D3133)*(1-'Заказ, cкидки и курсы валют'!$I$12),2)</f>
        <v>387</v>
      </c>
      <c r="I3133" s="14"/>
      <c r="J3133" s="96">
        <f>ROUND(IF(H3133&lt;'Заказ, cкидки и курсы валют'!$B$39,H3133*0.54*100/(100-'Заказ, cкидки и курсы валют'!$C$39),IF(H3133&lt;'Заказ, cкидки и курсы валют'!$B$40,H3133*0.54*100/(100-'Заказ, cкидки и курсы валют'!$C$40),IF(H3133&lt;'Заказ, cкидки и курсы валют'!$B$41,H3133*0.54*100/(100-'Заказ, cкидки и курсы валют'!$C$41),IF(H3133&lt;'Заказ, cкидки и курсы валют'!$B$42,H3133*0.54*100/(100-'Заказ, cкидки и курсы валют'!$C$42),IF(H3133&lt;'Заказ, cкидки и курсы валют'!$B$43,H3133*0.54*100/(100-'Заказ, cкидки и курсы валют'!$C$43),H3133))))),2)</f>
        <v>464.4</v>
      </c>
    </row>
    <row r="3134" spans="1:10" ht="13.5" thickBot="1">
      <c r="A3134" s="403" t="s">
        <v>7698</v>
      </c>
      <c r="B3134" s="399" t="s">
        <v>1317</v>
      </c>
      <c r="C3134" s="2306">
        <v>7.14</v>
      </c>
      <c r="D3134" s="1555">
        <v>35</v>
      </c>
      <c r="E3134" s="1602">
        <f t="shared" si="664"/>
        <v>671.60571428571427</v>
      </c>
      <c r="F3134" s="471">
        <f t="shared" si="665"/>
        <v>671.61</v>
      </c>
      <c r="G3134" s="691">
        <f t="shared" si="666"/>
        <v>11057.142857142857</v>
      </c>
      <c r="H3134" s="659">
        <f>ROUND(IF('Заказ, cкидки и курсы валют'!$J$23*E3134/1000*D3134&lt;387,387,'Заказ, cкидки и курсы валют'!$J$23*E3134/1000*D3134)*(1-'Заказ, cкидки и курсы валют'!$I$12),2)</f>
        <v>387</v>
      </c>
      <c r="I3134" s="14"/>
      <c r="J3134" s="96">
        <f>ROUND(IF(H3134&lt;'Заказ, cкидки и курсы валют'!$B$39,H3134*0.54*100/(100-'Заказ, cкидки и курсы валют'!$C$39),IF(H3134&lt;'Заказ, cкидки и курсы валют'!$B$40,H3134*0.54*100/(100-'Заказ, cкидки и курсы валют'!$C$40),IF(H3134&lt;'Заказ, cкидки и курсы валют'!$B$41,H3134*0.54*100/(100-'Заказ, cкидки и курсы валют'!$C$41),IF(H3134&lt;'Заказ, cкидки и курсы валют'!$B$42,H3134*0.54*100/(100-'Заказ, cкидки и курсы валют'!$C$42),IF(H3134&lt;'Заказ, cкидки и курсы валют'!$B$43,H3134*0.54*100/(100-'Заказ, cкидки и курсы валют'!$C$43),H3134))))),2)</f>
        <v>464.4</v>
      </c>
    </row>
    <row r="3135" spans="1:10" ht="13.5" thickBot="1">
      <c r="A3135" s="403" t="s">
        <v>7699</v>
      </c>
      <c r="B3135" s="399" t="s">
        <v>188</v>
      </c>
      <c r="C3135" s="2306">
        <v>8</v>
      </c>
      <c r="D3135" s="1555">
        <v>30</v>
      </c>
      <c r="E3135" s="1602">
        <f t="shared" si="664"/>
        <v>777.1</v>
      </c>
      <c r="F3135" s="471">
        <f t="shared" si="665"/>
        <v>777.1</v>
      </c>
      <c r="G3135" s="691">
        <f t="shared" si="666"/>
        <v>12900</v>
      </c>
      <c r="H3135" s="659">
        <f>ROUND(IF('Заказ, cкидки и курсы валют'!$J$23*E3135/1000*D3135&lt;387,387,'Заказ, cкидки и курсы валют'!$J$23*E3135/1000*D3135)*(1-'Заказ, cкидки и курсы валют'!$I$12),2)</f>
        <v>387</v>
      </c>
      <c r="I3135" s="14"/>
      <c r="J3135" s="96">
        <f>ROUND(IF(H3135&lt;'Заказ, cкидки и курсы валют'!$B$39,H3135*0.54*100/(100-'Заказ, cкидки и курсы валют'!$C$39),IF(H3135&lt;'Заказ, cкидки и курсы валют'!$B$40,H3135*0.54*100/(100-'Заказ, cкидки и курсы валют'!$C$40),IF(H3135&lt;'Заказ, cкидки и курсы валют'!$B$41,H3135*0.54*100/(100-'Заказ, cкидки и курсы валют'!$C$41),IF(H3135&lt;'Заказ, cкидки и курсы валют'!$B$42,H3135*0.54*100/(100-'Заказ, cкидки и курсы валют'!$C$42),IF(H3135&lt;'Заказ, cкидки и курсы валют'!$B$43,H3135*0.54*100/(100-'Заказ, cкидки и курсы валют'!$C$43),H3135))))),2)</f>
        <v>464.4</v>
      </c>
    </row>
    <row r="3136" spans="1:10" ht="13.5" thickBot="1">
      <c r="A3136" s="403" t="s">
        <v>7700</v>
      </c>
      <c r="B3136" s="399" t="s">
        <v>998</v>
      </c>
      <c r="C3136" s="2306">
        <v>9.1</v>
      </c>
      <c r="D3136" s="1588">
        <v>25</v>
      </c>
      <c r="E3136" s="1602">
        <f t="shared" si="664"/>
        <v>924.22</v>
      </c>
      <c r="F3136" s="471">
        <f t="shared" si="665"/>
        <v>924.22</v>
      </c>
      <c r="G3136" s="691">
        <f t="shared" si="666"/>
        <v>15480</v>
      </c>
      <c r="H3136" s="659">
        <f>ROUND(IF('Заказ, cкидки и курсы валют'!$J$23*E3136/1000*D3136&lt;387,387,'Заказ, cкидки и курсы валют'!$J$23*E3136/1000*D3136)*(1-'Заказ, cкидки и курсы валют'!$I$12),2)</f>
        <v>387</v>
      </c>
      <c r="I3136" s="14"/>
      <c r="J3136" s="96">
        <f>ROUND(IF(H3136&lt;'Заказ, cкидки и курсы валют'!$B$39,H3136*0.54*100/(100-'Заказ, cкидки и курсы валют'!$C$39),IF(H3136&lt;'Заказ, cкидки и курсы валют'!$B$40,H3136*0.54*100/(100-'Заказ, cкидки и курсы валют'!$C$40),IF(H3136&lt;'Заказ, cкидки и курсы валют'!$B$41,H3136*0.54*100/(100-'Заказ, cкидки и курсы валют'!$C$41),IF(H3136&lt;'Заказ, cкидки и курсы валют'!$B$42,H3136*0.54*100/(100-'Заказ, cкидки и курсы валют'!$C$42),IF(H3136&lt;'Заказ, cкидки и курсы валют'!$B$43,H3136*0.54*100/(100-'Заказ, cкидки и курсы валют'!$C$43),H3136))))),2)</f>
        <v>464.4</v>
      </c>
    </row>
    <row r="3137" spans="1:10" ht="13.5" thickBot="1">
      <c r="A3137" s="403" t="s">
        <v>7701</v>
      </c>
      <c r="B3137" s="399" t="s">
        <v>177</v>
      </c>
      <c r="C3137" s="2306">
        <v>10</v>
      </c>
      <c r="D3137" s="1555">
        <v>20</v>
      </c>
      <c r="E3137" s="1602">
        <f t="shared" si="664"/>
        <v>1082</v>
      </c>
      <c r="F3137" s="471">
        <f t="shared" si="665"/>
        <v>1082</v>
      </c>
      <c r="G3137" s="691">
        <f t="shared" si="666"/>
        <v>19350</v>
      </c>
      <c r="H3137" s="659">
        <f>ROUND(IF('Заказ, cкидки и курсы валют'!$J$23*E3137/1000*D3137&lt;387,387,'Заказ, cкидки и курсы валют'!$J$23*E3137/1000*D3137)*(1-'Заказ, cкидки и курсы валют'!$I$12),2)</f>
        <v>387</v>
      </c>
      <c r="I3137" s="14"/>
      <c r="J3137" s="96">
        <f>ROUND(IF(H3137&lt;'Заказ, cкидки и курсы валют'!$B$39,H3137*0.54*100/(100-'Заказ, cкидки и курсы валют'!$C$39),IF(H3137&lt;'Заказ, cкидки и курсы валют'!$B$40,H3137*0.54*100/(100-'Заказ, cкидки и курсы валют'!$C$40),IF(H3137&lt;'Заказ, cкидки и курсы валют'!$B$41,H3137*0.54*100/(100-'Заказ, cкидки и курсы валют'!$C$41),IF(H3137&lt;'Заказ, cкидки и курсы валют'!$B$42,H3137*0.54*100/(100-'Заказ, cкидки и курсы валют'!$C$42),IF(H3137&lt;'Заказ, cкидки и курсы валют'!$B$43,H3137*0.54*100/(100-'Заказ, cкидки и курсы валют'!$C$43),H3137))))),2)</f>
        <v>464.4</v>
      </c>
    </row>
    <row r="3138" spans="1:10" ht="13.5" thickBot="1">
      <c r="A3138" s="403" t="s">
        <v>7702</v>
      </c>
      <c r="B3138" s="399" t="s">
        <v>178</v>
      </c>
      <c r="C3138" s="2306">
        <v>12.1</v>
      </c>
      <c r="D3138" s="1555">
        <v>15</v>
      </c>
      <c r="E3138" s="1602">
        <f t="shared" si="664"/>
        <v>1334.06</v>
      </c>
      <c r="F3138" s="471">
        <f t="shared" si="665"/>
        <v>1334.06</v>
      </c>
      <c r="G3138" s="691">
        <f t="shared" si="666"/>
        <v>25800</v>
      </c>
      <c r="H3138" s="659">
        <f>ROUND(IF('Заказ, cкидки и курсы валют'!$J$23*E3138/1000*D3138&lt;387,387,'Заказ, cкидки и курсы валют'!$J$23*E3138/1000*D3138)*(1-'Заказ, cкидки и курсы валют'!$I$12),2)</f>
        <v>387</v>
      </c>
      <c r="I3138" s="14"/>
      <c r="J3138" s="96">
        <f>ROUND(IF(H3138&lt;'Заказ, cкидки и курсы валют'!$B$39,H3138*0.54*100/(100-'Заказ, cкидки и курсы валют'!$C$39),IF(H3138&lt;'Заказ, cкидки и курсы валют'!$B$40,H3138*0.54*100/(100-'Заказ, cкидки и курсы валют'!$C$40),IF(H3138&lt;'Заказ, cкидки и курсы валют'!$B$41,H3138*0.54*100/(100-'Заказ, cкидки и курсы валют'!$C$41),IF(H3138&lt;'Заказ, cкидки и курсы валют'!$B$42,H3138*0.54*100/(100-'Заказ, cкидки и курсы валют'!$C$42),IF(H3138&lt;'Заказ, cкидки и курсы валют'!$B$43,H3138*0.54*100/(100-'Заказ, cкидки и курсы валют'!$C$43),H3138))))),2)</f>
        <v>464.4</v>
      </c>
    </row>
    <row r="3139" spans="1:10" ht="13.5" thickBot="1">
      <c r="A3139" s="403" t="s">
        <v>7703</v>
      </c>
      <c r="B3139" s="399" t="s">
        <v>179</v>
      </c>
      <c r="C3139" s="2306">
        <v>14.35</v>
      </c>
      <c r="D3139" s="1555">
        <v>15</v>
      </c>
      <c r="E3139" s="1602">
        <f t="shared" si="664"/>
        <v>1518.78</v>
      </c>
      <c r="F3139" s="471">
        <f t="shared" si="665"/>
        <v>1518.78</v>
      </c>
      <c r="G3139" s="691">
        <f t="shared" si="666"/>
        <v>25800</v>
      </c>
      <c r="H3139" s="659">
        <f>ROUND(IF('Заказ, cкидки и курсы валют'!$J$23*E3139/1000*D3139&lt;387,387,'Заказ, cкидки и курсы валют'!$J$23*E3139/1000*D3139)*(1-'Заказ, cкидки и курсы валют'!$I$12),2)</f>
        <v>387</v>
      </c>
      <c r="I3139" s="14"/>
      <c r="J3139" s="96">
        <f>ROUND(IF(H3139&lt;'Заказ, cкидки и курсы валют'!$B$39,H3139*0.54*100/(100-'Заказ, cкидки и курсы валют'!$C$39),IF(H3139&lt;'Заказ, cкидки и курсы валют'!$B$40,H3139*0.54*100/(100-'Заказ, cкидки и курсы валют'!$C$40),IF(H3139&lt;'Заказ, cкидки и курсы валют'!$B$41,H3139*0.54*100/(100-'Заказ, cкидки и курсы валют'!$C$41),IF(H3139&lt;'Заказ, cкидки и курсы валют'!$B$42,H3139*0.54*100/(100-'Заказ, cкидки и курсы валют'!$C$42),IF(H3139&lt;'Заказ, cкидки и курсы валют'!$B$43,H3139*0.54*100/(100-'Заказ, cкидки и курсы валют'!$C$43),H3139))))),2)</f>
        <v>464.4</v>
      </c>
    </row>
    <row r="3140" spans="1:10" ht="13.5" thickBot="1">
      <c r="A3140" s="403" t="s">
        <v>7704</v>
      </c>
      <c r="B3140" s="399" t="s">
        <v>3430</v>
      </c>
      <c r="C3140" s="2306">
        <v>11.4</v>
      </c>
      <c r="D3140" s="1555">
        <v>20</v>
      </c>
      <c r="E3140" s="1602">
        <f t="shared" si="664"/>
        <v>1188.26</v>
      </c>
      <c r="F3140" s="471">
        <f t="shared" si="665"/>
        <v>1188.26</v>
      </c>
      <c r="G3140" s="691">
        <f t="shared" si="666"/>
        <v>19350</v>
      </c>
      <c r="H3140" s="659">
        <f>ROUND(IF('Заказ, cкидки и курсы валют'!$J$23*E3140/1000*D3140&lt;387,387,'Заказ, cкидки и курсы валют'!$J$23*E3140/1000*D3140)*(1-'Заказ, cкидки и курсы валют'!$I$12),2)</f>
        <v>387</v>
      </c>
      <c r="I3140" s="14"/>
      <c r="J3140" s="96">
        <f>ROUND(IF(H3140&lt;'Заказ, cкидки и курсы валют'!$B$39,H3140*0.54*100/(100-'Заказ, cкидки и курсы валют'!$C$39),IF(H3140&lt;'Заказ, cкидки и курсы валют'!$B$40,H3140*0.54*100/(100-'Заказ, cкидки и курсы валют'!$C$40),IF(H3140&lt;'Заказ, cкидки и курсы валют'!$B$41,H3140*0.54*100/(100-'Заказ, cкидки и курсы валют'!$C$41),IF(H3140&lt;'Заказ, cкидки и курсы валют'!$B$42,H3140*0.54*100/(100-'Заказ, cкидки и курсы валют'!$C$42),IF(H3140&lt;'Заказ, cкидки и курсы валют'!$B$43,H3140*0.54*100/(100-'Заказ, cкидки и курсы валют'!$C$43),H3140))))),2)</f>
        <v>464.4</v>
      </c>
    </row>
    <row r="3141" spans="1:10" ht="13.5" thickBot="1">
      <c r="A3141" s="403" t="s">
        <v>7705</v>
      </c>
      <c r="B3141" s="399" t="s">
        <v>2898</v>
      </c>
      <c r="C3141" s="2306">
        <v>12.4</v>
      </c>
      <c r="D3141" s="1555">
        <v>20</v>
      </c>
      <c r="E3141" s="1602">
        <f t="shared" si="664"/>
        <v>1116.92</v>
      </c>
      <c r="F3141" s="471">
        <f t="shared" si="665"/>
        <v>1116.92</v>
      </c>
      <c r="G3141" s="691">
        <f t="shared" si="666"/>
        <v>19350</v>
      </c>
      <c r="H3141" s="659">
        <f>ROUND(IF('Заказ, cкидки и курсы валют'!$J$23*E3141/1000*D3141&lt;387,387,'Заказ, cкидки и курсы валют'!$J$23*E3141/1000*D3141)*(1-'Заказ, cкидки и курсы валют'!$I$12),2)</f>
        <v>387</v>
      </c>
      <c r="I3141" s="14"/>
      <c r="J3141" s="96">
        <f>ROUND(IF(H3141&lt;'Заказ, cкидки и курсы валют'!$B$39,H3141*0.54*100/(100-'Заказ, cкидки и курсы валют'!$C$39),IF(H3141&lt;'Заказ, cкидки и курсы валют'!$B$40,H3141*0.54*100/(100-'Заказ, cкидки и курсы валют'!$C$40),IF(H3141&lt;'Заказ, cкидки и курсы валют'!$B$41,H3141*0.54*100/(100-'Заказ, cкидки и курсы валют'!$C$41),IF(H3141&lt;'Заказ, cкидки и курсы валют'!$B$42,H3141*0.54*100/(100-'Заказ, cкидки и курсы валют'!$C$42),IF(H3141&lt;'Заказ, cкидки и курсы валют'!$B$43,H3141*0.54*100/(100-'Заказ, cкидки и курсы валют'!$C$43),H3141))))),2)</f>
        <v>464.4</v>
      </c>
    </row>
    <row r="3142" spans="1:10" ht="13.5" thickBot="1">
      <c r="A3142" s="403" t="s">
        <v>7706</v>
      </c>
      <c r="B3142" s="399" t="s">
        <v>2899</v>
      </c>
      <c r="C3142" s="2306">
        <v>14.1</v>
      </c>
      <c r="D3142" s="1555">
        <v>15</v>
      </c>
      <c r="E3142" s="1602">
        <f t="shared" si="664"/>
        <v>1282.76</v>
      </c>
      <c r="F3142" s="471">
        <f t="shared" si="665"/>
        <v>1282.76</v>
      </c>
      <c r="G3142" s="691">
        <f t="shared" si="666"/>
        <v>25800</v>
      </c>
      <c r="H3142" s="659">
        <f>ROUND(IF('Заказ, cкидки и курсы валют'!$J$23*E3142/1000*D3142&lt;387,387,'Заказ, cкидки и курсы валют'!$J$23*E3142/1000*D3142)*(1-'Заказ, cкидки и курсы валют'!$I$12),2)</f>
        <v>387</v>
      </c>
      <c r="I3142" s="14"/>
      <c r="J3142" s="96">
        <f>ROUND(IF(H3142&lt;'Заказ, cкидки и курсы валют'!$B$39,H3142*0.54*100/(100-'Заказ, cкидки и курсы валют'!$C$39),IF(H3142&lt;'Заказ, cкидки и курсы валют'!$B$40,H3142*0.54*100/(100-'Заказ, cкидки и курсы валют'!$C$40),IF(H3142&lt;'Заказ, cкидки и курсы валют'!$B$41,H3142*0.54*100/(100-'Заказ, cкидки и курсы валют'!$C$41),IF(H3142&lt;'Заказ, cкидки и курсы валют'!$B$42,H3142*0.54*100/(100-'Заказ, cкидки и курсы валют'!$C$42),IF(H3142&lt;'Заказ, cкидки и курсы валют'!$B$43,H3142*0.54*100/(100-'Заказ, cкидки и курсы валют'!$C$43),H3142))))),2)</f>
        <v>464.4</v>
      </c>
    </row>
    <row r="3143" spans="1:10" ht="13.5" thickBot="1">
      <c r="A3143" s="403" t="s">
        <v>7707</v>
      </c>
      <c r="B3143" s="399" t="s">
        <v>610</v>
      </c>
      <c r="C3143" s="2306">
        <v>15.8</v>
      </c>
      <c r="D3143" s="1555">
        <v>15</v>
      </c>
      <c r="E3143" s="1602">
        <f t="shared" si="664"/>
        <v>1494.88</v>
      </c>
      <c r="F3143" s="471">
        <f t="shared" si="665"/>
        <v>1494.88</v>
      </c>
      <c r="G3143" s="691">
        <f t="shared" si="666"/>
        <v>25800</v>
      </c>
      <c r="H3143" s="659">
        <f>ROUND(IF('Заказ, cкидки и курсы валют'!$J$23*E3143/1000*D3143&lt;387,387,'Заказ, cкидки и курсы валют'!$J$23*E3143/1000*D3143)*(1-'Заказ, cкидки и курсы валют'!$I$12),2)</f>
        <v>387</v>
      </c>
      <c r="I3143" s="14"/>
      <c r="J3143" s="96">
        <f>ROUND(IF(H3143&lt;'Заказ, cкидки и курсы валют'!$B$39,H3143*0.54*100/(100-'Заказ, cкидки и курсы валют'!$C$39),IF(H3143&lt;'Заказ, cкидки и курсы валют'!$B$40,H3143*0.54*100/(100-'Заказ, cкидки и курсы валют'!$C$40),IF(H3143&lt;'Заказ, cкидки и курсы валют'!$B$41,H3143*0.54*100/(100-'Заказ, cкидки и курсы валют'!$C$41),IF(H3143&lt;'Заказ, cкидки и курсы валют'!$B$42,H3143*0.54*100/(100-'Заказ, cкидки и курсы валют'!$C$42),IF(H3143&lt;'Заказ, cкидки и курсы валют'!$B$43,H3143*0.54*100/(100-'Заказ, cкидки и курсы валют'!$C$43),H3143))))),2)</f>
        <v>464.4</v>
      </c>
    </row>
    <row r="3144" spans="1:10" ht="13.5" thickBot="1">
      <c r="A3144" s="403" t="s">
        <v>7708</v>
      </c>
      <c r="B3144" s="399" t="s">
        <v>2900</v>
      </c>
      <c r="C3144" s="2306">
        <v>17.23</v>
      </c>
      <c r="D3144" s="1588">
        <v>15</v>
      </c>
      <c r="E3144" s="1602">
        <f t="shared" si="664"/>
        <v>1556.6</v>
      </c>
      <c r="F3144" s="471">
        <f t="shared" si="665"/>
        <v>1556.6</v>
      </c>
      <c r="G3144" s="691">
        <f t="shared" si="666"/>
        <v>25800</v>
      </c>
      <c r="H3144" s="659">
        <f>ROUND(IF('Заказ, cкидки и курсы валют'!$J$23*E3144/1000*D3144&lt;387,387,'Заказ, cкидки и курсы валют'!$J$23*E3144/1000*D3144)*(1-'Заказ, cкидки и курсы валют'!$I$12),2)</f>
        <v>387</v>
      </c>
      <c r="I3144" s="14"/>
      <c r="J3144" s="96">
        <f>ROUND(IF(H3144&lt;'Заказ, cкидки и курсы валют'!$B$39,H3144*0.54*100/(100-'Заказ, cкидки и курсы валют'!$C$39),IF(H3144&lt;'Заказ, cкидки и курсы валют'!$B$40,H3144*0.54*100/(100-'Заказ, cкидки и курсы валют'!$C$40),IF(H3144&lt;'Заказ, cкидки и курсы валют'!$B$41,H3144*0.54*100/(100-'Заказ, cкидки и курсы валют'!$C$41),IF(H3144&lt;'Заказ, cкидки и курсы валют'!$B$42,H3144*0.54*100/(100-'Заказ, cкидки и курсы валют'!$C$42),IF(H3144&lt;'Заказ, cкидки и курсы валют'!$B$43,H3144*0.54*100/(100-'Заказ, cкидки и курсы валют'!$C$43),H3144))))),2)</f>
        <v>464.4</v>
      </c>
    </row>
    <row r="3145" spans="1:10" ht="13.5" thickBot="1">
      <c r="A3145" s="403" t="s">
        <v>7709</v>
      </c>
      <c r="B3145" s="399" t="s">
        <v>189</v>
      </c>
      <c r="C3145" s="2306">
        <v>19.399999999999999</v>
      </c>
      <c r="D3145" s="1555">
        <v>10</v>
      </c>
      <c r="E3145" s="1602">
        <f t="shared" si="664"/>
        <v>1985.1</v>
      </c>
      <c r="F3145" s="471">
        <f t="shared" si="665"/>
        <v>1985.1</v>
      </c>
      <c r="G3145" s="691">
        <f t="shared" si="666"/>
        <v>38700</v>
      </c>
      <c r="H3145" s="659">
        <f>ROUND(IF('Заказ, cкидки и курсы валют'!$J$23*E3145/1000*D3145&lt;387,387,'Заказ, cкидки и курсы валют'!$J$23*E3145/1000*D3145)*(1-'Заказ, cкидки и курсы валют'!$I$12),2)</f>
        <v>387</v>
      </c>
      <c r="I3145" s="14"/>
      <c r="J3145" s="96">
        <f>ROUND(IF(H3145&lt;'Заказ, cкидки и курсы валют'!$B$39,H3145*0.54*100/(100-'Заказ, cкидки и курсы валют'!$C$39),IF(H3145&lt;'Заказ, cкидки и курсы валют'!$B$40,H3145*0.54*100/(100-'Заказ, cкидки и курсы валют'!$C$40),IF(H3145&lt;'Заказ, cкидки и курсы валют'!$B$41,H3145*0.54*100/(100-'Заказ, cкидки и курсы валют'!$C$41),IF(H3145&lt;'Заказ, cкидки и курсы валют'!$B$42,H3145*0.54*100/(100-'Заказ, cкидки и курсы валют'!$C$42),IF(H3145&lt;'Заказ, cкидки и курсы валют'!$B$43,H3145*0.54*100/(100-'Заказ, cкидки и курсы валют'!$C$43),H3145))))),2)</f>
        <v>464.4</v>
      </c>
    </row>
    <row r="3146" spans="1:10" ht="13.5" thickBot="1">
      <c r="A3146" s="403" t="s">
        <v>7710</v>
      </c>
      <c r="B3146" s="399" t="s">
        <v>190</v>
      </c>
      <c r="C3146" s="2306">
        <v>22.9</v>
      </c>
      <c r="D3146" s="1555">
        <v>10</v>
      </c>
      <c r="E3146" s="1602">
        <f t="shared" si="664"/>
        <v>2117.2200000000003</v>
      </c>
      <c r="F3146" s="471">
        <f t="shared" si="665"/>
        <v>2117.2199999999998</v>
      </c>
      <c r="G3146" s="691">
        <f t="shared" si="666"/>
        <v>38700</v>
      </c>
      <c r="H3146" s="659">
        <f>ROUND(IF('Заказ, cкидки и курсы валют'!$J$23*E3146/1000*D3146&lt;387,387,'Заказ, cкидки и курсы валют'!$J$23*E3146/1000*D3146)*(1-'Заказ, cкидки и курсы валют'!$I$12),2)</f>
        <v>387</v>
      </c>
      <c r="I3146" s="14"/>
      <c r="J3146" s="96">
        <f>ROUND(IF(H3146&lt;'Заказ, cкидки и курсы валют'!$B$39,H3146*0.54*100/(100-'Заказ, cкидки и курсы валют'!$C$39),IF(H3146&lt;'Заказ, cкидки и курсы валют'!$B$40,H3146*0.54*100/(100-'Заказ, cкидки и курсы валют'!$C$40),IF(H3146&lt;'Заказ, cкидки и курсы валют'!$B$41,H3146*0.54*100/(100-'Заказ, cкидки и курсы валют'!$C$41),IF(H3146&lt;'Заказ, cкидки и курсы валют'!$B$42,H3146*0.54*100/(100-'Заказ, cкидки и курсы валют'!$C$42),IF(H3146&lt;'Заказ, cкидки и курсы валют'!$B$43,H3146*0.54*100/(100-'Заказ, cкидки и курсы валют'!$C$43),H3146))))),2)</f>
        <v>464.4</v>
      </c>
    </row>
    <row r="3147" spans="1:10" ht="13.5" thickBot="1">
      <c r="A3147" s="403" t="s">
        <v>7711</v>
      </c>
      <c r="B3147" s="399" t="s">
        <v>191</v>
      </c>
      <c r="C3147" s="2306">
        <v>26.88</v>
      </c>
      <c r="D3147" s="40">
        <v>8</v>
      </c>
      <c r="E3147" s="1602">
        <f t="shared" si="664"/>
        <v>2563.92</v>
      </c>
      <c r="F3147" s="471">
        <f t="shared" si="665"/>
        <v>2563.92</v>
      </c>
      <c r="G3147" s="691">
        <f t="shared" si="666"/>
        <v>48375</v>
      </c>
      <c r="H3147" s="659">
        <f>ROUND(IF('Заказ, cкидки и курсы валют'!$J$23*E3147/1000*D3147&lt;387,387,'Заказ, cкидки и курсы валют'!$J$23*E3147/1000*D3147)*(1-'Заказ, cкидки и курсы валют'!$I$12),2)</f>
        <v>387</v>
      </c>
      <c r="I3147" s="14"/>
      <c r="J3147" s="96">
        <f>ROUND(IF(H3147&lt;'Заказ, cкидки и курсы валют'!$B$39,H3147*0.54*100/(100-'Заказ, cкидки и курсы валют'!$C$39),IF(H3147&lt;'Заказ, cкидки и курсы валют'!$B$40,H3147*0.54*100/(100-'Заказ, cкидки и курсы валют'!$C$40),IF(H3147&lt;'Заказ, cкидки и курсы валют'!$B$41,H3147*0.54*100/(100-'Заказ, cкидки и курсы валют'!$C$41),IF(H3147&lt;'Заказ, cкидки и курсы валют'!$B$42,H3147*0.54*100/(100-'Заказ, cкидки и курсы валют'!$C$42),IF(H3147&lt;'Заказ, cкидки и курсы валют'!$B$43,H3147*0.54*100/(100-'Заказ, cкидки и курсы валют'!$C$43),H3147))))),2)</f>
        <v>464.4</v>
      </c>
    </row>
    <row r="3148" spans="1:10" ht="13.5" thickBot="1">
      <c r="A3148" s="403" t="s">
        <v>7712</v>
      </c>
      <c r="B3148" s="399" t="s">
        <v>192</v>
      </c>
      <c r="C3148" s="2306">
        <v>28.93</v>
      </c>
      <c r="D3148" s="40">
        <v>6</v>
      </c>
      <c r="E3148" s="1602">
        <f t="shared" si="664"/>
        <v>3203.7200000000003</v>
      </c>
      <c r="F3148" s="471">
        <f t="shared" si="665"/>
        <v>3203.72</v>
      </c>
      <c r="G3148" s="691">
        <f t="shared" si="666"/>
        <v>64500</v>
      </c>
      <c r="H3148" s="659">
        <f>ROUND(IF('Заказ, cкидки и курсы валют'!$J$23*E3148/1000*D3148&lt;387,387,'Заказ, cкидки и курсы валют'!$J$23*E3148/1000*D3148)*(1-'Заказ, cкидки и курсы валют'!$I$12),2)</f>
        <v>387</v>
      </c>
      <c r="I3148" s="14"/>
      <c r="J3148" s="96">
        <f>ROUND(IF(H3148&lt;'Заказ, cкидки и курсы валют'!$B$39,H3148*0.54*100/(100-'Заказ, cкидки и курсы валют'!$C$39),IF(H3148&lt;'Заказ, cкидки и курсы валют'!$B$40,H3148*0.54*100/(100-'Заказ, cкидки и курсы валют'!$C$40),IF(H3148&lt;'Заказ, cкидки и курсы валют'!$B$41,H3148*0.54*100/(100-'Заказ, cкидки и курсы валют'!$C$41),IF(H3148&lt;'Заказ, cкидки и курсы валют'!$B$42,H3148*0.54*100/(100-'Заказ, cкидки и курсы валют'!$C$42),IF(H3148&lt;'Заказ, cкидки и курсы валют'!$B$43,H3148*0.54*100/(100-'Заказ, cкидки и курсы валют'!$C$43),H3148))))),2)</f>
        <v>464.4</v>
      </c>
    </row>
    <row r="3149" spans="1:10" ht="13.5" thickBot="1">
      <c r="A3149" s="403" t="s">
        <v>7713</v>
      </c>
      <c r="B3149" s="399" t="s">
        <v>193</v>
      </c>
      <c r="C3149" s="2306">
        <v>35.880000000000003</v>
      </c>
      <c r="D3149" s="46">
        <v>5</v>
      </c>
      <c r="E3149" s="1602">
        <f t="shared" si="664"/>
        <v>3772.2</v>
      </c>
      <c r="F3149" s="471">
        <f t="shared" si="665"/>
        <v>3772.2</v>
      </c>
      <c r="G3149" s="691">
        <f t="shared" si="666"/>
        <v>77400</v>
      </c>
      <c r="H3149" s="659">
        <f>ROUND(IF('Заказ, cкидки и курсы валют'!$J$23*E3149/1000*D3149&lt;387,387,'Заказ, cкидки и курсы валют'!$J$23*E3149/1000*D3149)*(1-'Заказ, cкидки и курсы валют'!$I$12),2)</f>
        <v>387</v>
      </c>
      <c r="I3149" s="14"/>
      <c r="J3149" s="96">
        <f>ROUND(IF(H3149&lt;'Заказ, cкидки и курсы валют'!$B$39,H3149*0.54*100/(100-'Заказ, cкидки и курсы валют'!$C$39),IF(H3149&lt;'Заказ, cкидки и курсы валют'!$B$40,H3149*0.54*100/(100-'Заказ, cкидки и курсы валют'!$C$40),IF(H3149&lt;'Заказ, cкидки и курсы валют'!$B$41,H3149*0.54*100/(100-'Заказ, cкидки и курсы валют'!$C$41),IF(H3149&lt;'Заказ, cкидки и курсы валют'!$B$42,H3149*0.54*100/(100-'Заказ, cкидки и курсы валют'!$C$42),IF(H3149&lt;'Заказ, cкидки и курсы валют'!$B$43,H3149*0.54*100/(100-'Заказ, cкидки и курсы валют'!$C$43),H3149))))),2)</f>
        <v>464.4</v>
      </c>
    </row>
    <row r="3150" spans="1:10" ht="13.5" thickBot="1">
      <c r="A3150" s="2701" t="s">
        <v>12530</v>
      </c>
      <c r="B3150" s="399" t="s">
        <v>2901</v>
      </c>
      <c r="C3150" s="2306">
        <v>42.9</v>
      </c>
      <c r="D3150" s="46">
        <v>5</v>
      </c>
      <c r="E3150" s="1602">
        <f t="shared" si="664"/>
        <v>3772.2</v>
      </c>
      <c r="F3150" s="471">
        <f t="shared" ref="F3150:F3151" si="667">ROUND(E3150*(1-$F$11),2)</f>
        <v>3772.2</v>
      </c>
      <c r="G3150" s="691">
        <f t="shared" ref="G3150:G3151" si="668">H3150/D3150*1000</f>
        <v>77400</v>
      </c>
      <c r="H3150" s="659">
        <f>ROUND(IF('Заказ, cкидки и курсы валют'!$J$23*E3150/1000*D3150&lt;387,387,'Заказ, cкидки и курсы валют'!$J$23*E3150/1000*D3150)*(1-'Заказ, cкидки и курсы валют'!$I$12),2)</f>
        <v>387</v>
      </c>
      <c r="I3150" s="14"/>
      <c r="J3150" s="2107"/>
    </row>
    <row r="3151" spans="1:10" ht="13.5" thickBot="1">
      <c r="A3151" s="2701" t="s">
        <v>12531</v>
      </c>
      <c r="B3151" s="399" t="s">
        <v>194</v>
      </c>
      <c r="C3151" s="2306">
        <v>49.9</v>
      </c>
      <c r="D3151" s="46">
        <v>4</v>
      </c>
      <c r="E3151" s="1602">
        <f t="shared" si="664"/>
        <v>4147.2</v>
      </c>
      <c r="F3151" s="471">
        <f t="shared" si="667"/>
        <v>4147.2</v>
      </c>
      <c r="G3151" s="691">
        <f t="shared" si="668"/>
        <v>96750</v>
      </c>
      <c r="H3151" s="659">
        <f>ROUND(IF('Заказ, cкидки и курсы валют'!$J$23*E3151/1000*D3151&lt;387,387,'Заказ, cкидки и курсы валют'!$J$23*E3151/1000*D3151)*(1-'Заказ, cкидки и курсы валют'!$I$12),2)</f>
        <v>387</v>
      </c>
      <c r="I3151" s="14"/>
      <c r="J3151" s="2107"/>
    </row>
    <row r="3152" spans="1:10" ht="13.5" thickBot="1">
      <c r="A3152" s="403" t="s">
        <v>10786</v>
      </c>
      <c r="B3152" s="399" t="s">
        <v>254</v>
      </c>
      <c r="C3152" s="2306">
        <v>45.24</v>
      </c>
      <c r="D3152" s="46">
        <v>5</v>
      </c>
      <c r="E3152" s="1602">
        <f t="shared" ref="E3152" si="669">(E3088*2)+(1000/D3152*7.5)</f>
        <v>4528.6000000000004</v>
      </c>
      <c r="F3152" s="471">
        <f t="shared" si="665"/>
        <v>4528.6000000000004</v>
      </c>
      <c r="G3152" s="691">
        <f t="shared" si="666"/>
        <v>77400</v>
      </c>
      <c r="H3152" s="659">
        <f>ROUND(IF('Заказ, cкидки и курсы валют'!$J$23*E3152/1000*D3152&lt;387,387,'Заказ, cкидки и курсы валют'!$J$23*E3152/1000*D3152)*(1-'Заказ, cкидки и курсы валют'!$I$12),2)</f>
        <v>387</v>
      </c>
      <c r="I3152" s="14"/>
      <c r="J3152" s="96">
        <f>ROUND(IF(H3152&lt;'Заказ, cкидки и курсы валют'!$B$39,H3152*0.54*100/(100-'Заказ, cкидки и курсы валют'!$C$39),IF(H3152&lt;'Заказ, cкидки и курсы валют'!$B$40,H3152*0.54*100/(100-'Заказ, cкидки и курсы валют'!$C$40),IF(H3152&lt;'Заказ, cкидки и курсы валют'!$B$41,H3152*0.54*100/(100-'Заказ, cкидки и курсы валют'!$C$41),IF(H3152&lt;'Заказ, cкидки и курсы валют'!$B$42,H3152*0.54*100/(100-'Заказ, cкидки и курсы валют'!$C$42),IF(H3152&lt;'Заказ, cкидки и курсы валют'!$B$43,H3152*0.54*100/(100-'Заказ, cкидки и курсы валют'!$C$43),H3152))))),2)</f>
        <v>464.4</v>
      </c>
    </row>
    <row r="3153" spans="1:10" ht="13.5" thickBot="1">
      <c r="A3153" s="2701" t="s">
        <v>12541</v>
      </c>
      <c r="B3153" s="399" t="s">
        <v>606</v>
      </c>
      <c r="C3153" s="2306">
        <v>60</v>
      </c>
      <c r="D3153" s="46">
        <v>2</v>
      </c>
      <c r="E3153" s="1602">
        <f t="shared" ref="E3153" si="670">(E3089*2)+(1000/D3153*7.5)</f>
        <v>7104.1399999999994</v>
      </c>
      <c r="F3153" s="471">
        <f t="shared" ref="F3153" si="671">ROUND(E3153*(1-$F$11),2)</f>
        <v>7104.14</v>
      </c>
      <c r="G3153" s="691">
        <f t="shared" ref="G3153" si="672">H3153/D3153*1000</f>
        <v>193500</v>
      </c>
      <c r="H3153" s="659">
        <f>ROUND(IF('Заказ, cкидки и курсы валют'!$J$23*E3153/1000*D3153&lt;387,387,'Заказ, cкидки и курсы валют'!$J$23*E3153/1000*D3153)*(1-'Заказ, cкидки и курсы валют'!$I$12),2)</f>
        <v>387</v>
      </c>
      <c r="I3153" s="14"/>
      <c r="J3153" s="22"/>
    </row>
    <row r="3154" spans="1:10">
      <c r="A3154" s="2701" t="s">
        <v>12540</v>
      </c>
      <c r="B3154" s="399" t="s">
        <v>4044</v>
      </c>
      <c r="C3154" s="2306">
        <v>35.700000000000003</v>
      </c>
      <c r="D3154" s="46">
        <v>5</v>
      </c>
      <c r="E3154" s="1602">
        <f t="shared" ref="E3154" si="673">(E3090*2)+(1000/D3154*7.5)</f>
        <v>3494.12</v>
      </c>
      <c r="F3154" s="471">
        <f t="shared" ref="F3154" si="674">ROUND(E3154*(1-$F$11),2)</f>
        <v>3494.12</v>
      </c>
      <c r="G3154" s="691">
        <f t="shared" ref="G3154" si="675">H3154/D3154*1000</f>
        <v>77400</v>
      </c>
      <c r="H3154" s="659">
        <f>ROUND(IF('Заказ, cкидки и курсы валют'!$J$23*E3154/1000*D3154&lt;387,387,'Заказ, cкидки и курсы валют'!$J$23*E3154/1000*D3154)*(1-'Заказ, cкидки и курсы валют'!$I$12),2)</f>
        <v>387</v>
      </c>
      <c r="I3154" s="14"/>
      <c r="J3154" s="22"/>
    </row>
    <row r="3155" spans="1:10" ht="13.5" thickBot="1"/>
    <row r="3156" spans="1:10" ht="18">
      <c r="A3156" s="904"/>
      <c r="B3156" s="905"/>
      <c r="C3156" s="1962" t="s">
        <v>2328</v>
      </c>
      <c r="D3156" s="64"/>
      <c r="E3156" s="428"/>
      <c r="F3156" s="428"/>
      <c r="G3156" s="518"/>
      <c r="H3156" s="67"/>
      <c r="I3156" s="68"/>
    </row>
    <row r="3157" spans="1:10" ht="18">
      <c r="A3157" s="890"/>
      <c r="C3157" s="1475" t="s">
        <v>10542</v>
      </c>
      <c r="D3157" s="81"/>
      <c r="E3157" s="429"/>
      <c r="F3157" s="441"/>
      <c r="G3157" s="84"/>
      <c r="H3157" s="83"/>
      <c r="I3157" s="132"/>
    </row>
    <row r="3158" spans="1:10">
      <c r="A3158" s="890"/>
      <c r="C3158" s="1475"/>
      <c r="D3158" s="70"/>
      <c r="E3158" s="713"/>
      <c r="F3158" s="465"/>
      <c r="G3158" s="703"/>
      <c r="H3158" s="16"/>
      <c r="I3158" s="132"/>
    </row>
    <row r="3159" spans="1:10">
      <c r="A3159" s="890"/>
      <c r="C3159" s="1475"/>
      <c r="D3159" s="70"/>
      <c r="E3159" s="713"/>
      <c r="F3159" s="465"/>
      <c r="G3159" s="703"/>
      <c r="H3159" s="16"/>
      <c r="I3159" s="132"/>
    </row>
    <row r="3160" spans="1:10">
      <c r="A3160" s="890"/>
      <c r="C3160" s="1475"/>
      <c r="D3160" s="70"/>
      <c r="E3160" s="713"/>
      <c r="F3160" s="465"/>
      <c r="G3160" s="703"/>
      <c r="H3160" s="16"/>
      <c r="I3160" s="132"/>
    </row>
    <row r="3161" spans="1:10" ht="18.5" thickBot="1">
      <c r="A3161" s="2042" t="s">
        <v>7302</v>
      </c>
      <c r="B3161" s="897"/>
      <c r="C3161" s="1931"/>
      <c r="D3161" s="72"/>
      <c r="E3161" s="714"/>
      <c r="F3161" s="467"/>
      <c r="G3161" s="704"/>
      <c r="H3161" s="136"/>
      <c r="I3161" s="137"/>
    </row>
    <row r="3162" spans="1:10" ht="30">
      <c r="A3162" s="1519" t="s">
        <v>1013</v>
      </c>
      <c r="B3162" s="1520" t="s">
        <v>1014</v>
      </c>
      <c r="C3162" s="2286" t="s">
        <v>665</v>
      </c>
      <c r="D3162" s="158" t="s">
        <v>2923</v>
      </c>
      <c r="E3162" s="432" t="s">
        <v>10276</v>
      </c>
      <c r="F3162" s="469" t="s">
        <v>2578</v>
      </c>
      <c r="G3162" s="693" t="s">
        <v>2427</v>
      </c>
      <c r="H3162" s="264" t="s">
        <v>493</v>
      </c>
      <c r="I3162" s="160" t="s">
        <v>4003</v>
      </c>
    </row>
    <row r="3163" spans="1:10" ht="13.5" thickBot="1">
      <c r="A3163" s="1519"/>
      <c r="B3163" s="1680"/>
      <c r="C3163" s="2286" t="s">
        <v>3419</v>
      </c>
      <c r="D3163" s="313" t="s">
        <v>2428</v>
      </c>
      <c r="E3163" s="715" t="s">
        <v>264</v>
      </c>
      <c r="F3163" s="475">
        <f>'Заказ, cкидки и курсы валют'!$I$12</f>
        <v>0</v>
      </c>
      <c r="G3163" s="764"/>
      <c r="H3163" s="358"/>
      <c r="I3163" s="252"/>
    </row>
    <row r="3164" spans="1:10" ht="14.5">
      <c r="A3164" s="799" t="s">
        <v>12404</v>
      </c>
      <c r="B3164" s="820" t="s">
        <v>3435</v>
      </c>
      <c r="C3164" s="2307">
        <v>3.05</v>
      </c>
      <c r="D3164" s="1608">
        <v>500</v>
      </c>
      <c r="E3164" s="446">
        <v>138.63999999999999</v>
      </c>
      <c r="F3164" s="1550">
        <f>ROUND(E3164*(1-$F$11),2)</f>
        <v>138.63999999999999</v>
      </c>
      <c r="G3164" s="1331">
        <f>'Заказ, cкидки и курсы валют'!$J$23*F3164</f>
        <v>1594.36</v>
      </c>
      <c r="H3164" s="310">
        <f>ROUND((D3164/1000)*G3164,2)</f>
        <v>797.18</v>
      </c>
      <c r="I3164" s="263"/>
    </row>
    <row r="3165" spans="1:10" ht="14.5">
      <c r="A3165" s="493" t="s">
        <v>12405</v>
      </c>
      <c r="B3165" s="2142" t="s">
        <v>99</v>
      </c>
      <c r="C3165" s="2306">
        <v>3.76</v>
      </c>
      <c r="D3165" s="2234">
        <v>500</v>
      </c>
      <c r="E3165" s="446">
        <v>155.49</v>
      </c>
      <c r="F3165" s="2148">
        <f t="shared" ref="F3165:F3180" si="676">ROUND(E3165*(1-$F$11),2)</f>
        <v>155.49</v>
      </c>
      <c r="G3165" s="2149">
        <f>'Заказ, cкидки и курсы валют'!$J$23*F3165</f>
        <v>1788.1350000000002</v>
      </c>
      <c r="H3165" s="2107">
        <f t="shared" ref="H3165:H3180" si="677">ROUND((D3165/1000)*G3165,2)</f>
        <v>894.07</v>
      </c>
      <c r="I3165" s="2091"/>
    </row>
    <row r="3166" spans="1:10" ht="14.5">
      <c r="A3166" s="493" t="s">
        <v>12406</v>
      </c>
      <c r="B3166" s="2142" t="s">
        <v>100</v>
      </c>
      <c r="C3166" s="2306">
        <v>4.46</v>
      </c>
      <c r="D3166" s="2234">
        <v>250</v>
      </c>
      <c r="E3166" s="446">
        <v>184.45</v>
      </c>
      <c r="F3166" s="2148">
        <f t="shared" si="676"/>
        <v>184.45</v>
      </c>
      <c r="G3166" s="2149">
        <f>'Заказ, cкидки и курсы валют'!$J$23*F3166</f>
        <v>2121.1749999999997</v>
      </c>
      <c r="H3166" s="2107">
        <f t="shared" si="677"/>
        <v>530.29</v>
      </c>
      <c r="I3166" s="2091"/>
    </row>
    <row r="3167" spans="1:10" ht="14.5">
      <c r="A3167" s="493" t="s">
        <v>12407</v>
      </c>
      <c r="B3167" s="2142" t="s">
        <v>12250</v>
      </c>
      <c r="C3167" s="2306">
        <v>4.84</v>
      </c>
      <c r="D3167" s="2234">
        <v>250</v>
      </c>
      <c r="E3167" s="446">
        <v>200.12</v>
      </c>
      <c r="F3167" s="2148">
        <f t="shared" si="676"/>
        <v>200.12</v>
      </c>
      <c r="G3167" s="2149">
        <f>'Заказ, cкидки и курсы валют'!$J$23*F3167</f>
        <v>2301.38</v>
      </c>
      <c r="H3167" s="2107">
        <f t="shared" si="677"/>
        <v>575.35</v>
      </c>
      <c r="I3167" s="2091"/>
    </row>
    <row r="3168" spans="1:10" ht="14.5">
      <c r="A3168" s="493" t="s">
        <v>12408</v>
      </c>
      <c r="B3168" s="2142" t="s">
        <v>1317</v>
      </c>
      <c r="C3168" s="2306">
        <v>5.19</v>
      </c>
      <c r="D3168" s="2234">
        <v>500</v>
      </c>
      <c r="E3168" s="446">
        <v>214.57</v>
      </c>
      <c r="F3168" s="2148">
        <f t="shared" si="676"/>
        <v>214.57</v>
      </c>
      <c r="G3168" s="2149">
        <f>'Заказ, cкидки и курсы валют'!$J$23*F3168</f>
        <v>2467.5549999999998</v>
      </c>
      <c r="H3168" s="2107">
        <f t="shared" si="677"/>
        <v>1233.78</v>
      </c>
      <c r="I3168" s="2091"/>
    </row>
    <row r="3169" spans="1:9" ht="14.5">
      <c r="A3169" s="493" t="s">
        <v>12409</v>
      </c>
      <c r="B3169" s="2142" t="s">
        <v>188</v>
      </c>
      <c r="C3169" s="2306">
        <v>6.2</v>
      </c>
      <c r="D3169" s="2234">
        <v>200</v>
      </c>
      <c r="E3169" s="446">
        <v>277.79000000000002</v>
      </c>
      <c r="F3169" s="2148">
        <f t="shared" si="676"/>
        <v>277.79000000000002</v>
      </c>
      <c r="G3169" s="2149">
        <f>'Заказ, cкидки и курсы валют'!$J$23*F3169</f>
        <v>3194.585</v>
      </c>
      <c r="H3169" s="2107">
        <f t="shared" si="677"/>
        <v>638.91999999999996</v>
      </c>
      <c r="I3169" s="2091"/>
    </row>
    <row r="3170" spans="1:9" ht="14.5">
      <c r="A3170" s="493" t="s">
        <v>12410</v>
      </c>
      <c r="B3170" s="2142" t="s">
        <v>5978</v>
      </c>
      <c r="C3170" s="2306">
        <v>5.03</v>
      </c>
      <c r="D3170" s="2234">
        <v>250</v>
      </c>
      <c r="E3170" s="446">
        <v>208</v>
      </c>
      <c r="F3170" s="2148">
        <f t="shared" si="676"/>
        <v>208</v>
      </c>
      <c r="G3170" s="2149">
        <f>'Заказ, cкидки и курсы валют'!$J$23*F3170</f>
        <v>2392</v>
      </c>
      <c r="H3170" s="2107">
        <f t="shared" si="677"/>
        <v>598</v>
      </c>
      <c r="I3170" s="2091"/>
    </row>
    <row r="3171" spans="1:9" ht="14.5">
      <c r="A3171" s="493" t="s">
        <v>12411</v>
      </c>
      <c r="B3171" s="2142" t="s">
        <v>3430</v>
      </c>
      <c r="C3171" s="2306">
        <v>7.35</v>
      </c>
      <c r="D3171" s="2234">
        <v>200</v>
      </c>
      <c r="E3171" s="446">
        <v>303.91000000000003</v>
      </c>
      <c r="F3171" s="2148">
        <f t="shared" si="676"/>
        <v>303.91000000000003</v>
      </c>
      <c r="G3171" s="2149">
        <f>'Заказ, cкидки и курсы валют'!$J$23*F3171</f>
        <v>3494.9650000000001</v>
      </c>
      <c r="H3171" s="2107">
        <f t="shared" si="677"/>
        <v>698.99</v>
      </c>
      <c r="I3171" s="2091"/>
    </row>
    <row r="3172" spans="1:9" ht="14.5">
      <c r="A3172" s="493" t="s">
        <v>12412</v>
      </c>
      <c r="B3172" s="2142" t="s">
        <v>2898</v>
      </c>
      <c r="C3172" s="2306">
        <v>8.77</v>
      </c>
      <c r="D3172" s="2234">
        <v>200</v>
      </c>
      <c r="E3172" s="446">
        <v>363.47</v>
      </c>
      <c r="F3172" s="2148">
        <f t="shared" si="676"/>
        <v>363.47</v>
      </c>
      <c r="G3172" s="2149">
        <f>'Заказ, cкидки и курсы валют'!$J$23*F3172</f>
        <v>4179.9050000000007</v>
      </c>
      <c r="H3172" s="2107">
        <f t="shared" si="677"/>
        <v>835.98</v>
      </c>
      <c r="I3172" s="2091"/>
    </row>
    <row r="3173" spans="1:9" ht="14.5">
      <c r="A3173" s="493" t="s">
        <v>12413</v>
      </c>
      <c r="B3173" s="2142" t="s">
        <v>2899</v>
      </c>
      <c r="C3173" s="2306">
        <v>10.28</v>
      </c>
      <c r="D3173" s="2234">
        <v>200</v>
      </c>
      <c r="E3173" s="446">
        <v>415.63</v>
      </c>
      <c r="F3173" s="2148">
        <f t="shared" si="676"/>
        <v>415.63</v>
      </c>
      <c r="G3173" s="2149">
        <f>'Заказ, cкидки и курсы валют'!$J$23*F3173</f>
        <v>4779.7449999999999</v>
      </c>
      <c r="H3173" s="2107">
        <f t="shared" si="677"/>
        <v>955.95</v>
      </c>
      <c r="I3173" s="2091"/>
    </row>
    <row r="3174" spans="1:9" ht="14.5">
      <c r="A3174" s="493" t="s">
        <v>12414</v>
      </c>
      <c r="B3174" s="2142" t="s">
        <v>610</v>
      </c>
      <c r="C3174" s="2306">
        <v>11.79</v>
      </c>
      <c r="D3174" s="2234">
        <v>150</v>
      </c>
      <c r="E3174" s="446">
        <v>493.44</v>
      </c>
      <c r="F3174" s="2148">
        <f t="shared" si="676"/>
        <v>493.44</v>
      </c>
      <c r="G3174" s="2149">
        <f>'Заказ, cкидки и курсы валют'!$J$23*F3174</f>
        <v>5674.56</v>
      </c>
      <c r="H3174" s="2107">
        <f t="shared" si="677"/>
        <v>851.18</v>
      </c>
      <c r="I3174" s="2091"/>
    </row>
    <row r="3175" spans="1:9" ht="14.5">
      <c r="A3175" s="493" t="s">
        <v>12415</v>
      </c>
      <c r="B3175" s="2142" t="s">
        <v>2900</v>
      </c>
      <c r="C3175" s="2306">
        <v>13.3</v>
      </c>
      <c r="D3175" s="2234">
        <v>150</v>
      </c>
      <c r="E3175" s="446">
        <v>549.72</v>
      </c>
      <c r="F3175" s="2148">
        <f t="shared" si="676"/>
        <v>549.72</v>
      </c>
      <c r="G3175" s="2149">
        <f>'Заказ, cкидки и курсы валют'!$J$23*F3175</f>
        <v>6321.7800000000007</v>
      </c>
      <c r="H3175" s="2107">
        <f t="shared" si="677"/>
        <v>948.27</v>
      </c>
      <c r="I3175" s="2091"/>
    </row>
    <row r="3176" spans="1:9" ht="14.5">
      <c r="A3176" s="493" t="s">
        <v>12416</v>
      </c>
      <c r="B3176" s="2142" t="s">
        <v>189</v>
      </c>
      <c r="C3176" s="2306">
        <v>14.81</v>
      </c>
      <c r="D3176" s="2234">
        <v>100</v>
      </c>
      <c r="E3176" s="446">
        <v>613.30999999999995</v>
      </c>
      <c r="F3176" s="2148">
        <f t="shared" si="676"/>
        <v>613.30999999999995</v>
      </c>
      <c r="G3176" s="2149">
        <f>'Заказ, cкидки и курсы валют'!$J$23*F3176</f>
        <v>7053.0649999999996</v>
      </c>
      <c r="H3176" s="2107">
        <f t="shared" si="677"/>
        <v>705.31</v>
      </c>
      <c r="I3176" s="2091"/>
    </row>
    <row r="3177" spans="1:9" ht="14.5">
      <c r="A3177" s="493" t="s">
        <v>12417</v>
      </c>
      <c r="B3177" s="2142" t="s">
        <v>190</v>
      </c>
      <c r="C3177" s="2306">
        <v>17.84</v>
      </c>
      <c r="D3177" s="2234">
        <v>100</v>
      </c>
      <c r="E3177" s="446">
        <v>737.46</v>
      </c>
      <c r="F3177" s="2148">
        <f t="shared" si="676"/>
        <v>737.46</v>
      </c>
      <c r="G3177" s="2149">
        <f>'Заказ, cкидки и курсы валют'!$J$23*F3177</f>
        <v>8480.7900000000009</v>
      </c>
      <c r="H3177" s="2107">
        <f t="shared" si="677"/>
        <v>848.08</v>
      </c>
      <c r="I3177" s="2091"/>
    </row>
    <row r="3178" spans="1:9" ht="14.5">
      <c r="A3178" s="493" t="s">
        <v>12418</v>
      </c>
      <c r="B3178" s="2142" t="s">
        <v>191</v>
      </c>
      <c r="C3178" s="2306">
        <v>20.86</v>
      </c>
      <c r="D3178" s="2234">
        <v>100</v>
      </c>
      <c r="E3178" s="446">
        <v>863.21</v>
      </c>
      <c r="F3178" s="2148">
        <f t="shared" si="676"/>
        <v>863.21</v>
      </c>
      <c r="G3178" s="2149">
        <f>'Заказ, cкидки и курсы валют'!$J$23*F3178</f>
        <v>9926.9150000000009</v>
      </c>
      <c r="H3178" s="2107">
        <f t="shared" si="677"/>
        <v>992.69</v>
      </c>
      <c r="I3178" s="2091"/>
    </row>
    <row r="3179" spans="1:9" ht="14.5">
      <c r="A3179" s="493" t="s">
        <v>12419</v>
      </c>
      <c r="B3179" s="2142" t="s">
        <v>193</v>
      </c>
      <c r="C3179" s="2306">
        <v>26.91</v>
      </c>
      <c r="D3179" s="2234">
        <v>50</v>
      </c>
      <c r="E3179" s="446">
        <v>1113.1099999999999</v>
      </c>
      <c r="F3179" s="2148">
        <f t="shared" si="676"/>
        <v>1113.1099999999999</v>
      </c>
      <c r="G3179" s="2149">
        <f>'Заказ, cкидки и курсы валют'!$J$23*F3179</f>
        <v>12800.764999999999</v>
      </c>
      <c r="H3179" s="2107">
        <f t="shared" si="677"/>
        <v>640.04</v>
      </c>
      <c r="I3179" s="2091"/>
    </row>
    <row r="3180" spans="1:9" ht="15" thickBot="1">
      <c r="A3180" s="521" t="s">
        <v>12420</v>
      </c>
      <c r="B3180" s="743" t="s">
        <v>202</v>
      </c>
      <c r="C3180" s="2308">
        <v>47.5</v>
      </c>
      <c r="D3180" s="1613">
        <v>50</v>
      </c>
      <c r="E3180" s="446">
        <v>2150.61</v>
      </c>
      <c r="F3180" s="1553">
        <f t="shared" si="676"/>
        <v>2150.61</v>
      </c>
      <c r="G3180" s="1011">
        <f>'Заказ, cкидки и курсы валют'!$J$23*F3180</f>
        <v>24732.015000000003</v>
      </c>
      <c r="H3180" s="142">
        <f t="shared" si="677"/>
        <v>1236.5999999999999</v>
      </c>
      <c r="I3180" s="170"/>
    </row>
    <row r="3181" spans="1:9" ht="15" thickBot="1">
      <c r="A3181" s="648"/>
      <c r="B3181" s="1345"/>
      <c r="C3181" s="2300"/>
      <c r="D3181" s="1467"/>
      <c r="E3181" s="530"/>
      <c r="F3181" s="1347"/>
      <c r="G3181" s="1468"/>
      <c r="H3181" s="22"/>
      <c r="I3181" s="13"/>
    </row>
    <row r="3182" spans="1:9" ht="18">
      <c r="A3182" s="904"/>
      <c r="B3182" s="905"/>
      <c r="C3182" s="1962" t="s">
        <v>12251</v>
      </c>
      <c r="D3182" s="64"/>
      <c r="E3182" s="428"/>
      <c r="F3182" s="428"/>
      <c r="G3182" s="518"/>
      <c r="H3182" s="67"/>
      <c r="I3182" s="68"/>
    </row>
    <row r="3183" spans="1:9" ht="18">
      <c r="A3183" s="890"/>
      <c r="C3183" s="1475"/>
      <c r="D3183" s="81"/>
      <c r="E3183" s="429"/>
      <c r="F3183" s="441"/>
      <c r="G3183" s="84"/>
      <c r="H3183" s="83"/>
      <c r="I3183" s="132"/>
    </row>
    <row r="3184" spans="1:9">
      <c r="A3184" s="890"/>
      <c r="C3184" s="1475"/>
      <c r="D3184" s="70"/>
      <c r="E3184" s="713"/>
      <c r="F3184" s="465"/>
      <c r="G3184" s="703"/>
      <c r="H3184" s="16"/>
      <c r="I3184" s="132"/>
    </row>
    <row r="3185" spans="1:9">
      <c r="A3185" s="890"/>
      <c r="C3185" s="1475"/>
      <c r="D3185" s="70"/>
      <c r="E3185" s="713"/>
      <c r="F3185" s="465"/>
      <c r="G3185" s="703"/>
      <c r="H3185" s="16"/>
      <c r="I3185" s="132"/>
    </row>
    <row r="3186" spans="1:9">
      <c r="A3186" s="890"/>
      <c r="C3186" s="1475"/>
      <c r="D3186" s="70"/>
      <c r="E3186" s="713"/>
      <c r="F3186" s="465"/>
      <c r="G3186" s="703"/>
      <c r="H3186" s="16"/>
      <c r="I3186" s="132"/>
    </row>
    <row r="3187" spans="1:9" ht="18.5" thickBot="1">
      <c r="A3187" s="2042" t="s">
        <v>7302</v>
      </c>
      <c r="B3187" s="897"/>
      <c r="C3187" s="1931"/>
      <c r="D3187" s="72"/>
      <c r="E3187" s="714"/>
      <c r="F3187" s="467"/>
      <c r="G3187" s="704"/>
      <c r="H3187" s="136"/>
      <c r="I3187" s="137"/>
    </row>
    <row r="3188" spans="1:9" ht="30">
      <c r="A3188" s="1519" t="s">
        <v>1013</v>
      </c>
      <c r="B3188" s="1520" t="s">
        <v>1014</v>
      </c>
      <c r="C3188" s="2286" t="s">
        <v>665</v>
      </c>
      <c r="D3188" s="158" t="s">
        <v>2923</v>
      </c>
      <c r="E3188" s="432" t="s">
        <v>10276</v>
      </c>
      <c r="F3188" s="469" t="s">
        <v>2578</v>
      </c>
      <c r="G3188" s="693" t="s">
        <v>2427</v>
      </c>
      <c r="H3188" s="264" t="s">
        <v>493</v>
      </c>
      <c r="I3188" s="160" t="s">
        <v>4003</v>
      </c>
    </row>
    <row r="3189" spans="1:9">
      <c r="A3189" s="1519"/>
      <c r="B3189" s="1680"/>
      <c r="C3189" s="2286" t="s">
        <v>3419</v>
      </c>
      <c r="D3189" s="313" t="s">
        <v>2428</v>
      </c>
      <c r="E3189" s="715" t="s">
        <v>264</v>
      </c>
      <c r="F3189" s="475">
        <f>'Заказ, cкидки и курсы валют'!$I$12</f>
        <v>0</v>
      </c>
      <c r="G3189" s="764"/>
      <c r="H3189" s="358"/>
      <c r="I3189" s="252"/>
    </row>
    <row r="3190" spans="1:9" ht="14.5">
      <c r="A3190" s="2115" t="s">
        <v>12252</v>
      </c>
      <c r="B3190" s="2142" t="s">
        <v>3761</v>
      </c>
      <c r="C3190" s="2306">
        <v>5</v>
      </c>
      <c r="D3190" s="2234">
        <v>500</v>
      </c>
      <c r="E3190" s="446">
        <v>181.14</v>
      </c>
      <c r="F3190" s="2148">
        <f>ROUND(E3190*(1-$F$11),2)</f>
        <v>181.14</v>
      </c>
      <c r="G3190" s="2149">
        <f>'Заказ, cкидки и курсы валют'!$J$23*F3190</f>
        <v>2083.1099999999997</v>
      </c>
      <c r="H3190" s="2107">
        <f>ROUND((D3190/1000)*G3190,2)</f>
        <v>1041.56</v>
      </c>
      <c r="I3190" s="2122"/>
    </row>
    <row r="3191" spans="1:9" ht="14.5">
      <c r="A3191" s="2115" t="s">
        <v>12254</v>
      </c>
      <c r="B3191" s="2142" t="s">
        <v>12253</v>
      </c>
      <c r="C3191" s="2306">
        <v>5.2</v>
      </c>
      <c r="D3191" s="2234">
        <v>500</v>
      </c>
      <c r="E3191" s="446">
        <v>188.35</v>
      </c>
      <c r="F3191" s="2148">
        <f t="shared" ref="F3191:F3195" si="678">ROUND(E3191*(1-$F$11),2)</f>
        <v>188.35</v>
      </c>
      <c r="G3191" s="2149">
        <f>'Заказ, cкидки и курсы валют'!$J$23*F3191</f>
        <v>2166.0250000000001</v>
      </c>
      <c r="H3191" s="2107">
        <f t="shared" ref="H3191:H3195" si="679">ROUND((D3191/1000)*G3191,2)</f>
        <v>1083.01</v>
      </c>
      <c r="I3191" s="2122"/>
    </row>
    <row r="3192" spans="1:9" ht="14.5">
      <c r="A3192" s="2115" t="s">
        <v>12255</v>
      </c>
      <c r="B3192" s="2142" t="s">
        <v>178</v>
      </c>
      <c r="C3192" s="2306">
        <v>11</v>
      </c>
      <c r="D3192" s="2234">
        <v>200</v>
      </c>
      <c r="E3192" s="446">
        <v>374.15</v>
      </c>
      <c r="F3192" s="2148">
        <f t="shared" si="678"/>
        <v>374.15</v>
      </c>
      <c r="G3192" s="2149">
        <f>'Заказ, cкидки и курсы валют'!$J$23*F3192</f>
        <v>4302.7249999999995</v>
      </c>
      <c r="H3192" s="2107">
        <f t="shared" si="679"/>
        <v>860.55</v>
      </c>
      <c r="I3192" s="2122"/>
    </row>
    <row r="3193" spans="1:9" ht="14.5">
      <c r="A3193" s="2115" t="s">
        <v>12256</v>
      </c>
      <c r="B3193" s="2142" t="s">
        <v>1303</v>
      </c>
      <c r="C3193" s="2306">
        <v>18.3</v>
      </c>
      <c r="D3193" s="2234">
        <v>100</v>
      </c>
      <c r="E3193" s="446">
        <v>622.39</v>
      </c>
      <c r="F3193" s="2148">
        <f t="shared" si="678"/>
        <v>622.39</v>
      </c>
      <c r="G3193" s="2149">
        <f>'Заказ, cкидки и курсы валют'!$J$23*F3193</f>
        <v>7157.4849999999997</v>
      </c>
      <c r="H3193" s="2107">
        <f t="shared" si="679"/>
        <v>715.75</v>
      </c>
      <c r="I3193" s="2122"/>
    </row>
    <row r="3194" spans="1:9" ht="14.5">
      <c r="A3194" s="2115" t="s">
        <v>12257</v>
      </c>
      <c r="B3194" s="2142" t="s">
        <v>190</v>
      </c>
      <c r="C3194" s="2306">
        <v>19.8</v>
      </c>
      <c r="D3194" s="2234">
        <v>100</v>
      </c>
      <c r="E3194" s="446">
        <v>673.42</v>
      </c>
      <c r="F3194" s="2148">
        <f t="shared" si="678"/>
        <v>673.42</v>
      </c>
      <c r="G3194" s="2149">
        <f>'Заказ, cкидки и курсы валют'!$J$23*F3194</f>
        <v>7744.33</v>
      </c>
      <c r="H3194" s="2107">
        <f t="shared" si="679"/>
        <v>774.43</v>
      </c>
      <c r="I3194" s="2122"/>
    </row>
    <row r="3195" spans="1:9" ht="14.5">
      <c r="A3195" s="2115" t="s">
        <v>12258</v>
      </c>
      <c r="B3195" s="2142" t="s">
        <v>4042</v>
      </c>
      <c r="C3195" s="2306">
        <v>21.3</v>
      </c>
      <c r="D3195" s="2234">
        <v>100</v>
      </c>
      <c r="E3195" s="446">
        <v>724.44</v>
      </c>
      <c r="F3195" s="2148">
        <f t="shared" si="678"/>
        <v>724.44</v>
      </c>
      <c r="G3195" s="2149">
        <f>'Заказ, cкидки и курсы валют'!$J$23*F3195</f>
        <v>8331.0600000000013</v>
      </c>
      <c r="H3195" s="2107">
        <f t="shared" si="679"/>
        <v>833.11</v>
      </c>
      <c r="I3195" s="2122"/>
    </row>
    <row r="3196" spans="1:9" ht="15" thickBot="1">
      <c r="A3196" s="648"/>
      <c r="B3196" s="1345"/>
      <c r="C3196" s="2300"/>
      <c r="D3196" s="1467"/>
      <c r="E3196" s="530"/>
      <c r="F3196" s="1347"/>
      <c r="G3196" s="1468"/>
      <c r="H3196" s="22"/>
      <c r="I3196" s="13"/>
    </row>
    <row r="3197" spans="1:9" ht="18">
      <c r="A3197" s="904"/>
      <c r="B3197" s="905"/>
      <c r="C3197" s="1962" t="s">
        <v>12259</v>
      </c>
      <c r="D3197" s="64"/>
      <c r="E3197" s="428"/>
      <c r="F3197" s="428"/>
      <c r="G3197" s="518"/>
      <c r="H3197" s="67"/>
      <c r="I3197" s="68"/>
    </row>
    <row r="3198" spans="1:9" ht="18">
      <c r="A3198" s="890"/>
      <c r="C3198" s="1475"/>
      <c r="D3198" s="81"/>
      <c r="E3198" s="429"/>
      <c r="F3198" s="441"/>
      <c r="G3198" s="84"/>
      <c r="H3198" s="83"/>
      <c r="I3198" s="132"/>
    </row>
    <row r="3199" spans="1:9">
      <c r="A3199" s="890"/>
      <c r="C3199" s="1475"/>
      <c r="D3199" s="70"/>
      <c r="E3199" s="713"/>
      <c r="F3199" s="465"/>
      <c r="G3199" s="703"/>
      <c r="H3199" s="16"/>
      <c r="I3199" s="132"/>
    </row>
    <row r="3200" spans="1:9">
      <c r="A3200" s="890"/>
      <c r="C3200" s="1475"/>
      <c r="D3200" s="70"/>
      <c r="E3200" s="713"/>
      <c r="F3200" s="465"/>
      <c r="G3200" s="703"/>
      <c r="H3200" s="16"/>
      <c r="I3200" s="132"/>
    </row>
    <row r="3201" spans="1:9">
      <c r="A3201" s="890"/>
      <c r="C3201" s="1475"/>
      <c r="D3201" s="70"/>
      <c r="E3201" s="713"/>
      <c r="F3201" s="465"/>
      <c r="G3201" s="703"/>
      <c r="H3201" s="16"/>
      <c r="I3201" s="132"/>
    </row>
    <row r="3202" spans="1:9" ht="18.5" thickBot="1">
      <c r="A3202" s="2042" t="s">
        <v>7302</v>
      </c>
      <c r="B3202" s="897"/>
      <c r="C3202" s="1931"/>
      <c r="D3202" s="72"/>
      <c r="E3202" s="714"/>
      <c r="F3202" s="467"/>
      <c r="G3202" s="704"/>
      <c r="H3202" s="136"/>
      <c r="I3202" s="137"/>
    </row>
    <row r="3203" spans="1:9" ht="30">
      <c r="A3203" s="1519" t="s">
        <v>1013</v>
      </c>
      <c r="B3203" s="1520" t="s">
        <v>1014</v>
      </c>
      <c r="C3203" s="2286" t="s">
        <v>665</v>
      </c>
      <c r="D3203" s="158" t="s">
        <v>2923</v>
      </c>
      <c r="E3203" s="432" t="s">
        <v>10276</v>
      </c>
      <c r="F3203" s="469" t="s">
        <v>2578</v>
      </c>
      <c r="G3203" s="693" t="s">
        <v>2427</v>
      </c>
      <c r="H3203" s="264" t="s">
        <v>493</v>
      </c>
      <c r="I3203" s="160" t="s">
        <v>4003</v>
      </c>
    </row>
    <row r="3204" spans="1:9" ht="13.5" thickBot="1">
      <c r="A3204" s="1519"/>
      <c r="B3204" s="1680"/>
      <c r="C3204" s="2286" t="s">
        <v>3419</v>
      </c>
      <c r="D3204" s="313" t="s">
        <v>2428</v>
      </c>
      <c r="E3204" s="715" t="s">
        <v>264</v>
      </c>
      <c r="F3204" s="475">
        <f>'Заказ, cкидки и курсы валют'!$I$12</f>
        <v>0</v>
      </c>
      <c r="G3204" s="764"/>
      <c r="H3204" s="358"/>
      <c r="I3204" s="252"/>
    </row>
    <row r="3205" spans="1:9" ht="14.5">
      <c r="A3205" s="799" t="s">
        <v>12260</v>
      </c>
      <c r="B3205" s="820" t="s">
        <v>99</v>
      </c>
      <c r="C3205" s="2306">
        <v>7.68</v>
      </c>
      <c r="D3205" s="1608">
        <v>250</v>
      </c>
      <c r="E3205" s="446">
        <v>248.98</v>
      </c>
      <c r="F3205" s="1550">
        <f>ROUND(E3205*(1-$F$11),2)</f>
        <v>248.98</v>
      </c>
      <c r="G3205" s="1331">
        <f>'Заказ, cкидки и курсы валют'!$J$23*F3205</f>
        <v>2863.27</v>
      </c>
      <c r="H3205" s="310">
        <f>ROUND((D3205/1000)*G3205,2)</f>
        <v>715.82</v>
      </c>
      <c r="I3205" s="263"/>
    </row>
    <row r="3206" spans="1:9" ht="15" thickBot="1">
      <c r="A3206" s="521" t="s">
        <v>12261</v>
      </c>
      <c r="B3206" s="743" t="s">
        <v>188</v>
      </c>
      <c r="C3206" s="2306">
        <v>10</v>
      </c>
      <c r="D3206" s="1613">
        <v>200</v>
      </c>
      <c r="E3206" s="446">
        <v>319.64</v>
      </c>
      <c r="F3206" s="1553">
        <f>ROUND(E3206*(1-$F$11),2)</f>
        <v>319.64</v>
      </c>
      <c r="G3206" s="1011">
        <f>'Заказ, cкидки и курсы валют'!$J$23*F3206</f>
        <v>3675.8599999999997</v>
      </c>
      <c r="H3206" s="142">
        <f>ROUND((D3206/1000)*G3206,2)</f>
        <v>735.17</v>
      </c>
      <c r="I3206" s="170"/>
    </row>
    <row r="3207" spans="1:9" ht="15" thickBot="1">
      <c r="A3207" s="648"/>
      <c r="B3207" s="1345"/>
      <c r="C3207" s="2300"/>
      <c r="D3207" s="1467"/>
      <c r="E3207" s="530"/>
      <c r="F3207" s="1347"/>
      <c r="G3207" s="1468"/>
      <c r="H3207" s="22"/>
      <c r="I3207" s="13"/>
    </row>
    <row r="3208" spans="1:9" ht="12.75" customHeight="1">
      <c r="A3208" s="904"/>
      <c r="B3208" s="905"/>
      <c r="C3208" s="1962"/>
      <c r="D3208" s="64"/>
      <c r="E3208" s="428"/>
      <c r="F3208" s="428"/>
      <c r="G3208" s="518"/>
      <c r="H3208" s="67"/>
      <c r="I3208" s="68"/>
    </row>
    <row r="3209" spans="1:9" ht="18">
      <c r="A3209" s="890"/>
      <c r="C3209" s="1475" t="s">
        <v>11368</v>
      </c>
      <c r="D3209" s="81"/>
      <c r="E3209" s="429"/>
      <c r="F3209" s="441"/>
      <c r="G3209" s="84"/>
      <c r="H3209" s="83"/>
      <c r="I3209" s="132"/>
    </row>
    <row r="3210" spans="1:9">
      <c r="A3210" s="890"/>
      <c r="C3210" s="1475"/>
      <c r="D3210" s="70"/>
      <c r="E3210" s="713"/>
      <c r="F3210" s="465"/>
      <c r="G3210" s="703"/>
      <c r="H3210" s="16"/>
      <c r="I3210" s="132"/>
    </row>
    <row r="3211" spans="1:9">
      <c r="A3211" s="890"/>
      <c r="C3211" s="1475"/>
      <c r="D3211" s="70"/>
      <c r="E3211" s="713"/>
      <c r="F3211" s="465"/>
      <c r="G3211" s="703"/>
      <c r="H3211" s="16"/>
      <c r="I3211" s="132"/>
    </row>
    <row r="3212" spans="1:9">
      <c r="A3212" s="890"/>
      <c r="C3212" s="1475"/>
      <c r="D3212" s="70"/>
      <c r="E3212" s="713"/>
      <c r="F3212" s="465"/>
      <c r="G3212" s="703"/>
      <c r="H3212" s="16"/>
      <c r="I3212" s="132"/>
    </row>
    <row r="3213" spans="1:9" ht="31.5" customHeight="1" thickBot="1">
      <c r="A3213" s="2042" t="s">
        <v>7302</v>
      </c>
      <c r="B3213" s="897"/>
      <c r="C3213" s="1931"/>
      <c r="D3213" s="72"/>
      <c r="E3213" s="714"/>
      <c r="F3213" s="467"/>
      <c r="G3213" s="704"/>
      <c r="H3213" s="136"/>
      <c r="I3213" s="137"/>
    </row>
    <row r="3214" spans="1:9" ht="30">
      <c r="A3214" s="1519" t="s">
        <v>1013</v>
      </c>
      <c r="B3214" s="1520" t="s">
        <v>1014</v>
      </c>
      <c r="C3214" s="2286" t="s">
        <v>665</v>
      </c>
      <c r="D3214" s="158" t="s">
        <v>2923</v>
      </c>
      <c r="E3214" s="432" t="s">
        <v>10276</v>
      </c>
      <c r="F3214" s="469" t="s">
        <v>2578</v>
      </c>
      <c r="G3214" s="693" t="s">
        <v>2427</v>
      </c>
      <c r="H3214" s="264" t="s">
        <v>493</v>
      </c>
      <c r="I3214" s="160" t="s">
        <v>4003</v>
      </c>
    </row>
    <row r="3215" spans="1:9" ht="13.5" thickBot="1">
      <c r="A3215" s="1519"/>
      <c r="B3215" s="1680"/>
      <c r="C3215" s="2286" t="s">
        <v>3419</v>
      </c>
      <c r="D3215" s="313" t="s">
        <v>2428</v>
      </c>
      <c r="E3215" s="715" t="s">
        <v>264</v>
      </c>
      <c r="F3215" s="475">
        <f>'Заказ, cкидки и курсы валют'!$I$12</f>
        <v>0</v>
      </c>
      <c r="G3215" s="764"/>
      <c r="H3215" s="358"/>
      <c r="I3215" s="252"/>
    </row>
    <row r="3216" spans="1:9" ht="15" thickBot="1">
      <c r="A3216" s="799" t="s">
        <v>11396</v>
      </c>
      <c r="B3216" s="2046" t="s">
        <v>11369</v>
      </c>
      <c r="C3216" s="2307">
        <v>3.45</v>
      </c>
      <c r="D3216" s="958">
        <v>100</v>
      </c>
      <c r="E3216" s="446">
        <v>266.02</v>
      </c>
      <c r="F3216" s="779">
        <f>ROUND(E3216*(1-$F$11),2)</f>
        <v>266.02</v>
      </c>
      <c r="G3216" s="691">
        <f t="shared" ref="G3216" si="680">H3216/D3216*1000</f>
        <v>3870</v>
      </c>
      <c r="H3216" s="659">
        <f>ROUND(IF('Заказ, cкидки и курсы валют'!$J$23*E3216/1000*D3216&lt;387,387,'Заказ, cкидки и курсы валют'!$J$23*E3216/1000*D3216)*(1-'Заказ, cкидки и курсы валют'!$I$12),2)</f>
        <v>387</v>
      </c>
      <c r="I3216" s="263"/>
    </row>
    <row r="3217" spans="1:9" ht="15" thickBot="1">
      <c r="A3217" s="493" t="s">
        <v>11397</v>
      </c>
      <c r="B3217" s="2046" t="s">
        <v>11370</v>
      </c>
      <c r="C3217" s="1329">
        <v>3.55</v>
      </c>
      <c r="D3217" s="403">
        <v>100</v>
      </c>
      <c r="E3217" s="446">
        <v>277.27999999999997</v>
      </c>
      <c r="F3217" s="471">
        <f t="shared" ref="F3217:F3224" si="681">ROUND(E3217*(1-$F$11),2)</f>
        <v>277.27999999999997</v>
      </c>
      <c r="G3217" s="691">
        <f t="shared" ref="G3217:G3224" si="682">H3217/D3217*1000</f>
        <v>3870</v>
      </c>
      <c r="H3217" s="659">
        <f>ROUND(IF('Заказ, cкидки и курсы валют'!$J$23*E3217/1000*D3217&lt;387,387,'Заказ, cкидки и курсы валют'!$J$23*E3217/1000*D3217)*(1-'Заказ, cкидки и курсы валют'!$I$12),2)</f>
        <v>387</v>
      </c>
      <c r="I3217" s="168"/>
    </row>
    <row r="3218" spans="1:9" ht="15" thickBot="1">
      <c r="A3218" s="493" t="s">
        <v>11398</v>
      </c>
      <c r="B3218" s="2046" t="s">
        <v>11371</v>
      </c>
      <c r="C3218" s="1329">
        <v>4.7</v>
      </c>
      <c r="D3218" s="403">
        <v>100</v>
      </c>
      <c r="E3218" s="446">
        <v>317.3</v>
      </c>
      <c r="F3218" s="471">
        <f t="shared" si="681"/>
        <v>317.3</v>
      </c>
      <c r="G3218" s="691">
        <f t="shared" si="682"/>
        <v>3870</v>
      </c>
      <c r="H3218" s="659">
        <f>ROUND(IF('Заказ, cкидки и курсы валют'!$J$23*E3218/1000*D3218&lt;387,387,'Заказ, cкидки и курсы валют'!$J$23*E3218/1000*D3218)*(1-'Заказ, cкидки и курсы валют'!$I$12),2)</f>
        <v>387</v>
      </c>
      <c r="I3218" s="168"/>
    </row>
    <row r="3219" spans="1:9" ht="15" thickBot="1">
      <c r="A3219" s="493" t="s">
        <v>11399</v>
      </c>
      <c r="B3219" s="2046" t="s">
        <v>11372</v>
      </c>
      <c r="C3219" s="1329">
        <v>5.55</v>
      </c>
      <c r="D3219" s="403">
        <v>100</v>
      </c>
      <c r="E3219" s="446">
        <v>357.9</v>
      </c>
      <c r="F3219" s="471">
        <f t="shared" si="681"/>
        <v>357.9</v>
      </c>
      <c r="G3219" s="691">
        <f t="shared" si="682"/>
        <v>4115.8999999999996</v>
      </c>
      <c r="H3219" s="659">
        <f>ROUND(IF('Заказ, cкидки и курсы валют'!$J$23*E3219/1000*D3219&lt;387,387,'Заказ, cкидки и курсы валют'!$J$23*E3219/1000*D3219)*(1-'Заказ, cкидки и курсы валют'!$I$12),2)</f>
        <v>411.59</v>
      </c>
      <c r="I3219" s="168"/>
    </row>
    <row r="3220" spans="1:9" ht="15" thickBot="1">
      <c r="A3220" s="493" t="s">
        <v>11400</v>
      </c>
      <c r="B3220" s="2046" t="s">
        <v>11373</v>
      </c>
      <c r="C3220" s="1329">
        <v>7</v>
      </c>
      <c r="D3220" s="403">
        <v>100</v>
      </c>
      <c r="E3220" s="446">
        <v>507.56</v>
      </c>
      <c r="F3220" s="471">
        <f t="shared" si="681"/>
        <v>507.56</v>
      </c>
      <c r="G3220" s="691">
        <f t="shared" si="682"/>
        <v>5836.9000000000005</v>
      </c>
      <c r="H3220" s="659">
        <f>ROUND(IF('Заказ, cкидки и курсы валют'!$J$23*E3220/1000*D3220&lt;387,387,'Заказ, cкидки и курсы валют'!$J$23*E3220/1000*D3220)*(1-'Заказ, cкидки и курсы валют'!$I$12),2)</f>
        <v>583.69000000000005</v>
      </c>
      <c r="I3220" s="168"/>
    </row>
    <row r="3221" spans="1:9" ht="15" thickBot="1">
      <c r="A3221" s="493" t="s">
        <v>11401</v>
      </c>
      <c r="B3221" s="2046" t="s">
        <v>11374</v>
      </c>
      <c r="C3221" s="1329">
        <v>5.3</v>
      </c>
      <c r="D3221" s="403">
        <v>50</v>
      </c>
      <c r="E3221" s="446">
        <v>323.39</v>
      </c>
      <c r="F3221" s="471">
        <f t="shared" si="681"/>
        <v>323.39</v>
      </c>
      <c r="G3221" s="691">
        <f t="shared" si="682"/>
        <v>7740</v>
      </c>
      <c r="H3221" s="659">
        <f>ROUND(IF('Заказ, cкидки и курсы валют'!$J$23*E3221/1000*D3221&lt;387,387,'Заказ, cкидки и курсы валют'!$J$23*E3221/1000*D3221)*(1-'Заказ, cкидки и курсы валют'!$I$12),2)</f>
        <v>387</v>
      </c>
      <c r="I3221" s="168"/>
    </row>
    <row r="3222" spans="1:9" ht="15" thickBot="1">
      <c r="A3222" s="493" t="s">
        <v>11405</v>
      </c>
      <c r="B3222" s="2046" t="s">
        <v>11402</v>
      </c>
      <c r="C3222" s="1329">
        <v>7.25</v>
      </c>
      <c r="D3222" s="706">
        <v>50</v>
      </c>
      <c r="E3222" s="446">
        <v>400.94</v>
      </c>
      <c r="F3222" s="471">
        <f t="shared" si="681"/>
        <v>400.94</v>
      </c>
      <c r="G3222" s="691">
        <f t="shared" si="682"/>
        <v>7740</v>
      </c>
      <c r="H3222" s="659">
        <f>ROUND(IF('Заказ, cкидки и курсы валют'!$J$23*E3222/1000*D3222&lt;387,387,'Заказ, cкидки и курсы валют'!$J$23*E3222/1000*D3222)*(1-'Заказ, cкидки и курсы валют'!$I$12),2)</f>
        <v>387</v>
      </c>
      <c r="I3222" s="168"/>
    </row>
    <row r="3223" spans="1:9" ht="15" thickBot="1">
      <c r="A3223" s="493" t="s">
        <v>11406</v>
      </c>
      <c r="B3223" s="2046" t="s">
        <v>11403</v>
      </c>
      <c r="C3223" s="1329">
        <v>8.5</v>
      </c>
      <c r="D3223" s="706">
        <v>50</v>
      </c>
      <c r="E3223" s="446">
        <v>497.09</v>
      </c>
      <c r="F3223" s="471">
        <f t="shared" si="681"/>
        <v>497.09</v>
      </c>
      <c r="G3223" s="691">
        <f t="shared" si="682"/>
        <v>7740</v>
      </c>
      <c r="H3223" s="659">
        <f>ROUND(IF('Заказ, cкидки и курсы валют'!$J$23*E3223/1000*D3223&lt;387,387,'Заказ, cкидки и курсы валют'!$J$23*E3223/1000*D3223)*(1-'Заказ, cкидки и курсы валют'!$I$12),2)</f>
        <v>387</v>
      </c>
      <c r="I3223" s="168"/>
    </row>
    <row r="3224" spans="1:9" ht="15" thickBot="1">
      <c r="A3224" s="521" t="s">
        <v>11407</v>
      </c>
      <c r="B3224" s="2046" t="s">
        <v>11404</v>
      </c>
      <c r="C3224" s="2308">
        <v>11</v>
      </c>
      <c r="D3224" s="743">
        <v>50</v>
      </c>
      <c r="E3224" s="446">
        <v>766.41</v>
      </c>
      <c r="F3224" s="775">
        <f t="shared" si="681"/>
        <v>766.41</v>
      </c>
      <c r="G3224" s="691">
        <f t="shared" si="682"/>
        <v>8813.8000000000011</v>
      </c>
      <c r="H3224" s="659">
        <f>ROUND(IF('Заказ, cкидки и курсы валют'!$J$23*E3224/1000*D3224&lt;387,387,'Заказ, cкидки и курсы валют'!$J$23*E3224/1000*D3224)*(1-'Заказ, cкидки и курсы валют'!$I$12),2)</f>
        <v>440.69</v>
      </c>
      <c r="I3224" s="170"/>
    </row>
  </sheetData>
  <mergeCells count="6">
    <mergeCell ref="J255:J256"/>
    <mergeCell ref="K1:M1"/>
    <mergeCell ref="A1:I1"/>
    <mergeCell ref="G10:G11"/>
    <mergeCell ref="H10:H11"/>
    <mergeCell ref="J50:J51"/>
  </mergeCells>
  <phoneticPr fontId="0" type="noConversion"/>
  <hyperlinks>
    <hyperlink ref="A1:I1" location="ОГЛАВЛЕНИЕ!R1C1" display="Нажмите ЗДЕСЬ для возврата в оглавление " xr:uid="{00000000-0004-0000-0900-000000000000}"/>
  </hyperlinks>
  <pageMargins left="0.25" right="0.25" top="0.75" bottom="0.75" header="0.3" footer="0.3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A1:N1473"/>
  <sheetViews>
    <sheetView workbookViewId="0">
      <selection activeCell="A1396" sqref="A1396:G1473"/>
    </sheetView>
  </sheetViews>
  <sheetFormatPr defaultRowHeight="13"/>
  <cols>
    <col min="1" max="1" width="12.453125" customWidth="1"/>
    <col min="3" max="3" width="9.1796875" style="891" customWidth="1"/>
    <col min="4" max="4" width="10.453125" customWidth="1"/>
    <col min="5" max="5" width="11.7265625" style="421" hidden="1" customWidth="1"/>
    <col min="6" max="6" width="11.1796875" customWidth="1"/>
    <col min="7" max="7" width="12" style="697" customWidth="1"/>
    <col min="8" max="8" width="12.1796875" customWidth="1"/>
    <col min="9" max="9" width="20.1796875" customWidth="1"/>
    <col min="10" max="10" width="10.1796875" hidden="1" customWidth="1"/>
    <col min="11" max="11" width="10" customWidth="1"/>
  </cols>
  <sheetData>
    <row r="1" spans="1:13" ht="18" customHeight="1">
      <c r="K1" s="2880" t="s">
        <v>12704</v>
      </c>
      <c r="L1" s="2880"/>
      <c r="M1" s="2880"/>
    </row>
    <row r="3" spans="1:13" ht="13.5" thickBot="1">
      <c r="F3" s="421"/>
    </row>
    <row r="4" spans="1:13" ht="18">
      <c r="A4" s="1091" t="s">
        <v>5975</v>
      </c>
      <c r="B4" s="1090"/>
      <c r="C4" s="2378"/>
      <c r="D4" s="428"/>
      <c r="E4" s="428"/>
      <c r="F4" s="66"/>
      <c r="G4" s="1092"/>
      <c r="H4" s="916"/>
      <c r="I4" s="1093"/>
    </row>
    <row r="5" spans="1:13" ht="18">
      <c r="A5" s="16"/>
      <c r="B5" s="16"/>
      <c r="C5" s="2377"/>
      <c r="D5" s="923"/>
      <c r="E5" s="685" t="s">
        <v>5974</v>
      </c>
      <c r="F5" s="441"/>
      <c r="H5" s="84"/>
      <c r="I5" s="85"/>
    </row>
    <row r="6" spans="1:13">
      <c r="A6" s="16"/>
      <c r="B6" s="16"/>
      <c r="C6" s="2377"/>
      <c r="D6" s="924"/>
      <c r="E6" s="430"/>
      <c r="F6" s="465"/>
      <c r="G6" s="689"/>
      <c r="H6" s="16"/>
      <c r="I6" s="132"/>
    </row>
    <row r="7" spans="1:13">
      <c r="A7" s="16"/>
      <c r="B7" s="16"/>
      <c r="C7" s="2377"/>
      <c r="D7" s="924"/>
      <c r="E7" s="430"/>
      <c r="F7" s="465"/>
      <c r="G7" s="689"/>
      <c r="H7" s="16"/>
      <c r="I7" s="132"/>
    </row>
    <row r="8" spans="1:13">
      <c r="A8" s="16"/>
      <c r="B8" s="16"/>
      <c r="C8" s="2377"/>
      <c r="D8" s="924"/>
      <c r="E8" s="430"/>
      <c r="F8" s="465"/>
      <c r="G8" s="689"/>
      <c r="H8" s="16"/>
      <c r="I8" s="132"/>
    </row>
    <row r="9" spans="1:13" ht="18" thickBot="1">
      <c r="A9" s="926" t="s">
        <v>7302</v>
      </c>
      <c r="B9" s="192"/>
      <c r="C9" s="2345"/>
      <c r="D9" s="925"/>
      <c r="E9" s="431"/>
      <c r="F9" s="467"/>
      <c r="G9" s="690"/>
      <c r="H9" s="136"/>
      <c r="I9" s="137"/>
    </row>
    <row r="10" spans="1:13" ht="63.25" customHeight="1">
      <c r="A10" s="156" t="s">
        <v>1013</v>
      </c>
      <c r="B10" s="157" t="s">
        <v>1014</v>
      </c>
      <c r="C10" s="2286" t="s">
        <v>665</v>
      </c>
      <c r="D10" s="373" t="s">
        <v>2923</v>
      </c>
      <c r="E10" s="432" t="s">
        <v>10276</v>
      </c>
      <c r="F10" s="469" t="s">
        <v>2578</v>
      </c>
      <c r="G10" s="693" t="s">
        <v>2427</v>
      </c>
      <c r="H10" s="264" t="s">
        <v>493</v>
      </c>
      <c r="I10" s="160" t="s">
        <v>4003</v>
      </c>
    </row>
    <row r="11" spans="1:13" thickBot="1">
      <c r="A11" s="156"/>
      <c r="B11" s="312"/>
      <c r="C11" s="2286" t="s">
        <v>3419</v>
      </c>
      <c r="D11" s="373" t="s">
        <v>2428</v>
      </c>
      <c r="E11" s="437" t="s">
        <v>264</v>
      </c>
      <c r="F11" s="475">
        <f>'Заказ, cкидки и курсы валют'!$I$12</f>
        <v>0</v>
      </c>
      <c r="G11" s="764"/>
      <c r="H11" s="358"/>
      <c r="I11" s="252"/>
    </row>
    <row r="12" spans="1:13" ht="14.5">
      <c r="A12" s="784" t="s">
        <v>5872</v>
      </c>
      <c r="B12" s="814" t="s">
        <v>2995</v>
      </c>
      <c r="C12" s="2288">
        <v>0.7</v>
      </c>
      <c r="D12" s="1608">
        <v>1000</v>
      </c>
      <c r="E12" s="446">
        <v>109.43</v>
      </c>
      <c r="F12" s="779">
        <f>ROUND(E12*(1-$F$11),2)</f>
        <v>109.43</v>
      </c>
      <c r="G12" s="780">
        <f>'Заказ, cкидки и курсы валют'!$J$23*F12</f>
        <v>1258.4450000000002</v>
      </c>
      <c r="H12" s="815">
        <f>ROUND((D12/1000)*G12,2)</f>
        <v>1258.45</v>
      </c>
      <c r="I12" s="812"/>
    </row>
    <row r="13" spans="1:13" ht="14.5">
      <c r="A13" s="166" t="s">
        <v>5873</v>
      </c>
      <c r="B13" s="705" t="s">
        <v>2996</v>
      </c>
      <c r="C13" s="2288">
        <v>0.79</v>
      </c>
      <c r="D13" s="1694">
        <v>500</v>
      </c>
      <c r="E13" s="446">
        <v>115.28</v>
      </c>
      <c r="F13" s="471">
        <f t="shared" ref="F13:F28" si="0">ROUND(E13*(1-$F$11),2)</f>
        <v>115.28</v>
      </c>
      <c r="G13" s="691">
        <f>'Заказ, cкидки и курсы валют'!$J$23*F13</f>
        <v>1325.72</v>
      </c>
      <c r="H13" s="710">
        <f t="shared" ref="H13:H28" si="1">ROUND((D13/1000)*G13,2)</f>
        <v>662.86</v>
      </c>
      <c r="I13" s="377"/>
    </row>
    <row r="14" spans="1:13" ht="14.5">
      <c r="A14" s="166" t="s">
        <v>5874</v>
      </c>
      <c r="B14" s="706" t="s">
        <v>2997</v>
      </c>
      <c r="C14" s="2288">
        <v>0.95</v>
      </c>
      <c r="D14" s="1556">
        <v>1000</v>
      </c>
      <c r="E14" s="446">
        <v>121.17</v>
      </c>
      <c r="F14" s="471">
        <f t="shared" si="0"/>
        <v>121.17</v>
      </c>
      <c r="G14" s="691">
        <f>'Заказ, cкидки и курсы валют'!$J$23*F14</f>
        <v>1393.4549999999999</v>
      </c>
      <c r="H14" s="710">
        <f t="shared" si="1"/>
        <v>1393.46</v>
      </c>
      <c r="I14" s="377"/>
    </row>
    <row r="15" spans="1:13" ht="14.5">
      <c r="A15" s="166" t="s">
        <v>5875</v>
      </c>
      <c r="B15" s="706" t="s">
        <v>144</v>
      </c>
      <c r="C15" s="2288">
        <v>1.37</v>
      </c>
      <c r="D15" s="1694">
        <v>1000</v>
      </c>
      <c r="E15" s="446">
        <v>134.71</v>
      </c>
      <c r="F15" s="471">
        <f t="shared" si="0"/>
        <v>134.71</v>
      </c>
      <c r="G15" s="691">
        <f>'Заказ, cкидки и курсы валют'!$J$23*F15</f>
        <v>1549.1650000000002</v>
      </c>
      <c r="H15" s="710">
        <f t="shared" si="1"/>
        <v>1549.17</v>
      </c>
      <c r="I15" s="377"/>
    </row>
    <row r="16" spans="1:13" ht="14.5">
      <c r="A16" s="166" t="s">
        <v>5876</v>
      </c>
      <c r="B16" s="706" t="s">
        <v>2998</v>
      </c>
      <c r="C16" s="2288">
        <v>1.53</v>
      </c>
      <c r="D16" s="1556">
        <v>500</v>
      </c>
      <c r="E16" s="446">
        <v>148.44999999999999</v>
      </c>
      <c r="F16" s="471">
        <f t="shared" si="0"/>
        <v>148.44999999999999</v>
      </c>
      <c r="G16" s="691">
        <f>'Заказ, cкидки и курсы валют'!$J$23*F16</f>
        <v>1707.175</v>
      </c>
      <c r="H16" s="710">
        <f t="shared" si="1"/>
        <v>853.59</v>
      </c>
      <c r="I16" s="377"/>
    </row>
    <row r="17" spans="1:9" ht="14.5">
      <c r="A17" s="166" t="s">
        <v>5877</v>
      </c>
      <c r="B17" s="706" t="s">
        <v>145</v>
      </c>
      <c r="C17" s="2288">
        <v>1.68</v>
      </c>
      <c r="D17" s="1556">
        <v>500</v>
      </c>
      <c r="E17" s="446">
        <v>202.69</v>
      </c>
      <c r="F17" s="471">
        <f t="shared" si="0"/>
        <v>202.69</v>
      </c>
      <c r="G17" s="691">
        <f>'Заказ, cкидки и курсы валют'!$J$23*F17</f>
        <v>2330.9349999999999</v>
      </c>
      <c r="H17" s="710">
        <f t="shared" si="1"/>
        <v>1165.47</v>
      </c>
      <c r="I17" s="377"/>
    </row>
    <row r="18" spans="1:9" ht="14.5">
      <c r="A18" s="166" t="s">
        <v>5878</v>
      </c>
      <c r="B18" s="706" t="s">
        <v>146</v>
      </c>
      <c r="C18" s="2288">
        <v>2</v>
      </c>
      <c r="D18" s="1556">
        <v>1000</v>
      </c>
      <c r="E18" s="446">
        <v>192.76</v>
      </c>
      <c r="F18" s="471">
        <f t="shared" si="0"/>
        <v>192.76</v>
      </c>
      <c r="G18" s="691">
        <f>'Заказ, cкидки и курсы валют'!$J$23*F18</f>
        <v>2216.7399999999998</v>
      </c>
      <c r="H18" s="710">
        <f t="shared" si="1"/>
        <v>2216.7399999999998</v>
      </c>
      <c r="I18" s="377"/>
    </row>
    <row r="19" spans="1:9" ht="14.5">
      <c r="A19" s="166" t="s">
        <v>5879</v>
      </c>
      <c r="B19" s="706" t="s">
        <v>147</v>
      </c>
      <c r="C19" s="2288">
        <v>2.39</v>
      </c>
      <c r="D19" s="1556">
        <v>500</v>
      </c>
      <c r="E19" s="446">
        <v>239.31</v>
      </c>
      <c r="F19" s="471">
        <f t="shared" si="0"/>
        <v>239.31</v>
      </c>
      <c r="G19" s="691">
        <f>'Заказ, cкидки и курсы валют'!$J$23*F19</f>
        <v>2752.0650000000001</v>
      </c>
      <c r="H19" s="710">
        <f t="shared" si="1"/>
        <v>1376.03</v>
      </c>
      <c r="I19" s="377"/>
    </row>
    <row r="20" spans="1:9" ht="14.5">
      <c r="A20" s="166" t="s">
        <v>5880</v>
      </c>
      <c r="B20" s="706" t="s">
        <v>148</v>
      </c>
      <c r="C20" s="2288">
        <v>2.78</v>
      </c>
      <c r="D20" s="1556">
        <v>500</v>
      </c>
      <c r="E20" s="446">
        <v>259.81</v>
      </c>
      <c r="F20" s="471">
        <f t="shared" si="0"/>
        <v>259.81</v>
      </c>
      <c r="G20" s="691">
        <f>'Заказ, cкидки и курсы валют'!$J$23*F20</f>
        <v>2987.8150000000001</v>
      </c>
      <c r="H20" s="710">
        <f t="shared" si="1"/>
        <v>1493.91</v>
      </c>
      <c r="I20" s="377"/>
    </row>
    <row r="21" spans="1:9" ht="14.5">
      <c r="A21" s="166" t="s">
        <v>5881</v>
      </c>
      <c r="B21" s="706" t="s">
        <v>149</v>
      </c>
      <c r="C21" s="2288">
        <v>2.77</v>
      </c>
      <c r="D21" s="1556">
        <v>500</v>
      </c>
      <c r="E21" s="446">
        <v>283.61</v>
      </c>
      <c r="F21" s="471">
        <f t="shared" si="0"/>
        <v>283.61</v>
      </c>
      <c r="G21" s="691">
        <f>'Заказ, cкидки и курсы валют'!$J$23*F21</f>
        <v>3261.5150000000003</v>
      </c>
      <c r="H21" s="710">
        <f t="shared" si="1"/>
        <v>1630.76</v>
      </c>
      <c r="I21" s="377"/>
    </row>
    <row r="22" spans="1:9" ht="14.5">
      <c r="A22" s="166" t="s">
        <v>5882</v>
      </c>
      <c r="B22" s="706" t="s">
        <v>150</v>
      </c>
      <c r="C22" s="2288">
        <v>3.56</v>
      </c>
      <c r="D22" s="1556">
        <v>500</v>
      </c>
      <c r="E22" s="446">
        <v>352.51</v>
      </c>
      <c r="F22" s="471">
        <f t="shared" si="0"/>
        <v>352.51</v>
      </c>
      <c r="G22" s="691">
        <f>'Заказ, cкидки и курсы валют'!$J$23*F22</f>
        <v>4053.8649999999998</v>
      </c>
      <c r="H22" s="710">
        <f t="shared" si="1"/>
        <v>2026.93</v>
      </c>
      <c r="I22" s="377"/>
    </row>
    <row r="23" spans="1:9" ht="14.5">
      <c r="A23" s="166" t="s">
        <v>5883</v>
      </c>
      <c r="B23" s="706" t="s">
        <v>78</v>
      </c>
      <c r="C23" s="2288">
        <v>3.74</v>
      </c>
      <c r="D23" s="1556">
        <v>500</v>
      </c>
      <c r="E23" s="446">
        <v>441.58</v>
      </c>
      <c r="F23" s="471">
        <f t="shared" si="0"/>
        <v>441.58</v>
      </c>
      <c r="G23" s="691">
        <f>'Заказ, cкидки и курсы валют'!$J$23*F23</f>
        <v>5078.17</v>
      </c>
      <c r="H23" s="710">
        <f t="shared" si="1"/>
        <v>2539.09</v>
      </c>
      <c r="I23" s="377"/>
    </row>
    <row r="24" spans="1:9" ht="14.5">
      <c r="A24" s="166" t="s">
        <v>5884</v>
      </c>
      <c r="B24" s="706" t="s">
        <v>151</v>
      </c>
      <c r="C24" s="2288">
        <v>4.12</v>
      </c>
      <c r="D24" s="1556">
        <v>500</v>
      </c>
      <c r="E24" s="446">
        <v>484.26</v>
      </c>
      <c r="F24" s="471">
        <f t="shared" si="0"/>
        <v>484.26</v>
      </c>
      <c r="G24" s="691">
        <f>'Заказ, cкидки и курсы валют'!$J$23*F24</f>
        <v>5568.99</v>
      </c>
      <c r="H24" s="710">
        <f t="shared" si="1"/>
        <v>2784.5</v>
      </c>
      <c r="I24" s="377"/>
    </row>
    <row r="25" spans="1:9" ht="14.5">
      <c r="A25" s="166" t="s">
        <v>5885</v>
      </c>
      <c r="B25" s="706" t="s">
        <v>3961</v>
      </c>
      <c r="C25" s="2288">
        <v>4.47</v>
      </c>
      <c r="D25" s="1556">
        <v>500</v>
      </c>
      <c r="E25" s="446">
        <v>469.4</v>
      </c>
      <c r="F25" s="471">
        <f t="shared" si="0"/>
        <v>469.4</v>
      </c>
      <c r="G25" s="691">
        <f>'Заказ, cкидки и курсы валют'!$J$23*F25</f>
        <v>5398.0999999999995</v>
      </c>
      <c r="H25" s="710">
        <f t="shared" si="1"/>
        <v>2699.05</v>
      </c>
      <c r="I25" s="377"/>
    </row>
    <row r="26" spans="1:9" ht="14.5">
      <c r="A26" s="166" t="s">
        <v>5886</v>
      </c>
      <c r="B26" s="706" t="s">
        <v>157</v>
      </c>
      <c r="C26" s="2288">
        <v>4.84</v>
      </c>
      <c r="D26" s="1556">
        <v>500</v>
      </c>
      <c r="E26" s="446">
        <v>531.57000000000005</v>
      </c>
      <c r="F26" s="471">
        <f t="shared" si="0"/>
        <v>531.57000000000005</v>
      </c>
      <c r="G26" s="691">
        <f>'Заказ, cкидки и курсы валют'!$J$23*F26</f>
        <v>6113.0550000000003</v>
      </c>
      <c r="H26" s="710">
        <f t="shared" si="1"/>
        <v>3056.53</v>
      </c>
      <c r="I26" s="377"/>
    </row>
    <row r="27" spans="1:9" ht="14.5">
      <c r="A27" s="166" t="s">
        <v>5887</v>
      </c>
      <c r="B27" s="706" t="s">
        <v>158</v>
      </c>
      <c r="C27" s="2288">
        <v>5.57</v>
      </c>
      <c r="D27" s="1556">
        <v>200</v>
      </c>
      <c r="E27" s="446">
        <v>594.92999999999995</v>
      </c>
      <c r="F27" s="471">
        <f t="shared" si="0"/>
        <v>594.92999999999995</v>
      </c>
      <c r="G27" s="691">
        <f>'Заказ, cкидки и курсы валют'!$J$23*F27</f>
        <v>6841.6949999999997</v>
      </c>
      <c r="H27" s="710">
        <f t="shared" si="1"/>
        <v>1368.34</v>
      </c>
      <c r="I27" s="377"/>
    </row>
    <row r="28" spans="1:9" ht="14.5">
      <c r="A28" s="166" t="s">
        <v>5888</v>
      </c>
      <c r="B28" s="706" t="s">
        <v>3117</v>
      </c>
      <c r="C28" s="2288">
        <v>6.3</v>
      </c>
      <c r="D28" s="1556">
        <v>200</v>
      </c>
      <c r="E28" s="446">
        <v>691.02</v>
      </c>
      <c r="F28" s="471">
        <f t="shared" si="0"/>
        <v>691.02</v>
      </c>
      <c r="G28" s="691">
        <f>'Заказ, cкидки и курсы валют'!$J$23*F28</f>
        <v>7946.73</v>
      </c>
      <c r="H28" s="710">
        <f t="shared" si="1"/>
        <v>1589.35</v>
      </c>
      <c r="I28" s="377"/>
    </row>
    <row r="29" spans="1:9" ht="14.5">
      <c r="A29" s="166" t="s">
        <v>10294</v>
      </c>
      <c r="B29" s="706" t="s">
        <v>2959</v>
      </c>
      <c r="C29" s="2306">
        <v>1.1599999999999999</v>
      </c>
      <c r="D29" s="1556">
        <v>500</v>
      </c>
      <c r="E29" s="446">
        <v>153.04</v>
      </c>
      <c r="F29" s="471">
        <f t="shared" ref="F29:F60" si="2">ROUND(E29*(1-$F$11),2)</f>
        <v>153.04</v>
      </c>
      <c r="G29" s="691">
        <f>'Заказ, cкидки и курсы валют'!$J$23*F29</f>
        <v>1759.9599999999998</v>
      </c>
      <c r="H29" s="710">
        <f t="shared" ref="H29:H60" si="3">ROUND((D29/1000)*G29,2)</f>
        <v>879.98</v>
      </c>
      <c r="I29" s="377"/>
    </row>
    <row r="30" spans="1:9" ht="14.5">
      <c r="A30" s="166" t="s">
        <v>5889</v>
      </c>
      <c r="B30" s="706" t="s">
        <v>3966</v>
      </c>
      <c r="C30" s="2306">
        <v>1.4279999999999999</v>
      </c>
      <c r="D30" s="1556">
        <v>500</v>
      </c>
      <c r="E30" s="446">
        <v>231.95</v>
      </c>
      <c r="F30" s="471">
        <f t="shared" si="2"/>
        <v>231.95</v>
      </c>
      <c r="G30" s="691">
        <f>'Заказ, cкидки и курсы валют'!$J$23*F30</f>
        <v>2667.4249999999997</v>
      </c>
      <c r="H30" s="710">
        <f t="shared" si="3"/>
        <v>1333.71</v>
      </c>
      <c r="I30" s="377"/>
    </row>
    <row r="31" spans="1:9" ht="14.5">
      <c r="A31" s="166" t="s">
        <v>5890</v>
      </c>
      <c r="B31" s="706" t="s">
        <v>3426</v>
      </c>
      <c r="C31" s="2288">
        <v>1.72</v>
      </c>
      <c r="D31" s="1556">
        <v>500</v>
      </c>
      <c r="E31" s="446">
        <v>190.87</v>
      </c>
      <c r="F31" s="471">
        <f t="shared" si="2"/>
        <v>190.87</v>
      </c>
      <c r="G31" s="691">
        <f>'Заказ, cкидки и курсы валют'!$J$23*F31</f>
        <v>2195.0050000000001</v>
      </c>
      <c r="H31" s="710">
        <f t="shared" si="3"/>
        <v>1097.5</v>
      </c>
      <c r="I31" s="377"/>
    </row>
    <row r="32" spans="1:9" ht="14.5">
      <c r="A32" s="166" t="s">
        <v>5891</v>
      </c>
      <c r="B32" s="706" t="s">
        <v>3427</v>
      </c>
      <c r="C32" s="2288">
        <v>1.85</v>
      </c>
      <c r="D32" s="1556">
        <v>500</v>
      </c>
      <c r="E32" s="446">
        <v>202.97</v>
      </c>
      <c r="F32" s="471">
        <f t="shared" si="2"/>
        <v>202.97</v>
      </c>
      <c r="G32" s="691">
        <f>'Заказ, cкидки и курсы валют'!$J$23*F32</f>
        <v>2334.1550000000002</v>
      </c>
      <c r="H32" s="710">
        <f t="shared" si="3"/>
        <v>1167.08</v>
      </c>
      <c r="I32" s="377"/>
    </row>
    <row r="33" spans="1:9" ht="14.5">
      <c r="A33" s="166" t="s">
        <v>5892</v>
      </c>
      <c r="B33" s="706" t="s">
        <v>2604</v>
      </c>
      <c r="C33" s="2288">
        <v>2.2000000000000002</v>
      </c>
      <c r="D33" s="1556">
        <v>500</v>
      </c>
      <c r="E33" s="446">
        <v>227.33</v>
      </c>
      <c r="F33" s="471">
        <f t="shared" si="2"/>
        <v>227.33</v>
      </c>
      <c r="G33" s="691">
        <f>'Заказ, cкидки и курсы валют'!$J$23*F33</f>
        <v>2614.2950000000001</v>
      </c>
      <c r="H33" s="710">
        <f t="shared" si="3"/>
        <v>1307.1500000000001</v>
      </c>
      <c r="I33" s="377"/>
    </row>
    <row r="34" spans="1:9" ht="14.5">
      <c r="A34" s="166" t="s">
        <v>5893</v>
      </c>
      <c r="B34" s="706" t="s">
        <v>3428</v>
      </c>
      <c r="C34" s="2288">
        <v>2.38</v>
      </c>
      <c r="D34" s="1556">
        <v>500</v>
      </c>
      <c r="E34" s="446">
        <v>249.23</v>
      </c>
      <c r="F34" s="471">
        <f t="shared" si="2"/>
        <v>249.23</v>
      </c>
      <c r="G34" s="691">
        <f>'Заказ, cкидки и курсы валют'!$J$23*F34</f>
        <v>2866.145</v>
      </c>
      <c r="H34" s="710">
        <f t="shared" si="3"/>
        <v>1433.07</v>
      </c>
      <c r="I34" s="377"/>
    </row>
    <row r="35" spans="1:9" ht="14.5">
      <c r="A35" s="166" t="s">
        <v>5894</v>
      </c>
      <c r="B35" s="706" t="s">
        <v>166</v>
      </c>
      <c r="C35" s="2288">
        <v>2.92</v>
      </c>
      <c r="D35" s="1556">
        <v>500</v>
      </c>
      <c r="E35" s="446">
        <v>275.05</v>
      </c>
      <c r="F35" s="471">
        <f t="shared" si="2"/>
        <v>275.05</v>
      </c>
      <c r="G35" s="691">
        <f>'Заказ, cкидки и курсы валют'!$J$23*F35</f>
        <v>3163.0750000000003</v>
      </c>
      <c r="H35" s="710">
        <f t="shared" si="3"/>
        <v>1581.54</v>
      </c>
      <c r="I35" s="377"/>
    </row>
    <row r="36" spans="1:9" ht="14.5">
      <c r="A36" s="166" t="s">
        <v>5895</v>
      </c>
      <c r="B36" s="706" t="s">
        <v>167</v>
      </c>
      <c r="C36" s="2288">
        <v>3.52</v>
      </c>
      <c r="D36" s="1556">
        <v>500</v>
      </c>
      <c r="E36" s="446">
        <v>342.99</v>
      </c>
      <c r="F36" s="471">
        <f t="shared" si="2"/>
        <v>342.99</v>
      </c>
      <c r="G36" s="691">
        <f>'Заказ, cкидки и курсы валют'!$J$23*F36</f>
        <v>3944.3850000000002</v>
      </c>
      <c r="H36" s="710">
        <f t="shared" si="3"/>
        <v>1972.19</v>
      </c>
      <c r="I36" s="377"/>
    </row>
    <row r="37" spans="1:9" ht="14.5">
      <c r="A37" s="166" t="s">
        <v>5896</v>
      </c>
      <c r="B37" s="706" t="s">
        <v>168</v>
      </c>
      <c r="C37" s="2288">
        <v>4.12</v>
      </c>
      <c r="D37" s="1556">
        <v>500</v>
      </c>
      <c r="E37" s="446">
        <v>523.11</v>
      </c>
      <c r="F37" s="471">
        <f t="shared" si="2"/>
        <v>523.11</v>
      </c>
      <c r="G37" s="691">
        <f>'Заказ, cкидки и курсы валют'!$J$23*F37</f>
        <v>6015.7650000000003</v>
      </c>
      <c r="H37" s="710">
        <f t="shared" si="3"/>
        <v>3007.88</v>
      </c>
      <c r="I37" s="377"/>
    </row>
    <row r="38" spans="1:9" ht="14.5">
      <c r="A38" s="166" t="s">
        <v>5897</v>
      </c>
      <c r="B38" s="706" t="s">
        <v>604</v>
      </c>
      <c r="C38" s="2288">
        <v>4.6100000000000003</v>
      </c>
      <c r="D38" s="1556">
        <v>500</v>
      </c>
      <c r="E38" s="446">
        <v>460.64</v>
      </c>
      <c r="F38" s="471">
        <f t="shared" si="2"/>
        <v>460.64</v>
      </c>
      <c r="G38" s="691">
        <f>'Заказ, cкидки и курсы валют'!$J$23*F38</f>
        <v>5297.36</v>
      </c>
      <c r="H38" s="710">
        <f t="shared" si="3"/>
        <v>2648.68</v>
      </c>
      <c r="I38" s="377"/>
    </row>
    <row r="39" spans="1:9" ht="14.5">
      <c r="A39" s="166" t="s">
        <v>5898</v>
      </c>
      <c r="B39" s="706" t="s">
        <v>169</v>
      </c>
      <c r="C39" s="2288">
        <v>5.32</v>
      </c>
      <c r="D39" s="1556">
        <v>500</v>
      </c>
      <c r="E39" s="446">
        <v>616.89</v>
      </c>
      <c r="F39" s="471">
        <f t="shared" si="2"/>
        <v>616.89</v>
      </c>
      <c r="G39" s="691">
        <f>'Заказ, cкидки и курсы валют'!$J$23*F39</f>
        <v>7094.2349999999997</v>
      </c>
      <c r="H39" s="710">
        <f t="shared" si="3"/>
        <v>3547.12</v>
      </c>
      <c r="I39" s="377"/>
    </row>
    <row r="40" spans="1:9" ht="14.5">
      <c r="A40" s="166" t="s">
        <v>5899</v>
      </c>
      <c r="B40" s="706" t="s">
        <v>605</v>
      </c>
      <c r="C40" s="2288">
        <v>5.7</v>
      </c>
      <c r="D40" s="1556">
        <v>200</v>
      </c>
      <c r="E40" s="446">
        <v>585.74</v>
      </c>
      <c r="F40" s="471">
        <f t="shared" si="2"/>
        <v>585.74</v>
      </c>
      <c r="G40" s="691">
        <f>'Заказ, cкидки и курсы валют'!$J$23*F40</f>
        <v>6736.01</v>
      </c>
      <c r="H40" s="710">
        <f t="shared" si="3"/>
        <v>1347.2</v>
      </c>
      <c r="I40" s="377"/>
    </row>
    <row r="41" spans="1:9" ht="14.5">
      <c r="A41" s="166" t="s">
        <v>5900</v>
      </c>
      <c r="B41" s="706" t="s">
        <v>170</v>
      </c>
      <c r="C41" s="2288">
        <v>6.45</v>
      </c>
      <c r="D41" s="1556">
        <v>200</v>
      </c>
      <c r="E41" s="446">
        <v>676.29</v>
      </c>
      <c r="F41" s="471">
        <f t="shared" si="2"/>
        <v>676.29</v>
      </c>
      <c r="G41" s="691">
        <f>'Заказ, cкидки и курсы валют'!$J$23*F41</f>
        <v>7777.3349999999991</v>
      </c>
      <c r="H41" s="710">
        <f t="shared" si="3"/>
        <v>1555.47</v>
      </c>
      <c r="I41" s="377"/>
    </row>
    <row r="42" spans="1:9" ht="14.5">
      <c r="A42" s="166" t="s">
        <v>5901</v>
      </c>
      <c r="B42" s="706" t="s">
        <v>171</v>
      </c>
      <c r="C42" s="2288">
        <v>7.87</v>
      </c>
      <c r="D42" s="1556">
        <v>200</v>
      </c>
      <c r="E42" s="446">
        <v>797.36</v>
      </c>
      <c r="F42" s="471">
        <f t="shared" si="2"/>
        <v>797.36</v>
      </c>
      <c r="G42" s="691">
        <f>'Заказ, cкидки и курсы валют'!$J$23*F42</f>
        <v>9169.64</v>
      </c>
      <c r="H42" s="710">
        <f t="shared" si="3"/>
        <v>1833.93</v>
      </c>
      <c r="I42" s="377"/>
    </row>
    <row r="43" spans="1:9" ht="14.5">
      <c r="A43" s="166" t="s">
        <v>5902</v>
      </c>
      <c r="B43" s="706" t="s">
        <v>1328</v>
      </c>
      <c r="C43" s="2288">
        <v>8.4600000000000009</v>
      </c>
      <c r="D43" s="1556">
        <v>200</v>
      </c>
      <c r="E43" s="446">
        <v>986.43</v>
      </c>
      <c r="F43" s="471">
        <f t="shared" si="2"/>
        <v>986.43</v>
      </c>
      <c r="G43" s="691">
        <f>'Заказ, cкидки и курсы валют'!$J$23*F43</f>
        <v>11343.945</v>
      </c>
      <c r="H43" s="710">
        <f t="shared" si="3"/>
        <v>2268.79</v>
      </c>
      <c r="I43" s="377"/>
    </row>
    <row r="44" spans="1:9" ht="14.5">
      <c r="A44" s="166" t="s">
        <v>5903</v>
      </c>
      <c r="B44" s="706" t="s">
        <v>172</v>
      </c>
      <c r="C44" s="2288">
        <v>9.0399999999999991</v>
      </c>
      <c r="D44" s="1556">
        <v>200</v>
      </c>
      <c r="E44" s="446">
        <v>945.67</v>
      </c>
      <c r="F44" s="471">
        <f t="shared" si="2"/>
        <v>945.67</v>
      </c>
      <c r="G44" s="691">
        <f>'Заказ, cкидки и курсы валют'!$J$23*F44</f>
        <v>10875.205</v>
      </c>
      <c r="H44" s="710">
        <f t="shared" si="3"/>
        <v>2175.04</v>
      </c>
      <c r="I44" s="377"/>
    </row>
    <row r="45" spans="1:9" ht="14.5">
      <c r="A45" s="166" t="s">
        <v>5904</v>
      </c>
      <c r="B45" s="706" t="s">
        <v>3963</v>
      </c>
      <c r="C45" s="2288">
        <v>9.6300000000000008</v>
      </c>
      <c r="D45" s="1556">
        <v>200</v>
      </c>
      <c r="E45" s="446">
        <v>1135.8</v>
      </c>
      <c r="F45" s="471">
        <f t="shared" si="2"/>
        <v>1135.8</v>
      </c>
      <c r="G45" s="691">
        <f>'Заказ, cкидки и курсы валют'!$J$23*F45</f>
        <v>13061.699999999999</v>
      </c>
      <c r="H45" s="710">
        <f t="shared" si="3"/>
        <v>2612.34</v>
      </c>
      <c r="I45" s="377"/>
    </row>
    <row r="46" spans="1:9" ht="14.5">
      <c r="A46" s="166" t="s">
        <v>5905</v>
      </c>
      <c r="B46" s="706" t="s">
        <v>173</v>
      </c>
      <c r="C46" s="2288">
        <v>10.220000000000001</v>
      </c>
      <c r="D46" s="1556">
        <v>200</v>
      </c>
      <c r="E46" s="446">
        <v>1092.1600000000001</v>
      </c>
      <c r="F46" s="471">
        <f t="shared" si="2"/>
        <v>1092.1600000000001</v>
      </c>
      <c r="G46" s="691">
        <f>'Заказ, cкидки и курсы валют'!$J$23*F46</f>
        <v>12559.84</v>
      </c>
      <c r="H46" s="710">
        <f t="shared" si="3"/>
        <v>2511.9699999999998</v>
      </c>
      <c r="I46" s="377"/>
    </row>
    <row r="47" spans="1:9" ht="14.5">
      <c r="A47" s="166" t="s">
        <v>5906</v>
      </c>
      <c r="B47" s="706" t="s">
        <v>174</v>
      </c>
      <c r="C47" s="2288">
        <v>11.71</v>
      </c>
      <c r="D47" s="1556">
        <v>200</v>
      </c>
      <c r="E47" s="446">
        <v>1349.34</v>
      </c>
      <c r="F47" s="471">
        <f t="shared" si="2"/>
        <v>1349.34</v>
      </c>
      <c r="G47" s="691">
        <f>'Заказ, cкидки и курсы валют'!$J$23*F47</f>
        <v>15517.41</v>
      </c>
      <c r="H47" s="710">
        <f t="shared" si="3"/>
        <v>3103.48</v>
      </c>
      <c r="I47" s="377"/>
    </row>
    <row r="48" spans="1:9" ht="14.5">
      <c r="A48" s="166" t="s">
        <v>5907</v>
      </c>
      <c r="B48" s="706" t="s">
        <v>175</v>
      </c>
      <c r="C48" s="2288">
        <v>12.57</v>
      </c>
      <c r="D48" s="1556">
        <v>200</v>
      </c>
      <c r="E48" s="446">
        <v>1351.7</v>
      </c>
      <c r="F48" s="471">
        <f t="shared" si="2"/>
        <v>1351.7</v>
      </c>
      <c r="G48" s="691">
        <f>'Заказ, cкидки и курсы валют'!$J$23*F48</f>
        <v>15544.550000000001</v>
      </c>
      <c r="H48" s="710">
        <f t="shared" si="3"/>
        <v>3108.91</v>
      </c>
      <c r="I48" s="377"/>
    </row>
    <row r="49" spans="1:9" ht="14.5">
      <c r="A49" s="166" t="s">
        <v>5908</v>
      </c>
      <c r="B49" s="706" t="s">
        <v>3434</v>
      </c>
      <c r="C49" s="2288">
        <v>2.73</v>
      </c>
      <c r="D49" s="1556">
        <v>500</v>
      </c>
      <c r="E49" s="446">
        <v>394.81</v>
      </c>
      <c r="F49" s="471">
        <f t="shared" si="2"/>
        <v>394.81</v>
      </c>
      <c r="G49" s="691">
        <f>'Заказ, cкидки и курсы валют'!$J$23*F49</f>
        <v>4540.3149999999996</v>
      </c>
      <c r="H49" s="710">
        <f t="shared" si="3"/>
        <v>2270.16</v>
      </c>
      <c r="I49" s="377"/>
    </row>
    <row r="50" spans="1:9" ht="14.5">
      <c r="A50" s="166" t="s">
        <v>5909</v>
      </c>
      <c r="B50" s="706" t="s">
        <v>3435</v>
      </c>
      <c r="C50" s="2288">
        <v>3.08</v>
      </c>
      <c r="D50" s="1556">
        <v>500</v>
      </c>
      <c r="E50" s="446">
        <v>302.35000000000002</v>
      </c>
      <c r="F50" s="471">
        <f t="shared" si="2"/>
        <v>302.35000000000002</v>
      </c>
      <c r="G50" s="691">
        <f>'Заказ, cкидки и курсы валют'!$J$23*F50</f>
        <v>3477.0250000000001</v>
      </c>
      <c r="H50" s="710">
        <f t="shared" si="3"/>
        <v>1738.51</v>
      </c>
      <c r="I50" s="377"/>
    </row>
    <row r="51" spans="1:9" ht="14.5">
      <c r="A51" s="166" t="s">
        <v>5910</v>
      </c>
      <c r="B51" s="706" t="s">
        <v>3761</v>
      </c>
      <c r="C51" s="2288">
        <v>3.43</v>
      </c>
      <c r="D51" s="1556">
        <v>500</v>
      </c>
      <c r="E51" s="446">
        <v>334.57</v>
      </c>
      <c r="F51" s="471">
        <f t="shared" si="2"/>
        <v>334.57</v>
      </c>
      <c r="G51" s="691">
        <f>'Заказ, cкидки и курсы валют'!$J$23*F51</f>
        <v>3847.5549999999998</v>
      </c>
      <c r="H51" s="710">
        <f t="shared" si="3"/>
        <v>1923.78</v>
      </c>
      <c r="I51" s="377"/>
    </row>
    <row r="52" spans="1:9" ht="14.5">
      <c r="A52" s="166" t="s">
        <v>5911</v>
      </c>
      <c r="B52" s="706" t="s">
        <v>99</v>
      </c>
      <c r="C52" s="2288">
        <v>3.78</v>
      </c>
      <c r="D52" s="1556">
        <v>500</v>
      </c>
      <c r="E52" s="446">
        <v>370</v>
      </c>
      <c r="F52" s="471">
        <f t="shared" si="2"/>
        <v>370</v>
      </c>
      <c r="G52" s="691">
        <f>'Заказ, cкидки и курсы валют'!$J$23*F52</f>
        <v>4255</v>
      </c>
      <c r="H52" s="710">
        <f t="shared" si="3"/>
        <v>2127.5</v>
      </c>
      <c r="I52" s="377"/>
    </row>
    <row r="53" spans="1:9" ht="14.5">
      <c r="A53" s="166" t="s">
        <v>5912</v>
      </c>
      <c r="B53" s="706" t="s">
        <v>100</v>
      </c>
      <c r="C53" s="2288">
        <v>4.4800000000000004</v>
      </c>
      <c r="D53" s="1556">
        <v>500</v>
      </c>
      <c r="E53" s="446">
        <v>408.09</v>
      </c>
      <c r="F53" s="471">
        <f t="shared" si="2"/>
        <v>408.09</v>
      </c>
      <c r="G53" s="691">
        <f>'Заказ, cкидки и курсы валют'!$J$23*F53</f>
        <v>4693.0349999999999</v>
      </c>
      <c r="H53" s="710">
        <f t="shared" si="3"/>
        <v>2346.52</v>
      </c>
      <c r="I53" s="377"/>
    </row>
    <row r="54" spans="1:9" ht="14.5">
      <c r="A54" s="166" t="s">
        <v>5913</v>
      </c>
      <c r="B54" s="706" t="s">
        <v>1317</v>
      </c>
      <c r="C54" s="2288">
        <v>4.8899999999999997</v>
      </c>
      <c r="D54" s="1556">
        <v>200</v>
      </c>
      <c r="E54" s="446">
        <v>520.13</v>
      </c>
      <c r="F54" s="471">
        <f t="shared" si="2"/>
        <v>520.13</v>
      </c>
      <c r="G54" s="691">
        <f>'Заказ, cкидки и курсы валют'!$J$23*F54</f>
        <v>5981.4949999999999</v>
      </c>
      <c r="H54" s="710">
        <f t="shared" si="3"/>
        <v>1196.3</v>
      </c>
      <c r="I54" s="377"/>
    </row>
    <row r="55" spans="1:9" ht="14.5">
      <c r="A55" s="166" t="s">
        <v>5914</v>
      </c>
      <c r="B55" s="706" t="s">
        <v>188</v>
      </c>
      <c r="C55" s="2288">
        <v>6.23</v>
      </c>
      <c r="D55" s="1556">
        <v>200</v>
      </c>
      <c r="E55" s="446">
        <v>580.88</v>
      </c>
      <c r="F55" s="471">
        <f t="shared" si="2"/>
        <v>580.88</v>
      </c>
      <c r="G55" s="691">
        <f>'Заказ, cкидки и курсы валют'!$J$23*F55</f>
        <v>6680.12</v>
      </c>
      <c r="H55" s="710">
        <f t="shared" si="3"/>
        <v>1336.02</v>
      </c>
      <c r="I55" s="377"/>
    </row>
    <row r="56" spans="1:9" ht="14.5">
      <c r="A56" s="166" t="s">
        <v>5915</v>
      </c>
      <c r="B56" s="706" t="s">
        <v>609</v>
      </c>
      <c r="C56" s="2288">
        <v>7.11</v>
      </c>
      <c r="D56" s="1556">
        <v>200</v>
      </c>
      <c r="E56" s="446">
        <v>615.08000000000004</v>
      </c>
      <c r="F56" s="471">
        <f t="shared" si="2"/>
        <v>615.08000000000004</v>
      </c>
      <c r="G56" s="691">
        <f>'Заказ, cкидки и курсы валют'!$J$23*F56</f>
        <v>7073.42</v>
      </c>
      <c r="H56" s="710">
        <f t="shared" si="3"/>
        <v>1414.68</v>
      </c>
      <c r="I56" s="377"/>
    </row>
    <row r="57" spans="1:9" ht="14.5">
      <c r="A57" s="166" t="s">
        <v>5916</v>
      </c>
      <c r="B57" s="706" t="s">
        <v>177</v>
      </c>
      <c r="C57" s="2288">
        <v>7.98</v>
      </c>
      <c r="D57" s="1556">
        <v>200</v>
      </c>
      <c r="E57" s="446">
        <v>742.73</v>
      </c>
      <c r="F57" s="471">
        <f t="shared" si="2"/>
        <v>742.73</v>
      </c>
      <c r="G57" s="691">
        <f>'Заказ, cкидки и курсы валют'!$J$23*F57</f>
        <v>8541.3950000000004</v>
      </c>
      <c r="H57" s="710">
        <f t="shared" si="3"/>
        <v>1708.28</v>
      </c>
      <c r="I57" s="377"/>
    </row>
    <row r="58" spans="1:9" ht="14.5">
      <c r="A58" s="166" t="s">
        <v>5917</v>
      </c>
      <c r="B58" s="706" t="s">
        <v>83</v>
      </c>
      <c r="C58" s="2288">
        <v>8.3000000000000007</v>
      </c>
      <c r="D58" s="1556">
        <v>200</v>
      </c>
      <c r="E58" s="446">
        <v>848.47</v>
      </c>
      <c r="F58" s="471">
        <f t="shared" si="2"/>
        <v>848.47</v>
      </c>
      <c r="G58" s="691">
        <f>'Заказ, cкидки и курсы валют'!$J$23*F58</f>
        <v>9757.4050000000007</v>
      </c>
      <c r="H58" s="710">
        <f t="shared" si="3"/>
        <v>1951.48</v>
      </c>
      <c r="I58" s="377"/>
    </row>
    <row r="59" spans="1:9" ht="14.5">
      <c r="A59" s="166" t="s">
        <v>5918</v>
      </c>
      <c r="B59" s="706" t="s">
        <v>178</v>
      </c>
      <c r="C59" s="2288">
        <v>9.73</v>
      </c>
      <c r="D59" s="1556">
        <v>200</v>
      </c>
      <c r="E59" s="446">
        <v>933.73</v>
      </c>
      <c r="F59" s="471">
        <f t="shared" si="2"/>
        <v>933.73</v>
      </c>
      <c r="G59" s="691">
        <f>'Заказ, cкидки и курсы валют'!$J$23*F59</f>
        <v>10737.895</v>
      </c>
      <c r="H59" s="710">
        <f t="shared" si="3"/>
        <v>2147.58</v>
      </c>
      <c r="I59" s="377"/>
    </row>
    <row r="60" spans="1:9" ht="14.5">
      <c r="A60" s="166" t="s">
        <v>5919</v>
      </c>
      <c r="B60" s="706" t="s">
        <v>2915</v>
      </c>
      <c r="C60" s="2288">
        <v>10.6</v>
      </c>
      <c r="D60" s="1556">
        <v>200</v>
      </c>
      <c r="E60" s="446">
        <v>1079.6300000000001</v>
      </c>
      <c r="F60" s="471">
        <f t="shared" si="2"/>
        <v>1079.6300000000001</v>
      </c>
      <c r="G60" s="691">
        <f>'Заказ, cкидки и курсы валют'!$J$23*F60</f>
        <v>12415.745000000001</v>
      </c>
      <c r="H60" s="710">
        <f t="shared" si="3"/>
        <v>2483.15</v>
      </c>
      <c r="I60" s="377"/>
    </row>
    <row r="61" spans="1:9" ht="14.5">
      <c r="A61" s="166" t="s">
        <v>5920</v>
      </c>
      <c r="B61" s="706" t="s">
        <v>179</v>
      </c>
      <c r="C61" s="2288">
        <v>11.5</v>
      </c>
      <c r="D61" s="1556">
        <v>200</v>
      </c>
      <c r="E61" s="446">
        <v>1090.74</v>
      </c>
      <c r="F61" s="471">
        <f t="shared" ref="F61:F77" si="4">ROUND(E61*(1-$F$11),2)</f>
        <v>1090.74</v>
      </c>
      <c r="G61" s="691">
        <f>'Заказ, cкидки и курсы валют'!$J$23*F61</f>
        <v>12543.51</v>
      </c>
      <c r="H61" s="710">
        <f t="shared" ref="H61:H77" si="5">ROUND((D61/1000)*G61,2)</f>
        <v>2508.6999999999998</v>
      </c>
      <c r="I61" s="377"/>
    </row>
    <row r="62" spans="1:9" ht="14.5">
      <c r="A62" s="166" t="s">
        <v>5921</v>
      </c>
      <c r="B62" s="706" t="s">
        <v>180</v>
      </c>
      <c r="C62" s="2288">
        <v>14.02</v>
      </c>
      <c r="D62" s="1556">
        <v>200</v>
      </c>
      <c r="E62" s="446">
        <v>1256</v>
      </c>
      <c r="F62" s="471">
        <f t="shared" si="4"/>
        <v>1256</v>
      </c>
      <c r="G62" s="691">
        <f>'Заказ, cкидки и курсы валют'!$J$23*F62</f>
        <v>14444</v>
      </c>
      <c r="H62" s="710">
        <f t="shared" si="5"/>
        <v>2888.8</v>
      </c>
      <c r="I62" s="377"/>
    </row>
    <row r="63" spans="1:9" ht="14.5">
      <c r="A63" s="166" t="s">
        <v>5922</v>
      </c>
      <c r="B63" s="706" t="s">
        <v>181</v>
      </c>
      <c r="C63" s="2288">
        <v>14.26</v>
      </c>
      <c r="D63" s="1556">
        <v>200</v>
      </c>
      <c r="E63" s="446">
        <v>1443.7</v>
      </c>
      <c r="F63" s="471">
        <f t="shared" si="4"/>
        <v>1443.7</v>
      </c>
      <c r="G63" s="691">
        <f>'Заказ, cкидки и курсы валют'!$J$23*F63</f>
        <v>16602.55</v>
      </c>
      <c r="H63" s="710">
        <f t="shared" si="5"/>
        <v>3320.51</v>
      </c>
      <c r="I63" s="377"/>
    </row>
    <row r="64" spans="1:9" ht="14.5">
      <c r="A64" s="166" t="s">
        <v>6521</v>
      </c>
      <c r="B64" s="706" t="s">
        <v>182</v>
      </c>
      <c r="C64" s="2288">
        <v>16.079999999999998</v>
      </c>
      <c r="D64" s="1556">
        <v>200</v>
      </c>
      <c r="E64" s="446">
        <v>1595.11</v>
      </c>
      <c r="F64" s="471">
        <f t="shared" si="4"/>
        <v>1595.11</v>
      </c>
      <c r="G64" s="691">
        <f>'Заказ, cкидки и курсы валют'!$J$23*F64</f>
        <v>18343.764999999999</v>
      </c>
      <c r="H64" s="710">
        <f t="shared" si="5"/>
        <v>3668.75</v>
      </c>
      <c r="I64" s="377"/>
    </row>
    <row r="65" spans="1:9" ht="14.5">
      <c r="A65" s="166" t="s">
        <v>5923</v>
      </c>
      <c r="B65" s="706" t="s">
        <v>183</v>
      </c>
      <c r="C65" s="2288">
        <v>19.48</v>
      </c>
      <c r="D65" s="1556">
        <v>200</v>
      </c>
      <c r="E65" s="446">
        <v>1927.57</v>
      </c>
      <c r="F65" s="471">
        <f t="shared" si="4"/>
        <v>1927.57</v>
      </c>
      <c r="G65" s="691">
        <f>'Заказ, cкидки и курсы валют'!$J$23*F65</f>
        <v>22167.055</v>
      </c>
      <c r="H65" s="710">
        <f t="shared" si="5"/>
        <v>4433.41</v>
      </c>
      <c r="I65" s="377"/>
    </row>
    <row r="66" spans="1:9" ht="14.5">
      <c r="A66" s="166" t="s">
        <v>6097</v>
      </c>
      <c r="B66" s="706" t="s">
        <v>1028</v>
      </c>
      <c r="C66" s="2288">
        <v>6.32</v>
      </c>
      <c r="D66" s="1556">
        <v>200</v>
      </c>
      <c r="E66" s="446">
        <v>992.52</v>
      </c>
      <c r="F66" s="471">
        <f t="shared" si="4"/>
        <v>992.52</v>
      </c>
      <c r="G66" s="691">
        <f>'Заказ, cкидки и курсы валют'!$J$23*F66</f>
        <v>11413.98</v>
      </c>
      <c r="H66" s="710">
        <f t="shared" si="5"/>
        <v>2282.8000000000002</v>
      </c>
      <c r="I66" s="377"/>
    </row>
    <row r="67" spans="1:9" ht="14.5">
      <c r="A67" s="166" t="s">
        <v>6098</v>
      </c>
      <c r="B67" s="706" t="s">
        <v>3430</v>
      </c>
      <c r="C67" s="2288">
        <v>7.62</v>
      </c>
      <c r="D67" s="1556">
        <v>200</v>
      </c>
      <c r="E67" s="446">
        <v>679.8</v>
      </c>
      <c r="F67" s="471">
        <f t="shared" si="4"/>
        <v>679.8</v>
      </c>
      <c r="G67" s="691">
        <f>'Заказ, cкидки и курсы валют'!$J$23*F67</f>
        <v>7817.7</v>
      </c>
      <c r="H67" s="710">
        <f t="shared" si="5"/>
        <v>1563.54</v>
      </c>
      <c r="I67" s="377"/>
    </row>
    <row r="68" spans="1:9" ht="14.5">
      <c r="A68" s="166" t="s">
        <v>6099</v>
      </c>
      <c r="B68" s="706" t="s">
        <v>2898</v>
      </c>
      <c r="C68" s="2288">
        <v>8.8800000000000008</v>
      </c>
      <c r="D68" s="1556">
        <v>200</v>
      </c>
      <c r="E68" s="446">
        <v>759.35</v>
      </c>
      <c r="F68" s="471">
        <f t="shared" si="4"/>
        <v>759.35</v>
      </c>
      <c r="G68" s="691">
        <f>'Заказ, cкидки и курсы валют'!$J$23*F68</f>
        <v>8732.5249999999996</v>
      </c>
      <c r="H68" s="710">
        <f t="shared" si="5"/>
        <v>1746.51</v>
      </c>
      <c r="I68" s="377"/>
    </row>
    <row r="69" spans="1:9" ht="14.5">
      <c r="A69" s="166" t="s">
        <v>6100</v>
      </c>
      <c r="B69" s="706" t="s">
        <v>2899</v>
      </c>
      <c r="C69" s="2288">
        <v>10.5</v>
      </c>
      <c r="D69" s="1556">
        <v>200</v>
      </c>
      <c r="E69" s="446">
        <v>1037.32</v>
      </c>
      <c r="F69" s="471">
        <f t="shared" si="4"/>
        <v>1037.32</v>
      </c>
      <c r="G69" s="691">
        <f>'Заказ, cкидки и курсы валют'!$J$23*F69</f>
        <v>11929.179999999998</v>
      </c>
      <c r="H69" s="710">
        <f t="shared" si="5"/>
        <v>2385.84</v>
      </c>
      <c r="I69" s="377"/>
    </row>
    <row r="70" spans="1:9" ht="14.5">
      <c r="A70" s="166" t="s">
        <v>6101</v>
      </c>
      <c r="B70" s="706" t="s">
        <v>610</v>
      </c>
      <c r="C70" s="2288">
        <v>12.1</v>
      </c>
      <c r="D70" s="1556">
        <v>200</v>
      </c>
      <c r="E70" s="446">
        <v>1178.31</v>
      </c>
      <c r="F70" s="471">
        <f t="shared" si="4"/>
        <v>1178.31</v>
      </c>
      <c r="G70" s="691">
        <f>'Заказ, cкидки и курсы валют'!$J$23*F70</f>
        <v>13550.564999999999</v>
      </c>
      <c r="H70" s="710">
        <f t="shared" si="5"/>
        <v>2710.11</v>
      </c>
      <c r="I70" s="377"/>
    </row>
    <row r="71" spans="1:9" ht="14.5">
      <c r="A71" s="166" t="s">
        <v>6522</v>
      </c>
      <c r="B71" s="706" t="s">
        <v>2900</v>
      </c>
      <c r="C71" s="2288">
        <v>13.7</v>
      </c>
      <c r="D71" s="1556">
        <v>200</v>
      </c>
      <c r="E71" s="446">
        <v>1320.96</v>
      </c>
      <c r="F71" s="471">
        <f t="shared" si="4"/>
        <v>1320.96</v>
      </c>
      <c r="G71" s="691">
        <f>'Заказ, cкидки и курсы валют'!$J$23*F71</f>
        <v>15191.04</v>
      </c>
      <c r="H71" s="710">
        <f t="shared" si="5"/>
        <v>3038.21</v>
      </c>
      <c r="I71" s="377"/>
    </row>
    <row r="72" spans="1:9" ht="14.5">
      <c r="A72" s="166" t="s">
        <v>6102</v>
      </c>
      <c r="B72" s="706" t="s">
        <v>189</v>
      </c>
      <c r="C72" s="2288">
        <v>15.3</v>
      </c>
      <c r="D72" s="1556">
        <v>200</v>
      </c>
      <c r="E72" s="446">
        <v>1423.15</v>
      </c>
      <c r="F72" s="471">
        <f t="shared" si="4"/>
        <v>1423.15</v>
      </c>
      <c r="G72" s="691">
        <f>'Заказ, cкидки и курсы валют'!$J$23*F72</f>
        <v>16366.225</v>
      </c>
      <c r="H72" s="710">
        <f t="shared" si="5"/>
        <v>3273.25</v>
      </c>
      <c r="I72" s="377"/>
    </row>
    <row r="73" spans="1:9" ht="14.5">
      <c r="A73" s="166" t="s">
        <v>6103</v>
      </c>
      <c r="B73" s="706" t="s">
        <v>190</v>
      </c>
      <c r="C73" s="2288">
        <v>16.829999999999998</v>
      </c>
      <c r="D73" s="1556">
        <v>200</v>
      </c>
      <c r="E73" s="446">
        <v>1696.37</v>
      </c>
      <c r="F73" s="471">
        <f t="shared" si="4"/>
        <v>1696.37</v>
      </c>
      <c r="G73" s="691">
        <f>'Заказ, cкидки и курсы валют'!$J$23*F73</f>
        <v>19508.254999999997</v>
      </c>
      <c r="H73" s="710">
        <f t="shared" si="5"/>
        <v>3901.65</v>
      </c>
      <c r="I73" s="377"/>
    </row>
    <row r="74" spans="1:9" ht="14.5">
      <c r="A74" s="166" t="s">
        <v>6104</v>
      </c>
      <c r="B74" s="706" t="s">
        <v>191</v>
      </c>
      <c r="C74" s="2288">
        <v>21.7</v>
      </c>
      <c r="D74" s="1556">
        <v>100</v>
      </c>
      <c r="E74" s="446">
        <v>2361.61</v>
      </c>
      <c r="F74" s="471">
        <f t="shared" si="4"/>
        <v>2361.61</v>
      </c>
      <c r="G74" s="691">
        <f>'Заказ, cкидки и курсы валют'!$J$23*F74</f>
        <v>27158.515000000003</v>
      </c>
      <c r="H74" s="710">
        <f t="shared" si="5"/>
        <v>2715.85</v>
      </c>
      <c r="I74" s="377"/>
    </row>
    <row r="75" spans="1:9" ht="14.5">
      <c r="A75" s="166" t="s">
        <v>6105</v>
      </c>
      <c r="B75" s="706" t="s">
        <v>192</v>
      </c>
      <c r="C75" s="2288">
        <v>22.8</v>
      </c>
      <c r="D75" s="1556">
        <v>100</v>
      </c>
      <c r="E75" s="446">
        <v>2251.2600000000002</v>
      </c>
      <c r="F75" s="471">
        <f t="shared" si="4"/>
        <v>2251.2600000000002</v>
      </c>
      <c r="G75" s="691">
        <f>'Заказ, cкидки и курсы валют'!$J$23*F75</f>
        <v>25889.49</v>
      </c>
      <c r="H75" s="710">
        <f t="shared" si="5"/>
        <v>2588.9499999999998</v>
      </c>
      <c r="I75" s="377"/>
    </row>
    <row r="76" spans="1:9" ht="14.5">
      <c r="A76" s="166" t="s">
        <v>6106</v>
      </c>
      <c r="B76" s="706" t="s">
        <v>193</v>
      </c>
      <c r="C76" s="2288">
        <v>27.71</v>
      </c>
      <c r="D76" s="1556">
        <v>200</v>
      </c>
      <c r="E76" s="446">
        <v>2559.0700000000002</v>
      </c>
      <c r="F76" s="471">
        <f t="shared" si="4"/>
        <v>2559.0700000000002</v>
      </c>
      <c r="G76" s="691">
        <f>'Заказ, cкидки и курсы валют'!$J$23*F76</f>
        <v>29429.305</v>
      </c>
      <c r="H76" s="710">
        <f t="shared" si="5"/>
        <v>5885.86</v>
      </c>
      <c r="I76" s="377"/>
    </row>
    <row r="77" spans="1:9" ht="14.5">
      <c r="A77" s="166" t="s">
        <v>6523</v>
      </c>
      <c r="B77" s="706" t="s">
        <v>2901</v>
      </c>
      <c r="C77" s="2288">
        <v>31</v>
      </c>
      <c r="D77" s="1556">
        <v>200</v>
      </c>
      <c r="E77" s="446">
        <v>2913.93</v>
      </c>
      <c r="F77" s="471">
        <f t="shared" si="4"/>
        <v>2913.93</v>
      </c>
      <c r="G77" s="691">
        <f>'Заказ, cкидки и курсы валют'!$J$23*F77</f>
        <v>33510.195</v>
      </c>
      <c r="H77" s="710">
        <f t="shared" si="5"/>
        <v>6702.04</v>
      </c>
      <c r="I77" s="377"/>
    </row>
    <row r="78" spans="1:9" ht="15" thickBot="1">
      <c r="A78" s="182" t="s">
        <v>6107</v>
      </c>
      <c r="B78" s="743" t="s">
        <v>194</v>
      </c>
      <c r="C78" s="2288">
        <v>33.93</v>
      </c>
      <c r="D78" s="1613">
        <v>100</v>
      </c>
      <c r="E78" s="446">
        <v>3166.1</v>
      </c>
      <c r="F78" s="775">
        <f t="shared" ref="F78" si="6">ROUND(E78*(1-$F$11),2)</f>
        <v>3166.1</v>
      </c>
      <c r="G78" s="776">
        <f>'Заказ, cкидки и курсы валют'!$J$23*F78</f>
        <v>36410.15</v>
      </c>
      <c r="H78" s="816">
        <f t="shared" ref="H78" si="7">ROUND((D78/1000)*G78,2)</f>
        <v>3641.02</v>
      </c>
      <c r="I78" s="380"/>
    </row>
    <row r="79" spans="1:9" ht="13.5" thickBot="1"/>
    <row r="80" spans="1:9" ht="18">
      <c r="A80" s="1091" t="s">
        <v>5975</v>
      </c>
      <c r="B80" s="1091"/>
      <c r="C80" s="2378"/>
      <c r="D80" s="428"/>
      <c r="E80" s="428"/>
      <c r="F80" s="66"/>
      <c r="G80" s="1097"/>
      <c r="H80" s="1098"/>
      <c r="I80" s="1099"/>
    </row>
    <row r="81" spans="1:10" ht="18">
      <c r="A81" s="191"/>
      <c r="B81" s="16"/>
      <c r="C81" s="2377"/>
      <c r="D81" s="923"/>
      <c r="E81" s="685" t="s">
        <v>5974</v>
      </c>
      <c r="F81" s="441"/>
      <c r="H81" s="84"/>
      <c r="I81" s="85"/>
    </row>
    <row r="82" spans="1:10">
      <c r="A82" s="191"/>
      <c r="B82" s="16"/>
      <c r="C82" s="2377"/>
      <c r="D82" s="924"/>
      <c r="E82" s="430"/>
      <c r="F82" s="465"/>
      <c r="G82" s="689"/>
      <c r="H82" s="16"/>
      <c r="I82" s="132"/>
    </row>
    <row r="83" spans="1:10">
      <c r="A83" s="191"/>
      <c r="B83" s="16"/>
      <c r="C83" s="2377"/>
      <c r="D83" s="924"/>
      <c r="E83" s="430"/>
      <c r="F83" s="465"/>
      <c r="G83" s="689"/>
      <c r="H83" s="16"/>
      <c r="I83" s="132"/>
    </row>
    <row r="84" spans="1:10">
      <c r="A84" s="191"/>
      <c r="B84" s="16"/>
      <c r="C84" s="2377"/>
      <c r="D84" s="924"/>
      <c r="E84" s="430"/>
      <c r="F84" s="465"/>
      <c r="G84" s="689"/>
      <c r="H84" s="16"/>
      <c r="I84" s="132"/>
    </row>
    <row r="85" spans="1:10" ht="63.25" customHeight="1" thickBot="1">
      <c r="A85" s="1861" t="s">
        <v>7304</v>
      </c>
      <c r="B85" s="136"/>
      <c r="C85" s="2345"/>
      <c r="D85" s="925"/>
      <c r="E85" s="431"/>
      <c r="F85" s="467"/>
      <c r="G85" s="690"/>
      <c r="H85" s="136"/>
      <c r="I85" s="137"/>
    </row>
    <row r="86" spans="1:10" ht="40">
      <c r="A86" s="156" t="s">
        <v>1013</v>
      </c>
      <c r="B86" s="157" t="s">
        <v>1014</v>
      </c>
      <c r="C86" s="2286" t="s">
        <v>665</v>
      </c>
      <c r="D86" s="373" t="s">
        <v>2923</v>
      </c>
      <c r="E86" s="432" t="s">
        <v>10276</v>
      </c>
      <c r="F86" s="469" t="s">
        <v>2578</v>
      </c>
      <c r="G86" s="693" t="s">
        <v>2427</v>
      </c>
      <c r="H86" s="264" t="s">
        <v>493</v>
      </c>
      <c r="I86" s="160" t="s">
        <v>4003</v>
      </c>
      <c r="J86" s="2868" t="s">
        <v>11229</v>
      </c>
    </row>
    <row r="87" spans="1:10" thickBot="1">
      <c r="A87" s="156"/>
      <c r="B87" s="312"/>
      <c r="C87" s="2286" t="s">
        <v>3419</v>
      </c>
      <c r="D87" s="373" t="s">
        <v>2428</v>
      </c>
      <c r="E87" s="437" t="s">
        <v>264</v>
      </c>
      <c r="F87" s="475">
        <f>'Заказ, cкидки и курсы валют'!$I$12</f>
        <v>0</v>
      </c>
      <c r="G87" s="764"/>
      <c r="H87" s="358"/>
      <c r="I87" s="252"/>
      <c r="J87" s="2873"/>
    </row>
    <row r="88" spans="1:10" ht="13.5" thickBot="1">
      <c r="A88" s="784" t="s">
        <v>7714</v>
      </c>
      <c r="B88" s="814" t="s">
        <v>2995</v>
      </c>
      <c r="C88" s="2288">
        <v>0.7</v>
      </c>
      <c r="D88" s="1608">
        <v>100</v>
      </c>
      <c r="E88" s="1706">
        <f t="shared" ref="E88:E119" si="8">E12*3</f>
        <v>328.29</v>
      </c>
      <c r="F88" s="779">
        <f t="shared" ref="F88:F104" si="9">ROUND(E88*(1-$F$11),2)</f>
        <v>328.29</v>
      </c>
      <c r="G88" s="691">
        <f>H88/D88*1000</f>
        <v>3870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387</v>
      </c>
      <c r="I88" s="827"/>
      <c r="J88" s="96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464.4</v>
      </c>
    </row>
    <row r="89" spans="1:10" ht="13.5" thickBot="1">
      <c r="A89" s="166" t="s">
        <v>7715</v>
      </c>
      <c r="B89" s="705" t="s">
        <v>2996</v>
      </c>
      <c r="C89" s="2288">
        <v>0.79</v>
      </c>
      <c r="D89" s="1694">
        <v>100</v>
      </c>
      <c r="E89" s="1705">
        <f t="shared" si="8"/>
        <v>345.84000000000003</v>
      </c>
      <c r="F89" s="471">
        <f t="shared" si="9"/>
        <v>345.84</v>
      </c>
      <c r="G89" s="691">
        <f t="shared" ref="G89:G152" si="10">H89/D89*1000</f>
        <v>3977.2000000000003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397.72</v>
      </c>
      <c r="I89" s="825"/>
      <c r="J89" s="96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477.26</v>
      </c>
    </row>
    <row r="90" spans="1:10" ht="13.5" thickBot="1">
      <c r="A90" s="166" t="s">
        <v>7716</v>
      </c>
      <c r="B90" s="706" t="s">
        <v>2997</v>
      </c>
      <c r="C90" s="2288">
        <v>0.95</v>
      </c>
      <c r="D90" s="1556">
        <v>50</v>
      </c>
      <c r="E90" s="1705">
        <f t="shared" si="8"/>
        <v>363.51</v>
      </c>
      <c r="F90" s="471">
        <f t="shared" si="9"/>
        <v>363.51</v>
      </c>
      <c r="G90" s="691">
        <f t="shared" si="10"/>
        <v>7740</v>
      </c>
      <c r="H90" s="659">
        <f>ROUND(IF('Заказ, cкидки и курсы валют'!$J$23*E90/1000*D90&lt;387,387,'Заказ, cкидки и курсы валют'!$J$23*E90/1000*D90)*(1-'Заказ, cкидки и курсы валют'!$I$12),2)</f>
        <v>387</v>
      </c>
      <c r="I90" s="825"/>
      <c r="J90" s="96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464.4</v>
      </c>
    </row>
    <row r="91" spans="1:10" ht="13.5" thickBot="1">
      <c r="A91" s="166" t="s">
        <v>7717</v>
      </c>
      <c r="B91" s="706" t="s">
        <v>144</v>
      </c>
      <c r="C91" s="2288">
        <v>1.37</v>
      </c>
      <c r="D91" s="1694">
        <v>50</v>
      </c>
      <c r="E91" s="1705">
        <f t="shared" si="8"/>
        <v>404.13</v>
      </c>
      <c r="F91" s="471">
        <f t="shared" si="9"/>
        <v>404.13</v>
      </c>
      <c r="G91" s="691">
        <f t="shared" si="10"/>
        <v>7740</v>
      </c>
      <c r="H91" s="659">
        <f>ROUND(IF('Заказ, cкидки и курсы валют'!$J$23*E91/1000*D91&lt;387,387,'Заказ, cкидки и курсы валют'!$J$23*E91/1000*D91)*(1-'Заказ, cкидки и курсы валют'!$I$12),2)</f>
        <v>387</v>
      </c>
      <c r="I91" s="825"/>
      <c r="J91" s="96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464.4</v>
      </c>
    </row>
    <row r="92" spans="1:10" ht="13.5" thickBot="1">
      <c r="A92" s="166" t="s">
        <v>7718</v>
      </c>
      <c r="B92" s="706" t="s">
        <v>2998</v>
      </c>
      <c r="C92" s="2288">
        <v>1.53</v>
      </c>
      <c r="D92" s="1556">
        <v>50</v>
      </c>
      <c r="E92" s="1705">
        <f t="shared" si="8"/>
        <v>445.34999999999997</v>
      </c>
      <c r="F92" s="471">
        <f t="shared" si="9"/>
        <v>445.35</v>
      </c>
      <c r="G92" s="691">
        <f t="shared" si="10"/>
        <v>7740</v>
      </c>
      <c r="H92" s="659">
        <f>ROUND(IF('Заказ, cкидки и курсы валют'!$J$23*E92/1000*D92&lt;387,387,'Заказ, cкидки и курсы валют'!$J$23*E92/1000*D92)*(1-'Заказ, cкидки и курсы валют'!$I$12),2)</f>
        <v>387</v>
      </c>
      <c r="I92" s="825"/>
      <c r="J92" s="96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464.4</v>
      </c>
    </row>
    <row r="93" spans="1:10" ht="13.5" thickBot="1">
      <c r="A93" s="166" t="s">
        <v>7719</v>
      </c>
      <c r="B93" s="706" t="s">
        <v>145</v>
      </c>
      <c r="C93" s="2288">
        <v>1.68</v>
      </c>
      <c r="D93" s="1556">
        <v>50</v>
      </c>
      <c r="E93" s="1705">
        <f t="shared" si="8"/>
        <v>608.06999999999994</v>
      </c>
      <c r="F93" s="471">
        <f t="shared" si="9"/>
        <v>608.07000000000005</v>
      </c>
      <c r="G93" s="691">
        <f t="shared" si="10"/>
        <v>7740</v>
      </c>
      <c r="H93" s="659">
        <f>ROUND(IF('Заказ, cкидки и курсы валют'!$J$23*E93/1000*D93&lt;387,387,'Заказ, cкидки и курсы валют'!$J$23*E93/1000*D93)*(1-'Заказ, cкидки и курсы валют'!$I$12),2)</f>
        <v>387</v>
      </c>
      <c r="I93" s="825"/>
      <c r="J93" s="96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464.4</v>
      </c>
    </row>
    <row r="94" spans="1:10" ht="13.5" thickBot="1">
      <c r="A94" s="166" t="s">
        <v>7720</v>
      </c>
      <c r="B94" s="706" t="s">
        <v>146</v>
      </c>
      <c r="C94" s="2288">
        <v>2</v>
      </c>
      <c r="D94" s="1556">
        <v>50</v>
      </c>
      <c r="E94" s="1705">
        <f t="shared" si="8"/>
        <v>578.28</v>
      </c>
      <c r="F94" s="471">
        <f t="shared" si="9"/>
        <v>578.28</v>
      </c>
      <c r="G94" s="691">
        <f t="shared" si="10"/>
        <v>7740</v>
      </c>
      <c r="H94" s="659">
        <f>ROUND(IF('Заказ, cкидки и курсы валют'!$J$23*E94/1000*D94&lt;387,387,'Заказ, cкидки и курсы валют'!$J$23*E94/1000*D94)*(1-'Заказ, cкидки и курсы валют'!$I$12),2)</f>
        <v>387</v>
      </c>
      <c r="I94" s="825"/>
      <c r="J94" s="96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464.4</v>
      </c>
    </row>
    <row r="95" spans="1:10" ht="13.5" thickBot="1">
      <c r="A95" s="166" t="s">
        <v>7721</v>
      </c>
      <c r="B95" s="706" t="s">
        <v>147</v>
      </c>
      <c r="C95" s="2288">
        <v>2.39</v>
      </c>
      <c r="D95" s="1556">
        <v>25</v>
      </c>
      <c r="E95" s="1705">
        <f t="shared" si="8"/>
        <v>717.93000000000006</v>
      </c>
      <c r="F95" s="471">
        <f t="shared" si="9"/>
        <v>717.93</v>
      </c>
      <c r="G95" s="691">
        <f t="shared" si="10"/>
        <v>15480</v>
      </c>
      <c r="H95" s="659">
        <f>ROUND(IF('Заказ, cкидки и курсы валют'!$J$23*E95/1000*D95&lt;387,387,'Заказ, cкидки и курсы валют'!$J$23*E95/1000*D95)*(1-'Заказ, cкидки и курсы валют'!$I$12),2)</f>
        <v>387</v>
      </c>
      <c r="I95" s="825"/>
      <c r="J95" s="96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464.4</v>
      </c>
    </row>
    <row r="96" spans="1:10" ht="13.5" thickBot="1">
      <c r="A96" s="166" t="s">
        <v>7722</v>
      </c>
      <c r="B96" s="706" t="s">
        <v>148</v>
      </c>
      <c r="C96" s="2288">
        <v>2.78</v>
      </c>
      <c r="D96" s="1556">
        <v>25</v>
      </c>
      <c r="E96" s="1705">
        <f t="shared" si="8"/>
        <v>779.43000000000006</v>
      </c>
      <c r="F96" s="471">
        <f t="shared" si="9"/>
        <v>779.43</v>
      </c>
      <c r="G96" s="691">
        <f t="shared" si="10"/>
        <v>15480</v>
      </c>
      <c r="H96" s="659">
        <f>ROUND(IF('Заказ, cкидки и курсы валют'!$J$23*E96/1000*D96&lt;387,387,'Заказ, cкидки и курсы валют'!$J$23*E96/1000*D96)*(1-'Заказ, cкидки и курсы валют'!$I$12),2)</f>
        <v>387</v>
      </c>
      <c r="I96" s="825"/>
      <c r="J96" s="96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464.4</v>
      </c>
    </row>
    <row r="97" spans="1:10" ht="13.5" thickBot="1">
      <c r="A97" s="166" t="s">
        <v>7723</v>
      </c>
      <c r="B97" s="706" t="s">
        <v>149</v>
      </c>
      <c r="C97" s="2288">
        <v>2.77</v>
      </c>
      <c r="D97" s="1556">
        <v>25</v>
      </c>
      <c r="E97" s="1705">
        <f t="shared" si="8"/>
        <v>850.83</v>
      </c>
      <c r="F97" s="471">
        <f t="shared" si="9"/>
        <v>850.83</v>
      </c>
      <c r="G97" s="691">
        <f t="shared" si="10"/>
        <v>15480</v>
      </c>
      <c r="H97" s="659">
        <f>ROUND(IF('Заказ, cкидки и курсы валют'!$J$23*E97/1000*D97&lt;387,387,'Заказ, cкидки и курсы валют'!$J$23*E97/1000*D97)*(1-'Заказ, cкидки и курсы валют'!$I$12),2)</f>
        <v>387</v>
      </c>
      <c r="I97" s="825"/>
      <c r="J97" s="96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464.4</v>
      </c>
    </row>
    <row r="98" spans="1:10" ht="13.5" thickBot="1">
      <c r="A98" s="166" t="s">
        <v>7724</v>
      </c>
      <c r="B98" s="706" t="s">
        <v>150</v>
      </c>
      <c r="C98" s="2288">
        <v>3.56</v>
      </c>
      <c r="D98" s="1556">
        <v>25</v>
      </c>
      <c r="E98" s="1705">
        <f t="shared" si="8"/>
        <v>1057.53</v>
      </c>
      <c r="F98" s="471">
        <f t="shared" si="9"/>
        <v>1057.53</v>
      </c>
      <c r="G98" s="691">
        <f t="shared" si="10"/>
        <v>15480</v>
      </c>
      <c r="H98" s="659">
        <f>ROUND(IF('Заказ, cкидки и курсы валют'!$J$23*E98/1000*D98&lt;387,387,'Заказ, cкидки и курсы валют'!$J$23*E98/1000*D98)*(1-'Заказ, cкидки и курсы валют'!$I$12),2)</f>
        <v>387</v>
      </c>
      <c r="I98" s="825"/>
      <c r="J98" s="96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464.4</v>
      </c>
    </row>
    <row r="99" spans="1:10" ht="13.5" thickBot="1">
      <c r="A99" s="166" t="s">
        <v>7725</v>
      </c>
      <c r="B99" s="706" t="s">
        <v>78</v>
      </c>
      <c r="C99" s="2288">
        <v>3.74</v>
      </c>
      <c r="D99" s="1556">
        <v>25</v>
      </c>
      <c r="E99" s="1705">
        <f t="shared" si="8"/>
        <v>1324.74</v>
      </c>
      <c r="F99" s="471">
        <f t="shared" si="9"/>
        <v>1324.74</v>
      </c>
      <c r="G99" s="691">
        <f t="shared" si="10"/>
        <v>15480</v>
      </c>
      <c r="H99" s="659">
        <f>ROUND(IF('Заказ, cкидки и курсы валют'!$J$23*E99/1000*D99&lt;387,387,'Заказ, cкидки и курсы валют'!$J$23*E99/1000*D99)*(1-'Заказ, cкидки и курсы валют'!$I$12),2)</f>
        <v>387</v>
      </c>
      <c r="I99" s="825"/>
      <c r="J99" s="96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464.4</v>
      </c>
    </row>
    <row r="100" spans="1:10" ht="13.5" thickBot="1">
      <c r="A100" s="166" t="s">
        <v>7726</v>
      </c>
      <c r="B100" s="706" t="s">
        <v>151</v>
      </c>
      <c r="C100" s="2288">
        <v>4.12</v>
      </c>
      <c r="D100" s="1556">
        <v>25</v>
      </c>
      <c r="E100" s="1705">
        <f t="shared" si="8"/>
        <v>1452.78</v>
      </c>
      <c r="F100" s="471">
        <f t="shared" si="9"/>
        <v>1452.78</v>
      </c>
      <c r="G100" s="691">
        <f t="shared" si="10"/>
        <v>16706.800000000003</v>
      </c>
      <c r="H100" s="659">
        <f>ROUND(IF('Заказ, cкидки и курсы валют'!$J$23*E100/1000*D100&lt;387,387,'Заказ, cкидки и курсы валют'!$J$23*E100/1000*D100)*(1-'Заказ, cкидки и курсы валют'!$I$12),2)</f>
        <v>417.67</v>
      </c>
      <c r="I100" s="825"/>
      <c r="J100" s="96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501.2</v>
      </c>
    </row>
    <row r="101" spans="1:10" ht="13.5" thickBot="1">
      <c r="A101" s="166" t="s">
        <v>7727</v>
      </c>
      <c r="B101" s="706" t="s">
        <v>3961</v>
      </c>
      <c r="C101" s="2288">
        <v>4.47</v>
      </c>
      <c r="D101" s="1556">
        <v>10</v>
      </c>
      <c r="E101" s="1705">
        <f t="shared" si="8"/>
        <v>1408.1999999999998</v>
      </c>
      <c r="F101" s="471">
        <f t="shared" si="9"/>
        <v>1408.2</v>
      </c>
      <c r="G101" s="691">
        <f t="shared" si="10"/>
        <v>38700</v>
      </c>
      <c r="H101" s="659">
        <f>ROUND(IF('Заказ, cкидки и курсы валют'!$J$23*E101/1000*D101&lt;387,387,'Заказ, cкидки и курсы валют'!$J$23*E101/1000*D101)*(1-'Заказ, cкидки и курсы валют'!$I$12),2)</f>
        <v>387</v>
      </c>
      <c r="I101" s="825"/>
      <c r="J101" s="96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464.4</v>
      </c>
    </row>
    <row r="102" spans="1:10" ht="13.5" thickBot="1">
      <c r="A102" s="166" t="s">
        <v>7728</v>
      </c>
      <c r="B102" s="706" t="s">
        <v>157</v>
      </c>
      <c r="C102" s="2288">
        <v>4.84</v>
      </c>
      <c r="D102" s="1556">
        <v>10</v>
      </c>
      <c r="E102" s="1705">
        <f t="shared" si="8"/>
        <v>1594.71</v>
      </c>
      <c r="F102" s="471">
        <f t="shared" si="9"/>
        <v>1594.71</v>
      </c>
      <c r="G102" s="691">
        <f t="shared" si="10"/>
        <v>38700</v>
      </c>
      <c r="H102" s="659">
        <f>ROUND(IF('Заказ, cкидки и курсы валют'!$J$23*E102/1000*D102&lt;387,387,'Заказ, cкидки и курсы валют'!$J$23*E102/1000*D102)*(1-'Заказ, cкидки и курсы валют'!$I$12),2)</f>
        <v>387</v>
      </c>
      <c r="I102" s="825"/>
      <c r="J102" s="96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464.4</v>
      </c>
    </row>
    <row r="103" spans="1:10" ht="13.5" thickBot="1">
      <c r="A103" s="166" t="s">
        <v>7729</v>
      </c>
      <c r="B103" s="706" t="s">
        <v>158</v>
      </c>
      <c r="C103" s="2288">
        <v>5.57</v>
      </c>
      <c r="D103" s="1556">
        <v>10</v>
      </c>
      <c r="E103" s="1705">
        <f t="shared" si="8"/>
        <v>1784.79</v>
      </c>
      <c r="F103" s="471">
        <f t="shared" si="9"/>
        <v>1784.79</v>
      </c>
      <c r="G103" s="691">
        <f t="shared" si="10"/>
        <v>38700</v>
      </c>
      <c r="H103" s="659">
        <f>ROUND(IF('Заказ, cкидки и курсы валют'!$J$23*E103/1000*D103&lt;387,387,'Заказ, cкидки и курсы валют'!$J$23*E103/1000*D103)*(1-'Заказ, cкидки и курсы валют'!$I$12),2)</f>
        <v>387</v>
      </c>
      <c r="I103" s="825"/>
      <c r="J103" s="96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464.4</v>
      </c>
    </row>
    <row r="104" spans="1:10" ht="13.5" thickBot="1">
      <c r="A104" s="166" t="s">
        <v>7730</v>
      </c>
      <c r="B104" s="706" t="s">
        <v>3117</v>
      </c>
      <c r="C104" s="2288">
        <v>6.3</v>
      </c>
      <c r="D104" s="1556">
        <v>10</v>
      </c>
      <c r="E104" s="1705">
        <f t="shared" si="8"/>
        <v>2073.06</v>
      </c>
      <c r="F104" s="471">
        <f t="shared" si="9"/>
        <v>2073.06</v>
      </c>
      <c r="G104" s="691">
        <f t="shared" si="10"/>
        <v>38700</v>
      </c>
      <c r="H104" s="659">
        <f>ROUND(IF('Заказ, cкидки и курсы валют'!$J$23*E104/1000*D104&lt;387,387,'Заказ, cкидки и курсы валют'!$J$23*E104/1000*D104)*(1-'Заказ, cкидки и курсы валют'!$I$12),2)</f>
        <v>387</v>
      </c>
      <c r="I104" s="825"/>
      <c r="J104" s="96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464.4</v>
      </c>
    </row>
    <row r="105" spans="1:10" ht="13.5" thickBot="1">
      <c r="A105" s="166" t="s">
        <v>10295</v>
      </c>
      <c r="B105" s="706" t="s">
        <v>2959</v>
      </c>
      <c r="C105" s="2306">
        <v>1.1599999999999999</v>
      </c>
      <c r="D105" s="1556">
        <v>50</v>
      </c>
      <c r="E105" s="1705">
        <f t="shared" si="8"/>
        <v>459.12</v>
      </c>
      <c r="F105" s="471">
        <f t="shared" ref="F105" si="11">ROUND(E105*(1-$F$11),2)</f>
        <v>459.12</v>
      </c>
      <c r="G105" s="691">
        <f t="shared" si="10"/>
        <v>7740</v>
      </c>
      <c r="H105" s="659">
        <f>ROUND(IF('Заказ, cкидки и курсы валют'!$J$23*E105/1000*D105&lt;387,387,'Заказ, cкидки и курсы валют'!$J$23*E105/1000*D105)*(1-'Заказ, cкидки и курсы валют'!$I$12),2)</f>
        <v>387</v>
      </c>
      <c r="I105" s="825"/>
      <c r="J105" s="96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464.4</v>
      </c>
    </row>
    <row r="106" spans="1:10" ht="13.5" thickBot="1">
      <c r="A106" s="166" t="s">
        <v>7731</v>
      </c>
      <c r="B106" s="706" t="s">
        <v>3966</v>
      </c>
      <c r="C106" s="2306">
        <v>1.4279999999999999</v>
      </c>
      <c r="D106" s="1556">
        <v>50</v>
      </c>
      <c r="E106" s="1705">
        <f t="shared" si="8"/>
        <v>695.84999999999991</v>
      </c>
      <c r="F106" s="471">
        <f t="shared" ref="F106:F153" si="12">ROUND(E106*(1-$F$11),2)</f>
        <v>695.85</v>
      </c>
      <c r="G106" s="691">
        <f t="shared" si="10"/>
        <v>8002.2</v>
      </c>
      <c r="H106" s="659">
        <f>ROUND(IF('Заказ, cкидки и курсы валют'!$J$23*E106/1000*D106&lt;387,387,'Заказ, cкидки и курсы валют'!$J$23*E106/1000*D106)*(1-'Заказ, cкидки и курсы валют'!$I$12),2)</f>
        <v>400.11</v>
      </c>
      <c r="I106" s="825"/>
      <c r="J106" s="96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480.13</v>
      </c>
    </row>
    <row r="107" spans="1:10" ht="13.5" thickBot="1">
      <c r="A107" s="166" t="s">
        <v>7732</v>
      </c>
      <c r="B107" s="706" t="s">
        <v>3426</v>
      </c>
      <c r="C107" s="2288">
        <v>1.72</v>
      </c>
      <c r="D107" s="1556">
        <v>50</v>
      </c>
      <c r="E107" s="1705">
        <f t="shared" si="8"/>
        <v>572.61</v>
      </c>
      <c r="F107" s="471">
        <f t="shared" si="12"/>
        <v>572.61</v>
      </c>
      <c r="G107" s="691">
        <f t="shared" si="10"/>
        <v>7740</v>
      </c>
      <c r="H107" s="659">
        <f>ROUND(IF('Заказ, cкидки и курсы валют'!$J$23*E107/1000*D107&lt;387,387,'Заказ, cкидки и курсы валют'!$J$23*E107/1000*D107)*(1-'Заказ, cкидки и курсы валют'!$I$12),2)</f>
        <v>387</v>
      </c>
      <c r="I107" s="825"/>
      <c r="J107" s="96">
        <f>ROUND(IF(H107&lt;'Заказ, cкидки и курсы валют'!$B$39,H107*0.54*100/(100-'Заказ, cкидки и курсы валют'!$C$39),IF(H107&lt;'Заказ, cкидки и курсы валют'!$B$40,H107*0.54*100/(100-'Заказ, cкидки и курсы валют'!$C$40),IF(H107&lt;'Заказ, cкидки и курсы валют'!$B$41,H107*0.54*100/(100-'Заказ, cкидки и курсы валют'!$C$41),IF(H107&lt;'Заказ, cкидки и курсы валют'!$B$42,H107*0.54*100/(100-'Заказ, cкидки и курсы валют'!$C$42),IF(H107&lt;'Заказ, cкидки и курсы валют'!$B$43,H107*0.54*100/(100-'Заказ, cкидки и курсы валют'!$C$43),H107))))),2)</f>
        <v>464.4</v>
      </c>
    </row>
    <row r="108" spans="1:10" ht="13.5" thickBot="1">
      <c r="A108" s="166" t="s">
        <v>7733</v>
      </c>
      <c r="B108" s="706" t="s">
        <v>3427</v>
      </c>
      <c r="C108" s="2288">
        <v>1.85</v>
      </c>
      <c r="D108" s="1556">
        <v>50</v>
      </c>
      <c r="E108" s="1705">
        <f t="shared" si="8"/>
        <v>608.91</v>
      </c>
      <c r="F108" s="471">
        <f t="shared" si="12"/>
        <v>608.91</v>
      </c>
      <c r="G108" s="691">
        <f t="shared" si="10"/>
        <v>7740</v>
      </c>
      <c r="H108" s="659">
        <f>ROUND(IF('Заказ, cкидки и курсы валют'!$J$23*E108/1000*D108&lt;387,387,'Заказ, cкидки и курсы валют'!$J$23*E108/1000*D108)*(1-'Заказ, cкидки и курсы валют'!$I$12),2)</f>
        <v>387</v>
      </c>
      <c r="I108" s="825"/>
      <c r="J108" s="96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464.4</v>
      </c>
    </row>
    <row r="109" spans="1:10" ht="13.5" thickBot="1">
      <c r="A109" s="166" t="s">
        <v>7734</v>
      </c>
      <c r="B109" s="706" t="s">
        <v>2604</v>
      </c>
      <c r="C109" s="2288">
        <v>2.2000000000000002</v>
      </c>
      <c r="D109" s="1556">
        <v>50</v>
      </c>
      <c r="E109" s="1705">
        <f t="shared" si="8"/>
        <v>681.99</v>
      </c>
      <c r="F109" s="471">
        <f t="shared" si="12"/>
        <v>681.99</v>
      </c>
      <c r="G109" s="691">
        <f t="shared" si="10"/>
        <v>7842.7999999999993</v>
      </c>
      <c r="H109" s="659">
        <f>ROUND(IF('Заказ, cкидки и курсы валют'!$J$23*E109/1000*D109&lt;387,387,'Заказ, cкидки и курсы валют'!$J$23*E109/1000*D109)*(1-'Заказ, cкидки и курсы валют'!$I$12),2)</f>
        <v>392.14</v>
      </c>
      <c r="I109" s="825"/>
      <c r="J109" s="96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470.57</v>
      </c>
    </row>
    <row r="110" spans="1:10" ht="13.5" thickBot="1">
      <c r="A110" s="166" t="s">
        <v>7735</v>
      </c>
      <c r="B110" s="706" t="s">
        <v>3428</v>
      </c>
      <c r="C110" s="2288">
        <v>2.38</v>
      </c>
      <c r="D110" s="1556">
        <v>50</v>
      </c>
      <c r="E110" s="1705">
        <f t="shared" si="8"/>
        <v>747.68999999999994</v>
      </c>
      <c r="F110" s="471">
        <f t="shared" si="12"/>
        <v>747.69</v>
      </c>
      <c r="G110" s="691">
        <f t="shared" si="10"/>
        <v>8598.4</v>
      </c>
      <c r="H110" s="659">
        <f>ROUND(IF('Заказ, cкидки и курсы валют'!$J$23*E110/1000*D110&lt;387,387,'Заказ, cкидки и курсы валют'!$J$23*E110/1000*D110)*(1-'Заказ, cкидки и курсы валют'!$I$12),2)</f>
        <v>429.92</v>
      </c>
      <c r="I110" s="825"/>
      <c r="J110" s="96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515.9</v>
      </c>
    </row>
    <row r="111" spans="1:10" ht="13.5" thickBot="1">
      <c r="A111" s="166" t="s">
        <v>7736</v>
      </c>
      <c r="B111" s="706" t="s">
        <v>166</v>
      </c>
      <c r="C111" s="2288">
        <v>2.92</v>
      </c>
      <c r="D111" s="1556">
        <v>25</v>
      </c>
      <c r="E111" s="1705">
        <f t="shared" si="8"/>
        <v>825.15000000000009</v>
      </c>
      <c r="F111" s="471">
        <f t="shared" si="12"/>
        <v>825.15</v>
      </c>
      <c r="G111" s="691">
        <f t="shared" si="10"/>
        <v>15480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825"/>
      <c r="J111" s="96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464.4</v>
      </c>
    </row>
    <row r="112" spans="1:10" ht="13.5" thickBot="1">
      <c r="A112" s="166" t="s">
        <v>7737</v>
      </c>
      <c r="B112" s="706" t="s">
        <v>167</v>
      </c>
      <c r="C112" s="2288">
        <v>3.52</v>
      </c>
      <c r="D112" s="1556">
        <v>25</v>
      </c>
      <c r="E112" s="1705">
        <f t="shared" si="8"/>
        <v>1028.97</v>
      </c>
      <c r="F112" s="471">
        <f t="shared" si="12"/>
        <v>1028.97</v>
      </c>
      <c r="G112" s="691">
        <f t="shared" si="10"/>
        <v>15480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825"/>
      <c r="J112" s="96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464.4</v>
      </c>
    </row>
    <row r="113" spans="1:10" ht="13.5" thickBot="1">
      <c r="A113" s="166" t="s">
        <v>7738</v>
      </c>
      <c r="B113" s="706" t="s">
        <v>168</v>
      </c>
      <c r="C113" s="2288">
        <v>4.12</v>
      </c>
      <c r="D113" s="1556">
        <v>25</v>
      </c>
      <c r="E113" s="1705">
        <f t="shared" si="8"/>
        <v>1569.33</v>
      </c>
      <c r="F113" s="471">
        <f t="shared" si="12"/>
        <v>1569.33</v>
      </c>
      <c r="G113" s="691">
        <f t="shared" si="10"/>
        <v>18047.2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451.18</v>
      </c>
      <c r="I113" s="825"/>
      <c r="J113" s="96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541.41999999999996</v>
      </c>
    </row>
    <row r="114" spans="1:10" ht="13.5" thickBot="1">
      <c r="A114" s="166" t="s">
        <v>7739</v>
      </c>
      <c r="B114" s="706" t="s">
        <v>604</v>
      </c>
      <c r="C114" s="2288">
        <v>4.6100000000000003</v>
      </c>
      <c r="D114" s="1556">
        <v>25</v>
      </c>
      <c r="E114" s="1705">
        <f t="shared" si="8"/>
        <v>1381.92</v>
      </c>
      <c r="F114" s="471">
        <f t="shared" si="12"/>
        <v>1381.92</v>
      </c>
      <c r="G114" s="691">
        <f t="shared" si="10"/>
        <v>15892.000000000002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397.3</v>
      </c>
      <c r="I114" s="825"/>
      <c r="J114" s="96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476.76</v>
      </c>
    </row>
    <row r="115" spans="1:10" ht="13.5" thickBot="1">
      <c r="A115" s="166" t="s">
        <v>7740</v>
      </c>
      <c r="B115" s="706" t="s">
        <v>169</v>
      </c>
      <c r="C115" s="2288">
        <v>5.32</v>
      </c>
      <c r="D115" s="1556">
        <v>25</v>
      </c>
      <c r="E115" s="1705">
        <f t="shared" si="8"/>
        <v>1850.67</v>
      </c>
      <c r="F115" s="471">
        <f t="shared" si="12"/>
        <v>1850.67</v>
      </c>
      <c r="G115" s="691">
        <f t="shared" si="10"/>
        <v>21282.800000000003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532.07000000000005</v>
      </c>
      <c r="I115" s="825"/>
      <c r="J115" s="96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638.48</v>
      </c>
    </row>
    <row r="116" spans="1:10" ht="13.5" thickBot="1">
      <c r="A116" s="166" t="s">
        <v>7741</v>
      </c>
      <c r="B116" s="706" t="s">
        <v>605</v>
      </c>
      <c r="C116" s="2288">
        <v>5.7</v>
      </c>
      <c r="D116" s="1556">
        <v>25</v>
      </c>
      <c r="E116" s="1705">
        <f t="shared" si="8"/>
        <v>1757.22</v>
      </c>
      <c r="F116" s="471">
        <f t="shared" si="12"/>
        <v>1757.22</v>
      </c>
      <c r="G116" s="691">
        <f t="shared" si="10"/>
        <v>20208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505.2</v>
      </c>
      <c r="I116" s="825"/>
      <c r="J116" s="96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606.24</v>
      </c>
    </row>
    <row r="117" spans="1:10" ht="13.5" thickBot="1">
      <c r="A117" s="166" t="s">
        <v>7742</v>
      </c>
      <c r="B117" s="706" t="s">
        <v>170</v>
      </c>
      <c r="C117" s="2288">
        <v>6.45</v>
      </c>
      <c r="D117" s="1556">
        <v>25</v>
      </c>
      <c r="E117" s="1705">
        <f t="shared" si="8"/>
        <v>2028.87</v>
      </c>
      <c r="F117" s="471">
        <f t="shared" si="12"/>
        <v>2028.87</v>
      </c>
      <c r="G117" s="691">
        <f t="shared" si="10"/>
        <v>23331.999999999996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583.29999999999995</v>
      </c>
      <c r="I117" s="825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629.96</v>
      </c>
    </row>
    <row r="118" spans="1:10" ht="13.5" thickBot="1">
      <c r="A118" s="166" t="s">
        <v>7743</v>
      </c>
      <c r="B118" s="706" t="s">
        <v>171</v>
      </c>
      <c r="C118" s="2288">
        <v>7.87</v>
      </c>
      <c r="D118" s="1556">
        <v>25</v>
      </c>
      <c r="E118" s="1705">
        <f t="shared" si="8"/>
        <v>2392.08</v>
      </c>
      <c r="F118" s="471">
        <f t="shared" si="12"/>
        <v>2392.08</v>
      </c>
      <c r="G118" s="691">
        <f t="shared" si="10"/>
        <v>27508.799999999999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687.72</v>
      </c>
      <c r="I118" s="825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742.74</v>
      </c>
    </row>
    <row r="119" spans="1:10" ht="13.5" thickBot="1">
      <c r="A119" s="166" t="s">
        <v>7744</v>
      </c>
      <c r="B119" s="706" t="s">
        <v>1328</v>
      </c>
      <c r="C119" s="2288">
        <v>8.4600000000000009</v>
      </c>
      <c r="D119" s="1556">
        <v>25</v>
      </c>
      <c r="E119" s="1705">
        <f t="shared" si="8"/>
        <v>2959.29</v>
      </c>
      <c r="F119" s="471">
        <f t="shared" si="12"/>
        <v>2959.29</v>
      </c>
      <c r="G119" s="691">
        <f t="shared" si="10"/>
        <v>34032</v>
      </c>
      <c r="H119" s="659">
        <f>ROUND(IF('Заказ, cкидки и курсы валют'!$J$23*E119/1000*D119&lt;387,387,'Заказ, cкидки и курсы валют'!$J$23*E119/1000*D119)*(1-'Заказ, cкидки и курсы валют'!$I$12),2)</f>
        <v>850.8</v>
      </c>
      <c r="I119" s="825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918.86</v>
      </c>
    </row>
    <row r="120" spans="1:10" ht="13.5" thickBot="1">
      <c r="A120" s="166" t="s">
        <v>7745</v>
      </c>
      <c r="B120" s="706" t="s">
        <v>172</v>
      </c>
      <c r="C120" s="2288">
        <v>9.0399999999999991</v>
      </c>
      <c r="D120" s="1556">
        <v>25</v>
      </c>
      <c r="E120" s="1705">
        <f t="shared" ref="E120:E137" si="13">E44*3</f>
        <v>2837.0099999999998</v>
      </c>
      <c r="F120" s="471">
        <f t="shared" si="12"/>
        <v>2837.01</v>
      </c>
      <c r="G120" s="691">
        <f t="shared" si="10"/>
        <v>32625.599999999999</v>
      </c>
      <c r="H120" s="659">
        <f>ROUND(IF('Заказ, cкидки и курсы валют'!$J$23*E120/1000*D120&lt;387,387,'Заказ, cкидки и курсы валют'!$J$23*E120/1000*D120)*(1-'Заказ, cкидки и курсы валют'!$I$12),2)</f>
        <v>815.64</v>
      </c>
      <c r="I120" s="825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880.89</v>
      </c>
    </row>
    <row r="121" spans="1:10" ht="13.5" thickBot="1">
      <c r="A121" s="166" t="s">
        <v>7746</v>
      </c>
      <c r="B121" s="706" t="s">
        <v>3963</v>
      </c>
      <c r="C121" s="2288">
        <v>9.6300000000000008</v>
      </c>
      <c r="D121" s="1556">
        <v>25</v>
      </c>
      <c r="E121" s="1705">
        <f t="shared" si="13"/>
        <v>3407.3999999999996</v>
      </c>
      <c r="F121" s="471">
        <f t="shared" si="12"/>
        <v>3407.4</v>
      </c>
      <c r="G121" s="691">
        <f t="shared" si="10"/>
        <v>39185.200000000004</v>
      </c>
      <c r="H121" s="659">
        <f>ROUND(IF('Заказ, cкидки и курсы валют'!$J$23*E121/1000*D121&lt;387,387,'Заказ, cкидки и курсы валют'!$J$23*E121/1000*D121)*(1-'Заказ, cкидки и курсы валют'!$I$12),2)</f>
        <v>979.63</v>
      </c>
      <c r="I121" s="825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979.63</v>
      </c>
    </row>
    <row r="122" spans="1:10" ht="13.5" thickBot="1">
      <c r="A122" s="166" t="s">
        <v>7747</v>
      </c>
      <c r="B122" s="706" t="s">
        <v>173</v>
      </c>
      <c r="C122" s="2288">
        <v>10.220000000000001</v>
      </c>
      <c r="D122" s="1556">
        <v>25</v>
      </c>
      <c r="E122" s="1705">
        <f t="shared" si="13"/>
        <v>3276.4800000000005</v>
      </c>
      <c r="F122" s="471">
        <f t="shared" si="12"/>
        <v>3276.48</v>
      </c>
      <c r="G122" s="691">
        <f t="shared" si="10"/>
        <v>37679.599999999999</v>
      </c>
      <c r="H122" s="659">
        <f>ROUND(IF('Заказ, cкидки и курсы валют'!$J$23*E122/1000*D122&lt;387,387,'Заказ, cкидки и курсы валют'!$J$23*E122/1000*D122)*(1-'Заказ, cкидки и курсы валют'!$I$12),2)</f>
        <v>941.99</v>
      </c>
      <c r="I122" s="825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941.99</v>
      </c>
    </row>
    <row r="123" spans="1:10" ht="13.5" thickBot="1">
      <c r="A123" s="166" t="s">
        <v>7748</v>
      </c>
      <c r="B123" s="706" t="s">
        <v>174</v>
      </c>
      <c r="C123" s="2288">
        <v>11.71</v>
      </c>
      <c r="D123" s="1556">
        <v>10</v>
      </c>
      <c r="E123" s="1705">
        <f t="shared" si="13"/>
        <v>4048.0199999999995</v>
      </c>
      <c r="F123" s="471">
        <f t="shared" si="12"/>
        <v>4048.02</v>
      </c>
      <c r="G123" s="691">
        <f t="shared" si="10"/>
        <v>46552</v>
      </c>
      <c r="H123" s="659">
        <f>ROUND(IF('Заказ, cкидки и курсы валют'!$J$23*E123/1000*D123&lt;387,387,'Заказ, cкидки и курсы валют'!$J$23*E123/1000*D123)*(1-'Заказ, cкидки и курсы валют'!$I$12),2)</f>
        <v>465.52</v>
      </c>
      <c r="I123" s="825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558.62</v>
      </c>
    </row>
    <row r="124" spans="1:10" ht="13.5" thickBot="1">
      <c r="A124" s="166" t="s">
        <v>7749</v>
      </c>
      <c r="B124" s="706" t="s">
        <v>175</v>
      </c>
      <c r="C124" s="2288">
        <v>12.57</v>
      </c>
      <c r="D124" s="1556">
        <v>10</v>
      </c>
      <c r="E124" s="1705">
        <f t="shared" si="13"/>
        <v>4055.1000000000004</v>
      </c>
      <c r="F124" s="471">
        <f t="shared" si="12"/>
        <v>4055.1</v>
      </c>
      <c r="G124" s="691">
        <f t="shared" si="10"/>
        <v>46634</v>
      </c>
      <c r="H124" s="659">
        <f>ROUND(IF('Заказ, cкидки и курсы валют'!$J$23*E124/1000*D124&lt;387,387,'Заказ, cкидки и курсы валют'!$J$23*E124/1000*D124)*(1-'Заказ, cкидки и курсы валют'!$I$12),2)</f>
        <v>466.34</v>
      </c>
      <c r="I124" s="825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559.61</v>
      </c>
    </row>
    <row r="125" spans="1:10" ht="13.5" thickBot="1">
      <c r="A125" s="166" t="s">
        <v>7750</v>
      </c>
      <c r="B125" s="706" t="s">
        <v>3434</v>
      </c>
      <c r="C125" s="2288">
        <v>2.73</v>
      </c>
      <c r="D125" s="1556">
        <v>50</v>
      </c>
      <c r="E125" s="1705">
        <f t="shared" si="13"/>
        <v>1184.43</v>
      </c>
      <c r="F125" s="471">
        <f t="shared" si="12"/>
        <v>1184.43</v>
      </c>
      <c r="G125" s="691">
        <f t="shared" si="10"/>
        <v>13620.999999999998</v>
      </c>
      <c r="H125" s="659">
        <f>ROUND(IF('Заказ, cкидки и курсы валют'!$J$23*E125/1000*D125&lt;387,387,'Заказ, cкидки и курсы валют'!$J$23*E125/1000*D125)*(1-'Заказ, cкидки и курсы валют'!$I$12),2)</f>
        <v>681.05</v>
      </c>
      <c r="I125" s="825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735.53</v>
      </c>
    </row>
    <row r="126" spans="1:10" ht="13.5" thickBot="1">
      <c r="A126" s="166" t="s">
        <v>7751</v>
      </c>
      <c r="B126" s="706" t="s">
        <v>3435</v>
      </c>
      <c r="C126" s="2288">
        <v>3.08</v>
      </c>
      <c r="D126" s="1556">
        <v>50</v>
      </c>
      <c r="E126" s="1705">
        <f t="shared" si="13"/>
        <v>907.05000000000007</v>
      </c>
      <c r="F126" s="471">
        <f t="shared" si="12"/>
        <v>907.05</v>
      </c>
      <c r="G126" s="691">
        <f t="shared" si="10"/>
        <v>10431</v>
      </c>
      <c r="H126" s="659">
        <f>ROUND(IF('Заказ, cкидки и курсы валют'!$J$23*E126/1000*D126&lt;387,387,'Заказ, cкидки и курсы валют'!$J$23*E126/1000*D126)*(1-'Заказ, cкидки и курсы валют'!$I$12),2)</f>
        <v>521.54999999999995</v>
      </c>
      <c r="I126" s="825"/>
      <c r="J126" s="96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625.86</v>
      </c>
    </row>
    <row r="127" spans="1:10" ht="13.5" thickBot="1">
      <c r="A127" s="166" t="s">
        <v>7752</v>
      </c>
      <c r="B127" s="706" t="s">
        <v>3761</v>
      </c>
      <c r="C127" s="2288">
        <v>3.43</v>
      </c>
      <c r="D127" s="1556">
        <v>50</v>
      </c>
      <c r="E127" s="1705">
        <f t="shared" si="13"/>
        <v>1003.71</v>
      </c>
      <c r="F127" s="471">
        <f t="shared" si="12"/>
        <v>1003.71</v>
      </c>
      <c r="G127" s="691">
        <f t="shared" si="10"/>
        <v>11542.6</v>
      </c>
      <c r="H127" s="659">
        <f>ROUND(IF('Заказ, cкидки и курсы валют'!$J$23*E127/1000*D127&lt;387,387,'Заказ, cкидки и курсы валют'!$J$23*E127/1000*D127)*(1-'Заказ, cкидки и курсы валют'!$I$12),2)</f>
        <v>577.13</v>
      </c>
      <c r="I127" s="825"/>
      <c r="J127" s="96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623.29999999999995</v>
      </c>
    </row>
    <row r="128" spans="1:10" ht="13.5" thickBot="1">
      <c r="A128" s="166" t="s">
        <v>7753</v>
      </c>
      <c r="B128" s="706" t="s">
        <v>99</v>
      </c>
      <c r="C128" s="2288">
        <v>3.78</v>
      </c>
      <c r="D128" s="1556">
        <v>50</v>
      </c>
      <c r="E128" s="1705">
        <f t="shared" si="13"/>
        <v>1110</v>
      </c>
      <c r="F128" s="471">
        <f t="shared" si="12"/>
        <v>1110</v>
      </c>
      <c r="G128" s="691">
        <f t="shared" si="10"/>
        <v>12765</v>
      </c>
      <c r="H128" s="659">
        <f>ROUND(IF('Заказ, cкидки и курсы валют'!$J$23*E128/1000*D128&lt;387,387,'Заказ, cкидки и курсы валют'!$J$23*E128/1000*D128)*(1-'Заказ, cкидки и курсы валют'!$I$12),2)</f>
        <v>638.25</v>
      </c>
      <c r="I128" s="825"/>
      <c r="J128" s="96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689.31</v>
      </c>
    </row>
    <row r="129" spans="1:10" ht="13.5" thickBot="1">
      <c r="A129" s="166" t="s">
        <v>7754</v>
      </c>
      <c r="B129" s="706" t="s">
        <v>100</v>
      </c>
      <c r="C129" s="2288">
        <v>4.4800000000000004</v>
      </c>
      <c r="D129" s="1556">
        <v>20</v>
      </c>
      <c r="E129" s="1705">
        <f t="shared" si="13"/>
        <v>1224.27</v>
      </c>
      <c r="F129" s="471">
        <f t="shared" si="12"/>
        <v>1224.27</v>
      </c>
      <c r="G129" s="691">
        <f t="shared" si="10"/>
        <v>19350</v>
      </c>
      <c r="H129" s="659">
        <f>ROUND(IF('Заказ, cкидки и курсы валют'!$J$23*E129/1000*D129&lt;387,387,'Заказ, cкидки и курсы валют'!$J$23*E129/1000*D129)*(1-'Заказ, cкидки и курсы валют'!$I$12),2)</f>
        <v>387</v>
      </c>
      <c r="I129" s="825"/>
      <c r="J129" s="96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464.4</v>
      </c>
    </row>
    <row r="130" spans="1:10" ht="13.5" thickBot="1">
      <c r="A130" s="166" t="s">
        <v>7755</v>
      </c>
      <c r="B130" s="706" t="s">
        <v>1317</v>
      </c>
      <c r="C130" s="2288">
        <v>4.8899999999999997</v>
      </c>
      <c r="D130" s="1556">
        <v>20</v>
      </c>
      <c r="E130" s="1705">
        <f t="shared" si="13"/>
        <v>1560.3899999999999</v>
      </c>
      <c r="F130" s="471">
        <f t="shared" si="12"/>
        <v>1560.39</v>
      </c>
      <c r="G130" s="691">
        <f t="shared" si="10"/>
        <v>19350</v>
      </c>
      <c r="H130" s="659">
        <f>ROUND(IF('Заказ, cкидки и курсы валют'!$J$23*E130/1000*D130&lt;387,387,'Заказ, cкидки и курсы валют'!$J$23*E130/1000*D130)*(1-'Заказ, cкидки и курсы валют'!$I$12),2)</f>
        <v>387</v>
      </c>
      <c r="I130" s="825"/>
      <c r="J130" s="96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464.4</v>
      </c>
    </row>
    <row r="131" spans="1:10" ht="13.5" thickBot="1">
      <c r="A131" s="166" t="s">
        <v>7756</v>
      </c>
      <c r="B131" s="706" t="s">
        <v>188</v>
      </c>
      <c r="C131" s="2288">
        <v>6.23</v>
      </c>
      <c r="D131" s="1556">
        <v>20</v>
      </c>
      <c r="E131" s="1705">
        <f t="shared" si="13"/>
        <v>1742.6399999999999</v>
      </c>
      <c r="F131" s="471">
        <f t="shared" si="12"/>
        <v>1742.64</v>
      </c>
      <c r="G131" s="691">
        <f t="shared" si="10"/>
        <v>20040.5</v>
      </c>
      <c r="H131" s="659">
        <f>ROUND(IF('Заказ, cкидки и курсы валют'!$J$23*E131/1000*D131&lt;387,387,'Заказ, cкидки и курсы валют'!$J$23*E131/1000*D131)*(1-'Заказ, cкидки и курсы валют'!$I$12),2)</f>
        <v>400.81</v>
      </c>
      <c r="I131" s="825"/>
      <c r="J131" s="96">
        <f>ROUND(IF(H131&lt;'Заказ, cкидки и курсы валют'!$B$39,H131*0.54*100/(100-'Заказ, cкидки и курсы валют'!$C$39),IF(H131&lt;'Заказ, cкидки и курсы валют'!$B$40,H131*0.54*100/(100-'Заказ, cкидки и курсы валют'!$C$40),IF(H131&lt;'Заказ, cкидки и курсы валют'!$B$41,H131*0.54*100/(100-'Заказ, cкидки и курсы валют'!$C$41),IF(H131&lt;'Заказ, cкидки и курсы валют'!$B$42,H131*0.54*100/(100-'Заказ, cкидки и курсы валют'!$C$42),IF(H131&lt;'Заказ, cкидки и курсы валют'!$B$43,H131*0.54*100/(100-'Заказ, cкидки и курсы валют'!$C$43),H131))))),2)</f>
        <v>480.97</v>
      </c>
    </row>
    <row r="132" spans="1:10" ht="13.5" thickBot="1">
      <c r="A132" s="166" t="s">
        <v>7757</v>
      </c>
      <c r="B132" s="706" t="s">
        <v>609</v>
      </c>
      <c r="C132" s="2288">
        <v>7.11</v>
      </c>
      <c r="D132" s="1556">
        <v>20</v>
      </c>
      <c r="E132" s="1705">
        <f t="shared" si="13"/>
        <v>1845.2400000000002</v>
      </c>
      <c r="F132" s="471">
        <f t="shared" si="12"/>
        <v>1845.24</v>
      </c>
      <c r="G132" s="691">
        <f t="shared" si="10"/>
        <v>21220.5</v>
      </c>
      <c r="H132" s="659">
        <f>ROUND(IF('Заказ, cкидки и курсы валют'!$J$23*E132/1000*D132&lt;387,387,'Заказ, cкидки и курсы валют'!$J$23*E132/1000*D132)*(1-'Заказ, cкидки и курсы валют'!$I$12),2)</f>
        <v>424.41</v>
      </c>
      <c r="I132" s="825"/>
      <c r="J132" s="96">
        <f>ROUND(IF(H132&lt;'Заказ, cкидки и курсы валют'!$B$39,H132*0.54*100/(100-'Заказ, cкидки и курсы валют'!$C$39),IF(H132&lt;'Заказ, cкидки и курсы валют'!$B$40,H132*0.54*100/(100-'Заказ, cкидки и курсы валют'!$C$40),IF(H132&lt;'Заказ, cкидки и курсы валют'!$B$41,H132*0.54*100/(100-'Заказ, cкидки и курсы валют'!$C$41),IF(H132&lt;'Заказ, cкидки и курсы валют'!$B$42,H132*0.54*100/(100-'Заказ, cкидки и курсы валют'!$C$42),IF(H132&lt;'Заказ, cкидки и курсы валют'!$B$43,H132*0.54*100/(100-'Заказ, cкидки и курсы валют'!$C$43),H132))))),2)</f>
        <v>509.29</v>
      </c>
    </row>
    <row r="133" spans="1:10" ht="13.5" thickBot="1">
      <c r="A133" s="166" t="s">
        <v>7758</v>
      </c>
      <c r="B133" s="706" t="s">
        <v>177</v>
      </c>
      <c r="C133" s="2288">
        <v>7.98</v>
      </c>
      <c r="D133" s="1556">
        <v>20</v>
      </c>
      <c r="E133" s="1705">
        <f t="shared" si="13"/>
        <v>2228.19</v>
      </c>
      <c r="F133" s="471">
        <f t="shared" si="12"/>
        <v>2228.19</v>
      </c>
      <c r="G133" s="691">
        <f t="shared" si="10"/>
        <v>25624.000000000004</v>
      </c>
      <c r="H133" s="659">
        <f>ROUND(IF('Заказ, cкидки и курсы валют'!$J$23*E133/1000*D133&lt;387,387,'Заказ, cкидки и курсы валют'!$J$23*E133/1000*D133)*(1-'Заказ, cкидки и курсы валют'!$I$12),2)</f>
        <v>512.48</v>
      </c>
      <c r="I133" s="825"/>
      <c r="J133" s="96">
        <f>ROUND(IF(H133&lt;'Заказ, cкидки и курсы валют'!$B$39,H133*0.54*100/(100-'Заказ, cкидки и курсы валют'!$C$39),IF(H133&lt;'Заказ, cкидки и курсы валют'!$B$40,H133*0.54*100/(100-'Заказ, cкидки и курсы валют'!$C$40),IF(H133&lt;'Заказ, cкидки и курсы валют'!$B$41,H133*0.54*100/(100-'Заказ, cкидки и курсы валют'!$C$41),IF(H133&lt;'Заказ, cкидки и курсы валют'!$B$42,H133*0.54*100/(100-'Заказ, cкидки и курсы валют'!$C$42),IF(H133&lt;'Заказ, cкидки и курсы валют'!$B$43,H133*0.54*100/(100-'Заказ, cкидки и курсы валют'!$C$43),H133))))),2)</f>
        <v>614.98</v>
      </c>
    </row>
    <row r="134" spans="1:10" ht="13.5" thickBot="1">
      <c r="A134" s="166" t="s">
        <v>7759</v>
      </c>
      <c r="B134" s="706" t="s">
        <v>83</v>
      </c>
      <c r="C134" s="2288">
        <v>8.3000000000000007</v>
      </c>
      <c r="D134" s="1556">
        <v>20</v>
      </c>
      <c r="E134" s="1705">
        <f t="shared" si="13"/>
        <v>2545.41</v>
      </c>
      <c r="F134" s="471">
        <f t="shared" si="12"/>
        <v>2545.41</v>
      </c>
      <c r="G134" s="691">
        <f t="shared" si="10"/>
        <v>29272.000000000004</v>
      </c>
      <c r="H134" s="659">
        <f>ROUND(IF('Заказ, cкидки и курсы валют'!$J$23*E134/1000*D134&lt;387,387,'Заказ, cкидки и курсы валют'!$J$23*E134/1000*D134)*(1-'Заказ, cкидки и курсы валют'!$I$12),2)</f>
        <v>585.44000000000005</v>
      </c>
      <c r="I134" s="825"/>
      <c r="J134" s="96">
        <f>ROUND(IF(H134&lt;'Заказ, cкидки и курсы валют'!$B$39,H134*0.54*100/(100-'Заказ, cкидки и курсы валют'!$C$39),IF(H134&lt;'Заказ, cкидки и курсы валют'!$B$40,H134*0.54*100/(100-'Заказ, cкидки и курсы валют'!$C$40),IF(H134&lt;'Заказ, cкидки и курсы валют'!$B$41,H134*0.54*100/(100-'Заказ, cкидки и курсы валют'!$C$41),IF(H134&lt;'Заказ, cкидки и курсы валют'!$B$42,H134*0.54*100/(100-'Заказ, cкидки и курсы валют'!$C$42),IF(H134&lt;'Заказ, cкидки и курсы валют'!$B$43,H134*0.54*100/(100-'Заказ, cкидки и курсы валют'!$C$43),H134))))),2)</f>
        <v>632.28</v>
      </c>
    </row>
    <row r="135" spans="1:10" ht="13.5" thickBot="1">
      <c r="A135" s="166" t="s">
        <v>7760</v>
      </c>
      <c r="B135" s="706" t="s">
        <v>178</v>
      </c>
      <c r="C135" s="2288">
        <v>9.73</v>
      </c>
      <c r="D135" s="1556">
        <v>10</v>
      </c>
      <c r="E135" s="1705">
        <f t="shared" si="13"/>
        <v>2801.19</v>
      </c>
      <c r="F135" s="471">
        <f t="shared" si="12"/>
        <v>2801.19</v>
      </c>
      <c r="G135" s="691">
        <f t="shared" si="10"/>
        <v>38700</v>
      </c>
      <c r="H135" s="659">
        <f>ROUND(IF('Заказ, cкидки и курсы валют'!$J$23*E135/1000*D135&lt;387,387,'Заказ, cкидки и курсы валют'!$J$23*E135/1000*D135)*(1-'Заказ, cкидки и курсы валют'!$I$12),2)</f>
        <v>387</v>
      </c>
      <c r="I135" s="825"/>
      <c r="J135" s="96">
        <f>ROUND(IF(H135&lt;'Заказ, cкидки и курсы валют'!$B$39,H135*0.54*100/(100-'Заказ, cкидки и курсы валют'!$C$39),IF(H135&lt;'Заказ, cкидки и курсы валют'!$B$40,H135*0.54*100/(100-'Заказ, cкидки и курсы валют'!$C$40),IF(H135&lt;'Заказ, cкидки и курсы валют'!$B$41,H135*0.54*100/(100-'Заказ, cкидки и курсы валют'!$C$41),IF(H135&lt;'Заказ, cкидки и курсы валют'!$B$42,H135*0.54*100/(100-'Заказ, cкидки и курсы валют'!$C$42),IF(H135&lt;'Заказ, cкидки и курсы валют'!$B$43,H135*0.54*100/(100-'Заказ, cкидки и курсы валют'!$C$43),H135))))),2)</f>
        <v>464.4</v>
      </c>
    </row>
    <row r="136" spans="1:10" ht="13.5" thickBot="1">
      <c r="A136" s="166" t="s">
        <v>7761</v>
      </c>
      <c r="B136" s="706" t="s">
        <v>2915</v>
      </c>
      <c r="C136" s="2288">
        <v>10.6</v>
      </c>
      <c r="D136" s="1556">
        <v>10</v>
      </c>
      <c r="E136" s="1705">
        <f t="shared" si="13"/>
        <v>3238.8900000000003</v>
      </c>
      <c r="F136" s="471">
        <f t="shared" si="12"/>
        <v>3238.89</v>
      </c>
      <c r="G136" s="691">
        <f t="shared" si="10"/>
        <v>38700</v>
      </c>
      <c r="H136" s="659">
        <f>ROUND(IF('Заказ, cкидки и курсы валют'!$J$23*E136/1000*D136&lt;387,387,'Заказ, cкидки и курсы валют'!$J$23*E136/1000*D136)*(1-'Заказ, cкидки и курсы валют'!$I$12),2)</f>
        <v>387</v>
      </c>
      <c r="I136" s="825"/>
      <c r="J136" s="96">
        <f>ROUND(IF(H136&lt;'Заказ, cкидки и курсы валют'!$B$39,H136*0.54*100/(100-'Заказ, cкидки и курсы валют'!$C$39),IF(H136&lt;'Заказ, cкидки и курсы валют'!$B$40,H136*0.54*100/(100-'Заказ, cкидки и курсы валют'!$C$40),IF(H136&lt;'Заказ, cкидки и курсы валют'!$B$41,H136*0.54*100/(100-'Заказ, cкидки и курсы валют'!$C$41),IF(H136&lt;'Заказ, cкидки и курсы валют'!$B$42,H136*0.54*100/(100-'Заказ, cкидки и курсы валют'!$C$42),IF(H136&lt;'Заказ, cкидки и курсы валют'!$B$43,H136*0.54*100/(100-'Заказ, cкидки и курсы валют'!$C$43),H136))))),2)</f>
        <v>464.4</v>
      </c>
    </row>
    <row r="137" spans="1:10" ht="13.5" thickBot="1">
      <c r="A137" s="166" t="s">
        <v>7762</v>
      </c>
      <c r="B137" s="706" t="s">
        <v>179</v>
      </c>
      <c r="C137" s="2288">
        <v>11.5</v>
      </c>
      <c r="D137" s="1556">
        <v>10</v>
      </c>
      <c r="E137" s="1705">
        <f t="shared" si="13"/>
        <v>3272.2200000000003</v>
      </c>
      <c r="F137" s="471">
        <f t="shared" si="12"/>
        <v>3272.22</v>
      </c>
      <c r="G137" s="691">
        <f t="shared" si="10"/>
        <v>38700</v>
      </c>
      <c r="H137" s="659">
        <f>ROUND(IF('Заказ, cкидки и курсы валют'!$J$23*E137/1000*D137&lt;387,387,'Заказ, cкидки и курсы валют'!$J$23*E137/1000*D137)*(1-'Заказ, cкидки и курсы валют'!$I$12),2)</f>
        <v>387</v>
      </c>
      <c r="I137" s="825"/>
      <c r="J137" s="96">
        <f>ROUND(IF(H137&lt;'Заказ, cкидки и курсы валют'!$B$39,H137*0.54*100/(100-'Заказ, cкидки и курсы валют'!$C$39),IF(H137&lt;'Заказ, cкидки и курсы валют'!$B$40,H137*0.54*100/(100-'Заказ, cкидки и курсы валют'!$C$40),IF(H137&lt;'Заказ, cкидки и курсы валют'!$B$41,H137*0.54*100/(100-'Заказ, cкидки и курсы валют'!$C$41),IF(H137&lt;'Заказ, cкидки и курсы валют'!$B$42,H137*0.54*100/(100-'Заказ, cкидки и курсы валют'!$C$42),IF(H137&lt;'Заказ, cкидки и курсы валют'!$B$43,H137*0.54*100/(100-'Заказ, cкидки и курсы валют'!$C$43),H137))))),2)</f>
        <v>464.4</v>
      </c>
    </row>
    <row r="138" spans="1:10" ht="13.5" thickBot="1">
      <c r="A138" s="166" t="s">
        <v>7763</v>
      </c>
      <c r="B138" s="706" t="s">
        <v>180</v>
      </c>
      <c r="C138" s="2288">
        <v>14.02</v>
      </c>
      <c r="D138" s="1556">
        <v>10</v>
      </c>
      <c r="E138" s="1705">
        <f t="shared" ref="E138:E152" si="14">E62*3</f>
        <v>3768</v>
      </c>
      <c r="F138" s="471">
        <f t="shared" si="12"/>
        <v>3768</v>
      </c>
      <c r="G138" s="691">
        <f t="shared" si="10"/>
        <v>43332</v>
      </c>
      <c r="H138" s="659">
        <f>ROUND(IF('Заказ, cкидки и курсы валют'!$J$23*E138/1000*D138&lt;387,387,'Заказ, cкидки и курсы валют'!$J$23*E138/1000*D138)*(1-'Заказ, cкидки и курсы валют'!$I$12),2)</f>
        <v>433.32</v>
      </c>
      <c r="I138" s="825"/>
      <c r="J138" s="96">
        <f>ROUND(IF(H138&lt;'Заказ, cкидки и курсы валют'!$B$39,H138*0.54*100/(100-'Заказ, cкидки и курсы валют'!$C$39),IF(H138&lt;'Заказ, cкидки и курсы валют'!$B$40,H138*0.54*100/(100-'Заказ, cкидки и курсы валют'!$C$40),IF(H138&lt;'Заказ, cкидки и курсы валют'!$B$41,H138*0.54*100/(100-'Заказ, cкидки и курсы валют'!$C$41),IF(H138&lt;'Заказ, cкидки и курсы валют'!$B$42,H138*0.54*100/(100-'Заказ, cкидки и курсы валют'!$C$42),IF(H138&lt;'Заказ, cкидки и курсы валют'!$B$43,H138*0.54*100/(100-'Заказ, cкидки и курсы валют'!$C$43),H138))))),2)</f>
        <v>519.98</v>
      </c>
    </row>
    <row r="139" spans="1:10" ht="13.5" thickBot="1">
      <c r="A139" s="166" t="s">
        <v>7764</v>
      </c>
      <c r="B139" s="706" t="s">
        <v>181</v>
      </c>
      <c r="C139" s="2288">
        <v>14.26</v>
      </c>
      <c r="D139" s="1556">
        <v>10</v>
      </c>
      <c r="E139" s="1705">
        <f t="shared" si="14"/>
        <v>4331.1000000000004</v>
      </c>
      <c r="F139" s="471">
        <f t="shared" si="12"/>
        <v>4331.1000000000004</v>
      </c>
      <c r="G139" s="691">
        <f t="shared" si="10"/>
        <v>49808</v>
      </c>
      <c r="H139" s="659">
        <f>ROUND(IF('Заказ, cкидки и курсы валют'!$J$23*E139/1000*D139&lt;387,387,'Заказ, cкидки и курсы валют'!$J$23*E139/1000*D139)*(1-'Заказ, cкидки и курсы валют'!$I$12),2)</f>
        <v>498.08</v>
      </c>
      <c r="I139" s="825"/>
      <c r="J139" s="96">
        <f>ROUND(IF(H139&lt;'Заказ, cкидки и курсы валют'!$B$39,H139*0.54*100/(100-'Заказ, cкидки и курсы валют'!$C$39),IF(H139&lt;'Заказ, cкидки и курсы валют'!$B$40,H139*0.54*100/(100-'Заказ, cкидки и курсы валют'!$C$40),IF(H139&lt;'Заказ, cкидки и курсы валют'!$B$41,H139*0.54*100/(100-'Заказ, cкидки и курсы валют'!$C$41),IF(H139&lt;'Заказ, cкидки и курсы валют'!$B$42,H139*0.54*100/(100-'Заказ, cкидки и курсы валют'!$C$42),IF(H139&lt;'Заказ, cкидки и курсы валют'!$B$43,H139*0.54*100/(100-'Заказ, cкидки и курсы валют'!$C$43),H139))))),2)</f>
        <v>597.70000000000005</v>
      </c>
    </row>
    <row r="140" spans="1:10" ht="13.5" thickBot="1">
      <c r="A140" s="166" t="s">
        <v>7765</v>
      </c>
      <c r="B140" s="706" t="s">
        <v>182</v>
      </c>
      <c r="C140" s="2288">
        <v>16.079999999999998</v>
      </c>
      <c r="D140" s="1556">
        <v>10</v>
      </c>
      <c r="E140" s="1705">
        <f t="shared" si="14"/>
        <v>4785.33</v>
      </c>
      <c r="F140" s="471">
        <f t="shared" si="12"/>
        <v>4785.33</v>
      </c>
      <c r="G140" s="691">
        <f t="shared" si="10"/>
        <v>55030.999999999993</v>
      </c>
      <c r="H140" s="659">
        <f>ROUND(IF('Заказ, cкидки и курсы валют'!$J$23*E140/1000*D140&lt;387,387,'Заказ, cкидки и курсы валют'!$J$23*E140/1000*D140)*(1-'Заказ, cкидки и курсы валют'!$I$12),2)</f>
        <v>550.30999999999995</v>
      </c>
      <c r="I140" s="825"/>
      <c r="J140" s="96">
        <f>ROUND(IF(H140&lt;'Заказ, cкидки и курсы валют'!$B$39,H140*0.54*100/(100-'Заказ, cкидки и курсы валют'!$C$39),IF(H140&lt;'Заказ, cкидки и курсы валют'!$B$40,H140*0.54*100/(100-'Заказ, cкидки и курсы валют'!$C$40),IF(H140&lt;'Заказ, cкидки и курсы валют'!$B$41,H140*0.54*100/(100-'Заказ, cкидки и курсы валют'!$C$41),IF(H140&lt;'Заказ, cкидки и курсы валют'!$B$42,H140*0.54*100/(100-'Заказ, cкидки и курсы валют'!$C$42),IF(H140&lt;'Заказ, cкидки и курсы валют'!$B$43,H140*0.54*100/(100-'Заказ, cкидки и курсы валют'!$C$43),H140))))),2)</f>
        <v>660.37</v>
      </c>
    </row>
    <row r="141" spans="1:10" ht="13.5" thickBot="1">
      <c r="A141" s="166" t="s">
        <v>7766</v>
      </c>
      <c r="B141" s="706" t="s">
        <v>183</v>
      </c>
      <c r="C141" s="2288">
        <v>19.48</v>
      </c>
      <c r="D141" s="1556">
        <v>10</v>
      </c>
      <c r="E141" s="1705">
        <f t="shared" si="14"/>
        <v>5782.71</v>
      </c>
      <c r="F141" s="471">
        <f t="shared" si="12"/>
        <v>5782.71</v>
      </c>
      <c r="G141" s="691">
        <f t="shared" si="10"/>
        <v>66501</v>
      </c>
      <c r="H141" s="659">
        <f>ROUND(IF('Заказ, cкидки и курсы валют'!$J$23*E141/1000*D141&lt;387,387,'Заказ, cкидки и курсы валют'!$J$23*E141/1000*D141)*(1-'Заказ, cкидки и курсы валют'!$I$12),2)</f>
        <v>665.01</v>
      </c>
      <c r="I141" s="825"/>
      <c r="J141" s="96">
        <f>ROUND(IF(H141&lt;'Заказ, cкидки и курсы валют'!$B$39,H141*0.54*100/(100-'Заказ, cкидки и курсы валют'!$C$39),IF(H141&lt;'Заказ, cкидки и курсы валют'!$B$40,H141*0.54*100/(100-'Заказ, cкидки и курсы валют'!$C$40),IF(H141&lt;'Заказ, cкидки и курсы валют'!$B$41,H141*0.54*100/(100-'Заказ, cкидки и курсы валют'!$C$41),IF(H141&lt;'Заказ, cкидки и курсы валют'!$B$42,H141*0.54*100/(100-'Заказ, cкидки и курсы валют'!$C$42),IF(H141&lt;'Заказ, cкидки и курсы валют'!$B$43,H141*0.54*100/(100-'Заказ, cкидки и курсы валют'!$C$43),H141))))),2)</f>
        <v>718.21</v>
      </c>
    </row>
    <row r="142" spans="1:10" ht="13.5" thickBot="1">
      <c r="A142" s="166" t="s">
        <v>7767</v>
      </c>
      <c r="B142" s="706" t="s">
        <v>1028</v>
      </c>
      <c r="C142" s="2288">
        <v>6.32</v>
      </c>
      <c r="D142" s="1556">
        <v>20</v>
      </c>
      <c r="E142" s="1705">
        <f t="shared" si="14"/>
        <v>2977.56</v>
      </c>
      <c r="F142" s="471">
        <f t="shared" si="12"/>
        <v>2977.56</v>
      </c>
      <c r="G142" s="691">
        <f t="shared" si="10"/>
        <v>34242.000000000007</v>
      </c>
      <c r="H142" s="659">
        <f>ROUND(IF('Заказ, cкидки и курсы валют'!$J$23*E142/1000*D142&lt;387,387,'Заказ, cкидки и курсы валют'!$J$23*E142/1000*D142)*(1-'Заказ, cкидки и курсы валют'!$I$12),2)</f>
        <v>684.84</v>
      </c>
      <c r="I142" s="825"/>
      <c r="J142" s="96">
        <f>ROUND(IF(H142&lt;'Заказ, cкидки и курсы валют'!$B$39,H142*0.54*100/(100-'Заказ, cкидки и курсы валют'!$C$39),IF(H142&lt;'Заказ, cкидки и курсы валют'!$B$40,H142*0.54*100/(100-'Заказ, cкидки и курсы валют'!$C$40),IF(H142&lt;'Заказ, cкидки и курсы валют'!$B$41,H142*0.54*100/(100-'Заказ, cкидки и курсы валют'!$C$41),IF(H142&lt;'Заказ, cкидки и курсы валют'!$B$42,H142*0.54*100/(100-'Заказ, cкидки и курсы валют'!$C$42),IF(H142&lt;'Заказ, cкидки и курсы валют'!$B$43,H142*0.54*100/(100-'Заказ, cкидки и курсы валют'!$C$43),H142))))),2)</f>
        <v>739.63</v>
      </c>
    </row>
    <row r="143" spans="1:10" ht="13.5" thickBot="1">
      <c r="A143" s="166" t="s">
        <v>7768</v>
      </c>
      <c r="B143" s="706" t="s">
        <v>3430</v>
      </c>
      <c r="C143" s="2288">
        <v>7.62</v>
      </c>
      <c r="D143" s="1556">
        <v>20</v>
      </c>
      <c r="E143" s="1705">
        <f t="shared" si="14"/>
        <v>2039.3999999999999</v>
      </c>
      <c r="F143" s="471">
        <f t="shared" si="12"/>
        <v>2039.4</v>
      </c>
      <c r="G143" s="691">
        <f t="shared" si="10"/>
        <v>23453</v>
      </c>
      <c r="H143" s="659">
        <f>ROUND(IF('Заказ, cкидки и курсы валют'!$J$23*E143/1000*D143&lt;387,387,'Заказ, cкидки и курсы валют'!$J$23*E143/1000*D143)*(1-'Заказ, cкидки и курсы валют'!$I$12),2)</f>
        <v>469.06</v>
      </c>
      <c r="I143" s="825"/>
      <c r="J143" s="96">
        <f>ROUND(IF(H143&lt;'Заказ, cкидки и курсы валют'!$B$39,H143*0.54*100/(100-'Заказ, cкидки и курсы валют'!$C$39),IF(H143&lt;'Заказ, cкидки и курсы валют'!$B$40,H143*0.54*100/(100-'Заказ, cкидки и курсы валют'!$C$40),IF(H143&lt;'Заказ, cкидки и курсы валют'!$B$41,H143*0.54*100/(100-'Заказ, cкидки и курсы валют'!$C$41),IF(H143&lt;'Заказ, cкидки и курсы валют'!$B$42,H143*0.54*100/(100-'Заказ, cкидки и курсы валют'!$C$42),IF(H143&lt;'Заказ, cкидки и курсы валют'!$B$43,H143*0.54*100/(100-'Заказ, cкидки и курсы валют'!$C$43),H143))))),2)</f>
        <v>562.87</v>
      </c>
    </row>
    <row r="144" spans="1:10" ht="13.5" thickBot="1">
      <c r="A144" s="166" t="s">
        <v>7769</v>
      </c>
      <c r="B144" s="706" t="s">
        <v>2898</v>
      </c>
      <c r="C144" s="2288">
        <v>8.8800000000000008</v>
      </c>
      <c r="D144" s="1556">
        <v>20</v>
      </c>
      <c r="E144" s="1705">
        <f t="shared" si="14"/>
        <v>2278.0500000000002</v>
      </c>
      <c r="F144" s="471">
        <f t="shared" si="12"/>
        <v>2278.0500000000002</v>
      </c>
      <c r="G144" s="691">
        <f t="shared" si="10"/>
        <v>26197.5</v>
      </c>
      <c r="H144" s="659">
        <f>ROUND(IF('Заказ, cкидки и курсы валют'!$J$23*E144/1000*D144&lt;387,387,'Заказ, cкидки и курсы валют'!$J$23*E144/1000*D144)*(1-'Заказ, cкидки и курсы валют'!$I$12),2)</f>
        <v>523.95000000000005</v>
      </c>
      <c r="I144" s="825"/>
      <c r="J144" s="96">
        <f>ROUND(IF(H144&lt;'Заказ, cкидки и курсы валют'!$B$39,H144*0.54*100/(100-'Заказ, cкидки и курсы валют'!$C$39),IF(H144&lt;'Заказ, cкидки и курсы валют'!$B$40,H144*0.54*100/(100-'Заказ, cкидки и курсы валют'!$C$40),IF(H144&lt;'Заказ, cкидки и курсы валют'!$B$41,H144*0.54*100/(100-'Заказ, cкидки и курсы валют'!$C$41),IF(H144&lt;'Заказ, cкидки и курсы валют'!$B$42,H144*0.54*100/(100-'Заказ, cкидки и курсы валют'!$C$42),IF(H144&lt;'Заказ, cкидки и курсы валют'!$B$43,H144*0.54*100/(100-'Заказ, cкидки и курсы валют'!$C$43),H144))))),2)</f>
        <v>628.74</v>
      </c>
    </row>
    <row r="145" spans="1:10" ht="13.5" thickBot="1">
      <c r="A145" s="166" t="s">
        <v>7770</v>
      </c>
      <c r="B145" s="706" t="s">
        <v>2899</v>
      </c>
      <c r="C145" s="2288">
        <v>10.5</v>
      </c>
      <c r="D145" s="1556">
        <v>20</v>
      </c>
      <c r="E145" s="1705">
        <f t="shared" si="14"/>
        <v>3111.96</v>
      </c>
      <c r="F145" s="471">
        <f t="shared" si="12"/>
        <v>3111.96</v>
      </c>
      <c r="G145" s="691">
        <f t="shared" si="10"/>
        <v>35787.5</v>
      </c>
      <c r="H145" s="659">
        <f>ROUND(IF('Заказ, cкидки и курсы валют'!$J$23*E145/1000*D145&lt;387,387,'Заказ, cкидки и курсы валют'!$J$23*E145/1000*D145)*(1-'Заказ, cкидки и курсы валют'!$I$12),2)</f>
        <v>715.75</v>
      </c>
      <c r="I145" s="825"/>
      <c r="J145" s="96">
        <f>ROUND(IF(H145&lt;'Заказ, cкидки и курсы валют'!$B$39,H145*0.54*100/(100-'Заказ, cкидки и курсы валют'!$C$39),IF(H145&lt;'Заказ, cкидки и курсы валют'!$B$40,H145*0.54*100/(100-'Заказ, cкидки и курсы валют'!$C$40),IF(H145&lt;'Заказ, cкидки и курсы валют'!$B$41,H145*0.54*100/(100-'Заказ, cкидки и курсы валют'!$C$41),IF(H145&lt;'Заказ, cкидки и курсы валют'!$B$42,H145*0.54*100/(100-'Заказ, cкидки и курсы валют'!$C$42),IF(H145&lt;'Заказ, cкидки и курсы валют'!$B$43,H145*0.54*100/(100-'Заказ, cкидки и курсы валют'!$C$43),H145))))),2)</f>
        <v>773.01</v>
      </c>
    </row>
    <row r="146" spans="1:10" ht="13.5" thickBot="1">
      <c r="A146" s="166" t="s">
        <v>7771</v>
      </c>
      <c r="B146" s="706" t="s">
        <v>610</v>
      </c>
      <c r="C146" s="2288">
        <v>12.1</v>
      </c>
      <c r="D146" s="1556">
        <v>20</v>
      </c>
      <c r="E146" s="1705">
        <f t="shared" si="14"/>
        <v>3534.93</v>
      </c>
      <c r="F146" s="471">
        <f t="shared" si="12"/>
        <v>3534.93</v>
      </c>
      <c r="G146" s="691">
        <f t="shared" si="10"/>
        <v>40651.5</v>
      </c>
      <c r="H146" s="659">
        <f>ROUND(IF('Заказ, cкидки и курсы валют'!$J$23*E146/1000*D146&lt;387,387,'Заказ, cкидки и курсы валют'!$J$23*E146/1000*D146)*(1-'Заказ, cкидки и курсы валют'!$I$12),2)</f>
        <v>813.03</v>
      </c>
      <c r="I146" s="825"/>
      <c r="J146" s="96">
        <f>ROUND(IF(H146&lt;'Заказ, cкидки и курсы валют'!$B$39,H146*0.54*100/(100-'Заказ, cкидки и курсы валют'!$C$39),IF(H146&lt;'Заказ, cкидки и курсы валют'!$B$40,H146*0.54*100/(100-'Заказ, cкидки и курсы валют'!$C$40),IF(H146&lt;'Заказ, cкидки и курсы валют'!$B$41,H146*0.54*100/(100-'Заказ, cкидки и курсы валют'!$C$41),IF(H146&lt;'Заказ, cкидки и курсы валют'!$B$42,H146*0.54*100/(100-'Заказ, cкидки и курсы валют'!$C$42),IF(H146&lt;'Заказ, cкидки и курсы валют'!$B$43,H146*0.54*100/(100-'Заказ, cкидки и курсы валют'!$C$43),H146))))),2)</f>
        <v>878.07</v>
      </c>
    </row>
    <row r="147" spans="1:10" ht="13.5" thickBot="1">
      <c r="A147" s="166" t="s">
        <v>7772</v>
      </c>
      <c r="B147" s="706" t="s">
        <v>2900</v>
      </c>
      <c r="C147" s="2288">
        <v>13.7</v>
      </c>
      <c r="D147" s="1556">
        <v>10</v>
      </c>
      <c r="E147" s="1705">
        <f t="shared" si="14"/>
        <v>3962.88</v>
      </c>
      <c r="F147" s="471">
        <f t="shared" si="12"/>
        <v>3962.88</v>
      </c>
      <c r="G147" s="691">
        <f t="shared" si="10"/>
        <v>45573</v>
      </c>
      <c r="H147" s="659">
        <f>ROUND(IF('Заказ, cкидки и курсы валют'!$J$23*E147/1000*D147&lt;387,387,'Заказ, cкидки и курсы валют'!$J$23*E147/1000*D147)*(1-'Заказ, cкидки и курсы валют'!$I$12),2)</f>
        <v>455.73</v>
      </c>
      <c r="I147" s="825"/>
      <c r="J147" s="96">
        <f>ROUND(IF(H147&lt;'Заказ, cкидки и курсы валют'!$B$39,H147*0.54*100/(100-'Заказ, cкидки и курсы валют'!$C$39),IF(H147&lt;'Заказ, cкидки и курсы валют'!$B$40,H147*0.54*100/(100-'Заказ, cкидки и курсы валют'!$C$40),IF(H147&lt;'Заказ, cкидки и курсы валют'!$B$41,H147*0.54*100/(100-'Заказ, cкидки и курсы валют'!$C$41),IF(H147&lt;'Заказ, cкидки и курсы валют'!$B$42,H147*0.54*100/(100-'Заказ, cкидки и курсы валют'!$C$42),IF(H147&lt;'Заказ, cкидки и курсы валют'!$B$43,H147*0.54*100/(100-'Заказ, cкидки и курсы валют'!$C$43),H147))))),2)</f>
        <v>546.88</v>
      </c>
    </row>
    <row r="148" spans="1:10" ht="13.5" thickBot="1">
      <c r="A148" s="166" t="s">
        <v>7773</v>
      </c>
      <c r="B148" s="706" t="s">
        <v>189</v>
      </c>
      <c r="C148" s="2288">
        <v>15.3</v>
      </c>
      <c r="D148" s="1556">
        <v>10</v>
      </c>
      <c r="E148" s="1705">
        <f t="shared" si="14"/>
        <v>4269.4500000000007</v>
      </c>
      <c r="F148" s="471">
        <f t="shared" si="12"/>
        <v>4269.45</v>
      </c>
      <c r="G148" s="691">
        <f t="shared" si="10"/>
        <v>49099.000000000007</v>
      </c>
      <c r="H148" s="659">
        <f>ROUND(IF('Заказ, cкидки и курсы валют'!$J$23*E148/1000*D148&lt;387,387,'Заказ, cкидки и курсы валют'!$J$23*E148/1000*D148)*(1-'Заказ, cкидки и курсы валют'!$I$12),2)</f>
        <v>490.99</v>
      </c>
      <c r="I148" s="825"/>
      <c r="J148" s="96">
        <f>ROUND(IF(H148&lt;'Заказ, cкидки и курсы валют'!$B$39,H148*0.54*100/(100-'Заказ, cкидки и курсы валют'!$C$39),IF(H148&lt;'Заказ, cкидки и курсы валют'!$B$40,H148*0.54*100/(100-'Заказ, cкидки и курсы валют'!$C$40),IF(H148&lt;'Заказ, cкидки и курсы валют'!$B$41,H148*0.54*100/(100-'Заказ, cкидки и курсы валют'!$C$41),IF(H148&lt;'Заказ, cкидки и курсы валют'!$B$42,H148*0.54*100/(100-'Заказ, cкидки и курсы валют'!$C$42),IF(H148&lt;'Заказ, cкидки и курсы валют'!$B$43,H148*0.54*100/(100-'Заказ, cкидки и курсы валют'!$C$43),H148))))),2)</f>
        <v>589.19000000000005</v>
      </c>
    </row>
    <row r="149" spans="1:10" ht="13.5" thickBot="1">
      <c r="A149" s="166" t="s">
        <v>7774</v>
      </c>
      <c r="B149" s="706" t="s">
        <v>190</v>
      </c>
      <c r="C149" s="2288">
        <v>16.829999999999998</v>
      </c>
      <c r="D149" s="1556">
        <v>10</v>
      </c>
      <c r="E149" s="1705">
        <f t="shared" si="14"/>
        <v>5089.1099999999997</v>
      </c>
      <c r="F149" s="471">
        <f t="shared" si="12"/>
        <v>5089.1099999999997</v>
      </c>
      <c r="G149" s="691">
        <f t="shared" si="10"/>
        <v>58525</v>
      </c>
      <c r="H149" s="659">
        <f>ROUND(IF('Заказ, cкидки и курсы валют'!$J$23*E149/1000*D149&lt;387,387,'Заказ, cкидки и курсы валют'!$J$23*E149/1000*D149)*(1-'Заказ, cкидки и курсы валют'!$I$12),2)</f>
        <v>585.25</v>
      </c>
      <c r="I149" s="825"/>
      <c r="J149" s="96">
        <f>ROUND(IF(H149&lt;'Заказ, cкидки и курсы валют'!$B$39,H149*0.54*100/(100-'Заказ, cкидки и курсы валют'!$C$39),IF(H149&lt;'Заказ, cкидки и курсы валют'!$B$40,H149*0.54*100/(100-'Заказ, cкидки и курсы валют'!$C$40),IF(H149&lt;'Заказ, cкидки и курсы валют'!$B$41,H149*0.54*100/(100-'Заказ, cкидки и курсы валют'!$C$41),IF(H149&lt;'Заказ, cкидки и курсы валют'!$B$42,H149*0.54*100/(100-'Заказ, cкидки и курсы валют'!$C$42),IF(H149&lt;'Заказ, cкидки и курсы валют'!$B$43,H149*0.54*100/(100-'Заказ, cкидки и курсы валют'!$C$43),H149))))),2)</f>
        <v>632.07000000000005</v>
      </c>
    </row>
    <row r="150" spans="1:10" ht="13.5" thickBot="1">
      <c r="A150" s="166" t="s">
        <v>7775</v>
      </c>
      <c r="B150" s="706" t="s">
        <v>191</v>
      </c>
      <c r="C150" s="2288">
        <v>21.7</v>
      </c>
      <c r="D150" s="1556">
        <v>10</v>
      </c>
      <c r="E150" s="1705">
        <f t="shared" si="14"/>
        <v>7084.83</v>
      </c>
      <c r="F150" s="471">
        <f t="shared" si="12"/>
        <v>7084.83</v>
      </c>
      <c r="G150" s="691">
        <f t="shared" si="10"/>
        <v>81476</v>
      </c>
      <c r="H150" s="659">
        <f>ROUND(IF('Заказ, cкидки и курсы валют'!$J$23*E150/1000*D150&lt;387,387,'Заказ, cкидки и курсы валют'!$J$23*E150/1000*D150)*(1-'Заказ, cкидки и курсы валют'!$I$12),2)</f>
        <v>814.76</v>
      </c>
      <c r="I150" s="825"/>
      <c r="J150" s="96">
        <f>ROUND(IF(H150&lt;'Заказ, cкидки и курсы валют'!$B$39,H150*0.54*100/(100-'Заказ, cкидки и курсы валют'!$C$39),IF(H150&lt;'Заказ, cкидки и курсы валют'!$B$40,H150*0.54*100/(100-'Заказ, cкидки и курсы валют'!$C$40),IF(H150&lt;'Заказ, cкидки и курсы валют'!$B$41,H150*0.54*100/(100-'Заказ, cкидки и курсы валют'!$C$41),IF(H150&lt;'Заказ, cкидки и курсы валют'!$B$42,H150*0.54*100/(100-'Заказ, cкидки и курсы валют'!$C$42),IF(H150&lt;'Заказ, cкидки и курсы валют'!$B$43,H150*0.54*100/(100-'Заказ, cкидки и курсы валют'!$C$43),H150))))),2)</f>
        <v>879.94</v>
      </c>
    </row>
    <row r="151" spans="1:10" ht="13.5" thickBot="1">
      <c r="A151" s="166" t="s">
        <v>7776</v>
      </c>
      <c r="B151" s="706" t="s">
        <v>192</v>
      </c>
      <c r="C151" s="2288">
        <v>22.8</v>
      </c>
      <c r="D151" s="1556">
        <v>10</v>
      </c>
      <c r="E151" s="1705">
        <f t="shared" si="14"/>
        <v>6753.7800000000007</v>
      </c>
      <c r="F151" s="471">
        <f t="shared" si="12"/>
        <v>6753.78</v>
      </c>
      <c r="G151" s="691">
        <f t="shared" si="10"/>
        <v>77667.999999999985</v>
      </c>
      <c r="H151" s="659">
        <f>ROUND(IF('Заказ, cкидки и курсы валют'!$J$23*E151/1000*D151&lt;387,387,'Заказ, cкидки и курсы валют'!$J$23*E151/1000*D151)*(1-'Заказ, cкидки и курсы валют'!$I$12),2)</f>
        <v>776.68</v>
      </c>
      <c r="I151" s="825"/>
      <c r="J151" s="96">
        <f>ROUND(IF(H151&lt;'Заказ, cкидки и курсы валют'!$B$39,H151*0.54*100/(100-'Заказ, cкидки и курсы валют'!$C$39),IF(H151&lt;'Заказ, cкидки и курсы валют'!$B$40,H151*0.54*100/(100-'Заказ, cкидки и курсы валют'!$C$40),IF(H151&lt;'Заказ, cкидки и курсы валют'!$B$41,H151*0.54*100/(100-'Заказ, cкидки и курсы валют'!$C$41),IF(H151&lt;'Заказ, cкидки и курсы валют'!$B$42,H151*0.54*100/(100-'Заказ, cкидки и курсы валют'!$C$42),IF(H151&lt;'Заказ, cкидки и курсы валют'!$B$43,H151*0.54*100/(100-'Заказ, cкидки и курсы валют'!$C$43),H151))))),2)</f>
        <v>838.81</v>
      </c>
    </row>
    <row r="152" spans="1:10" ht="13.5" thickBot="1">
      <c r="A152" s="166" t="s">
        <v>7777</v>
      </c>
      <c r="B152" s="706" t="s">
        <v>193</v>
      </c>
      <c r="C152" s="2288">
        <v>27.71</v>
      </c>
      <c r="D152" s="1556">
        <v>10</v>
      </c>
      <c r="E152" s="1705">
        <f t="shared" si="14"/>
        <v>7677.2100000000009</v>
      </c>
      <c r="F152" s="471">
        <f t="shared" si="12"/>
        <v>7677.21</v>
      </c>
      <c r="G152" s="691">
        <f t="shared" si="10"/>
        <v>88288</v>
      </c>
      <c r="H152" s="659">
        <f>ROUND(IF('Заказ, cкидки и курсы валют'!$J$23*E152/1000*D152&lt;387,387,'Заказ, cкидки и курсы валют'!$J$23*E152/1000*D152)*(1-'Заказ, cкидки и курсы валют'!$I$12),2)</f>
        <v>882.88</v>
      </c>
      <c r="I152" s="825"/>
      <c r="J152" s="96">
        <f>ROUND(IF(H152&lt;'Заказ, cкидки и курсы валют'!$B$39,H152*0.54*100/(100-'Заказ, cкидки и курсы валют'!$C$39),IF(H152&lt;'Заказ, cкидки и курсы валют'!$B$40,H152*0.54*100/(100-'Заказ, cкидки и курсы валют'!$C$40),IF(H152&lt;'Заказ, cкидки и курсы валют'!$B$41,H152*0.54*100/(100-'Заказ, cкидки и курсы валют'!$C$41),IF(H152&lt;'Заказ, cкидки и курсы валют'!$B$42,H152*0.54*100/(100-'Заказ, cкидки и курсы валют'!$C$42),IF(H152&lt;'Заказ, cкидки и курсы валют'!$B$43,H152*0.54*100/(100-'Заказ, cкидки и курсы валют'!$C$43),H152))))),2)</f>
        <v>953.51</v>
      </c>
    </row>
    <row r="153" spans="1:10" ht="13.5" thickBot="1">
      <c r="A153" s="166" t="s">
        <v>7778</v>
      </c>
      <c r="B153" s="706" t="s">
        <v>2901</v>
      </c>
      <c r="C153" s="2288">
        <v>31</v>
      </c>
      <c r="D153" s="1556">
        <v>10</v>
      </c>
      <c r="E153" s="1705">
        <f t="shared" ref="E153" si="15">E77*3</f>
        <v>8741.7899999999991</v>
      </c>
      <c r="F153" s="471">
        <f t="shared" si="12"/>
        <v>8741.7900000000009</v>
      </c>
      <c r="G153" s="691">
        <f t="shared" ref="G153:G154" si="16">H153/D153*1000</f>
        <v>100530.99999999999</v>
      </c>
      <c r="H153" s="659">
        <f>ROUND(IF('Заказ, cкидки и курсы валют'!$J$23*E153/1000*D153&lt;387,387,'Заказ, cкидки и курсы валют'!$J$23*E153/1000*D153)*(1-'Заказ, cкидки и курсы валют'!$I$12),2)</f>
        <v>1005.31</v>
      </c>
      <c r="I153" s="825"/>
      <c r="J153" s="96">
        <f>ROUND(IF(H153&lt;'Заказ, cкидки и курсы валют'!$B$39,H153*0.54*100/(100-'Заказ, cкидки и курсы валют'!$C$39),IF(H153&lt;'Заказ, cкидки и курсы валют'!$B$40,H153*0.54*100/(100-'Заказ, cкидки и курсы валют'!$C$40),IF(H153&lt;'Заказ, cкидки и курсы валют'!$B$41,H153*0.54*100/(100-'Заказ, cкидки и курсы валют'!$C$41),IF(H153&lt;'Заказ, cкидки и курсы валют'!$B$42,H153*0.54*100/(100-'Заказ, cкидки и курсы валют'!$C$42),IF(H153&lt;'Заказ, cкидки и курсы валют'!$B$43,H153*0.54*100/(100-'Заказ, cкидки и курсы валют'!$C$43),H153))))),2)</f>
        <v>1005.31</v>
      </c>
    </row>
    <row r="154" spans="1:10" ht="13.5" thickBot="1">
      <c r="A154" s="182" t="s">
        <v>7779</v>
      </c>
      <c r="B154" s="743" t="s">
        <v>194</v>
      </c>
      <c r="C154" s="2288">
        <v>33.93</v>
      </c>
      <c r="D154" s="1613">
        <v>10</v>
      </c>
      <c r="E154" s="1707">
        <f>E78*3</f>
        <v>9498.2999999999993</v>
      </c>
      <c r="F154" s="775">
        <f t="shared" ref="F154" si="17">ROUND(E154*(1-$F$11),2)</f>
        <v>9498.2999999999993</v>
      </c>
      <c r="G154" s="691">
        <f t="shared" si="16"/>
        <v>109229.99999999999</v>
      </c>
      <c r="H154" s="659">
        <f>ROUND(IF('Заказ, cкидки и курсы валют'!$J$23*E154/1000*D154&lt;387,387,'Заказ, cкидки и курсы валют'!$J$23*E154/1000*D154)*(1-'Заказ, cкидки и курсы валют'!$I$12),2)</f>
        <v>1092.3</v>
      </c>
      <c r="I154" s="829"/>
      <c r="J154" s="96">
        <f>ROUND(IF(H154&lt;'Заказ, cкидки и курсы валют'!$B$39,H154*0.54*100/(100-'Заказ, cкидки и курсы валют'!$C$39),IF(H154&lt;'Заказ, cкидки и курсы валют'!$B$40,H154*0.54*100/(100-'Заказ, cкидки и курсы валют'!$C$40),IF(H154&lt;'Заказ, cкидки и курсы валют'!$B$41,H154*0.54*100/(100-'Заказ, cкидки и курсы валют'!$C$41),IF(H154&lt;'Заказ, cкидки и курсы валют'!$B$42,H154*0.54*100/(100-'Заказ, cкидки и курсы валют'!$C$42),IF(H154&lt;'Заказ, cкидки и курсы валют'!$B$43,H154*0.54*100/(100-'Заказ, cкидки и курсы валют'!$C$43),H154))))),2)</f>
        <v>1092.3</v>
      </c>
    </row>
    <row r="155" spans="1:10" ht="13.5" thickBot="1"/>
    <row r="156" spans="1:10" ht="18">
      <c r="A156" s="1091" t="s">
        <v>5976</v>
      </c>
      <c r="B156" s="1091"/>
      <c r="C156" s="2378"/>
      <c r="D156" s="428"/>
      <c r="E156" s="428"/>
      <c r="F156" s="66"/>
      <c r="G156" s="1097"/>
      <c r="H156" s="1098"/>
      <c r="I156" s="1099"/>
    </row>
    <row r="157" spans="1:10" ht="52.5" customHeight="1">
      <c r="A157" s="191"/>
      <c r="B157" s="16"/>
      <c r="C157" s="2377"/>
      <c r="D157" s="923"/>
      <c r="E157" s="685"/>
      <c r="F157" s="441"/>
      <c r="G157" s="84"/>
      <c r="H157" s="83"/>
      <c r="I157" s="132"/>
    </row>
    <row r="158" spans="1:10">
      <c r="A158" s="191"/>
      <c r="B158" s="16"/>
      <c r="C158" s="2377"/>
      <c r="D158" s="924"/>
      <c r="E158" s="430"/>
      <c r="F158" s="465"/>
      <c r="G158" s="689"/>
      <c r="H158" s="16"/>
      <c r="I158" s="132"/>
    </row>
    <row r="159" spans="1:10">
      <c r="A159" s="191"/>
      <c r="B159" s="16"/>
      <c r="C159" s="2377"/>
      <c r="D159" s="924"/>
      <c r="E159" s="430"/>
      <c r="F159" s="465"/>
      <c r="G159" s="689"/>
      <c r="H159" s="16"/>
      <c r="I159" s="132"/>
    </row>
    <row r="160" spans="1:10">
      <c r="A160" s="191"/>
      <c r="B160" s="16"/>
      <c r="C160" s="2377"/>
      <c r="D160" s="924"/>
      <c r="E160" s="430"/>
      <c r="F160" s="465"/>
      <c r="G160" s="689"/>
      <c r="H160" s="16"/>
      <c r="I160" s="132"/>
    </row>
    <row r="161" spans="1:14" ht="18" thickBot="1">
      <c r="A161" s="926" t="s">
        <v>7302</v>
      </c>
      <c r="B161" s="136"/>
      <c r="C161" s="2345"/>
      <c r="D161" s="925"/>
      <c r="E161" s="431"/>
      <c r="F161" s="467"/>
      <c r="G161" s="690"/>
      <c r="H161" s="136"/>
      <c r="I161" s="137"/>
    </row>
    <row r="162" spans="1:14" ht="40">
      <c r="A162" s="156" t="s">
        <v>1013</v>
      </c>
      <c r="B162" s="157" t="s">
        <v>1014</v>
      </c>
      <c r="C162" s="2286" t="s">
        <v>665</v>
      </c>
      <c r="D162" s="373" t="s">
        <v>2923</v>
      </c>
      <c r="E162" s="432" t="s">
        <v>10276</v>
      </c>
      <c r="F162" s="469" t="s">
        <v>2578</v>
      </c>
      <c r="G162" s="693" t="s">
        <v>2427</v>
      </c>
      <c r="H162" s="264" t="s">
        <v>493</v>
      </c>
      <c r="I162" s="160" t="s">
        <v>4003</v>
      </c>
    </row>
    <row r="163" spans="1:14" thickBot="1">
      <c r="A163" s="156"/>
      <c r="B163" s="312"/>
      <c r="C163" s="2286" t="s">
        <v>3419</v>
      </c>
      <c r="D163" s="373" t="s">
        <v>2428</v>
      </c>
      <c r="E163" s="437" t="s">
        <v>264</v>
      </c>
      <c r="F163" s="475">
        <f>'Заказ, cкидки и курсы валют'!$I$12</f>
        <v>0</v>
      </c>
      <c r="G163" s="764"/>
      <c r="H163" s="358"/>
      <c r="I163" s="252"/>
    </row>
    <row r="164" spans="1:14" ht="14.5">
      <c r="A164" s="784" t="s">
        <v>5924</v>
      </c>
      <c r="B164" s="813" t="s">
        <v>2973</v>
      </c>
      <c r="C164" s="2288">
        <v>0.61499999999999999</v>
      </c>
      <c r="D164" s="1594">
        <v>1000</v>
      </c>
      <c r="E164" s="446">
        <v>78.7</v>
      </c>
      <c r="F164" s="779">
        <f>ROUND(E164*(1-$F$11),2)</f>
        <v>78.7</v>
      </c>
      <c r="G164" s="780">
        <f>'Заказ, cкидки и курсы валют'!$J$23*F164</f>
        <v>905.05000000000007</v>
      </c>
      <c r="H164" s="815">
        <f>ROUND((D164/1000)*G164,2)</f>
        <v>905.05</v>
      </c>
      <c r="I164" s="812"/>
      <c r="N164" s="21"/>
    </row>
    <row r="165" spans="1:14" ht="14.5">
      <c r="A165" s="166" t="s">
        <v>5925</v>
      </c>
      <c r="B165" s="531" t="s">
        <v>2974</v>
      </c>
      <c r="C165" s="2288">
        <v>0.69</v>
      </c>
      <c r="D165" s="1589">
        <v>1000</v>
      </c>
      <c r="E165" s="446">
        <v>83.08</v>
      </c>
      <c r="F165" s="471">
        <f t="shared" ref="F165:F228" si="18">ROUND(E165*(1-$F$11),2)</f>
        <v>83.08</v>
      </c>
      <c r="G165" s="691">
        <f>'Заказ, cкидки и курсы валют'!$J$23*F165</f>
        <v>955.42</v>
      </c>
      <c r="H165" s="710">
        <f t="shared" ref="H165:H228" si="19">ROUND((D165/1000)*G165,2)</f>
        <v>955.42</v>
      </c>
      <c r="I165" s="377"/>
      <c r="N165" s="21"/>
    </row>
    <row r="166" spans="1:14" ht="14.5">
      <c r="A166" s="166" t="s">
        <v>5926</v>
      </c>
      <c r="B166" s="531" t="s">
        <v>3128</v>
      </c>
      <c r="C166" s="2288">
        <v>0.79</v>
      </c>
      <c r="D166" s="1589">
        <v>1000</v>
      </c>
      <c r="E166" s="446">
        <v>91.38</v>
      </c>
      <c r="F166" s="471">
        <f t="shared" si="18"/>
        <v>91.38</v>
      </c>
      <c r="G166" s="691">
        <f>'Заказ, cкидки и курсы валют'!$J$23*F166</f>
        <v>1050.8699999999999</v>
      </c>
      <c r="H166" s="710">
        <f t="shared" si="19"/>
        <v>1050.8699999999999</v>
      </c>
      <c r="I166" s="377"/>
      <c r="N166" s="21"/>
    </row>
    <row r="167" spans="1:14" ht="14.5">
      <c r="A167" s="166" t="s">
        <v>5927</v>
      </c>
      <c r="B167" s="531" t="s">
        <v>137</v>
      </c>
      <c r="C167" s="2288">
        <v>0.86</v>
      </c>
      <c r="D167" s="1589">
        <v>1000</v>
      </c>
      <c r="E167" s="446">
        <v>99.27</v>
      </c>
      <c r="F167" s="471">
        <f t="shared" si="18"/>
        <v>99.27</v>
      </c>
      <c r="G167" s="691">
        <f>'Заказ, cкидки и курсы валют'!$J$23*F167</f>
        <v>1141.605</v>
      </c>
      <c r="H167" s="710">
        <f t="shared" si="19"/>
        <v>1141.6099999999999</v>
      </c>
      <c r="I167" s="377"/>
      <c r="N167" s="21"/>
    </row>
    <row r="168" spans="1:14" ht="14.5">
      <c r="A168" s="166" t="s">
        <v>5928</v>
      </c>
      <c r="B168" s="531" t="s">
        <v>138</v>
      </c>
      <c r="C168" s="2288">
        <v>1.07</v>
      </c>
      <c r="D168" s="1589">
        <v>1000</v>
      </c>
      <c r="E168" s="446">
        <v>114.5</v>
      </c>
      <c r="F168" s="471">
        <f t="shared" si="18"/>
        <v>114.5</v>
      </c>
      <c r="G168" s="691">
        <f>'Заказ, cкидки и курсы валют'!$J$23*F168</f>
        <v>1316.75</v>
      </c>
      <c r="H168" s="710">
        <f t="shared" si="19"/>
        <v>1316.75</v>
      </c>
      <c r="I168" s="377"/>
      <c r="N168" s="21"/>
    </row>
    <row r="169" spans="1:14" ht="14.5">
      <c r="A169" s="166" t="s">
        <v>5929</v>
      </c>
      <c r="B169" s="531" t="s">
        <v>139</v>
      </c>
      <c r="C169" s="2288">
        <v>1.25</v>
      </c>
      <c r="D169" s="1589">
        <v>1000</v>
      </c>
      <c r="E169" s="446">
        <v>142.47999999999999</v>
      </c>
      <c r="F169" s="471">
        <f t="shared" si="18"/>
        <v>142.47999999999999</v>
      </c>
      <c r="G169" s="691">
        <f>'Заказ, cкидки и курсы валют'!$J$23*F169</f>
        <v>1638.52</v>
      </c>
      <c r="H169" s="710">
        <f t="shared" si="19"/>
        <v>1638.52</v>
      </c>
      <c r="I169" s="377"/>
      <c r="N169" s="21"/>
    </row>
    <row r="170" spans="1:14" ht="14.5">
      <c r="A170" s="166" t="s">
        <v>5930</v>
      </c>
      <c r="B170" s="531" t="s">
        <v>140</v>
      </c>
      <c r="C170" s="2288">
        <v>1.42</v>
      </c>
      <c r="D170" s="1589">
        <v>1000</v>
      </c>
      <c r="E170" s="446">
        <v>165.01</v>
      </c>
      <c r="F170" s="471">
        <f t="shared" si="18"/>
        <v>165.01</v>
      </c>
      <c r="G170" s="691">
        <f>'Заказ, cкидки и курсы валют'!$J$23*F170</f>
        <v>1897.6149999999998</v>
      </c>
      <c r="H170" s="710">
        <f t="shared" si="19"/>
        <v>1897.62</v>
      </c>
      <c r="I170" s="377"/>
      <c r="N170" s="21"/>
    </row>
    <row r="171" spans="1:14" ht="14.5">
      <c r="A171" s="166" t="s">
        <v>5931</v>
      </c>
      <c r="B171" s="531" t="s">
        <v>141</v>
      </c>
      <c r="C171" s="2288">
        <v>1.65</v>
      </c>
      <c r="D171" s="1589">
        <v>1000</v>
      </c>
      <c r="E171" s="446">
        <v>190.56</v>
      </c>
      <c r="F171" s="471">
        <f t="shared" si="18"/>
        <v>190.56</v>
      </c>
      <c r="G171" s="691">
        <f>'Заказ, cкидки и курсы валют'!$J$23*F171</f>
        <v>2191.44</v>
      </c>
      <c r="H171" s="710">
        <f t="shared" si="19"/>
        <v>2191.44</v>
      </c>
      <c r="I171" s="377"/>
      <c r="N171" s="21"/>
    </row>
    <row r="172" spans="1:14" ht="14.5">
      <c r="A172" s="166" t="s">
        <v>6524</v>
      </c>
      <c r="B172" s="531" t="s">
        <v>142</v>
      </c>
      <c r="C172" s="2288">
        <v>1.95</v>
      </c>
      <c r="D172" s="1589">
        <v>500</v>
      </c>
      <c r="E172" s="446">
        <v>214.72</v>
      </c>
      <c r="F172" s="471">
        <f t="shared" si="18"/>
        <v>214.72</v>
      </c>
      <c r="G172" s="691">
        <f>'Заказ, cкидки и курсы валют'!$J$23*F172</f>
        <v>2469.2800000000002</v>
      </c>
      <c r="H172" s="710">
        <f t="shared" si="19"/>
        <v>1234.6400000000001</v>
      </c>
      <c r="I172" s="377"/>
      <c r="N172" s="21"/>
    </row>
    <row r="173" spans="1:14" ht="14.5">
      <c r="A173" s="166" t="s">
        <v>5932</v>
      </c>
      <c r="B173" s="531" t="s">
        <v>143</v>
      </c>
      <c r="C173" s="2139">
        <v>2.13</v>
      </c>
      <c r="D173" s="1589">
        <v>1000</v>
      </c>
      <c r="E173" s="446">
        <v>275.75</v>
      </c>
      <c r="F173" s="471">
        <f t="shared" si="18"/>
        <v>275.75</v>
      </c>
      <c r="G173" s="691">
        <f>'Заказ, cкидки и курсы валют'!$J$23*F173</f>
        <v>3171.125</v>
      </c>
      <c r="H173" s="710">
        <f t="shared" si="19"/>
        <v>3171.13</v>
      </c>
      <c r="I173" s="377"/>
      <c r="N173" s="21"/>
    </row>
    <row r="174" spans="1:14" ht="14.5">
      <c r="A174" s="166" t="s">
        <v>5933</v>
      </c>
      <c r="B174" s="531" t="s">
        <v>2995</v>
      </c>
      <c r="C174" s="2288">
        <v>1.24</v>
      </c>
      <c r="D174" s="1556">
        <v>1000</v>
      </c>
      <c r="E174" s="446">
        <v>142.1</v>
      </c>
      <c r="F174" s="471">
        <f t="shared" si="18"/>
        <v>142.1</v>
      </c>
      <c r="G174" s="691">
        <f>'Заказ, cкидки и курсы валют'!$J$23*F174</f>
        <v>1634.1499999999999</v>
      </c>
      <c r="H174" s="710">
        <f t="shared" si="19"/>
        <v>1634.15</v>
      </c>
      <c r="I174" s="377"/>
      <c r="N174" s="21"/>
    </row>
    <row r="175" spans="1:14" ht="14.5">
      <c r="A175" s="166" t="s">
        <v>5934</v>
      </c>
      <c r="B175" s="531" t="s">
        <v>2996</v>
      </c>
      <c r="C175" s="2288">
        <v>1.468</v>
      </c>
      <c r="D175" s="1556">
        <v>1000</v>
      </c>
      <c r="E175" s="446">
        <v>153.80000000000001</v>
      </c>
      <c r="F175" s="471">
        <f t="shared" si="18"/>
        <v>153.80000000000001</v>
      </c>
      <c r="G175" s="691">
        <f>'Заказ, cкидки и курсы валют'!$J$23*F175</f>
        <v>1768.7</v>
      </c>
      <c r="H175" s="710">
        <f t="shared" si="19"/>
        <v>1768.7</v>
      </c>
      <c r="I175" s="377"/>
      <c r="N175" s="21"/>
    </row>
    <row r="176" spans="1:14" ht="14.5">
      <c r="A176" s="166" t="s">
        <v>5935</v>
      </c>
      <c r="B176" s="706" t="s">
        <v>2997</v>
      </c>
      <c r="C176" s="2288">
        <v>1.5780000000000001</v>
      </c>
      <c r="D176" s="1556">
        <v>500</v>
      </c>
      <c r="E176" s="446">
        <v>156.59</v>
      </c>
      <c r="F176" s="471">
        <f t="shared" si="18"/>
        <v>156.59</v>
      </c>
      <c r="G176" s="691">
        <f>'Заказ, cкидки и курсы валют'!$J$23*F176</f>
        <v>1800.7850000000001</v>
      </c>
      <c r="H176" s="710">
        <f t="shared" si="19"/>
        <v>900.39</v>
      </c>
      <c r="I176" s="377"/>
      <c r="N176" s="21"/>
    </row>
    <row r="177" spans="1:14" ht="14.5">
      <c r="A177" s="166" t="s">
        <v>5936</v>
      </c>
      <c r="B177" s="706" t="s">
        <v>144</v>
      </c>
      <c r="C177" s="2288">
        <v>1.84</v>
      </c>
      <c r="D177" s="1556">
        <v>500</v>
      </c>
      <c r="E177" s="446">
        <v>188.02</v>
      </c>
      <c r="F177" s="471">
        <f t="shared" si="18"/>
        <v>188.02</v>
      </c>
      <c r="G177" s="691">
        <f>'Заказ, cкидки и курсы валют'!$J$23*F177</f>
        <v>2162.23</v>
      </c>
      <c r="H177" s="710">
        <f t="shared" si="19"/>
        <v>1081.1199999999999</v>
      </c>
      <c r="I177" s="377"/>
      <c r="N177" s="21"/>
    </row>
    <row r="178" spans="1:14" ht="14.5">
      <c r="A178" s="166" t="s">
        <v>5937</v>
      </c>
      <c r="B178" s="706" t="s">
        <v>5871</v>
      </c>
      <c r="C178" s="2288">
        <v>1.85</v>
      </c>
      <c r="D178" s="1556">
        <v>1000</v>
      </c>
      <c r="E178" s="446">
        <v>198.47</v>
      </c>
      <c r="F178" s="471">
        <f t="shared" si="18"/>
        <v>198.47</v>
      </c>
      <c r="G178" s="691">
        <f>'Заказ, cкидки и курсы валют'!$J$23*F178</f>
        <v>2282.4050000000002</v>
      </c>
      <c r="H178" s="710">
        <f t="shared" si="19"/>
        <v>2282.41</v>
      </c>
      <c r="I178" s="377"/>
      <c r="N178" s="21"/>
    </row>
    <row r="179" spans="1:14" ht="14.5">
      <c r="A179" s="166" t="s">
        <v>5938</v>
      </c>
      <c r="B179" s="706" t="s">
        <v>145</v>
      </c>
      <c r="C179" s="2288">
        <v>2.15</v>
      </c>
      <c r="D179" s="1556">
        <v>1000</v>
      </c>
      <c r="E179" s="446">
        <v>202.95</v>
      </c>
      <c r="F179" s="471">
        <f t="shared" si="18"/>
        <v>202.95</v>
      </c>
      <c r="G179" s="691">
        <f>'Заказ, cкидки и курсы валют'!$J$23*F179</f>
        <v>2333.9249999999997</v>
      </c>
      <c r="H179" s="710">
        <f t="shared" si="19"/>
        <v>2333.9299999999998</v>
      </c>
      <c r="I179" s="377"/>
      <c r="N179" s="21"/>
    </row>
    <row r="180" spans="1:14" ht="14.5">
      <c r="A180" s="166" t="s">
        <v>6525</v>
      </c>
      <c r="B180" s="706" t="s">
        <v>146</v>
      </c>
      <c r="C180" s="2288">
        <v>2.31</v>
      </c>
      <c r="D180" s="1556">
        <v>500</v>
      </c>
      <c r="E180" s="446">
        <v>239.27</v>
      </c>
      <c r="F180" s="471">
        <f t="shared" si="18"/>
        <v>239.27</v>
      </c>
      <c r="G180" s="691">
        <f>'Заказ, cкидки и курсы валют'!$J$23*F180</f>
        <v>2751.605</v>
      </c>
      <c r="H180" s="710">
        <f t="shared" si="19"/>
        <v>1375.8</v>
      </c>
      <c r="I180" s="377"/>
      <c r="N180" s="21"/>
    </row>
    <row r="181" spans="1:14" ht="14.5">
      <c r="A181" s="166" t="s">
        <v>5939</v>
      </c>
      <c r="B181" s="706" t="s">
        <v>147</v>
      </c>
      <c r="C181" s="2288">
        <v>2.74</v>
      </c>
      <c r="D181" s="1556">
        <v>500</v>
      </c>
      <c r="E181" s="446">
        <v>286.24</v>
      </c>
      <c r="F181" s="471">
        <f t="shared" si="18"/>
        <v>286.24</v>
      </c>
      <c r="G181" s="691">
        <f>'Заказ, cкидки и курсы валют'!$J$23*F181</f>
        <v>3291.76</v>
      </c>
      <c r="H181" s="710">
        <f t="shared" si="19"/>
        <v>1645.88</v>
      </c>
      <c r="I181" s="377"/>
      <c r="N181" s="21"/>
    </row>
    <row r="182" spans="1:14" ht="14.5">
      <c r="A182" s="166" t="s">
        <v>5940</v>
      </c>
      <c r="B182" s="706" t="s">
        <v>148</v>
      </c>
      <c r="C182" s="2288">
        <v>3.0760000000000001</v>
      </c>
      <c r="D182" s="1556">
        <v>500</v>
      </c>
      <c r="E182" s="446">
        <v>309.58999999999997</v>
      </c>
      <c r="F182" s="471">
        <f t="shared" si="18"/>
        <v>309.58999999999997</v>
      </c>
      <c r="G182" s="691">
        <f>'Заказ, cкидки и курсы валют'!$J$23*F182</f>
        <v>3560.2849999999999</v>
      </c>
      <c r="H182" s="710">
        <f t="shared" si="19"/>
        <v>1780.14</v>
      </c>
      <c r="I182" s="377"/>
      <c r="N182" s="21"/>
    </row>
    <row r="183" spans="1:14" ht="14.5">
      <c r="A183" s="166" t="s">
        <v>5941</v>
      </c>
      <c r="B183" s="706" t="s">
        <v>149</v>
      </c>
      <c r="C183" s="2288">
        <v>3.46</v>
      </c>
      <c r="D183" s="1556">
        <v>500</v>
      </c>
      <c r="E183" s="446">
        <v>359.43</v>
      </c>
      <c r="F183" s="471">
        <f t="shared" si="18"/>
        <v>359.43</v>
      </c>
      <c r="G183" s="691">
        <f>'Заказ, cкидки и курсы валют'!$J$23*F183</f>
        <v>4133.4449999999997</v>
      </c>
      <c r="H183" s="710">
        <f t="shared" si="19"/>
        <v>2066.7199999999998</v>
      </c>
      <c r="I183" s="377"/>
      <c r="N183" s="21"/>
    </row>
    <row r="184" spans="1:14" ht="14.5">
      <c r="A184" s="166" t="s">
        <v>5942</v>
      </c>
      <c r="B184" s="706" t="s">
        <v>150</v>
      </c>
      <c r="C184" s="2288">
        <v>3.7850000000000001</v>
      </c>
      <c r="D184" s="1556">
        <v>500</v>
      </c>
      <c r="E184" s="446">
        <v>380.83</v>
      </c>
      <c r="F184" s="471">
        <f t="shared" si="18"/>
        <v>380.83</v>
      </c>
      <c r="G184" s="691">
        <f>'Заказ, cкидки и курсы валют'!$J$23*F184</f>
        <v>4379.5450000000001</v>
      </c>
      <c r="H184" s="710">
        <f t="shared" si="19"/>
        <v>2189.77</v>
      </c>
      <c r="I184" s="377"/>
      <c r="N184" s="21"/>
    </row>
    <row r="185" spans="1:14" ht="14.5">
      <c r="A185" s="166" t="s">
        <v>5943</v>
      </c>
      <c r="B185" s="706" t="s">
        <v>78</v>
      </c>
      <c r="C185" s="2306">
        <v>4.32</v>
      </c>
      <c r="D185" s="1556">
        <v>500</v>
      </c>
      <c r="E185" s="446">
        <v>445.74</v>
      </c>
      <c r="F185" s="471">
        <f t="shared" si="18"/>
        <v>445.74</v>
      </c>
      <c r="G185" s="691">
        <f>'Заказ, cкидки и курсы валют'!$J$23*F185</f>
        <v>5126.01</v>
      </c>
      <c r="H185" s="710">
        <f t="shared" si="19"/>
        <v>2563.0100000000002</v>
      </c>
      <c r="I185" s="377"/>
      <c r="N185" s="21"/>
    </row>
    <row r="186" spans="1:14" ht="14.5">
      <c r="A186" s="166" t="s">
        <v>5944</v>
      </c>
      <c r="B186" s="706" t="s">
        <v>151</v>
      </c>
      <c r="C186" s="2288">
        <v>4.68</v>
      </c>
      <c r="D186" s="1556">
        <v>500</v>
      </c>
      <c r="E186" s="446">
        <v>450.7</v>
      </c>
      <c r="F186" s="471">
        <f t="shared" si="18"/>
        <v>450.7</v>
      </c>
      <c r="G186" s="691">
        <f>'Заказ, cкидки и курсы валют'!$J$23*F186</f>
        <v>5183.05</v>
      </c>
      <c r="H186" s="710">
        <f t="shared" si="19"/>
        <v>2591.5300000000002</v>
      </c>
      <c r="I186" s="377"/>
      <c r="N186" s="21"/>
    </row>
    <row r="187" spans="1:14" ht="14.5">
      <c r="A187" s="166" t="s">
        <v>5945</v>
      </c>
      <c r="B187" s="706" t="s">
        <v>157</v>
      </c>
      <c r="C187" s="2288">
        <v>5.4</v>
      </c>
      <c r="D187" s="1556">
        <v>500</v>
      </c>
      <c r="E187" s="446">
        <v>566.91999999999996</v>
      </c>
      <c r="F187" s="471">
        <f t="shared" si="18"/>
        <v>566.91999999999996</v>
      </c>
      <c r="G187" s="691">
        <f>'Заказ, cкидки и курсы валют'!$J$23*F187</f>
        <v>6519.58</v>
      </c>
      <c r="H187" s="710">
        <f t="shared" si="19"/>
        <v>3259.79</v>
      </c>
      <c r="I187" s="377"/>
      <c r="N187" s="21"/>
    </row>
    <row r="188" spans="1:14" ht="14.5">
      <c r="A188" s="166" t="s">
        <v>5946</v>
      </c>
      <c r="B188" s="706" t="s">
        <v>158</v>
      </c>
      <c r="C188" s="2288">
        <v>6.12</v>
      </c>
      <c r="D188" s="1556">
        <v>200</v>
      </c>
      <c r="E188" s="446">
        <v>627.28</v>
      </c>
      <c r="F188" s="471">
        <f t="shared" si="18"/>
        <v>627.28</v>
      </c>
      <c r="G188" s="691">
        <f>'Заказ, cкидки и курсы валют'!$J$23*F188</f>
        <v>7213.7199999999993</v>
      </c>
      <c r="H188" s="710">
        <f t="shared" si="19"/>
        <v>1442.74</v>
      </c>
      <c r="I188" s="377"/>
      <c r="N188" s="21"/>
    </row>
    <row r="189" spans="1:14" ht="14.5">
      <c r="A189" s="166" t="s">
        <v>6526</v>
      </c>
      <c r="B189" s="706" t="s">
        <v>3117</v>
      </c>
      <c r="C189" s="2288">
        <v>7.02</v>
      </c>
      <c r="D189" s="1556">
        <v>500</v>
      </c>
      <c r="E189" s="446">
        <v>1005.15</v>
      </c>
      <c r="F189" s="471">
        <f t="shared" si="18"/>
        <v>1005.15</v>
      </c>
      <c r="G189" s="691">
        <f>'Заказ, cкидки и курсы валют'!$J$23*F189</f>
        <v>11559.225</v>
      </c>
      <c r="H189" s="710">
        <f t="shared" si="19"/>
        <v>5779.61</v>
      </c>
      <c r="I189" s="377"/>
      <c r="N189" s="21"/>
    </row>
    <row r="190" spans="1:14" ht="14.5">
      <c r="A190" s="166" t="s">
        <v>5947</v>
      </c>
      <c r="B190" s="706" t="s">
        <v>3966</v>
      </c>
      <c r="C190" s="2288">
        <v>2.57</v>
      </c>
      <c r="D190" s="1556">
        <v>500</v>
      </c>
      <c r="E190" s="446">
        <v>252.07</v>
      </c>
      <c r="F190" s="471">
        <f t="shared" si="18"/>
        <v>252.07</v>
      </c>
      <c r="G190" s="691">
        <f>'Заказ, cкидки и курсы валют'!$J$23*F190</f>
        <v>2898.8049999999998</v>
      </c>
      <c r="H190" s="710">
        <f t="shared" si="19"/>
        <v>1449.4</v>
      </c>
      <c r="I190" s="377"/>
      <c r="N190" s="21"/>
    </row>
    <row r="191" spans="1:14" ht="14.5">
      <c r="A191" s="166" t="s">
        <v>5948</v>
      </c>
      <c r="B191" s="706" t="s">
        <v>3426</v>
      </c>
      <c r="C191" s="2288">
        <v>2.76</v>
      </c>
      <c r="D191" s="1556">
        <v>500</v>
      </c>
      <c r="E191" s="446">
        <v>281.44</v>
      </c>
      <c r="F191" s="471">
        <f t="shared" si="18"/>
        <v>281.44</v>
      </c>
      <c r="G191" s="691">
        <f>'Заказ, cкидки и курсы валют'!$J$23*F191</f>
        <v>3236.56</v>
      </c>
      <c r="H191" s="710">
        <f t="shared" si="19"/>
        <v>1618.28</v>
      </c>
      <c r="I191" s="377"/>
      <c r="N191" s="21"/>
    </row>
    <row r="192" spans="1:14" ht="14.5">
      <c r="A192" s="166" t="s">
        <v>5949</v>
      </c>
      <c r="B192" s="706" t="s">
        <v>3427</v>
      </c>
      <c r="C192" s="2288">
        <v>3.06</v>
      </c>
      <c r="D192" s="1556">
        <v>500</v>
      </c>
      <c r="E192" s="446">
        <v>291.89</v>
      </c>
      <c r="F192" s="471">
        <f t="shared" si="18"/>
        <v>291.89</v>
      </c>
      <c r="G192" s="691">
        <f>'Заказ, cкидки и курсы валют'!$J$23*F192</f>
        <v>3356.7349999999997</v>
      </c>
      <c r="H192" s="710">
        <f t="shared" si="19"/>
        <v>1678.37</v>
      </c>
      <c r="I192" s="377"/>
      <c r="N192" s="21"/>
    </row>
    <row r="193" spans="1:14" ht="14.5">
      <c r="A193" s="166" t="s">
        <v>5950</v>
      </c>
      <c r="B193" s="706" t="s">
        <v>2604</v>
      </c>
      <c r="C193" s="2288">
        <v>3.28</v>
      </c>
      <c r="D193" s="1556">
        <v>500</v>
      </c>
      <c r="E193" s="446">
        <v>320.10000000000002</v>
      </c>
      <c r="F193" s="471">
        <f t="shared" si="18"/>
        <v>320.10000000000002</v>
      </c>
      <c r="G193" s="691">
        <f>'Заказ, cкидки и курсы валют'!$J$23*F193</f>
        <v>3681.15</v>
      </c>
      <c r="H193" s="710">
        <f t="shared" si="19"/>
        <v>1840.58</v>
      </c>
      <c r="I193" s="377"/>
      <c r="N193" s="21"/>
    </row>
    <row r="194" spans="1:14" ht="14.5">
      <c r="A194" s="166" t="s">
        <v>5951</v>
      </c>
      <c r="B194" s="706" t="s">
        <v>3428</v>
      </c>
      <c r="C194" s="2288">
        <v>3.56</v>
      </c>
      <c r="D194" s="1556">
        <v>1000</v>
      </c>
      <c r="E194" s="446">
        <v>335.36</v>
      </c>
      <c r="F194" s="471">
        <f t="shared" si="18"/>
        <v>335.36</v>
      </c>
      <c r="G194" s="691">
        <f>'Заказ, cкидки и курсы валют'!$J$23*F194</f>
        <v>3856.6400000000003</v>
      </c>
      <c r="H194" s="710">
        <f t="shared" si="19"/>
        <v>3856.64</v>
      </c>
      <c r="I194" s="377"/>
      <c r="N194" s="21"/>
    </row>
    <row r="195" spans="1:14" ht="14.5">
      <c r="A195" s="166" t="s">
        <v>5952</v>
      </c>
      <c r="B195" s="706" t="s">
        <v>166</v>
      </c>
      <c r="C195" s="2288">
        <v>4.05</v>
      </c>
      <c r="D195" s="1556">
        <v>500</v>
      </c>
      <c r="E195" s="446">
        <v>392.88</v>
      </c>
      <c r="F195" s="471">
        <f t="shared" si="18"/>
        <v>392.88</v>
      </c>
      <c r="G195" s="691">
        <f>'Заказ, cкидки и курсы валют'!$J$23*F195</f>
        <v>4518.12</v>
      </c>
      <c r="H195" s="710">
        <f t="shared" si="19"/>
        <v>2259.06</v>
      </c>
      <c r="I195" s="377"/>
      <c r="N195" s="21"/>
    </row>
    <row r="196" spans="1:14" ht="14.5">
      <c r="A196" s="166" t="s">
        <v>5953</v>
      </c>
      <c r="B196" s="706" t="s">
        <v>167</v>
      </c>
      <c r="C196" s="2288">
        <v>4.67</v>
      </c>
      <c r="D196" s="1556">
        <v>500</v>
      </c>
      <c r="E196" s="446">
        <v>507.42</v>
      </c>
      <c r="F196" s="471">
        <f t="shared" si="18"/>
        <v>507.42</v>
      </c>
      <c r="G196" s="691">
        <f>'Заказ, cкидки и курсы валют'!$J$23*F196</f>
        <v>5835.33</v>
      </c>
      <c r="H196" s="710">
        <f t="shared" si="19"/>
        <v>2917.67</v>
      </c>
      <c r="I196" s="377"/>
      <c r="N196" s="21"/>
    </row>
    <row r="197" spans="1:14" ht="14.5">
      <c r="A197" s="166" t="s">
        <v>5954</v>
      </c>
      <c r="B197" s="706" t="s">
        <v>168</v>
      </c>
      <c r="C197" s="2288">
        <v>5.25</v>
      </c>
      <c r="D197" s="1556">
        <v>500</v>
      </c>
      <c r="E197" s="446">
        <v>512.64</v>
      </c>
      <c r="F197" s="471">
        <f t="shared" si="18"/>
        <v>512.64</v>
      </c>
      <c r="G197" s="691">
        <f>'Заказ, cкидки и курсы валют'!$J$23*F197</f>
        <v>5895.36</v>
      </c>
      <c r="H197" s="710">
        <f t="shared" si="19"/>
        <v>2947.68</v>
      </c>
      <c r="I197" s="377"/>
      <c r="N197" s="21"/>
    </row>
    <row r="198" spans="1:14" ht="14.5">
      <c r="A198" s="166" t="s">
        <v>5955</v>
      </c>
      <c r="B198" s="706" t="s">
        <v>604</v>
      </c>
      <c r="C198" s="2288">
        <v>5.91</v>
      </c>
      <c r="D198" s="1556">
        <v>500</v>
      </c>
      <c r="E198" s="446">
        <v>581.98</v>
      </c>
      <c r="F198" s="471">
        <f t="shared" si="18"/>
        <v>581.98</v>
      </c>
      <c r="G198" s="691">
        <f>'Заказ, cкидки и курсы валют'!$J$23*F198</f>
        <v>6692.77</v>
      </c>
      <c r="H198" s="710">
        <f t="shared" si="19"/>
        <v>3346.39</v>
      </c>
      <c r="I198" s="377"/>
      <c r="N198" s="21"/>
    </row>
    <row r="199" spans="1:14" ht="14.5">
      <c r="A199" s="166" t="s">
        <v>5956</v>
      </c>
      <c r="B199" s="706" t="s">
        <v>169</v>
      </c>
      <c r="C199" s="2288">
        <v>6.52</v>
      </c>
      <c r="D199" s="1556">
        <v>500</v>
      </c>
      <c r="E199" s="446">
        <v>774.07</v>
      </c>
      <c r="F199" s="471">
        <f t="shared" si="18"/>
        <v>774.07</v>
      </c>
      <c r="G199" s="691">
        <f>'Заказ, cкидки и курсы валют'!$J$23*F199</f>
        <v>8901.8050000000003</v>
      </c>
      <c r="H199" s="710">
        <f t="shared" si="19"/>
        <v>4450.8999999999996</v>
      </c>
      <c r="I199" s="377"/>
      <c r="N199" s="21"/>
    </row>
    <row r="200" spans="1:14" ht="14.5">
      <c r="A200" s="166" t="s">
        <v>5957</v>
      </c>
      <c r="B200" s="706" t="s">
        <v>605</v>
      </c>
      <c r="C200" s="2288">
        <v>7.14</v>
      </c>
      <c r="D200" s="1556">
        <v>200</v>
      </c>
      <c r="E200" s="446">
        <v>719.38</v>
      </c>
      <c r="F200" s="471">
        <f t="shared" si="18"/>
        <v>719.38</v>
      </c>
      <c r="G200" s="691">
        <f>'Заказ, cкидки и курсы валют'!$J$23*F200</f>
        <v>8272.8700000000008</v>
      </c>
      <c r="H200" s="710">
        <f t="shared" si="19"/>
        <v>1654.57</v>
      </c>
      <c r="I200" s="377"/>
      <c r="N200" s="21"/>
    </row>
    <row r="201" spans="1:14" ht="14.5">
      <c r="A201" s="166" t="s">
        <v>5958</v>
      </c>
      <c r="B201" s="706" t="s">
        <v>170</v>
      </c>
      <c r="C201" s="2288">
        <v>8</v>
      </c>
      <c r="D201" s="1556">
        <v>200</v>
      </c>
      <c r="E201" s="446">
        <v>906.69</v>
      </c>
      <c r="F201" s="471">
        <f t="shared" si="18"/>
        <v>906.69</v>
      </c>
      <c r="G201" s="691">
        <f>'Заказ, cкидки и курсы валют'!$J$23*F201</f>
        <v>10426.935000000001</v>
      </c>
      <c r="H201" s="710">
        <f t="shared" si="19"/>
        <v>2085.39</v>
      </c>
      <c r="I201" s="377"/>
      <c r="N201" s="21"/>
    </row>
    <row r="202" spans="1:14" ht="14.5">
      <c r="A202" s="166" t="s">
        <v>5959</v>
      </c>
      <c r="B202" s="706" t="s">
        <v>171</v>
      </c>
      <c r="C202" s="2346">
        <v>9.17</v>
      </c>
      <c r="D202" s="1556">
        <v>200</v>
      </c>
      <c r="E202" s="446">
        <v>866.39</v>
      </c>
      <c r="F202" s="471">
        <f t="shared" si="18"/>
        <v>866.39</v>
      </c>
      <c r="G202" s="691">
        <f>'Заказ, cкидки и курсы валют'!$J$23*F202</f>
        <v>9963.4850000000006</v>
      </c>
      <c r="H202" s="710">
        <f t="shared" si="19"/>
        <v>1992.7</v>
      </c>
      <c r="I202" s="377"/>
      <c r="N202" s="21"/>
    </row>
    <row r="203" spans="1:14" ht="14.5">
      <c r="A203" s="166" t="s">
        <v>6527</v>
      </c>
      <c r="B203" s="706" t="s">
        <v>172</v>
      </c>
      <c r="C203" s="2346">
        <v>10.14</v>
      </c>
      <c r="D203" s="1556">
        <v>200</v>
      </c>
      <c r="E203" s="446">
        <v>1018.47</v>
      </c>
      <c r="F203" s="471">
        <f t="shared" si="18"/>
        <v>1018.47</v>
      </c>
      <c r="G203" s="691">
        <f>'Заказ, cкидки и курсы валют'!$J$23*F203</f>
        <v>11712.405000000001</v>
      </c>
      <c r="H203" s="710">
        <f t="shared" si="19"/>
        <v>2342.48</v>
      </c>
      <c r="I203" s="377"/>
      <c r="N203" s="21"/>
    </row>
    <row r="204" spans="1:14" ht="14.5">
      <c r="A204" s="166" t="s">
        <v>6528</v>
      </c>
      <c r="B204" s="706" t="s">
        <v>173</v>
      </c>
      <c r="C204" s="2346">
        <v>11.34</v>
      </c>
      <c r="D204" s="1556">
        <v>200</v>
      </c>
      <c r="E204" s="446">
        <v>1561.24</v>
      </c>
      <c r="F204" s="471">
        <f t="shared" si="18"/>
        <v>1561.24</v>
      </c>
      <c r="G204" s="691">
        <f>'Заказ, cкидки и курсы валют'!$J$23*F204</f>
        <v>17954.259999999998</v>
      </c>
      <c r="H204" s="710">
        <f t="shared" si="19"/>
        <v>3590.85</v>
      </c>
      <c r="I204" s="377"/>
      <c r="N204" s="21"/>
    </row>
    <row r="205" spans="1:14" ht="14.5">
      <c r="A205" s="166" t="s">
        <v>5960</v>
      </c>
      <c r="B205" s="706" t="s">
        <v>174</v>
      </c>
      <c r="C205" s="2288">
        <v>12.68</v>
      </c>
      <c r="D205" s="1556">
        <v>200</v>
      </c>
      <c r="E205" s="446">
        <v>1408.1</v>
      </c>
      <c r="F205" s="471">
        <f t="shared" si="18"/>
        <v>1408.1</v>
      </c>
      <c r="G205" s="691">
        <f>'Заказ, cкидки и курсы валют'!$J$23*F205</f>
        <v>16193.15</v>
      </c>
      <c r="H205" s="710">
        <f t="shared" si="19"/>
        <v>3238.63</v>
      </c>
      <c r="I205" s="377"/>
      <c r="N205" s="21"/>
    </row>
    <row r="206" spans="1:14" ht="14.5">
      <c r="A206" s="166" t="s">
        <v>5961</v>
      </c>
      <c r="B206" s="706" t="s">
        <v>3434</v>
      </c>
      <c r="C206" s="2288">
        <v>4.72</v>
      </c>
      <c r="D206" s="1556">
        <v>500</v>
      </c>
      <c r="E206" s="446">
        <v>435.44</v>
      </c>
      <c r="F206" s="471">
        <f t="shared" si="18"/>
        <v>435.44</v>
      </c>
      <c r="G206" s="691">
        <f>'Заказ, cкидки и курсы валют'!$J$23*F206</f>
        <v>5007.5600000000004</v>
      </c>
      <c r="H206" s="710">
        <f t="shared" si="19"/>
        <v>2503.7800000000002</v>
      </c>
      <c r="I206" s="377"/>
      <c r="N206" s="21"/>
    </row>
    <row r="207" spans="1:14" ht="14.5">
      <c r="A207" s="166" t="s">
        <v>5962</v>
      </c>
      <c r="B207" s="706" t="s">
        <v>3435</v>
      </c>
      <c r="C207" s="2288">
        <v>4.83</v>
      </c>
      <c r="D207" s="1556">
        <v>500</v>
      </c>
      <c r="E207" s="446">
        <v>464.16</v>
      </c>
      <c r="F207" s="471">
        <f t="shared" si="18"/>
        <v>464.16</v>
      </c>
      <c r="G207" s="691">
        <f>'Заказ, cкидки и курсы валют'!$J$23*F207</f>
        <v>5337.84</v>
      </c>
      <c r="H207" s="710">
        <f t="shared" si="19"/>
        <v>2668.92</v>
      </c>
      <c r="I207" s="377"/>
      <c r="N207" s="21"/>
    </row>
    <row r="208" spans="1:14" ht="14.5">
      <c r="A208" s="166" t="s">
        <v>5963</v>
      </c>
      <c r="B208" s="706" t="s">
        <v>3761</v>
      </c>
      <c r="C208" s="2288">
        <v>5.26</v>
      </c>
      <c r="D208" s="1556">
        <v>500</v>
      </c>
      <c r="E208" s="446">
        <v>556.5</v>
      </c>
      <c r="F208" s="471">
        <f t="shared" si="18"/>
        <v>556.5</v>
      </c>
      <c r="G208" s="691">
        <f>'Заказ, cкидки и курсы валют'!$J$23*F208</f>
        <v>6399.75</v>
      </c>
      <c r="H208" s="710">
        <f t="shared" si="19"/>
        <v>3199.88</v>
      </c>
      <c r="I208" s="377"/>
      <c r="N208" s="21"/>
    </row>
    <row r="209" spans="1:14" ht="14.5">
      <c r="A209" s="166" t="s">
        <v>5964</v>
      </c>
      <c r="B209" s="706" t="s">
        <v>99</v>
      </c>
      <c r="C209" s="2288">
        <v>5.5430000000000001</v>
      </c>
      <c r="D209" s="1556">
        <v>500</v>
      </c>
      <c r="E209" s="446">
        <v>529.80999999999995</v>
      </c>
      <c r="F209" s="471">
        <f t="shared" si="18"/>
        <v>529.80999999999995</v>
      </c>
      <c r="G209" s="691">
        <f>'Заказ, cкидки и курсы валют'!$J$23*F209</f>
        <v>6092.8149999999996</v>
      </c>
      <c r="H209" s="710">
        <f t="shared" si="19"/>
        <v>3046.41</v>
      </c>
      <c r="I209" s="377"/>
      <c r="N209" s="21"/>
    </row>
    <row r="210" spans="1:14" ht="14.5">
      <c r="A210" s="166" t="s">
        <v>5965</v>
      </c>
      <c r="B210" s="706" t="s">
        <v>100</v>
      </c>
      <c r="C210" s="2288">
        <v>6.08</v>
      </c>
      <c r="D210" s="1556">
        <v>500</v>
      </c>
      <c r="E210" s="446">
        <v>612.57000000000005</v>
      </c>
      <c r="F210" s="471">
        <f t="shared" si="18"/>
        <v>612.57000000000005</v>
      </c>
      <c r="G210" s="691">
        <f>'Заказ, cкидки и курсы валют'!$J$23*F210</f>
        <v>7044.5550000000003</v>
      </c>
      <c r="H210" s="710">
        <f t="shared" si="19"/>
        <v>3522.28</v>
      </c>
      <c r="I210" s="377"/>
      <c r="N210" s="21"/>
    </row>
    <row r="211" spans="1:14" ht="14.5">
      <c r="A211" s="166" t="s">
        <v>5966</v>
      </c>
      <c r="B211" s="706" t="s">
        <v>1317</v>
      </c>
      <c r="C211" s="2288">
        <v>7.1</v>
      </c>
      <c r="D211" s="1556">
        <v>500</v>
      </c>
      <c r="E211" s="446">
        <v>813.39</v>
      </c>
      <c r="F211" s="471">
        <f t="shared" si="18"/>
        <v>813.39</v>
      </c>
      <c r="G211" s="691">
        <f>'Заказ, cкидки и курсы валют'!$J$23*F211</f>
        <v>9353.9850000000006</v>
      </c>
      <c r="H211" s="710">
        <f t="shared" si="19"/>
        <v>4676.99</v>
      </c>
      <c r="I211" s="377"/>
      <c r="N211" s="21"/>
    </row>
    <row r="212" spans="1:14" ht="14.5">
      <c r="A212" s="166" t="s">
        <v>5967</v>
      </c>
      <c r="B212" s="706" t="s">
        <v>188</v>
      </c>
      <c r="C212" s="2288">
        <v>7.9450000000000003</v>
      </c>
      <c r="D212" s="1556">
        <v>200</v>
      </c>
      <c r="E212" s="446">
        <v>782.94</v>
      </c>
      <c r="F212" s="471">
        <f t="shared" si="18"/>
        <v>782.94</v>
      </c>
      <c r="G212" s="691">
        <f>'Заказ, cкидки и курсы валют'!$J$23*F212</f>
        <v>9003.8100000000013</v>
      </c>
      <c r="H212" s="710">
        <f t="shared" si="19"/>
        <v>1800.76</v>
      </c>
      <c r="I212" s="377"/>
      <c r="N212" s="21"/>
    </row>
    <row r="213" spans="1:14" ht="14.5">
      <c r="A213" s="166" t="s">
        <v>5968</v>
      </c>
      <c r="B213" s="706" t="s">
        <v>609</v>
      </c>
      <c r="C213" s="2288">
        <v>8.85</v>
      </c>
      <c r="D213" s="1556">
        <v>200</v>
      </c>
      <c r="E213" s="446">
        <v>883.26</v>
      </c>
      <c r="F213" s="471">
        <f t="shared" si="18"/>
        <v>883.26</v>
      </c>
      <c r="G213" s="691">
        <f>'Заказ, cкидки и курсы валют'!$J$23*F213</f>
        <v>10157.49</v>
      </c>
      <c r="H213" s="710">
        <f t="shared" si="19"/>
        <v>2031.5</v>
      </c>
      <c r="I213" s="377"/>
      <c r="N213" s="21"/>
    </row>
    <row r="214" spans="1:14" ht="14.5">
      <c r="A214" s="166" t="s">
        <v>5969</v>
      </c>
      <c r="B214" s="706" t="s">
        <v>177</v>
      </c>
      <c r="C214" s="2288">
        <v>9.6300000000000008</v>
      </c>
      <c r="D214" s="1556">
        <v>200</v>
      </c>
      <c r="E214" s="446">
        <v>940.47</v>
      </c>
      <c r="F214" s="471">
        <f t="shared" si="18"/>
        <v>940.47</v>
      </c>
      <c r="G214" s="691">
        <f>'Заказ, cкидки и курсы валют'!$J$23*F214</f>
        <v>10815.405000000001</v>
      </c>
      <c r="H214" s="710">
        <f t="shared" si="19"/>
        <v>2163.08</v>
      </c>
      <c r="I214" s="377"/>
      <c r="N214" s="21"/>
    </row>
    <row r="215" spans="1:14" ht="14.5">
      <c r="A215" s="166" t="s">
        <v>5970</v>
      </c>
      <c r="B215" s="706" t="s">
        <v>83</v>
      </c>
      <c r="C215" s="2288">
        <v>10.8</v>
      </c>
      <c r="D215" s="1556">
        <v>200</v>
      </c>
      <c r="E215" s="446">
        <v>1193.46</v>
      </c>
      <c r="F215" s="471">
        <f t="shared" si="18"/>
        <v>1193.46</v>
      </c>
      <c r="G215" s="691">
        <f>'Заказ, cкидки и курсы валют'!$J$23*F215</f>
        <v>13724.79</v>
      </c>
      <c r="H215" s="710">
        <f t="shared" si="19"/>
        <v>2744.96</v>
      </c>
      <c r="I215" s="377"/>
      <c r="N215" s="21"/>
    </row>
    <row r="216" spans="1:14" ht="14.5">
      <c r="A216" s="166" t="s">
        <v>5971</v>
      </c>
      <c r="B216" s="706" t="s">
        <v>178</v>
      </c>
      <c r="C216" s="2288">
        <v>11.19</v>
      </c>
      <c r="D216" s="1556">
        <v>200</v>
      </c>
      <c r="E216" s="446">
        <v>1315.96</v>
      </c>
      <c r="F216" s="471">
        <f t="shared" si="18"/>
        <v>1315.96</v>
      </c>
      <c r="G216" s="691">
        <f>'Заказ, cкидки и курсы валют'!$J$23*F216</f>
        <v>15133.54</v>
      </c>
      <c r="H216" s="710">
        <f t="shared" si="19"/>
        <v>3026.71</v>
      </c>
      <c r="I216" s="377"/>
      <c r="N216" s="21"/>
    </row>
    <row r="217" spans="1:14" ht="14.5">
      <c r="A217" s="166" t="s">
        <v>6529</v>
      </c>
      <c r="B217" s="706" t="s">
        <v>2915</v>
      </c>
      <c r="C217" s="2288">
        <v>12.6</v>
      </c>
      <c r="D217" s="1556">
        <v>200</v>
      </c>
      <c r="E217" s="446">
        <v>955.19</v>
      </c>
      <c r="F217" s="471">
        <f t="shared" si="18"/>
        <v>955.19</v>
      </c>
      <c r="G217" s="691">
        <f>'Заказ, cкидки и курсы валют'!$J$23*F217</f>
        <v>10984.685000000001</v>
      </c>
      <c r="H217" s="710">
        <f t="shared" si="19"/>
        <v>2196.94</v>
      </c>
      <c r="I217" s="377"/>
      <c r="N217" s="21"/>
    </row>
    <row r="218" spans="1:14" ht="14.5">
      <c r="A218" s="166" t="s">
        <v>6530</v>
      </c>
      <c r="B218" s="706" t="s">
        <v>179</v>
      </c>
      <c r="C218" s="2288">
        <v>12.66</v>
      </c>
      <c r="D218" s="1556">
        <v>200</v>
      </c>
      <c r="E218" s="446">
        <v>1315.21</v>
      </c>
      <c r="F218" s="471">
        <f t="shared" si="18"/>
        <v>1315.21</v>
      </c>
      <c r="G218" s="691">
        <f>'Заказ, cкидки и курсы валют'!$J$23*F218</f>
        <v>15124.915000000001</v>
      </c>
      <c r="H218" s="710">
        <f t="shared" si="19"/>
        <v>3024.98</v>
      </c>
      <c r="I218" s="377"/>
      <c r="N218" s="21"/>
    </row>
    <row r="219" spans="1:14" ht="14.5">
      <c r="A219" s="166" t="s">
        <v>5972</v>
      </c>
      <c r="B219" s="706" t="s">
        <v>180</v>
      </c>
      <c r="C219" s="2288">
        <v>14.6</v>
      </c>
      <c r="D219" s="1556">
        <v>200</v>
      </c>
      <c r="E219" s="446">
        <v>1478.62</v>
      </c>
      <c r="F219" s="471">
        <f t="shared" si="18"/>
        <v>1478.62</v>
      </c>
      <c r="G219" s="691">
        <f>'Заказ, cкидки и курсы валют'!$J$23*F219</f>
        <v>17004.129999999997</v>
      </c>
      <c r="H219" s="710">
        <f t="shared" si="19"/>
        <v>3400.83</v>
      </c>
      <c r="I219" s="377"/>
      <c r="N219" s="21"/>
    </row>
    <row r="220" spans="1:14" ht="14.5">
      <c r="A220" s="166" t="s">
        <v>5973</v>
      </c>
      <c r="B220" s="706" t="s">
        <v>181</v>
      </c>
      <c r="C220" s="2288">
        <v>16.010000000000002</v>
      </c>
      <c r="D220" s="1556">
        <v>200</v>
      </c>
      <c r="E220" s="446">
        <v>1656.63</v>
      </c>
      <c r="F220" s="471">
        <f t="shared" si="18"/>
        <v>1656.63</v>
      </c>
      <c r="G220" s="691">
        <f>'Заказ, cкидки и курсы валют'!$J$23*F220</f>
        <v>19051.245000000003</v>
      </c>
      <c r="H220" s="710">
        <f t="shared" si="19"/>
        <v>3810.25</v>
      </c>
      <c r="I220" s="377"/>
      <c r="N220" s="21"/>
    </row>
    <row r="221" spans="1:14" ht="14.5">
      <c r="A221" s="166" t="s">
        <v>6531</v>
      </c>
      <c r="B221" s="706" t="s">
        <v>182</v>
      </c>
      <c r="C221" s="2288">
        <v>18.68</v>
      </c>
      <c r="D221" s="1556">
        <v>200</v>
      </c>
      <c r="E221" s="446">
        <v>2518</v>
      </c>
      <c r="F221" s="471">
        <f t="shared" si="18"/>
        <v>2518</v>
      </c>
      <c r="G221" s="691">
        <f>'Заказ, cкидки и курсы валют'!$J$23*F221</f>
        <v>28957</v>
      </c>
      <c r="H221" s="710">
        <f t="shared" si="19"/>
        <v>5791.4</v>
      </c>
      <c r="I221" s="377"/>
      <c r="N221" s="21"/>
    </row>
    <row r="222" spans="1:14" ht="14.5">
      <c r="A222" s="166" t="s">
        <v>6532</v>
      </c>
      <c r="B222" s="1477" t="s">
        <v>183</v>
      </c>
      <c r="C222" s="2288">
        <v>20.420000000000002</v>
      </c>
      <c r="D222" s="1689">
        <v>100</v>
      </c>
      <c r="E222" s="446">
        <v>2751.74</v>
      </c>
      <c r="F222" s="471">
        <f t="shared" si="18"/>
        <v>2751.74</v>
      </c>
      <c r="G222" s="691">
        <f>'Заказ, cкидки и курсы валют'!$J$23*F222</f>
        <v>31645.01</v>
      </c>
      <c r="H222" s="710">
        <f t="shared" si="19"/>
        <v>3164.5</v>
      </c>
      <c r="I222" s="377"/>
      <c r="N222" s="21"/>
    </row>
    <row r="223" spans="1:14" ht="15" customHeight="1">
      <c r="A223" s="166" t="s">
        <v>6108</v>
      </c>
      <c r="B223" s="706" t="s">
        <v>3430</v>
      </c>
      <c r="C223" s="2288">
        <v>11.27</v>
      </c>
      <c r="D223" s="1694">
        <v>200</v>
      </c>
      <c r="E223" s="446">
        <v>1191.7</v>
      </c>
      <c r="F223" s="471">
        <f t="shared" si="18"/>
        <v>1191.7</v>
      </c>
      <c r="G223" s="691">
        <f>'Заказ, cкидки и курсы валют'!$J$23*F223</f>
        <v>13704.550000000001</v>
      </c>
      <c r="H223" s="710">
        <f t="shared" si="19"/>
        <v>2740.91</v>
      </c>
      <c r="I223" s="377"/>
      <c r="N223" s="21"/>
    </row>
    <row r="224" spans="1:14" ht="14.5">
      <c r="A224" s="166" t="s">
        <v>6109</v>
      </c>
      <c r="B224" s="706" t="s">
        <v>2898</v>
      </c>
      <c r="C224" s="2288">
        <v>12.41</v>
      </c>
      <c r="D224" s="1694">
        <v>200</v>
      </c>
      <c r="E224" s="446">
        <v>1236.5</v>
      </c>
      <c r="F224" s="471">
        <f t="shared" si="18"/>
        <v>1236.5</v>
      </c>
      <c r="G224" s="691">
        <f>'Заказ, cкидки и курсы валют'!$J$23*F224</f>
        <v>14219.75</v>
      </c>
      <c r="H224" s="710">
        <f t="shared" si="19"/>
        <v>2843.95</v>
      </c>
      <c r="I224" s="377"/>
      <c r="N224" s="21"/>
    </row>
    <row r="225" spans="1:14" ht="14.5">
      <c r="A225" s="166" t="s">
        <v>6110</v>
      </c>
      <c r="B225" s="706" t="s">
        <v>2899</v>
      </c>
      <c r="C225" s="2288">
        <v>14.1</v>
      </c>
      <c r="D225" s="1694">
        <v>200</v>
      </c>
      <c r="E225" s="446">
        <v>1462.92</v>
      </c>
      <c r="F225" s="471">
        <f t="shared" si="18"/>
        <v>1462.92</v>
      </c>
      <c r="G225" s="691">
        <f>'Заказ, cкидки и курсы валют'!$J$23*F225</f>
        <v>16823.580000000002</v>
      </c>
      <c r="H225" s="710">
        <f t="shared" si="19"/>
        <v>3364.72</v>
      </c>
      <c r="I225" s="377"/>
      <c r="N225" s="21"/>
    </row>
    <row r="226" spans="1:14" ht="14.5">
      <c r="A226" s="166" t="s">
        <v>6111</v>
      </c>
      <c r="B226" s="706" t="s">
        <v>610</v>
      </c>
      <c r="C226" s="2288">
        <v>16.05</v>
      </c>
      <c r="D226" s="1694">
        <v>200</v>
      </c>
      <c r="E226" s="446">
        <v>1618.84</v>
      </c>
      <c r="F226" s="471">
        <f t="shared" si="18"/>
        <v>1618.84</v>
      </c>
      <c r="G226" s="691">
        <f>'Заказ, cкидки и курсы валют'!$J$23*F226</f>
        <v>18616.66</v>
      </c>
      <c r="H226" s="710">
        <f t="shared" si="19"/>
        <v>3723.33</v>
      </c>
      <c r="I226" s="377"/>
      <c r="N226" s="21"/>
    </row>
    <row r="227" spans="1:14" ht="14.5">
      <c r="A227" s="166" t="s">
        <v>6533</v>
      </c>
      <c r="B227" s="706" t="s">
        <v>2900</v>
      </c>
      <c r="C227" s="2288">
        <v>18</v>
      </c>
      <c r="D227" s="1694">
        <v>200</v>
      </c>
      <c r="E227" s="446">
        <v>2194.8200000000002</v>
      </c>
      <c r="F227" s="471">
        <f t="shared" si="18"/>
        <v>2194.8200000000002</v>
      </c>
      <c r="G227" s="691">
        <f>'Заказ, cкидки и курсы валют'!$J$23*F227</f>
        <v>25240.43</v>
      </c>
      <c r="H227" s="710">
        <f t="shared" si="19"/>
        <v>5048.09</v>
      </c>
      <c r="I227" s="377"/>
      <c r="N227" s="21"/>
    </row>
    <row r="228" spans="1:14" ht="14.5">
      <c r="A228" s="166" t="s">
        <v>6112</v>
      </c>
      <c r="B228" s="706" t="s">
        <v>189</v>
      </c>
      <c r="C228" s="2288">
        <v>18.63</v>
      </c>
      <c r="D228" s="1694">
        <v>200</v>
      </c>
      <c r="E228" s="446">
        <v>1841.23</v>
      </c>
      <c r="F228" s="471">
        <f t="shared" si="18"/>
        <v>1841.23</v>
      </c>
      <c r="G228" s="691">
        <f>'Заказ, cкидки и курсы валют'!$J$23*F228</f>
        <v>21174.145</v>
      </c>
      <c r="H228" s="710">
        <f t="shared" si="19"/>
        <v>4234.83</v>
      </c>
      <c r="I228" s="377"/>
      <c r="N228" s="21"/>
    </row>
    <row r="229" spans="1:14" ht="14.5">
      <c r="A229" s="166" t="s">
        <v>6113</v>
      </c>
      <c r="B229" s="706" t="s">
        <v>1303</v>
      </c>
      <c r="C229" s="2288">
        <v>20.350000000000001</v>
      </c>
      <c r="D229" s="1694">
        <v>200</v>
      </c>
      <c r="E229" s="446">
        <v>2672.24</v>
      </c>
      <c r="F229" s="471">
        <f t="shared" ref="F229:F234" si="20">ROUND(E229*(1-$F$11),2)</f>
        <v>2672.24</v>
      </c>
      <c r="G229" s="691">
        <f>'Заказ, cкидки и курсы валют'!$J$23*F229</f>
        <v>30730.76</v>
      </c>
      <c r="H229" s="710">
        <f t="shared" ref="H229:H234" si="21">ROUND((D229/1000)*G229,2)</f>
        <v>6146.15</v>
      </c>
      <c r="I229" s="377"/>
      <c r="N229" s="21"/>
    </row>
    <row r="230" spans="1:14" ht="14.5">
      <c r="A230" s="166" t="s">
        <v>6114</v>
      </c>
      <c r="B230" s="706" t="s">
        <v>190</v>
      </c>
      <c r="C230" s="2288">
        <v>21.36</v>
      </c>
      <c r="D230" s="1694">
        <v>200</v>
      </c>
      <c r="E230" s="446">
        <v>2475.5500000000002</v>
      </c>
      <c r="F230" s="471">
        <f t="shared" si="20"/>
        <v>2475.5500000000002</v>
      </c>
      <c r="G230" s="691">
        <f>'Заказ, cкидки и курсы валют'!$J$23*F230</f>
        <v>28468.825000000001</v>
      </c>
      <c r="H230" s="710">
        <f t="shared" si="21"/>
        <v>5693.77</v>
      </c>
      <c r="I230" s="377"/>
      <c r="N230" s="21"/>
    </row>
    <row r="231" spans="1:14" ht="14.5">
      <c r="A231" s="166" t="s">
        <v>6534</v>
      </c>
      <c r="B231" s="706" t="s">
        <v>191</v>
      </c>
      <c r="C231" s="2288">
        <v>25.13</v>
      </c>
      <c r="D231" s="1694">
        <v>100</v>
      </c>
      <c r="E231" s="446">
        <v>2456.25</v>
      </c>
      <c r="F231" s="471">
        <f t="shared" si="20"/>
        <v>2456.25</v>
      </c>
      <c r="G231" s="691">
        <f>'Заказ, cкидки и курсы валют'!$J$23*F231</f>
        <v>28246.875</v>
      </c>
      <c r="H231" s="710">
        <f t="shared" si="21"/>
        <v>2824.69</v>
      </c>
      <c r="I231" s="377"/>
      <c r="N231" s="21"/>
    </row>
    <row r="232" spans="1:14" ht="14.5">
      <c r="A232" s="166" t="s">
        <v>6535</v>
      </c>
      <c r="B232" s="706" t="s">
        <v>192</v>
      </c>
      <c r="C232" s="2288">
        <v>28.25</v>
      </c>
      <c r="D232" s="1694">
        <v>100</v>
      </c>
      <c r="E232" s="446">
        <v>2927.55</v>
      </c>
      <c r="F232" s="471">
        <f t="shared" si="20"/>
        <v>2927.55</v>
      </c>
      <c r="G232" s="691">
        <f>'Заказ, cкидки и курсы валют'!$J$23*F232</f>
        <v>33666.825000000004</v>
      </c>
      <c r="H232" s="710">
        <f t="shared" si="21"/>
        <v>3366.68</v>
      </c>
      <c r="I232" s="377"/>
      <c r="N232" s="21"/>
    </row>
    <row r="233" spans="1:14" ht="14.5">
      <c r="A233" s="166" t="s">
        <v>6536</v>
      </c>
      <c r="B233" s="706" t="s">
        <v>193</v>
      </c>
      <c r="C233" s="2288">
        <v>32.01</v>
      </c>
      <c r="D233" s="1694">
        <v>100</v>
      </c>
      <c r="E233" s="446">
        <v>3256.71</v>
      </c>
      <c r="F233" s="471">
        <f t="shared" si="20"/>
        <v>3256.71</v>
      </c>
      <c r="G233" s="691">
        <f>'Заказ, cкидки и курсы валют'!$J$23*F233</f>
        <v>37452.165000000001</v>
      </c>
      <c r="H233" s="710">
        <f t="shared" si="21"/>
        <v>3745.22</v>
      </c>
      <c r="I233" s="377"/>
      <c r="N233" s="21"/>
    </row>
    <row r="234" spans="1:14" ht="15" thickBot="1">
      <c r="A234" s="182" t="s">
        <v>6537</v>
      </c>
      <c r="B234" s="743" t="s">
        <v>2901</v>
      </c>
      <c r="C234" s="2288">
        <v>35.14</v>
      </c>
      <c r="D234" s="1695">
        <v>100</v>
      </c>
      <c r="E234" s="446">
        <v>4556.3900000000003</v>
      </c>
      <c r="F234" s="775">
        <f t="shared" si="20"/>
        <v>4556.3900000000003</v>
      </c>
      <c r="G234" s="776">
        <f>'Заказ, cкидки и курсы валют'!$J$23*F234</f>
        <v>52398.485000000001</v>
      </c>
      <c r="H234" s="816">
        <f t="shared" si="21"/>
        <v>5239.8500000000004</v>
      </c>
      <c r="I234" s="380"/>
      <c r="N234" s="21"/>
    </row>
    <row r="235" spans="1:14" ht="13.5" thickBot="1"/>
    <row r="236" spans="1:14" ht="18">
      <c r="A236" s="1091" t="s">
        <v>5976</v>
      </c>
      <c r="B236" s="1091"/>
      <c r="C236" s="2378"/>
      <c r="D236" s="428"/>
      <c r="E236" s="428"/>
      <c r="F236" s="66"/>
      <c r="G236" s="1097"/>
      <c r="H236" s="1098"/>
      <c r="I236" s="1099"/>
    </row>
    <row r="237" spans="1:14" ht="52.5" customHeight="1">
      <c r="A237" s="191"/>
      <c r="B237" s="16"/>
      <c r="C237" s="2377"/>
      <c r="D237" s="923"/>
      <c r="E237" s="685"/>
      <c r="F237" s="441"/>
      <c r="G237" s="84"/>
      <c r="H237" s="83"/>
      <c r="I237" s="132"/>
    </row>
    <row r="238" spans="1:14">
      <c r="A238" s="191"/>
      <c r="B238" s="16"/>
      <c r="C238" s="2377"/>
      <c r="D238" s="924"/>
      <c r="E238" s="430"/>
      <c r="F238" s="465"/>
      <c r="G238" s="689"/>
      <c r="H238" s="16"/>
      <c r="I238" s="132"/>
    </row>
    <row r="239" spans="1:14">
      <c r="A239" s="191"/>
      <c r="B239" s="16"/>
      <c r="C239" s="2377"/>
      <c r="D239" s="924"/>
      <c r="E239" s="430"/>
      <c r="F239" s="465"/>
      <c r="G239" s="689"/>
      <c r="H239" s="16"/>
      <c r="I239" s="132"/>
    </row>
    <row r="240" spans="1:14">
      <c r="A240" s="191"/>
      <c r="B240" s="16"/>
      <c r="C240" s="2377"/>
      <c r="D240" s="924"/>
      <c r="E240" s="430"/>
      <c r="F240" s="465"/>
      <c r="G240" s="689"/>
      <c r="H240" s="16"/>
      <c r="I240" s="132"/>
    </row>
    <row r="241" spans="1:10" ht="18" thickBot="1">
      <c r="A241" s="1861" t="s">
        <v>7304</v>
      </c>
      <c r="B241" s="136"/>
      <c r="C241" s="2345"/>
      <c r="D241" s="925"/>
      <c r="E241" s="431"/>
      <c r="F241" s="467"/>
      <c r="G241" s="690"/>
      <c r="H241" s="136"/>
      <c r="I241" s="137"/>
    </row>
    <row r="242" spans="1:10" ht="40">
      <c r="A242" s="156" t="s">
        <v>1013</v>
      </c>
      <c r="B242" s="157" t="s">
        <v>1014</v>
      </c>
      <c r="C242" s="2286" t="s">
        <v>665</v>
      </c>
      <c r="D242" s="373" t="s">
        <v>2923</v>
      </c>
      <c r="E242" s="432" t="s">
        <v>10276</v>
      </c>
      <c r="F242" s="469" t="s">
        <v>2578</v>
      </c>
      <c r="G242" s="693" t="s">
        <v>2427</v>
      </c>
      <c r="H242" s="264" t="s">
        <v>493</v>
      </c>
      <c r="I242" s="160" t="s">
        <v>4003</v>
      </c>
      <c r="J242" s="2868" t="s">
        <v>11229</v>
      </c>
    </row>
    <row r="243" spans="1:10" thickBot="1">
      <c r="A243" s="156"/>
      <c r="B243" s="312"/>
      <c r="C243" s="2286" t="s">
        <v>3419</v>
      </c>
      <c r="D243" s="373" t="s">
        <v>2428</v>
      </c>
      <c r="E243" s="437" t="s">
        <v>264</v>
      </c>
      <c r="F243" s="475">
        <f>'Заказ, cкидки и курсы валют'!$I$12</f>
        <v>0</v>
      </c>
      <c r="G243" s="764"/>
      <c r="H243" s="358"/>
      <c r="I243" s="252"/>
      <c r="J243" s="2873"/>
    </row>
    <row r="244" spans="1:10" ht="15" thickBot="1">
      <c r="A244" s="784" t="s">
        <v>7780</v>
      </c>
      <c r="B244" s="813" t="s">
        <v>2973</v>
      </c>
      <c r="C244" s="2288">
        <v>0.61499999999999999</v>
      </c>
      <c r="D244" s="1594">
        <v>100</v>
      </c>
      <c r="E244" s="1595">
        <f>E164*3</f>
        <v>236.10000000000002</v>
      </c>
      <c r="F244" s="779">
        <f>ROUND(E244*(1-$F$11),2)</f>
        <v>236.1</v>
      </c>
      <c r="G244" s="691">
        <f>H244/D244*1000</f>
        <v>3870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387</v>
      </c>
      <c r="I244" s="812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464.4</v>
      </c>
    </row>
    <row r="245" spans="1:10" ht="15" thickBot="1">
      <c r="A245" s="166" t="s">
        <v>7781</v>
      </c>
      <c r="B245" s="531" t="s">
        <v>2974</v>
      </c>
      <c r="C245" s="2288">
        <v>0.69</v>
      </c>
      <c r="D245" s="1589">
        <v>100</v>
      </c>
      <c r="E245" s="1572">
        <f t="shared" ref="E245:E308" si="22">E165*3</f>
        <v>249.24</v>
      </c>
      <c r="F245" s="471">
        <f t="shared" ref="F245:F308" si="23">ROUND(E245*(1-$F$11),2)</f>
        <v>249.24</v>
      </c>
      <c r="G245" s="691">
        <f t="shared" ref="G245:G308" si="24">H245/D245*1000</f>
        <v>3870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387</v>
      </c>
      <c r="I245" s="377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464.4</v>
      </c>
    </row>
    <row r="246" spans="1:10" ht="15" thickBot="1">
      <c r="A246" s="166" t="s">
        <v>7782</v>
      </c>
      <c r="B246" s="531" t="s">
        <v>3128</v>
      </c>
      <c r="C246" s="2288">
        <v>0.79</v>
      </c>
      <c r="D246" s="1589">
        <v>100</v>
      </c>
      <c r="E246" s="1572">
        <f t="shared" si="22"/>
        <v>274.14</v>
      </c>
      <c r="F246" s="471">
        <f t="shared" si="23"/>
        <v>274.14</v>
      </c>
      <c r="G246" s="691">
        <f t="shared" si="24"/>
        <v>3870</v>
      </c>
      <c r="H246" s="659">
        <f>ROUND(IF('Заказ, cкидки и курсы валют'!$J$23*E246/1000*D246&lt;387,387,'Заказ, cкидки и курсы валют'!$J$23*E246/1000*D246)*(1-'Заказ, cкидки и курсы валют'!$I$12),2)</f>
        <v>387</v>
      </c>
      <c r="I246" s="377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464.4</v>
      </c>
    </row>
    <row r="247" spans="1:10" ht="15" thickBot="1">
      <c r="A247" s="166" t="s">
        <v>7783</v>
      </c>
      <c r="B247" s="531" t="s">
        <v>137</v>
      </c>
      <c r="C247" s="2288">
        <v>0.86</v>
      </c>
      <c r="D247" s="1589">
        <v>100</v>
      </c>
      <c r="E247" s="1572">
        <f t="shared" si="22"/>
        <v>297.81</v>
      </c>
      <c r="F247" s="471">
        <f t="shared" si="23"/>
        <v>297.81</v>
      </c>
      <c r="G247" s="691">
        <f t="shared" si="24"/>
        <v>3870</v>
      </c>
      <c r="H247" s="659">
        <f>ROUND(IF('Заказ, cкидки и курсы валют'!$J$23*E247/1000*D247&lt;387,387,'Заказ, cкидки и курсы валют'!$J$23*E247/1000*D247)*(1-'Заказ, cкидки и курсы валют'!$I$12),2)</f>
        <v>387</v>
      </c>
      <c r="I247" s="377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464.4</v>
      </c>
    </row>
    <row r="248" spans="1:10" ht="15" thickBot="1">
      <c r="A248" s="166" t="s">
        <v>7784</v>
      </c>
      <c r="B248" s="531" t="s">
        <v>138</v>
      </c>
      <c r="C248" s="2288">
        <v>1.07</v>
      </c>
      <c r="D248" s="1589">
        <v>100</v>
      </c>
      <c r="E248" s="1572">
        <f t="shared" si="22"/>
        <v>343.5</v>
      </c>
      <c r="F248" s="471">
        <f t="shared" si="23"/>
        <v>343.5</v>
      </c>
      <c r="G248" s="691">
        <f t="shared" si="24"/>
        <v>3950.2999999999997</v>
      </c>
      <c r="H248" s="659">
        <f>ROUND(IF('Заказ, cкидки и курсы валют'!$J$23*E248/1000*D248&lt;387,387,'Заказ, cкидки и курсы валют'!$J$23*E248/1000*D248)*(1-'Заказ, cкидки и курсы валют'!$I$12),2)</f>
        <v>395.03</v>
      </c>
      <c r="I248" s="377"/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474.04</v>
      </c>
    </row>
    <row r="249" spans="1:10" ht="15" thickBot="1">
      <c r="A249" s="166" t="s">
        <v>7785</v>
      </c>
      <c r="B249" s="531" t="s">
        <v>139</v>
      </c>
      <c r="C249" s="2288">
        <v>1.25</v>
      </c>
      <c r="D249" s="1589">
        <v>100</v>
      </c>
      <c r="E249" s="1572">
        <f t="shared" si="22"/>
        <v>427.43999999999994</v>
      </c>
      <c r="F249" s="471">
        <f t="shared" si="23"/>
        <v>427.44</v>
      </c>
      <c r="G249" s="691">
        <f t="shared" si="24"/>
        <v>4915.6000000000004</v>
      </c>
      <c r="H249" s="659">
        <f>ROUND(IF('Заказ, cкидки и курсы валют'!$J$23*E249/1000*D249&lt;387,387,'Заказ, cкидки и курсы валют'!$J$23*E249/1000*D249)*(1-'Заказ, cкидки и курсы валют'!$I$12),2)</f>
        <v>491.56</v>
      </c>
      <c r="I249" s="377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589.87</v>
      </c>
    </row>
    <row r="250" spans="1:10" ht="15" thickBot="1">
      <c r="A250" s="166" t="s">
        <v>7786</v>
      </c>
      <c r="B250" s="531" t="s">
        <v>140</v>
      </c>
      <c r="C250" s="2288">
        <v>1.42</v>
      </c>
      <c r="D250" s="1589">
        <v>100</v>
      </c>
      <c r="E250" s="1572">
        <f t="shared" si="22"/>
        <v>495.03</v>
      </c>
      <c r="F250" s="471">
        <f t="shared" si="23"/>
        <v>495.03</v>
      </c>
      <c r="G250" s="691">
        <f t="shared" si="24"/>
        <v>5692.8</v>
      </c>
      <c r="H250" s="659">
        <f>ROUND(IF('Заказ, cкидки и курсы валют'!$J$23*E250/1000*D250&lt;387,387,'Заказ, cкидки и курсы валют'!$J$23*E250/1000*D250)*(1-'Заказ, cкидки и курсы валют'!$I$12),2)</f>
        <v>569.28</v>
      </c>
      <c r="I250" s="377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614.82000000000005</v>
      </c>
    </row>
    <row r="251" spans="1:10" ht="15" thickBot="1">
      <c r="A251" s="166" t="s">
        <v>7787</v>
      </c>
      <c r="B251" s="531" t="s">
        <v>141</v>
      </c>
      <c r="C251" s="2288">
        <v>1.65</v>
      </c>
      <c r="D251" s="1589">
        <v>100</v>
      </c>
      <c r="E251" s="1572">
        <f t="shared" si="22"/>
        <v>571.68000000000006</v>
      </c>
      <c r="F251" s="471">
        <f t="shared" si="23"/>
        <v>571.67999999999995</v>
      </c>
      <c r="G251" s="691">
        <f t="shared" si="24"/>
        <v>6574.2999999999993</v>
      </c>
      <c r="H251" s="659">
        <f>ROUND(IF('Заказ, cкидки и курсы валют'!$J$23*E251/1000*D251&lt;387,387,'Заказ, cкидки и курсы валют'!$J$23*E251/1000*D251)*(1-'Заказ, cкидки и курсы валют'!$I$12),2)</f>
        <v>657.43</v>
      </c>
      <c r="I251" s="377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710.02</v>
      </c>
    </row>
    <row r="252" spans="1:10" ht="15" thickBot="1">
      <c r="A252" s="166" t="s">
        <v>7788</v>
      </c>
      <c r="B252" s="531" t="s">
        <v>142</v>
      </c>
      <c r="C252" s="2288">
        <v>1.95</v>
      </c>
      <c r="D252" s="1589">
        <v>100</v>
      </c>
      <c r="E252" s="1572">
        <f t="shared" si="22"/>
        <v>644.16</v>
      </c>
      <c r="F252" s="471">
        <f t="shared" si="23"/>
        <v>644.16</v>
      </c>
      <c r="G252" s="691">
        <f t="shared" si="24"/>
        <v>7407.8</v>
      </c>
      <c r="H252" s="659">
        <f>ROUND(IF('Заказ, cкидки и курсы валют'!$J$23*E252/1000*D252&lt;387,387,'Заказ, cкидки и курсы валют'!$J$23*E252/1000*D252)*(1-'Заказ, cкидки и курсы валют'!$I$12),2)</f>
        <v>740.78</v>
      </c>
      <c r="I252" s="377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800.04</v>
      </c>
    </row>
    <row r="253" spans="1:10" ht="15" thickBot="1">
      <c r="A253" s="166" t="s">
        <v>7789</v>
      </c>
      <c r="B253" s="531" t="s">
        <v>143</v>
      </c>
      <c r="C253" s="2139">
        <v>2.13</v>
      </c>
      <c r="D253" s="1589">
        <v>100</v>
      </c>
      <c r="E253" s="1572">
        <f t="shared" si="22"/>
        <v>827.25</v>
      </c>
      <c r="F253" s="471">
        <f t="shared" si="23"/>
        <v>827.25</v>
      </c>
      <c r="G253" s="691">
        <f t="shared" si="24"/>
        <v>9513.4000000000015</v>
      </c>
      <c r="H253" s="659">
        <f>ROUND(IF('Заказ, cкидки и курсы валют'!$J$23*E253/1000*D253&lt;387,387,'Заказ, cкидки и курсы валют'!$J$23*E253/1000*D253)*(1-'Заказ, cкидки и курсы валют'!$I$12),2)</f>
        <v>951.34</v>
      </c>
      <c r="I253" s="377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951.34</v>
      </c>
    </row>
    <row r="254" spans="1:10" ht="15" thickBot="1">
      <c r="A254" s="166" t="s">
        <v>7790</v>
      </c>
      <c r="B254" s="531" t="s">
        <v>2995</v>
      </c>
      <c r="C254" s="2288">
        <v>1.24</v>
      </c>
      <c r="D254" s="1556">
        <v>50</v>
      </c>
      <c r="E254" s="1572">
        <f t="shared" si="22"/>
        <v>426.29999999999995</v>
      </c>
      <c r="F254" s="471">
        <f t="shared" si="23"/>
        <v>426.3</v>
      </c>
      <c r="G254" s="691">
        <f t="shared" si="24"/>
        <v>7740</v>
      </c>
      <c r="H254" s="659">
        <f>ROUND(IF('Заказ, cкидки и курсы валют'!$J$23*E254/1000*D254&lt;387,387,'Заказ, cкидки и курсы валют'!$J$23*E254/1000*D254)*(1-'Заказ, cкидки и курсы валют'!$I$12),2)</f>
        <v>387</v>
      </c>
      <c r="I254" s="377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464.4</v>
      </c>
    </row>
    <row r="255" spans="1:10" ht="15" thickBot="1">
      <c r="A255" s="166" t="s">
        <v>7791</v>
      </c>
      <c r="B255" s="531" t="s">
        <v>2996</v>
      </c>
      <c r="C255" s="2288">
        <v>1.468</v>
      </c>
      <c r="D255" s="1556">
        <v>50</v>
      </c>
      <c r="E255" s="1572">
        <f t="shared" si="22"/>
        <v>461.40000000000003</v>
      </c>
      <c r="F255" s="471">
        <f t="shared" si="23"/>
        <v>461.4</v>
      </c>
      <c r="G255" s="691">
        <f t="shared" si="24"/>
        <v>7740</v>
      </c>
      <c r="H255" s="659">
        <f>ROUND(IF('Заказ, cкидки и курсы валют'!$J$23*E255/1000*D255&lt;387,387,'Заказ, cкидки и курсы валют'!$J$23*E255/1000*D255)*(1-'Заказ, cкидки и курсы валют'!$I$12),2)</f>
        <v>387</v>
      </c>
      <c r="I255" s="377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464.4</v>
      </c>
    </row>
    <row r="256" spans="1:10" ht="15" thickBot="1">
      <c r="A256" s="166" t="s">
        <v>7792</v>
      </c>
      <c r="B256" s="706" t="s">
        <v>2997</v>
      </c>
      <c r="C256" s="2288">
        <v>1.5780000000000001</v>
      </c>
      <c r="D256" s="1556">
        <v>50</v>
      </c>
      <c r="E256" s="1572">
        <f t="shared" si="22"/>
        <v>469.77</v>
      </c>
      <c r="F256" s="471">
        <f t="shared" si="23"/>
        <v>469.77</v>
      </c>
      <c r="G256" s="691">
        <f t="shared" si="24"/>
        <v>7740</v>
      </c>
      <c r="H256" s="659">
        <f>ROUND(IF('Заказ, cкидки и курсы валют'!$J$23*E256/1000*D256&lt;387,387,'Заказ, cкидки и курсы валют'!$J$23*E256/1000*D256)*(1-'Заказ, cкидки и курсы валют'!$I$12),2)</f>
        <v>387</v>
      </c>
      <c r="I256" s="377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464.4</v>
      </c>
    </row>
    <row r="257" spans="1:10" ht="15" thickBot="1">
      <c r="A257" s="166" t="s">
        <v>7793</v>
      </c>
      <c r="B257" s="706" t="s">
        <v>144</v>
      </c>
      <c r="C257" s="2288">
        <v>1.84</v>
      </c>
      <c r="D257" s="1556">
        <v>50</v>
      </c>
      <c r="E257" s="1572">
        <f t="shared" si="22"/>
        <v>564.06000000000006</v>
      </c>
      <c r="F257" s="471">
        <f t="shared" si="23"/>
        <v>564.05999999999995</v>
      </c>
      <c r="G257" s="691">
        <f t="shared" si="24"/>
        <v>7740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377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5" thickBot="1">
      <c r="A258" s="166" t="s">
        <v>7794</v>
      </c>
      <c r="B258" s="706" t="s">
        <v>5871</v>
      </c>
      <c r="C258" s="2288">
        <v>1.85</v>
      </c>
      <c r="D258" s="1556">
        <v>50</v>
      </c>
      <c r="E258" s="1572">
        <f t="shared" si="22"/>
        <v>595.41</v>
      </c>
      <c r="F258" s="471">
        <f t="shared" si="23"/>
        <v>595.41</v>
      </c>
      <c r="G258" s="691">
        <f t="shared" si="24"/>
        <v>7740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377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5" thickBot="1">
      <c r="A259" s="166" t="s">
        <v>7795</v>
      </c>
      <c r="B259" s="706" t="s">
        <v>145</v>
      </c>
      <c r="C259" s="2288">
        <v>2.15</v>
      </c>
      <c r="D259" s="1556">
        <v>50</v>
      </c>
      <c r="E259" s="1572">
        <f t="shared" si="22"/>
        <v>608.84999999999991</v>
      </c>
      <c r="F259" s="471">
        <f t="shared" si="23"/>
        <v>608.85</v>
      </c>
      <c r="G259" s="691">
        <f t="shared" si="24"/>
        <v>7740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377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5" thickBot="1">
      <c r="A260" s="166" t="s">
        <v>7796</v>
      </c>
      <c r="B260" s="706" t="s">
        <v>146</v>
      </c>
      <c r="C260" s="2288">
        <v>2.31</v>
      </c>
      <c r="D260" s="1556">
        <v>100</v>
      </c>
      <c r="E260" s="1572">
        <f t="shared" si="22"/>
        <v>717.81000000000006</v>
      </c>
      <c r="F260" s="471">
        <f t="shared" si="23"/>
        <v>717.81</v>
      </c>
      <c r="G260" s="691">
        <f t="shared" si="24"/>
        <v>8254.7999999999993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825.48</v>
      </c>
      <c r="I260" s="377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891.52</v>
      </c>
    </row>
    <row r="261" spans="1:10" ht="15" thickBot="1">
      <c r="A261" s="166" t="s">
        <v>7797</v>
      </c>
      <c r="B261" s="706" t="s">
        <v>147</v>
      </c>
      <c r="C261" s="2288">
        <v>2.74</v>
      </c>
      <c r="D261" s="1556">
        <v>25</v>
      </c>
      <c r="E261" s="1572">
        <f t="shared" si="22"/>
        <v>858.72</v>
      </c>
      <c r="F261" s="471">
        <f t="shared" si="23"/>
        <v>858.72</v>
      </c>
      <c r="G261" s="691">
        <f t="shared" si="24"/>
        <v>15480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387</v>
      </c>
      <c r="I261" s="377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464.4</v>
      </c>
    </row>
    <row r="262" spans="1:10" ht="15" thickBot="1">
      <c r="A262" s="166" t="s">
        <v>7798</v>
      </c>
      <c r="B262" s="706" t="s">
        <v>148</v>
      </c>
      <c r="C262" s="2288">
        <v>3.0760000000000001</v>
      </c>
      <c r="D262" s="1556">
        <v>25</v>
      </c>
      <c r="E262" s="1572">
        <f t="shared" si="22"/>
        <v>928.77</v>
      </c>
      <c r="F262" s="471">
        <f t="shared" si="23"/>
        <v>928.77</v>
      </c>
      <c r="G262" s="691">
        <f t="shared" si="24"/>
        <v>15480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377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5" thickBot="1">
      <c r="A263" s="166" t="s">
        <v>7799</v>
      </c>
      <c r="B263" s="706" t="s">
        <v>149</v>
      </c>
      <c r="C263" s="2288">
        <v>3.46</v>
      </c>
      <c r="D263" s="1556">
        <v>25</v>
      </c>
      <c r="E263" s="1572">
        <f t="shared" si="22"/>
        <v>1078.29</v>
      </c>
      <c r="F263" s="471">
        <f t="shared" si="23"/>
        <v>1078.29</v>
      </c>
      <c r="G263" s="691">
        <f t="shared" si="24"/>
        <v>15480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377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5" thickBot="1">
      <c r="A264" s="166" t="s">
        <v>7800</v>
      </c>
      <c r="B264" s="706" t="s">
        <v>150</v>
      </c>
      <c r="C264" s="2288">
        <v>3.7850000000000001</v>
      </c>
      <c r="D264" s="1556">
        <v>25</v>
      </c>
      <c r="E264" s="1572">
        <f t="shared" si="22"/>
        <v>1142.49</v>
      </c>
      <c r="F264" s="471">
        <f t="shared" si="23"/>
        <v>1142.49</v>
      </c>
      <c r="G264" s="691">
        <f t="shared" si="24"/>
        <v>15480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377"/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5" thickBot="1">
      <c r="A265" s="166" t="s">
        <v>7801</v>
      </c>
      <c r="B265" s="706" t="s">
        <v>78</v>
      </c>
      <c r="C265" s="2306">
        <v>4.32</v>
      </c>
      <c r="D265" s="1556">
        <v>25</v>
      </c>
      <c r="E265" s="1572">
        <f t="shared" si="22"/>
        <v>1337.22</v>
      </c>
      <c r="F265" s="471">
        <f t="shared" si="23"/>
        <v>1337.22</v>
      </c>
      <c r="G265" s="691">
        <f t="shared" si="24"/>
        <v>15480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387</v>
      </c>
      <c r="I265" s="377"/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464.4</v>
      </c>
    </row>
    <row r="266" spans="1:10" ht="15" thickBot="1">
      <c r="A266" s="166" t="s">
        <v>7802</v>
      </c>
      <c r="B266" s="706" t="s">
        <v>151</v>
      </c>
      <c r="C266" s="2288">
        <v>4.68</v>
      </c>
      <c r="D266" s="1556">
        <v>25</v>
      </c>
      <c r="E266" s="1572">
        <f t="shared" si="22"/>
        <v>1352.1</v>
      </c>
      <c r="F266" s="471">
        <f t="shared" si="23"/>
        <v>1352.1</v>
      </c>
      <c r="G266" s="691">
        <f t="shared" si="24"/>
        <v>15549.2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388.73</v>
      </c>
      <c r="I266" s="377"/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466.48</v>
      </c>
    </row>
    <row r="267" spans="1:10" ht="15" thickBot="1">
      <c r="A267" s="166" t="s">
        <v>7803</v>
      </c>
      <c r="B267" s="706" t="s">
        <v>157</v>
      </c>
      <c r="C267" s="2288">
        <v>5.4</v>
      </c>
      <c r="D267" s="1556">
        <v>25</v>
      </c>
      <c r="E267" s="1572">
        <f t="shared" si="22"/>
        <v>1700.7599999999998</v>
      </c>
      <c r="F267" s="471">
        <f t="shared" si="23"/>
        <v>1700.76</v>
      </c>
      <c r="G267" s="691">
        <f t="shared" si="24"/>
        <v>19558.800000000003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488.97</v>
      </c>
      <c r="I267" s="377"/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586.76</v>
      </c>
    </row>
    <row r="268" spans="1:10" ht="15" thickBot="1">
      <c r="A268" s="166" t="s">
        <v>7804</v>
      </c>
      <c r="B268" s="706" t="s">
        <v>158</v>
      </c>
      <c r="C268" s="2288">
        <v>6.12</v>
      </c>
      <c r="D268" s="1556">
        <v>10</v>
      </c>
      <c r="E268" s="1572">
        <f t="shared" si="22"/>
        <v>1881.84</v>
      </c>
      <c r="F268" s="471">
        <f t="shared" si="23"/>
        <v>1881.84</v>
      </c>
      <c r="G268" s="691">
        <f t="shared" si="24"/>
        <v>38700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387</v>
      </c>
      <c r="I268" s="377"/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464.4</v>
      </c>
    </row>
    <row r="269" spans="1:10" ht="15" thickBot="1">
      <c r="A269" s="166" t="s">
        <v>7805</v>
      </c>
      <c r="B269" s="706" t="s">
        <v>3117</v>
      </c>
      <c r="C269" s="2288">
        <v>7.02</v>
      </c>
      <c r="D269" s="1556">
        <v>10</v>
      </c>
      <c r="E269" s="1572">
        <f t="shared" si="22"/>
        <v>3015.45</v>
      </c>
      <c r="F269" s="471">
        <f t="shared" si="23"/>
        <v>3015.45</v>
      </c>
      <c r="G269" s="691">
        <f t="shared" si="24"/>
        <v>38700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387</v>
      </c>
      <c r="I269" s="377"/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464.4</v>
      </c>
    </row>
    <row r="270" spans="1:10" ht="15" thickBot="1">
      <c r="A270" s="166" t="s">
        <v>7806</v>
      </c>
      <c r="B270" s="706" t="s">
        <v>3966</v>
      </c>
      <c r="C270" s="2288">
        <v>2.57</v>
      </c>
      <c r="D270" s="1556">
        <v>50</v>
      </c>
      <c r="E270" s="1572">
        <f t="shared" si="22"/>
        <v>756.21</v>
      </c>
      <c r="F270" s="471">
        <f t="shared" si="23"/>
        <v>756.21</v>
      </c>
      <c r="G270" s="691">
        <f t="shared" si="24"/>
        <v>8696.4000000000015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434.82</v>
      </c>
      <c r="I270" s="377"/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521.78</v>
      </c>
    </row>
    <row r="271" spans="1:10" ht="15" thickBot="1">
      <c r="A271" s="166" t="s">
        <v>7807</v>
      </c>
      <c r="B271" s="706" t="s">
        <v>3426</v>
      </c>
      <c r="C271" s="2288">
        <v>2.76</v>
      </c>
      <c r="D271" s="1556">
        <v>50</v>
      </c>
      <c r="E271" s="1572">
        <f t="shared" si="22"/>
        <v>844.31999999999994</v>
      </c>
      <c r="F271" s="471">
        <f t="shared" si="23"/>
        <v>844.32</v>
      </c>
      <c r="G271" s="691">
        <f t="shared" si="24"/>
        <v>9709.6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485.48</v>
      </c>
      <c r="I271" s="377"/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582.58000000000004</v>
      </c>
    </row>
    <row r="272" spans="1:10" ht="15" thickBot="1">
      <c r="A272" s="166" t="s">
        <v>7808</v>
      </c>
      <c r="B272" s="706" t="s">
        <v>3427</v>
      </c>
      <c r="C272" s="2288">
        <v>3.06</v>
      </c>
      <c r="D272" s="1556">
        <v>50</v>
      </c>
      <c r="E272" s="1572">
        <f t="shared" si="22"/>
        <v>875.67</v>
      </c>
      <c r="F272" s="471">
        <f t="shared" si="23"/>
        <v>875.67</v>
      </c>
      <c r="G272" s="691">
        <f t="shared" si="24"/>
        <v>10070.200000000001</v>
      </c>
      <c r="H272" s="659">
        <f>ROUND(IF('Заказ, cкидки и курсы валют'!$J$23*E272/1000*D272&lt;387,387,'Заказ, cкидки и курсы валют'!$J$23*E272/1000*D272)*(1-'Заказ, cкидки и курсы валют'!$I$12),2)</f>
        <v>503.51</v>
      </c>
      <c r="I272" s="377"/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604.21</v>
      </c>
    </row>
    <row r="273" spans="1:10" ht="15" thickBot="1">
      <c r="A273" s="166" t="s">
        <v>7809</v>
      </c>
      <c r="B273" s="706" t="s">
        <v>2604</v>
      </c>
      <c r="C273" s="2288">
        <v>3.28</v>
      </c>
      <c r="D273" s="1556">
        <v>50</v>
      </c>
      <c r="E273" s="1572">
        <f t="shared" si="22"/>
        <v>960.30000000000007</v>
      </c>
      <c r="F273" s="471">
        <f t="shared" si="23"/>
        <v>960.3</v>
      </c>
      <c r="G273" s="691">
        <f t="shared" si="24"/>
        <v>11043.399999999998</v>
      </c>
      <c r="H273" s="659">
        <f>ROUND(IF('Заказ, cкидки и курсы валют'!$J$23*E273/1000*D273&lt;387,387,'Заказ, cкидки и курсы валют'!$J$23*E273/1000*D273)*(1-'Заказ, cкидки и курсы валют'!$I$12),2)</f>
        <v>552.16999999999996</v>
      </c>
      <c r="I273" s="377"/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662.6</v>
      </c>
    </row>
    <row r="274" spans="1:10" ht="15" thickBot="1">
      <c r="A274" s="166" t="s">
        <v>7810</v>
      </c>
      <c r="B274" s="706" t="s">
        <v>3428</v>
      </c>
      <c r="C274" s="2288">
        <v>3.56</v>
      </c>
      <c r="D274" s="1556">
        <v>50</v>
      </c>
      <c r="E274" s="1572">
        <f t="shared" si="22"/>
        <v>1006.08</v>
      </c>
      <c r="F274" s="471">
        <f t="shared" si="23"/>
        <v>1006.08</v>
      </c>
      <c r="G274" s="691">
        <f t="shared" si="24"/>
        <v>11570</v>
      </c>
      <c r="H274" s="659">
        <f>ROUND(IF('Заказ, cкидки и курсы валют'!$J$23*E274/1000*D274&lt;387,387,'Заказ, cкидки и курсы валют'!$J$23*E274/1000*D274)*(1-'Заказ, cкидки и курсы валют'!$I$12),2)</f>
        <v>578.5</v>
      </c>
      <c r="I274" s="377"/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624.78</v>
      </c>
    </row>
    <row r="275" spans="1:10" ht="15" thickBot="1">
      <c r="A275" s="166" t="s">
        <v>7811</v>
      </c>
      <c r="B275" s="706" t="s">
        <v>166</v>
      </c>
      <c r="C275" s="2288">
        <v>4.05</v>
      </c>
      <c r="D275" s="1556">
        <v>50</v>
      </c>
      <c r="E275" s="1572">
        <f t="shared" si="22"/>
        <v>1178.6399999999999</v>
      </c>
      <c r="F275" s="471">
        <f t="shared" si="23"/>
        <v>1178.6400000000001</v>
      </c>
      <c r="G275" s="691">
        <f t="shared" si="24"/>
        <v>13554.400000000001</v>
      </c>
      <c r="H275" s="659">
        <f>ROUND(IF('Заказ, cкидки и курсы валют'!$J$23*E275/1000*D275&lt;387,387,'Заказ, cкидки и курсы валют'!$J$23*E275/1000*D275)*(1-'Заказ, cкидки и курсы валют'!$I$12),2)</f>
        <v>677.72</v>
      </c>
      <c r="I275" s="377"/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731.94</v>
      </c>
    </row>
    <row r="276" spans="1:10" ht="15" thickBot="1">
      <c r="A276" s="166" t="s">
        <v>7812</v>
      </c>
      <c r="B276" s="706" t="s">
        <v>167</v>
      </c>
      <c r="C276" s="2288">
        <v>4.67</v>
      </c>
      <c r="D276" s="1556">
        <v>50</v>
      </c>
      <c r="E276" s="1572">
        <f t="shared" si="22"/>
        <v>1522.26</v>
      </c>
      <c r="F276" s="471">
        <f t="shared" si="23"/>
        <v>1522.26</v>
      </c>
      <c r="G276" s="691">
        <f t="shared" si="24"/>
        <v>17506</v>
      </c>
      <c r="H276" s="659">
        <f>ROUND(IF('Заказ, cкидки и курсы валют'!$J$23*E276/1000*D276&lt;387,387,'Заказ, cкидки и курсы валют'!$J$23*E276/1000*D276)*(1-'Заказ, cкидки и курсы валют'!$I$12),2)</f>
        <v>875.3</v>
      </c>
      <c r="I276" s="377"/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945.32</v>
      </c>
    </row>
    <row r="277" spans="1:10" ht="15" thickBot="1">
      <c r="A277" s="166" t="s">
        <v>7813</v>
      </c>
      <c r="B277" s="706" t="s">
        <v>168</v>
      </c>
      <c r="C277" s="2288">
        <v>5.25</v>
      </c>
      <c r="D277" s="1556">
        <v>25</v>
      </c>
      <c r="E277" s="1572">
        <f t="shared" si="22"/>
        <v>1537.92</v>
      </c>
      <c r="F277" s="471">
        <f t="shared" si="23"/>
        <v>1537.92</v>
      </c>
      <c r="G277" s="691">
        <f t="shared" si="24"/>
        <v>17686</v>
      </c>
      <c r="H277" s="659">
        <f>ROUND(IF('Заказ, cкидки и курсы валют'!$J$23*E277/1000*D277&lt;387,387,'Заказ, cкидки и курсы валют'!$J$23*E277/1000*D277)*(1-'Заказ, cкидки и курсы валют'!$I$12),2)</f>
        <v>442.15</v>
      </c>
      <c r="I277" s="377"/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530.58000000000004</v>
      </c>
    </row>
    <row r="278" spans="1:10" ht="15" thickBot="1">
      <c r="A278" s="166" t="s">
        <v>7814</v>
      </c>
      <c r="B278" s="706" t="s">
        <v>604</v>
      </c>
      <c r="C278" s="2288">
        <v>5.91</v>
      </c>
      <c r="D278" s="1556">
        <v>25</v>
      </c>
      <c r="E278" s="1572">
        <f t="shared" si="22"/>
        <v>1745.94</v>
      </c>
      <c r="F278" s="471">
        <f t="shared" si="23"/>
        <v>1745.94</v>
      </c>
      <c r="G278" s="691">
        <f t="shared" si="24"/>
        <v>20078.399999999998</v>
      </c>
      <c r="H278" s="659">
        <f>ROUND(IF('Заказ, cкидки и курсы валют'!$J$23*E278/1000*D278&lt;387,387,'Заказ, cкидки и курсы валют'!$J$23*E278/1000*D278)*(1-'Заказ, cкидки и курсы валют'!$I$12),2)</f>
        <v>501.96</v>
      </c>
      <c r="I278" s="377"/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602.35</v>
      </c>
    </row>
    <row r="279" spans="1:10" ht="15" thickBot="1">
      <c r="A279" s="166" t="s">
        <v>7815</v>
      </c>
      <c r="B279" s="706" t="s">
        <v>169</v>
      </c>
      <c r="C279" s="2288">
        <v>6.52</v>
      </c>
      <c r="D279" s="1556">
        <v>25</v>
      </c>
      <c r="E279" s="1572">
        <f t="shared" si="22"/>
        <v>2322.21</v>
      </c>
      <c r="F279" s="471">
        <f t="shared" si="23"/>
        <v>2322.21</v>
      </c>
      <c r="G279" s="691">
        <f t="shared" si="24"/>
        <v>26705.600000000002</v>
      </c>
      <c r="H279" s="659">
        <f>ROUND(IF('Заказ, cкидки и курсы валют'!$J$23*E279/1000*D279&lt;387,387,'Заказ, cкидки и курсы валют'!$J$23*E279/1000*D279)*(1-'Заказ, cкидки и курсы валют'!$I$12),2)</f>
        <v>667.64</v>
      </c>
      <c r="I279" s="377"/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721.05</v>
      </c>
    </row>
    <row r="280" spans="1:10" ht="15" thickBot="1">
      <c r="A280" s="166" t="s">
        <v>7816</v>
      </c>
      <c r="B280" s="706" t="s">
        <v>605</v>
      </c>
      <c r="C280" s="2288">
        <v>7.14</v>
      </c>
      <c r="D280" s="1556">
        <v>10</v>
      </c>
      <c r="E280" s="1572">
        <f t="shared" si="22"/>
        <v>2158.14</v>
      </c>
      <c r="F280" s="471">
        <f t="shared" si="23"/>
        <v>2158.14</v>
      </c>
      <c r="G280" s="691">
        <f t="shared" si="24"/>
        <v>38700</v>
      </c>
      <c r="H280" s="659">
        <f>ROUND(IF('Заказ, cкидки и курсы валют'!$J$23*E280/1000*D280&lt;387,387,'Заказ, cкидки и курсы валют'!$J$23*E280/1000*D280)*(1-'Заказ, cкидки и курсы валют'!$I$12),2)</f>
        <v>387</v>
      </c>
      <c r="I280" s="377"/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464.4</v>
      </c>
    </row>
    <row r="281" spans="1:10" ht="15" thickBot="1">
      <c r="A281" s="166" t="s">
        <v>7817</v>
      </c>
      <c r="B281" s="706" t="s">
        <v>170</v>
      </c>
      <c r="C281" s="2288">
        <v>8</v>
      </c>
      <c r="D281" s="1556">
        <v>10</v>
      </c>
      <c r="E281" s="1572">
        <f t="shared" si="22"/>
        <v>2720.07</v>
      </c>
      <c r="F281" s="471">
        <f t="shared" si="23"/>
        <v>2720.07</v>
      </c>
      <c r="G281" s="691">
        <f t="shared" si="24"/>
        <v>38700</v>
      </c>
      <c r="H281" s="659">
        <f>ROUND(IF('Заказ, cкидки и курсы валют'!$J$23*E281/1000*D281&lt;387,387,'Заказ, cкидки и курсы валют'!$J$23*E281/1000*D281)*(1-'Заказ, cкидки и курсы валют'!$I$12),2)</f>
        <v>387</v>
      </c>
      <c r="I281" s="377"/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464.4</v>
      </c>
    </row>
    <row r="282" spans="1:10" ht="15" thickBot="1">
      <c r="A282" s="166" t="s">
        <v>7818</v>
      </c>
      <c r="B282" s="706" t="s">
        <v>171</v>
      </c>
      <c r="C282" s="2346">
        <v>9.17</v>
      </c>
      <c r="D282" s="1556">
        <v>5</v>
      </c>
      <c r="E282" s="1572">
        <f t="shared" si="22"/>
        <v>2599.17</v>
      </c>
      <c r="F282" s="471">
        <f t="shared" si="23"/>
        <v>2599.17</v>
      </c>
      <c r="G282" s="691">
        <f t="shared" si="24"/>
        <v>77400</v>
      </c>
      <c r="H282" s="659">
        <f>ROUND(IF('Заказ, cкидки и курсы валют'!$J$23*E282/1000*D282&lt;387,387,'Заказ, cкидки и курсы валют'!$J$23*E282/1000*D282)*(1-'Заказ, cкидки и курсы валют'!$I$12),2)</f>
        <v>387</v>
      </c>
      <c r="I282" s="377"/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464.4</v>
      </c>
    </row>
    <row r="283" spans="1:10" ht="15" thickBot="1">
      <c r="A283" s="166" t="s">
        <v>7819</v>
      </c>
      <c r="B283" s="706" t="s">
        <v>172</v>
      </c>
      <c r="C283" s="2346">
        <v>10.14</v>
      </c>
      <c r="D283" s="1556">
        <v>5</v>
      </c>
      <c r="E283" s="1572">
        <f t="shared" si="22"/>
        <v>3055.41</v>
      </c>
      <c r="F283" s="471">
        <f t="shared" si="23"/>
        <v>3055.41</v>
      </c>
      <c r="G283" s="691">
        <f t="shared" si="24"/>
        <v>77400</v>
      </c>
      <c r="H283" s="659">
        <f>ROUND(IF('Заказ, cкидки и курсы валют'!$J$23*E283/1000*D283&lt;387,387,'Заказ, cкидки и курсы валют'!$J$23*E283/1000*D283)*(1-'Заказ, cкидки и курсы валют'!$I$12),2)</f>
        <v>387</v>
      </c>
      <c r="I283" s="377"/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464.4</v>
      </c>
    </row>
    <row r="284" spans="1:10" ht="15" thickBot="1">
      <c r="A284" s="166" t="s">
        <v>7820</v>
      </c>
      <c r="B284" s="706" t="s">
        <v>173</v>
      </c>
      <c r="C284" s="2346">
        <v>11.34</v>
      </c>
      <c r="D284" s="1556">
        <v>5</v>
      </c>
      <c r="E284" s="1572">
        <f t="shared" si="22"/>
        <v>4683.72</v>
      </c>
      <c r="F284" s="471">
        <f t="shared" si="23"/>
        <v>4683.72</v>
      </c>
      <c r="G284" s="691">
        <f t="shared" si="24"/>
        <v>77400</v>
      </c>
      <c r="H284" s="659">
        <f>ROUND(IF('Заказ, cкидки и курсы валют'!$J$23*E284/1000*D284&lt;387,387,'Заказ, cкидки и курсы валют'!$J$23*E284/1000*D284)*(1-'Заказ, cкидки и курсы валют'!$I$12),2)</f>
        <v>387</v>
      </c>
      <c r="I284" s="377"/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464.4</v>
      </c>
    </row>
    <row r="285" spans="1:10" ht="15" thickBot="1">
      <c r="A285" s="166" t="s">
        <v>7821</v>
      </c>
      <c r="B285" s="706" t="s">
        <v>174</v>
      </c>
      <c r="C285" s="2288">
        <v>12.68</v>
      </c>
      <c r="D285" s="1556">
        <v>5</v>
      </c>
      <c r="E285" s="1572">
        <f t="shared" si="22"/>
        <v>4224.2999999999993</v>
      </c>
      <c r="F285" s="471">
        <f t="shared" si="23"/>
        <v>4224.3</v>
      </c>
      <c r="G285" s="691">
        <f t="shared" si="24"/>
        <v>77400</v>
      </c>
      <c r="H285" s="659">
        <f>ROUND(IF('Заказ, cкидки и курсы валют'!$J$23*E285/1000*D285&lt;387,387,'Заказ, cкидки и курсы валют'!$J$23*E285/1000*D285)*(1-'Заказ, cкидки и курсы валют'!$I$12),2)</f>
        <v>387</v>
      </c>
      <c r="I285" s="377"/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464.4</v>
      </c>
    </row>
    <row r="286" spans="1:10" ht="15" thickBot="1">
      <c r="A286" s="166" t="s">
        <v>7822</v>
      </c>
      <c r="B286" s="706" t="s">
        <v>3434</v>
      </c>
      <c r="C286" s="2288">
        <v>4.72</v>
      </c>
      <c r="D286" s="1556">
        <v>50</v>
      </c>
      <c r="E286" s="1572">
        <f t="shared" si="22"/>
        <v>1306.32</v>
      </c>
      <c r="F286" s="471">
        <f t="shared" si="23"/>
        <v>1306.32</v>
      </c>
      <c r="G286" s="691">
        <f t="shared" si="24"/>
        <v>15022.6</v>
      </c>
      <c r="H286" s="659">
        <f>ROUND(IF('Заказ, cкидки и курсы валют'!$J$23*E286/1000*D286&lt;387,387,'Заказ, cкидки и курсы валют'!$J$23*E286/1000*D286)*(1-'Заказ, cкидки и курсы валют'!$I$12),2)</f>
        <v>751.13</v>
      </c>
      <c r="I286" s="377"/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811.22</v>
      </c>
    </row>
    <row r="287" spans="1:10" ht="15" thickBot="1">
      <c r="A287" s="166" t="s">
        <v>7823</v>
      </c>
      <c r="B287" s="706" t="s">
        <v>3435</v>
      </c>
      <c r="C287" s="2288">
        <v>4.83</v>
      </c>
      <c r="D287" s="1556">
        <v>50</v>
      </c>
      <c r="E287" s="1572">
        <f t="shared" si="22"/>
        <v>1392.48</v>
      </c>
      <c r="F287" s="471">
        <f t="shared" si="23"/>
        <v>1392.48</v>
      </c>
      <c r="G287" s="691">
        <f t="shared" si="24"/>
        <v>16013.6</v>
      </c>
      <c r="H287" s="659">
        <f>ROUND(IF('Заказ, cкидки и курсы валют'!$J$23*E287/1000*D287&lt;387,387,'Заказ, cкидки и курсы валют'!$J$23*E287/1000*D287)*(1-'Заказ, cкидки и курсы валют'!$I$12),2)</f>
        <v>800.68</v>
      </c>
      <c r="I287" s="377"/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864.73</v>
      </c>
    </row>
    <row r="288" spans="1:10" ht="15" thickBot="1">
      <c r="A288" s="166" t="s">
        <v>7824</v>
      </c>
      <c r="B288" s="706" t="s">
        <v>3761</v>
      </c>
      <c r="C288" s="2288">
        <v>5.26</v>
      </c>
      <c r="D288" s="1556">
        <v>50</v>
      </c>
      <c r="E288" s="1572">
        <f t="shared" si="22"/>
        <v>1669.5</v>
      </c>
      <c r="F288" s="471">
        <f t="shared" si="23"/>
        <v>1669.5</v>
      </c>
      <c r="G288" s="691">
        <f t="shared" si="24"/>
        <v>19199.2</v>
      </c>
      <c r="H288" s="659">
        <f>ROUND(IF('Заказ, cкидки и курсы валют'!$J$23*E288/1000*D288&lt;387,387,'Заказ, cкидки и курсы валют'!$J$23*E288/1000*D288)*(1-'Заказ, cкидки и курсы валют'!$I$12),2)</f>
        <v>959.96</v>
      </c>
      <c r="I288" s="377"/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959.96</v>
      </c>
    </row>
    <row r="289" spans="1:10" ht="15" thickBot="1">
      <c r="A289" s="166" t="s">
        <v>7825</v>
      </c>
      <c r="B289" s="706" t="s">
        <v>99</v>
      </c>
      <c r="C289" s="2288">
        <v>5.5430000000000001</v>
      </c>
      <c r="D289" s="1556">
        <v>50</v>
      </c>
      <c r="E289" s="1572">
        <f t="shared" si="22"/>
        <v>1589.4299999999998</v>
      </c>
      <c r="F289" s="471">
        <f t="shared" si="23"/>
        <v>1589.43</v>
      </c>
      <c r="G289" s="691">
        <f t="shared" si="24"/>
        <v>18278.399999999998</v>
      </c>
      <c r="H289" s="659">
        <f>ROUND(IF('Заказ, cкидки и курсы валют'!$J$23*E289/1000*D289&lt;387,387,'Заказ, cкидки и курсы валют'!$J$23*E289/1000*D289)*(1-'Заказ, cкидки и курсы валют'!$I$12),2)</f>
        <v>913.92</v>
      </c>
      <c r="I289" s="377"/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987.03</v>
      </c>
    </row>
    <row r="290" spans="1:10" ht="15" thickBot="1">
      <c r="A290" s="166" t="s">
        <v>7826</v>
      </c>
      <c r="B290" s="706" t="s">
        <v>100</v>
      </c>
      <c r="C290" s="2288">
        <v>6.08</v>
      </c>
      <c r="D290" s="1556">
        <v>50</v>
      </c>
      <c r="E290" s="1572">
        <f t="shared" si="22"/>
        <v>1837.71</v>
      </c>
      <c r="F290" s="471">
        <f t="shared" si="23"/>
        <v>1837.71</v>
      </c>
      <c r="G290" s="691">
        <f t="shared" si="24"/>
        <v>21133.600000000002</v>
      </c>
      <c r="H290" s="659">
        <f>ROUND(IF('Заказ, cкидки и курсы валют'!$J$23*E290/1000*D290&lt;387,387,'Заказ, cкидки и курсы валют'!$J$23*E290/1000*D290)*(1-'Заказ, cкидки и курсы валют'!$I$12),2)</f>
        <v>1056.68</v>
      </c>
      <c r="I290" s="377"/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1056.68</v>
      </c>
    </row>
    <row r="291" spans="1:10" ht="15" thickBot="1">
      <c r="A291" s="166" t="s">
        <v>7827</v>
      </c>
      <c r="B291" s="706" t="s">
        <v>1317</v>
      </c>
      <c r="C291" s="2288">
        <v>7.1</v>
      </c>
      <c r="D291" s="1556">
        <v>20</v>
      </c>
      <c r="E291" s="1572">
        <f t="shared" si="22"/>
        <v>2440.17</v>
      </c>
      <c r="F291" s="471">
        <f t="shared" si="23"/>
        <v>2440.17</v>
      </c>
      <c r="G291" s="691">
        <f t="shared" si="24"/>
        <v>28062</v>
      </c>
      <c r="H291" s="659">
        <f>ROUND(IF('Заказ, cкидки и курсы валют'!$J$23*E291/1000*D291&lt;387,387,'Заказ, cкидки и курсы валют'!$J$23*E291/1000*D291)*(1-'Заказ, cкидки и курсы валют'!$I$12),2)</f>
        <v>561.24</v>
      </c>
      <c r="I291" s="377"/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606.14</v>
      </c>
    </row>
    <row r="292" spans="1:10" ht="15" thickBot="1">
      <c r="A292" s="166" t="s">
        <v>7828</v>
      </c>
      <c r="B292" s="706" t="s">
        <v>188</v>
      </c>
      <c r="C292" s="2288">
        <v>7.9450000000000003</v>
      </c>
      <c r="D292" s="1556">
        <v>20</v>
      </c>
      <c r="E292" s="1572">
        <f t="shared" si="22"/>
        <v>2348.8200000000002</v>
      </c>
      <c r="F292" s="471">
        <f t="shared" si="23"/>
        <v>2348.8200000000002</v>
      </c>
      <c r="G292" s="691">
        <f t="shared" si="24"/>
        <v>27011.5</v>
      </c>
      <c r="H292" s="659">
        <f>ROUND(IF('Заказ, cкидки и курсы валют'!$J$23*E292/1000*D292&lt;387,387,'Заказ, cкидки и курсы валют'!$J$23*E292/1000*D292)*(1-'Заказ, cкидки и курсы валют'!$I$12),2)</f>
        <v>540.23</v>
      </c>
      <c r="I292" s="377"/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648.28</v>
      </c>
    </row>
    <row r="293" spans="1:10" ht="15" thickBot="1">
      <c r="A293" s="166" t="s">
        <v>7829</v>
      </c>
      <c r="B293" s="706" t="s">
        <v>609</v>
      </c>
      <c r="C293" s="2288">
        <v>8.85</v>
      </c>
      <c r="D293" s="1556">
        <v>20</v>
      </c>
      <c r="E293" s="1572">
        <f t="shared" si="22"/>
        <v>2649.7799999999997</v>
      </c>
      <c r="F293" s="471">
        <f t="shared" si="23"/>
        <v>2649.78</v>
      </c>
      <c r="G293" s="691">
        <f t="shared" si="24"/>
        <v>30472.500000000004</v>
      </c>
      <c r="H293" s="659">
        <f>ROUND(IF('Заказ, cкидки и курсы валют'!$J$23*E293/1000*D293&lt;387,387,'Заказ, cкидки и курсы валют'!$J$23*E293/1000*D293)*(1-'Заказ, cкидки и курсы валют'!$I$12),2)</f>
        <v>609.45000000000005</v>
      </c>
      <c r="I293" s="377"/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658.21</v>
      </c>
    </row>
    <row r="294" spans="1:10" ht="15" thickBot="1">
      <c r="A294" s="166" t="s">
        <v>7830</v>
      </c>
      <c r="B294" s="706" t="s">
        <v>177</v>
      </c>
      <c r="C294" s="2288">
        <v>9.6300000000000008</v>
      </c>
      <c r="D294" s="1556">
        <v>20</v>
      </c>
      <c r="E294" s="1572">
        <f t="shared" si="22"/>
        <v>2821.41</v>
      </c>
      <c r="F294" s="471">
        <f t="shared" si="23"/>
        <v>2821.41</v>
      </c>
      <c r="G294" s="691">
        <f t="shared" si="24"/>
        <v>32445.999999999996</v>
      </c>
      <c r="H294" s="659">
        <f>ROUND(IF('Заказ, cкидки и курсы валют'!$J$23*E294/1000*D294&lt;387,387,'Заказ, cкидки и курсы валют'!$J$23*E294/1000*D294)*(1-'Заказ, cкидки и курсы валют'!$I$12),2)</f>
        <v>648.91999999999996</v>
      </c>
      <c r="I294" s="377"/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700.83</v>
      </c>
    </row>
    <row r="295" spans="1:10" ht="15" thickBot="1">
      <c r="A295" s="166" t="s">
        <v>7831</v>
      </c>
      <c r="B295" s="706" t="s">
        <v>83</v>
      </c>
      <c r="C295" s="2288">
        <v>10.8</v>
      </c>
      <c r="D295" s="1556">
        <v>10</v>
      </c>
      <c r="E295" s="1572">
        <f t="shared" si="22"/>
        <v>3580.38</v>
      </c>
      <c r="F295" s="471">
        <f t="shared" si="23"/>
        <v>3580.38</v>
      </c>
      <c r="G295" s="691">
        <f t="shared" si="24"/>
        <v>41174</v>
      </c>
      <c r="H295" s="659">
        <f>ROUND(IF('Заказ, cкидки и курсы валют'!$J$23*E295/1000*D295&lt;387,387,'Заказ, cкидки и курсы валют'!$J$23*E295/1000*D295)*(1-'Заказ, cкидки и курсы валют'!$I$12),2)</f>
        <v>411.74</v>
      </c>
      <c r="I295" s="377"/>
      <c r="J295" s="96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494.09</v>
      </c>
    </row>
    <row r="296" spans="1:10" ht="15" thickBot="1">
      <c r="A296" s="166" t="s">
        <v>7832</v>
      </c>
      <c r="B296" s="706" t="s">
        <v>178</v>
      </c>
      <c r="C296" s="2288">
        <v>11.19</v>
      </c>
      <c r="D296" s="1556">
        <v>10</v>
      </c>
      <c r="E296" s="1572">
        <f t="shared" si="22"/>
        <v>3947.88</v>
      </c>
      <c r="F296" s="471">
        <f t="shared" si="23"/>
        <v>3947.88</v>
      </c>
      <c r="G296" s="691">
        <f t="shared" si="24"/>
        <v>45400.999999999993</v>
      </c>
      <c r="H296" s="659">
        <f>ROUND(IF('Заказ, cкидки и курсы валют'!$J$23*E296/1000*D296&lt;387,387,'Заказ, cкидки и курсы валют'!$J$23*E296/1000*D296)*(1-'Заказ, cкидки и курсы валют'!$I$12),2)</f>
        <v>454.01</v>
      </c>
      <c r="I296" s="377"/>
      <c r="J296" s="96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544.80999999999995</v>
      </c>
    </row>
    <row r="297" spans="1:10" ht="15" thickBot="1">
      <c r="A297" s="166" t="s">
        <v>7833</v>
      </c>
      <c r="B297" s="706" t="s">
        <v>2915</v>
      </c>
      <c r="C297" s="2288">
        <v>12.6</v>
      </c>
      <c r="D297" s="1556">
        <v>10</v>
      </c>
      <c r="E297" s="1572">
        <f t="shared" si="22"/>
        <v>2865.57</v>
      </c>
      <c r="F297" s="471">
        <f t="shared" si="23"/>
        <v>2865.57</v>
      </c>
      <c r="G297" s="691">
        <f t="shared" si="24"/>
        <v>38700</v>
      </c>
      <c r="H297" s="659">
        <f>ROUND(IF('Заказ, cкидки и курсы валют'!$J$23*E297/1000*D297&lt;387,387,'Заказ, cкидки и курсы валют'!$J$23*E297/1000*D297)*(1-'Заказ, cкидки и курсы валют'!$I$12),2)</f>
        <v>387</v>
      </c>
      <c r="I297" s="377"/>
      <c r="J297" s="96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464.4</v>
      </c>
    </row>
    <row r="298" spans="1:10" ht="15" thickBot="1">
      <c r="A298" s="166" t="s">
        <v>7834</v>
      </c>
      <c r="B298" s="706" t="s">
        <v>179</v>
      </c>
      <c r="C298" s="2288">
        <v>12.66</v>
      </c>
      <c r="D298" s="1556">
        <v>10</v>
      </c>
      <c r="E298" s="1572">
        <f t="shared" si="22"/>
        <v>3945.63</v>
      </c>
      <c r="F298" s="471">
        <f t="shared" si="23"/>
        <v>3945.63</v>
      </c>
      <c r="G298" s="691">
        <f t="shared" si="24"/>
        <v>45375</v>
      </c>
      <c r="H298" s="659">
        <f>ROUND(IF('Заказ, cкидки и курсы валют'!$J$23*E298/1000*D298&lt;387,387,'Заказ, cкидки и курсы валют'!$J$23*E298/1000*D298)*(1-'Заказ, cкидки и курсы валют'!$I$12),2)</f>
        <v>453.75</v>
      </c>
      <c r="I298" s="377"/>
      <c r="J298" s="96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544.5</v>
      </c>
    </row>
    <row r="299" spans="1:10" ht="15" thickBot="1">
      <c r="A299" s="166" t="s">
        <v>7835</v>
      </c>
      <c r="B299" s="706" t="s">
        <v>180</v>
      </c>
      <c r="C299" s="2288">
        <v>14.6</v>
      </c>
      <c r="D299" s="1556">
        <v>10</v>
      </c>
      <c r="E299" s="1572">
        <f t="shared" si="22"/>
        <v>4435.8599999999997</v>
      </c>
      <c r="F299" s="471">
        <f t="shared" si="23"/>
        <v>4435.8599999999997</v>
      </c>
      <c r="G299" s="691">
        <f t="shared" si="24"/>
        <v>51012</v>
      </c>
      <c r="H299" s="659">
        <f>ROUND(IF('Заказ, cкидки и курсы валют'!$J$23*E299/1000*D299&lt;387,387,'Заказ, cкидки и курсы валют'!$J$23*E299/1000*D299)*(1-'Заказ, cкидки и курсы валют'!$I$12),2)</f>
        <v>510.12</v>
      </c>
      <c r="I299" s="377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612.14</v>
      </c>
    </row>
    <row r="300" spans="1:10" ht="15" thickBot="1">
      <c r="A300" s="166" t="s">
        <v>7836</v>
      </c>
      <c r="B300" s="706" t="s">
        <v>181</v>
      </c>
      <c r="C300" s="2288">
        <v>16.010000000000002</v>
      </c>
      <c r="D300" s="1556">
        <v>10</v>
      </c>
      <c r="E300" s="1572">
        <f t="shared" si="22"/>
        <v>4969.8900000000003</v>
      </c>
      <c r="F300" s="471">
        <f t="shared" si="23"/>
        <v>4969.8900000000003</v>
      </c>
      <c r="G300" s="691">
        <f t="shared" si="24"/>
        <v>57154</v>
      </c>
      <c r="H300" s="659">
        <f>ROUND(IF('Заказ, cкидки и курсы валют'!$J$23*E300/1000*D300&lt;387,387,'Заказ, cкидки и курсы валют'!$J$23*E300/1000*D300)*(1-'Заказ, cкидки и курсы валют'!$I$12),2)</f>
        <v>571.54</v>
      </c>
      <c r="I300" s="377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617.26</v>
      </c>
    </row>
    <row r="301" spans="1:10" ht="15" thickBot="1">
      <c r="A301" s="166" t="s">
        <v>7837</v>
      </c>
      <c r="B301" s="706" t="s">
        <v>182</v>
      </c>
      <c r="C301" s="2288">
        <v>18.68</v>
      </c>
      <c r="D301" s="1556">
        <v>10</v>
      </c>
      <c r="E301" s="1572">
        <f t="shared" si="22"/>
        <v>7554</v>
      </c>
      <c r="F301" s="471">
        <f t="shared" si="23"/>
        <v>7554</v>
      </c>
      <c r="G301" s="691">
        <f t="shared" si="24"/>
        <v>86871.000000000015</v>
      </c>
      <c r="H301" s="659">
        <f>ROUND(IF('Заказ, cкидки и курсы валют'!$J$23*E301/1000*D301&lt;387,387,'Заказ, cкидки и курсы валют'!$J$23*E301/1000*D301)*(1-'Заказ, cкидки и курсы валют'!$I$12),2)</f>
        <v>868.71</v>
      </c>
      <c r="I301" s="377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938.21</v>
      </c>
    </row>
    <row r="302" spans="1:10" ht="15" thickBot="1">
      <c r="A302" s="166" t="s">
        <v>7838</v>
      </c>
      <c r="B302" s="706" t="s">
        <v>183</v>
      </c>
      <c r="C302" s="2288">
        <v>20.420000000000002</v>
      </c>
      <c r="D302" s="1556">
        <v>5</v>
      </c>
      <c r="E302" s="1572">
        <f t="shared" si="22"/>
        <v>8255.2199999999993</v>
      </c>
      <c r="F302" s="471">
        <f t="shared" si="23"/>
        <v>8255.2199999999993</v>
      </c>
      <c r="G302" s="691">
        <f t="shared" si="24"/>
        <v>94936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474.68</v>
      </c>
      <c r="I302" s="377"/>
      <c r="J302" s="9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569.62</v>
      </c>
    </row>
    <row r="303" spans="1:10" ht="15" customHeight="1" thickBot="1">
      <c r="A303" s="166" t="s">
        <v>7839</v>
      </c>
      <c r="B303" s="706" t="s">
        <v>3430</v>
      </c>
      <c r="C303" s="2288">
        <v>11.27</v>
      </c>
      <c r="D303" s="1694">
        <v>10</v>
      </c>
      <c r="E303" s="1572">
        <f t="shared" si="22"/>
        <v>3575.1000000000004</v>
      </c>
      <c r="F303" s="471">
        <f t="shared" si="23"/>
        <v>3575.1</v>
      </c>
      <c r="G303" s="691">
        <f t="shared" si="24"/>
        <v>41114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411.14</v>
      </c>
      <c r="I303" s="377"/>
      <c r="J303" s="96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493.37</v>
      </c>
    </row>
    <row r="304" spans="1:10" ht="15" thickBot="1">
      <c r="A304" s="166" t="s">
        <v>7840</v>
      </c>
      <c r="B304" s="706" t="s">
        <v>2898</v>
      </c>
      <c r="C304" s="2288">
        <v>12.41</v>
      </c>
      <c r="D304" s="1694">
        <v>10</v>
      </c>
      <c r="E304" s="1572">
        <f t="shared" si="22"/>
        <v>3709.5</v>
      </c>
      <c r="F304" s="471">
        <f t="shared" si="23"/>
        <v>3709.5</v>
      </c>
      <c r="G304" s="691">
        <f t="shared" si="24"/>
        <v>42659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426.59</v>
      </c>
      <c r="I304" s="377"/>
      <c r="J304" s="96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511.91</v>
      </c>
    </row>
    <row r="305" spans="1:10" ht="15" thickBot="1">
      <c r="A305" s="166" t="s">
        <v>7841</v>
      </c>
      <c r="B305" s="706" t="s">
        <v>2899</v>
      </c>
      <c r="C305" s="2288">
        <v>14.1</v>
      </c>
      <c r="D305" s="1694">
        <v>10</v>
      </c>
      <c r="E305" s="1572">
        <f t="shared" si="22"/>
        <v>4388.76</v>
      </c>
      <c r="F305" s="471">
        <f t="shared" si="23"/>
        <v>4388.76</v>
      </c>
      <c r="G305" s="691">
        <f t="shared" si="24"/>
        <v>50471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504.71</v>
      </c>
      <c r="I305" s="377"/>
      <c r="J305" s="96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605.65</v>
      </c>
    </row>
    <row r="306" spans="1:10" ht="15" thickBot="1">
      <c r="A306" s="166" t="s">
        <v>7842</v>
      </c>
      <c r="B306" s="706" t="s">
        <v>610</v>
      </c>
      <c r="C306" s="2288">
        <v>16.05</v>
      </c>
      <c r="D306" s="1694">
        <v>10</v>
      </c>
      <c r="E306" s="1572">
        <f t="shared" si="22"/>
        <v>4856.5199999999995</v>
      </c>
      <c r="F306" s="471">
        <f t="shared" si="23"/>
        <v>4856.5200000000004</v>
      </c>
      <c r="G306" s="691">
        <f t="shared" si="24"/>
        <v>55850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558.5</v>
      </c>
      <c r="I306" s="377"/>
      <c r="J306" s="96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603.17999999999995</v>
      </c>
    </row>
    <row r="307" spans="1:10" ht="15" thickBot="1">
      <c r="A307" s="166" t="s">
        <v>7843</v>
      </c>
      <c r="B307" s="706" t="s">
        <v>2900</v>
      </c>
      <c r="C307" s="2288">
        <v>18</v>
      </c>
      <c r="D307" s="1694">
        <v>10</v>
      </c>
      <c r="E307" s="1572">
        <f t="shared" si="22"/>
        <v>6584.4600000000009</v>
      </c>
      <c r="F307" s="471">
        <f t="shared" si="23"/>
        <v>6584.46</v>
      </c>
      <c r="G307" s="691">
        <f t="shared" si="24"/>
        <v>75721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757.21</v>
      </c>
      <c r="I307" s="377"/>
      <c r="J307" s="96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817.79</v>
      </c>
    </row>
    <row r="308" spans="1:10" ht="15" thickBot="1">
      <c r="A308" s="166" t="s">
        <v>7844</v>
      </c>
      <c r="B308" s="706" t="s">
        <v>189</v>
      </c>
      <c r="C308" s="2288">
        <v>18.63</v>
      </c>
      <c r="D308" s="1694">
        <v>10</v>
      </c>
      <c r="E308" s="1572">
        <f t="shared" si="22"/>
        <v>5523.6900000000005</v>
      </c>
      <c r="F308" s="471">
        <f t="shared" si="23"/>
        <v>5523.69</v>
      </c>
      <c r="G308" s="691">
        <f t="shared" si="24"/>
        <v>63522.000000000007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635.22</v>
      </c>
      <c r="I308" s="377"/>
      <c r="J308" s="96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686.04</v>
      </c>
    </row>
    <row r="309" spans="1:10" ht="15" thickBot="1">
      <c r="A309" s="166" t="s">
        <v>7845</v>
      </c>
      <c r="B309" s="706" t="s">
        <v>1303</v>
      </c>
      <c r="C309" s="2288">
        <v>20.350000000000001</v>
      </c>
      <c r="D309" s="1694">
        <v>10</v>
      </c>
      <c r="E309" s="1572">
        <f t="shared" ref="E309:E314" si="25">E229*3</f>
        <v>8016.7199999999993</v>
      </c>
      <c r="F309" s="471">
        <f t="shared" ref="F309:F314" si="26">ROUND(E309*(1-$F$11),2)</f>
        <v>8016.72</v>
      </c>
      <c r="G309" s="691">
        <f t="shared" ref="G309:G314" si="27">H309/D309*1000</f>
        <v>92192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921.92</v>
      </c>
      <c r="I309" s="377"/>
      <c r="J309" s="96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995.67</v>
      </c>
    </row>
    <row r="310" spans="1:10" ht="15" thickBot="1">
      <c r="A310" s="166" t="s">
        <v>7846</v>
      </c>
      <c r="B310" s="706" t="s">
        <v>190</v>
      </c>
      <c r="C310" s="2288">
        <v>21.36</v>
      </c>
      <c r="D310" s="1694">
        <v>10</v>
      </c>
      <c r="E310" s="1572">
        <f t="shared" si="25"/>
        <v>7426.6500000000005</v>
      </c>
      <c r="F310" s="471">
        <f t="shared" si="26"/>
        <v>7426.65</v>
      </c>
      <c r="G310" s="691">
        <f t="shared" si="27"/>
        <v>85405.999999999985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854.06</v>
      </c>
      <c r="I310" s="377"/>
      <c r="J310" s="96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922.38</v>
      </c>
    </row>
    <row r="311" spans="1:10" ht="15" thickBot="1">
      <c r="A311" s="166" t="s">
        <v>7847</v>
      </c>
      <c r="B311" s="706" t="s">
        <v>191</v>
      </c>
      <c r="C311" s="2288">
        <v>25.13</v>
      </c>
      <c r="D311" s="1694">
        <v>10</v>
      </c>
      <c r="E311" s="1572">
        <f t="shared" si="25"/>
        <v>7368.75</v>
      </c>
      <c r="F311" s="471">
        <f t="shared" si="26"/>
        <v>7368.75</v>
      </c>
      <c r="G311" s="691">
        <f t="shared" si="27"/>
        <v>84741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847.41</v>
      </c>
      <c r="I311" s="377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915.2</v>
      </c>
    </row>
    <row r="312" spans="1:10" ht="15" thickBot="1">
      <c r="A312" s="166" t="s">
        <v>7848</v>
      </c>
      <c r="B312" s="706" t="s">
        <v>192</v>
      </c>
      <c r="C312" s="2288">
        <v>28.25</v>
      </c>
      <c r="D312" s="1694">
        <v>5</v>
      </c>
      <c r="E312" s="1572">
        <f t="shared" si="25"/>
        <v>8782.6500000000015</v>
      </c>
      <c r="F312" s="471">
        <f t="shared" si="26"/>
        <v>8782.65</v>
      </c>
      <c r="G312" s="691">
        <f t="shared" si="27"/>
        <v>101000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505</v>
      </c>
      <c r="I312" s="377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606</v>
      </c>
    </row>
    <row r="313" spans="1:10" ht="15" thickBot="1">
      <c r="A313" s="166" t="s">
        <v>7849</v>
      </c>
      <c r="B313" s="706" t="s">
        <v>193</v>
      </c>
      <c r="C313" s="2288">
        <v>32.01</v>
      </c>
      <c r="D313" s="1694">
        <v>5</v>
      </c>
      <c r="E313" s="1572">
        <f t="shared" si="25"/>
        <v>9770.130000000001</v>
      </c>
      <c r="F313" s="471">
        <f t="shared" si="26"/>
        <v>9770.1299999999992</v>
      </c>
      <c r="G313" s="691">
        <f t="shared" si="27"/>
        <v>112356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561.78</v>
      </c>
      <c r="I313" s="377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606.72</v>
      </c>
    </row>
    <row r="314" spans="1:10" ht="15" thickBot="1">
      <c r="A314" s="182" t="s">
        <v>7850</v>
      </c>
      <c r="B314" s="743" t="s">
        <v>2901</v>
      </c>
      <c r="C314" s="2288">
        <v>35.14</v>
      </c>
      <c r="D314" s="1695">
        <v>5</v>
      </c>
      <c r="E314" s="1597">
        <f t="shared" si="25"/>
        <v>13669.170000000002</v>
      </c>
      <c r="F314" s="775">
        <f t="shared" si="26"/>
        <v>13669.17</v>
      </c>
      <c r="G314" s="691">
        <f t="shared" si="27"/>
        <v>157196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785.98</v>
      </c>
      <c r="I314" s="380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848.86</v>
      </c>
    </row>
    <row r="315" spans="1:10" ht="13.5" thickBot="1"/>
    <row r="316" spans="1:10" ht="18">
      <c r="A316" s="1090" t="s">
        <v>5977</v>
      </c>
      <c r="B316" s="1091"/>
      <c r="C316" s="2378"/>
      <c r="D316" s="428"/>
      <c r="E316" s="428"/>
      <c r="F316" s="66"/>
      <c r="G316" s="1459"/>
      <c r="H316" s="916"/>
      <c r="I316" s="57"/>
    </row>
    <row r="317" spans="1:10" ht="18">
      <c r="A317" s="191"/>
      <c r="B317" s="16"/>
      <c r="C317" s="2377"/>
      <c r="D317" s="923"/>
      <c r="E317" s="685"/>
      <c r="F317" s="441"/>
      <c r="G317" s="84"/>
      <c r="H317" s="83"/>
      <c r="I317" s="132"/>
    </row>
    <row r="318" spans="1:10">
      <c r="A318" s="191"/>
      <c r="B318" s="16"/>
      <c r="C318" s="2377"/>
      <c r="D318" s="924"/>
      <c r="E318" s="430"/>
      <c r="F318" s="465"/>
      <c r="G318" s="689"/>
      <c r="H318" s="16"/>
      <c r="I318" s="132"/>
    </row>
    <row r="319" spans="1:10">
      <c r="A319" s="191"/>
      <c r="B319" s="16"/>
      <c r="C319" s="2377"/>
      <c r="D319" s="924"/>
      <c r="E319" s="430"/>
      <c r="F319" s="465"/>
      <c r="G319" s="689"/>
      <c r="H319" s="16"/>
      <c r="I319" s="132"/>
    </row>
    <row r="320" spans="1:10">
      <c r="A320" s="191"/>
      <c r="B320" s="16"/>
      <c r="C320" s="2377"/>
      <c r="D320" s="924"/>
      <c r="E320" s="430"/>
      <c r="F320" s="465"/>
      <c r="G320" s="689"/>
      <c r="H320" s="16"/>
      <c r="I320" s="132"/>
    </row>
    <row r="321" spans="1:9" ht="18" thickBot="1">
      <c r="A321" s="926" t="s">
        <v>7302</v>
      </c>
      <c r="B321" s="136"/>
      <c r="C321" s="2345"/>
      <c r="D321" s="925"/>
      <c r="E321" s="431"/>
      <c r="F321" s="467"/>
      <c r="G321" s="690"/>
      <c r="H321" s="136"/>
      <c r="I321" s="137"/>
    </row>
    <row r="322" spans="1:9" ht="40">
      <c r="A322" s="148" t="s">
        <v>1013</v>
      </c>
      <c r="B322" s="150" t="s">
        <v>1014</v>
      </c>
      <c r="C322" s="2285" t="s">
        <v>665</v>
      </c>
      <c r="D322" s="969" t="s">
        <v>2923</v>
      </c>
      <c r="E322" s="434" t="s">
        <v>10276</v>
      </c>
      <c r="F322" s="479" t="s">
        <v>2578</v>
      </c>
      <c r="G322" s="967" t="s">
        <v>2427</v>
      </c>
      <c r="H322" s="327" t="s">
        <v>493</v>
      </c>
      <c r="I322" s="138" t="s">
        <v>4003</v>
      </c>
    </row>
    <row r="323" spans="1:9" thickBot="1">
      <c r="A323" s="156"/>
      <c r="B323" s="312"/>
      <c r="C323" s="2286" t="s">
        <v>3419</v>
      </c>
      <c r="D323" s="373" t="s">
        <v>2428</v>
      </c>
      <c r="E323" s="437" t="s">
        <v>264</v>
      </c>
      <c r="F323" s="475">
        <f>'Заказ, cкидки и курсы валют'!$I$12</f>
        <v>0</v>
      </c>
      <c r="G323" s="764"/>
      <c r="H323" s="358"/>
      <c r="I323" s="252"/>
    </row>
    <row r="324" spans="1:9" ht="14.5">
      <c r="A324" s="784" t="s">
        <v>6538</v>
      </c>
      <c r="B324" s="813" t="s">
        <v>2997</v>
      </c>
      <c r="C324" s="2288">
        <v>1.54</v>
      </c>
      <c r="D324" s="1704">
        <v>1000</v>
      </c>
      <c r="E324" s="446">
        <v>181.33</v>
      </c>
      <c r="F324" s="779">
        <f>ROUND(E324*(1-$F$11),2)</f>
        <v>181.33</v>
      </c>
      <c r="G324" s="780">
        <f>'Заказ, cкидки и курсы валют'!$J$23*F324</f>
        <v>2085.2950000000001</v>
      </c>
      <c r="H324" s="826">
        <f>ROUND((D324/1000)*G324,2)</f>
        <v>2085.3000000000002</v>
      </c>
      <c r="I324" s="1460"/>
    </row>
    <row r="325" spans="1:9" ht="14.5">
      <c r="A325" s="166" t="s">
        <v>10296</v>
      </c>
      <c r="B325" s="531" t="s">
        <v>146</v>
      </c>
      <c r="C325" s="2288">
        <v>2.2599999999999998</v>
      </c>
      <c r="D325" s="1703">
        <v>1000</v>
      </c>
      <c r="E325" s="446">
        <v>260.45</v>
      </c>
      <c r="F325" s="471">
        <f t="shared" ref="F325:F327" si="28">ROUND(E325*(1-$F$11),2)</f>
        <v>260.45</v>
      </c>
      <c r="G325" s="691">
        <f>'Заказ, cкидки и курсы валют'!$J$23*F325</f>
        <v>2995.1749999999997</v>
      </c>
      <c r="H325" s="824">
        <f t="shared" ref="H325:H327" si="29">ROUND((D325/1000)*G325,2)</f>
        <v>2995.18</v>
      </c>
      <c r="I325" s="818"/>
    </row>
    <row r="326" spans="1:9" ht="14.5">
      <c r="A326" s="166" t="s">
        <v>10297</v>
      </c>
      <c r="B326" s="531" t="s">
        <v>148</v>
      </c>
      <c r="C326" s="2288">
        <v>3.02</v>
      </c>
      <c r="D326" s="1703">
        <v>500</v>
      </c>
      <c r="E326" s="446">
        <v>347.34</v>
      </c>
      <c r="F326" s="471">
        <f t="shared" si="28"/>
        <v>347.34</v>
      </c>
      <c r="G326" s="691">
        <f>'Заказ, cкидки и курсы валют'!$J$23*F326</f>
        <v>3994.41</v>
      </c>
      <c r="H326" s="824">
        <f t="shared" si="29"/>
        <v>1997.21</v>
      </c>
      <c r="I326" s="818"/>
    </row>
    <row r="327" spans="1:9" ht="14.5">
      <c r="A327" s="166" t="s">
        <v>10298</v>
      </c>
      <c r="B327" s="531" t="s">
        <v>150</v>
      </c>
      <c r="C327" s="2288">
        <v>3.76</v>
      </c>
      <c r="D327" s="1703">
        <v>500</v>
      </c>
      <c r="E327" s="446">
        <v>444.73</v>
      </c>
      <c r="F327" s="471">
        <f t="shared" si="28"/>
        <v>444.73</v>
      </c>
      <c r="G327" s="691">
        <f>'Заказ, cкидки и курсы валют'!$J$23*F327</f>
        <v>5114.3950000000004</v>
      </c>
      <c r="H327" s="824">
        <f t="shared" si="29"/>
        <v>2557.1999999999998</v>
      </c>
      <c r="I327" s="818"/>
    </row>
    <row r="328" spans="1:9" ht="14.5">
      <c r="A328" s="166" t="s">
        <v>6539</v>
      </c>
      <c r="B328" s="531" t="s">
        <v>151</v>
      </c>
      <c r="C328" s="2288">
        <v>4.55</v>
      </c>
      <c r="D328" s="1703">
        <v>500</v>
      </c>
      <c r="E328" s="446">
        <v>547.51</v>
      </c>
      <c r="F328" s="471">
        <f>ROUND(E328*(1-$F$11),2)</f>
        <v>547.51</v>
      </c>
      <c r="G328" s="691">
        <f>'Заказ, cкидки и курсы валют'!$J$23*F328</f>
        <v>6296.3649999999998</v>
      </c>
      <c r="H328" s="824">
        <f>ROUND((D328/1000)*G328,2)</f>
        <v>3148.18</v>
      </c>
      <c r="I328" s="818"/>
    </row>
    <row r="329" spans="1:9" ht="14.5">
      <c r="A329" s="166" t="s">
        <v>10299</v>
      </c>
      <c r="B329" s="531" t="s">
        <v>157</v>
      </c>
      <c r="C329" s="2288">
        <v>5.29</v>
      </c>
      <c r="D329" s="1703">
        <v>200</v>
      </c>
      <c r="E329" s="446">
        <v>665.12</v>
      </c>
      <c r="F329" s="471">
        <f>ROUND(E329*(1-$F$11),2)</f>
        <v>665.12</v>
      </c>
      <c r="G329" s="691">
        <f>'Заказ, cкидки и курсы валют'!$J$23*F329</f>
        <v>7648.88</v>
      </c>
      <c r="H329" s="824">
        <f>ROUND((D329/1000)*G329,2)</f>
        <v>1529.78</v>
      </c>
      <c r="I329" s="818"/>
    </row>
    <row r="330" spans="1:9" ht="14.5">
      <c r="A330" s="166" t="s">
        <v>5980</v>
      </c>
      <c r="B330" s="1508" t="s">
        <v>3426</v>
      </c>
      <c r="C330" s="2288">
        <v>2.63</v>
      </c>
      <c r="D330" s="1697">
        <v>500</v>
      </c>
      <c r="E330" s="446">
        <v>232.24</v>
      </c>
      <c r="F330" s="471">
        <f t="shared" ref="F330:F392" si="30">ROUND(E330*(1-$F$11),2)</f>
        <v>232.24</v>
      </c>
      <c r="G330" s="691">
        <f>'Заказ, cкидки и курсы валют'!$J$23*F330</f>
        <v>2670.76</v>
      </c>
      <c r="H330" s="824">
        <f t="shared" ref="H330:H392" si="31">ROUND((D330/1000)*G330,2)</f>
        <v>1335.38</v>
      </c>
      <c r="I330" s="818"/>
    </row>
    <row r="331" spans="1:9" ht="14.5">
      <c r="A331" s="166" t="s">
        <v>5981</v>
      </c>
      <c r="B331" s="1508" t="s">
        <v>3427</v>
      </c>
      <c r="C331" s="2288">
        <v>2.75</v>
      </c>
      <c r="D331" s="1697">
        <v>500</v>
      </c>
      <c r="E331" s="446">
        <v>263.82</v>
      </c>
      <c r="F331" s="471">
        <f t="shared" si="30"/>
        <v>263.82</v>
      </c>
      <c r="G331" s="691">
        <f>'Заказ, cкидки и курсы валют'!$J$23*F331</f>
        <v>3033.93</v>
      </c>
      <c r="H331" s="824">
        <f t="shared" si="31"/>
        <v>1516.97</v>
      </c>
      <c r="I331" s="818"/>
    </row>
    <row r="332" spans="1:9" ht="14.5">
      <c r="A332" s="166" t="s">
        <v>5982</v>
      </c>
      <c r="B332" s="1508" t="s">
        <v>2604</v>
      </c>
      <c r="C332" s="2288">
        <v>3.12</v>
      </c>
      <c r="D332" s="1697">
        <v>500</v>
      </c>
      <c r="E332" s="446">
        <v>270.45</v>
      </c>
      <c r="F332" s="471">
        <f t="shared" si="30"/>
        <v>270.45</v>
      </c>
      <c r="G332" s="691">
        <f>'Заказ, cкидки и курсы валют'!$J$23*F332</f>
        <v>3110.1749999999997</v>
      </c>
      <c r="H332" s="824">
        <f t="shared" si="31"/>
        <v>1555.09</v>
      </c>
      <c r="I332" s="818"/>
    </row>
    <row r="333" spans="1:9" ht="14.5">
      <c r="A333" s="166" t="s">
        <v>5983</v>
      </c>
      <c r="B333" s="1508" t="s">
        <v>3428</v>
      </c>
      <c r="C333" s="2288">
        <v>3.24</v>
      </c>
      <c r="D333" s="1697">
        <v>500</v>
      </c>
      <c r="E333" s="446">
        <v>306.95</v>
      </c>
      <c r="F333" s="471">
        <f t="shared" si="30"/>
        <v>306.95</v>
      </c>
      <c r="G333" s="691">
        <f>'Заказ, cкидки и курсы валют'!$J$23*F333</f>
        <v>3529.9249999999997</v>
      </c>
      <c r="H333" s="824">
        <f t="shared" si="31"/>
        <v>1764.96</v>
      </c>
      <c r="I333" s="818"/>
    </row>
    <row r="334" spans="1:9" ht="14.5">
      <c r="A334" s="166" t="s">
        <v>5984</v>
      </c>
      <c r="B334" s="1508" t="s">
        <v>166</v>
      </c>
      <c r="C334" s="2288">
        <v>3.87</v>
      </c>
      <c r="D334" s="1697">
        <v>500</v>
      </c>
      <c r="E334" s="446">
        <v>331.58</v>
      </c>
      <c r="F334" s="471">
        <f t="shared" si="30"/>
        <v>331.58</v>
      </c>
      <c r="G334" s="691">
        <f>'Заказ, cкидки и курсы валют'!$J$23*F334</f>
        <v>3813.1699999999996</v>
      </c>
      <c r="H334" s="824">
        <f t="shared" si="31"/>
        <v>1906.59</v>
      </c>
      <c r="I334" s="818"/>
    </row>
    <row r="335" spans="1:9" ht="14.5">
      <c r="A335" s="166" t="s">
        <v>5985</v>
      </c>
      <c r="B335" s="1508" t="s">
        <v>167</v>
      </c>
      <c r="C335" s="2288">
        <v>4.49</v>
      </c>
      <c r="D335" s="1697">
        <v>500</v>
      </c>
      <c r="E335" s="446">
        <v>466.21</v>
      </c>
      <c r="F335" s="471">
        <f t="shared" si="30"/>
        <v>466.21</v>
      </c>
      <c r="G335" s="691">
        <f>'Заказ, cкидки и курсы валют'!$J$23*F335</f>
        <v>5361.415</v>
      </c>
      <c r="H335" s="824">
        <f t="shared" si="31"/>
        <v>2680.71</v>
      </c>
      <c r="I335" s="818"/>
    </row>
    <row r="336" spans="1:9" ht="14.5">
      <c r="A336" s="166" t="s">
        <v>5986</v>
      </c>
      <c r="B336" s="1508" t="s">
        <v>168</v>
      </c>
      <c r="C336" s="2288">
        <v>5.1100000000000003</v>
      </c>
      <c r="D336" s="1697">
        <v>500</v>
      </c>
      <c r="E336" s="446">
        <v>433.45</v>
      </c>
      <c r="F336" s="471">
        <f t="shared" si="30"/>
        <v>433.45</v>
      </c>
      <c r="G336" s="691">
        <f>'Заказ, cкидки и курсы валют'!$J$23*F336</f>
        <v>4984.6750000000002</v>
      </c>
      <c r="H336" s="824">
        <f t="shared" si="31"/>
        <v>2492.34</v>
      </c>
      <c r="I336" s="818"/>
    </row>
    <row r="337" spans="1:9" ht="14.5">
      <c r="A337" s="166" t="s">
        <v>5987</v>
      </c>
      <c r="B337" s="1508" t="s">
        <v>604</v>
      </c>
      <c r="C337" s="2288">
        <v>5.73</v>
      </c>
      <c r="D337" s="1697">
        <v>500</v>
      </c>
      <c r="E337" s="446">
        <v>485.01</v>
      </c>
      <c r="F337" s="471">
        <f t="shared" si="30"/>
        <v>485.01</v>
      </c>
      <c r="G337" s="691">
        <f>'Заказ, cкидки и курсы валют'!$J$23*F337</f>
        <v>5577.6149999999998</v>
      </c>
      <c r="H337" s="824">
        <f t="shared" si="31"/>
        <v>2788.81</v>
      </c>
      <c r="I337" s="818"/>
    </row>
    <row r="338" spans="1:9" ht="14.5">
      <c r="A338" s="166" t="s">
        <v>5988</v>
      </c>
      <c r="B338" s="1508" t="s">
        <v>169</v>
      </c>
      <c r="C338" s="2139">
        <v>6.35</v>
      </c>
      <c r="D338" s="1697">
        <v>500</v>
      </c>
      <c r="E338" s="446">
        <v>630.02</v>
      </c>
      <c r="F338" s="471">
        <f t="shared" si="30"/>
        <v>630.02</v>
      </c>
      <c r="G338" s="691">
        <f>'Заказ, cкидки и курсы валют'!$J$23*F338</f>
        <v>7245.23</v>
      </c>
      <c r="H338" s="824">
        <f t="shared" si="31"/>
        <v>3622.62</v>
      </c>
      <c r="I338" s="818"/>
    </row>
    <row r="339" spans="1:9" ht="14.5">
      <c r="A339" s="166" t="s">
        <v>5989</v>
      </c>
      <c r="B339" s="1508" t="s">
        <v>170</v>
      </c>
      <c r="C339" s="2288">
        <v>7.59</v>
      </c>
      <c r="D339" s="1697">
        <v>200</v>
      </c>
      <c r="E339" s="446">
        <v>749.96</v>
      </c>
      <c r="F339" s="471">
        <f t="shared" si="30"/>
        <v>749.96</v>
      </c>
      <c r="G339" s="691">
        <f>'Заказ, cкидки и курсы валют'!$J$23*F339</f>
        <v>8624.5400000000009</v>
      </c>
      <c r="H339" s="824">
        <f t="shared" si="31"/>
        <v>1724.91</v>
      </c>
      <c r="I339" s="818"/>
    </row>
    <row r="340" spans="1:9" ht="14.5">
      <c r="A340" s="166" t="s">
        <v>5990</v>
      </c>
      <c r="B340" s="1508" t="s">
        <v>171</v>
      </c>
      <c r="C340" s="2288">
        <v>8.5299999999999994</v>
      </c>
      <c r="D340" s="1697">
        <v>200</v>
      </c>
      <c r="E340" s="446">
        <v>801.61</v>
      </c>
      <c r="F340" s="471">
        <f t="shared" si="30"/>
        <v>801.61</v>
      </c>
      <c r="G340" s="691">
        <f>'Заказ, cкидки и курсы валют'!$J$23*F340</f>
        <v>9218.5149999999994</v>
      </c>
      <c r="H340" s="824">
        <f t="shared" si="31"/>
        <v>1843.7</v>
      </c>
      <c r="I340" s="818"/>
    </row>
    <row r="341" spans="1:9" ht="14.5">
      <c r="A341" s="166" t="s">
        <v>5991</v>
      </c>
      <c r="B341" s="712" t="s">
        <v>172</v>
      </c>
      <c r="C341" s="2288">
        <v>9.7200000000000006</v>
      </c>
      <c r="D341" s="1697">
        <v>100</v>
      </c>
      <c r="E341" s="446">
        <v>947.83</v>
      </c>
      <c r="F341" s="471">
        <f t="shared" si="30"/>
        <v>947.83</v>
      </c>
      <c r="G341" s="691">
        <f>'Заказ, cкидки и курсы валют'!$J$23*F341</f>
        <v>10900.045</v>
      </c>
      <c r="H341" s="824">
        <f t="shared" si="31"/>
        <v>1090</v>
      </c>
      <c r="I341" s="818"/>
    </row>
    <row r="342" spans="1:9" ht="14.5">
      <c r="A342" s="166" t="s">
        <v>5992</v>
      </c>
      <c r="B342" s="712" t="s">
        <v>99</v>
      </c>
      <c r="C342" s="2288">
        <v>5.1100000000000003</v>
      </c>
      <c r="D342" s="1697">
        <v>200</v>
      </c>
      <c r="E342" s="446">
        <v>385.04</v>
      </c>
      <c r="F342" s="471">
        <f t="shared" si="30"/>
        <v>385.04</v>
      </c>
      <c r="G342" s="691">
        <f>'Заказ, cкидки и курсы валют'!$J$23*F342</f>
        <v>4427.96</v>
      </c>
      <c r="H342" s="824">
        <f t="shared" si="31"/>
        <v>885.59</v>
      </c>
      <c r="I342" s="818"/>
    </row>
    <row r="343" spans="1:9" ht="14.5">
      <c r="A343" s="166" t="s">
        <v>5993</v>
      </c>
      <c r="B343" s="712" t="s">
        <v>100</v>
      </c>
      <c r="C343" s="2288">
        <v>5.8</v>
      </c>
      <c r="D343" s="1697">
        <v>200</v>
      </c>
      <c r="E343" s="446">
        <v>452.5</v>
      </c>
      <c r="F343" s="471">
        <f t="shared" si="30"/>
        <v>452.5</v>
      </c>
      <c r="G343" s="691">
        <f>'Заказ, cкидки и курсы валют'!$J$23*F343</f>
        <v>5203.75</v>
      </c>
      <c r="H343" s="824">
        <f t="shared" si="31"/>
        <v>1040.75</v>
      </c>
      <c r="I343" s="818"/>
    </row>
    <row r="344" spans="1:9" ht="14.5">
      <c r="A344" s="166" t="s">
        <v>5994</v>
      </c>
      <c r="B344" s="712" t="s">
        <v>1317</v>
      </c>
      <c r="C344" s="2288">
        <v>6.65</v>
      </c>
      <c r="D344" s="1697">
        <v>200</v>
      </c>
      <c r="E344" s="446">
        <v>515.53</v>
      </c>
      <c r="F344" s="471">
        <f t="shared" si="30"/>
        <v>515.53</v>
      </c>
      <c r="G344" s="691">
        <f>'Заказ, cкидки и курсы валют'!$J$23*F344</f>
        <v>5928.5949999999993</v>
      </c>
      <c r="H344" s="824">
        <f t="shared" si="31"/>
        <v>1185.72</v>
      </c>
      <c r="I344" s="818"/>
    </row>
    <row r="345" spans="1:9" ht="14.5">
      <c r="A345" s="166" t="s">
        <v>5995</v>
      </c>
      <c r="B345" s="712" t="s">
        <v>188</v>
      </c>
      <c r="C345" s="2288">
        <v>7.51</v>
      </c>
      <c r="D345" s="1697">
        <v>200</v>
      </c>
      <c r="E345" s="446">
        <v>581.29999999999995</v>
      </c>
      <c r="F345" s="471">
        <f t="shared" si="30"/>
        <v>581.29999999999995</v>
      </c>
      <c r="G345" s="691">
        <f>'Заказ, cкидки и курсы валют'!$J$23*F345</f>
        <v>6684.95</v>
      </c>
      <c r="H345" s="824">
        <f t="shared" si="31"/>
        <v>1336.99</v>
      </c>
      <c r="I345" s="818"/>
    </row>
    <row r="346" spans="1:9" ht="14.5">
      <c r="A346" s="166" t="s">
        <v>5996</v>
      </c>
      <c r="B346" s="712" t="s">
        <v>609</v>
      </c>
      <c r="C346" s="2288">
        <v>8.3699999999999992</v>
      </c>
      <c r="D346" s="1697">
        <v>200</v>
      </c>
      <c r="E346" s="446">
        <v>647.88</v>
      </c>
      <c r="F346" s="471">
        <f t="shared" si="30"/>
        <v>647.88</v>
      </c>
      <c r="G346" s="691">
        <f>'Заказ, cкидки и курсы валют'!$J$23*F346</f>
        <v>7450.62</v>
      </c>
      <c r="H346" s="824">
        <f t="shared" si="31"/>
        <v>1490.12</v>
      </c>
      <c r="I346" s="818"/>
    </row>
    <row r="347" spans="1:9" ht="14.5">
      <c r="A347" s="166" t="s">
        <v>5997</v>
      </c>
      <c r="B347" s="712" t="s">
        <v>177</v>
      </c>
      <c r="C347" s="2288">
        <v>9.23</v>
      </c>
      <c r="D347" s="1697">
        <v>200</v>
      </c>
      <c r="E347" s="446">
        <v>706.38</v>
      </c>
      <c r="F347" s="471">
        <f t="shared" si="30"/>
        <v>706.38</v>
      </c>
      <c r="G347" s="691">
        <f>'Заказ, cкидки и курсы валют'!$J$23*F347</f>
        <v>8123.37</v>
      </c>
      <c r="H347" s="824">
        <f t="shared" si="31"/>
        <v>1624.67</v>
      </c>
      <c r="I347" s="818"/>
    </row>
    <row r="348" spans="1:9" ht="14.5">
      <c r="A348" s="166" t="s">
        <v>5998</v>
      </c>
      <c r="B348" s="712" t="s">
        <v>83</v>
      </c>
      <c r="C348" s="2288">
        <v>10.1</v>
      </c>
      <c r="D348" s="1697">
        <v>100</v>
      </c>
      <c r="E348" s="446">
        <v>770.23</v>
      </c>
      <c r="F348" s="471">
        <f t="shared" si="30"/>
        <v>770.23</v>
      </c>
      <c r="G348" s="691">
        <f>'Заказ, cкидки и курсы валют'!$J$23*F348</f>
        <v>8857.6450000000004</v>
      </c>
      <c r="H348" s="824">
        <f t="shared" si="31"/>
        <v>885.76</v>
      </c>
      <c r="I348" s="818"/>
    </row>
    <row r="349" spans="1:9" ht="14.5">
      <c r="A349" s="166" t="s">
        <v>5999</v>
      </c>
      <c r="B349" s="712" t="s">
        <v>178</v>
      </c>
      <c r="C349" s="2306">
        <v>11</v>
      </c>
      <c r="D349" s="1697">
        <v>100</v>
      </c>
      <c r="E349" s="446">
        <v>972.98</v>
      </c>
      <c r="F349" s="471">
        <f t="shared" si="30"/>
        <v>972.98</v>
      </c>
      <c r="G349" s="691">
        <f>'Заказ, cкидки и курсы валют'!$J$23*F349</f>
        <v>11189.27</v>
      </c>
      <c r="H349" s="824">
        <f t="shared" si="31"/>
        <v>1118.93</v>
      </c>
      <c r="I349" s="818"/>
    </row>
    <row r="350" spans="1:9" ht="14.5">
      <c r="A350" s="166" t="s">
        <v>6000</v>
      </c>
      <c r="B350" s="712" t="s">
        <v>179</v>
      </c>
      <c r="C350" s="2288">
        <v>12.7</v>
      </c>
      <c r="D350" s="1697">
        <v>100</v>
      </c>
      <c r="E350" s="446">
        <v>982.15</v>
      </c>
      <c r="F350" s="471">
        <f t="shared" si="30"/>
        <v>982.15</v>
      </c>
      <c r="G350" s="691">
        <f>'Заказ, cкидки и курсы валют'!$J$23*F350</f>
        <v>11294.725</v>
      </c>
      <c r="H350" s="824">
        <f t="shared" si="31"/>
        <v>1129.47</v>
      </c>
      <c r="I350" s="818"/>
    </row>
    <row r="351" spans="1:9" ht="14.5">
      <c r="A351" s="166" t="s">
        <v>6001</v>
      </c>
      <c r="B351" s="712" t="s">
        <v>180</v>
      </c>
      <c r="C351" s="2288">
        <v>14.4</v>
      </c>
      <c r="D351" s="1697">
        <v>100</v>
      </c>
      <c r="E351" s="446">
        <v>1094.58</v>
      </c>
      <c r="F351" s="471">
        <f t="shared" si="30"/>
        <v>1094.58</v>
      </c>
      <c r="G351" s="691">
        <f>'Заказ, cкидки и курсы валют'!$J$23*F351</f>
        <v>12587.669999999998</v>
      </c>
      <c r="H351" s="824">
        <f t="shared" si="31"/>
        <v>1258.77</v>
      </c>
      <c r="I351" s="818"/>
    </row>
    <row r="352" spans="1:9" ht="14.5">
      <c r="A352" s="166" t="s">
        <v>6002</v>
      </c>
      <c r="B352" s="712" t="s">
        <v>181</v>
      </c>
      <c r="C352" s="2288">
        <v>16.170000000000002</v>
      </c>
      <c r="D352" s="1697">
        <v>100</v>
      </c>
      <c r="E352" s="446">
        <v>1419.56</v>
      </c>
      <c r="F352" s="471">
        <f t="shared" si="30"/>
        <v>1419.56</v>
      </c>
      <c r="G352" s="691">
        <f>'Заказ, cкидки и курсы валют'!$J$23*F352</f>
        <v>16324.939999999999</v>
      </c>
      <c r="H352" s="824">
        <f t="shared" si="31"/>
        <v>1632.49</v>
      </c>
      <c r="I352" s="818"/>
    </row>
    <row r="353" spans="1:9" ht="14.5">
      <c r="A353" s="166" t="s">
        <v>6003</v>
      </c>
      <c r="B353" s="712" t="s">
        <v>182</v>
      </c>
      <c r="C353" s="2288">
        <v>17.86</v>
      </c>
      <c r="D353" s="1697">
        <v>100</v>
      </c>
      <c r="E353" s="446">
        <v>1503.15</v>
      </c>
      <c r="F353" s="471">
        <f t="shared" si="30"/>
        <v>1503.15</v>
      </c>
      <c r="G353" s="691">
        <f>'Заказ, cкидки и курсы валют'!$J$23*F353</f>
        <v>17286.225000000002</v>
      </c>
      <c r="H353" s="824">
        <f t="shared" si="31"/>
        <v>1728.62</v>
      </c>
      <c r="I353" s="818"/>
    </row>
    <row r="354" spans="1:9" ht="14.5">
      <c r="A354" s="166" t="s">
        <v>6004</v>
      </c>
      <c r="B354" s="712" t="s">
        <v>183</v>
      </c>
      <c r="C354" s="2288">
        <v>19.600000000000001</v>
      </c>
      <c r="D354" s="1697">
        <v>100</v>
      </c>
      <c r="E354" s="446">
        <v>1471.04</v>
      </c>
      <c r="F354" s="471">
        <f t="shared" si="30"/>
        <v>1471.04</v>
      </c>
      <c r="G354" s="691">
        <f>'Заказ, cкидки и курсы валют'!$J$23*F354</f>
        <v>16916.96</v>
      </c>
      <c r="H354" s="824">
        <f t="shared" si="31"/>
        <v>1691.7</v>
      </c>
      <c r="I354" s="818"/>
    </row>
    <row r="355" spans="1:9" ht="14.5">
      <c r="A355" s="166" t="s">
        <v>6005</v>
      </c>
      <c r="B355" s="712" t="s">
        <v>5978</v>
      </c>
      <c r="C355" s="2288">
        <v>8.6999999999999993</v>
      </c>
      <c r="D355" s="1697">
        <v>500</v>
      </c>
      <c r="E355" s="446">
        <v>714.97</v>
      </c>
      <c r="F355" s="471">
        <f t="shared" si="30"/>
        <v>714.97</v>
      </c>
      <c r="G355" s="691">
        <f>'Заказ, cкидки и курсы валют'!$J$23*F355</f>
        <v>8222.1550000000007</v>
      </c>
      <c r="H355" s="824">
        <f t="shared" si="31"/>
        <v>4111.08</v>
      </c>
      <c r="I355" s="818"/>
    </row>
    <row r="356" spans="1:9" ht="14.5">
      <c r="A356" s="166" t="s">
        <v>6006</v>
      </c>
      <c r="B356" s="712" t="s">
        <v>3430</v>
      </c>
      <c r="C356" s="2288">
        <v>10.72</v>
      </c>
      <c r="D356" s="1697">
        <v>200</v>
      </c>
      <c r="E356" s="446">
        <v>815.16</v>
      </c>
      <c r="F356" s="471">
        <f t="shared" si="30"/>
        <v>815.16</v>
      </c>
      <c r="G356" s="691">
        <f>'Заказ, cкидки и курсы валют'!$J$23*F356</f>
        <v>9374.34</v>
      </c>
      <c r="H356" s="824">
        <f t="shared" si="31"/>
        <v>1874.87</v>
      </c>
      <c r="I356" s="818"/>
    </row>
    <row r="357" spans="1:9" ht="14.5">
      <c r="A357" s="166" t="s">
        <v>6007</v>
      </c>
      <c r="B357" s="712" t="s">
        <v>2898</v>
      </c>
      <c r="C357" s="2288">
        <v>12.22</v>
      </c>
      <c r="D357" s="1697">
        <v>200</v>
      </c>
      <c r="E357" s="446">
        <v>878.44</v>
      </c>
      <c r="F357" s="471">
        <f t="shared" si="30"/>
        <v>878.44</v>
      </c>
      <c r="G357" s="691">
        <f>'Заказ, cкидки и курсы валют'!$J$23*F357</f>
        <v>10102.060000000001</v>
      </c>
      <c r="H357" s="824">
        <f t="shared" si="31"/>
        <v>2020.41</v>
      </c>
      <c r="I357" s="818"/>
    </row>
    <row r="358" spans="1:9" ht="14.5">
      <c r="A358" s="166" t="s">
        <v>6008</v>
      </c>
      <c r="B358" s="712" t="s">
        <v>2899</v>
      </c>
      <c r="C358" s="2288">
        <v>13.54</v>
      </c>
      <c r="D358" s="1697">
        <v>200</v>
      </c>
      <c r="E358" s="446">
        <v>1008.27</v>
      </c>
      <c r="F358" s="471">
        <f t="shared" si="30"/>
        <v>1008.27</v>
      </c>
      <c r="G358" s="691">
        <f>'Заказ, cкидки и курсы валют'!$J$23*F358</f>
        <v>11595.105</v>
      </c>
      <c r="H358" s="824">
        <f t="shared" si="31"/>
        <v>2319.02</v>
      </c>
      <c r="I358" s="818"/>
    </row>
    <row r="359" spans="1:9" ht="14.5">
      <c r="A359" s="166" t="s">
        <v>6009</v>
      </c>
      <c r="B359" s="712" t="s">
        <v>610</v>
      </c>
      <c r="C359" s="2288">
        <v>14.91</v>
      </c>
      <c r="D359" s="1697">
        <v>100</v>
      </c>
      <c r="E359" s="446">
        <v>1101.92</v>
      </c>
      <c r="F359" s="471">
        <f t="shared" si="30"/>
        <v>1101.92</v>
      </c>
      <c r="G359" s="691">
        <f>'Заказ, cкидки и курсы валют'!$J$23*F359</f>
        <v>12672.080000000002</v>
      </c>
      <c r="H359" s="824">
        <f t="shared" si="31"/>
        <v>1267.21</v>
      </c>
      <c r="I359" s="818"/>
    </row>
    <row r="360" spans="1:9" ht="14.5">
      <c r="A360" s="166" t="s">
        <v>6010</v>
      </c>
      <c r="B360" s="712" t="s">
        <v>2900</v>
      </c>
      <c r="C360" s="2288">
        <v>16.940000000000001</v>
      </c>
      <c r="D360" s="1697">
        <v>100</v>
      </c>
      <c r="E360" s="446">
        <v>1250.8599999999999</v>
      </c>
      <c r="F360" s="471">
        <f t="shared" si="30"/>
        <v>1250.8599999999999</v>
      </c>
      <c r="G360" s="691">
        <f>'Заказ, cкидки и курсы валют'!$J$23*F360</f>
        <v>14384.89</v>
      </c>
      <c r="H360" s="824">
        <f t="shared" si="31"/>
        <v>1438.49</v>
      </c>
      <c r="I360" s="818"/>
    </row>
    <row r="361" spans="1:9" ht="14.5">
      <c r="A361" s="166" t="s">
        <v>6011</v>
      </c>
      <c r="B361" s="712" t="s">
        <v>189</v>
      </c>
      <c r="C361" s="2288">
        <v>17.940000000000001</v>
      </c>
      <c r="D361" s="1697">
        <v>100</v>
      </c>
      <c r="E361" s="446">
        <v>1328.82</v>
      </c>
      <c r="F361" s="471">
        <f t="shared" si="30"/>
        <v>1328.82</v>
      </c>
      <c r="G361" s="691">
        <f>'Заказ, cкидки и курсы валют'!$J$23*F361</f>
        <v>15281.429999999998</v>
      </c>
      <c r="H361" s="824">
        <f t="shared" si="31"/>
        <v>1528.14</v>
      </c>
      <c r="I361" s="818"/>
    </row>
    <row r="362" spans="1:9" ht="14.5">
      <c r="A362" s="166" t="s">
        <v>6012</v>
      </c>
      <c r="B362" s="712" t="s">
        <v>1303</v>
      </c>
      <c r="C362" s="2288">
        <v>19.62</v>
      </c>
      <c r="D362" s="1697">
        <v>100</v>
      </c>
      <c r="E362" s="446">
        <v>1462.6</v>
      </c>
      <c r="F362" s="471">
        <f t="shared" si="30"/>
        <v>1462.6</v>
      </c>
      <c r="G362" s="691">
        <f>'Заказ, cкидки и курсы валют'!$J$23*F362</f>
        <v>16819.899999999998</v>
      </c>
      <c r="H362" s="824">
        <f t="shared" si="31"/>
        <v>1681.99</v>
      </c>
      <c r="I362" s="818"/>
    </row>
    <row r="363" spans="1:9" ht="14.5">
      <c r="A363" s="166" t="s">
        <v>6013</v>
      </c>
      <c r="B363" s="712" t="s">
        <v>190</v>
      </c>
      <c r="C363" s="2288">
        <v>21</v>
      </c>
      <c r="D363" s="1697">
        <v>100</v>
      </c>
      <c r="E363" s="446">
        <v>1564.22</v>
      </c>
      <c r="F363" s="471">
        <f t="shared" si="30"/>
        <v>1564.22</v>
      </c>
      <c r="G363" s="691">
        <f>'Заказ, cкидки и курсы валют'!$J$23*F363</f>
        <v>17988.53</v>
      </c>
      <c r="H363" s="824">
        <f t="shared" si="31"/>
        <v>1798.85</v>
      </c>
      <c r="I363" s="818"/>
    </row>
    <row r="364" spans="1:9" ht="14.5">
      <c r="A364" s="166" t="s">
        <v>6096</v>
      </c>
      <c r="B364" s="712" t="s">
        <v>191</v>
      </c>
      <c r="C364" s="2288">
        <v>24.14</v>
      </c>
      <c r="D364" s="1697">
        <v>100</v>
      </c>
      <c r="E364" s="446">
        <v>1802.42</v>
      </c>
      <c r="F364" s="471">
        <f t="shared" si="30"/>
        <v>1802.42</v>
      </c>
      <c r="G364" s="691">
        <f>'Заказ, cкидки и курсы валют'!$J$23*F364</f>
        <v>20727.830000000002</v>
      </c>
      <c r="H364" s="824">
        <f t="shared" si="31"/>
        <v>2072.7800000000002</v>
      </c>
      <c r="I364" s="818"/>
    </row>
    <row r="365" spans="1:9" ht="14.5">
      <c r="A365" s="166" t="s">
        <v>6014</v>
      </c>
      <c r="B365" s="712" t="s">
        <v>192</v>
      </c>
      <c r="C365" s="2346">
        <v>28.2</v>
      </c>
      <c r="D365" s="1697">
        <v>100</v>
      </c>
      <c r="E365" s="446">
        <v>2057.2600000000002</v>
      </c>
      <c r="F365" s="471">
        <f t="shared" si="30"/>
        <v>2057.2600000000002</v>
      </c>
      <c r="G365" s="691">
        <f>'Заказ, cкидки и курсы валют'!$J$23*F365</f>
        <v>23658.49</v>
      </c>
      <c r="H365" s="824">
        <f t="shared" si="31"/>
        <v>2365.85</v>
      </c>
      <c r="I365" s="818"/>
    </row>
    <row r="366" spans="1:9" ht="14.5">
      <c r="A366" s="166" t="s">
        <v>6015</v>
      </c>
      <c r="B366" s="712" t="s">
        <v>193</v>
      </c>
      <c r="C366" s="2288">
        <v>31.42</v>
      </c>
      <c r="D366" s="1697">
        <v>100</v>
      </c>
      <c r="E366" s="446">
        <v>2326.35</v>
      </c>
      <c r="F366" s="471">
        <f t="shared" si="30"/>
        <v>2326.35</v>
      </c>
      <c r="G366" s="691">
        <f>'Заказ, cкидки и курсы валют'!$J$23*F366</f>
        <v>26753.024999999998</v>
      </c>
      <c r="H366" s="824">
        <f t="shared" si="31"/>
        <v>2675.3</v>
      </c>
      <c r="I366" s="818"/>
    </row>
    <row r="367" spans="1:9" ht="14.5">
      <c r="A367" s="166" t="s">
        <v>6016</v>
      </c>
      <c r="B367" s="712" t="s">
        <v>2901</v>
      </c>
      <c r="C367" s="2288">
        <v>33.58</v>
      </c>
      <c r="D367" s="1697">
        <v>50</v>
      </c>
      <c r="E367" s="446">
        <v>2499.48</v>
      </c>
      <c r="F367" s="471">
        <f t="shared" si="30"/>
        <v>2499.48</v>
      </c>
      <c r="G367" s="691">
        <f>'Заказ, cкидки и курсы валют'!$J$23*F367</f>
        <v>28744.02</v>
      </c>
      <c r="H367" s="824">
        <f t="shared" si="31"/>
        <v>1437.2</v>
      </c>
      <c r="I367" s="818"/>
    </row>
    <row r="368" spans="1:9" ht="14.5">
      <c r="A368" s="166" t="s">
        <v>6017</v>
      </c>
      <c r="B368" s="712" t="s">
        <v>194</v>
      </c>
      <c r="C368" s="2288">
        <v>36.75</v>
      </c>
      <c r="D368" s="1697">
        <v>50</v>
      </c>
      <c r="E368" s="446">
        <v>2740.47</v>
      </c>
      <c r="F368" s="471">
        <f t="shared" si="30"/>
        <v>2740.47</v>
      </c>
      <c r="G368" s="691">
        <f>'Заказ, cкидки и курсы валют'!$J$23*F368</f>
        <v>31515.404999999999</v>
      </c>
      <c r="H368" s="824">
        <f t="shared" si="31"/>
        <v>1575.77</v>
      </c>
      <c r="I368" s="818"/>
    </row>
    <row r="369" spans="1:9" ht="14.5">
      <c r="A369" s="166" t="s">
        <v>6018</v>
      </c>
      <c r="B369" s="712" t="s">
        <v>195</v>
      </c>
      <c r="C369" s="2288">
        <v>44</v>
      </c>
      <c r="D369" s="1697">
        <v>50</v>
      </c>
      <c r="E369" s="446">
        <v>3268.24</v>
      </c>
      <c r="F369" s="471">
        <f t="shared" si="30"/>
        <v>3268.24</v>
      </c>
      <c r="G369" s="691">
        <f>'Заказ, cкидки и курсы валют'!$J$23*F369</f>
        <v>37584.759999999995</v>
      </c>
      <c r="H369" s="824">
        <f t="shared" si="31"/>
        <v>1879.24</v>
      </c>
      <c r="I369" s="818"/>
    </row>
    <row r="370" spans="1:9" ht="14.5">
      <c r="A370" s="166" t="s">
        <v>6019</v>
      </c>
      <c r="B370" s="712" t="s">
        <v>3141</v>
      </c>
      <c r="C370" s="2288">
        <v>20.5</v>
      </c>
      <c r="D370" s="1697">
        <v>100</v>
      </c>
      <c r="E370" s="446">
        <v>1469.77</v>
      </c>
      <c r="F370" s="471">
        <f t="shared" si="30"/>
        <v>1469.77</v>
      </c>
      <c r="G370" s="691">
        <f>'Заказ, cкидки и курсы валют'!$J$23*F370</f>
        <v>16902.355</v>
      </c>
      <c r="H370" s="824">
        <f t="shared" si="31"/>
        <v>1690.24</v>
      </c>
      <c r="I370" s="818"/>
    </row>
    <row r="371" spans="1:9" ht="14.5">
      <c r="A371" s="166" t="s">
        <v>6020</v>
      </c>
      <c r="B371" s="712" t="s">
        <v>3429</v>
      </c>
      <c r="C371" s="2288">
        <v>21.2</v>
      </c>
      <c r="D371" s="1697">
        <v>100</v>
      </c>
      <c r="E371" s="446">
        <v>1596.31</v>
      </c>
      <c r="F371" s="471">
        <f t="shared" si="30"/>
        <v>1596.31</v>
      </c>
      <c r="G371" s="691">
        <f>'Заказ, cкидки и курсы валют'!$J$23*F371</f>
        <v>18357.564999999999</v>
      </c>
      <c r="H371" s="824">
        <f t="shared" si="31"/>
        <v>1835.76</v>
      </c>
      <c r="I371" s="818"/>
    </row>
    <row r="372" spans="1:9" ht="14.5">
      <c r="A372" s="166" t="s">
        <v>6021</v>
      </c>
      <c r="B372" s="712" t="s">
        <v>3175</v>
      </c>
      <c r="C372" s="2288">
        <v>23.64</v>
      </c>
      <c r="D372" s="1697">
        <v>100</v>
      </c>
      <c r="E372" s="446">
        <v>1841.1</v>
      </c>
      <c r="F372" s="471">
        <f t="shared" si="30"/>
        <v>1841.1</v>
      </c>
      <c r="G372" s="691">
        <f>'Заказ, cкидки и курсы валют'!$J$23*F372</f>
        <v>21172.649999999998</v>
      </c>
      <c r="H372" s="824">
        <f t="shared" si="31"/>
        <v>2117.27</v>
      </c>
      <c r="I372" s="818"/>
    </row>
    <row r="373" spans="1:9" ht="14.5">
      <c r="A373" s="166" t="s">
        <v>6022</v>
      </c>
      <c r="B373" s="712" t="s">
        <v>2902</v>
      </c>
      <c r="C373" s="2288">
        <v>26.2</v>
      </c>
      <c r="D373" s="1697">
        <v>100</v>
      </c>
      <c r="E373" s="446">
        <v>1930.66</v>
      </c>
      <c r="F373" s="471">
        <f t="shared" si="30"/>
        <v>1930.66</v>
      </c>
      <c r="G373" s="691">
        <f>'Заказ, cкидки и курсы валют'!$J$23*F373</f>
        <v>22202.59</v>
      </c>
      <c r="H373" s="824">
        <f t="shared" si="31"/>
        <v>2220.2600000000002</v>
      </c>
      <c r="I373" s="818"/>
    </row>
    <row r="374" spans="1:9" ht="14.5">
      <c r="A374" s="166" t="s">
        <v>6023</v>
      </c>
      <c r="B374" s="712" t="s">
        <v>2903</v>
      </c>
      <c r="C374" s="2288">
        <v>28.7</v>
      </c>
      <c r="D374" s="1697">
        <v>100</v>
      </c>
      <c r="E374" s="446">
        <v>2215.29</v>
      </c>
      <c r="F374" s="471">
        <f t="shared" si="30"/>
        <v>2215.29</v>
      </c>
      <c r="G374" s="691">
        <f>'Заказ, cкидки и курсы валют'!$J$23*F374</f>
        <v>25475.834999999999</v>
      </c>
      <c r="H374" s="824">
        <f t="shared" si="31"/>
        <v>2547.58</v>
      </c>
      <c r="I374" s="818"/>
    </row>
    <row r="375" spans="1:9" ht="14.5">
      <c r="A375" s="166" t="s">
        <v>6024</v>
      </c>
      <c r="B375" s="712" t="s">
        <v>2904</v>
      </c>
      <c r="C375" s="2288">
        <v>31.2</v>
      </c>
      <c r="D375" s="1697">
        <v>100</v>
      </c>
      <c r="E375" s="446">
        <v>2408.71</v>
      </c>
      <c r="F375" s="471">
        <f t="shared" si="30"/>
        <v>2408.71</v>
      </c>
      <c r="G375" s="691">
        <f>'Заказ, cкидки и курсы валют'!$J$23*F375</f>
        <v>27700.165000000001</v>
      </c>
      <c r="H375" s="824">
        <f t="shared" si="31"/>
        <v>2770.02</v>
      </c>
      <c r="I375" s="818"/>
    </row>
    <row r="376" spans="1:9" ht="14.5">
      <c r="A376" s="166" t="s">
        <v>6025</v>
      </c>
      <c r="B376" s="712" t="s">
        <v>2905</v>
      </c>
      <c r="C376" s="2288">
        <v>33.700000000000003</v>
      </c>
      <c r="D376" s="1697">
        <v>100</v>
      </c>
      <c r="E376" s="446">
        <v>2519.85</v>
      </c>
      <c r="F376" s="471">
        <f t="shared" si="30"/>
        <v>2519.85</v>
      </c>
      <c r="G376" s="691">
        <f>'Заказ, cкидки и курсы валют'!$J$23*F376</f>
        <v>28978.274999999998</v>
      </c>
      <c r="H376" s="824">
        <f t="shared" si="31"/>
        <v>2897.83</v>
      </c>
      <c r="I376" s="818"/>
    </row>
    <row r="377" spans="1:9" ht="14.5">
      <c r="A377" s="166" t="s">
        <v>6026</v>
      </c>
      <c r="B377" s="712" t="s">
        <v>200</v>
      </c>
      <c r="C377" s="2288">
        <v>36.200000000000003</v>
      </c>
      <c r="D377" s="1697">
        <v>50</v>
      </c>
      <c r="E377" s="446">
        <v>2648.36</v>
      </c>
      <c r="F377" s="471">
        <f t="shared" si="30"/>
        <v>2648.36</v>
      </c>
      <c r="G377" s="691">
        <f>'Заказ, cкидки и курсы валют'!$J$23*F377</f>
        <v>30456.140000000003</v>
      </c>
      <c r="H377" s="824">
        <f t="shared" si="31"/>
        <v>1522.81</v>
      </c>
      <c r="I377" s="818"/>
    </row>
    <row r="378" spans="1:9" ht="14.5">
      <c r="A378" s="166" t="s">
        <v>6027</v>
      </c>
      <c r="B378" s="712" t="s">
        <v>1304</v>
      </c>
      <c r="C378" s="2288">
        <v>38.6</v>
      </c>
      <c r="D378" s="1697">
        <v>50</v>
      </c>
      <c r="E378" s="446">
        <v>2875.6</v>
      </c>
      <c r="F378" s="471">
        <f t="shared" si="30"/>
        <v>2875.6</v>
      </c>
      <c r="G378" s="691">
        <f>'Заказ, cкидки и курсы валют'!$J$23*F378</f>
        <v>33069.4</v>
      </c>
      <c r="H378" s="824">
        <f t="shared" si="31"/>
        <v>1653.47</v>
      </c>
      <c r="I378" s="818"/>
    </row>
    <row r="379" spans="1:9" ht="14.5">
      <c r="A379" s="166" t="s">
        <v>6028</v>
      </c>
      <c r="B379" s="712" t="s">
        <v>201</v>
      </c>
      <c r="C379" s="2288">
        <v>41</v>
      </c>
      <c r="D379" s="1697">
        <v>50</v>
      </c>
      <c r="E379" s="446">
        <v>3057.41</v>
      </c>
      <c r="F379" s="471">
        <f t="shared" si="30"/>
        <v>3057.41</v>
      </c>
      <c r="G379" s="691">
        <f>'Заказ, cкидки и курсы валют'!$J$23*F379</f>
        <v>35160.214999999997</v>
      </c>
      <c r="H379" s="824">
        <f t="shared" si="31"/>
        <v>1758.01</v>
      </c>
      <c r="I379" s="818"/>
    </row>
    <row r="380" spans="1:9" ht="14.5">
      <c r="A380" s="166" t="s">
        <v>6029</v>
      </c>
      <c r="B380" s="712" t="s">
        <v>607</v>
      </c>
      <c r="C380" s="2288">
        <v>46</v>
      </c>
      <c r="D380" s="1697">
        <v>50</v>
      </c>
      <c r="E380" s="446">
        <v>3408.63</v>
      </c>
      <c r="F380" s="471">
        <f t="shared" si="30"/>
        <v>3408.63</v>
      </c>
      <c r="G380" s="691">
        <f>'Заказ, cкидки и курсы валют'!$J$23*F380</f>
        <v>39199.245000000003</v>
      </c>
      <c r="H380" s="824">
        <f t="shared" si="31"/>
        <v>1959.96</v>
      </c>
      <c r="I380" s="818"/>
    </row>
    <row r="381" spans="1:9" ht="14.5">
      <c r="A381" s="166" t="s">
        <v>6030</v>
      </c>
      <c r="B381" s="712" t="s">
        <v>202</v>
      </c>
      <c r="C381" s="2288">
        <v>51.08</v>
      </c>
      <c r="D381" s="1697">
        <v>50</v>
      </c>
      <c r="E381" s="446">
        <v>4013.11</v>
      </c>
      <c r="F381" s="471">
        <f t="shared" si="30"/>
        <v>4013.11</v>
      </c>
      <c r="G381" s="691">
        <f>'Заказ, cкидки и курсы валют'!$J$23*F381</f>
        <v>46150.764999999999</v>
      </c>
      <c r="H381" s="824">
        <f t="shared" si="31"/>
        <v>2307.54</v>
      </c>
      <c r="I381" s="818"/>
    </row>
    <row r="382" spans="1:9" ht="14.5">
      <c r="A382" s="166" t="s">
        <v>6031</v>
      </c>
      <c r="B382" s="712" t="s">
        <v>606</v>
      </c>
      <c r="C382" s="2288">
        <v>55.7</v>
      </c>
      <c r="D382" s="1697">
        <v>50</v>
      </c>
      <c r="E382" s="446">
        <v>4159.92</v>
      </c>
      <c r="F382" s="471">
        <f t="shared" si="30"/>
        <v>4159.92</v>
      </c>
      <c r="G382" s="691">
        <f>'Заказ, cкидки и курсы валют'!$J$23*F382</f>
        <v>47839.08</v>
      </c>
      <c r="H382" s="824">
        <f t="shared" si="31"/>
        <v>2391.9499999999998</v>
      </c>
      <c r="I382" s="818"/>
    </row>
    <row r="383" spans="1:9" ht="14.5">
      <c r="A383" s="166" t="s">
        <v>6032</v>
      </c>
      <c r="B383" s="712" t="s">
        <v>203</v>
      </c>
      <c r="C383" s="2288">
        <v>60.7</v>
      </c>
      <c r="D383" s="1697">
        <v>50</v>
      </c>
      <c r="E383" s="446">
        <v>4542.49</v>
      </c>
      <c r="F383" s="471">
        <f t="shared" si="30"/>
        <v>4542.49</v>
      </c>
      <c r="G383" s="691">
        <f>'Заказ, cкидки и курсы валют'!$J$23*F383</f>
        <v>52238.634999999995</v>
      </c>
      <c r="H383" s="824">
        <f t="shared" si="31"/>
        <v>2611.9299999999998</v>
      </c>
      <c r="I383" s="818"/>
    </row>
    <row r="384" spans="1:9" ht="14.5">
      <c r="A384" s="166" t="s">
        <v>6033</v>
      </c>
      <c r="B384" s="712" t="s">
        <v>204</v>
      </c>
      <c r="C384" s="2288">
        <v>70.599999999999994</v>
      </c>
      <c r="D384" s="1697">
        <v>50</v>
      </c>
      <c r="E384" s="446">
        <v>5331.61</v>
      </c>
      <c r="F384" s="471">
        <f t="shared" si="30"/>
        <v>5331.61</v>
      </c>
      <c r="G384" s="691">
        <f>'Заказ, cкидки и курсы валют'!$J$23*F384</f>
        <v>61313.514999999999</v>
      </c>
      <c r="H384" s="824">
        <f t="shared" si="31"/>
        <v>3065.68</v>
      </c>
      <c r="I384" s="818"/>
    </row>
    <row r="385" spans="1:9" ht="14.5">
      <c r="A385" s="166" t="s">
        <v>6034</v>
      </c>
      <c r="B385" s="712" t="s">
        <v>205</v>
      </c>
      <c r="C385" s="2288">
        <v>80.17</v>
      </c>
      <c r="D385" s="1697">
        <v>50</v>
      </c>
      <c r="E385" s="446">
        <v>6015.63</v>
      </c>
      <c r="F385" s="471">
        <f t="shared" si="30"/>
        <v>6015.63</v>
      </c>
      <c r="G385" s="691">
        <f>'Заказ, cкидки и курсы валют'!$J$23*F385</f>
        <v>69179.744999999995</v>
      </c>
      <c r="H385" s="824">
        <f t="shared" si="31"/>
        <v>3458.99</v>
      </c>
      <c r="I385" s="818"/>
    </row>
    <row r="386" spans="1:9" ht="14.5">
      <c r="A386" s="166" t="s">
        <v>6035</v>
      </c>
      <c r="B386" s="712" t="s">
        <v>208</v>
      </c>
      <c r="C386" s="2288">
        <v>110.4</v>
      </c>
      <c r="D386" s="1697">
        <v>50</v>
      </c>
      <c r="E386" s="446">
        <v>8496.27</v>
      </c>
      <c r="F386" s="471">
        <f t="shared" si="30"/>
        <v>8496.27</v>
      </c>
      <c r="G386" s="691">
        <f>'Заказ, cкидки и курсы валют'!$J$23*F386</f>
        <v>97707.10500000001</v>
      </c>
      <c r="H386" s="824">
        <f t="shared" si="31"/>
        <v>4885.3599999999997</v>
      </c>
      <c r="I386" s="818"/>
    </row>
    <row r="387" spans="1:9" ht="14.5">
      <c r="A387" s="166" t="s">
        <v>6036</v>
      </c>
      <c r="B387" s="712" t="s">
        <v>4043</v>
      </c>
      <c r="C387" s="2288">
        <v>31</v>
      </c>
      <c r="D387" s="1697">
        <v>100</v>
      </c>
      <c r="E387" s="446">
        <v>2551.8200000000002</v>
      </c>
      <c r="F387" s="471">
        <f t="shared" si="30"/>
        <v>2551.8200000000002</v>
      </c>
      <c r="G387" s="691">
        <f>'Заказ, cкидки и курсы валют'!$J$23*F387</f>
        <v>29345.93</v>
      </c>
      <c r="H387" s="824">
        <f t="shared" si="31"/>
        <v>2934.59</v>
      </c>
      <c r="I387" s="818"/>
    </row>
    <row r="388" spans="1:9" ht="14.5">
      <c r="A388" s="166" t="s">
        <v>6037</v>
      </c>
      <c r="B388" s="712" t="s">
        <v>4044</v>
      </c>
      <c r="C388" s="2288">
        <v>33.880000000000003</v>
      </c>
      <c r="D388" s="1697">
        <v>50</v>
      </c>
      <c r="E388" s="446">
        <v>2693.14</v>
      </c>
      <c r="F388" s="471">
        <f t="shared" si="30"/>
        <v>2693.14</v>
      </c>
      <c r="G388" s="691">
        <f>'Заказ, cкидки и курсы валют'!$J$23*F388</f>
        <v>30971.109999999997</v>
      </c>
      <c r="H388" s="824">
        <f t="shared" si="31"/>
        <v>1548.56</v>
      </c>
      <c r="I388" s="818"/>
    </row>
    <row r="389" spans="1:9" ht="14.5">
      <c r="A389" s="166" t="s">
        <v>6038</v>
      </c>
      <c r="B389" s="712" t="s">
        <v>3131</v>
      </c>
      <c r="C389" s="2288">
        <v>37.700000000000003</v>
      </c>
      <c r="D389" s="1697">
        <v>50</v>
      </c>
      <c r="E389" s="446">
        <v>2946.09</v>
      </c>
      <c r="F389" s="471">
        <f t="shared" si="30"/>
        <v>2946.09</v>
      </c>
      <c r="G389" s="691">
        <f>'Заказ, cкидки и курсы валют'!$J$23*F389</f>
        <v>33880.035000000003</v>
      </c>
      <c r="H389" s="824">
        <f t="shared" si="31"/>
        <v>1694</v>
      </c>
      <c r="I389" s="818"/>
    </row>
    <row r="390" spans="1:9" ht="14.5">
      <c r="A390" s="166" t="s">
        <v>6039</v>
      </c>
      <c r="B390" s="712" t="s">
        <v>1006</v>
      </c>
      <c r="C390" s="2288">
        <v>41.3</v>
      </c>
      <c r="D390" s="1697">
        <v>50</v>
      </c>
      <c r="E390" s="446">
        <v>3363.74</v>
      </c>
      <c r="F390" s="471">
        <f t="shared" si="30"/>
        <v>3363.74</v>
      </c>
      <c r="G390" s="691">
        <f>'Заказ, cкидки и курсы валют'!$J$23*F390</f>
        <v>38683.009999999995</v>
      </c>
      <c r="H390" s="824">
        <f t="shared" si="31"/>
        <v>1934.15</v>
      </c>
      <c r="I390" s="818"/>
    </row>
    <row r="391" spans="1:9" ht="14.5">
      <c r="A391" s="166" t="s">
        <v>6040</v>
      </c>
      <c r="B391" s="712" t="s">
        <v>2906</v>
      </c>
      <c r="C391" s="2288">
        <v>44.9</v>
      </c>
      <c r="D391" s="1697">
        <v>50</v>
      </c>
      <c r="E391" s="446">
        <v>3297.73</v>
      </c>
      <c r="F391" s="471">
        <f t="shared" si="30"/>
        <v>3297.73</v>
      </c>
      <c r="G391" s="691">
        <f>'Заказ, cкидки и курсы валют'!$J$23*F391</f>
        <v>37923.894999999997</v>
      </c>
      <c r="H391" s="824">
        <f t="shared" si="31"/>
        <v>1896.19</v>
      </c>
      <c r="I391" s="818"/>
    </row>
    <row r="392" spans="1:9" ht="14.5">
      <c r="A392" s="166" t="s">
        <v>6540</v>
      </c>
      <c r="B392" s="712" t="s">
        <v>1007</v>
      </c>
      <c r="C392" s="2288">
        <v>48.5</v>
      </c>
      <c r="D392" s="1697">
        <v>50</v>
      </c>
      <c r="E392" s="446">
        <v>3950.75</v>
      </c>
      <c r="F392" s="471">
        <f t="shared" si="30"/>
        <v>3950.75</v>
      </c>
      <c r="G392" s="691">
        <f>'Заказ, cкидки и курсы валют'!$J$23*F392</f>
        <v>45433.625</v>
      </c>
      <c r="H392" s="824">
        <f t="shared" si="31"/>
        <v>2271.6799999999998</v>
      </c>
      <c r="I392" s="818"/>
    </row>
    <row r="393" spans="1:9" ht="14.5">
      <c r="A393" s="166" t="s">
        <v>6041</v>
      </c>
      <c r="B393" s="712" t="s">
        <v>2907</v>
      </c>
      <c r="C393" s="2288">
        <v>52</v>
      </c>
      <c r="D393" s="1697">
        <v>50</v>
      </c>
      <c r="E393" s="446">
        <v>3857.91</v>
      </c>
      <c r="F393" s="471">
        <f t="shared" ref="F393:F401" si="32">ROUND(E393*(1-$F$11),2)</f>
        <v>3857.91</v>
      </c>
      <c r="G393" s="691">
        <f>'Заказ, cкидки и курсы валют'!$J$23*F393</f>
        <v>44365.964999999997</v>
      </c>
      <c r="H393" s="824">
        <f t="shared" ref="H393:H401" si="33">ROUND((D393/1000)*G393,2)</f>
        <v>2218.3000000000002</v>
      </c>
      <c r="I393" s="818"/>
    </row>
    <row r="394" spans="1:9" ht="14.5">
      <c r="A394" s="166" t="s">
        <v>6042</v>
      </c>
      <c r="B394" s="712" t="s">
        <v>4045</v>
      </c>
      <c r="C394" s="2288">
        <v>55.6</v>
      </c>
      <c r="D394" s="1697">
        <v>50</v>
      </c>
      <c r="E394" s="446">
        <v>4210.46</v>
      </c>
      <c r="F394" s="471">
        <f t="shared" si="32"/>
        <v>4210.46</v>
      </c>
      <c r="G394" s="691">
        <f>'Заказ, cкидки и курсы валют'!$J$23*F394</f>
        <v>48420.29</v>
      </c>
      <c r="H394" s="824">
        <f t="shared" si="33"/>
        <v>2421.0100000000002</v>
      </c>
      <c r="I394" s="818"/>
    </row>
    <row r="395" spans="1:9" ht="14.5">
      <c r="A395" s="166" t="s">
        <v>6043</v>
      </c>
      <c r="B395" s="712" t="s">
        <v>242</v>
      </c>
      <c r="C395" s="2288">
        <v>58.2</v>
      </c>
      <c r="D395" s="1697">
        <v>50</v>
      </c>
      <c r="E395" s="446">
        <v>4337.12</v>
      </c>
      <c r="F395" s="471">
        <f t="shared" si="32"/>
        <v>4337.12</v>
      </c>
      <c r="G395" s="691">
        <f>'Заказ, cкидки и курсы валют'!$J$23*F395</f>
        <v>49876.88</v>
      </c>
      <c r="H395" s="824">
        <f t="shared" si="33"/>
        <v>2493.84</v>
      </c>
      <c r="I395" s="818"/>
    </row>
    <row r="396" spans="1:9" ht="14.5">
      <c r="A396" s="166" t="s">
        <v>6044</v>
      </c>
      <c r="B396" s="712" t="s">
        <v>611</v>
      </c>
      <c r="C396" s="2288">
        <v>66.400000000000006</v>
      </c>
      <c r="D396" s="1697">
        <v>50</v>
      </c>
      <c r="E396" s="446">
        <v>4967.24</v>
      </c>
      <c r="F396" s="471">
        <f t="shared" si="32"/>
        <v>4967.24</v>
      </c>
      <c r="G396" s="691">
        <f>'Заказ, cкидки и курсы валют'!$J$23*F396</f>
        <v>57123.259999999995</v>
      </c>
      <c r="H396" s="824">
        <f t="shared" si="33"/>
        <v>2856.16</v>
      </c>
      <c r="I396" s="818"/>
    </row>
    <row r="397" spans="1:9" ht="14.5">
      <c r="A397" s="166" t="s">
        <v>6045</v>
      </c>
      <c r="B397" s="712" t="s">
        <v>2908</v>
      </c>
      <c r="C397" s="2288">
        <v>73.599999999999994</v>
      </c>
      <c r="D397" s="1697">
        <v>25</v>
      </c>
      <c r="E397" s="446">
        <v>5375.75</v>
      </c>
      <c r="F397" s="471">
        <f t="shared" si="32"/>
        <v>5375.75</v>
      </c>
      <c r="G397" s="691">
        <f>'Заказ, cкидки и курсы валют'!$J$23*F397</f>
        <v>61821.125</v>
      </c>
      <c r="H397" s="824">
        <f t="shared" si="33"/>
        <v>1545.53</v>
      </c>
      <c r="I397" s="818"/>
    </row>
    <row r="398" spans="1:9" ht="14.5">
      <c r="A398" s="166" t="s">
        <v>6046</v>
      </c>
      <c r="B398" s="712" t="s">
        <v>662</v>
      </c>
      <c r="C398" s="2346">
        <v>74.349999999999994</v>
      </c>
      <c r="D398" s="1697">
        <v>25</v>
      </c>
      <c r="E398" s="446">
        <v>6168.28</v>
      </c>
      <c r="F398" s="471">
        <f t="shared" si="32"/>
        <v>6168.28</v>
      </c>
      <c r="G398" s="691">
        <f>'Заказ, cкидки и курсы валют'!$J$23*F398</f>
        <v>70935.22</v>
      </c>
      <c r="H398" s="824">
        <f t="shared" si="33"/>
        <v>1773.38</v>
      </c>
      <c r="I398" s="818"/>
    </row>
    <row r="399" spans="1:9" ht="14.5">
      <c r="A399" s="166" t="s">
        <v>6047</v>
      </c>
      <c r="B399" s="712" t="s">
        <v>1295</v>
      </c>
      <c r="C399" s="2288">
        <v>88.7</v>
      </c>
      <c r="D399" s="1697">
        <v>25</v>
      </c>
      <c r="E399" s="446">
        <v>6413.2</v>
      </c>
      <c r="F399" s="471">
        <f t="shared" si="32"/>
        <v>6413.2</v>
      </c>
      <c r="G399" s="691">
        <f>'Заказ, cкидки и курсы валют'!$J$23*F399</f>
        <v>73751.8</v>
      </c>
      <c r="H399" s="824">
        <f t="shared" si="33"/>
        <v>1843.8</v>
      </c>
      <c r="I399" s="818"/>
    </row>
    <row r="400" spans="1:9" ht="14.5">
      <c r="A400" s="166" t="s">
        <v>6048</v>
      </c>
      <c r="B400" s="712" t="s">
        <v>1296</v>
      </c>
      <c r="C400" s="2288">
        <v>103.34</v>
      </c>
      <c r="D400" s="1697">
        <v>25</v>
      </c>
      <c r="E400" s="446">
        <v>7579.86</v>
      </c>
      <c r="F400" s="471">
        <f t="shared" si="32"/>
        <v>7579.86</v>
      </c>
      <c r="G400" s="691">
        <f>'Заказ, cкидки и курсы валют'!$J$23*F400</f>
        <v>87168.39</v>
      </c>
      <c r="H400" s="824">
        <f t="shared" si="33"/>
        <v>2179.21</v>
      </c>
      <c r="I400" s="818"/>
    </row>
    <row r="401" spans="1:9" ht="14.5">
      <c r="A401" s="166" t="s">
        <v>6049</v>
      </c>
      <c r="B401" s="712" t="s">
        <v>212</v>
      </c>
      <c r="C401" s="2288">
        <v>117.53</v>
      </c>
      <c r="D401" s="1697">
        <v>25</v>
      </c>
      <c r="E401" s="446">
        <v>8678.2900000000009</v>
      </c>
      <c r="F401" s="471">
        <f t="shared" si="32"/>
        <v>8678.2900000000009</v>
      </c>
      <c r="G401" s="691">
        <f>'Заказ, cкидки и курсы валют'!$J$23*F401</f>
        <v>99800.335000000006</v>
      </c>
      <c r="H401" s="824">
        <f t="shared" si="33"/>
        <v>2495.0100000000002</v>
      </c>
      <c r="I401" s="818"/>
    </row>
    <row r="402" spans="1:9" ht="14.5">
      <c r="A402" s="166" t="s">
        <v>10067</v>
      </c>
      <c r="B402" s="712" t="s">
        <v>213</v>
      </c>
      <c r="C402" s="2288">
        <v>118</v>
      </c>
      <c r="D402" s="1697">
        <v>25</v>
      </c>
      <c r="E402" s="446">
        <v>10848.8</v>
      </c>
      <c r="F402" s="471">
        <f t="shared" ref="F402" si="34">ROUND(E402*(1-$F$11),2)</f>
        <v>10848.8</v>
      </c>
      <c r="G402" s="691">
        <f>'Заказ, cкидки и курсы валют'!$J$23*F402</f>
        <v>124761.2</v>
      </c>
      <c r="H402" s="824">
        <f t="shared" ref="H402" si="35">ROUND((D402/1000)*G402,2)</f>
        <v>3119.03</v>
      </c>
      <c r="I402" s="818"/>
    </row>
    <row r="403" spans="1:9" ht="14.5">
      <c r="A403" s="166" t="s">
        <v>6050</v>
      </c>
      <c r="B403" s="712" t="s">
        <v>2424</v>
      </c>
      <c r="C403" s="2288">
        <v>76.319999999999993</v>
      </c>
      <c r="D403" s="1697">
        <v>25</v>
      </c>
      <c r="E403" s="446">
        <v>6108.71</v>
      </c>
      <c r="F403" s="471">
        <f t="shared" ref="F403:F430" si="36">ROUND(E403*(1-$F$11),2)</f>
        <v>6108.71</v>
      </c>
      <c r="G403" s="691">
        <f>'Заказ, cкидки и курсы валют'!$J$23*F403</f>
        <v>70250.164999999994</v>
      </c>
      <c r="H403" s="824">
        <f t="shared" ref="H403:H430" si="37">ROUND((D403/1000)*G403,2)</f>
        <v>1756.25</v>
      </c>
      <c r="I403" s="818"/>
    </row>
    <row r="404" spans="1:9" ht="14.5">
      <c r="A404" s="166" t="s">
        <v>6051</v>
      </c>
      <c r="B404" s="712" t="s">
        <v>3178</v>
      </c>
      <c r="C404" s="2288">
        <v>90.2</v>
      </c>
      <c r="D404" s="1697">
        <v>25</v>
      </c>
      <c r="E404" s="446">
        <v>7084.59</v>
      </c>
      <c r="F404" s="471">
        <f t="shared" si="36"/>
        <v>7084.59</v>
      </c>
      <c r="G404" s="691">
        <f>'Заказ, cкидки и курсы валют'!$J$23*F404</f>
        <v>81472.785000000003</v>
      </c>
      <c r="H404" s="824">
        <f t="shared" si="37"/>
        <v>2036.82</v>
      </c>
      <c r="I404" s="818"/>
    </row>
    <row r="405" spans="1:9" ht="14.5">
      <c r="A405" s="166" t="s">
        <v>6052</v>
      </c>
      <c r="B405" s="712" t="s">
        <v>3142</v>
      </c>
      <c r="C405" s="2288">
        <v>97.1</v>
      </c>
      <c r="D405" s="1697">
        <v>25</v>
      </c>
      <c r="E405" s="446">
        <v>8212.8799999999992</v>
      </c>
      <c r="F405" s="471">
        <f t="shared" si="36"/>
        <v>8212.8799999999992</v>
      </c>
      <c r="G405" s="691">
        <f>'Заказ, cкидки и курсы валют'!$J$23*F405</f>
        <v>94448.12</v>
      </c>
      <c r="H405" s="824">
        <f t="shared" si="37"/>
        <v>2361.1999999999998</v>
      </c>
      <c r="I405" s="818"/>
    </row>
    <row r="406" spans="1:9" ht="14.5">
      <c r="A406" s="166" t="s">
        <v>6053</v>
      </c>
      <c r="B406" s="712" t="s">
        <v>3179</v>
      </c>
      <c r="C406" s="2288">
        <v>103</v>
      </c>
      <c r="D406" s="1697">
        <v>25</v>
      </c>
      <c r="E406" s="446">
        <v>7504.72</v>
      </c>
      <c r="F406" s="471">
        <f t="shared" si="36"/>
        <v>7504.72</v>
      </c>
      <c r="G406" s="691">
        <f>'Заказ, cкидки и курсы валют'!$J$23*F406</f>
        <v>86304.28</v>
      </c>
      <c r="H406" s="824">
        <f t="shared" si="37"/>
        <v>2157.61</v>
      </c>
      <c r="I406" s="818"/>
    </row>
    <row r="407" spans="1:9" ht="14.5">
      <c r="A407" s="166" t="s">
        <v>6054</v>
      </c>
      <c r="B407" s="712" t="s">
        <v>4047</v>
      </c>
      <c r="C407" s="2288">
        <v>110</v>
      </c>
      <c r="D407" s="1697">
        <v>25</v>
      </c>
      <c r="E407" s="446">
        <v>9222.57</v>
      </c>
      <c r="F407" s="471">
        <f t="shared" si="36"/>
        <v>9222.57</v>
      </c>
      <c r="G407" s="691">
        <f>'Заказ, cкидки и курсы валют'!$J$23*F407</f>
        <v>106059.55499999999</v>
      </c>
      <c r="H407" s="824">
        <f t="shared" si="37"/>
        <v>2651.49</v>
      </c>
      <c r="I407" s="818"/>
    </row>
    <row r="408" spans="1:9" ht="14.5">
      <c r="A408" s="166" t="s">
        <v>6055</v>
      </c>
      <c r="B408" s="712" t="s">
        <v>3180</v>
      </c>
      <c r="C408" s="2288">
        <v>115.7</v>
      </c>
      <c r="D408" s="1697">
        <v>25</v>
      </c>
      <c r="E408" s="446">
        <v>9888.76</v>
      </c>
      <c r="F408" s="471">
        <f t="shared" si="36"/>
        <v>9888.76</v>
      </c>
      <c r="G408" s="691">
        <f>'Заказ, cкидки и курсы валют'!$J$23*F408</f>
        <v>113720.74</v>
      </c>
      <c r="H408" s="824">
        <f t="shared" si="37"/>
        <v>2843.02</v>
      </c>
      <c r="I408" s="818"/>
    </row>
    <row r="409" spans="1:9" ht="17.25" customHeight="1">
      <c r="A409" s="166" t="s">
        <v>6056</v>
      </c>
      <c r="B409" s="712" t="s">
        <v>3181</v>
      </c>
      <c r="C409" s="2288">
        <v>128</v>
      </c>
      <c r="D409" s="1697">
        <v>25</v>
      </c>
      <c r="E409" s="446">
        <v>9983.6299999999992</v>
      </c>
      <c r="F409" s="471">
        <f t="shared" si="36"/>
        <v>9983.6299999999992</v>
      </c>
      <c r="G409" s="691">
        <f>'Заказ, cкидки и курсы валют'!$J$23*F409</f>
        <v>114811.745</v>
      </c>
      <c r="H409" s="824">
        <f t="shared" si="37"/>
        <v>2870.29</v>
      </c>
      <c r="I409" s="818"/>
    </row>
    <row r="410" spans="1:9" ht="14.5">
      <c r="A410" s="166" t="s">
        <v>6057</v>
      </c>
      <c r="B410" s="712" t="s">
        <v>3172</v>
      </c>
      <c r="C410" s="2288">
        <v>141</v>
      </c>
      <c r="D410" s="1697">
        <v>25</v>
      </c>
      <c r="E410" s="446">
        <v>11071.4</v>
      </c>
      <c r="F410" s="471">
        <f t="shared" si="36"/>
        <v>11071.4</v>
      </c>
      <c r="G410" s="691">
        <f>'Заказ, cкидки и курсы валют'!$J$23*F410</f>
        <v>127321.09999999999</v>
      </c>
      <c r="H410" s="824">
        <f t="shared" si="37"/>
        <v>3183.03</v>
      </c>
      <c r="I410" s="818"/>
    </row>
    <row r="411" spans="1:9" ht="14.5">
      <c r="A411" s="166" t="s">
        <v>6058</v>
      </c>
      <c r="B411" s="712" t="s">
        <v>3182</v>
      </c>
      <c r="C411" s="2288">
        <v>157</v>
      </c>
      <c r="D411" s="1697">
        <v>25</v>
      </c>
      <c r="E411" s="446">
        <v>11454.07</v>
      </c>
      <c r="F411" s="471">
        <f t="shared" si="36"/>
        <v>11454.07</v>
      </c>
      <c r="G411" s="691">
        <f>'Заказ, cкидки и курсы валют'!$J$23*F411</f>
        <v>131721.80499999999</v>
      </c>
      <c r="H411" s="824">
        <f t="shared" si="37"/>
        <v>3293.05</v>
      </c>
      <c r="I411" s="818"/>
    </row>
    <row r="412" spans="1:9" ht="14.5">
      <c r="A412" s="166" t="s">
        <v>6059</v>
      </c>
      <c r="B412" s="712" t="s">
        <v>3183</v>
      </c>
      <c r="C412" s="2288">
        <v>170</v>
      </c>
      <c r="D412" s="1697">
        <v>25</v>
      </c>
      <c r="E412" s="446">
        <v>12465.67</v>
      </c>
      <c r="F412" s="471">
        <f t="shared" si="36"/>
        <v>12465.67</v>
      </c>
      <c r="G412" s="691">
        <f>'Заказ, cкидки и курсы валют'!$J$23*F412</f>
        <v>143355.20499999999</v>
      </c>
      <c r="H412" s="824">
        <f t="shared" si="37"/>
        <v>3583.88</v>
      </c>
      <c r="I412" s="818"/>
    </row>
    <row r="413" spans="1:9" ht="14.5">
      <c r="A413" s="166" t="s">
        <v>6060</v>
      </c>
      <c r="B413" s="712" t="s">
        <v>2063</v>
      </c>
      <c r="C413" s="2288">
        <v>181.2</v>
      </c>
      <c r="D413" s="1697">
        <v>25</v>
      </c>
      <c r="E413" s="446">
        <v>14491.62</v>
      </c>
      <c r="F413" s="471">
        <f t="shared" si="36"/>
        <v>14491.62</v>
      </c>
      <c r="G413" s="691">
        <f>'Заказ, cкидки и курсы валют'!$J$23*F413</f>
        <v>166653.63</v>
      </c>
      <c r="H413" s="824">
        <f t="shared" si="37"/>
        <v>4166.34</v>
      </c>
      <c r="I413" s="818"/>
    </row>
    <row r="414" spans="1:9" ht="14.5">
      <c r="A414" s="166" t="s">
        <v>6061</v>
      </c>
      <c r="B414" s="712" t="s">
        <v>2917</v>
      </c>
      <c r="C414" s="2288">
        <v>197</v>
      </c>
      <c r="D414" s="1697">
        <v>25</v>
      </c>
      <c r="E414" s="446">
        <v>14532.63</v>
      </c>
      <c r="F414" s="471">
        <f t="shared" si="36"/>
        <v>14532.63</v>
      </c>
      <c r="G414" s="691">
        <f>'Заказ, cкидки и курсы валют'!$J$23*F414</f>
        <v>167125.245</v>
      </c>
      <c r="H414" s="824">
        <f t="shared" si="37"/>
        <v>4178.13</v>
      </c>
      <c r="I414" s="818"/>
    </row>
    <row r="415" spans="1:9" ht="14.5">
      <c r="A415" s="166" t="s">
        <v>6062</v>
      </c>
      <c r="B415" s="712" t="s">
        <v>1299</v>
      </c>
      <c r="C415" s="2288">
        <v>220.4</v>
      </c>
      <c r="D415" s="1697">
        <v>25</v>
      </c>
      <c r="E415" s="446">
        <v>16244.6</v>
      </c>
      <c r="F415" s="471">
        <f t="shared" si="36"/>
        <v>16244.6</v>
      </c>
      <c r="G415" s="691">
        <f>'Заказ, cкидки и курсы валют'!$J$23*F415</f>
        <v>186812.9</v>
      </c>
      <c r="H415" s="824">
        <f t="shared" si="37"/>
        <v>4670.32</v>
      </c>
      <c r="I415" s="818"/>
    </row>
    <row r="416" spans="1:9" ht="14.5">
      <c r="A416" s="166" t="s">
        <v>6063</v>
      </c>
      <c r="B416" s="712" t="s">
        <v>3184</v>
      </c>
      <c r="C416" s="2288">
        <v>115.7</v>
      </c>
      <c r="D416" s="1697">
        <v>10</v>
      </c>
      <c r="E416" s="446">
        <v>17802.73</v>
      </c>
      <c r="F416" s="471">
        <f t="shared" si="36"/>
        <v>17802.73</v>
      </c>
      <c r="G416" s="691">
        <f>'Заказ, cкидки и курсы валют'!$J$23*F416</f>
        <v>204731.39499999999</v>
      </c>
      <c r="H416" s="824">
        <f t="shared" si="37"/>
        <v>2047.31</v>
      </c>
      <c r="I416" s="818"/>
    </row>
    <row r="417" spans="1:9" ht="14.5">
      <c r="A417" s="166" t="s">
        <v>6064</v>
      </c>
      <c r="B417" s="712" t="s">
        <v>3185</v>
      </c>
      <c r="C417" s="2288">
        <v>154</v>
      </c>
      <c r="D417" s="1697">
        <v>25</v>
      </c>
      <c r="E417" s="446">
        <v>12575.85</v>
      </c>
      <c r="F417" s="471">
        <f t="shared" si="36"/>
        <v>12575.85</v>
      </c>
      <c r="G417" s="691">
        <f>'Заказ, cкидки и курсы валют'!$J$23*F417</f>
        <v>144622.27499999999</v>
      </c>
      <c r="H417" s="824">
        <f t="shared" si="37"/>
        <v>3615.56</v>
      </c>
      <c r="I417" s="818"/>
    </row>
    <row r="418" spans="1:9" ht="14.5">
      <c r="A418" s="166" t="s">
        <v>6065</v>
      </c>
      <c r="B418" s="712" t="s">
        <v>5979</v>
      </c>
      <c r="C418" s="2288">
        <v>165</v>
      </c>
      <c r="D418" s="1697">
        <v>25</v>
      </c>
      <c r="E418" s="446">
        <v>13806.83</v>
      </c>
      <c r="F418" s="471">
        <f t="shared" si="36"/>
        <v>13806.83</v>
      </c>
      <c r="G418" s="691">
        <f>'Заказ, cкидки и курсы валют'!$J$23*F418</f>
        <v>158778.54500000001</v>
      </c>
      <c r="H418" s="824">
        <f t="shared" si="37"/>
        <v>3969.46</v>
      </c>
      <c r="I418" s="818"/>
    </row>
    <row r="419" spans="1:9" ht="14.5">
      <c r="A419" s="166" t="s">
        <v>10068</v>
      </c>
      <c r="B419" s="712" t="s">
        <v>3186</v>
      </c>
      <c r="C419" s="2288">
        <v>175.2</v>
      </c>
      <c r="D419" s="1697">
        <v>25</v>
      </c>
      <c r="E419" s="446">
        <v>13002.89</v>
      </c>
      <c r="F419" s="471">
        <f t="shared" si="36"/>
        <v>13002.89</v>
      </c>
      <c r="G419" s="691">
        <f>'Заказ, cкидки и курсы валют'!$J$23*F419</f>
        <v>149533.23499999999</v>
      </c>
      <c r="H419" s="824">
        <f t="shared" si="37"/>
        <v>3738.33</v>
      </c>
      <c r="I419" s="818"/>
    </row>
    <row r="420" spans="1:9" ht="14.5">
      <c r="A420" s="166" t="s">
        <v>6066</v>
      </c>
      <c r="B420" s="712" t="s">
        <v>4048</v>
      </c>
      <c r="C420" s="2288">
        <v>186</v>
      </c>
      <c r="D420" s="1697">
        <v>25</v>
      </c>
      <c r="E420" s="446">
        <v>13769.6</v>
      </c>
      <c r="F420" s="471">
        <f t="shared" si="36"/>
        <v>13769.6</v>
      </c>
      <c r="G420" s="691">
        <f>'Заказ, cкидки и курсы валют'!$J$23*F420</f>
        <v>158350.39999999999</v>
      </c>
      <c r="H420" s="824">
        <f t="shared" si="37"/>
        <v>3958.76</v>
      </c>
      <c r="I420" s="818"/>
    </row>
    <row r="421" spans="1:9" ht="14.5">
      <c r="A421" s="166" t="s">
        <v>6067</v>
      </c>
      <c r="B421" s="712" t="s">
        <v>3412</v>
      </c>
      <c r="C421" s="2288">
        <v>196</v>
      </c>
      <c r="D421" s="1697">
        <v>25</v>
      </c>
      <c r="E421" s="446">
        <v>15433.25</v>
      </c>
      <c r="F421" s="471">
        <f t="shared" si="36"/>
        <v>15433.25</v>
      </c>
      <c r="G421" s="691">
        <f>'Заказ, cкидки и курсы валют'!$J$23*F421</f>
        <v>177482.375</v>
      </c>
      <c r="H421" s="824">
        <f t="shared" si="37"/>
        <v>4437.0600000000004</v>
      </c>
      <c r="I421" s="818"/>
    </row>
    <row r="422" spans="1:9" ht="14.5">
      <c r="A422" s="166" t="s">
        <v>6068</v>
      </c>
      <c r="B422" s="712" t="s">
        <v>3413</v>
      </c>
      <c r="C422" s="2288">
        <v>217</v>
      </c>
      <c r="D422" s="1697">
        <v>25</v>
      </c>
      <c r="E422" s="446">
        <v>17980.560000000001</v>
      </c>
      <c r="F422" s="471">
        <f t="shared" si="36"/>
        <v>17980.560000000001</v>
      </c>
      <c r="G422" s="691">
        <f>'Заказ, cкидки и курсы валют'!$J$23*F422</f>
        <v>206776.44</v>
      </c>
      <c r="H422" s="824">
        <f t="shared" si="37"/>
        <v>5169.41</v>
      </c>
      <c r="I422" s="818"/>
    </row>
    <row r="423" spans="1:9" ht="14.5">
      <c r="A423" s="166" t="s">
        <v>6069</v>
      </c>
      <c r="B423" s="712" t="s">
        <v>3414</v>
      </c>
      <c r="C423" s="2288">
        <v>237.22</v>
      </c>
      <c r="D423" s="1697">
        <v>25</v>
      </c>
      <c r="E423" s="446">
        <v>17545.93</v>
      </c>
      <c r="F423" s="471">
        <f t="shared" si="36"/>
        <v>17545.93</v>
      </c>
      <c r="G423" s="691">
        <f>'Заказ, cкидки и курсы валют'!$J$23*F423</f>
        <v>201778.19500000001</v>
      </c>
      <c r="H423" s="824">
        <f t="shared" si="37"/>
        <v>5044.45</v>
      </c>
      <c r="I423" s="818"/>
    </row>
    <row r="424" spans="1:9" ht="14.5">
      <c r="A424" s="166" t="s">
        <v>6070</v>
      </c>
      <c r="B424" s="712" t="s">
        <v>3415</v>
      </c>
      <c r="C424" s="2288">
        <v>258</v>
      </c>
      <c r="D424" s="1697">
        <v>10</v>
      </c>
      <c r="E424" s="446">
        <v>19381.310000000001</v>
      </c>
      <c r="F424" s="471">
        <f t="shared" si="36"/>
        <v>19381.310000000001</v>
      </c>
      <c r="G424" s="691">
        <f>'Заказ, cкидки и курсы валют'!$J$23*F424</f>
        <v>222885.065</v>
      </c>
      <c r="H424" s="824">
        <f t="shared" si="37"/>
        <v>2228.85</v>
      </c>
      <c r="I424" s="818"/>
    </row>
    <row r="425" spans="1:9" ht="14.5">
      <c r="A425" s="166" t="s">
        <v>6071</v>
      </c>
      <c r="B425" s="712" t="s">
        <v>3416</v>
      </c>
      <c r="C425" s="2288">
        <v>279</v>
      </c>
      <c r="D425" s="1697">
        <v>25</v>
      </c>
      <c r="E425" s="446">
        <v>21820.68</v>
      </c>
      <c r="F425" s="471">
        <f t="shared" si="36"/>
        <v>21820.68</v>
      </c>
      <c r="G425" s="691">
        <f>'Заказ, cкидки и курсы валют'!$J$23*F425</f>
        <v>250937.82</v>
      </c>
      <c r="H425" s="824">
        <f t="shared" si="37"/>
        <v>6273.45</v>
      </c>
      <c r="I425" s="818"/>
    </row>
    <row r="426" spans="1:9" ht="14.5">
      <c r="A426" s="166" t="s">
        <v>6072</v>
      </c>
      <c r="B426" s="712" t="s">
        <v>3417</v>
      </c>
      <c r="C426" s="2288">
        <v>320</v>
      </c>
      <c r="D426" s="1697">
        <v>10</v>
      </c>
      <c r="E426" s="446">
        <v>24299.96</v>
      </c>
      <c r="F426" s="471">
        <f t="shared" si="36"/>
        <v>24299.96</v>
      </c>
      <c r="G426" s="691">
        <f>'Заказ, cкидки и курсы валют'!$J$23*F426</f>
        <v>279449.53999999998</v>
      </c>
      <c r="H426" s="824">
        <f t="shared" si="37"/>
        <v>2794.5</v>
      </c>
      <c r="I426" s="818"/>
    </row>
    <row r="427" spans="1:9" ht="14.5">
      <c r="A427" s="166" t="s">
        <v>6073</v>
      </c>
      <c r="B427" s="712" t="s">
        <v>3170</v>
      </c>
      <c r="C427" s="2288">
        <v>361</v>
      </c>
      <c r="D427" s="1697">
        <v>10</v>
      </c>
      <c r="E427" s="446">
        <v>31601.97</v>
      </c>
      <c r="F427" s="471">
        <f t="shared" si="36"/>
        <v>31601.97</v>
      </c>
      <c r="G427" s="691">
        <f>'Заказ, cкидки и курсы валют'!$J$23*F427</f>
        <v>363422.65500000003</v>
      </c>
      <c r="H427" s="824">
        <f t="shared" si="37"/>
        <v>3634.23</v>
      </c>
      <c r="I427" s="818"/>
    </row>
    <row r="428" spans="1:9" ht="14.5">
      <c r="A428" s="166" t="s">
        <v>6074</v>
      </c>
      <c r="B428" s="712" t="s">
        <v>3745</v>
      </c>
      <c r="C428" s="2288">
        <v>381</v>
      </c>
      <c r="D428" s="1697">
        <v>10</v>
      </c>
      <c r="E428" s="446">
        <v>35682.28</v>
      </c>
      <c r="F428" s="471">
        <f t="shared" si="36"/>
        <v>35682.28</v>
      </c>
      <c r="G428" s="691">
        <f>'Заказ, cкидки и курсы валют'!$J$23*F428</f>
        <v>410346.22</v>
      </c>
      <c r="H428" s="824">
        <f t="shared" si="37"/>
        <v>4103.46</v>
      </c>
      <c r="I428" s="818"/>
    </row>
    <row r="429" spans="1:9" ht="14.5">
      <c r="A429" s="166" t="s">
        <v>6075</v>
      </c>
      <c r="B429" s="712" t="s">
        <v>1300</v>
      </c>
      <c r="C429" s="2288">
        <v>407</v>
      </c>
      <c r="D429" s="1697">
        <v>10</v>
      </c>
      <c r="E429" s="446">
        <v>35828.85</v>
      </c>
      <c r="F429" s="471">
        <f t="shared" si="36"/>
        <v>35828.85</v>
      </c>
      <c r="G429" s="691">
        <f>'Заказ, cкидки и курсы валют'!$J$23*F429</f>
        <v>412031.77499999997</v>
      </c>
      <c r="H429" s="824">
        <f t="shared" si="37"/>
        <v>4120.32</v>
      </c>
      <c r="I429" s="818"/>
    </row>
    <row r="430" spans="1:9" ht="14.5">
      <c r="A430" s="166" t="s">
        <v>6076</v>
      </c>
      <c r="B430" s="712" t="s">
        <v>3418</v>
      </c>
      <c r="C430" s="2288">
        <v>448</v>
      </c>
      <c r="D430" s="1697">
        <v>10</v>
      </c>
      <c r="E430" s="446">
        <v>39289.33</v>
      </c>
      <c r="F430" s="471">
        <f t="shared" si="36"/>
        <v>39289.33</v>
      </c>
      <c r="G430" s="691">
        <f>'Заказ, cкидки и курсы валют'!$J$23*F430</f>
        <v>451827.29500000004</v>
      </c>
      <c r="H430" s="824">
        <f t="shared" si="37"/>
        <v>4518.2700000000004</v>
      </c>
      <c r="I430" s="818"/>
    </row>
    <row r="431" spans="1:9" ht="14.5">
      <c r="A431" s="166" t="s">
        <v>10685</v>
      </c>
      <c r="B431" s="712" t="s">
        <v>1301</v>
      </c>
      <c r="C431" s="2288">
        <v>500</v>
      </c>
      <c r="D431" s="1697">
        <v>10</v>
      </c>
      <c r="E431" s="446">
        <v>42955.68</v>
      </c>
      <c r="F431" s="471">
        <f t="shared" ref="F431" si="38">ROUND(E431*(1-$F$11),2)</f>
        <v>42955.68</v>
      </c>
      <c r="G431" s="691">
        <f>'Заказ, cкидки и курсы валют'!$J$23*F431</f>
        <v>493990.32</v>
      </c>
      <c r="H431" s="824">
        <f t="shared" ref="H431" si="39">ROUND((D431/1000)*G431,2)</f>
        <v>4939.8999999999996</v>
      </c>
      <c r="I431" s="818"/>
    </row>
    <row r="432" spans="1:9" ht="13.5" thickBot="1"/>
    <row r="433" spans="1:10" ht="18">
      <c r="A433" s="1090" t="s">
        <v>5977</v>
      </c>
      <c r="B433" s="1091"/>
      <c r="C433" s="2378"/>
      <c r="D433" s="428"/>
      <c r="E433" s="428"/>
      <c r="F433" s="66"/>
      <c r="G433" s="1459"/>
      <c r="H433" s="916"/>
      <c r="I433" s="57"/>
    </row>
    <row r="434" spans="1:10" ht="18">
      <c r="A434" s="191"/>
      <c r="B434" s="16"/>
      <c r="C434" s="2377"/>
      <c r="D434" s="923"/>
      <c r="E434" s="685"/>
      <c r="F434" s="441"/>
      <c r="G434" s="84"/>
      <c r="H434" s="83"/>
      <c r="I434" s="132"/>
    </row>
    <row r="435" spans="1:10">
      <c r="A435" s="191"/>
      <c r="B435" s="16"/>
      <c r="C435" s="2377"/>
      <c r="D435" s="924"/>
      <c r="E435" s="430"/>
      <c r="F435" s="465"/>
      <c r="G435" s="689"/>
      <c r="H435" s="16"/>
      <c r="I435" s="132"/>
    </row>
    <row r="436" spans="1:10">
      <c r="A436" s="191"/>
      <c r="B436" s="16"/>
      <c r="C436" s="2377"/>
      <c r="D436" s="924"/>
      <c r="E436" s="430"/>
      <c r="F436" s="465"/>
      <c r="G436" s="689"/>
      <c r="H436" s="16"/>
      <c r="I436" s="132"/>
    </row>
    <row r="437" spans="1:10">
      <c r="A437" s="191"/>
      <c r="B437" s="16"/>
      <c r="C437" s="2377"/>
      <c r="D437" s="924"/>
      <c r="E437" s="430"/>
      <c r="F437" s="465"/>
      <c r="G437" s="689"/>
      <c r="H437" s="16"/>
      <c r="I437" s="132"/>
    </row>
    <row r="438" spans="1:10" ht="18" thickBot="1">
      <c r="A438" s="1861" t="s">
        <v>7304</v>
      </c>
      <c r="B438" s="136"/>
      <c r="C438" s="2345"/>
      <c r="D438" s="925"/>
      <c r="E438" s="431"/>
      <c r="F438" s="467"/>
      <c r="G438" s="690"/>
      <c r="H438" s="136"/>
      <c r="I438" s="137"/>
    </row>
    <row r="439" spans="1:10" ht="40">
      <c r="A439" s="156" t="s">
        <v>1013</v>
      </c>
      <c r="B439" s="157" t="s">
        <v>1014</v>
      </c>
      <c r="C439" s="2286" t="s">
        <v>665</v>
      </c>
      <c r="D439" s="373" t="s">
        <v>2923</v>
      </c>
      <c r="E439" s="432" t="s">
        <v>10276</v>
      </c>
      <c r="F439" s="469" t="s">
        <v>2578</v>
      </c>
      <c r="G439" s="693" t="s">
        <v>2427</v>
      </c>
      <c r="H439" s="264" t="s">
        <v>493</v>
      </c>
      <c r="I439" s="160" t="s">
        <v>4003</v>
      </c>
      <c r="J439" s="2868" t="s">
        <v>11229</v>
      </c>
    </row>
    <row r="440" spans="1:10" thickBot="1">
      <c r="A440" s="156"/>
      <c r="B440" s="312"/>
      <c r="C440" s="2286" t="s">
        <v>3419</v>
      </c>
      <c r="D440" s="373" t="s">
        <v>2428</v>
      </c>
      <c r="E440" s="437" t="s">
        <v>264</v>
      </c>
      <c r="F440" s="475">
        <f>'Заказ, cкидки и курсы валют'!$I$12</f>
        <v>0</v>
      </c>
      <c r="G440" s="764"/>
      <c r="H440" s="358"/>
      <c r="I440" s="252"/>
      <c r="J440" s="2873"/>
    </row>
    <row r="441" spans="1:10" ht="15" thickBot="1">
      <c r="A441" s="2176" t="s">
        <v>10723</v>
      </c>
      <c r="B441" s="2177" t="s">
        <v>2997</v>
      </c>
      <c r="C441" s="2288">
        <v>1.54</v>
      </c>
      <c r="D441" s="2178">
        <v>100</v>
      </c>
      <c r="E441" s="2725">
        <f t="shared" ref="E441:E446" si="40">E324*3</f>
        <v>543.99</v>
      </c>
      <c r="F441" s="2104">
        <f t="shared" ref="F441:F509" si="41">ROUND(E441*(1-$F$11),2)</f>
        <v>543.99</v>
      </c>
      <c r="G441" s="2105">
        <f t="shared" ref="G441:G446" si="42">H441/D441*1000</f>
        <v>6255.9000000000005</v>
      </c>
      <c r="H441" s="659">
        <f>ROUND(IF('Заказ, cкидки и курсы валют'!$J$23*E441/1000*D441&lt;387,387,'Заказ, cкидки и курсы валют'!$J$23*E441/1000*D441)*(1-'Заказ, cкидки и курсы валют'!$I$12),2)</f>
        <v>625.59</v>
      </c>
      <c r="I441" s="2179"/>
      <c r="J441" s="2100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675.64</v>
      </c>
    </row>
    <row r="442" spans="1:10" ht="15" thickBot="1">
      <c r="A442" s="2176" t="s">
        <v>12334</v>
      </c>
      <c r="B442" s="2177" t="s">
        <v>146</v>
      </c>
      <c r="C442" s="2288">
        <v>2.2599999999999998</v>
      </c>
      <c r="D442" s="2178">
        <v>100</v>
      </c>
      <c r="E442" s="2725">
        <f t="shared" si="40"/>
        <v>781.34999999999991</v>
      </c>
      <c r="F442" s="2104">
        <f t="shared" ref="F442" si="43">ROUND(E442*(1-$F$11),2)</f>
        <v>781.35</v>
      </c>
      <c r="G442" s="2105">
        <f t="shared" si="42"/>
        <v>8985.5</v>
      </c>
      <c r="H442" s="659">
        <f>ROUND(IF('Заказ, cкидки и курсы валют'!$J$23*E442/1000*D442&lt;387,387,'Заказ, cкидки и курсы валют'!$J$23*E442/1000*D442)*(1-'Заказ, cкидки и курсы валют'!$I$12),2)</f>
        <v>898.55</v>
      </c>
      <c r="I442" s="2179"/>
      <c r="J442" s="2100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970.43</v>
      </c>
    </row>
    <row r="443" spans="1:10" ht="15" thickBot="1">
      <c r="A443" s="2176" t="s">
        <v>12335</v>
      </c>
      <c r="B443" s="2177" t="s">
        <v>148</v>
      </c>
      <c r="C443" s="2288">
        <v>3.02</v>
      </c>
      <c r="D443" s="2178">
        <v>50</v>
      </c>
      <c r="E443" s="2725">
        <f t="shared" si="40"/>
        <v>1042.02</v>
      </c>
      <c r="F443" s="2104">
        <f t="shared" ref="F443" si="44">ROUND(E443*(1-$F$11),2)</f>
        <v>1042.02</v>
      </c>
      <c r="G443" s="2105">
        <f t="shared" si="42"/>
        <v>11983.2</v>
      </c>
      <c r="H443" s="659">
        <f>ROUND(IF('Заказ, cкидки и курсы валют'!$J$23*E443/1000*D443&lt;387,387,'Заказ, cкидки и курсы валют'!$J$23*E443/1000*D443)*(1-'Заказ, cкидки и курсы валют'!$I$12),2)</f>
        <v>599.16</v>
      </c>
      <c r="I443" s="2179"/>
      <c r="J443" s="2100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647.09</v>
      </c>
    </row>
    <row r="444" spans="1:10" ht="15" thickBot="1">
      <c r="A444" s="2176" t="s">
        <v>12336</v>
      </c>
      <c r="B444" s="2177" t="s">
        <v>150</v>
      </c>
      <c r="C444" s="2288">
        <v>3.76</v>
      </c>
      <c r="D444" s="2178">
        <v>50</v>
      </c>
      <c r="E444" s="2725">
        <f t="shared" si="40"/>
        <v>1334.19</v>
      </c>
      <c r="F444" s="2104">
        <f t="shared" ref="F444" si="45">ROUND(E444*(1-$F$11),2)</f>
        <v>1334.19</v>
      </c>
      <c r="G444" s="2105">
        <f t="shared" si="42"/>
        <v>15343.199999999999</v>
      </c>
      <c r="H444" s="659">
        <f>ROUND(IF('Заказ, cкидки и курсы валют'!$J$23*E444/1000*D444&lt;387,387,'Заказ, cкидки и курсы валют'!$J$23*E444/1000*D444)*(1-'Заказ, cкидки и курсы валют'!$I$12),2)</f>
        <v>767.16</v>
      </c>
      <c r="I444" s="2179"/>
      <c r="J444" s="2100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828.53</v>
      </c>
    </row>
    <row r="445" spans="1:10" ht="15" thickBot="1">
      <c r="A445" s="2176" t="s">
        <v>12337</v>
      </c>
      <c r="B445" s="2177" t="s">
        <v>151</v>
      </c>
      <c r="C445" s="2288">
        <v>4.55</v>
      </c>
      <c r="D445" s="2178">
        <v>50</v>
      </c>
      <c r="E445" s="2725">
        <f t="shared" si="40"/>
        <v>1642.53</v>
      </c>
      <c r="F445" s="2104">
        <f t="shared" ref="F445" si="46">ROUND(E445*(1-$F$11),2)</f>
        <v>1642.53</v>
      </c>
      <c r="G445" s="2105">
        <f t="shared" si="42"/>
        <v>18889</v>
      </c>
      <c r="H445" s="659">
        <f>ROUND(IF('Заказ, cкидки и курсы валют'!$J$23*E445/1000*D445&lt;387,387,'Заказ, cкидки и курсы валют'!$J$23*E445/1000*D445)*(1-'Заказ, cкидки и курсы валют'!$I$12),2)</f>
        <v>944.45</v>
      </c>
      <c r="I445" s="2179"/>
      <c r="J445" s="2100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944.45</v>
      </c>
    </row>
    <row r="446" spans="1:10" ht="15" thickBot="1">
      <c r="A446" s="2176" t="s">
        <v>12338</v>
      </c>
      <c r="B446" s="2177" t="s">
        <v>157</v>
      </c>
      <c r="C446" s="2288">
        <v>5.29</v>
      </c>
      <c r="D446" s="2178">
        <v>20</v>
      </c>
      <c r="E446" s="2725">
        <f t="shared" si="40"/>
        <v>1995.3600000000001</v>
      </c>
      <c r="F446" s="2104">
        <f t="shared" ref="F446" si="47">ROUND(E446*(1-$F$11),2)</f>
        <v>1995.36</v>
      </c>
      <c r="G446" s="2105">
        <f t="shared" si="42"/>
        <v>22946.5</v>
      </c>
      <c r="H446" s="659">
        <f>ROUND(IF('Заказ, cкидки и курсы валют'!$J$23*E446/1000*D446&lt;387,387,'Заказ, cкидки и курсы валют'!$J$23*E446/1000*D446)*(1-'Заказ, cкидки и курсы валют'!$I$12),2)</f>
        <v>458.93</v>
      </c>
      <c r="I446" s="2179"/>
      <c r="J446" s="2100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550.72</v>
      </c>
    </row>
    <row r="447" spans="1:10" ht="15" thickBot="1">
      <c r="A447" s="2176" t="s">
        <v>7851</v>
      </c>
      <c r="B447" s="2177" t="s">
        <v>3426</v>
      </c>
      <c r="C447" s="2288">
        <v>2.63</v>
      </c>
      <c r="D447" s="2178">
        <v>100</v>
      </c>
      <c r="E447" s="2725">
        <f t="shared" ref="E447:E478" si="48">E330*3</f>
        <v>696.72</v>
      </c>
      <c r="F447" s="2104">
        <f t="shared" ref="F447" si="49">ROUND(E447*(1-$F$11),2)</f>
        <v>696.72</v>
      </c>
      <c r="G447" s="2105">
        <f t="shared" ref="G447:G510" si="50">H447/D447*1000</f>
        <v>8012.3</v>
      </c>
      <c r="H447" s="659">
        <f>ROUND(IF('Заказ, cкидки и курсы валют'!$J$23*E447/1000*D447&lt;387,387,'Заказ, cкидки и курсы валют'!$J$23*E447/1000*D447)*(1-'Заказ, cкидки и курсы валют'!$I$12),2)</f>
        <v>801.23</v>
      </c>
      <c r="I447" s="2179"/>
      <c r="J447" s="2100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865.33</v>
      </c>
    </row>
    <row r="448" spans="1:10" ht="15" thickBot="1">
      <c r="A448" s="2176" t="s">
        <v>7852</v>
      </c>
      <c r="B448" s="2177" t="s">
        <v>3427</v>
      </c>
      <c r="C448" s="2288">
        <v>2.75</v>
      </c>
      <c r="D448" s="2178">
        <v>100</v>
      </c>
      <c r="E448" s="2725">
        <f t="shared" si="48"/>
        <v>791.46</v>
      </c>
      <c r="F448" s="2104">
        <f t="shared" si="41"/>
        <v>791.46</v>
      </c>
      <c r="G448" s="2105">
        <f t="shared" si="50"/>
        <v>9101.7999999999993</v>
      </c>
      <c r="H448" s="659">
        <f>ROUND(IF('Заказ, cкидки и курсы валют'!$J$23*E448/1000*D448&lt;387,387,'Заказ, cкидки и курсы валют'!$J$23*E448/1000*D448)*(1-'Заказ, cкидки и курсы валют'!$I$12),2)</f>
        <v>910.18</v>
      </c>
      <c r="I448" s="2179"/>
      <c r="J448" s="2100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982.99</v>
      </c>
    </row>
    <row r="449" spans="1:10" ht="15" thickBot="1">
      <c r="A449" s="2176" t="s">
        <v>7853</v>
      </c>
      <c r="B449" s="2177" t="s">
        <v>2604</v>
      </c>
      <c r="C449" s="2288">
        <v>3.12</v>
      </c>
      <c r="D449" s="2178">
        <v>100</v>
      </c>
      <c r="E449" s="2725">
        <f t="shared" si="48"/>
        <v>811.34999999999991</v>
      </c>
      <c r="F449" s="2104">
        <f t="shared" si="41"/>
        <v>811.35</v>
      </c>
      <c r="G449" s="2105">
        <f t="shared" si="50"/>
        <v>9330.4999999999982</v>
      </c>
      <c r="H449" s="659">
        <f>ROUND(IF('Заказ, cкидки и курсы валют'!$J$23*E449/1000*D449&lt;387,387,'Заказ, cкидки и курсы валют'!$J$23*E449/1000*D449)*(1-'Заказ, cкидки и курсы валют'!$I$12),2)</f>
        <v>933.05</v>
      </c>
      <c r="I449" s="2179"/>
      <c r="J449" s="2100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933.05</v>
      </c>
    </row>
    <row r="450" spans="1:10" ht="15" thickBot="1">
      <c r="A450" s="2176" t="s">
        <v>7854</v>
      </c>
      <c r="B450" s="2177" t="s">
        <v>3428</v>
      </c>
      <c r="C450" s="2288">
        <v>3.24</v>
      </c>
      <c r="D450" s="2178">
        <v>50</v>
      </c>
      <c r="E450" s="2725">
        <f t="shared" si="48"/>
        <v>920.84999999999991</v>
      </c>
      <c r="F450" s="2104">
        <f t="shared" si="41"/>
        <v>920.85</v>
      </c>
      <c r="G450" s="2105">
        <f t="shared" si="50"/>
        <v>10589.800000000001</v>
      </c>
      <c r="H450" s="659">
        <f>ROUND(IF('Заказ, cкидки и курсы валют'!$J$23*E450/1000*D450&lt;387,387,'Заказ, cкидки и курсы валют'!$J$23*E450/1000*D450)*(1-'Заказ, cкидки и курсы валют'!$I$12),2)</f>
        <v>529.49</v>
      </c>
      <c r="I450" s="2179"/>
      <c r="J450" s="2100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635.39</v>
      </c>
    </row>
    <row r="451" spans="1:10" ht="15" thickBot="1">
      <c r="A451" s="2176" t="s">
        <v>7855</v>
      </c>
      <c r="B451" s="2177" t="s">
        <v>166</v>
      </c>
      <c r="C451" s="2288">
        <v>3.87</v>
      </c>
      <c r="D451" s="2178">
        <v>50</v>
      </c>
      <c r="E451" s="2725">
        <f t="shared" si="48"/>
        <v>994.74</v>
      </c>
      <c r="F451" s="2104">
        <f t="shared" si="41"/>
        <v>994.74</v>
      </c>
      <c r="G451" s="2105">
        <f t="shared" si="50"/>
        <v>11439.6</v>
      </c>
      <c r="H451" s="659">
        <f>ROUND(IF('Заказ, cкидки и курсы валют'!$J$23*E451/1000*D451&lt;387,387,'Заказ, cкидки и курсы валют'!$J$23*E451/1000*D451)*(1-'Заказ, cкидки и курсы валют'!$I$12),2)</f>
        <v>571.98</v>
      </c>
      <c r="I451" s="2179"/>
      <c r="J451" s="2100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617.74</v>
      </c>
    </row>
    <row r="452" spans="1:10" ht="15" thickBot="1">
      <c r="A452" s="2176" t="s">
        <v>7856</v>
      </c>
      <c r="B452" s="2177" t="s">
        <v>167</v>
      </c>
      <c r="C452" s="2288">
        <v>4.49</v>
      </c>
      <c r="D452" s="2178">
        <v>50</v>
      </c>
      <c r="E452" s="2725">
        <f t="shared" si="48"/>
        <v>1398.6299999999999</v>
      </c>
      <c r="F452" s="2104">
        <f t="shared" si="41"/>
        <v>1398.63</v>
      </c>
      <c r="G452" s="2105">
        <f t="shared" si="50"/>
        <v>16084.199999999999</v>
      </c>
      <c r="H452" s="659">
        <f>ROUND(IF('Заказ, cкидки и курсы валют'!$J$23*E452/1000*D452&lt;387,387,'Заказ, cкидки и курсы валют'!$J$23*E452/1000*D452)*(1-'Заказ, cкидки и курсы валют'!$I$12),2)</f>
        <v>804.21</v>
      </c>
      <c r="I452" s="2179"/>
      <c r="J452" s="2100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868.55</v>
      </c>
    </row>
    <row r="453" spans="1:10" ht="15" thickBot="1">
      <c r="A453" s="2176" t="s">
        <v>7857</v>
      </c>
      <c r="B453" s="2177" t="s">
        <v>168</v>
      </c>
      <c r="C453" s="2288">
        <v>5.1100000000000003</v>
      </c>
      <c r="D453" s="2178">
        <v>50</v>
      </c>
      <c r="E453" s="2725">
        <f t="shared" si="48"/>
        <v>1300.3499999999999</v>
      </c>
      <c r="F453" s="2104">
        <f t="shared" si="41"/>
        <v>1300.3499999999999</v>
      </c>
      <c r="G453" s="2105">
        <f t="shared" si="50"/>
        <v>14954</v>
      </c>
      <c r="H453" s="659">
        <f>ROUND(IF('Заказ, cкидки и курсы валют'!$J$23*E453/1000*D453&lt;387,387,'Заказ, cкидки и курсы валют'!$J$23*E453/1000*D453)*(1-'Заказ, cкидки и курсы валют'!$I$12),2)</f>
        <v>747.7</v>
      </c>
      <c r="I453" s="2179"/>
      <c r="J453" s="2100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807.52</v>
      </c>
    </row>
    <row r="454" spans="1:10" ht="15" thickBot="1">
      <c r="A454" s="2176" t="s">
        <v>7858</v>
      </c>
      <c r="B454" s="2177" t="s">
        <v>604</v>
      </c>
      <c r="C454" s="2288">
        <v>5.73</v>
      </c>
      <c r="D454" s="2178">
        <v>50</v>
      </c>
      <c r="E454" s="2725">
        <f t="shared" si="48"/>
        <v>1455.03</v>
      </c>
      <c r="F454" s="2104">
        <f t="shared" si="41"/>
        <v>1455.03</v>
      </c>
      <c r="G454" s="2105">
        <f t="shared" si="50"/>
        <v>16732.8</v>
      </c>
      <c r="H454" s="659">
        <f>ROUND(IF('Заказ, cкидки и курсы валют'!$J$23*E454/1000*D454&lt;387,387,'Заказ, cкидки и курсы валют'!$J$23*E454/1000*D454)*(1-'Заказ, cкидки и курсы валют'!$I$12),2)</f>
        <v>836.64</v>
      </c>
      <c r="I454" s="2179"/>
      <c r="J454" s="2100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903.57</v>
      </c>
    </row>
    <row r="455" spans="1:10" ht="15" thickBot="1">
      <c r="A455" s="2176" t="s">
        <v>7859</v>
      </c>
      <c r="B455" s="2177" t="s">
        <v>169</v>
      </c>
      <c r="C455" s="2139">
        <v>6.35</v>
      </c>
      <c r="D455" s="2178">
        <v>50</v>
      </c>
      <c r="E455" s="2725">
        <f>E338*3</f>
        <v>1890.06</v>
      </c>
      <c r="F455" s="2104">
        <f t="shared" si="41"/>
        <v>1890.06</v>
      </c>
      <c r="G455" s="2105">
        <f t="shared" si="50"/>
        <v>21735.599999999999</v>
      </c>
      <c r="H455" s="659">
        <f>ROUND(IF('Заказ, cкидки и курсы валют'!$J$23*E455/1000*D455&lt;387,387,'Заказ, cкидки и курсы валют'!$J$23*E455/1000*D455)*(1-'Заказ, cкидки и курсы валют'!$I$12),2)</f>
        <v>1086.78</v>
      </c>
      <c r="I455" s="2179"/>
      <c r="J455" s="2100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1086.78</v>
      </c>
    </row>
    <row r="456" spans="1:10" ht="15" thickBot="1">
      <c r="A456" s="2176" t="s">
        <v>7860</v>
      </c>
      <c r="B456" s="2177" t="s">
        <v>170</v>
      </c>
      <c r="C456" s="2288">
        <v>7.59</v>
      </c>
      <c r="D456" s="2178">
        <v>40</v>
      </c>
      <c r="E456" s="2725">
        <f>E339*3</f>
        <v>2249.88</v>
      </c>
      <c r="F456" s="2104">
        <f t="shared" si="41"/>
        <v>2249.88</v>
      </c>
      <c r="G456" s="2105">
        <f t="shared" si="50"/>
        <v>25873.5</v>
      </c>
      <c r="H456" s="659">
        <f>ROUND(IF('Заказ, cкидки и курсы валют'!$J$23*E456/1000*D456&lt;387,387,'Заказ, cкидки и курсы валют'!$J$23*E456/1000*D456)*(1-'Заказ, cкидки и курсы валют'!$I$12),2)</f>
        <v>1034.94</v>
      </c>
      <c r="I456" s="2179"/>
      <c r="J456" s="2100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1034.94</v>
      </c>
    </row>
    <row r="457" spans="1:10" ht="15" thickBot="1">
      <c r="A457" s="2176" t="s">
        <v>7861</v>
      </c>
      <c r="B457" s="2177" t="s">
        <v>171</v>
      </c>
      <c r="C457" s="2288">
        <v>8.5299999999999994</v>
      </c>
      <c r="D457" s="2178">
        <v>25</v>
      </c>
      <c r="E457" s="2725">
        <f t="shared" si="48"/>
        <v>2404.83</v>
      </c>
      <c r="F457" s="2104">
        <f t="shared" si="41"/>
        <v>2404.83</v>
      </c>
      <c r="G457" s="2105">
        <f t="shared" si="50"/>
        <v>27655.599999999999</v>
      </c>
      <c r="H457" s="659">
        <f>ROUND(IF('Заказ, cкидки и курсы валют'!$J$23*E457/1000*D457&lt;387,387,'Заказ, cкидки и курсы валют'!$J$23*E457/1000*D457)*(1-'Заказ, cкидки и курсы валют'!$I$12),2)</f>
        <v>691.39</v>
      </c>
      <c r="I457" s="2179"/>
      <c r="J457" s="2100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746.7</v>
      </c>
    </row>
    <row r="458" spans="1:10" ht="15" thickBot="1">
      <c r="A458" s="2176" t="s">
        <v>7862</v>
      </c>
      <c r="B458" s="2180" t="s">
        <v>172</v>
      </c>
      <c r="C458" s="2288">
        <v>9.7200000000000006</v>
      </c>
      <c r="D458" s="2178">
        <v>25</v>
      </c>
      <c r="E458" s="2725">
        <f t="shared" si="48"/>
        <v>2843.4900000000002</v>
      </c>
      <c r="F458" s="2104">
        <f t="shared" si="41"/>
        <v>2843.49</v>
      </c>
      <c r="G458" s="2105">
        <f t="shared" si="50"/>
        <v>32700.000000000004</v>
      </c>
      <c r="H458" s="659">
        <f>ROUND(IF('Заказ, cкидки и курсы валют'!$J$23*E458/1000*D458&lt;387,387,'Заказ, cкидки и курсы валют'!$J$23*E458/1000*D458)*(1-'Заказ, cкидки и курсы валют'!$I$12),2)</f>
        <v>817.5</v>
      </c>
      <c r="I458" s="2179"/>
      <c r="J458" s="2100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882.9</v>
      </c>
    </row>
    <row r="459" spans="1:10" ht="15" thickBot="1">
      <c r="A459" s="2176" t="s">
        <v>7863</v>
      </c>
      <c r="B459" s="2180" t="s">
        <v>99</v>
      </c>
      <c r="C459" s="2288">
        <v>5.1100000000000003</v>
      </c>
      <c r="D459" s="2178">
        <v>50</v>
      </c>
      <c r="E459" s="2725">
        <f t="shared" si="48"/>
        <v>1155.1200000000001</v>
      </c>
      <c r="F459" s="2104">
        <f t="shared" si="41"/>
        <v>1155.1199999999999</v>
      </c>
      <c r="G459" s="2105">
        <f t="shared" si="50"/>
        <v>13283.800000000001</v>
      </c>
      <c r="H459" s="659">
        <f>ROUND(IF('Заказ, cкидки и курсы валют'!$J$23*E459/1000*D459&lt;387,387,'Заказ, cкидки и курсы валют'!$J$23*E459/1000*D459)*(1-'Заказ, cкидки и курсы валют'!$I$12),2)</f>
        <v>664.19</v>
      </c>
      <c r="I459" s="2179"/>
      <c r="J459" s="2100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717.33</v>
      </c>
    </row>
    <row r="460" spans="1:10" ht="15" thickBot="1">
      <c r="A460" s="2176" t="s">
        <v>7864</v>
      </c>
      <c r="B460" s="2180" t="s">
        <v>100</v>
      </c>
      <c r="C460" s="2288">
        <v>5.8</v>
      </c>
      <c r="D460" s="2178">
        <v>50</v>
      </c>
      <c r="E460" s="2725">
        <f t="shared" si="48"/>
        <v>1357.5</v>
      </c>
      <c r="F460" s="2104">
        <f t="shared" si="41"/>
        <v>1357.5</v>
      </c>
      <c r="G460" s="2105">
        <f t="shared" si="50"/>
        <v>15611.199999999999</v>
      </c>
      <c r="H460" s="659">
        <f>ROUND(IF('Заказ, cкидки и курсы валют'!$J$23*E460/1000*D460&lt;387,387,'Заказ, cкидки и курсы валют'!$J$23*E460/1000*D460)*(1-'Заказ, cкидки и курсы валют'!$I$12),2)</f>
        <v>780.56</v>
      </c>
      <c r="I460" s="2179"/>
      <c r="J460" s="2100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843</v>
      </c>
    </row>
    <row r="461" spans="1:10" ht="15" thickBot="1">
      <c r="A461" s="2176" t="s">
        <v>7865</v>
      </c>
      <c r="B461" s="2180" t="s">
        <v>1317</v>
      </c>
      <c r="C461" s="2288">
        <v>6.65</v>
      </c>
      <c r="D461" s="2178">
        <v>40</v>
      </c>
      <c r="E461" s="2725">
        <f t="shared" si="48"/>
        <v>1546.59</v>
      </c>
      <c r="F461" s="2104">
        <f t="shared" si="41"/>
        <v>1546.59</v>
      </c>
      <c r="G461" s="2105">
        <f t="shared" si="50"/>
        <v>17785.75</v>
      </c>
      <c r="H461" s="659">
        <f>ROUND(IF('Заказ, cкидки и курсы валют'!$J$23*E461/1000*D461&lt;387,387,'Заказ, cкидки и курсы валют'!$J$23*E461/1000*D461)*(1-'Заказ, cкидки и курсы валют'!$I$12),2)</f>
        <v>711.43</v>
      </c>
      <c r="I461" s="2179"/>
      <c r="J461" s="2100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768.34</v>
      </c>
    </row>
    <row r="462" spans="1:10" ht="15" thickBot="1">
      <c r="A462" s="2176" t="s">
        <v>7866</v>
      </c>
      <c r="B462" s="2180" t="s">
        <v>188</v>
      </c>
      <c r="C462" s="2288">
        <v>7.51</v>
      </c>
      <c r="D462" s="2178">
        <v>30</v>
      </c>
      <c r="E462" s="2725">
        <f t="shared" si="48"/>
        <v>1743.8999999999999</v>
      </c>
      <c r="F462" s="2104">
        <f t="shared" si="41"/>
        <v>1743.9</v>
      </c>
      <c r="G462" s="2105">
        <f t="shared" si="50"/>
        <v>20055</v>
      </c>
      <c r="H462" s="659">
        <f>ROUND(IF('Заказ, cкидки и курсы валют'!$J$23*E462/1000*D462&lt;387,387,'Заказ, cкидки и курсы валют'!$J$23*E462/1000*D462)*(1-'Заказ, cкидки и курсы валют'!$I$12),2)</f>
        <v>601.65</v>
      </c>
      <c r="I462" s="2179"/>
      <c r="J462" s="2100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649.78</v>
      </c>
    </row>
    <row r="463" spans="1:10" ht="15" thickBot="1">
      <c r="A463" s="2176" t="s">
        <v>7867</v>
      </c>
      <c r="B463" s="2180" t="s">
        <v>609</v>
      </c>
      <c r="C463" s="2288">
        <v>8.3699999999999992</v>
      </c>
      <c r="D463" s="2178">
        <v>40</v>
      </c>
      <c r="E463" s="2725">
        <f t="shared" si="48"/>
        <v>1943.6399999999999</v>
      </c>
      <c r="F463" s="2104">
        <f t="shared" si="41"/>
        <v>1943.64</v>
      </c>
      <c r="G463" s="2105">
        <f t="shared" si="50"/>
        <v>22351.750000000004</v>
      </c>
      <c r="H463" s="659">
        <f>ROUND(IF('Заказ, cкидки и курсы валют'!$J$23*E463/1000*D463&lt;387,387,'Заказ, cкидки и курсы валют'!$J$23*E463/1000*D463)*(1-'Заказ, cкидки и курсы валют'!$I$12),2)</f>
        <v>894.07</v>
      </c>
      <c r="I463" s="2179"/>
      <c r="J463" s="2100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965.6</v>
      </c>
    </row>
    <row r="464" spans="1:10" ht="15" thickBot="1">
      <c r="A464" s="2176" t="s">
        <v>7868</v>
      </c>
      <c r="B464" s="2180" t="s">
        <v>177</v>
      </c>
      <c r="C464" s="2288">
        <v>9.23</v>
      </c>
      <c r="D464" s="2178">
        <v>25</v>
      </c>
      <c r="E464" s="2725">
        <f t="shared" si="48"/>
        <v>2119.14</v>
      </c>
      <c r="F464" s="2104">
        <f t="shared" si="41"/>
        <v>2119.14</v>
      </c>
      <c r="G464" s="2105">
        <f t="shared" si="50"/>
        <v>24370</v>
      </c>
      <c r="H464" s="659">
        <f>ROUND(IF('Заказ, cкидки и курсы валют'!$J$23*E464/1000*D464&lt;387,387,'Заказ, cкидки и курсы валют'!$J$23*E464/1000*D464)*(1-'Заказ, cкидки и курсы валют'!$I$12),2)</f>
        <v>609.25</v>
      </c>
      <c r="I464" s="2179"/>
      <c r="J464" s="2100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657.99</v>
      </c>
    </row>
    <row r="465" spans="1:10" ht="15" thickBot="1">
      <c r="A465" s="2176" t="s">
        <v>7869</v>
      </c>
      <c r="B465" s="2180" t="s">
        <v>83</v>
      </c>
      <c r="C465" s="2288">
        <v>10.1</v>
      </c>
      <c r="D465" s="2178">
        <v>25</v>
      </c>
      <c r="E465" s="2725">
        <f t="shared" si="48"/>
        <v>2310.69</v>
      </c>
      <c r="F465" s="2104">
        <f t="shared" si="41"/>
        <v>2310.69</v>
      </c>
      <c r="G465" s="2105">
        <f t="shared" si="50"/>
        <v>26572.799999999999</v>
      </c>
      <c r="H465" s="659">
        <f>ROUND(IF('Заказ, cкидки и курсы валют'!$J$23*E465/1000*D465&lt;387,387,'Заказ, cкидки и курсы валют'!$J$23*E465/1000*D465)*(1-'Заказ, cкидки и курсы валют'!$I$12),2)</f>
        <v>664.32</v>
      </c>
      <c r="I465" s="2179"/>
      <c r="J465" s="2100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717.47</v>
      </c>
    </row>
    <row r="466" spans="1:10" ht="15" thickBot="1">
      <c r="A466" s="2176" t="s">
        <v>7870</v>
      </c>
      <c r="B466" s="2180" t="s">
        <v>178</v>
      </c>
      <c r="C466" s="2306">
        <v>11</v>
      </c>
      <c r="D466" s="2178">
        <v>20</v>
      </c>
      <c r="E466" s="2725">
        <f t="shared" si="48"/>
        <v>2918.94</v>
      </c>
      <c r="F466" s="2104">
        <f t="shared" si="41"/>
        <v>2918.94</v>
      </c>
      <c r="G466" s="2105">
        <f t="shared" si="50"/>
        <v>33568</v>
      </c>
      <c r="H466" s="659">
        <f>ROUND(IF('Заказ, cкидки и курсы валют'!$J$23*E466/1000*D466&lt;387,387,'Заказ, cкидки и курсы валют'!$J$23*E466/1000*D466)*(1-'Заказ, cкидки и курсы валют'!$I$12),2)</f>
        <v>671.36</v>
      </c>
      <c r="I466" s="2179"/>
      <c r="J466" s="2100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725.07</v>
      </c>
    </row>
    <row r="467" spans="1:10" ht="15" thickBot="1">
      <c r="A467" s="2176" t="s">
        <v>7871</v>
      </c>
      <c r="B467" s="2180" t="s">
        <v>179</v>
      </c>
      <c r="C467" s="2288">
        <v>12.7</v>
      </c>
      <c r="D467" s="2178">
        <v>20</v>
      </c>
      <c r="E467" s="2725">
        <f t="shared" si="48"/>
        <v>2946.45</v>
      </c>
      <c r="F467" s="2104">
        <f t="shared" si="41"/>
        <v>2946.45</v>
      </c>
      <c r="G467" s="2105">
        <f t="shared" si="50"/>
        <v>33884</v>
      </c>
      <c r="H467" s="659">
        <f>ROUND(IF('Заказ, cкидки и курсы валют'!$J$23*E467/1000*D467&lt;387,387,'Заказ, cкидки и курсы валют'!$J$23*E467/1000*D467)*(1-'Заказ, cкидки и курсы валют'!$I$12),2)</f>
        <v>677.68</v>
      </c>
      <c r="I467" s="2179"/>
      <c r="J467" s="2100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731.89</v>
      </c>
    </row>
    <row r="468" spans="1:10" ht="15" thickBot="1">
      <c r="A468" s="2176" t="s">
        <v>7872</v>
      </c>
      <c r="B468" s="2180" t="s">
        <v>180</v>
      </c>
      <c r="C468" s="2288">
        <v>14.4</v>
      </c>
      <c r="D468" s="2178">
        <v>20</v>
      </c>
      <c r="E468" s="2725">
        <f t="shared" si="48"/>
        <v>3283.74</v>
      </c>
      <c r="F468" s="2104">
        <f t="shared" si="41"/>
        <v>3283.74</v>
      </c>
      <c r="G468" s="2105">
        <f t="shared" si="50"/>
        <v>37763</v>
      </c>
      <c r="H468" s="659">
        <f>ROUND(IF('Заказ, cкидки и курсы валют'!$J$23*E468/1000*D468&lt;387,387,'Заказ, cкидки и курсы валют'!$J$23*E468/1000*D468)*(1-'Заказ, cкидки и курсы валют'!$I$12),2)</f>
        <v>755.26</v>
      </c>
      <c r="I468" s="2179"/>
      <c r="J468" s="2100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815.68</v>
      </c>
    </row>
    <row r="469" spans="1:10" ht="15" thickBot="1">
      <c r="A469" s="2176" t="s">
        <v>7873</v>
      </c>
      <c r="B469" s="2180" t="s">
        <v>181</v>
      </c>
      <c r="C469" s="2288">
        <v>16.170000000000002</v>
      </c>
      <c r="D469" s="2178">
        <v>20</v>
      </c>
      <c r="E469" s="2725">
        <f t="shared" si="48"/>
        <v>4258.68</v>
      </c>
      <c r="F469" s="2104">
        <f t="shared" si="41"/>
        <v>4258.68</v>
      </c>
      <c r="G469" s="2105">
        <f t="shared" si="50"/>
        <v>48975</v>
      </c>
      <c r="H469" s="659">
        <f>ROUND(IF('Заказ, cкидки и курсы валют'!$J$23*E469/1000*D469&lt;387,387,'Заказ, cкидки и курсы валют'!$J$23*E469/1000*D469)*(1-'Заказ, cкидки и курсы валют'!$I$12),2)</f>
        <v>979.5</v>
      </c>
      <c r="I469" s="2179"/>
      <c r="J469" s="2100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979.5</v>
      </c>
    </row>
    <row r="470" spans="1:10" ht="15" thickBot="1">
      <c r="A470" s="2176" t="s">
        <v>7874</v>
      </c>
      <c r="B470" s="2180" t="s">
        <v>182</v>
      </c>
      <c r="C470" s="2288">
        <v>17.86</v>
      </c>
      <c r="D470" s="2178">
        <v>20</v>
      </c>
      <c r="E470" s="2725">
        <f t="shared" si="48"/>
        <v>4509.4500000000007</v>
      </c>
      <c r="F470" s="2104">
        <f t="shared" si="41"/>
        <v>4509.45</v>
      </c>
      <c r="G470" s="2105">
        <f t="shared" si="50"/>
        <v>51858.500000000007</v>
      </c>
      <c r="H470" s="659">
        <f>ROUND(IF('Заказ, cкидки и курсы валют'!$J$23*E470/1000*D470&lt;387,387,'Заказ, cкидки и курсы валют'!$J$23*E470/1000*D470)*(1-'Заказ, cкидки и курсы валют'!$I$12),2)</f>
        <v>1037.17</v>
      </c>
      <c r="I470" s="2179"/>
      <c r="J470" s="2100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1037.17</v>
      </c>
    </row>
    <row r="471" spans="1:10" ht="15" thickBot="1">
      <c r="A471" s="2176" t="s">
        <v>7875</v>
      </c>
      <c r="B471" s="2180" t="s">
        <v>183</v>
      </c>
      <c r="C471" s="2288">
        <v>19.600000000000001</v>
      </c>
      <c r="D471" s="2178">
        <v>10</v>
      </c>
      <c r="E471" s="2725">
        <f t="shared" si="48"/>
        <v>4413.12</v>
      </c>
      <c r="F471" s="2104">
        <f t="shared" si="41"/>
        <v>4413.12</v>
      </c>
      <c r="G471" s="2105">
        <f t="shared" si="50"/>
        <v>50751</v>
      </c>
      <c r="H471" s="659">
        <f>ROUND(IF('Заказ, cкидки и курсы валют'!$J$23*E471/1000*D471&lt;387,387,'Заказ, cкидки и курсы валют'!$J$23*E471/1000*D471)*(1-'Заказ, cкидки и курсы валют'!$I$12),2)</f>
        <v>507.51</v>
      </c>
      <c r="I471" s="2179"/>
      <c r="J471" s="2100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609.01</v>
      </c>
    </row>
    <row r="472" spans="1:10" ht="15" thickBot="1">
      <c r="A472" s="2176" t="s">
        <v>7876</v>
      </c>
      <c r="B472" s="2180" t="s">
        <v>5978</v>
      </c>
      <c r="C472" s="2288">
        <v>8.6999999999999993</v>
      </c>
      <c r="D472" s="2178">
        <v>50</v>
      </c>
      <c r="E472" s="2725">
        <f t="shared" si="48"/>
        <v>2144.91</v>
      </c>
      <c r="F472" s="2104">
        <f t="shared" si="41"/>
        <v>2144.91</v>
      </c>
      <c r="G472" s="2105">
        <f t="shared" si="50"/>
        <v>24666.399999999998</v>
      </c>
      <c r="H472" s="659">
        <f>ROUND(IF('Заказ, cкидки и курсы валют'!$J$23*E472/1000*D472&lt;387,387,'Заказ, cкидки и курсы валют'!$J$23*E472/1000*D472)*(1-'Заказ, cкидки и курсы валют'!$I$12),2)</f>
        <v>1233.32</v>
      </c>
      <c r="I472" s="2179"/>
      <c r="J472" s="2100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1233.32</v>
      </c>
    </row>
    <row r="473" spans="1:10" ht="15" thickBot="1">
      <c r="A473" s="2176" t="s">
        <v>7877</v>
      </c>
      <c r="B473" s="2180" t="s">
        <v>3430</v>
      </c>
      <c r="C473" s="2288">
        <v>10.72</v>
      </c>
      <c r="D473" s="2178">
        <v>20</v>
      </c>
      <c r="E473" s="2725">
        <f t="shared" si="48"/>
        <v>2445.48</v>
      </c>
      <c r="F473" s="2104">
        <f t="shared" si="41"/>
        <v>2445.48</v>
      </c>
      <c r="G473" s="2105">
        <f t="shared" si="50"/>
        <v>28123</v>
      </c>
      <c r="H473" s="659">
        <f>ROUND(IF('Заказ, cкидки и курсы валют'!$J$23*E473/1000*D473&lt;387,387,'Заказ, cкидки и курсы валют'!$J$23*E473/1000*D473)*(1-'Заказ, cкидки и курсы валют'!$I$12),2)</f>
        <v>562.46</v>
      </c>
      <c r="I473" s="2179"/>
      <c r="J473" s="2100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607.46</v>
      </c>
    </row>
    <row r="474" spans="1:10" ht="15" thickBot="1">
      <c r="A474" s="2176" t="s">
        <v>7878</v>
      </c>
      <c r="B474" s="2180" t="s">
        <v>2898</v>
      </c>
      <c r="C474" s="2288">
        <v>12.22</v>
      </c>
      <c r="D474" s="2178">
        <v>20</v>
      </c>
      <c r="E474" s="2725">
        <f t="shared" si="48"/>
        <v>2635.32</v>
      </c>
      <c r="F474" s="2104">
        <f t="shared" si="41"/>
        <v>2635.32</v>
      </c>
      <c r="G474" s="2105">
        <f t="shared" si="50"/>
        <v>30306</v>
      </c>
      <c r="H474" s="659">
        <f>ROUND(IF('Заказ, cкидки и курсы валют'!$J$23*E474/1000*D474&lt;387,387,'Заказ, cкидки и курсы валют'!$J$23*E474/1000*D474)*(1-'Заказ, cкидки и курсы валют'!$I$12),2)</f>
        <v>606.12</v>
      </c>
      <c r="I474" s="2179"/>
      <c r="J474" s="2100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654.61</v>
      </c>
    </row>
    <row r="475" spans="1:10" ht="15" thickBot="1">
      <c r="A475" s="2176" t="s">
        <v>7879</v>
      </c>
      <c r="B475" s="2180" t="s">
        <v>2899</v>
      </c>
      <c r="C475" s="2288">
        <v>13.54</v>
      </c>
      <c r="D475" s="2178">
        <v>20</v>
      </c>
      <c r="E475" s="2725">
        <f t="shared" si="48"/>
        <v>3024.81</v>
      </c>
      <c r="F475" s="2104">
        <f t="shared" si="41"/>
        <v>3024.81</v>
      </c>
      <c r="G475" s="2105">
        <f t="shared" si="50"/>
        <v>34785.5</v>
      </c>
      <c r="H475" s="659">
        <f>ROUND(IF('Заказ, cкидки и курсы валют'!$J$23*E475/1000*D475&lt;387,387,'Заказ, cкидки и курсы валют'!$J$23*E475/1000*D475)*(1-'Заказ, cкидки и курсы валют'!$I$12),2)</f>
        <v>695.71</v>
      </c>
      <c r="I475" s="2179"/>
      <c r="J475" s="2100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751.37</v>
      </c>
    </row>
    <row r="476" spans="1:10" ht="15" thickBot="1">
      <c r="A476" s="2176" t="s">
        <v>7880</v>
      </c>
      <c r="B476" s="2180" t="s">
        <v>610</v>
      </c>
      <c r="C476" s="2288">
        <v>14.91</v>
      </c>
      <c r="D476" s="2178">
        <v>15</v>
      </c>
      <c r="E476" s="2725">
        <f t="shared" si="48"/>
        <v>3305.76</v>
      </c>
      <c r="F476" s="2104">
        <f t="shared" si="41"/>
        <v>3305.76</v>
      </c>
      <c r="G476" s="2105">
        <f t="shared" si="50"/>
        <v>38016</v>
      </c>
      <c r="H476" s="659">
        <f>ROUND(IF('Заказ, cкидки и курсы валют'!$J$23*E476/1000*D476&lt;387,387,'Заказ, cкидки и курсы валют'!$J$23*E476/1000*D476)*(1-'Заказ, cкидки и курсы валют'!$I$12),2)</f>
        <v>570.24</v>
      </c>
      <c r="I476" s="2179"/>
      <c r="J476" s="2100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615.86</v>
      </c>
    </row>
    <row r="477" spans="1:10" ht="15" thickBot="1">
      <c r="A477" s="2176" t="s">
        <v>7881</v>
      </c>
      <c r="B477" s="2180" t="s">
        <v>2900</v>
      </c>
      <c r="C477" s="2288">
        <v>16.940000000000001</v>
      </c>
      <c r="D477" s="2178">
        <v>15</v>
      </c>
      <c r="E477" s="2725">
        <f t="shared" si="48"/>
        <v>3752.58</v>
      </c>
      <c r="F477" s="2104">
        <f t="shared" si="41"/>
        <v>3752.58</v>
      </c>
      <c r="G477" s="2105">
        <f t="shared" si="50"/>
        <v>43154.666666666672</v>
      </c>
      <c r="H477" s="659">
        <f>ROUND(IF('Заказ, cкидки и курсы валют'!$J$23*E477/1000*D477&lt;387,387,'Заказ, cкидки и курсы валют'!$J$23*E477/1000*D477)*(1-'Заказ, cкидки и курсы валют'!$I$12),2)</f>
        <v>647.32000000000005</v>
      </c>
      <c r="I477" s="2179"/>
      <c r="J477" s="2100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699.11</v>
      </c>
    </row>
    <row r="478" spans="1:10" ht="15" thickBot="1">
      <c r="A478" s="2176" t="s">
        <v>7882</v>
      </c>
      <c r="B478" s="2180" t="s">
        <v>189</v>
      </c>
      <c r="C478" s="2288">
        <v>17.940000000000001</v>
      </c>
      <c r="D478" s="2178">
        <v>15</v>
      </c>
      <c r="E478" s="2725">
        <f t="shared" si="48"/>
        <v>3986.46</v>
      </c>
      <c r="F478" s="2104">
        <f t="shared" si="41"/>
        <v>3986.46</v>
      </c>
      <c r="G478" s="2105">
        <f t="shared" si="50"/>
        <v>45844</v>
      </c>
      <c r="H478" s="659">
        <f>ROUND(IF('Заказ, cкидки и курсы валют'!$J$23*E478/1000*D478&lt;387,387,'Заказ, cкидки и курсы валют'!$J$23*E478/1000*D478)*(1-'Заказ, cкидки и курсы валют'!$I$12),2)</f>
        <v>687.66</v>
      </c>
      <c r="I478" s="2179"/>
      <c r="J478" s="2100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742.67</v>
      </c>
    </row>
    <row r="479" spans="1:10" ht="15" thickBot="1">
      <c r="A479" s="2176" t="s">
        <v>7883</v>
      </c>
      <c r="B479" s="2180" t="s">
        <v>1303</v>
      </c>
      <c r="C479" s="2288">
        <v>19.62</v>
      </c>
      <c r="D479" s="2178">
        <v>10</v>
      </c>
      <c r="E479" s="2725">
        <f t="shared" ref="E479:E510" si="51">E362*3</f>
        <v>4387.7999999999993</v>
      </c>
      <c r="F479" s="2104">
        <f t="shared" si="41"/>
        <v>4387.8</v>
      </c>
      <c r="G479" s="2105">
        <f t="shared" si="50"/>
        <v>50460</v>
      </c>
      <c r="H479" s="659">
        <f>ROUND(IF('Заказ, cкидки и курсы валют'!$J$23*E479/1000*D479&lt;387,387,'Заказ, cкидки и курсы валют'!$J$23*E479/1000*D479)*(1-'Заказ, cкидки и курсы валют'!$I$12),2)</f>
        <v>504.6</v>
      </c>
      <c r="I479" s="2179"/>
      <c r="J479" s="2100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605.52</v>
      </c>
    </row>
    <row r="480" spans="1:10" ht="15" thickBot="1">
      <c r="A480" s="2176" t="s">
        <v>7884</v>
      </c>
      <c r="B480" s="2180" t="s">
        <v>190</v>
      </c>
      <c r="C480" s="2288">
        <v>21</v>
      </c>
      <c r="D480" s="2178">
        <v>10</v>
      </c>
      <c r="E480" s="2725">
        <f t="shared" si="51"/>
        <v>4692.66</v>
      </c>
      <c r="F480" s="2104">
        <f t="shared" si="41"/>
        <v>4692.66</v>
      </c>
      <c r="G480" s="2105">
        <f t="shared" si="50"/>
        <v>53965.999999999993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539.66</v>
      </c>
      <c r="I480" s="2179"/>
      <c r="J480" s="2100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647.59</v>
      </c>
    </row>
    <row r="481" spans="1:10" ht="15" thickBot="1">
      <c r="A481" s="2176" t="s">
        <v>7885</v>
      </c>
      <c r="B481" s="2180" t="s">
        <v>191</v>
      </c>
      <c r="C481" s="2288">
        <v>24.14</v>
      </c>
      <c r="D481" s="2178">
        <v>10</v>
      </c>
      <c r="E481" s="2725">
        <f t="shared" si="51"/>
        <v>5407.26</v>
      </c>
      <c r="F481" s="2104">
        <f t="shared" si="41"/>
        <v>5407.26</v>
      </c>
      <c r="G481" s="2105">
        <f t="shared" si="50"/>
        <v>62183.000000000007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621.83000000000004</v>
      </c>
      <c r="I481" s="2179"/>
      <c r="J481" s="2100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671.58</v>
      </c>
    </row>
    <row r="482" spans="1:10" ht="15" thickBot="1">
      <c r="A482" s="2176" t="s">
        <v>7886</v>
      </c>
      <c r="B482" s="2180" t="s">
        <v>192</v>
      </c>
      <c r="C482" s="2346">
        <v>28.2</v>
      </c>
      <c r="D482" s="2178">
        <v>10</v>
      </c>
      <c r="E482" s="2725">
        <f t="shared" si="51"/>
        <v>6171.7800000000007</v>
      </c>
      <c r="F482" s="2104">
        <f t="shared" si="41"/>
        <v>6171.78</v>
      </c>
      <c r="G482" s="2105">
        <f t="shared" si="50"/>
        <v>70975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709.75</v>
      </c>
      <c r="I482" s="2179"/>
      <c r="J482" s="2100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766.53</v>
      </c>
    </row>
    <row r="483" spans="1:10" ht="15" thickBot="1">
      <c r="A483" s="2176" t="s">
        <v>7887</v>
      </c>
      <c r="B483" s="2180" t="s">
        <v>193</v>
      </c>
      <c r="C483" s="2288">
        <v>31.42</v>
      </c>
      <c r="D483" s="2178">
        <v>10</v>
      </c>
      <c r="E483" s="2725">
        <f t="shared" si="51"/>
        <v>6979.0499999999993</v>
      </c>
      <c r="F483" s="2104">
        <f t="shared" si="41"/>
        <v>6979.05</v>
      </c>
      <c r="G483" s="2105">
        <f t="shared" si="50"/>
        <v>80259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802.59</v>
      </c>
      <c r="I483" s="2179"/>
      <c r="J483" s="2100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866.8</v>
      </c>
    </row>
    <row r="484" spans="1:10" ht="15" thickBot="1">
      <c r="A484" s="2176" t="s">
        <v>7888</v>
      </c>
      <c r="B484" s="2180" t="s">
        <v>2901</v>
      </c>
      <c r="C484" s="2288">
        <v>33.58</v>
      </c>
      <c r="D484" s="2178">
        <v>5</v>
      </c>
      <c r="E484" s="2725">
        <f t="shared" si="51"/>
        <v>7498.4400000000005</v>
      </c>
      <c r="F484" s="2104">
        <f t="shared" si="41"/>
        <v>7498.44</v>
      </c>
      <c r="G484" s="2105">
        <f t="shared" si="50"/>
        <v>86232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431.16</v>
      </c>
      <c r="I484" s="2179"/>
      <c r="J484" s="2100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517.39</v>
      </c>
    </row>
    <row r="485" spans="1:10" ht="15" thickBot="1">
      <c r="A485" s="2176" t="s">
        <v>7889</v>
      </c>
      <c r="B485" s="2180" t="s">
        <v>194</v>
      </c>
      <c r="C485" s="2288">
        <v>36.75</v>
      </c>
      <c r="D485" s="2178">
        <v>5</v>
      </c>
      <c r="E485" s="2725">
        <f t="shared" si="51"/>
        <v>8221.41</v>
      </c>
      <c r="F485" s="2104">
        <f t="shared" si="41"/>
        <v>8221.41</v>
      </c>
      <c r="G485" s="2105">
        <f t="shared" si="50"/>
        <v>94546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472.73</v>
      </c>
      <c r="I485" s="2179"/>
      <c r="J485" s="2100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567.28</v>
      </c>
    </row>
    <row r="486" spans="1:10" ht="15" thickBot="1">
      <c r="A486" s="2176" t="s">
        <v>7890</v>
      </c>
      <c r="B486" s="2180" t="s">
        <v>195</v>
      </c>
      <c r="C486" s="2288">
        <v>44</v>
      </c>
      <c r="D486" s="2178">
        <v>5</v>
      </c>
      <c r="E486" s="2725">
        <f t="shared" si="51"/>
        <v>9804.7199999999993</v>
      </c>
      <c r="F486" s="2104">
        <f t="shared" si="41"/>
        <v>9804.7199999999993</v>
      </c>
      <c r="G486" s="2105">
        <f t="shared" si="50"/>
        <v>112753.99999999999</v>
      </c>
      <c r="H486" s="659">
        <f>ROUND(IF('Заказ, cкидки и курсы валют'!$J$23*E486/1000*D486&lt;387,387,'Заказ, cкидки и курсы валют'!$J$23*E486/1000*D486)*(1-'Заказ, cкидки и курсы валют'!$I$12),2)</f>
        <v>563.77</v>
      </c>
      <c r="I486" s="2179"/>
      <c r="J486" s="2100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608.87</v>
      </c>
    </row>
    <row r="487" spans="1:10" ht="15" thickBot="1">
      <c r="A487" s="2176" t="s">
        <v>7891</v>
      </c>
      <c r="B487" s="2180" t="s">
        <v>3141</v>
      </c>
      <c r="C487" s="2288">
        <v>20.5</v>
      </c>
      <c r="D487" s="2178">
        <v>10</v>
      </c>
      <c r="E487" s="2725">
        <f t="shared" si="51"/>
        <v>4409.3099999999995</v>
      </c>
      <c r="F487" s="2104">
        <f t="shared" si="41"/>
        <v>4409.3100000000004</v>
      </c>
      <c r="G487" s="2105">
        <f t="shared" si="50"/>
        <v>50707</v>
      </c>
      <c r="H487" s="659">
        <f>ROUND(IF('Заказ, cкидки и курсы валют'!$J$23*E487/1000*D487&lt;387,387,'Заказ, cкидки и курсы валют'!$J$23*E487/1000*D487)*(1-'Заказ, cкидки и курсы валют'!$I$12),2)</f>
        <v>507.07</v>
      </c>
      <c r="I487" s="2179"/>
      <c r="J487" s="2100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608.48</v>
      </c>
    </row>
    <row r="488" spans="1:10" ht="15" thickBot="1">
      <c r="A488" s="2176" t="s">
        <v>7892</v>
      </c>
      <c r="B488" s="2180" t="s">
        <v>3429</v>
      </c>
      <c r="C488" s="2288">
        <v>21.2</v>
      </c>
      <c r="D488" s="2178">
        <v>10</v>
      </c>
      <c r="E488" s="2725">
        <f t="shared" si="51"/>
        <v>4788.93</v>
      </c>
      <c r="F488" s="2104">
        <f t="shared" si="41"/>
        <v>4788.93</v>
      </c>
      <c r="G488" s="2105">
        <f t="shared" si="50"/>
        <v>55073</v>
      </c>
      <c r="H488" s="659">
        <f>ROUND(IF('Заказ, cкидки и курсы валют'!$J$23*E488/1000*D488&lt;387,387,'Заказ, cкидки и курсы валют'!$J$23*E488/1000*D488)*(1-'Заказ, cкидки и курсы валют'!$I$12),2)</f>
        <v>550.73</v>
      </c>
      <c r="I488" s="2179"/>
      <c r="J488" s="2100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660.88</v>
      </c>
    </row>
    <row r="489" spans="1:10" ht="15" thickBot="1">
      <c r="A489" s="2176" t="s">
        <v>7893</v>
      </c>
      <c r="B489" s="2180" t="s">
        <v>3175</v>
      </c>
      <c r="C489" s="2288">
        <v>23.64</v>
      </c>
      <c r="D489" s="2178">
        <v>10</v>
      </c>
      <c r="E489" s="2725">
        <f t="shared" si="51"/>
        <v>5523.2999999999993</v>
      </c>
      <c r="F489" s="2104">
        <f t="shared" si="41"/>
        <v>5523.3</v>
      </c>
      <c r="G489" s="2105">
        <f t="shared" si="50"/>
        <v>63517.999999999993</v>
      </c>
      <c r="H489" s="659">
        <f>ROUND(IF('Заказ, cкидки и курсы валют'!$J$23*E489/1000*D489&lt;387,387,'Заказ, cкидки и курсы валют'!$J$23*E489/1000*D489)*(1-'Заказ, cкидки и курсы валют'!$I$12),2)</f>
        <v>635.17999999999995</v>
      </c>
      <c r="I489" s="2179"/>
      <c r="J489" s="2100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685.99</v>
      </c>
    </row>
    <row r="490" spans="1:10" ht="15" thickBot="1">
      <c r="A490" s="2176" t="s">
        <v>7894</v>
      </c>
      <c r="B490" s="2180" t="s">
        <v>2902</v>
      </c>
      <c r="C490" s="2288">
        <v>26.2</v>
      </c>
      <c r="D490" s="2178">
        <v>10</v>
      </c>
      <c r="E490" s="2725">
        <f t="shared" si="51"/>
        <v>5791.9800000000005</v>
      </c>
      <c r="F490" s="2104">
        <f t="shared" si="41"/>
        <v>5791.98</v>
      </c>
      <c r="G490" s="2105">
        <f t="shared" si="50"/>
        <v>66608</v>
      </c>
      <c r="H490" s="659">
        <f>ROUND(IF('Заказ, cкидки и курсы валют'!$J$23*E490/1000*D490&lt;387,387,'Заказ, cкидки и курсы валют'!$J$23*E490/1000*D490)*(1-'Заказ, cкидки и курсы валют'!$I$12),2)</f>
        <v>666.08</v>
      </c>
      <c r="I490" s="2179"/>
      <c r="J490" s="2100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719.37</v>
      </c>
    </row>
    <row r="491" spans="1:10" ht="15" thickBot="1">
      <c r="A491" s="2176" t="s">
        <v>7895</v>
      </c>
      <c r="B491" s="2180" t="s">
        <v>2903</v>
      </c>
      <c r="C491" s="2288">
        <v>28.7</v>
      </c>
      <c r="D491" s="2178">
        <v>10</v>
      </c>
      <c r="E491" s="2725">
        <f t="shared" si="51"/>
        <v>6645.87</v>
      </c>
      <c r="F491" s="2104">
        <f t="shared" si="41"/>
        <v>6645.87</v>
      </c>
      <c r="G491" s="2105">
        <f t="shared" si="50"/>
        <v>76428</v>
      </c>
      <c r="H491" s="659">
        <f>ROUND(IF('Заказ, cкидки и курсы валют'!$J$23*E491/1000*D491&lt;387,387,'Заказ, cкидки и курсы валют'!$J$23*E491/1000*D491)*(1-'Заказ, cкидки и курсы валют'!$I$12),2)</f>
        <v>764.28</v>
      </c>
      <c r="I491" s="2179"/>
      <c r="J491" s="2100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825.42</v>
      </c>
    </row>
    <row r="492" spans="1:10" ht="15" thickBot="1">
      <c r="A492" s="2176" t="s">
        <v>7896</v>
      </c>
      <c r="B492" s="2180" t="s">
        <v>2904</v>
      </c>
      <c r="C492" s="2288">
        <v>31.2</v>
      </c>
      <c r="D492" s="2178">
        <v>10</v>
      </c>
      <c r="E492" s="2725">
        <f t="shared" si="51"/>
        <v>7226.13</v>
      </c>
      <c r="F492" s="2104">
        <f t="shared" si="41"/>
        <v>7226.13</v>
      </c>
      <c r="G492" s="2105">
        <f t="shared" si="50"/>
        <v>83100</v>
      </c>
      <c r="H492" s="659">
        <f>ROUND(IF('Заказ, cкидки и курсы валют'!$J$23*E492/1000*D492&lt;387,387,'Заказ, cкидки и курсы валют'!$J$23*E492/1000*D492)*(1-'Заказ, cкидки и курсы валют'!$I$12),2)</f>
        <v>831</v>
      </c>
      <c r="I492" s="2179"/>
      <c r="J492" s="2100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897.48</v>
      </c>
    </row>
    <row r="493" spans="1:10" ht="15" thickBot="1">
      <c r="A493" s="2176" t="s">
        <v>7897</v>
      </c>
      <c r="B493" s="2180" t="s">
        <v>2905</v>
      </c>
      <c r="C493" s="2288">
        <v>33.700000000000003</v>
      </c>
      <c r="D493" s="2178">
        <v>5</v>
      </c>
      <c r="E493" s="2725">
        <f t="shared" si="51"/>
        <v>7559.5499999999993</v>
      </c>
      <c r="F493" s="2104">
        <f t="shared" si="41"/>
        <v>7559.55</v>
      </c>
      <c r="G493" s="2105">
        <f t="shared" si="50"/>
        <v>86934</v>
      </c>
      <c r="H493" s="659">
        <f>ROUND(IF('Заказ, cкидки и курсы валют'!$J$23*E493/1000*D493&lt;387,387,'Заказ, cкидки и курсы валют'!$J$23*E493/1000*D493)*(1-'Заказ, cкидки и курсы валют'!$I$12),2)</f>
        <v>434.67</v>
      </c>
      <c r="I493" s="2179"/>
      <c r="J493" s="2100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521.6</v>
      </c>
    </row>
    <row r="494" spans="1:10" ht="15" thickBot="1">
      <c r="A494" s="2176" t="s">
        <v>7898</v>
      </c>
      <c r="B494" s="2180" t="s">
        <v>200</v>
      </c>
      <c r="C494" s="2288">
        <v>36.200000000000003</v>
      </c>
      <c r="D494" s="2178">
        <v>5</v>
      </c>
      <c r="E494" s="2725">
        <f t="shared" si="51"/>
        <v>7945.08</v>
      </c>
      <c r="F494" s="2104">
        <f t="shared" si="41"/>
        <v>7945.08</v>
      </c>
      <c r="G494" s="2105">
        <f t="shared" si="50"/>
        <v>91368</v>
      </c>
      <c r="H494" s="659">
        <f>ROUND(IF('Заказ, cкидки и курсы валют'!$J$23*E494/1000*D494&lt;387,387,'Заказ, cкидки и курсы валют'!$J$23*E494/1000*D494)*(1-'Заказ, cкидки и курсы валют'!$I$12),2)</f>
        <v>456.84</v>
      </c>
      <c r="I494" s="2179"/>
      <c r="J494" s="2100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548.21</v>
      </c>
    </row>
    <row r="495" spans="1:10" ht="15" thickBot="1">
      <c r="A495" s="2176" t="s">
        <v>7899</v>
      </c>
      <c r="B495" s="2180" t="s">
        <v>1304</v>
      </c>
      <c r="C495" s="2288">
        <v>38.6</v>
      </c>
      <c r="D495" s="2178">
        <v>5</v>
      </c>
      <c r="E495" s="2725">
        <f t="shared" si="51"/>
        <v>8626.7999999999993</v>
      </c>
      <c r="F495" s="2104">
        <f t="shared" si="41"/>
        <v>8626.7999999999993</v>
      </c>
      <c r="G495" s="2105">
        <f t="shared" si="50"/>
        <v>99208</v>
      </c>
      <c r="H495" s="659">
        <f>ROUND(IF('Заказ, cкидки и курсы валют'!$J$23*E495/1000*D495&lt;387,387,'Заказ, cкидки и курсы валют'!$J$23*E495/1000*D495)*(1-'Заказ, cкидки и курсы валют'!$I$12),2)</f>
        <v>496.04</v>
      </c>
      <c r="I495" s="2179"/>
      <c r="J495" s="2100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595.25</v>
      </c>
    </row>
    <row r="496" spans="1:10" ht="15" thickBot="1">
      <c r="A496" s="2176" t="s">
        <v>7900</v>
      </c>
      <c r="B496" s="2180" t="s">
        <v>201</v>
      </c>
      <c r="C496" s="2288">
        <v>41</v>
      </c>
      <c r="D496" s="2178">
        <v>5</v>
      </c>
      <c r="E496" s="2725">
        <f t="shared" si="51"/>
        <v>9172.23</v>
      </c>
      <c r="F496" s="2104">
        <f t="shared" si="41"/>
        <v>9172.23</v>
      </c>
      <c r="G496" s="2105">
        <f t="shared" si="50"/>
        <v>105479.99999999999</v>
      </c>
      <c r="H496" s="659">
        <f>ROUND(IF('Заказ, cкидки и курсы валют'!$J$23*E496/1000*D496&lt;387,387,'Заказ, cкидки и курсы валют'!$J$23*E496/1000*D496)*(1-'Заказ, cкидки и курсы валют'!$I$12),2)</f>
        <v>527.4</v>
      </c>
      <c r="I496" s="2179"/>
      <c r="J496" s="2100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632.88</v>
      </c>
    </row>
    <row r="497" spans="1:10" ht="15" thickBot="1">
      <c r="A497" s="2176" t="s">
        <v>7901</v>
      </c>
      <c r="B497" s="2180" t="s">
        <v>607</v>
      </c>
      <c r="C497" s="2288">
        <v>46</v>
      </c>
      <c r="D497" s="2178">
        <v>5</v>
      </c>
      <c r="E497" s="2725">
        <f t="shared" si="51"/>
        <v>10225.89</v>
      </c>
      <c r="F497" s="2104">
        <f t="shared" si="41"/>
        <v>10225.89</v>
      </c>
      <c r="G497" s="2105">
        <f t="shared" si="50"/>
        <v>117598</v>
      </c>
      <c r="H497" s="659">
        <f>ROUND(IF('Заказ, cкидки и курсы валют'!$J$23*E497/1000*D497&lt;387,387,'Заказ, cкидки и курсы валют'!$J$23*E497/1000*D497)*(1-'Заказ, cкидки и курсы валют'!$I$12),2)</f>
        <v>587.99</v>
      </c>
      <c r="I497" s="2179"/>
      <c r="J497" s="2100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635.03</v>
      </c>
    </row>
    <row r="498" spans="1:10" ht="15" thickBot="1">
      <c r="A498" s="2176" t="s">
        <v>7902</v>
      </c>
      <c r="B498" s="2180" t="s">
        <v>202</v>
      </c>
      <c r="C498" s="2288">
        <v>51.08</v>
      </c>
      <c r="D498" s="2178">
        <v>5</v>
      </c>
      <c r="E498" s="2725">
        <f t="shared" si="51"/>
        <v>12039.33</v>
      </c>
      <c r="F498" s="2104">
        <f t="shared" si="41"/>
        <v>12039.33</v>
      </c>
      <c r="G498" s="2105">
        <f t="shared" si="50"/>
        <v>138452</v>
      </c>
      <c r="H498" s="659">
        <f>ROUND(IF('Заказ, cкидки и курсы валют'!$J$23*E498/1000*D498&lt;387,387,'Заказ, cкидки и курсы валют'!$J$23*E498/1000*D498)*(1-'Заказ, cкидки и курсы валют'!$I$12),2)</f>
        <v>692.26</v>
      </c>
      <c r="I498" s="2179"/>
      <c r="J498" s="2100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747.64</v>
      </c>
    </row>
    <row r="499" spans="1:10" ht="15" thickBot="1">
      <c r="A499" s="2176" t="s">
        <v>7903</v>
      </c>
      <c r="B499" s="2180" t="s">
        <v>606</v>
      </c>
      <c r="C499" s="2288">
        <v>55.7</v>
      </c>
      <c r="D499" s="2178">
        <v>5</v>
      </c>
      <c r="E499" s="2725">
        <f t="shared" si="51"/>
        <v>12479.76</v>
      </c>
      <c r="F499" s="2104">
        <f t="shared" si="41"/>
        <v>12479.76</v>
      </c>
      <c r="G499" s="2105">
        <f t="shared" si="50"/>
        <v>143518</v>
      </c>
      <c r="H499" s="659">
        <f>ROUND(IF('Заказ, cкидки и курсы валют'!$J$23*E499/1000*D499&lt;387,387,'Заказ, cкидки и курсы валют'!$J$23*E499/1000*D499)*(1-'Заказ, cкидки и курсы валют'!$I$12),2)</f>
        <v>717.59</v>
      </c>
      <c r="I499" s="2179"/>
      <c r="J499" s="2100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775</v>
      </c>
    </row>
    <row r="500" spans="1:10" ht="15" thickBot="1">
      <c r="A500" s="2176" t="s">
        <v>7904</v>
      </c>
      <c r="B500" s="2180" t="s">
        <v>203</v>
      </c>
      <c r="C500" s="2288">
        <v>60.7</v>
      </c>
      <c r="D500" s="2178">
        <v>5</v>
      </c>
      <c r="E500" s="2725">
        <f t="shared" si="51"/>
        <v>13627.47</v>
      </c>
      <c r="F500" s="2104">
        <f t="shared" si="41"/>
        <v>13627.47</v>
      </c>
      <c r="G500" s="2105">
        <f t="shared" si="50"/>
        <v>156716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783.58</v>
      </c>
      <c r="I500" s="2179"/>
      <c r="J500" s="2100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846.27</v>
      </c>
    </row>
    <row r="501" spans="1:10" ht="15" thickBot="1">
      <c r="A501" s="2176" t="s">
        <v>7905</v>
      </c>
      <c r="B501" s="2180" t="s">
        <v>204</v>
      </c>
      <c r="C501" s="2288">
        <v>70.599999999999994</v>
      </c>
      <c r="D501" s="2178">
        <v>5</v>
      </c>
      <c r="E501" s="2725">
        <f t="shared" si="51"/>
        <v>15994.829999999998</v>
      </c>
      <c r="F501" s="2104">
        <f t="shared" si="41"/>
        <v>15994.83</v>
      </c>
      <c r="G501" s="2105">
        <f t="shared" si="50"/>
        <v>183940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919.7</v>
      </c>
      <c r="I501" s="2179"/>
      <c r="J501" s="2100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993.28</v>
      </c>
    </row>
    <row r="502" spans="1:10" ht="15" thickBot="1">
      <c r="A502" s="2176" t="s">
        <v>7906</v>
      </c>
      <c r="B502" s="2180" t="s">
        <v>205</v>
      </c>
      <c r="C502" s="2288">
        <v>80.17</v>
      </c>
      <c r="D502" s="2178">
        <v>2</v>
      </c>
      <c r="E502" s="2725">
        <f t="shared" si="51"/>
        <v>18046.89</v>
      </c>
      <c r="F502" s="2104">
        <f t="shared" si="41"/>
        <v>18046.89</v>
      </c>
      <c r="G502" s="2105">
        <f t="shared" si="50"/>
        <v>207540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415.08</v>
      </c>
      <c r="I502" s="2179"/>
      <c r="J502" s="2100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498.1</v>
      </c>
    </row>
    <row r="503" spans="1:10" ht="15" thickBot="1">
      <c r="A503" s="2176" t="s">
        <v>7907</v>
      </c>
      <c r="B503" s="2180" t="s">
        <v>208</v>
      </c>
      <c r="C503" s="2288">
        <v>110.4</v>
      </c>
      <c r="D503" s="2178">
        <v>2</v>
      </c>
      <c r="E503" s="2725">
        <f t="shared" si="51"/>
        <v>25488.81</v>
      </c>
      <c r="F503" s="2104">
        <f t="shared" si="41"/>
        <v>25488.81</v>
      </c>
      <c r="G503" s="2105">
        <f t="shared" si="50"/>
        <v>293120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586.24</v>
      </c>
      <c r="I503" s="2179"/>
      <c r="J503" s="2100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633.14</v>
      </c>
    </row>
    <row r="504" spans="1:10" ht="15" thickBot="1">
      <c r="A504" s="2176" t="s">
        <v>7908</v>
      </c>
      <c r="B504" s="2180" t="s">
        <v>4043</v>
      </c>
      <c r="C504" s="2288">
        <v>31</v>
      </c>
      <c r="D504" s="2178">
        <v>10</v>
      </c>
      <c r="E504" s="2725">
        <f t="shared" si="51"/>
        <v>7655.4600000000009</v>
      </c>
      <c r="F504" s="2104">
        <f t="shared" si="41"/>
        <v>7655.46</v>
      </c>
      <c r="G504" s="2105">
        <f t="shared" si="50"/>
        <v>88038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880.38</v>
      </c>
      <c r="I504" s="2179"/>
      <c r="J504" s="2100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950.81</v>
      </c>
    </row>
    <row r="505" spans="1:10" ht="15" thickBot="1">
      <c r="A505" s="2176" t="s">
        <v>7909</v>
      </c>
      <c r="B505" s="2180" t="s">
        <v>4044</v>
      </c>
      <c r="C505" s="2288">
        <v>33.880000000000003</v>
      </c>
      <c r="D505" s="2178">
        <v>10</v>
      </c>
      <c r="E505" s="2725">
        <f t="shared" si="51"/>
        <v>8079.42</v>
      </c>
      <c r="F505" s="2104">
        <f t="shared" si="41"/>
        <v>8079.42</v>
      </c>
      <c r="G505" s="2105">
        <f t="shared" si="50"/>
        <v>92913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929.13</v>
      </c>
      <c r="I505" s="2179"/>
      <c r="J505" s="2100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929.13</v>
      </c>
    </row>
    <row r="506" spans="1:10" ht="15" thickBot="1">
      <c r="A506" s="2176" t="s">
        <v>7910</v>
      </c>
      <c r="B506" s="2180" t="s">
        <v>3131</v>
      </c>
      <c r="C506" s="2288">
        <v>37.700000000000003</v>
      </c>
      <c r="D506" s="2178">
        <v>5</v>
      </c>
      <c r="E506" s="2725">
        <f t="shared" si="51"/>
        <v>8838.27</v>
      </c>
      <c r="F506" s="2104">
        <f t="shared" si="41"/>
        <v>8838.27</v>
      </c>
      <c r="G506" s="2105">
        <f t="shared" si="50"/>
        <v>101640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508.2</v>
      </c>
      <c r="I506" s="2179"/>
      <c r="J506" s="2100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609.84</v>
      </c>
    </row>
    <row r="507" spans="1:10" ht="15" thickBot="1">
      <c r="A507" s="2176" t="s">
        <v>7911</v>
      </c>
      <c r="B507" s="2180" t="s">
        <v>1006</v>
      </c>
      <c r="C507" s="2288">
        <v>41.3</v>
      </c>
      <c r="D507" s="2178">
        <v>10</v>
      </c>
      <c r="E507" s="2725">
        <f t="shared" si="51"/>
        <v>10091.219999999999</v>
      </c>
      <c r="F507" s="2104">
        <f t="shared" si="41"/>
        <v>10091.219999999999</v>
      </c>
      <c r="G507" s="2105">
        <f t="shared" si="50"/>
        <v>116049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1160.49</v>
      </c>
      <c r="I507" s="2179"/>
      <c r="J507" s="2100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1160.49</v>
      </c>
    </row>
    <row r="508" spans="1:10" ht="15" thickBot="1">
      <c r="A508" s="2176" t="s">
        <v>7912</v>
      </c>
      <c r="B508" s="2180" t="s">
        <v>2906</v>
      </c>
      <c r="C508" s="2288">
        <v>44.9</v>
      </c>
      <c r="D508" s="2178">
        <v>5</v>
      </c>
      <c r="E508" s="2725">
        <f t="shared" si="51"/>
        <v>9893.19</v>
      </c>
      <c r="F508" s="2104">
        <f t="shared" si="41"/>
        <v>9893.19</v>
      </c>
      <c r="G508" s="2105">
        <f t="shared" si="50"/>
        <v>113772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568.86</v>
      </c>
      <c r="I508" s="2179"/>
      <c r="J508" s="2100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614.37</v>
      </c>
    </row>
    <row r="509" spans="1:10" ht="15" thickBot="1">
      <c r="A509" s="2176" t="s">
        <v>7913</v>
      </c>
      <c r="B509" s="2180" t="s">
        <v>1007</v>
      </c>
      <c r="C509" s="2288">
        <v>48.5</v>
      </c>
      <c r="D509" s="2178">
        <v>5</v>
      </c>
      <c r="E509" s="2725">
        <f t="shared" si="51"/>
        <v>11852.25</v>
      </c>
      <c r="F509" s="2104">
        <f t="shared" si="41"/>
        <v>11852.25</v>
      </c>
      <c r="G509" s="2105">
        <f t="shared" si="50"/>
        <v>136300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681.5</v>
      </c>
      <c r="I509" s="2179"/>
      <c r="J509" s="2100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736.02</v>
      </c>
    </row>
    <row r="510" spans="1:10" ht="15" thickBot="1">
      <c r="A510" s="2176" t="s">
        <v>7914</v>
      </c>
      <c r="B510" s="2180" t="s">
        <v>2907</v>
      </c>
      <c r="C510" s="2288">
        <v>52</v>
      </c>
      <c r="D510" s="2178">
        <v>5</v>
      </c>
      <c r="E510" s="2725">
        <f t="shared" si="51"/>
        <v>11573.73</v>
      </c>
      <c r="F510" s="2104">
        <f t="shared" ref="F510:F548" si="52">ROUND(E510*(1-$F$11),2)</f>
        <v>11573.73</v>
      </c>
      <c r="G510" s="2105">
        <f t="shared" si="50"/>
        <v>133098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665.49</v>
      </c>
      <c r="I510" s="2179"/>
      <c r="J510" s="2100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718.73</v>
      </c>
    </row>
    <row r="511" spans="1:10" ht="15" thickBot="1">
      <c r="A511" s="2176" t="s">
        <v>7915</v>
      </c>
      <c r="B511" s="2180" t="s">
        <v>4045</v>
      </c>
      <c r="C511" s="2288">
        <v>55.6</v>
      </c>
      <c r="D511" s="2178">
        <v>5</v>
      </c>
      <c r="E511" s="2725">
        <f t="shared" ref="E511:E542" si="53">E394*3</f>
        <v>12631.380000000001</v>
      </c>
      <c r="F511" s="2104">
        <f t="shared" si="52"/>
        <v>12631.38</v>
      </c>
      <c r="G511" s="2105">
        <f t="shared" ref="G511:G548" si="54">H511/D511*1000</f>
        <v>145260</v>
      </c>
      <c r="H511" s="659">
        <f>ROUND(IF('Заказ, cкидки и курсы валют'!$J$23*E511/1000*D511&lt;387,387,'Заказ, cкидки и курсы валют'!$J$23*E511/1000*D511)*(1-'Заказ, cкидки и курсы валют'!$I$12),2)</f>
        <v>726.3</v>
      </c>
      <c r="I511" s="2179"/>
      <c r="J511" s="2100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784.4</v>
      </c>
    </row>
    <row r="512" spans="1:10" ht="15" thickBot="1">
      <c r="A512" s="2176" t="s">
        <v>7916</v>
      </c>
      <c r="B512" s="2180" t="s">
        <v>242</v>
      </c>
      <c r="C512" s="2288">
        <v>58.2</v>
      </c>
      <c r="D512" s="2178">
        <v>2</v>
      </c>
      <c r="E512" s="2725">
        <f t="shared" si="53"/>
        <v>13011.36</v>
      </c>
      <c r="F512" s="2104">
        <f t="shared" si="52"/>
        <v>13011.36</v>
      </c>
      <c r="G512" s="2105">
        <f t="shared" si="54"/>
        <v>193500</v>
      </c>
      <c r="H512" s="659">
        <f>ROUND(IF('Заказ, cкидки и курсы валют'!$J$23*E512/1000*D512&lt;387,387,'Заказ, cкидки и курсы валют'!$J$23*E512/1000*D512)*(1-'Заказ, cкидки и курсы валют'!$I$12),2)</f>
        <v>387</v>
      </c>
      <c r="I512" s="2179"/>
      <c r="J512" s="2100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464.4</v>
      </c>
    </row>
    <row r="513" spans="1:10" ht="15" thickBot="1">
      <c r="A513" s="2176" t="s">
        <v>7917</v>
      </c>
      <c r="B513" s="2180" t="s">
        <v>611</v>
      </c>
      <c r="C513" s="2288">
        <v>66.400000000000006</v>
      </c>
      <c r="D513" s="2178">
        <v>5</v>
      </c>
      <c r="E513" s="2725">
        <f t="shared" si="53"/>
        <v>14901.72</v>
      </c>
      <c r="F513" s="2104">
        <f t="shared" si="52"/>
        <v>14901.72</v>
      </c>
      <c r="G513" s="2105">
        <f t="shared" si="54"/>
        <v>171370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856.85</v>
      </c>
      <c r="I513" s="2179"/>
      <c r="J513" s="2100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925.4</v>
      </c>
    </row>
    <row r="514" spans="1:10" ht="15" thickBot="1">
      <c r="A514" s="2176" t="s">
        <v>7918</v>
      </c>
      <c r="B514" s="2180" t="s">
        <v>2908</v>
      </c>
      <c r="C514" s="2288">
        <v>73.599999999999994</v>
      </c>
      <c r="D514" s="2178">
        <v>2</v>
      </c>
      <c r="E514" s="2725">
        <f t="shared" si="53"/>
        <v>16127.25</v>
      </c>
      <c r="F514" s="2104">
        <f t="shared" si="52"/>
        <v>16127.25</v>
      </c>
      <c r="G514" s="2105">
        <f t="shared" si="54"/>
        <v>193500</v>
      </c>
      <c r="H514" s="659">
        <f>ROUND(IF('Заказ, cкидки и курсы валют'!$J$23*E514/1000*D514&lt;387,387,'Заказ, cкидки и курсы валют'!$J$23*E514/1000*D514)*(1-'Заказ, cкидки и курсы валют'!$I$12),2)</f>
        <v>387</v>
      </c>
      <c r="I514" s="2179"/>
      <c r="J514" s="2100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464.4</v>
      </c>
    </row>
    <row r="515" spans="1:10" ht="15" thickBot="1">
      <c r="A515" s="2176" t="s">
        <v>7919</v>
      </c>
      <c r="B515" s="2180" t="s">
        <v>662</v>
      </c>
      <c r="C515" s="2346">
        <v>74.349999999999994</v>
      </c>
      <c r="D515" s="2178">
        <v>2</v>
      </c>
      <c r="E515" s="2725">
        <f t="shared" si="53"/>
        <v>18504.84</v>
      </c>
      <c r="F515" s="2104">
        <f t="shared" si="52"/>
        <v>18504.84</v>
      </c>
      <c r="G515" s="2105">
        <f t="shared" si="54"/>
        <v>212805</v>
      </c>
      <c r="H515" s="659">
        <f>ROUND(IF('Заказ, cкидки и курсы валют'!$J$23*E515/1000*D515&lt;387,387,'Заказ, cкидки и курсы валют'!$J$23*E515/1000*D515)*(1-'Заказ, cкидки и курсы валют'!$I$12),2)</f>
        <v>425.61</v>
      </c>
      <c r="I515" s="2179"/>
      <c r="J515" s="2100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510.73</v>
      </c>
    </row>
    <row r="516" spans="1:10" ht="17.25" customHeight="1" thickBot="1">
      <c r="A516" s="2176" t="s">
        <v>7920</v>
      </c>
      <c r="B516" s="2180" t="s">
        <v>1295</v>
      </c>
      <c r="C516" s="2288">
        <v>88.7</v>
      </c>
      <c r="D516" s="2178">
        <v>5</v>
      </c>
      <c r="E516" s="2725">
        <f t="shared" si="53"/>
        <v>19239.599999999999</v>
      </c>
      <c r="F516" s="2104">
        <f t="shared" si="52"/>
        <v>19239.599999999999</v>
      </c>
      <c r="G516" s="2105">
        <f t="shared" si="54"/>
        <v>221256</v>
      </c>
      <c r="H516" s="659">
        <f>ROUND(IF('Заказ, cкидки и курсы валют'!$J$23*E516/1000*D516&lt;387,387,'Заказ, cкидки и курсы валют'!$J$23*E516/1000*D516)*(1-'Заказ, cкидки и курсы валют'!$I$12),2)</f>
        <v>1106.28</v>
      </c>
      <c r="I516" s="2179"/>
      <c r="J516" s="2100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1106.28</v>
      </c>
    </row>
    <row r="517" spans="1:10" ht="15" thickBot="1">
      <c r="A517" s="2176" t="s">
        <v>7921</v>
      </c>
      <c r="B517" s="2180" t="s">
        <v>1296</v>
      </c>
      <c r="C517" s="2288">
        <v>103.34</v>
      </c>
      <c r="D517" s="2178">
        <v>5</v>
      </c>
      <c r="E517" s="2725">
        <f t="shared" si="53"/>
        <v>22739.579999999998</v>
      </c>
      <c r="F517" s="2104">
        <f t="shared" si="52"/>
        <v>22739.58</v>
      </c>
      <c r="G517" s="2105">
        <f t="shared" si="54"/>
        <v>261505.99999999997</v>
      </c>
      <c r="H517" s="659">
        <f>ROUND(IF('Заказ, cкидки и курсы валют'!$J$23*E517/1000*D517&lt;387,387,'Заказ, cкидки и курсы валют'!$J$23*E517/1000*D517)*(1-'Заказ, cкидки и курсы валют'!$I$12),2)</f>
        <v>1307.53</v>
      </c>
      <c r="I517" s="2179"/>
      <c r="J517" s="2100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1307.53</v>
      </c>
    </row>
    <row r="518" spans="1:10" ht="15" thickBot="1">
      <c r="A518" s="2176" t="s">
        <v>7922</v>
      </c>
      <c r="B518" s="2180" t="s">
        <v>212</v>
      </c>
      <c r="C518" s="2288">
        <v>117.53</v>
      </c>
      <c r="D518" s="2178">
        <v>2</v>
      </c>
      <c r="E518" s="2725">
        <f t="shared" si="53"/>
        <v>26034.870000000003</v>
      </c>
      <c r="F518" s="2104">
        <f t="shared" si="52"/>
        <v>26034.87</v>
      </c>
      <c r="G518" s="2105">
        <f t="shared" si="54"/>
        <v>299400</v>
      </c>
      <c r="H518" s="659">
        <f>ROUND(IF('Заказ, cкидки и курсы валют'!$J$23*E518/1000*D518&lt;387,387,'Заказ, cкидки и курсы валют'!$J$23*E518/1000*D518)*(1-'Заказ, cкидки и курсы валют'!$I$12),2)</f>
        <v>598.79999999999995</v>
      </c>
      <c r="I518" s="2179"/>
      <c r="J518" s="2100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646.70000000000005</v>
      </c>
    </row>
    <row r="519" spans="1:10" ht="15" thickBot="1">
      <c r="A519" s="2176" t="s">
        <v>10724</v>
      </c>
      <c r="B519" s="2180" t="s">
        <v>213</v>
      </c>
      <c r="C519" s="2288">
        <v>118</v>
      </c>
      <c r="D519" s="2178">
        <v>2</v>
      </c>
      <c r="E519" s="2725">
        <f t="shared" si="53"/>
        <v>32546.399999999998</v>
      </c>
      <c r="F519" s="2104">
        <f t="shared" si="52"/>
        <v>32546.400000000001</v>
      </c>
      <c r="G519" s="2105">
        <f t="shared" si="54"/>
        <v>374285</v>
      </c>
      <c r="H519" s="659">
        <f>ROUND(IF('Заказ, cкидки и курсы валют'!$J$23*E519/1000*D519&lt;387,387,'Заказ, cкидки и курсы валют'!$J$23*E519/1000*D519)*(1-'Заказ, cкидки и курсы валют'!$I$12),2)</f>
        <v>748.57</v>
      </c>
      <c r="I519" s="2179"/>
      <c r="J519" s="2100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808.46</v>
      </c>
    </row>
    <row r="520" spans="1:10" ht="15" thickBot="1">
      <c r="A520" s="2176" t="s">
        <v>7923</v>
      </c>
      <c r="B520" s="2180" t="s">
        <v>2424</v>
      </c>
      <c r="C520" s="2288">
        <v>76.319999999999993</v>
      </c>
      <c r="D520" s="2178">
        <v>1</v>
      </c>
      <c r="E520" s="2725">
        <f t="shared" si="53"/>
        <v>18326.13</v>
      </c>
      <c r="F520" s="2104">
        <f t="shared" si="52"/>
        <v>18326.13</v>
      </c>
      <c r="G520" s="2105">
        <f t="shared" si="54"/>
        <v>387000</v>
      </c>
      <c r="H520" s="659">
        <f>ROUND(IF('Заказ, cкидки и курсы валют'!$J$23*E520/1000*D520&lt;387,387,'Заказ, cкидки и курсы валют'!$J$23*E520/1000*D520)*(1-'Заказ, cкидки и курсы валют'!$I$12),2)</f>
        <v>387</v>
      </c>
      <c r="I520" s="2179"/>
      <c r="J520" s="2100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464.4</v>
      </c>
    </row>
    <row r="521" spans="1:10" ht="15" thickBot="1">
      <c r="A521" s="2176" t="s">
        <v>7924</v>
      </c>
      <c r="B521" s="2180" t="s">
        <v>3178</v>
      </c>
      <c r="C521" s="2288">
        <v>90.2</v>
      </c>
      <c r="D521" s="2178">
        <v>1</v>
      </c>
      <c r="E521" s="2725">
        <f t="shared" si="53"/>
        <v>21253.77</v>
      </c>
      <c r="F521" s="2104">
        <f t="shared" si="52"/>
        <v>21253.77</v>
      </c>
      <c r="G521" s="2105">
        <f t="shared" si="54"/>
        <v>387000</v>
      </c>
      <c r="H521" s="659">
        <f>ROUND(IF('Заказ, cкидки и курсы валют'!$J$23*E521/1000*D521&lt;387,387,'Заказ, cкидки и курсы валют'!$J$23*E521/1000*D521)*(1-'Заказ, cкидки и курсы валют'!$I$12),2)</f>
        <v>387</v>
      </c>
      <c r="I521" s="2179"/>
      <c r="J521" s="2100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464.4</v>
      </c>
    </row>
    <row r="522" spans="1:10" ht="15" thickBot="1">
      <c r="A522" s="2176" t="s">
        <v>7925</v>
      </c>
      <c r="B522" s="2180" t="s">
        <v>3142</v>
      </c>
      <c r="C522" s="2288">
        <v>97.1</v>
      </c>
      <c r="D522" s="2178">
        <v>1</v>
      </c>
      <c r="E522" s="2725">
        <f t="shared" si="53"/>
        <v>24638.639999999999</v>
      </c>
      <c r="F522" s="2104">
        <f t="shared" si="52"/>
        <v>24638.639999999999</v>
      </c>
      <c r="G522" s="2105">
        <f t="shared" si="54"/>
        <v>387000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2179"/>
      <c r="J522" s="2100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5" thickBot="1">
      <c r="A523" s="2176" t="s">
        <v>7926</v>
      </c>
      <c r="B523" s="2180" t="s">
        <v>3179</v>
      </c>
      <c r="C523" s="2288">
        <v>103</v>
      </c>
      <c r="D523" s="2178">
        <v>1</v>
      </c>
      <c r="E523" s="2725">
        <f t="shared" si="53"/>
        <v>22514.16</v>
      </c>
      <c r="F523" s="2104">
        <f t="shared" si="52"/>
        <v>22514.16</v>
      </c>
      <c r="G523" s="2105">
        <f t="shared" si="54"/>
        <v>387000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387</v>
      </c>
      <c r="I523" s="2179"/>
      <c r="J523" s="2100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464.4</v>
      </c>
    </row>
    <row r="524" spans="1:10" ht="15" thickBot="1">
      <c r="A524" s="2176" t="s">
        <v>7927</v>
      </c>
      <c r="B524" s="2180" t="s">
        <v>4047</v>
      </c>
      <c r="C524" s="2288">
        <v>110</v>
      </c>
      <c r="D524" s="2178">
        <v>1</v>
      </c>
      <c r="E524" s="2725">
        <f t="shared" si="53"/>
        <v>27667.71</v>
      </c>
      <c r="F524" s="2104">
        <f t="shared" si="52"/>
        <v>27667.71</v>
      </c>
      <c r="G524" s="2105">
        <f t="shared" si="54"/>
        <v>387000</v>
      </c>
      <c r="H524" s="659">
        <f>ROUND(IF('Заказ, cкидки и курсы валют'!$J$23*E524/1000*D524&lt;387,387,'Заказ, cкидки и курсы валют'!$J$23*E524/1000*D524)*(1-'Заказ, cкидки и курсы валют'!$I$12),2)</f>
        <v>387</v>
      </c>
      <c r="I524" s="2179"/>
      <c r="J524" s="2100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464.4</v>
      </c>
    </row>
    <row r="525" spans="1:10" ht="15" thickBot="1">
      <c r="A525" s="2176" t="s">
        <v>7928</v>
      </c>
      <c r="B525" s="2180" t="s">
        <v>3180</v>
      </c>
      <c r="C525" s="2288">
        <v>115.7</v>
      </c>
      <c r="D525" s="2178">
        <v>1</v>
      </c>
      <c r="E525" s="2725">
        <f t="shared" si="53"/>
        <v>29666.28</v>
      </c>
      <c r="F525" s="2104">
        <f t="shared" si="52"/>
        <v>29666.28</v>
      </c>
      <c r="G525" s="2105">
        <f t="shared" si="54"/>
        <v>387000</v>
      </c>
      <c r="H525" s="659">
        <f>ROUND(IF('Заказ, cкидки и курсы валют'!$J$23*E525/1000*D525&lt;387,387,'Заказ, cкидки и курсы валют'!$J$23*E525/1000*D525)*(1-'Заказ, cкидки и курсы валют'!$I$12),2)</f>
        <v>387</v>
      </c>
      <c r="I525" s="2179"/>
      <c r="J525" s="2100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464.4</v>
      </c>
    </row>
    <row r="526" spans="1:10" ht="15" thickBot="1">
      <c r="A526" s="2176" t="s">
        <v>7929</v>
      </c>
      <c r="B526" s="2180" t="s">
        <v>3181</v>
      </c>
      <c r="C526" s="2288">
        <v>128</v>
      </c>
      <c r="D526" s="2178">
        <v>1</v>
      </c>
      <c r="E526" s="2725">
        <f t="shared" si="53"/>
        <v>29950.89</v>
      </c>
      <c r="F526" s="2104">
        <f t="shared" si="52"/>
        <v>29950.89</v>
      </c>
      <c r="G526" s="2105">
        <f t="shared" si="54"/>
        <v>387000</v>
      </c>
      <c r="H526" s="659">
        <f>ROUND(IF('Заказ, cкидки и курсы валют'!$J$23*E526/1000*D526&lt;387,387,'Заказ, cкидки и курсы валют'!$J$23*E526/1000*D526)*(1-'Заказ, cкидки и курсы валют'!$I$12),2)</f>
        <v>387</v>
      </c>
      <c r="I526" s="2179"/>
      <c r="J526" s="2100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464.4</v>
      </c>
    </row>
    <row r="527" spans="1:10" ht="15" thickBot="1">
      <c r="A527" s="2176" t="s">
        <v>7930</v>
      </c>
      <c r="B527" s="2180" t="s">
        <v>3172</v>
      </c>
      <c r="C527" s="2288">
        <v>141</v>
      </c>
      <c r="D527" s="2178">
        <v>1</v>
      </c>
      <c r="E527" s="2725">
        <f t="shared" si="53"/>
        <v>33214.199999999997</v>
      </c>
      <c r="F527" s="2104">
        <f t="shared" si="52"/>
        <v>33214.199999999997</v>
      </c>
      <c r="G527" s="2105">
        <f t="shared" si="54"/>
        <v>387000</v>
      </c>
      <c r="H527" s="659">
        <f>ROUND(IF('Заказ, cкидки и курсы валют'!$J$23*E527/1000*D527&lt;387,387,'Заказ, cкидки и курсы валют'!$J$23*E527/1000*D527)*(1-'Заказ, cкидки и курсы валют'!$I$12),2)</f>
        <v>387</v>
      </c>
      <c r="I527" s="2179"/>
      <c r="J527" s="2100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464.4</v>
      </c>
    </row>
    <row r="528" spans="1:10" ht="15" thickBot="1">
      <c r="A528" s="2176" t="s">
        <v>7931</v>
      </c>
      <c r="B528" s="2180" t="s">
        <v>3182</v>
      </c>
      <c r="C528" s="2288">
        <v>157</v>
      </c>
      <c r="D528" s="2178">
        <v>1</v>
      </c>
      <c r="E528" s="2725">
        <f t="shared" si="53"/>
        <v>34362.21</v>
      </c>
      <c r="F528" s="2104">
        <f t="shared" si="52"/>
        <v>34362.21</v>
      </c>
      <c r="G528" s="2105">
        <f t="shared" si="54"/>
        <v>395170</v>
      </c>
      <c r="H528" s="659">
        <f>ROUND(IF('Заказ, cкидки и курсы валют'!$J$23*E528/1000*D528&lt;387,387,'Заказ, cкидки и курсы валют'!$J$23*E528/1000*D528)*(1-'Заказ, cкидки и курсы валют'!$I$12),2)</f>
        <v>395.17</v>
      </c>
      <c r="I528" s="2179"/>
      <c r="J528" s="2100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474.2</v>
      </c>
    </row>
    <row r="529" spans="1:10" ht="15" thickBot="1">
      <c r="A529" s="2176" t="s">
        <v>7932</v>
      </c>
      <c r="B529" s="2180" t="s">
        <v>3183</v>
      </c>
      <c r="C529" s="2288">
        <v>170</v>
      </c>
      <c r="D529" s="2178">
        <v>1</v>
      </c>
      <c r="E529" s="2725">
        <f t="shared" si="53"/>
        <v>37397.01</v>
      </c>
      <c r="F529" s="2104">
        <f t="shared" si="52"/>
        <v>37397.01</v>
      </c>
      <c r="G529" s="2105">
        <f t="shared" si="54"/>
        <v>430070</v>
      </c>
      <c r="H529" s="659">
        <f>ROUND(IF('Заказ, cкидки и курсы валют'!$J$23*E529/1000*D529&lt;387,387,'Заказ, cкидки и курсы валют'!$J$23*E529/1000*D529)*(1-'Заказ, cкидки и курсы валют'!$I$12),2)</f>
        <v>430.07</v>
      </c>
      <c r="I529" s="2179"/>
      <c r="J529" s="2100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516.08000000000004</v>
      </c>
    </row>
    <row r="530" spans="1:10" ht="15" thickBot="1">
      <c r="A530" s="2176" t="s">
        <v>7933</v>
      </c>
      <c r="B530" s="2180" t="s">
        <v>2063</v>
      </c>
      <c r="C530" s="2288">
        <v>181.2</v>
      </c>
      <c r="D530" s="2178">
        <v>1</v>
      </c>
      <c r="E530" s="2725">
        <f t="shared" si="53"/>
        <v>43474.86</v>
      </c>
      <c r="F530" s="2104">
        <f t="shared" si="52"/>
        <v>43474.86</v>
      </c>
      <c r="G530" s="2105">
        <f t="shared" si="54"/>
        <v>499960</v>
      </c>
      <c r="H530" s="659">
        <f>ROUND(IF('Заказ, cкидки и курсы валют'!$J$23*E530/1000*D530&lt;387,387,'Заказ, cкидки и курсы валют'!$J$23*E530/1000*D530)*(1-'Заказ, cкидки и курсы валют'!$I$12),2)</f>
        <v>499.96</v>
      </c>
      <c r="I530" s="2179"/>
      <c r="J530" s="2100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599.95000000000005</v>
      </c>
    </row>
    <row r="531" spans="1:10" ht="15" thickBot="1">
      <c r="A531" s="2176" t="s">
        <v>7934</v>
      </c>
      <c r="B531" s="2180" t="s">
        <v>2917</v>
      </c>
      <c r="C531" s="2288">
        <v>197</v>
      </c>
      <c r="D531" s="2178">
        <v>1</v>
      </c>
      <c r="E531" s="2725">
        <f t="shared" si="53"/>
        <v>43597.89</v>
      </c>
      <c r="F531" s="2104">
        <f t="shared" si="52"/>
        <v>43597.89</v>
      </c>
      <c r="G531" s="2105">
        <f t="shared" si="54"/>
        <v>501380</v>
      </c>
      <c r="H531" s="659">
        <f>ROUND(IF('Заказ, cкидки и курсы валют'!$J$23*E531/1000*D531&lt;387,387,'Заказ, cкидки и курсы валют'!$J$23*E531/1000*D531)*(1-'Заказ, cкидки и курсы валют'!$I$12),2)</f>
        <v>501.38</v>
      </c>
      <c r="I531" s="2179"/>
      <c r="J531" s="2100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601.66</v>
      </c>
    </row>
    <row r="532" spans="1:10" ht="15" thickBot="1">
      <c r="A532" s="2176" t="s">
        <v>7935</v>
      </c>
      <c r="B532" s="2180" t="s">
        <v>1299</v>
      </c>
      <c r="C532" s="2288">
        <v>220.4</v>
      </c>
      <c r="D532" s="2178">
        <v>1</v>
      </c>
      <c r="E532" s="2725">
        <f t="shared" si="53"/>
        <v>48733.8</v>
      </c>
      <c r="F532" s="2104">
        <f t="shared" si="52"/>
        <v>48733.8</v>
      </c>
      <c r="G532" s="2105">
        <f t="shared" si="54"/>
        <v>560440</v>
      </c>
      <c r="H532" s="659">
        <f>ROUND(IF('Заказ, cкидки и курсы валют'!$J$23*E532/1000*D532&lt;387,387,'Заказ, cкидки и курсы валют'!$J$23*E532/1000*D532)*(1-'Заказ, cкидки и курсы валют'!$I$12),2)</f>
        <v>560.44000000000005</v>
      </c>
      <c r="I532" s="2179"/>
      <c r="J532" s="2100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605.28</v>
      </c>
    </row>
    <row r="533" spans="1:10" ht="15" thickBot="1">
      <c r="A533" s="2176" t="s">
        <v>7936</v>
      </c>
      <c r="B533" s="2180" t="s">
        <v>3184</v>
      </c>
      <c r="C533" s="2288">
        <v>115.7</v>
      </c>
      <c r="D533" s="2178">
        <v>1</v>
      </c>
      <c r="E533" s="2725">
        <f t="shared" si="53"/>
        <v>53408.19</v>
      </c>
      <c r="F533" s="2104">
        <f t="shared" si="52"/>
        <v>53408.19</v>
      </c>
      <c r="G533" s="2105">
        <f t="shared" si="54"/>
        <v>614190</v>
      </c>
      <c r="H533" s="659">
        <f>ROUND(IF('Заказ, cкидки и курсы валют'!$J$23*E533/1000*D533&lt;387,387,'Заказ, cкидки и курсы валют'!$J$23*E533/1000*D533)*(1-'Заказ, cкидки и курсы валют'!$I$12),2)</f>
        <v>614.19000000000005</v>
      </c>
      <c r="I533" s="2179"/>
      <c r="J533" s="2100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663.33</v>
      </c>
    </row>
    <row r="534" spans="1:10" ht="15" thickBot="1">
      <c r="A534" s="2176" t="s">
        <v>7937</v>
      </c>
      <c r="B534" s="2180" t="s">
        <v>3185</v>
      </c>
      <c r="C534" s="2288">
        <v>154</v>
      </c>
      <c r="D534" s="2178">
        <v>1</v>
      </c>
      <c r="E534" s="2725">
        <f t="shared" si="53"/>
        <v>37727.550000000003</v>
      </c>
      <c r="F534" s="2104">
        <f t="shared" si="52"/>
        <v>37727.550000000003</v>
      </c>
      <c r="G534" s="2105">
        <f t="shared" si="54"/>
        <v>433870</v>
      </c>
      <c r="H534" s="659">
        <f>ROUND(IF('Заказ, cкидки и курсы валют'!$J$23*E534/1000*D534&lt;387,387,'Заказ, cкидки и курсы валют'!$J$23*E534/1000*D534)*(1-'Заказ, cкидки и курсы валют'!$I$12),2)</f>
        <v>433.87</v>
      </c>
      <c r="I534" s="2179"/>
      <c r="J534" s="2100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520.64</v>
      </c>
    </row>
    <row r="535" spans="1:10" ht="15" thickBot="1">
      <c r="A535" s="2176" t="s">
        <v>7938</v>
      </c>
      <c r="B535" s="2180" t="s">
        <v>5979</v>
      </c>
      <c r="C535" s="2288">
        <v>165</v>
      </c>
      <c r="D535" s="2178">
        <v>1</v>
      </c>
      <c r="E535" s="2725">
        <f t="shared" si="53"/>
        <v>41420.49</v>
      </c>
      <c r="F535" s="2104">
        <f t="shared" si="52"/>
        <v>41420.49</v>
      </c>
      <c r="G535" s="2105">
        <f t="shared" si="54"/>
        <v>476340</v>
      </c>
      <c r="H535" s="659">
        <f>ROUND(IF('Заказ, cкидки и курсы валют'!$J$23*E535/1000*D535&lt;387,387,'Заказ, cкидки и курсы валют'!$J$23*E535/1000*D535)*(1-'Заказ, cкидки и курсы валют'!$I$12),2)</f>
        <v>476.34</v>
      </c>
      <c r="I535" s="2179"/>
      <c r="J535" s="2100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571.61</v>
      </c>
    </row>
    <row r="536" spans="1:10" ht="15" thickBot="1">
      <c r="A536" s="2176" t="s">
        <v>10725</v>
      </c>
      <c r="B536" s="2181" t="s">
        <v>3186</v>
      </c>
      <c r="C536" s="2288">
        <v>175.2</v>
      </c>
      <c r="D536" s="2182">
        <v>1</v>
      </c>
      <c r="E536" s="2725">
        <f t="shared" si="53"/>
        <v>39008.67</v>
      </c>
      <c r="F536" s="2104">
        <f t="shared" si="52"/>
        <v>39008.67</v>
      </c>
      <c r="G536" s="2105">
        <f t="shared" si="54"/>
        <v>448600</v>
      </c>
      <c r="H536" s="659">
        <f>ROUND(IF('Заказ, cкидки и курсы валют'!$J$23*E536/1000*D536&lt;387,387,'Заказ, cкидки и курсы валют'!$J$23*E536/1000*D536)*(1-'Заказ, cкидки и курсы валют'!$I$12),2)</f>
        <v>448.6</v>
      </c>
      <c r="I536" s="2179"/>
      <c r="J536" s="2100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538.32000000000005</v>
      </c>
    </row>
    <row r="537" spans="1:10" ht="15" thickBot="1">
      <c r="A537" s="2176" t="s">
        <v>7939</v>
      </c>
      <c r="B537" s="2180" t="s">
        <v>4048</v>
      </c>
      <c r="C537" s="2288">
        <v>186</v>
      </c>
      <c r="D537" s="2178">
        <v>1</v>
      </c>
      <c r="E537" s="2725">
        <f t="shared" si="53"/>
        <v>41308.800000000003</v>
      </c>
      <c r="F537" s="2104">
        <f t="shared" si="52"/>
        <v>41308.800000000003</v>
      </c>
      <c r="G537" s="2105">
        <f t="shared" si="54"/>
        <v>475050</v>
      </c>
      <c r="H537" s="659">
        <f>ROUND(IF('Заказ, cкидки и курсы валют'!$J$23*E537/1000*D537&lt;387,387,'Заказ, cкидки и курсы валют'!$J$23*E537/1000*D537)*(1-'Заказ, cкидки и курсы валют'!$I$12),2)</f>
        <v>475.05</v>
      </c>
      <c r="I537" s="2179"/>
      <c r="J537" s="2100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570.05999999999995</v>
      </c>
    </row>
    <row r="538" spans="1:10" ht="15" thickBot="1">
      <c r="A538" s="2176" t="s">
        <v>7940</v>
      </c>
      <c r="B538" s="2180" t="s">
        <v>3412</v>
      </c>
      <c r="C538" s="2288">
        <v>196</v>
      </c>
      <c r="D538" s="2178">
        <v>1</v>
      </c>
      <c r="E538" s="2725">
        <f t="shared" si="53"/>
        <v>46299.75</v>
      </c>
      <c r="F538" s="2104">
        <f t="shared" si="52"/>
        <v>46299.75</v>
      </c>
      <c r="G538" s="2105">
        <f t="shared" si="54"/>
        <v>532450</v>
      </c>
      <c r="H538" s="659">
        <f>ROUND(IF('Заказ, cкидки и курсы валют'!$J$23*E538/1000*D538&lt;387,387,'Заказ, cкидки и курсы валют'!$J$23*E538/1000*D538)*(1-'Заказ, cкидки и курсы валют'!$I$12),2)</f>
        <v>532.45000000000005</v>
      </c>
      <c r="I538" s="2179"/>
      <c r="J538" s="2100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638.94000000000005</v>
      </c>
    </row>
    <row r="539" spans="1:10" ht="15" thickBot="1">
      <c r="A539" s="2176" t="s">
        <v>7941</v>
      </c>
      <c r="B539" s="2180" t="s">
        <v>3413</v>
      </c>
      <c r="C539" s="2288">
        <v>217</v>
      </c>
      <c r="D539" s="2178">
        <v>1</v>
      </c>
      <c r="E539" s="2725">
        <f t="shared" si="53"/>
        <v>53941.680000000008</v>
      </c>
      <c r="F539" s="2104">
        <f t="shared" si="52"/>
        <v>53941.68</v>
      </c>
      <c r="G539" s="2105">
        <f t="shared" si="54"/>
        <v>620330</v>
      </c>
      <c r="H539" s="659">
        <f>ROUND(IF('Заказ, cкидки и курсы валют'!$J$23*E539/1000*D539&lt;387,387,'Заказ, cкидки и курсы валют'!$J$23*E539/1000*D539)*(1-'Заказ, cкидки и курсы валют'!$I$12),2)</f>
        <v>620.33000000000004</v>
      </c>
      <c r="I539" s="2179"/>
      <c r="J539" s="2100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669.96</v>
      </c>
    </row>
    <row r="540" spans="1:10" ht="15" thickBot="1">
      <c r="A540" s="2176" t="s">
        <v>7942</v>
      </c>
      <c r="B540" s="2180" t="s">
        <v>3414</v>
      </c>
      <c r="C540" s="2288">
        <v>237.22</v>
      </c>
      <c r="D540" s="2178">
        <v>1</v>
      </c>
      <c r="E540" s="2725">
        <f t="shared" si="53"/>
        <v>52637.79</v>
      </c>
      <c r="F540" s="2104">
        <f t="shared" si="52"/>
        <v>52637.79</v>
      </c>
      <c r="G540" s="2105">
        <f t="shared" si="54"/>
        <v>605330</v>
      </c>
      <c r="H540" s="659">
        <f>ROUND(IF('Заказ, cкидки и курсы валют'!$J$23*E540/1000*D540&lt;387,387,'Заказ, cкидки и курсы валют'!$J$23*E540/1000*D540)*(1-'Заказ, cкидки и курсы валют'!$I$12),2)</f>
        <v>605.33000000000004</v>
      </c>
      <c r="I540" s="2179"/>
      <c r="J540" s="2100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653.76</v>
      </c>
    </row>
    <row r="541" spans="1:10" ht="15" thickBot="1">
      <c r="A541" s="2176" t="s">
        <v>7943</v>
      </c>
      <c r="B541" s="2180" t="s">
        <v>3415</v>
      </c>
      <c r="C541" s="2288">
        <v>258</v>
      </c>
      <c r="D541" s="2178">
        <v>1</v>
      </c>
      <c r="E541" s="2725">
        <f t="shared" si="53"/>
        <v>58143.930000000008</v>
      </c>
      <c r="F541" s="2104">
        <f t="shared" si="52"/>
        <v>58143.93</v>
      </c>
      <c r="G541" s="2105">
        <f t="shared" si="54"/>
        <v>668660</v>
      </c>
      <c r="H541" s="659">
        <f>ROUND(IF('Заказ, cкидки и курсы валют'!$J$23*E541/1000*D541&lt;387,387,'Заказ, cкидки и курсы валют'!$J$23*E541/1000*D541)*(1-'Заказ, cкидки и курсы валют'!$I$12),2)</f>
        <v>668.66</v>
      </c>
      <c r="I541" s="2179"/>
      <c r="J541" s="2100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722.15</v>
      </c>
    </row>
    <row r="542" spans="1:10" ht="15" thickBot="1">
      <c r="A542" s="2176" t="s">
        <v>7944</v>
      </c>
      <c r="B542" s="2180" t="s">
        <v>3416</v>
      </c>
      <c r="C542" s="2288">
        <v>279</v>
      </c>
      <c r="D542" s="2178">
        <v>1</v>
      </c>
      <c r="E542" s="2725">
        <f t="shared" si="53"/>
        <v>65462.04</v>
      </c>
      <c r="F542" s="2104">
        <f t="shared" si="52"/>
        <v>65462.04</v>
      </c>
      <c r="G542" s="2105">
        <f t="shared" si="54"/>
        <v>752810</v>
      </c>
      <c r="H542" s="659">
        <f>ROUND(IF('Заказ, cкидки и курсы валют'!$J$23*E542/1000*D542&lt;387,387,'Заказ, cкидки и курсы валют'!$J$23*E542/1000*D542)*(1-'Заказ, cкидки и курсы валют'!$I$12),2)</f>
        <v>752.81</v>
      </c>
      <c r="I542" s="2179"/>
      <c r="J542" s="2100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813.03</v>
      </c>
    </row>
    <row r="543" spans="1:10" ht="18" customHeight="1" thickBot="1">
      <c r="A543" s="2176" t="s">
        <v>7945</v>
      </c>
      <c r="B543" s="2180" t="s">
        <v>3417</v>
      </c>
      <c r="C543" s="2288">
        <v>320</v>
      </c>
      <c r="D543" s="2178">
        <v>1</v>
      </c>
      <c r="E543" s="2725">
        <f t="shared" ref="E543:E548" si="55">E426*3</f>
        <v>72899.88</v>
      </c>
      <c r="F543" s="2104">
        <f t="shared" si="52"/>
        <v>72899.88</v>
      </c>
      <c r="G543" s="2105">
        <f t="shared" si="54"/>
        <v>838350</v>
      </c>
      <c r="H543" s="659">
        <f>ROUND(IF('Заказ, cкидки и курсы валют'!$J$23*E543/1000*D543&lt;387,387,'Заказ, cкидки и курсы валют'!$J$23*E543/1000*D543)*(1-'Заказ, cкидки и курсы валют'!$I$12),2)</f>
        <v>838.35</v>
      </c>
      <c r="I543" s="2179"/>
      <c r="J543" s="2100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905.42</v>
      </c>
    </row>
    <row r="544" spans="1:10" ht="15" thickBot="1">
      <c r="A544" s="2176" t="s">
        <v>7946</v>
      </c>
      <c r="B544" s="2180" t="s">
        <v>3170</v>
      </c>
      <c r="C544" s="2288">
        <v>361</v>
      </c>
      <c r="D544" s="2178">
        <v>1</v>
      </c>
      <c r="E544" s="2725">
        <f t="shared" si="55"/>
        <v>94805.91</v>
      </c>
      <c r="F544" s="2104">
        <f t="shared" si="52"/>
        <v>94805.91</v>
      </c>
      <c r="G544" s="2105">
        <f t="shared" si="54"/>
        <v>1090270</v>
      </c>
      <c r="H544" s="659">
        <f>ROUND(IF('Заказ, cкидки и курсы валют'!$J$23*E544/1000*D544&lt;387,387,'Заказ, cкидки и курсы валют'!$J$23*E544/1000*D544)*(1-'Заказ, cкидки и курсы валют'!$I$12),2)</f>
        <v>1090.27</v>
      </c>
      <c r="I544" s="2179"/>
      <c r="J544" s="2100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1090.27</v>
      </c>
    </row>
    <row r="545" spans="1:10" ht="15" thickBot="1">
      <c r="A545" s="2176" t="s">
        <v>7947</v>
      </c>
      <c r="B545" s="2180" t="s">
        <v>3745</v>
      </c>
      <c r="C545" s="2288">
        <v>381</v>
      </c>
      <c r="D545" s="2178">
        <v>1</v>
      </c>
      <c r="E545" s="2725">
        <f t="shared" si="55"/>
        <v>107046.84</v>
      </c>
      <c r="F545" s="2104">
        <f t="shared" si="52"/>
        <v>107046.84</v>
      </c>
      <c r="G545" s="2105">
        <f t="shared" si="54"/>
        <v>1231040</v>
      </c>
      <c r="H545" s="659">
        <f>ROUND(IF('Заказ, cкидки и курсы валют'!$J$23*E545/1000*D545&lt;387,387,'Заказ, cкидки и курсы валют'!$J$23*E545/1000*D545)*(1-'Заказ, cкидки и курсы валют'!$I$12),2)</f>
        <v>1231.04</v>
      </c>
      <c r="I545" s="2179"/>
      <c r="J545" s="2100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1231.04</v>
      </c>
    </row>
    <row r="546" spans="1:10" ht="15" thickBot="1">
      <c r="A546" s="2176" t="s">
        <v>7948</v>
      </c>
      <c r="B546" s="2180" t="s">
        <v>1300</v>
      </c>
      <c r="C546" s="2288">
        <v>407</v>
      </c>
      <c r="D546" s="2178">
        <v>1</v>
      </c>
      <c r="E546" s="2725">
        <f t="shared" si="55"/>
        <v>107486.54999999999</v>
      </c>
      <c r="F546" s="2104">
        <f t="shared" si="52"/>
        <v>107486.55</v>
      </c>
      <c r="G546" s="2105">
        <f t="shared" si="54"/>
        <v>1236100</v>
      </c>
      <c r="H546" s="659">
        <f>ROUND(IF('Заказ, cкидки и курсы валют'!$J$23*E546/1000*D546&lt;387,387,'Заказ, cкидки и курсы валют'!$J$23*E546/1000*D546)*(1-'Заказ, cкидки и курсы валют'!$I$12),2)</f>
        <v>1236.0999999999999</v>
      </c>
      <c r="I546" s="2179"/>
      <c r="J546" s="2100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1236.0999999999999</v>
      </c>
    </row>
    <row r="547" spans="1:10" ht="15" thickBot="1">
      <c r="A547" s="2176" t="s">
        <v>7949</v>
      </c>
      <c r="B547" s="2180" t="s">
        <v>3418</v>
      </c>
      <c r="C547" s="2288">
        <v>448</v>
      </c>
      <c r="D547" s="2178">
        <v>1</v>
      </c>
      <c r="E547" s="2725">
        <f t="shared" si="55"/>
        <v>117867.99</v>
      </c>
      <c r="F547" s="2104">
        <f t="shared" si="52"/>
        <v>117867.99</v>
      </c>
      <c r="G547" s="2105">
        <f t="shared" si="54"/>
        <v>1355480</v>
      </c>
      <c r="H547" s="659">
        <f>ROUND(IF('Заказ, cкидки и курсы валют'!$J$23*E547/1000*D547&lt;387,387,'Заказ, cкидки и курсы валют'!$J$23*E547/1000*D547)*(1-'Заказ, cкидки и курсы валют'!$I$12),2)</f>
        <v>1355.48</v>
      </c>
      <c r="I547" s="2179"/>
      <c r="J547" s="2100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1355.48</v>
      </c>
    </row>
    <row r="548" spans="1:10" ht="14.5">
      <c r="A548" s="2176" t="s">
        <v>10726</v>
      </c>
      <c r="B548" s="2181" t="s">
        <v>1301</v>
      </c>
      <c r="C548" s="2288">
        <v>500</v>
      </c>
      <c r="D548" s="2182">
        <v>1</v>
      </c>
      <c r="E548" s="2725">
        <f t="shared" si="55"/>
        <v>128867.04000000001</v>
      </c>
      <c r="F548" s="2104">
        <f t="shared" si="52"/>
        <v>128867.04</v>
      </c>
      <c r="G548" s="2105">
        <f t="shared" si="54"/>
        <v>1481970</v>
      </c>
      <c r="H548" s="659">
        <f>ROUND(IF('Заказ, cкидки и курсы валют'!$J$23*E548/1000*D548&lt;387,387,'Заказ, cкидки и курсы валют'!$J$23*E548/1000*D548)*(1-'Заказ, cкидки и курсы валют'!$I$12),2)</f>
        <v>1481.97</v>
      </c>
      <c r="I548" s="2179"/>
      <c r="J548" s="2100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1481.97</v>
      </c>
    </row>
    <row r="549" spans="1:10" ht="13.5" thickBot="1"/>
    <row r="550" spans="1:10" ht="18">
      <c r="A550" s="1090" t="s">
        <v>12262</v>
      </c>
      <c r="B550" s="1510"/>
      <c r="C550" s="2378"/>
      <c r="D550" s="684"/>
      <c r="E550" s="684"/>
      <c r="F550" s="1511"/>
      <c r="G550" s="1092"/>
      <c r="H550" s="183"/>
      <c r="I550" s="1093"/>
    </row>
    <row r="551" spans="1:10" ht="18">
      <c r="A551" s="191"/>
      <c r="B551" s="16"/>
      <c r="C551" s="2377"/>
      <c r="D551" s="923"/>
      <c r="E551" s="685"/>
      <c r="F551" s="444"/>
      <c r="G551" s="84"/>
      <c r="H551" s="83"/>
      <c r="I551" s="132"/>
    </row>
    <row r="552" spans="1:10">
      <c r="A552" s="191"/>
      <c r="B552" s="16"/>
      <c r="C552" s="2377"/>
      <c r="D552" s="924"/>
      <c r="E552" s="430"/>
      <c r="F552" s="465"/>
      <c r="G552" s="689"/>
      <c r="H552" s="16"/>
      <c r="I552" s="132"/>
    </row>
    <row r="553" spans="1:10">
      <c r="A553" s="191"/>
      <c r="B553" s="16"/>
      <c r="C553" s="2377"/>
      <c r="D553" s="924"/>
      <c r="E553" s="430"/>
      <c r="F553" s="465"/>
      <c r="G553" s="689"/>
      <c r="H553" s="16"/>
      <c r="I553" s="132"/>
    </row>
    <row r="554" spans="1:10">
      <c r="A554" s="191"/>
      <c r="B554" s="16"/>
      <c r="C554" s="2377"/>
      <c r="D554" s="924"/>
      <c r="E554" s="430"/>
      <c r="F554" s="465"/>
      <c r="G554" s="689"/>
      <c r="H554" s="16"/>
      <c r="I554" s="132"/>
    </row>
    <row r="555" spans="1:10" ht="18" thickBot="1">
      <c r="A555" s="926" t="s">
        <v>7302</v>
      </c>
      <c r="B555" s="136"/>
      <c r="C555" s="2345"/>
      <c r="D555" s="925"/>
      <c r="E555" s="431"/>
      <c r="F555" s="467"/>
      <c r="G555" s="690"/>
      <c r="H555" s="136"/>
      <c r="I555" s="137"/>
    </row>
    <row r="556" spans="1:10" ht="40.5" thickBot="1">
      <c r="A556" s="148" t="s">
        <v>1013</v>
      </c>
      <c r="B556" s="371" t="s">
        <v>1014</v>
      </c>
      <c r="C556" s="2285" t="s">
        <v>665</v>
      </c>
      <c r="D556" s="969" t="s">
        <v>2923</v>
      </c>
      <c r="E556" s="1512" t="s">
        <v>10276</v>
      </c>
      <c r="F556" s="1513" t="s">
        <v>2578</v>
      </c>
      <c r="G556" s="967" t="s">
        <v>2427</v>
      </c>
      <c r="H556" s="1514" t="s">
        <v>493</v>
      </c>
      <c r="I556" s="138" t="s">
        <v>4003</v>
      </c>
    </row>
    <row r="557" spans="1:10" thickBot="1">
      <c r="A557" s="156"/>
      <c r="B557" s="312"/>
      <c r="C557" s="2286" t="s">
        <v>3419</v>
      </c>
      <c r="D557" s="1700" t="s">
        <v>2428</v>
      </c>
      <c r="E557" s="1464" t="s">
        <v>264</v>
      </c>
      <c r="F557" s="1701">
        <f>'Заказ, cкидки и курсы валют'!$I$12</f>
        <v>0</v>
      </c>
      <c r="G557" s="764"/>
      <c r="H557" s="1702"/>
      <c r="I557" s="252"/>
    </row>
    <row r="558" spans="1:10" ht="15" thickBot="1">
      <c r="A558" s="971" t="s">
        <v>12263</v>
      </c>
      <c r="B558" s="2142" t="s">
        <v>99</v>
      </c>
      <c r="C558" s="2379">
        <v>5.8</v>
      </c>
      <c r="D558" s="2161">
        <v>250</v>
      </c>
      <c r="E558" s="530">
        <v>731.68</v>
      </c>
      <c r="F558" s="1550">
        <f>ROUND(E558*(1-$F$11),2)</f>
        <v>731.68</v>
      </c>
      <c r="G558" s="1331">
        <f>'Заказ, cкидки и курсы валют'!$J$23*F558</f>
        <v>8414.32</v>
      </c>
      <c r="H558" s="826">
        <f>ROUND((D558/1000)*G558,2)</f>
        <v>2103.58</v>
      </c>
      <c r="I558" s="812"/>
    </row>
    <row r="559" spans="1:10" ht="14.5">
      <c r="A559" s="971" t="s">
        <v>12264</v>
      </c>
      <c r="B559" s="2142" t="s">
        <v>188</v>
      </c>
      <c r="C559" s="2379">
        <v>9.23</v>
      </c>
      <c r="D559" s="2161">
        <v>200</v>
      </c>
      <c r="E559" s="530">
        <v>991.4</v>
      </c>
      <c r="F559" s="752">
        <f>ROUND(E559*(1-$F$11),2)</f>
        <v>991.4</v>
      </c>
      <c r="G559" s="695">
        <f>'Заказ, cкидки и курсы валют'!$J$23*F559</f>
        <v>11401.1</v>
      </c>
      <c r="H559" s="824">
        <f>ROUND((D559/1000)*G559,2)</f>
        <v>2280.2199999999998</v>
      </c>
      <c r="I559" s="377"/>
    </row>
    <row r="560" spans="1:10" ht="13.5" thickBot="1">
      <c r="B560" s="419"/>
    </row>
    <row r="561" spans="1:10" ht="18">
      <c r="A561" s="1090" t="s">
        <v>12262</v>
      </c>
      <c r="B561" s="2703"/>
      <c r="C561" s="2378"/>
      <c r="D561" s="684"/>
      <c r="E561" s="684"/>
      <c r="F561" s="1511"/>
      <c r="G561" s="1092"/>
      <c r="H561" s="183"/>
      <c r="I561" s="1093"/>
    </row>
    <row r="562" spans="1:10" ht="18">
      <c r="A562" s="191"/>
      <c r="B562" s="419"/>
      <c r="C562" s="2377"/>
      <c r="D562" s="923"/>
      <c r="E562" s="685"/>
      <c r="F562" s="441"/>
      <c r="G562" s="84"/>
      <c r="H562" s="83"/>
      <c r="I562" s="132"/>
    </row>
    <row r="563" spans="1:10">
      <c r="A563" s="191"/>
      <c r="B563" s="419"/>
      <c r="C563" s="2377"/>
      <c r="D563" s="924"/>
      <c r="E563" s="430"/>
      <c r="F563" s="465"/>
      <c r="G563" s="689"/>
      <c r="H563" s="16"/>
      <c r="I563" s="132"/>
    </row>
    <row r="564" spans="1:10">
      <c r="A564" s="191"/>
      <c r="B564" s="419"/>
      <c r="C564" s="2377"/>
      <c r="D564" s="924"/>
      <c r="E564" s="430"/>
      <c r="F564" s="465"/>
      <c r="G564" s="689"/>
      <c r="H564" s="16"/>
      <c r="I564" s="132"/>
    </row>
    <row r="565" spans="1:10">
      <c r="A565" s="191"/>
      <c r="B565" s="419"/>
      <c r="C565" s="2377"/>
      <c r="D565" s="924"/>
      <c r="E565" s="430"/>
      <c r="F565" s="465"/>
      <c r="G565" s="689"/>
      <c r="H565" s="16"/>
      <c r="I565" s="132"/>
    </row>
    <row r="566" spans="1:10" ht="18" thickBot="1">
      <c r="A566" s="1861" t="s">
        <v>7304</v>
      </c>
      <c r="B566" s="897"/>
      <c r="C566" s="2345"/>
      <c r="D566" s="925"/>
      <c r="E566" s="431"/>
      <c r="F566" s="467"/>
      <c r="G566" s="690"/>
      <c r="H566" s="136"/>
      <c r="I566" s="137"/>
    </row>
    <row r="567" spans="1:10" ht="40">
      <c r="A567" s="156" t="s">
        <v>1013</v>
      </c>
      <c r="B567" s="1520" t="s">
        <v>1014</v>
      </c>
      <c r="C567" s="2286" t="s">
        <v>665</v>
      </c>
      <c r="D567" s="373" t="s">
        <v>2923</v>
      </c>
      <c r="E567" s="432" t="s">
        <v>10276</v>
      </c>
      <c r="F567" s="469" t="s">
        <v>2578</v>
      </c>
      <c r="G567" s="693" t="s">
        <v>2427</v>
      </c>
      <c r="H567" s="264" t="s">
        <v>493</v>
      </c>
      <c r="I567" s="160" t="s">
        <v>4003</v>
      </c>
      <c r="J567" s="2868" t="s">
        <v>11229</v>
      </c>
    </row>
    <row r="568" spans="1:10" thickBot="1">
      <c r="A568" s="156"/>
      <c r="B568" s="1680"/>
      <c r="C568" s="2286" t="s">
        <v>3419</v>
      </c>
      <c r="D568" s="373" t="s">
        <v>2428</v>
      </c>
      <c r="E568" s="437" t="s">
        <v>264</v>
      </c>
      <c r="F568" s="475">
        <f>'Заказ, cкидки и курсы валют'!$I$12</f>
        <v>0</v>
      </c>
      <c r="G568" s="764"/>
      <c r="H568" s="358"/>
      <c r="I568" s="252"/>
      <c r="J568" s="2873"/>
    </row>
    <row r="569" spans="1:10" ht="14.5">
      <c r="A569" s="971" t="s">
        <v>12339</v>
      </c>
      <c r="B569" s="820" t="s">
        <v>99</v>
      </c>
      <c r="C569" s="2380">
        <v>5.8</v>
      </c>
      <c r="D569" s="1686">
        <v>25</v>
      </c>
      <c r="E569" s="1595">
        <f>E558*3</f>
        <v>2195.04</v>
      </c>
      <c r="F569" s="779">
        <f>ROUND(E569*(1-$F$11),2)</f>
        <v>2195.04</v>
      </c>
      <c r="G569" s="780">
        <f>'Заказ, cкидки и курсы валют'!$J$23*F569</f>
        <v>25242.959999999999</v>
      </c>
      <c r="H569" s="815">
        <f>ROUND((D569/1000)*G569,2)</f>
        <v>631.07000000000005</v>
      </c>
      <c r="I569" s="812"/>
      <c r="J569" s="2100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681.56</v>
      </c>
    </row>
    <row r="570" spans="1:10" ht="15" thickBot="1">
      <c r="A570" s="975" t="s">
        <v>12340</v>
      </c>
      <c r="B570" s="743" t="s">
        <v>188</v>
      </c>
      <c r="C570" s="2381">
        <v>9.23</v>
      </c>
      <c r="D570" s="1687">
        <v>20</v>
      </c>
      <c r="E570" s="1597">
        <f>E559*3</f>
        <v>2974.2</v>
      </c>
      <c r="F570" s="775">
        <f t="shared" ref="F570" si="56">ROUND(E570*(1-$F$11),2)</f>
        <v>2974.2</v>
      </c>
      <c r="G570" s="776">
        <f>'Заказ, cкидки и курсы валют'!$J$23*F570</f>
        <v>34203.299999999996</v>
      </c>
      <c r="H570" s="816">
        <f t="shared" ref="H570" si="57">ROUND((D570/1000)*G570,2)</f>
        <v>684.07</v>
      </c>
      <c r="I570" s="380"/>
      <c r="J570" s="2100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738.8</v>
      </c>
    </row>
    <row r="571" spans="1:10" ht="13.5" thickBot="1"/>
    <row r="572" spans="1:10" ht="18">
      <c r="A572" s="1090" t="s">
        <v>6077</v>
      </c>
      <c r="B572" s="1510"/>
      <c r="C572" s="2378"/>
      <c r="D572" s="684"/>
      <c r="E572" s="684"/>
      <c r="F572" s="1511"/>
      <c r="G572" s="1092"/>
      <c r="H572" s="183"/>
      <c r="I572" s="1093"/>
    </row>
    <row r="573" spans="1:10" ht="18">
      <c r="A573" s="191"/>
      <c r="B573" s="16"/>
      <c r="C573" s="2377"/>
      <c r="D573" s="923"/>
      <c r="E573" s="685"/>
      <c r="F573" s="444"/>
      <c r="G573" s="84"/>
      <c r="H573" s="83"/>
      <c r="I573" s="132"/>
    </row>
    <row r="574" spans="1:10">
      <c r="A574" s="191"/>
      <c r="B574" s="16"/>
      <c r="C574" s="2377"/>
      <c r="D574" s="924"/>
      <c r="E574" s="430"/>
      <c r="F574" s="465"/>
      <c r="G574" s="689"/>
      <c r="H574" s="16"/>
      <c r="I574" s="132"/>
    </row>
    <row r="575" spans="1:10">
      <c r="A575" s="191"/>
      <c r="B575" s="16"/>
      <c r="C575" s="2377"/>
      <c r="D575" s="924"/>
      <c r="E575" s="430"/>
      <c r="F575" s="465"/>
      <c r="G575" s="689"/>
      <c r="H575" s="16"/>
      <c r="I575" s="132"/>
    </row>
    <row r="576" spans="1:10">
      <c r="A576" s="191"/>
      <c r="B576" s="16"/>
      <c r="C576" s="2377"/>
      <c r="D576" s="924"/>
      <c r="E576" s="430"/>
      <c r="F576" s="465"/>
      <c r="G576" s="689"/>
      <c r="H576" s="16"/>
      <c r="I576" s="132"/>
    </row>
    <row r="577" spans="1:9" ht="18" thickBot="1">
      <c r="A577" s="926" t="s">
        <v>7302</v>
      </c>
      <c r="B577" s="136"/>
      <c r="C577" s="2345"/>
      <c r="D577" s="925"/>
      <c r="E577" s="431"/>
      <c r="F577" s="467"/>
      <c r="G577" s="690"/>
      <c r="H577" s="136"/>
      <c r="I577" s="137"/>
    </row>
    <row r="578" spans="1:9" ht="40.5" thickBot="1">
      <c r="A578" s="148" t="s">
        <v>1013</v>
      </c>
      <c r="B578" s="371" t="s">
        <v>1014</v>
      </c>
      <c r="C578" s="2285" t="s">
        <v>665</v>
      </c>
      <c r="D578" s="969" t="s">
        <v>2923</v>
      </c>
      <c r="E578" s="1512" t="s">
        <v>10276</v>
      </c>
      <c r="F578" s="1513" t="s">
        <v>2578</v>
      </c>
      <c r="G578" s="967" t="s">
        <v>2427</v>
      </c>
      <c r="H578" s="1514" t="s">
        <v>493</v>
      </c>
      <c r="I578" s="138" t="s">
        <v>4003</v>
      </c>
    </row>
    <row r="579" spans="1:9" thickBot="1">
      <c r="A579" s="156"/>
      <c r="B579" s="312"/>
      <c r="C579" s="2286" t="s">
        <v>3419</v>
      </c>
      <c r="D579" s="1700" t="s">
        <v>2428</v>
      </c>
      <c r="E579" s="1464" t="s">
        <v>264</v>
      </c>
      <c r="F579" s="1701">
        <f>'Заказ, cкидки и курсы валют'!$I$12</f>
        <v>0</v>
      </c>
      <c r="G579" s="764"/>
      <c r="H579" s="1702"/>
      <c r="I579" s="252"/>
    </row>
    <row r="580" spans="1:9" ht="14.5">
      <c r="A580" s="971" t="s">
        <v>10300</v>
      </c>
      <c r="B580" s="820" t="s">
        <v>141</v>
      </c>
      <c r="C580" s="2288">
        <v>1.7</v>
      </c>
      <c r="D580" s="2160">
        <v>1000</v>
      </c>
      <c r="E580" s="446">
        <v>224.64</v>
      </c>
      <c r="F580" s="1550">
        <f>ROUND(E580*(1-$F$11),2)</f>
        <v>224.64</v>
      </c>
      <c r="G580" s="1331">
        <f>'Заказ, cкидки и курсы валют'!$J$23*F580</f>
        <v>2583.3599999999997</v>
      </c>
      <c r="H580" s="826">
        <f>ROUND((D580/1000)*G580,2)</f>
        <v>2583.36</v>
      </c>
      <c r="I580" s="812"/>
    </row>
    <row r="581" spans="1:9" ht="14.5">
      <c r="A581" s="973" t="s">
        <v>10301</v>
      </c>
      <c r="B581" s="706" t="s">
        <v>143</v>
      </c>
      <c r="C581" s="2288">
        <v>2.08</v>
      </c>
      <c r="D581" s="2160">
        <v>500</v>
      </c>
      <c r="E581" s="446">
        <v>358.39</v>
      </c>
      <c r="F581" s="752">
        <f>ROUND(E581*(1-$F$11),2)</f>
        <v>358.39</v>
      </c>
      <c r="G581" s="695">
        <f>'Заказ, cкидки и курсы валют'!$J$23*F581</f>
        <v>4121.4849999999997</v>
      </c>
      <c r="H581" s="824">
        <f>ROUND((D581/1000)*G581,2)</f>
        <v>2060.7399999999998</v>
      </c>
      <c r="I581" s="377"/>
    </row>
    <row r="582" spans="1:9" ht="14.5">
      <c r="A582" s="973" t="s">
        <v>10302</v>
      </c>
      <c r="B582" s="706" t="s">
        <v>3137</v>
      </c>
      <c r="C582" s="2288">
        <v>2.46</v>
      </c>
      <c r="D582" s="2160">
        <v>200</v>
      </c>
      <c r="E582" s="446">
        <v>490.86</v>
      </c>
      <c r="F582" s="752">
        <f>ROUND(E582*(1-$F$11),2)</f>
        <v>490.86</v>
      </c>
      <c r="G582" s="695">
        <f>'Заказ, cкидки и курсы валют'!$J$23*F582</f>
        <v>5644.89</v>
      </c>
      <c r="H582" s="824">
        <f>ROUND((D582/1000)*G582,2)</f>
        <v>1128.98</v>
      </c>
      <c r="I582" s="377"/>
    </row>
    <row r="583" spans="1:9" ht="14.5">
      <c r="A583" s="973" t="s">
        <v>10543</v>
      </c>
      <c r="B583" s="706" t="s">
        <v>10544</v>
      </c>
      <c r="C583" s="2288">
        <v>2.9</v>
      </c>
      <c r="D583" s="2160">
        <v>200</v>
      </c>
      <c r="E583" s="446">
        <v>594.02</v>
      </c>
      <c r="F583" s="752">
        <f>ROUND(E583*(1-$F$11),2)</f>
        <v>594.02</v>
      </c>
      <c r="G583" s="695">
        <f>'Заказ, cкидки и курсы валют'!$J$23*F583</f>
        <v>6831.23</v>
      </c>
      <c r="H583" s="824">
        <f>ROUND((D583/1000)*G583,2)</f>
        <v>1366.25</v>
      </c>
      <c r="I583" s="377"/>
    </row>
    <row r="584" spans="1:9" ht="14.5">
      <c r="A584" s="973" t="s">
        <v>12604</v>
      </c>
      <c r="B584" s="2726" t="s">
        <v>2996</v>
      </c>
      <c r="C584" s="2288">
        <v>1.66</v>
      </c>
      <c r="D584" s="2160">
        <v>1000</v>
      </c>
      <c r="E584" s="446">
        <v>137.29</v>
      </c>
      <c r="F584" s="752">
        <f>ROUND(E584*(1-$F$11),2)</f>
        <v>137.29</v>
      </c>
      <c r="G584" s="695">
        <f>'Заказ, cкидки и курсы валют'!$J$23*F584</f>
        <v>1578.8349999999998</v>
      </c>
      <c r="H584" s="824">
        <f>ROUND((D584/1000)*G584,2)</f>
        <v>1578.84</v>
      </c>
      <c r="I584" s="377"/>
    </row>
    <row r="585" spans="1:9" ht="14.5">
      <c r="A585" s="973" t="s">
        <v>12605</v>
      </c>
      <c r="B585" s="2726" t="s">
        <v>2997</v>
      </c>
      <c r="C585" s="2288">
        <v>1.81</v>
      </c>
      <c r="D585" s="2160">
        <v>1000</v>
      </c>
      <c r="E585" s="446">
        <v>152.27000000000001</v>
      </c>
      <c r="F585" s="752">
        <f t="shared" ref="F585:F593" si="58">ROUND(E585*(1-$F$11),2)</f>
        <v>152.27000000000001</v>
      </c>
      <c r="G585" s="695">
        <f>'Заказ, cкидки и курсы валют'!$J$23*F585</f>
        <v>1751.105</v>
      </c>
      <c r="H585" s="824">
        <f t="shared" ref="H585:H593" si="59">ROUND((D585/1000)*G585,2)</f>
        <v>1751.11</v>
      </c>
      <c r="I585" s="377"/>
    </row>
    <row r="586" spans="1:9" ht="14.5">
      <c r="A586" s="973" t="s">
        <v>12607</v>
      </c>
      <c r="B586" s="2726" t="s">
        <v>144</v>
      </c>
      <c r="C586" s="2288">
        <v>1.96</v>
      </c>
      <c r="D586" s="2160">
        <v>1000</v>
      </c>
      <c r="E586" s="446">
        <v>162.69</v>
      </c>
      <c r="F586" s="752">
        <f t="shared" si="58"/>
        <v>162.69</v>
      </c>
      <c r="G586" s="695">
        <f>'Заказ, cкидки и курсы валют'!$J$23*F586</f>
        <v>1870.9349999999999</v>
      </c>
      <c r="H586" s="824">
        <f t="shared" si="59"/>
        <v>1870.94</v>
      </c>
      <c r="I586" s="377"/>
    </row>
    <row r="587" spans="1:9" ht="14.5">
      <c r="A587" s="973" t="s">
        <v>12606</v>
      </c>
      <c r="B587" s="2726" t="s">
        <v>145</v>
      </c>
      <c r="C587" s="2288">
        <v>2.27</v>
      </c>
      <c r="D587" s="2160">
        <v>1000</v>
      </c>
      <c r="E587" s="446">
        <v>183.55</v>
      </c>
      <c r="F587" s="752">
        <f t="shared" si="58"/>
        <v>183.55</v>
      </c>
      <c r="G587" s="695">
        <f>'Заказ, cкидки и курсы валют'!$J$23*F587</f>
        <v>2110.8250000000003</v>
      </c>
      <c r="H587" s="824">
        <f t="shared" si="59"/>
        <v>2110.83</v>
      </c>
      <c r="I587" s="377"/>
    </row>
    <row r="588" spans="1:9" ht="14.5">
      <c r="A588" s="973" t="s">
        <v>12608</v>
      </c>
      <c r="B588" s="2726" t="s">
        <v>146</v>
      </c>
      <c r="C588" s="2288">
        <v>2.58</v>
      </c>
      <c r="D588" s="2160">
        <v>1000</v>
      </c>
      <c r="E588" s="446">
        <v>213.61</v>
      </c>
      <c r="F588" s="752">
        <f t="shared" si="58"/>
        <v>213.61</v>
      </c>
      <c r="G588" s="695">
        <f>'Заказ, cкидки и курсы валют'!$J$23*F588</f>
        <v>2456.5150000000003</v>
      </c>
      <c r="H588" s="824">
        <f t="shared" si="59"/>
        <v>2456.52</v>
      </c>
      <c r="I588" s="377"/>
    </row>
    <row r="589" spans="1:9" ht="14.5">
      <c r="A589" s="973" t="s">
        <v>12609</v>
      </c>
      <c r="B589" s="2726" t="s">
        <v>147</v>
      </c>
      <c r="C589" s="2288">
        <v>2.96</v>
      </c>
      <c r="D589" s="2160">
        <v>500</v>
      </c>
      <c r="E589" s="446">
        <v>248.75</v>
      </c>
      <c r="F589" s="752">
        <f t="shared" si="58"/>
        <v>248.75</v>
      </c>
      <c r="G589" s="695">
        <f>'Заказ, cкидки и курсы валют'!$J$23*F589</f>
        <v>2860.625</v>
      </c>
      <c r="H589" s="824">
        <f t="shared" si="59"/>
        <v>1430.31</v>
      </c>
      <c r="I589" s="377"/>
    </row>
    <row r="590" spans="1:9" ht="14.5">
      <c r="A590" s="973" t="s">
        <v>12610</v>
      </c>
      <c r="B590" s="2726" t="s">
        <v>148</v>
      </c>
      <c r="C590" s="2288">
        <v>3.34</v>
      </c>
      <c r="D590" s="2160">
        <v>500</v>
      </c>
      <c r="E590" s="446">
        <v>283.85000000000002</v>
      </c>
      <c r="F590" s="752">
        <f t="shared" si="58"/>
        <v>283.85000000000002</v>
      </c>
      <c r="G590" s="695">
        <f>'Заказ, cкидки и курсы валют'!$J$23*F590</f>
        <v>3264.2750000000001</v>
      </c>
      <c r="H590" s="824">
        <f t="shared" si="59"/>
        <v>1632.14</v>
      </c>
      <c r="I590" s="377"/>
    </row>
    <row r="591" spans="1:9" ht="14.5">
      <c r="A591" s="973" t="s">
        <v>12611</v>
      </c>
      <c r="B591" s="2726" t="s">
        <v>149</v>
      </c>
      <c r="C591" s="2288">
        <v>3.72</v>
      </c>
      <c r="D591" s="2160">
        <v>500</v>
      </c>
      <c r="E591" s="446">
        <v>314.54000000000002</v>
      </c>
      <c r="F591" s="752">
        <f t="shared" si="58"/>
        <v>314.54000000000002</v>
      </c>
      <c r="G591" s="695">
        <f>'Заказ, cкидки и курсы валют'!$J$23*F591</f>
        <v>3617.21</v>
      </c>
      <c r="H591" s="824">
        <f t="shared" si="59"/>
        <v>1808.61</v>
      </c>
      <c r="I591" s="377"/>
    </row>
    <row r="592" spans="1:9" ht="14.5">
      <c r="A592" s="973" t="s">
        <v>12612</v>
      </c>
      <c r="B592" s="2726" t="s">
        <v>150</v>
      </c>
      <c r="C592" s="2288">
        <v>4.1100000000000003</v>
      </c>
      <c r="D592" s="2160">
        <v>250</v>
      </c>
      <c r="E592" s="446">
        <v>354.24</v>
      </c>
      <c r="F592" s="752">
        <f t="shared" si="58"/>
        <v>354.24</v>
      </c>
      <c r="G592" s="695">
        <f>'Заказ, cкидки и курсы валют'!$J$23*F592</f>
        <v>4073.76</v>
      </c>
      <c r="H592" s="824">
        <f t="shared" si="59"/>
        <v>1018.44</v>
      </c>
      <c r="I592" s="377"/>
    </row>
    <row r="593" spans="1:9" ht="14.5">
      <c r="A593" s="973" t="s">
        <v>12613</v>
      </c>
      <c r="B593" s="2726" t="s">
        <v>151</v>
      </c>
      <c r="C593" s="2288">
        <v>4.68</v>
      </c>
      <c r="D593" s="2160">
        <v>200</v>
      </c>
      <c r="E593" s="446">
        <v>499.11</v>
      </c>
      <c r="F593" s="752">
        <f t="shared" si="58"/>
        <v>499.11</v>
      </c>
      <c r="G593" s="695">
        <f>'Заказ, cкидки и курсы валют'!$J$23*F593</f>
        <v>5739.7650000000003</v>
      </c>
      <c r="H593" s="824">
        <f t="shared" si="59"/>
        <v>1147.95</v>
      </c>
      <c r="I593" s="377"/>
    </row>
    <row r="594" spans="1:9" ht="14.5">
      <c r="A594" s="973" t="s">
        <v>6541</v>
      </c>
      <c r="B594" s="706" t="s">
        <v>166</v>
      </c>
      <c r="C594" s="2288">
        <v>3.99</v>
      </c>
      <c r="D594" s="2160">
        <v>500</v>
      </c>
      <c r="E594" s="446">
        <v>365.97</v>
      </c>
      <c r="F594" s="752">
        <f>ROUND(E594*(1-$F$11),2)</f>
        <v>365.97</v>
      </c>
      <c r="G594" s="695">
        <f>'Заказ, cкидки и курсы валют'!$J$23*F594</f>
        <v>4208.6550000000007</v>
      </c>
      <c r="H594" s="824">
        <f>ROUND((D594/1000)*G594,2)</f>
        <v>2104.33</v>
      </c>
      <c r="I594" s="377"/>
    </row>
    <row r="595" spans="1:9" ht="14.5">
      <c r="A595" s="973" t="s">
        <v>6542</v>
      </c>
      <c r="B595" s="706" t="s">
        <v>167</v>
      </c>
      <c r="C595" s="2288">
        <v>4.67</v>
      </c>
      <c r="D595" s="2160">
        <v>500</v>
      </c>
      <c r="E595" s="446">
        <v>461.36</v>
      </c>
      <c r="F595" s="752">
        <f t="shared" ref="F595:F613" si="60">ROUND(E595*(1-$F$11),2)</f>
        <v>461.36</v>
      </c>
      <c r="G595" s="695">
        <f>'Заказ, cкидки и курсы валют'!$J$23*F595</f>
        <v>5305.64</v>
      </c>
      <c r="H595" s="824">
        <f t="shared" ref="H595:H613" si="61">ROUND((D595/1000)*G595,2)</f>
        <v>2652.82</v>
      </c>
      <c r="I595" s="377"/>
    </row>
    <row r="596" spans="1:9" ht="14.5">
      <c r="A596" s="973" t="s">
        <v>6543</v>
      </c>
      <c r="B596" s="706" t="s">
        <v>170</v>
      </c>
      <c r="C596" s="2288">
        <v>7.65</v>
      </c>
      <c r="D596" s="2160">
        <v>200</v>
      </c>
      <c r="E596" s="446">
        <v>716.75</v>
      </c>
      <c r="F596" s="752">
        <f t="shared" si="60"/>
        <v>716.75</v>
      </c>
      <c r="G596" s="695">
        <f>'Заказ, cкидки и курсы валют'!$J$23*F596</f>
        <v>8242.625</v>
      </c>
      <c r="H596" s="824">
        <f t="shared" si="61"/>
        <v>1648.53</v>
      </c>
      <c r="I596" s="377"/>
    </row>
    <row r="597" spans="1:9" ht="14.5">
      <c r="A597" s="973" t="s">
        <v>6078</v>
      </c>
      <c r="B597" s="706" t="s">
        <v>99</v>
      </c>
      <c r="C597" s="2288">
        <v>5.37</v>
      </c>
      <c r="D597" s="2160">
        <v>500</v>
      </c>
      <c r="E597" s="446">
        <v>450.25</v>
      </c>
      <c r="F597" s="752">
        <f t="shared" si="60"/>
        <v>450.25</v>
      </c>
      <c r="G597" s="695">
        <f>'Заказ, cкидки и курсы валют'!$J$23*F597</f>
        <v>5177.875</v>
      </c>
      <c r="H597" s="824">
        <f t="shared" si="61"/>
        <v>2588.94</v>
      </c>
      <c r="I597" s="377"/>
    </row>
    <row r="598" spans="1:9" ht="14.5">
      <c r="A598" s="973" t="s">
        <v>6079</v>
      </c>
      <c r="B598" s="706" t="s">
        <v>100</v>
      </c>
      <c r="C598" s="2288">
        <v>6.4</v>
      </c>
      <c r="D598" s="2160">
        <v>500</v>
      </c>
      <c r="E598" s="446">
        <v>471.57</v>
      </c>
      <c r="F598" s="752">
        <f t="shared" si="60"/>
        <v>471.57</v>
      </c>
      <c r="G598" s="695">
        <f>'Заказ, cкидки и курсы валют'!$J$23*F598</f>
        <v>5423.0550000000003</v>
      </c>
      <c r="H598" s="824">
        <f t="shared" si="61"/>
        <v>2711.53</v>
      </c>
      <c r="I598" s="377"/>
    </row>
    <row r="599" spans="1:9" ht="14.5">
      <c r="A599" s="973" t="s">
        <v>6080</v>
      </c>
      <c r="B599" s="706" t="s">
        <v>1317</v>
      </c>
      <c r="C599" s="2288">
        <v>6.84</v>
      </c>
      <c r="D599" s="2160">
        <v>500</v>
      </c>
      <c r="E599" s="446">
        <v>532.62</v>
      </c>
      <c r="F599" s="752">
        <f t="shared" si="60"/>
        <v>532.62</v>
      </c>
      <c r="G599" s="695">
        <f>'Заказ, cкидки и курсы валют'!$J$23*F599</f>
        <v>6125.13</v>
      </c>
      <c r="H599" s="824">
        <f t="shared" si="61"/>
        <v>3062.57</v>
      </c>
      <c r="I599" s="377"/>
    </row>
    <row r="600" spans="1:9" ht="14.5">
      <c r="A600" s="973" t="s">
        <v>6081</v>
      </c>
      <c r="B600" s="706" t="s">
        <v>188</v>
      </c>
      <c r="C600" s="2288">
        <v>7.68</v>
      </c>
      <c r="D600" s="2160">
        <v>200</v>
      </c>
      <c r="E600" s="446">
        <v>589.66999999999996</v>
      </c>
      <c r="F600" s="752">
        <f t="shared" si="60"/>
        <v>589.66999999999996</v>
      </c>
      <c r="G600" s="695">
        <f>'Заказ, cкидки и курсы валют'!$J$23*F600</f>
        <v>6781.2049999999999</v>
      </c>
      <c r="H600" s="824">
        <f t="shared" si="61"/>
        <v>1356.24</v>
      </c>
      <c r="I600" s="377"/>
    </row>
    <row r="601" spans="1:9" ht="14.5">
      <c r="A601" s="973" t="s">
        <v>6082</v>
      </c>
      <c r="B601" s="706" t="s">
        <v>609</v>
      </c>
      <c r="C601" s="2288">
        <v>8.6300000000000008</v>
      </c>
      <c r="D601" s="2160">
        <v>200</v>
      </c>
      <c r="E601" s="446">
        <v>656.73</v>
      </c>
      <c r="F601" s="752">
        <f t="shared" si="60"/>
        <v>656.73</v>
      </c>
      <c r="G601" s="695">
        <f>'Заказ, cкидки и курсы валют'!$J$23*F601</f>
        <v>7552.3950000000004</v>
      </c>
      <c r="H601" s="824">
        <f t="shared" si="61"/>
        <v>1510.48</v>
      </c>
      <c r="I601" s="377"/>
    </row>
    <row r="602" spans="1:9" ht="14.5">
      <c r="A602" s="973" t="s">
        <v>6083</v>
      </c>
      <c r="B602" s="706" t="s">
        <v>177</v>
      </c>
      <c r="C602" s="2288">
        <v>9.3699999999999992</v>
      </c>
      <c r="D602" s="2160">
        <v>200</v>
      </c>
      <c r="E602" s="446">
        <v>886.61</v>
      </c>
      <c r="F602" s="752">
        <f t="shared" si="60"/>
        <v>886.61</v>
      </c>
      <c r="G602" s="695">
        <f>'Заказ, cкидки и курсы валют'!$J$23*F602</f>
        <v>10196.014999999999</v>
      </c>
      <c r="H602" s="824">
        <f t="shared" si="61"/>
        <v>2039.2</v>
      </c>
      <c r="I602" s="377"/>
    </row>
    <row r="603" spans="1:9" ht="14.5">
      <c r="A603" s="973" t="s">
        <v>6084</v>
      </c>
      <c r="B603" s="706" t="s">
        <v>178</v>
      </c>
      <c r="C603" s="2288">
        <v>11.5</v>
      </c>
      <c r="D603" s="2160">
        <v>100</v>
      </c>
      <c r="E603" s="446">
        <v>848.88</v>
      </c>
      <c r="F603" s="752">
        <f t="shared" si="60"/>
        <v>848.88</v>
      </c>
      <c r="G603" s="695">
        <f>'Заказ, cкидки и курсы валют'!$J$23*F603</f>
        <v>9762.1200000000008</v>
      </c>
      <c r="H603" s="824">
        <f t="shared" si="61"/>
        <v>976.21</v>
      </c>
      <c r="I603" s="377"/>
    </row>
    <row r="604" spans="1:9" ht="14.5">
      <c r="A604" s="973" t="s">
        <v>6085</v>
      </c>
      <c r="B604" s="706" t="s">
        <v>179</v>
      </c>
      <c r="C604" s="2288">
        <v>13.02</v>
      </c>
      <c r="D604" s="2160">
        <v>200</v>
      </c>
      <c r="E604" s="446">
        <v>969.7</v>
      </c>
      <c r="F604" s="752">
        <f t="shared" si="60"/>
        <v>969.7</v>
      </c>
      <c r="G604" s="695">
        <f>'Заказ, cкидки и курсы валют'!$J$23*F604</f>
        <v>11151.550000000001</v>
      </c>
      <c r="H604" s="824">
        <f t="shared" si="61"/>
        <v>2230.31</v>
      </c>
      <c r="I604" s="377"/>
    </row>
    <row r="605" spans="1:9" ht="14.5">
      <c r="A605" s="973" t="s">
        <v>6086</v>
      </c>
      <c r="B605" s="706" t="s">
        <v>3430</v>
      </c>
      <c r="C605" s="2288">
        <v>11.05</v>
      </c>
      <c r="D605" s="2160">
        <v>200</v>
      </c>
      <c r="E605" s="446">
        <v>862.52</v>
      </c>
      <c r="F605" s="752">
        <f t="shared" si="60"/>
        <v>862.52</v>
      </c>
      <c r="G605" s="695">
        <f>'Заказ, cкидки и курсы валют'!$J$23*F605</f>
        <v>9918.98</v>
      </c>
      <c r="H605" s="824">
        <f t="shared" si="61"/>
        <v>1983.8</v>
      </c>
      <c r="I605" s="377"/>
    </row>
    <row r="606" spans="1:9" ht="18" customHeight="1">
      <c r="A606" s="973" t="s">
        <v>6087</v>
      </c>
      <c r="B606" s="706" t="s">
        <v>2898</v>
      </c>
      <c r="C606" s="2288">
        <v>13.4</v>
      </c>
      <c r="D606" s="2160">
        <v>200</v>
      </c>
      <c r="E606" s="446">
        <v>945.4</v>
      </c>
      <c r="F606" s="752">
        <f t="shared" si="60"/>
        <v>945.4</v>
      </c>
      <c r="G606" s="695">
        <f>'Заказ, cкидки и курсы валют'!$J$23*F606</f>
        <v>10872.1</v>
      </c>
      <c r="H606" s="824">
        <f t="shared" si="61"/>
        <v>2174.42</v>
      </c>
      <c r="I606" s="377"/>
    </row>
    <row r="607" spans="1:9" ht="14.5">
      <c r="A607" s="973" t="s">
        <v>6088</v>
      </c>
      <c r="B607" s="706" t="s">
        <v>2899</v>
      </c>
      <c r="C607" s="2288">
        <v>15</v>
      </c>
      <c r="D607" s="2160">
        <v>200</v>
      </c>
      <c r="E607" s="446">
        <v>1100.23</v>
      </c>
      <c r="F607" s="752">
        <f t="shared" si="60"/>
        <v>1100.23</v>
      </c>
      <c r="G607" s="695">
        <f>'Заказ, cкидки и курсы валют'!$J$23*F607</f>
        <v>12652.645</v>
      </c>
      <c r="H607" s="824">
        <f t="shared" si="61"/>
        <v>2530.5300000000002</v>
      </c>
      <c r="I607" s="377"/>
    </row>
    <row r="608" spans="1:9" ht="14.5">
      <c r="A608" s="973" t="s">
        <v>6089</v>
      </c>
      <c r="B608" s="706" t="s">
        <v>610</v>
      </c>
      <c r="C608" s="2288">
        <v>15.95</v>
      </c>
      <c r="D608" s="2160">
        <v>200</v>
      </c>
      <c r="E608" s="446">
        <v>1255.92</v>
      </c>
      <c r="F608" s="752">
        <f t="shared" si="60"/>
        <v>1255.92</v>
      </c>
      <c r="G608" s="695">
        <f>'Заказ, cкидки и курсы валют'!$J$23*F608</f>
        <v>14443.080000000002</v>
      </c>
      <c r="H608" s="824">
        <f t="shared" si="61"/>
        <v>2888.62</v>
      </c>
      <c r="I608" s="377"/>
    </row>
    <row r="609" spans="1:10" ht="14.5">
      <c r="A609" s="973" t="s">
        <v>6090</v>
      </c>
      <c r="B609" s="706" t="s">
        <v>2900</v>
      </c>
      <c r="C609" s="2288">
        <v>17.05</v>
      </c>
      <c r="D609" s="2160">
        <v>200</v>
      </c>
      <c r="E609" s="446">
        <v>1342.88</v>
      </c>
      <c r="F609" s="752">
        <f t="shared" si="60"/>
        <v>1342.88</v>
      </c>
      <c r="G609" s="695">
        <f>'Заказ, cкидки и курсы валют'!$J$23*F609</f>
        <v>15443.12</v>
      </c>
      <c r="H609" s="824">
        <f t="shared" si="61"/>
        <v>3088.62</v>
      </c>
      <c r="I609" s="377"/>
    </row>
    <row r="610" spans="1:10" ht="14.5">
      <c r="A610" s="973" t="s">
        <v>6091</v>
      </c>
      <c r="B610" s="706" t="s">
        <v>189</v>
      </c>
      <c r="C610" s="2288">
        <v>18.46</v>
      </c>
      <c r="D610" s="2159">
        <v>200</v>
      </c>
      <c r="E610" s="446">
        <v>1422.42</v>
      </c>
      <c r="F610" s="752">
        <f t="shared" si="60"/>
        <v>1422.42</v>
      </c>
      <c r="G610" s="695">
        <f>'Заказ, cкидки и курсы валют'!$J$23*F610</f>
        <v>16357.830000000002</v>
      </c>
      <c r="H610" s="824">
        <f t="shared" si="61"/>
        <v>3271.57</v>
      </c>
      <c r="I610" s="377"/>
    </row>
    <row r="611" spans="1:10" ht="14.5">
      <c r="A611" s="973" t="s">
        <v>6092</v>
      </c>
      <c r="B611" s="706" t="s">
        <v>190</v>
      </c>
      <c r="C611" s="2288">
        <v>22.04</v>
      </c>
      <c r="D611" s="2159">
        <v>100</v>
      </c>
      <c r="E611" s="446">
        <v>1634.33</v>
      </c>
      <c r="F611" s="752">
        <f t="shared" si="60"/>
        <v>1634.33</v>
      </c>
      <c r="G611" s="695">
        <f>'Заказ, cкидки и курсы валют'!$J$23*F611</f>
        <v>18794.794999999998</v>
      </c>
      <c r="H611" s="824">
        <f t="shared" si="61"/>
        <v>1879.48</v>
      </c>
      <c r="I611" s="377"/>
    </row>
    <row r="612" spans="1:10" ht="14.5">
      <c r="A612" s="973" t="s">
        <v>6093</v>
      </c>
      <c r="B612" s="706" t="s">
        <v>191</v>
      </c>
      <c r="C612" s="2288">
        <v>24.72</v>
      </c>
      <c r="D612" s="2159">
        <v>100</v>
      </c>
      <c r="E612" s="446">
        <v>1878.02</v>
      </c>
      <c r="F612" s="752">
        <f t="shared" si="60"/>
        <v>1878.02</v>
      </c>
      <c r="G612" s="695">
        <f>'Заказ, cкидки и курсы валют'!$J$23*F612</f>
        <v>21597.23</v>
      </c>
      <c r="H612" s="824">
        <f t="shared" si="61"/>
        <v>2159.7199999999998</v>
      </c>
      <c r="I612" s="377"/>
    </row>
    <row r="613" spans="1:10" ht="14.5">
      <c r="A613" s="973" t="s">
        <v>6094</v>
      </c>
      <c r="B613" s="706" t="s">
        <v>193</v>
      </c>
      <c r="C613" s="2288">
        <v>32.6</v>
      </c>
      <c r="D613" s="2159">
        <v>100</v>
      </c>
      <c r="E613" s="446">
        <v>2347.39</v>
      </c>
      <c r="F613" s="752">
        <f t="shared" si="60"/>
        <v>2347.39</v>
      </c>
      <c r="G613" s="695">
        <f>'Заказ, cкидки и курсы валют'!$J$23*F613</f>
        <v>26994.984999999997</v>
      </c>
      <c r="H613" s="824">
        <f t="shared" si="61"/>
        <v>2699.5</v>
      </c>
      <c r="I613" s="377"/>
    </row>
    <row r="614" spans="1:10" ht="14.5">
      <c r="A614" s="973" t="s">
        <v>9648</v>
      </c>
      <c r="B614" s="706" t="s">
        <v>3429</v>
      </c>
      <c r="C614" s="2288">
        <v>22.91</v>
      </c>
      <c r="D614" s="2159">
        <v>100</v>
      </c>
      <c r="E614" s="446">
        <v>1618.78</v>
      </c>
      <c r="F614" s="752">
        <f>ROUND(E614*(1-$F$11),2)</f>
        <v>1618.78</v>
      </c>
      <c r="G614" s="695">
        <f>'Заказ, cкидки и курсы валют'!$J$23*F614</f>
        <v>18615.97</v>
      </c>
      <c r="H614" s="824">
        <f>ROUND((D614/1000)*G614,2)</f>
        <v>1861.6</v>
      </c>
      <c r="I614" s="377"/>
    </row>
    <row r="615" spans="1:10" ht="15" thickBot="1">
      <c r="A615" s="975" t="s">
        <v>6095</v>
      </c>
      <c r="B615" s="743" t="s">
        <v>2902</v>
      </c>
      <c r="C615" s="2288">
        <v>27.8</v>
      </c>
      <c r="D615" s="2159">
        <v>100</v>
      </c>
      <c r="E615" s="446">
        <v>1991.48</v>
      </c>
      <c r="F615" s="1553">
        <f>ROUND(E615*(1-$F$11),2)</f>
        <v>1991.48</v>
      </c>
      <c r="G615" s="1011">
        <f>'Заказ, cкидки и курсы валют'!$J$23*F615</f>
        <v>22902.02</v>
      </c>
      <c r="H615" s="828">
        <f>ROUND((D615/1000)*G615,2)</f>
        <v>2290.1999999999998</v>
      </c>
      <c r="I615" s="380"/>
    </row>
    <row r="616" spans="1:10" ht="13.5" thickBot="1"/>
    <row r="617" spans="1:10" ht="18">
      <c r="A617" s="1090" t="s">
        <v>6077</v>
      </c>
      <c r="B617" s="1091"/>
      <c r="C617" s="2378"/>
      <c r="D617" s="428"/>
      <c r="E617" s="428"/>
      <c r="F617" s="66"/>
      <c r="G617" s="1092"/>
      <c r="H617" s="916"/>
      <c r="I617" s="1093"/>
    </row>
    <row r="618" spans="1:10" ht="18">
      <c r="A618" s="191"/>
      <c r="B618" s="16"/>
      <c r="C618" s="2377"/>
      <c r="D618" s="923"/>
      <c r="E618" s="685"/>
      <c r="F618" s="441"/>
      <c r="G618" s="84"/>
      <c r="H618" s="83"/>
      <c r="I618" s="132"/>
    </row>
    <row r="619" spans="1:10">
      <c r="A619" s="191"/>
      <c r="B619" s="16"/>
      <c r="C619" s="2377"/>
      <c r="D619" s="924"/>
      <c r="E619" s="430"/>
      <c r="F619" s="465"/>
      <c r="G619" s="689"/>
      <c r="H619" s="16"/>
      <c r="I619" s="132"/>
    </row>
    <row r="620" spans="1:10">
      <c r="A620" s="191"/>
      <c r="B620" s="16"/>
      <c r="C620" s="2377"/>
      <c r="D620" s="924"/>
      <c r="E620" s="430"/>
      <c r="F620" s="465"/>
      <c r="G620" s="689"/>
      <c r="H620" s="16"/>
      <c r="I620" s="132"/>
    </row>
    <row r="621" spans="1:10">
      <c r="A621" s="191"/>
      <c r="B621" s="16"/>
      <c r="C621" s="2377"/>
      <c r="D621" s="924"/>
      <c r="E621" s="430"/>
      <c r="F621" s="465"/>
      <c r="G621" s="689"/>
      <c r="H621" s="16"/>
      <c r="I621" s="132"/>
    </row>
    <row r="622" spans="1:10" ht="18" thickBot="1">
      <c r="A622" s="1861" t="s">
        <v>7304</v>
      </c>
      <c r="B622" s="136"/>
      <c r="C622" s="2345"/>
      <c r="D622" s="925"/>
      <c r="E622" s="431"/>
      <c r="F622" s="467"/>
      <c r="G622" s="690"/>
      <c r="H622" s="136"/>
      <c r="I622" s="137"/>
    </row>
    <row r="623" spans="1:10" ht="40">
      <c r="A623" s="156" t="s">
        <v>1013</v>
      </c>
      <c r="B623" s="157" t="s">
        <v>1014</v>
      </c>
      <c r="C623" s="2286" t="s">
        <v>665</v>
      </c>
      <c r="D623" s="373" t="s">
        <v>2923</v>
      </c>
      <c r="E623" s="432" t="s">
        <v>10276</v>
      </c>
      <c r="F623" s="469" t="s">
        <v>2578</v>
      </c>
      <c r="G623" s="693" t="s">
        <v>2427</v>
      </c>
      <c r="H623" s="264" t="s">
        <v>493</v>
      </c>
      <c r="I623" s="160" t="s">
        <v>4003</v>
      </c>
      <c r="J623" s="2868" t="s">
        <v>11229</v>
      </c>
    </row>
    <row r="624" spans="1:10" thickBot="1">
      <c r="A624" s="156"/>
      <c r="B624" s="312"/>
      <c r="C624" s="2286" t="s">
        <v>3419</v>
      </c>
      <c r="D624" s="373" t="s">
        <v>2428</v>
      </c>
      <c r="E624" s="437" t="s">
        <v>264</v>
      </c>
      <c r="F624" s="475">
        <f>'Заказ, cкидки и курсы валют'!$I$12</f>
        <v>0</v>
      </c>
      <c r="G624" s="764"/>
      <c r="H624" s="358"/>
      <c r="I624" s="252"/>
      <c r="J624" s="2873"/>
    </row>
    <row r="625" spans="1:10" ht="15" thickBot="1">
      <c r="A625" s="819" t="s">
        <v>7950</v>
      </c>
      <c r="B625" s="820" t="s">
        <v>166</v>
      </c>
      <c r="C625" s="2288">
        <v>3.99</v>
      </c>
      <c r="D625" s="1698">
        <v>50</v>
      </c>
      <c r="E625" s="1595">
        <f>E594*3</f>
        <v>1097.9100000000001</v>
      </c>
      <c r="F625" s="779">
        <f>ROUND(E625*(1-$F$11),2)</f>
        <v>1097.9100000000001</v>
      </c>
      <c r="G625" s="780">
        <f>'Заказ, cкидки и курсы валют'!$J$23*F625</f>
        <v>12625.965</v>
      </c>
      <c r="H625" s="659">
        <f>ROUND(IF('Заказ, cкидки и курсы валют'!$J$23*E625/1000*D625&lt;387,387,'Заказ, cкидки и курсы валют'!$J$23*E625/1000*D625)*(1-'Заказ, cкидки и курсы валют'!$I$12),2)</f>
        <v>631.29999999999995</v>
      </c>
      <c r="I625" s="812"/>
      <c r="J625" s="96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681.8</v>
      </c>
    </row>
    <row r="626" spans="1:10" ht="15" thickBot="1">
      <c r="A626" s="822" t="s">
        <v>7951</v>
      </c>
      <c r="B626" s="706" t="s">
        <v>167</v>
      </c>
      <c r="C626" s="2288">
        <v>4.67</v>
      </c>
      <c r="D626" s="1697">
        <v>50</v>
      </c>
      <c r="E626" s="1572">
        <f t="shared" ref="E626:E644" si="62">E595*3</f>
        <v>1384.08</v>
      </c>
      <c r="F626" s="471">
        <f t="shared" ref="F626:F645" si="63">ROUND(E626*(1-$F$11),2)</f>
        <v>1384.08</v>
      </c>
      <c r="G626" s="691">
        <f>'Заказ, cкидки и курсы валют'!$J$23*F626</f>
        <v>15916.919999999998</v>
      </c>
      <c r="H626" s="659">
        <f>ROUND(IF('Заказ, cкидки и курсы валют'!$J$23*E626/1000*D626&lt;387,387,'Заказ, cкидки и курсы валют'!$J$23*E626/1000*D626)*(1-'Заказ, cкидки и курсы валют'!$I$12),2)</f>
        <v>795.85</v>
      </c>
      <c r="I626" s="377"/>
      <c r="J626" s="96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859.52</v>
      </c>
    </row>
    <row r="627" spans="1:10" ht="15" thickBot="1">
      <c r="A627" s="822" t="s">
        <v>7952</v>
      </c>
      <c r="B627" s="706" t="s">
        <v>170</v>
      </c>
      <c r="C627" s="2288">
        <v>7.65</v>
      </c>
      <c r="D627" s="1697">
        <v>20</v>
      </c>
      <c r="E627" s="1572">
        <f t="shared" si="62"/>
        <v>2150.25</v>
      </c>
      <c r="F627" s="471">
        <f t="shared" si="63"/>
        <v>2150.25</v>
      </c>
      <c r="G627" s="691">
        <f>'Заказ, cкидки и курсы валют'!$J$23*F627</f>
        <v>24727.875</v>
      </c>
      <c r="H627" s="659">
        <f>ROUND(IF('Заказ, cкидки и курсы валют'!$J$23*E627/1000*D627&lt;387,387,'Заказ, cкидки и курсы валют'!$J$23*E627/1000*D627)*(1-'Заказ, cкидки и курсы валют'!$I$12),2)</f>
        <v>494.56</v>
      </c>
      <c r="I627" s="377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593.47</v>
      </c>
    </row>
    <row r="628" spans="1:10" ht="15" thickBot="1">
      <c r="A628" s="822" t="s">
        <v>7953</v>
      </c>
      <c r="B628" s="712" t="s">
        <v>99</v>
      </c>
      <c r="C628" s="2288">
        <v>5.37</v>
      </c>
      <c r="D628" s="1697">
        <v>50</v>
      </c>
      <c r="E628" s="1572">
        <f t="shared" si="62"/>
        <v>1350.75</v>
      </c>
      <c r="F628" s="471">
        <f t="shared" si="63"/>
        <v>1350.75</v>
      </c>
      <c r="G628" s="691">
        <f>'Заказ, cкидки и курсы валют'!$J$23*F628</f>
        <v>15533.625</v>
      </c>
      <c r="H628" s="659">
        <f>ROUND(IF('Заказ, cкидки и курсы валют'!$J$23*E628/1000*D628&lt;387,387,'Заказ, cкидки и курсы валют'!$J$23*E628/1000*D628)*(1-'Заказ, cкидки и курсы валют'!$I$12),2)</f>
        <v>776.68</v>
      </c>
      <c r="I628" s="377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838.81</v>
      </c>
    </row>
    <row r="629" spans="1:10" ht="15" thickBot="1">
      <c r="A629" s="822" t="s">
        <v>7954</v>
      </c>
      <c r="B629" s="712" t="s">
        <v>100</v>
      </c>
      <c r="C629" s="2288">
        <v>6.4</v>
      </c>
      <c r="D629" s="1697">
        <v>50</v>
      </c>
      <c r="E629" s="1572">
        <f t="shared" si="62"/>
        <v>1414.71</v>
      </c>
      <c r="F629" s="471">
        <f t="shared" si="63"/>
        <v>1414.71</v>
      </c>
      <c r="G629" s="691">
        <f>'Заказ, cкидки и курсы валют'!$J$23*F629</f>
        <v>16269.165000000001</v>
      </c>
      <c r="H629" s="659">
        <f>ROUND(IF('Заказ, cкидки и курсы валют'!$J$23*E629/1000*D629&lt;387,387,'Заказ, cкидки и курсы валют'!$J$23*E629/1000*D629)*(1-'Заказ, cкидки и курсы валют'!$I$12),2)</f>
        <v>813.46</v>
      </c>
      <c r="I629" s="377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878.54</v>
      </c>
    </row>
    <row r="630" spans="1:10" ht="15" thickBot="1">
      <c r="A630" s="822" t="s">
        <v>7955</v>
      </c>
      <c r="B630" s="712" t="s">
        <v>1317</v>
      </c>
      <c r="C630" s="2288">
        <v>6.84</v>
      </c>
      <c r="D630" s="1697">
        <v>50</v>
      </c>
      <c r="E630" s="1572">
        <f t="shared" si="62"/>
        <v>1597.8600000000001</v>
      </c>
      <c r="F630" s="471">
        <f t="shared" si="63"/>
        <v>1597.86</v>
      </c>
      <c r="G630" s="691">
        <f>'Заказ, cкидки и курсы валют'!$J$23*F630</f>
        <v>18375.39</v>
      </c>
      <c r="H630" s="659">
        <f>ROUND(IF('Заказ, cкидки и курсы валют'!$J$23*E630/1000*D630&lt;387,387,'Заказ, cкидки и курсы валют'!$J$23*E630/1000*D630)*(1-'Заказ, cкидки и курсы валют'!$I$12),2)</f>
        <v>918.77</v>
      </c>
      <c r="I630" s="377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992.27</v>
      </c>
    </row>
    <row r="631" spans="1:10" ht="15" thickBot="1">
      <c r="A631" s="822" t="s">
        <v>7956</v>
      </c>
      <c r="B631" s="712" t="s">
        <v>188</v>
      </c>
      <c r="C631" s="2288">
        <v>7.68</v>
      </c>
      <c r="D631" s="1697">
        <v>20</v>
      </c>
      <c r="E631" s="1572">
        <f t="shared" si="62"/>
        <v>1769.0099999999998</v>
      </c>
      <c r="F631" s="471">
        <f t="shared" si="63"/>
        <v>1769.01</v>
      </c>
      <c r="G631" s="691">
        <f>'Заказ, cкидки и курсы валют'!$J$23*F631</f>
        <v>20343.615000000002</v>
      </c>
      <c r="H631" s="659">
        <f>ROUND(IF('Заказ, cкидки и курсы валют'!$J$23*E631/1000*D631&lt;387,387,'Заказ, cкидки и курсы валют'!$J$23*E631/1000*D631)*(1-'Заказ, cкидки и курсы валют'!$I$12),2)</f>
        <v>406.87</v>
      </c>
      <c r="I631" s="377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488.24</v>
      </c>
    </row>
    <row r="632" spans="1:10" ht="15" thickBot="1">
      <c r="A632" s="822" t="s">
        <v>7957</v>
      </c>
      <c r="B632" s="712" t="s">
        <v>609</v>
      </c>
      <c r="C632" s="2288">
        <v>8.6300000000000008</v>
      </c>
      <c r="D632" s="1697">
        <v>20</v>
      </c>
      <c r="E632" s="1572">
        <f t="shared" si="62"/>
        <v>1970.19</v>
      </c>
      <c r="F632" s="471">
        <f t="shared" si="63"/>
        <v>1970.19</v>
      </c>
      <c r="G632" s="691">
        <f>'Заказ, cкидки и курсы валют'!$J$23*F632</f>
        <v>22657.185000000001</v>
      </c>
      <c r="H632" s="659">
        <f>ROUND(IF('Заказ, cкидки и курсы валют'!$J$23*E632/1000*D632&lt;387,387,'Заказ, cкидки и курсы валют'!$J$23*E632/1000*D632)*(1-'Заказ, cкидки и курсы валют'!$I$12),2)</f>
        <v>453.14</v>
      </c>
      <c r="I632" s="377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543.77</v>
      </c>
    </row>
    <row r="633" spans="1:10" ht="15" thickBot="1">
      <c r="A633" s="822" t="s">
        <v>7958</v>
      </c>
      <c r="B633" s="712" t="s">
        <v>177</v>
      </c>
      <c r="C633" s="2288">
        <v>9.3699999999999992</v>
      </c>
      <c r="D633" s="1697">
        <v>20</v>
      </c>
      <c r="E633" s="1572">
        <f t="shared" si="62"/>
        <v>2659.83</v>
      </c>
      <c r="F633" s="471">
        <f t="shared" si="63"/>
        <v>2659.83</v>
      </c>
      <c r="G633" s="691">
        <f>'Заказ, cкидки и курсы валют'!$J$23*F633</f>
        <v>30588.044999999998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611.76</v>
      </c>
      <c r="I633" s="377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660.7</v>
      </c>
    </row>
    <row r="634" spans="1:10" ht="15" thickBot="1">
      <c r="A634" s="822" t="s">
        <v>7959</v>
      </c>
      <c r="B634" s="712" t="s">
        <v>178</v>
      </c>
      <c r="C634" s="2288">
        <v>11.5</v>
      </c>
      <c r="D634" s="1697">
        <v>20</v>
      </c>
      <c r="E634" s="1572">
        <f t="shared" si="62"/>
        <v>2546.64</v>
      </c>
      <c r="F634" s="471">
        <f t="shared" si="63"/>
        <v>2546.64</v>
      </c>
      <c r="G634" s="691">
        <f>'Заказ, cкидки и курсы валют'!$J$23*F634</f>
        <v>29286.359999999997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585.73</v>
      </c>
      <c r="I634" s="377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632.59</v>
      </c>
    </row>
    <row r="635" spans="1:10" ht="15" thickBot="1">
      <c r="A635" s="822" t="s">
        <v>7960</v>
      </c>
      <c r="B635" s="712" t="s">
        <v>179</v>
      </c>
      <c r="C635" s="2288">
        <v>13.02</v>
      </c>
      <c r="D635" s="1697">
        <v>20</v>
      </c>
      <c r="E635" s="1572">
        <f t="shared" si="62"/>
        <v>2909.1000000000004</v>
      </c>
      <c r="F635" s="471">
        <f t="shared" si="63"/>
        <v>2909.1</v>
      </c>
      <c r="G635" s="691">
        <f>'Заказ, cкидки и курсы валют'!$J$23*F635</f>
        <v>33454.65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669.09</v>
      </c>
      <c r="I635" s="377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722.62</v>
      </c>
    </row>
    <row r="636" spans="1:10" ht="15" thickBot="1">
      <c r="A636" s="822" t="s">
        <v>7961</v>
      </c>
      <c r="B636" s="712" t="s">
        <v>3430</v>
      </c>
      <c r="C636" s="2288">
        <v>11.05</v>
      </c>
      <c r="D636" s="1697">
        <v>20</v>
      </c>
      <c r="E636" s="1572">
        <f t="shared" si="62"/>
        <v>2587.56</v>
      </c>
      <c r="F636" s="471">
        <f t="shared" si="63"/>
        <v>2587.56</v>
      </c>
      <c r="G636" s="691">
        <f>'Заказ, cкидки и курсы валют'!$J$23*F636</f>
        <v>29756.94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595.14</v>
      </c>
      <c r="I636" s="377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642.75</v>
      </c>
    </row>
    <row r="637" spans="1:10" ht="15" thickBot="1">
      <c r="A637" s="822" t="s">
        <v>7962</v>
      </c>
      <c r="B637" s="712" t="s">
        <v>2898</v>
      </c>
      <c r="C637" s="2288">
        <v>13.4</v>
      </c>
      <c r="D637" s="1697">
        <v>20</v>
      </c>
      <c r="E637" s="1572">
        <f t="shared" si="62"/>
        <v>2836.2</v>
      </c>
      <c r="F637" s="471">
        <f t="shared" si="63"/>
        <v>2836.2</v>
      </c>
      <c r="G637" s="691">
        <f>'Заказ, cкидки и курсы валют'!$J$23*F637</f>
        <v>32616.3</v>
      </c>
      <c r="H637" s="659">
        <f>ROUND(IF('Заказ, cкидки и курсы валют'!$J$23*E637/1000*D637&lt;387,387,'Заказ, cкидки и курсы валют'!$J$23*E637/1000*D637)*(1-'Заказ, cкидки и курсы валют'!$I$12),2)</f>
        <v>652.33000000000004</v>
      </c>
      <c r="I637" s="377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704.52</v>
      </c>
    </row>
    <row r="638" spans="1:10" ht="15" thickBot="1">
      <c r="A638" s="822" t="s">
        <v>7963</v>
      </c>
      <c r="B638" s="712" t="s">
        <v>2899</v>
      </c>
      <c r="C638" s="2288">
        <v>15</v>
      </c>
      <c r="D638" s="1697">
        <v>20</v>
      </c>
      <c r="E638" s="1572">
        <f t="shared" si="62"/>
        <v>3300.69</v>
      </c>
      <c r="F638" s="471">
        <f t="shared" si="63"/>
        <v>3300.69</v>
      </c>
      <c r="G638" s="691">
        <f>'Заказ, cкидки и курсы валют'!$J$23*F638</f>
        <v>37957.934999999998</v>
      </c>
      <c r="H638" s="659">
        <f>ROUND(IF('Заказ, cкидки и курсы валют'!$J$23*E638/1000*D638&lt;387,387,'Заказ, cкидки и курсы валют'!$J$23*E638/1000*D638)*(1-'Заказ, cкидки и курсы валют'!$I$12),2)</f>
        <v>759.16</v>
      </c>
      <c r="I638" s="377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819.89</v>
      </c>
    </row>
    <row r="639" spans="1:10" ht="15" thickBot="1">
      <c r="A639" s="822" t="s">
        <v>7964</v>
      </c>
      <c r="B639" s="712" t="s">
        <v>610</v>
      </c>
      <c r="C639" s="2288">
        <v>15.95</v>
      </c>
      <c r="D639" s="1697">
        <v>20</v>
      </c>
      <c r="E639" s="1572">
        <f t="shared" si="62"/>
        <v>3767.76</v>
      </c>
      <c r="F639" s="471">
        <f t="shared" si="63"/>
        <v>3767.76</v>
      </c>
      <c r="G639" s="691">
        <f>'Заказ, cкидки и курсы валют'!$J$23*F639</f>
        <v>43329.240000000005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866.58</v>
      </c>
      <c r="I639" s="377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935.91</v>
      </c>
    </row>
    <row r="640" spans="1:10" ht="15" thickBot="1">
      <c r="A640" s="822" t="s">
        <v>7965</v>
      </c>
      <c r="B640" s="712" t="s">
        <v>2900</v>
      </c>
      <c r="C640" s="2288">
        <v>17.05</v>
      </c>
      <c r="D640" s="1697">
        <v>20</v>
      </c>
      <c r="E640" s="1572">
        <f t="shared" si="62"/>
        <v>4028.6400000000003</v>
      </c>
      <c r="F640" s="471">
        <f t="shared" si="63"/>
        <v>4028.64</v>
      </c>
      <c r="G640" s="691">
        <f>'Заказ, cкидки и курсы валют'!$J$23*F640</f>
        <v>46329.36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926.59</v>
      </c>
      <c r="I640" s="377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926.59</v>
      </c>
    </row>
    <row r="641" spans="1:10" ht="15" thickBot="1">
      <c r="A641" s="822" t="s">
        <v>7966</v>
      </c>
      <c r="B641" s="712" t="s">
        <v>189</v>
      </c>
      <c r="C641" s="2288">
        <v>18.46</v>
      </c>
      <c r="D641" s="1697">
        <v>20</v>
      </c>
      <c r="E641" s="1572">
        <f t="shared" si="62"/>
        <v>4267.26</v>
      </c>
      <c r="F641" s="471">
        <f t="shared" si="63"/>
        <v>4267.26</v>
      </c>
      <c r="G641" s="691">
        <f>'Заказ, cкидки и курсы валют'!$J$23*F641</f>
        <v>49073.490000000005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981.47</v>
      </c>
      <c r="I641" s="377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981.47</v>
      </c>
    </row>
    <row r="642" spans="1:10" ht="15" thickBot="1">
      <c r="A642" s="822" t="s">
        <v>7967</v>
      </c>
      <c r="B642" s="712" t="s">
        <v>190</v>
      </c>
      <c r="C642" s="2288">
        <v>22.04</v>
      </c>
      <c r="D642" s="1697">
        <v>20</v>
      </c>
      <c r="E642" s="1572">
        <f t="shared" si="62"/>
        <v>4902.99</v>
      </c>
      <c r="F642" s="471">
        <f t="shared" si="63"/>
        <v>4902.99</v>
      </c>
      <c r="G642" s="691">
        <f>'Заказ, cкидки и курсы валют'!$J$23*F642</f>
        <v>56384.384999999995</v>
      </c>
      <c r="H642" s="659">
        <f>ROUND(IF('Заказ, cкидки и курсы валют'!$J$23*E642/1000*D642&lt;387,387,'Заказ, cкидки и курсы валют'!$J$23*E642/1000*D642)*(1-'Заказ, cкидки и курсы валют'!$I$12),2)</f>
        <v>1127.69</v>
      </c>
      <c r="I642" s="377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1127.69</v>
      </c>
    </row>
    <row r="643" spans="1:10" ht="15" thickBot="1">
      <c r="A643" s="822" t="s">
        <v>7968</v>
      </c>
      <c r="B643" s="712" t="s">
        <v>191</v>
      </c>
      <c r="C643" s="2288">
        <v>24.72</v>
      </c>
      <c r="D643" s="1697">
        <v>10</v>
      </c>
      <c r="E643" s="1572">
        <f t="shared" si="62"/>
        <v>5634.0599999999995</v>
      </c>
      <c r="F643" s="471">
        <f t="shared" si="63"/>
        <v>5634.06</v>
      </c>
      <c r="G643" s="691">
        <f>'Заказ, cкидки и курсы валют'!$J$23*F643</f>
        <v>64791.69</v>
      </c>
      <c r="H643" s="659">
        <f>ROUND(IF('Заказ, cкидки и курсы валют'!$J$23*E643/1000*D643&lt;387,387,'Заказ, cкидки и курсы валют'!$J$23*E643/1000*D643)*(1-'Заказ, cкидки и курсы валют'!$I$12),2)</f>
        <v>647.91999999999996</v>
      </c>
      <c r="I643" s="377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699.75</v>
      </c>
    </row>
    <row r="644" spans="1:10" ht="15" thickBot="1">
      <c r="A644" s="822" t="s">
        <v>7969</v>
      </c>
      <c r="B644" s="712" t="s">
        <v>193</v>
      </c>
      <c r="C644" s="2288">
        <v>32.6</v>
      </c>
      <c r="D644" s="1697">
        <v>10</v>
      </c>
      <c r="E644" s="1572">
        <f t="shared" si="62"/>
        <v>7042.17</v>
      </c>
      <c r="F644" s="471">
        <f t="shared" si="63"/>
        <v>7042.17</v>
      </c>
      <c r="G644" s="691">
        <f>'Заказ, cкидки и курсы валют'!$J$23*F644</f>
        <v>80984.955000000002</v>
      </c>
      <c r="H644" s="659">
        <f>ROUND(IF('Заказ, cкидки и курсы валют'!$J$23*E644/1000*D644&lt;387,387,'Заказ, cкидки и курсы валют'!$J$23*E644/1000*D644)*(1-'Заказ, cкидки и курсы валют'!$I$12),2)</f>
        <v>809.85</v>
      </c>
      <c r="I644" s="377"/>
      <c r="J644" s="96">
        <f>ROUND(IF(H644&lt;'Заказ, cкидки и курсы валют'!$B$39,H644*0.54*100/(100-'Заказ, cкидки и курсы валют'!$C$39),IF(H644&lt;'Заказ, cкидки и курсы валют'!$B$40,H644*0.54*100/(100-'Заказ, cкидки и курсы валют'!$C$40),IF(H644&lt;'Заказ, cкидки и курсы валют'!$B$41,H644*0.54*100/(100-'Заказ, cкидки и курсы валют'!$C$41),IF(H644&lt;'Заказ, cкидки и курсы валют'!$B$42,H644*0.54*100/(100-'Заказ, cкидки и курсы валют'!$C$42),IF(H644&lt;'Заказ, cкидки и курсы валют'!$B$43,H644*0.54*100/(100-'Заказ, cкидки и курсы валют'!$C$43),H644))))),2)</f>
        <v>874.64</v>
      </c>
    </row>
    <row r="645" spans="1:10" ht="15" thickBot="1">
      <c r="A645" s="823" t="s">
        <v>7970</v>
      </c>
      <c r="B645" s="1509" t="s">
        <v>2902</v>
      </c>
      <c r="C645" s="2288">
        <v>27.8</v>
      </c>
      <c r="D645" s="1699">
        <v>10</v>
      </c>
      <c r="E645" s="1597">
        <f>E615*3</f>
        <v>5974.4400000000005</v>
      </c>
      <c r="F645" s="775">
        <f t="shared" si="63"/>
        <v>5974.44</v>
      </c>
      <c r="G645" s="776">
        <f>'Заказ, cкидки и курсы валют'!$J$23*F645</f>
        <v>68706.06</v>
      </c>
      <c r="H645" s="659">
        <f>ROUND(IF('Заказ, cкидки и курсы валют'!$J$23*E645/1000*D645&lt;387,387,'Заказ, cкидки и курсы валют'!$J$23*E645/1000*D645)*(1-'Заказ, cкидки и курсы валют'!$I$12),2)</f>
        <v>687.06</v>
      </c>
      <c r="I645" s="380"/>
      <c r="J645" s="96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742.02</v>
      </c>
    </row>
    <row r="646" spans="1:10" ht="13.5" thickBot="1"/>
    <row r="647" spans="1:10" ht="18">
      <c r="A647" s="1090" t="s">
        <v>6115</v>
      </c>
      <c r="B647" s="1091"/>
      <c r="C647" s="2378"/>
      <c r="D647" s="428"/>
      <c r="E647" s="428"/>
      <c r="F647" s="66"/>
      <c r="G647" s="1092"/>
      <c r="H647" s="916"/>
      <c r="I647" s="57"/>
    </row>
    <row r="648" spans="1:10" ht="18">
      <c r="A648" s="191"/>
      <c r="B648" s="16"/>
      <c r="C648" s="2377"/>
      <c r="D648" s="923"/>
      <c r="E648" s="685"/>
      <c r="F648" s="441"/>
      <c r="G648" s="84"/>
      <c r="H648" s="83"/>
      <c r="I648" s="132"/>
    </row>
    <row r="649" spans="1:10">
      <c r="A649" s="191"/>
      <c r="B649" s="16"/>
      <c r="C649" s="2377"/>
      <c r="D649" s="924"/>
      <c r="E649" s="430"/>
      <c r="F649" s="465"/>
      <c r="G649" s="689"/>
      <c r="H649" s="16"/>
      <c r="I649" s="132"/>
    </row>
    <row r="650" spans="1:10">
      <c r="A650" s="191"/>
      <c r="B650" s="16"/>
      <c r="C650" s="2377"/>
      <c r="D650" s="924"/>
      <c r="E650" s="430"/>
      <c r="F650" s="465"/>
      <c r="G650" s="689"/>
      <c r="H650" s="16"/>
      <c r="I650" s="132"/>
    </row>
    <row r="651" spans="1:10">
      <c r="A651" s="191"/>
      <c r="B651" s="16"/>
      <c r="C651" s="2377"/>
      <c r="D651" s="924"/>
      <c r="E651" s="430"/>
      <c r="F651" s="465"/>
      <c r="G651" s="689"/>
      <c r="H651" s="16"/>
      <c r="I651" s="132"/>
    </row>
    <row r="652" spans="1:10" ht="16.5" customHeight="1" thickBot="1">
      <c r="A652" s="926" t="s">
        <v>7302</v>
      </c>
      <c r="B652" s="136"/>
      <c r="C652" s="2345"/>
      <c r="D652" s="925"/>
      <c r="E652" s="431"/>
      <c r="F652" s="467"/>
      <c r="G652" s="690"/>
      <c r="H652" s="136"/>
      <c r="I652" s="137"/>
    </row>
    <row r="653" spans="1:10" ht="40">
      <c r="A653" s="148" t="s">
        <v>1013</v>
      </c>
      <c r="B653" s="150" t="s">
        <v>1014</v>
      </c>
      <c r="C653" s="2285" t="s">
        <v>665</v>
      </c>
      <c r="D653" s="969" t="s">
        <v>2923</v>
      </c>
      <c r="E653" s="434" t="s">
        <v>10276</v>
      </c>
      <c r="F653" s="479" t="s">
        <v>2578</v>
      </c>
      <c r="G653" s="967" t="s">
        <v>2427</v>
      </c>
      <c r="H653" s="327" t="s">
        <v>493</v>
      </c>
      <c r="I653" s="138" t="s">
        <v>4003</v>
      </c>
    </row>
    <row r="654" spans="1:10" thickBot="1">
      <c r="A654" s="156"/>
      <c r="B654" s="312"/>
      <c r="C654" s="2286" t="s">
        <v>3419</v>
      </c>
      <c r="D654" s="373" t="s">
        <v>2428</v>
      </c>
      <c r="E654" s="437" t="s">
        <v>264</v>
      </c>
      <c r="F654" s="475">
        <f>'Заказ, cкидки и курсы валют'!$I$12</f>
        <v>0</v>
      </c>
      <c r="G654" s="764"/>
      <c r="H654" s="358"/>
      <c r="I654" s="252"/>
    </row>
    <row r="655" spans="1:10" ht="14.5">
      <c r="A655" s="971" t="s">
        <v>10545</v>
      </c>
      <c r="B655" s="820" t="s">
        <v>137</v>
      </c>
      <c r="C655" s="2288">
        <v>3.3</v>
      </c>
      <c r="D655" s="1686">
        <v>300</v>
      </c>
      <c r="E655" s="446">
        <v>1291.9000000000001</v>
      </c>
      <c r="F655" s="1550">
        <f t="shared" ref="F655:F671" si="64">ROUND(E655*(1-$F$11),2)</f>
        <v>1291.9000000000001</v>
      </c>
      <c r="G655" s="1331">
        <f>'Заказ, cкидки и курсы валют'!$J$23*F655</f>
        <v>14856.85</v>
      </c>
      <c r="H655" s="826">
        <f t="shared" ref="H655:H671" si="65">ROUND((D655/1000)*G655,2)</f>
        <v>4457.0600000000004</v>
      </c>
      <c r="I655" s="827"/>
    </row>
    <row r="656" spans="1:10" ht="14.5">
      <c r="A656" s="973" t="s">
        <v>10546</v>
      </c>
      <c r="B656" s="706" t="s">
        <v>138</v>
      </c>
      <c r="C656" s="2288">
        <v>3.41</v>
      </c>
      <c r="D656" s="970">
        <v>300</v>
      </c>
      <c r="E656" s="446">
        <v>1205.56</v>
      </c>
      <c r="F656" s="752">
        <f t="shared" si="64"/>
        <v>1205.56</v>
      </c>
      <c r="G656" s="695">
        <f>'Заказ, cкидки и курсы валют'!$J$23*F656</f>
        <v>13863.939999999999</v>
      </c>
      <c r="H656" s="824">
        <f t="shared" si="65"/>
        <v>4159.18</v>
      </c>
      <c r="I656" s="825"/>
    </row>
    <row r="657" spans="1:9" ht="14.5">
      <c r="A657" s="973" t="s">
        <v>10547</v>
      </c>
      <c r="B657" s="706" t="s">
        <v>140</v>
      </c>
      <c r="C657" s="2288">
        <v>3.82</v>
      </c>
      <c r="D657" s="970">
        <v>250</v>
      </c>
      <c r="E657" s="446">
        <v>1424.99</v>
      </c>
      <c r="F657" s="752">
        <f t="shared" si="64"/>
        <v>1424.99</v>
      </c>
      <c r="G657" s="695">
        <f>'Заказ, cкидки и курсы валют'!$J$23*F657</f>
        <v>16387.384999999998</v>
      </c>
      <c r="H657" s="824">
        <f t="shared" si="65"/>
        <v>4096.8500000000004</v>
      </c>
      <c r="I657" s="825"/>
    </row>
    <row r="658" spans="1:9" ht="14.5">
      <c r="A658" s="1478" t="s">
        <v>6116</v>
      </c>
      <c r="B658" s="1477" t="s">
        <v>2997</v>
      </c>
      <c r="C658" s="2288">
        <v>4.2</v>
      </c>
      <c r="D658" s="1688">
        <v>200</v>
      </c>
      <c r="E658" s="446">
        <v>1071.17</v>
      </c>
      <c r="F658" s="471">
        <f t="shared" si="64"/>
        <v>1071.17</v>
      </c>
      <c r="G658" s="691">
        <f>'Заказ, cкидки и курсы валют'!$J$23*F658</f>
        <v>12318.455000000002</v>
      </c>
      <c r="H658" s="824">
        <f t="shared" si="65"/>
        <v>2463.69</v>
      </c>
      <c r="I658" s="825"/>
    </row>
    <row r="659" spans="1:9" ht="14.5">
      <c r="A659" s="1478" t="s">
        <v>6117</v>
      </c>
      <c r="B659" s="1477" t="s">
        <v>144</v>
      </c>
      <c r="C659" s="2288">
        <v>4.6500000000000004</v>
      </c>
      <c r="D659" s="1688">
        <v>200</v>
      </c>
      <c r="E659" s="446">
        <v>1235.76</v>
      </c>
      <c r="F659" s="471">
        <f t="shared" si="64"/>
        <v>1235.76</v>
      </c>
      <c r="G659" s="691">
        <f>'Заказ, cкидки и курсы валют'!$J$23*F659</f>
        <v>14211.24</v>
      </c>
      <c r="H659" s="824">
        <f t="shared" si="65"/>
        <v>2842.25</v>
      </c>
      <c r="I659" s="825"/>
    </row>
    <row r="660" spans="1:9" ht="14.5">
      <c r="A660" s="1478" t="s">
        <v>6118</v>
      </c>
      <c r="B660" s="1477" t="s">
        <v>145</v>
      </c>
      <c r="C660" s="2288">
        <v>4.9000000000000004</v>
      </c>
      <c r="D660" s="1688">
        <v>200</v>
      </c>
      <c r="E660" s="446">
        <v>1309.8800000000001</v>
      </c>
      <c r="F660" s="471">
        <f t="shared" si="64"/>
        <v>1309.8800000000001</v>
      </c>
      <c r="G660" s="691">
        <f>'Заказ, cкидки и курсы валют'!$J$23*F660</f>
        <v>15063.62</v>
      </c>
      <c r="H660" s="824">
        <f t="shared" si="65"/>
        <v>3012.72</v>
      </c>
      <c r="I660" s="825"/>
    </row>
    <row r="661" spans="1:9" ht="14.5">
      <c r="A661" s="1478" t="s">
        <v>6119</v>
      </c>
      <c r="B661" s="1477" t="s">
        <v>146</v>
      </c>
      <c r="C661" s="2288">
        <v>5.2</v>
      </c>
      <c r="D661" s="1688">
        <v>100</v>
      </c>
      <c r="E661" s="446">
        <v>1362.49</v>
      </c>
      <c r="F661" s="471">
        <f t="shared" si="64"/>
        <v>1362.49</v>
      </c>
      <c r="G661" s="691">
        <f>'Заказ, cкидки и курсы валют'!$J$23*F661</f>
        <v>15668.635</v>
      </c>
      <c r="H661" s="824">
        <f t="shared" si="65"/>
        <v>1566.86</v>
      </c>
      <c r="I661" s="825"/>
    </row>
    <row r="662" spans="1:9" ht="14.5">
      <c r="A662" s="1478" t="s">
        <v>6120</v>
      </c>
      <c r="B662" s="1477" t="s">
        <v>147</v>
      </c>
      <c r="C662" s="2288">
        <v>5.7</v>
      </c>
      <c r="D662" s="1688">
        <v>100</v>
      </c>
      <c r="E662" s="446">
        <v>1458.64</v>
      </c>
      <c r="F662" s="471">
        <f t="shared" si="64"/>
        <v>1458.64</v>
      </c>
      <c r="G662" s="691">
        <f>'Заказ, cкидки и курсы валют'!$J$23*F662</f>
        <v>16774.36</v>
      </c>
      <c r="H662" s="824">
        <f t="shared" si="65"/>
        <v>1677.44</v>
      </c>
      <c r="I662" s="825"/>
    </row>
    <row r="663" spans="1:9" ht="14.5">
      <c r="A663" s="1478" t="s">
        <v>10303</v>
      </c>
      <c r="B663" s="1477" t="s">
        <v>149</v>
      </c>
      <c r="C663" s="2288">
        <v>6.82</v>
      </c>
      <c r="D663" s="1688">
        <v>100</v>
      </c>
      <c r="E663" s="446">
        <v>1604.05</v>
      </c>
      <c r="F663" s="471">
        <f t="shared" si="64"/>
        <v>1604.05</v>
      </c>
      <c r="G663" s="691">
        <f>'Заказ, cкидки и курсы валют'!$J$23*F663</f>
        <v>18446.575000000001</v>
      </c>
      <c r="H663" s="824">
        <f t="shared" si="65"/>
        <v>1844.66</v>
      </c>
      <c r="I663" s="825"/>
    </row>
    <row r="664" spans="1:9" ht="14.5">
      <c r="A664" s="1478" t="s">
        <v>6121</v>
      </c>
      <c r="B664" s="1477" t="s">
        <v>3426</v>
      </c>
      <c r="C664" s="2288">
        <v>5.6</v>
      </c>
      <c r="D664" s="1688">
        <v>50</v>
      </c>
      <c r="E664" s="446">
        <v>1190.19</v>
      </c>
      <c r="F664" s="471">
        <f t="shared" si="64"/>
        <v>1190.19</v>
      </c>
      <c r="G664" s="691">
        <f>'Заказ, cкидки и курсы валют'!$J$23*F664</f>
        <v>13687.185000000001</v>
      </c>
      <c r="H664" s="824">
        <f t="shared" si="65"/>
        <v>684.36</v>
      </c>
      <c r="I664" s="825"/>
    </row>
    <row r="665" spans="1:9" ht="14.5">
      <c r="A665" s="1478" t="s">
        <v>10304</v>
      </c>
      <c r="B665" s="1477" t="s">
        <v>3427</v>
      </c>
      <c r="C665" s="2288">
        <v>6.1</v>
      </c>
      <c r="D665" s="1688">
        <v>150</v>
      </c>
      <c r="E665" s="446">
        <v>1473.03</v>
      </c>
      <c r="F665" s="471">
        <f t="shared" si="64"/>
        <v>1473.03</v>
      </c>
      <c r="G665" s="691">
        <f>'Заказ, cкидки и курсы валют'!$J$23*F665</f>
        <v>16939.845000000001</v>
      </c>
      <c r="H665" s="824">
        <f t="shared" si="65"/>
        <v>2540.98</v>
      </c>
      <c r="I665" s="825"/>
    </row>
    <row r="666" spans="1:9" ht="16.5" customHeight="1">
      <c r="A666" s="1478" t="s">
        <v>6122</v>
      </c>
      <c r="B666" s="1477" t="s">
        <v>3428</v>
      </c>
      <c r="C666" s="2288">
        <v>6.5</v>
      </c>
      <c r="D666" s="1688">
        <v>150</v>
      </c>
      <c r="E666" s="446">
        <v>1517.62</v>
      </c>
      <c r="F666" s="471">
        <f t="shared" si="64"/>
        <v>1517.62</v>
      </c>
      <c r="G666" s="691">
        <f>'Заказ, cкидки и курсы валют'!$J$23*F666</f>
        <v>17452.629999999997</v>
      </c>
      <c r="H666" s="824">
        <f t="shared" si="65"/>
        <v>2617.89</v>
      </c>
      <c r="I666" s="825"/>
    </row>
    <row r="667" spans="1:9" ht="14.5">
      <c r="A667" s="1478" t="s">
        <v>6123</v>
      </c>
      <c r="B667" s="1477" t="s">
        <v>166</v>
      </c>
      <c r="C667" s="2288">
        <v>6.7</v>
      </c>
      <c r="D667" s="1688">
        <v>150</v>
      </c>
      <c r="E667" s="446">
        <v>1444.57</v>
      </c>
      <c r="F667" s="471">
        <f t="shared" si="64"/>
        <v>1444.57</v>
      </c>
      <c r="G667" s="691">
        <f>'Заказ, cкидки и курсы валют'!$J$23*F667</f>
        <v>16612.555</v>
      </c>
      <c r="H667" s="824">
        <f t="shared" si="65"/>
        <v>2491.88</v>
      </c>
      <c r="I667" s="825"/>
    </row>
    <row r="668" spans="1:9" ht="14.5">
      <c r="A668" s="1478" t="s">
        <v>6124</v>
      </c>
      <c r="B668" s="1477" t="s">
        <v>167</v>
      </c>
      <c r="C668" s="2288">
        <v>6.85</v>
      </c>
      <c r="D668" s="1688">
        <v>50</v>
      </c>
      <c r="E668" s="446">
        <v>1314</v>
      </c>
      <c r="F668" s="471">
        <f t="shared" si="64"/>
        <v>1314</v>
      </c>
      <c r="G668" s="691">
        <f>'Заказ, cкидки и курсы валют'!$J$23*F668</f>
        <v>15111</v>
      </c>
      <c r="H668" s="824">
        <f t="shared" si="65"/>
        <v>755.55</v>
      </c>
      <c r="I668" s="825"/>
    </row>
    <row r="669" spans="1:9" ht="14.5">
      <c r="A669" s="1478" t="s">
        <v>6125</v>
      </c>
      <c r="B669" s="1477" t="s">
        <v>168</v>
      </c>
      <c r="C669" s="2288">
        <v>8</v>
      </c>
      <c r="D669" s="1688">
        <v>50</v>
      </c>
      <c r="E669" s="446">
        <v>1519.62</v>
      </c>
      <c r="F669" s="471">
        <f t="shared" si="64"/>
        <v>1519.62</v>
      </c>
      <c r="G669" s="691">
        <f>'Заказ, cкидки и курсы валют'!$J$23*F669</f>
        <v>17475.629999999997</v>
      </c>
      <c r="H669" s="824">
        <f t="shared" si="65"/>
        <v>873.78</v>
      </c>
      <c r="I669" s="825"/>
    </row>
    <row r="670" spans="1:9" ht="14.5">
      <c r="A670" s="1478" t="s">
        <v>10305</v>
      </c>
      <c r="B670" s="1477" t="s">
        <v>604</v>
      </c>
      <c r="C670" s="2288">
        <v>8.9499999999999993</v>
      </c>
      <c r="D670" s="1688">
        <v>100</v>
      </c>
      <c r="E670" s="446">
        <v>1743.17</v>
      </c>
      <c r="F670" s="471">
        <f t="shared" si="64"/>
        <v>1743.17</v>
      </c>
      <c r="G670" s="691">
        <f>'Заказ, cкидки и курсы валют'!$J$23*F670</f>
        <v>20046.455000000002</v>
      </c>
      <c r="H670" s="824">
        <f t="shared" si="65"/>
        <v>2004.65</v>
      </c>
      <c r="I670" s="825"/>
    </row>
    <row r="671" spans="1:9" ht="14.5">
      <c r="A671" s="1478" t="s">
        <v>10548</v>
      </c>
      <c r="B671" s="1477" t="s">
        <v>605</v>
      </c>
      <c r="C671" s="2288">
        <v>9.9</v>
      </c>
      <c r="D671" s="1688">
        <v>100</v>
      </c>
      <c r="E671" s="446">
        <v>1907.23</v>
      </c>
      <c r="F671" s="471">
        <f t="shared" si="64"/>
        <v>1907.23</v>
      </c>
      <c r="G671" s="691">
        <f>'Заказ, cкидки и курсы валют'!$J$23*F671</f>
        <v>21933.145</v>
      </c>
      <c r="H671" s="824">
        <f t="shared" si="65"/>
        <v>2193.31</v>
      </c>
      <c r="I671" s="825"/>
    </row>
    <row r="672" spans="1:9" ht="14.5">
      <c r="A672" s="1478" t="s">
        <v>6126</v>
      </c>
      <c r="B672" s="1477" t="s">
        <v>3434</v>
      </c>
      <c r="C672" s="2288">
        <v>7.6</v>
      </c>
      <c r="D672" s="1688">
        <v>100</v>
      </c>
      <c r="E672" s="446">
        <v>1572.26</v>
      </c>
      <c r="F672" s="471">
        <f t="shared" ref="F672:F680" si="66">ROUND(E672*(1-$F$11),2)</f>
        <v>1572.26</v>
      </c>
      <c r="G672" s="691">
        <f>'Заказ, cкидки и курсы валют'!$J$23*F672</f>
        <v>18080.990000000002</v>
      </c>
      <c r="H672" s="824">
        <f t="shared" ref="H672:H680" si="67">ROUND((D672/1000)*G672,2)</f>
        <v>1808.1</v>
      </c>
      <c r="I672" s="825"/>
    </row>
    <row r="673" spans="1:9" ht="14.5">
      <c r="A673" s="1478" t="s">
        <v>6127</v>
      </c>
      <c r="B673" s="1477" t="s">
        <v>3435</v>
      </c>
      <c r="C673" s="2288">
        <v>7.9</v>
      </c>
      <c r="D673" s="1688">
        <v>100</v>
      </c>
      <c r="E673" s="446">
        <v>1737.13</v>
      </c>
      <c r="F673" s="471">
        <f t="shared" si="66"/>
        <v>1737.13</v>
      </c>
      <c r="G673" s="691">
        <f>'Заказ, cкидки и курсы валют'!$J$23*F673</f>
        <v>19976.995000000003</v>
      </c>
      <c r="H673" s="824">
        <f t="shared" si="67"/>
        <v>1997.7</v>
      </c>
      <c r="I673" s="825"/>
    </row>
    <row r="674" spans="1:9" ht="14.5">
      <c r="A674" s="1478" t="s">
        <v>6128</v>
      </c>
      <c r="B674" s="1477" t="s">
        <v>99</v>
      </c>
      <c r="C674" s="2288">
        <v>8.1</v>
      </c>
      <c r="D674" s="1688">
        <v>50</v>
      </c>
      <c r="E674" s="446">
        <v>1463.74</v>
      </c>
      <c r="F674" s="471">
        <f t="shared" si="66"/>
        <v>1463.74</v>
      </c>
      <c r="G674" s="691">
        <f>'Заказ, cкидки и курсы валют'!$J$23*F674</f>
        <v>16833.009999999998</v>
      </c>
      <c r="H674" s="824">
        <f t="shared" si="67"/>
        <v>841.65</v>
      </c>
      <c r="I674" s="825"/>
    </row>
    <row r="675" spans="1:9" ht="14.5">
      <c r="A675" s="1478" t="s">
        <v>6129</v>
      </c>
      <c r="B675" s="1477" t="s">
        <v>100</v>
      </c>
      <c r="C675" s="2288">
        <v>8.8000000000000007</v>
      </c>
      <c r="D675" s="1696">
        <v>50</v>
      </c>
      <c r="E675" s="446">
        <v>1542.52</v>
      </c>
      <c r="F675" s="471">
        <f t="shared" si="66"/>
        <v>1542.52</v>
      </c>
      <c r="G675" s="691">
        <f>'Заказ, cкидки и курсы валют'!$J$23*F675</f>
        <v>17738.98</v>
      </c>
      <c r="H675" s="824">
        <f t="shared" si="67"/>
        <v>886.95</v>
      </c>
      <c r="I675" s="825"/>
    </row>
    <row r="676" spans="1:9" ht="14.5">
      <c r="A676" s="1478" t="s">
        <v>6130</v>
      </c>
      <c r="B676" s="1477" t="s">
        <v>1317</v>
      </c>
      <c r="C676" s="2288">
        <v>10</v>
      </c>
      <c r="D676" s="1696">
        <v>100</v>
      </c>
      <c r="E676" s="446">
        <v>1960.67</v>
      </c>
      <c r="F676" s="471">
        <f t="shared" si="66"/>
        <v>1960.67</v>
      </c>
      <c r="G676" s="691">
        <f>'Заказ, cкидки и курсы валют'!$J$23*F676</f>
        <v>22547.705000000002</v>
      </c>
      <c r="H676" s="824">
        <f t="shared" si="67"/>
        <v>2254.77</v>
      </c>
      <c r="I676" s="825"/>
    </row>
    <row r="677" spans="1:9" ht="14.5">
      <c r="A677" s="1478" t="s">
        <v>6131</v>
      </c>
      <c r="B677" s="1477" t="s">
        <v>188</v>
      </c>
      <c r="C677" s="2288">
        <v>10.5</v>
      </c>
      <c r="D677" s="1696">
        <v>80</v>
      </c>
      <c r="E677" s="446">
        <v>1961.52</v>
      </c>
      <c r="F677" s="471">
        <f t="shared" si="66"/>
        <v>1961.52</v>
      </c>
      <c r="G677" s="691">
        <f>'Заказ, cкидки и курсы валют'!$J$23*F677</f>
        <v>22557.48</v>
      </c>
      <c r="H677" s="824">
        <f t="shared" si="67"/>
        <v>1804.6</v>
      </c>
      <c r="I677" s="825"/>
    </row>
    <row r="678" spans="1:9" ht="14.5">
      <c r="A678" s="1478" t="s">
        <v>6132</v>
      </c>
      <c r="B678" s="1477" t="s">
        <v>609</v>
      </c>
      <c r="C678" s="2288">
        <v>11.5</v>
      </c>
      <c r="D678" s="1696">
        <v>50</v>
      </c>
      <c r="E678" s="446">
        <v>2053.69</v>
      </c>
      <c r="F678" s="471">
        <f t="shared" si="66"/>
        <v>2053.69</v>
      </c>
      <c r="G678" s="691">
        <f>'Заказ, cкидки и курсы валют'!$J$23*F678</f>
        <v>23617.435000000001</v>
      </c>
      <c r="H678" s="824">
        <f t="shared" si="67"/>
        <v>1180.8699999999999</v>
      </c>
      <c r="I678" s="825"/>
    </row>
    <row r="679" spans="1:9" ht="14.5">
      <c r="A679" s="1478" t="s">
        <v>6133</v>
      </c>
      <c r="B679" s="1477" t="s">
        <v>177</v>
      </c>
      <c r="C679" s="2288">
        <v>12.5</v>
      </c>
      <c r="D679" s="1696">
        <v>50</v>
      </c>
      <c r="E679" s="446">
        <v>1837.45</v>
      </c>
      <c r="F679" s="471">
        <f t="shared" si="66"/>
        <v>1837.45</v>
      </c>
      <c r="G679" s="691">
        <f>'Заказ, cкидки и курсы валют'!$J$23*F679</f>
        <v>21130.674999999999</v>
      </c>
      <c r="H679" s="824">
        <f t="shared" si="67"/>
        <v>1056.53</v>
      </c>
      <c r="I679" s="825"/>
    </row>
    <row r="680" spans="1:9" ht="14.5">
      <c r="A680" s="1478" t="s">
        <v>6134</v>
      </c>
      <c r="B680" s="1477" t="s">
        <v>178</v>
      </c>
      <c r="C680" s="2288">
        <v>14.35</v>
      </c>
      <c r="D680" s="1696">
        <v>60</v>
      </c>
      <c r="E680" s="446">
        <v>2061.4699999999998</v>
      </c>
      <c r="F680" s="471">
        <f t="shared" si="66"/>
        <v>2061.4699999999998</v>
      </c>
      <c r="G680" s="691">
        <f>'Заказ, cкидки и курсы валют'!$J$23*F680</f>
        <v>23706.904999999999</v>
      </c>
      <c r="H680" s="824">
        <f t="shared" si="67"/>
        <v>1422.41</v>
      </c>
      <c r="I680" s="825"/>
    </row>
    <row r="681" spans="1:9" ht="14.5">
      <c r="A681" s="1478" t="s">
        <v>8808</v>
      </c>
      <c r="B681" s="1477" t="s">
        <v>5978</v>
      </c>
      <c r="C681" s="2288">
        <v>14.6</v>
      </c>
      <c r="D681" s="1696">
        <v>50</v>
      </c>
      <c r="E681" s="446">
        <v>2044.84</v>
      </c>
      <c r="F681" s="471">
        <f t="shared" ref="F681:F699" si="68">ROUND(E681*(1-$F$11),2)</f>
        <v>2044.84</v>
      </c>
      <c r="G681" s="691">
        <f>'Заказ, cкидки и курсы валют'!$J$23*F681</f>
        <v>23515.66</v>
      </c>
      <c r="H681" s="824">
        <f t="shared" ref="H681:H699" si="69">ROUND((D681/1000)*G681,2)</f>
        <v>1175.78</v>
      </c>
      <c r="I681" s="825"/>
    </row>
    <row r="682" spans="1:9" ht="14.5">
      <c r="A682" s="1478" t="s">
        <v>6135</v>
      </c>
      <c r="B682" s="1477" t="s">
        <v>3430</v>
      </c>
      <c r="C682" s="2288">
        <v>13.2</v>
      </c>
      <c r="D682" s="1696">
        <v>50</v>
      </c>
      <c r="E682" s="446">
        <v>2379.5100000000002</v>
      </c>
      <c r="F682" s="471">
        <f t="shared" si="68"/>
        <v>2379.5100000000002</v>
      </c>
      <c r="G682" s="691">
        <f>'Заказ, cкидки и курсы валют'!$J$23*F682</f>
        <v>27364.365000000002</v>
      </c>
      <c r="H682" s="824">
        <f t="shared" si="69"/>
        <v>1368.22</v>
      </c>
      <c r="I682" s="825"/>
    </row>
    <row r="683" spans="1:9" ht="14.5">
      <c r="A683" s="1478" t="s">
        <v>6136</v>
      </c>
      <c r="B683" s="1477" t="s">
        <v>2898</v>
      </c>
      <c r="C683" s="2288">
        <v>14.3</v>
      </c>
      <c r="D683" s="1696">
        <v>50</v>
      </c>
      <c r="E683" s="446">
        <v>2467.89</v>
      </c>
      <c r="F683" s="471">
        <f t="shared" si="68"/>
        <v>2467.89</v>
      </c>
      <c r="G683" s="691">
        <f>'Заказ, cкидки и курсы валют'!$J$23*F683</f>
        <v>28380.734999999997</v>
      </c>
      <c r="H683" s="824">
        <f t="shared" si="69"/>
        <v>1419.04</v>
      </c>
      <c r="I683" s="825"/>
    </row>
    <row r="684" spans="1:9" ht="14.5">
      <c r="A684" s="1478" t="s">
        <v>6137</v>
      </c>
      <c r="B684" s="1477" t="s">
        <v>2899</v>
      </c>
      <c r="C684" s="2288">
        <v>15.9</v>
      </c>
      <c r="D684" s="1696">
        <v>50</v>
      </c>
      <c r="E684" s="446">
        <v>2556.89</v>
      </c>
      <c r="F684" s="471">
        <f t="shared" si="68"/>
        <v>2556.89</v>
      </c>
      <c r="G684" s="691">
        <f>'Заказ, cкидки и курсы валют'!$J$23*F684</f>
        <v>29404.234999999997</v>
      </c>
      <c r="H684" s="824">
        <f t="shared" si="69"/>
        <v>1470.21</v>
      </c>
      <c r="I684" s="825"/>
    </row>
    <row r="685" spans="1:9" ht="14.5">
      <c r="A685" s="1478" t="s">
        <v>6138</v>
      </c>
      <c r="B685" s="1477" t="s">
        <v>610</v>
      </c>
      <c r="C685" s="2288">
        <v>17.5</v>
      </c>
      <c r="D685" s="1696">
        <v>50</v>
      </c>
      <c r="E685" s="446">
        <v>2825.59</v>
      </c>
      <c r="F685" s="471">
        <f t="shared" si="68"/>
        <v>2825.59</v>
      </c>
      <c r="G685" s="691">
        <f>'Заказ, cкидки и курсы валют'!$J$23*F685</f>
        <v>32494.285000000003</v>
      </c>
      <c r="H685" s="824">
        <f t="shared" si="69"/>
        <v>1624.71</v>
      </c>
      <c r="I685" s="825"/>
    </row>
    <row r="686" spans="1:9" ht="14.5">
      <c r="A686" s="1478" t="s">
        <v>6139</v>
      </c>
      <c r="B686" s="1477" t="s">
        <v>2900</v>
      </c>
      <c r="C686" s="2288">
        <v>19</v>
      </c>
      <c r="D686" s="1696">
        <v>50</v>
      </c>
      <c r="E686" s="446">
        <v>2871.04</v>
      </c>
      <c r="F686" s="471">
        <f t="shared" si="68"/>
        <v>2871.04</v>
      </c>
      <c r="G686" s="691">
        <f>'Заказ, cкидки и курсы валют'!$J$23*F686</f>
        <v>33016.959999999999</v>
      </c>
      <c r="H686" s="824">
        <f t="shared" si="69"/>
        <v>1650.85</v>
      </c>
      <c r="I686" s="825"/>
    </row>
    <row r="687" spans="1:9" ht="14.5">
      <c r="A687" s="1478" t="s">
        <v>6140</v>
      </c>
      <c r="B687" s="1477" t="s">
        <v>189</v>
      </c>
      <c r="C687" s="2288">
        <v>20.5</v>
      </c>
      <c r="D687" s="1696">
        <v>50</v>
      </c>
      <c r="E687" s="446">
        <v>2711.76</v>
      </c>
      <c r="F687" s="471">
        <f t="shared" si="68"/>
        <v>2711.76</v>
      </c>
      <c r="G687" s="691">
        <f>'Заказ, cкидки и курсы валют'!$J$23*F687</f>
        <v>31185.24</v>
      </c>
      <c r="H687" s="824">
        <f t="shared" si="69"/>
        <v>1559.26</v>
      </c>
      <c r="I687" s="825"/>
    </row>
    <row r="688" spans="1:9" ht="14.5">
      <c r="A688" s="1478" t="s">
        <v>6141</v>
      </c>
      <c r="B688" s="1477" t="s">
        <v>1303</v>
      </c>
      <c r="C688" s="2288">
        <v>21.9</v>
      </c>
      <c r="D688" s="1696">
        <v>50</v>
      </c>
      <c r="E688" s="446">
        <v>3187.53</v>
      </c>
      <c r="F688" s="471">
        <f t="shared" si="68"/>
        <v>3187.53</v>
      </c>
      <c r="G688" s="691">
        <f>'Заказ, cкидки и курсы валют'!$J$23*F688</f>
        <v>36656.595000000001</v>
      </c>
      <c r="H688" s="824">
        <f t="shared" si="69"/>
        <v>1832.83</v>
      </c>
      <c r="I688" s="825"/>
    </row>
    <row r="689" spans="1:9" ht="14.5">
      <c r="A689" s="973" t="s">
        <v>6142</v>
      </c>
      <c r="B689" s="706" t="s">
        <v>190</v>
      </c>
      <c r="C689" s="2288">
        <v>23.2</v>
      </c>
      <c r="D689" s="1694">
        <v>50</v>
      </c>
      <c r="E689" s="446">
        <v>3479.97</v>
      </c>
      <c r="F689" s="752">
        <f t="shared" si="68"/>
        <v>3479.97</v>
      </c>
      <c r="G689" s="695">
        <f>'Заказ, cкидки и курсы валют'!$J$23*F689</f>
        <v>40019.654999999999</v>
      </c>
      <c r="H689" s="824">
        <f t="shared" si="69"/>
        <v>2000.98</v>
      </c>
      <c r="I689" s="825"/>
    </row>
    <row r="690" spans="1:9" ht="14.5">
      <c r="A690" s="973" t="s">
        <v>6143</v>
      </c>
      <c r="B690" s="706" t="s">
        <v>191</v>
      </c>
      <c r="C690" s="2288">
        <v>26</v>
      </c>
      <c r="D690" s="1694">
        <v>50</v>
      </c>
      <c r="E690" s="446">
        <v>3886.44</v>
      </c>
      <c r="F690" s="752">
        <f t="shared" si="68"/>
        <v>3886.44</v>
      </c>
      <c r="G690" s="695">
        <f>'Заказ, cкидки и курсы валют'!$J$23*F690</f>
        <v>44694.06</v>
      </c>
      <c r="H690" s="824">
        <f t="shared" si="69"/>
        <v>2234.6999999999998</v>
      </c>
      <c r="I690" s="825"/>
    </row>
    <row r="691" spans="1:9" ht="14.5">
      <c r="A691" s="973" t="s">
        <v>6144</v>
      </c>
      <c r="B691" s="706" t="s">
        <v>3141</v>
      </c>
      <c r="C691" s="2288">
        <v>24.75</v>
      </c>
      <c r="D691" s="1694">
        <v>25</v>
      </c>
      <c r="E691" s="446">
        <v>5423.76</v>
      </c>
      <c r="F691" s="752">
        <f t="shared" si="68"/>
        <v>5423.76</v>
      </c>
      <c r="G691" s="695">
        <f>'Заказ, cкидки и курсы валют'!$J$23*F691</f>
        <v>62373.240000000005</v>
      </c>
      <c r="H691" s="824">
        <f t="shared" si="69"/>
        <v>1559.33</v>
      </c>
      <c r="I691" s="825"/>
    </row>
    <row r="692" spans="1:9" ht="14.5">
      <c r="A692" s="973" t="s">
        <v>6145</v>
      </c>
      <c r="B692" s="706" t="s">
        <v>3429</v>
      </c>
      <c r="C692" s="2288">
        <v>26.3</v>
      </c>
      <c r="D692" s="1694">
        <v>25</v>
      </c>
      <c r="E692" s="446">
        <v>5490.86</v>
      </c>
      <c r="F692" s="752">
        <f t="shared" si="68"/>
        <v>5490.86</v>
      </c>
      <c r="G692" s="695">
        <f>'Заказ, cкидки и курсы валют'!$J$23*F692</f>
        <v>63144.89</v>
      </c>
      <c r="H692" s="824">
        <f t="shared" si="69"/>
        <v>1578.62</v>
      </c>
      <c r="I692" s="825"/>
    </row>
    <row r="693" spans="1:9" ht="14.5">
      <c r="A693" s="973" t="s">
        <v>6146</v>
      </c>
      <c r="B693" s="706" t="s">
        <v>3175</v>
      </c>
      <c r="C693" s="2288">
        <v>29</v>
      </c>
      <c r="D693" s="1694">
        <v>25</v>
      </c>
      <c r="E693" s="446">
        <v>5670.13</v>
      </c>
      <c r="F693" s="752">
        <f t="shared" si="68"/>
        <v>5670.13</v>
      </c>
      <c r="G693" s="695">
        <f>'Заказ, cкидки и курсы валют'!$J$23*F693</f>
        <v>65206.495000000003</v>
      </c>
      <c r="H693" s="824">
        <f t="shared" si="69"/>
        <v>1630.16</v>
      </c>
      <c r="I693" s="825"/>
    </row>
    <row r="694" spans="1:9" ht="14.5">
      <c r="A694" s="973" t="s">
        <v>6147</v>
      </c>
      <c r="B694" s="706" t="s">
        <v>2902</v>
      </c>
      <c r="C694" s="2288">
        <v>31.5</v>
      </c>
      <c r="D694" s="1694">
        <v>25</v>
      </c>
      <c r="E694" s="446">
        <v>5405.91</v>
      </c>
      <c r="F694" s="752">
        <f t="shared" si="68"/>
        <v>5405.91</v>
      </c>
      <c r="G694" s="695">
        <f>'Заказ, cкидки и курсы валют'!$J$23*F694</f>
        <v>62167.964999999997</v>
      </c>
      <c r="H694" s="824">
        <f t="shared" si="69"/>
        <v>1554.2</v>
      </c>
      <c r="I694" s="825"/>
    </row>
    <row r="695" spans="1:9" ht="14.5">
      <c r="A695" s="973" t="s">
        <v>6148</v>
      </c>
      <c r="B695" s="706" t="s">
        <v>2903</v>
      </c>
      <c r="C695" s="2288">
        <v>34.5</v>
      </c>
      <c r="D695" s="1694">
        <v>25</v>
      </c>
      <c r="E695" s="446">
        <v>6355.03</v>
      </c>
      <c r="F695" s="752">
        <f t="shared" si="68"/>
        <v>6355.03</v>
      </c>
      <c r="G695" s="695">
        <f>'Заказ, cкидки и курсы валют'!$J$23*F695</f>
        <v>73082.845000000001</v>
      </c>
      <c r="H695" s="824">
        <f t="shared" si="69"/>
        <v>1827.07</v>
      </c>
      <c r="I695" s="825"/>
    </row>
    <row r="696" spans="1:9" ht="14.5">
      <c r="A696" s="973" t="s">
        <v>6149</v>
      </c>
      <c r="B696" s="706" t="s">
        <v>2904</v>
      </c>
      <c r="C696" s="2288">
        <v>37</v>
      </c>
      <c r="D696" s="1694">
        <v>25</v>
      </c>
      <c r="E696" s="446">
        <v>6862.3</v>
      </c>
      <c r="F696" s="752">
        <f t="shared" si="68"/>
        <v>6862.3</v>
      </c>
      <c r="G696" s="695">
        <f>'Заказ, cкидки и курсы валют'!$J$23*F696</f>
        <v>78916.45</v>
      </c>
      <c r="H696" s="824">
        <f t="shared" si="69"/>
        <v>1972.91</v>
      </c>
      <c r="I696" s="825"/>
    </row>
    <row r="697" spans="1:9" ht="14.5">
      <c r="A697" s="973" t="s">
        <v>6150</v>
      </c>
      <c r="B697" s="706" t="s">
        <v>2905</v>
      </c>
      <c r="C697" s="2288">
        <v>39</v>
      </c>
      <c r="D697" s="1694">
        <v>25</v>
      </c>
      <c r="E697" s="446">
        <v>7049.58</v>
      </c>
      <c r="F697" s="752">
        <f t="shared" si="68"/>
        <v>7049.58</v>
      </c>
      <c r="G697" s="695">
        <f>'Заказ, cкидки и курсы валют'!$J$23*F697</f>
        <v>81070.17</v>
      </c>
      <c r="H697" s="824">
        <f t="shared" si="69"/>
        <v>2026.75</v>
      </c>
      <c r="I697" s="825"/>
    </row>
    <row r="698" spans="1:9" ht="16.5" customHeight="1">
      <c r="A698" s="973" t="s">
        <v>6151</v>
      </c>
      <c r="B698" s="706" t="s">
        <v>200</v>
      </c>
      <c r="C698" s="2288">
        <v>40.5</v>
      </c>
      <c r="D698" s="1694">
        <v>25</v>
      </c>
      <c r="E698" s="446">
        <v>7433.88</v>
      </c>
      <c r="F698" s="752">
        <f t="shared" si="68"/>
        <v>7433.88</v>
      </c>
      <c r="G698" s="695">
        <f>'Заказ, cкидки и курсы валют'!$J$23*F698</f>
        <v>85489.62</v>
      </c>
      <c r="H698" s="824">
        <f t="shared" si="69"/>
        <v>2137.2399999999998</v>
      </c>
      <c r="I698" s="825"/>
    </row>
    <row r="699" spans="1:9" ht="15" thickBot="1">
      <c r="A699" s="975" t="s">
        <v>6152</v>
      </c>
      <c r="B699" s="743" t="s">
        <v>201</v>
      </c>
      <c r="C699" s="2288">
        <v>45</v>
      </c>
      <c r="D699" s="1695">
        <v>25</v>
      </c>
      <c r="E699" s="446">
        <v>7953.93</v>
      </c>
      <c r="F699" s="1553">
        <f t="shared" si="68"/>
        <v>7953.93</v>
      </c>
      <c r="G699" s="1011">
        <f>'Заказ, cкидки и курсы валют'!$J$23*F699</f>
        <v>91470.195000000007</v>
      </c>
      <c r="H699" s="828">
        <f t="shared" si="69"/>
        <v>2286.75</v>
      </c>
      <c r="I699" s="829"/>
    </row>
    <row r="700" spans="1:9" ht="13.5" thickBot="1"/>
    <row r="701" spans="1:9" ht="18">
      <c r="A701" s="1090" t="s">
        <v>6115</v>
      </c>
      <c r="B701" s="1091"/>
      <c r="C701" s="2378"/>
      <c r="D701" s="428"/>
      <c r="E701" s="428"/>
      <c r="F701" s="66"/>
      <c r="G701" s="1092"/>
      <c r="H701" s="916"/>
      <c r="I701" s="57"/>
    </row>
    <row r="702" spans="1:9" ht="18">
      <c r="A702" s="191"/>
      <c r="B702" s="16"/>
      <c r="C702" s="2377"/>
      <c r="D702" s="923"/>
      <c r="E702" s="685"/>
      <c r="F702" s="441"/>
      <c r="G702" s="84"/>
      <c r="H702" s="83"/>
      <c r="I702" s="132"/>
    </row>
    <row r="703" spans="1:9">
      <c r="A703" s="191"/>
      <c r="B703" s="16"/>
      <c r="C703" s="2377"/>
      <c r="D703" s="924"/>
      <c r="E703" s="430"/>
      <c r="F703" s="465"/>
      <c r="G703" s="689"/>
      <c r="H703" s="16"/>
      <c r="I703" s="132"/>
    </row>
    <row r="704" spans="1:9">
      <c r="A704" s="191"/>
      <c r="B704" s="16"/>
      <c r="C704" s="2377"/>
      <c r="D704" s="924"/>
      <c r="E704" s="430"/>
      <c r="F704" s="465"/>
      <c r="G704" s="689"/>
      <c r="H704" s="16"/>
      <c r="I704" s="132"/>
    </row>
    <row r="705" spans="1:10">
      <c r="A705" s="191"/>
      <c r="B705" s="16"/>
      <c r="C705" s="2377"/>
      <c r="D705" s="924"/>
      <c r="E705" s="430"/>
      <c r="F705" s="465"/>
      <c r="G705" s="689"/>
      <c r="H705" s="16"/>
      <c r="I705" s="132"/>
    </row>
    <row r="706" spans="1:10" ht="18" thickBot="1">
      <c r="A706" s="1861" t="s">
        <v>7304</v>
      </c>
      <c r="B706" s="136"/>
      <c r="C706" s="2345"/>
      <c r="D706" s="925"/>
      <c r="E706" s="431"/>
      <c r="F706" s="467"/>
      <c r="G706" s="690"/>
      <c r="H706" s="136"/>
      <c r="I706" s="137"/>
    </row>
    <row r="707" spans="1:10" ht="40">
      <c r="A707" s="156" t="s">
        <v>1013</v>
      </c>
      <c r="B707" s="157" t="s">
        <v>1014</v>
      </c>
      <c r="C707" s="2286" t="s">
        <v>665</v>
      </c>
      <c r="D707" s="373" t="s">
        <v>2923</v>
      </c>
      <c r="E707" s="432" t="s">
        <v>10276</v>
      </c>
      <c r="F707" s="469" t="s">
        <v>2578</v>
      </c>
      <c r="G707" s="693" t="s">
        <v>2427</v>
      </c>
      <c r="H707" s="264" t="s">
        <v>493</v>
      </c>
      <c r="I707" s="160" t="s">
        <v>4003</v>
      </c>
      <c r="J707" s="2868" t="s">
        <v>11229</v>
      </c>
    </row>
    <row r="708" spans="1:10" thickBot="1">
      <c r="A708" s="156"/>
      <c r="B708" s="312"/>
      <c r="C708" s="2286" t="s">
        <v>3419</v>
      </c>
      <c r="D708" s="373" t="s">
        <v>2428</v>
      </c>
      <c r="E708" s="437" t="s">
        <v>264</v>
      </c>
      <c r="F708" s="475">
        <f>'Заказ, cкидки и курсы валют'!$I$12</f>
        <v>0</v>
      </c>
      <c r="G708" s="764"/>
      <c r="H708" s="358"/>
      <c r="I708" s="252"/>
      <c r="J708" s="2873"/>
    </row>
    <row r="709" spans="1:10" ht="14.5">
      <c r="A709" s="819" t="s">
        <v>12444</v>
      </c>
      <c r="B709" s="820" t="s">
        <v>137</v>
      </c>
      <c r="C709" s="821">
        <v>3.3</v>
      </c>
      <c r="D709" s="1608">
        <v>25</v>
      </c>
      <c r="E709" s="1595">
        <f>E655*3</f>
        <v>3875.7000000000003</v>
      </c>
      <c r="F709" s="779">
        <f>ROUND(E709*(1-$F$11),2)</f>
        <v>3875.7</v>
      </c>
      <c r="G709" s="780">
        <f>'Заказ, cкидки и курсы валют'!$J$23*F709</f>
        <v>44570.549999999996</v>
      </c>
      <c r="H709" s="826">
        <f>ROUND((D709/1000)*G709,2)</f>
        <v>1114.26</v>
      </c>
      <c r="I709" s="827"/>
      <c r="J709" s="2068"/>
    </row>
    <row r="710" spans="1:10" ht="14.5">
      <c r="A710" s="822" t="s">
        <v>12445</v>
      </c>
      <c r="B710" s="2142" t="s">
        <v>138</v>
      </c>
      <c r="C710" s="2288">
        <v>3.41</v>
      </c>
      <c r="D710" s="2234">
        <v>25</v>
      </c>
      <c r="E710" s="2138">
        <f t="shared" ref="E710:E753" si="70">E656*3</f>
        <v>3616.68</v>
      </c>
      <c r="F710" s="2104">
        <f>ROUND(E710*(1-$F$11),2)</f>
        <v>3616.68</v>
      </c>
      <c r="G710" s="2105">
        <f>'Заказ, cкидки и курсы валют'!$J$23*F710</f>
        <v>41591.82</v>
      </c>
      <c r="H710" s="2164">
        <f>ROUND((D710/1000)*G710,2)</f>
        <v>1039.8</v>
      </c>
      <c r="I710" s="2165"/>
      <c r="J710" s="2068"/>
    </row>
    <row r="711" spans="1:10" ht="14.5">
      <c r="A711" s="822" t="s">
        <v>12446</v>
      </c>
      <c r="B711" s="2142" t="s">
        <v>140</v>
      </c>
      <c r="C711" s="2288">
        <v>3.82</v>
      </c>
      <c r="D711" s="2234">
        <v>25</v>
      </c>
      <c r="E711" s="2138">
        <f t="shared" si="70"/>
        <v>4274.97</v>
      </c>
      <c r="F711" s="2104">
        <f>ROUND(E711*(1-$F$11),2)</f>
        <v>4274.97</v>
      </c>
      <c r="G711" s="2105">
        <f>'Заказ, cкидки и курсы валют'!$J$23*F711</f>
        <v>49162.155000000006</v>
      </c>
      <c r="H711" s="2164">
        <f>ROUND((D711/1000)*G711,2)</f>
        <v>1229.05</v>
      </c>
      <c r="I711" s="2165"/>
      <c r="J711" s="2068"/>
    </row>
    <row r="712" spans="1:10" ht="14.5">
      <c r="A712" s="822" t="s">
        <v>7971</v>
      </c>
      <c r="B712" s="2142" t="s">
        <v>2997</v>
      </c>
      <c r="C712" s="2288">
        <v>4.2</v>
      </c>
      <c r="D712" s="2234">
        <v>25</v>
      </c>
      <c r="E712" s="2138">
        <f t="shared" si="70"/>
        <v>3213.51</v>
      </c>
      <c r="F712" s="2104">
        <f>ROUND(E712*(1-$F$11),2)</f>
        <v>3213.51</v>
      </c>
      <c r="G712" s="2105">
        <f>'Заказ, cкидки и курсы валют'!$J$23*F712</f>
        <v>36955.365000000005</v>
      </c>
      <c r="H712" s="2164">
        <f>ROUND((D712/1000)*G712,2)</f>
        <v>923.88</v>
      </c>
      <c r="I712" s="2165"/>
      <c r="J712" s="2100">
        <f>ROUND(IF(H712&lt;'Заказ, cкидки и курсы валют'!$B$39,H712*0.54*100/(100-'Заказ, cкидки и курсы валют'!$C$39),IF(H712&lt;'Заказ, cкидки и курсы валют'!$B$40,H712*0.54*100/(100-'Заказ, cкидки и курсы валют'!$C$40),IF(H712&lt;'Заказ, cкидки и курсы валют'!$B$41,H712*0.54*100/(100-'Заказ, cкидки и курсы валют'!$C$41),IF(H712&lt;'Заказ, cкидки и курсы валют'!$B$42,H712*0.54*100/(100-'Заказ, cкидки и курсы валют'!$C$42),IF(H712&lt;'Заказ, cкидки и курсы валют'!$B$43,H712*0.54*100/(100-'Заказ, cкидки и курсы валют'!$C$43),H712))))),2)</f>
        <v>997.79</v>
      </c>
    </row>
    <row r="713" spans="1:10" ht="14.5">
      <c r="A713" s="822" t="s">
        <v>7972</v>
      </c>
      <c r="B713" s="2142" t="s">
        <v>144</v>
      </c>
      <c r="C713" s="2288">
        <v>4.6500000000000004</v>
      </c>
      <c r="D713" s="2234">
        <v>25</v>
      </c>
      <c r="E713" s="2138">
        <f t="shared" si="70"/>
        <v>3707.2799999999997</v>
      </c>
      <c r="F713" s="2104">
        <f t="shared" ref="F713:F734" si="71">ROUND(E713*(1-$F$11),2)</f>
        <v>3707.28</v>
      </c>
      <c r="G713" s="2105">
        <f>'Заказ, cкидки и курсы валют'!$J$23*F713</f>
        <v>42633.72</v>
      </c>
      <c r="H713" s="2164">
        <f t="shared" ref="H713:H734" si="72">ROUND((D713/1000)*G713,2)</f>
        <v>1065.8399999999999</v>
      </c>
      <c r="I713" s="2165"/>
      <c r="J713" s="2100">
        <f>ROUND(IF(H713&lt;'Заказ, cкидки и курсы валют'!$B$39,H713*0.54*100/(100-'Заказ, cкидки и курсы валют'!$C$39),IF(H713&lt;'Заказ, cкидки и курсы валют'!$B$40,H713*0.54*100/(100-'Заказ, cкидки и курсы валют'!$C$40),IF(H713&lt;'Заказ, cкидки и курсы валют'!$B$41,H713*0.54*100/(100-'Заказ, cкидки и курсы валют'!$C$41),IF(H713&lt;'Заказ, cкидки и курсы валют'!$B$42,H713*0.54*100/(100-'Заказ, cкидки и курсы валют'!$C$42),IF(H713&lt;'Заказ, cкидки и курсы валют'!$B$43,H713*0.54*100/(100-'Заказ, cкидки и курсы валют'!$C$43),H713))))),2)</f>
        <v>1065.8399999999999</v>
      </c>
    </row>
    <row r="714" spans="1:10" ht="14.5">
      <c r="A714" s="822" t="s">
        <v>7973</v>
      </c>
      <c r="B714" s="2142" t="s">
        <v>145</v>
      </c>
      <c r="C714" s="2288">
        <v>4.9000000000000004</v>
      </c>
      <c r="D714" s="2234">
        <v>25</v>
      </c>
      <c r="E714" s="2138">
        <f t="shared" si="70"/>
        <v>3929.6400000000003</v>
      </c>
      <c r="F714" s="2104">
        <f t="shared" si="71"/>
        <v>3929.64</v>
      </c>
      <c r="G714" s="2105">
        <f>'Заказ, cкидки и курсы валют'!$J$23*F714</f>
        <v>45190.86</v>
      </c>
      <c r="H714" s="2164">
        <f t="shared" si="72"/>
        <v>1129.77</v>
      </c>
      <c r="I714" s="2165"/>
      <c r="J714" s="2100">
        <f>ROUND(IF(H714&lt;'Заказ, cкидки и курсы валют'!$B$39,H714*0.54*100/(100-'Заказ, cкидки и курсы валют'!$C$39),IF(H714&lt;'Заказ, cкидки и курсы валют'!$B$40,H714*0.54*100/(100-'Заказ, cкидки и курсы валют'!$C$40),IF(H714&lt;'Заказ, cкидки и курсы валют'!$B$41,H714*0.54*100/(100-'Заказ, cкидки и курсы валют'!$C$41),IF(H714&lt;'Заказ, cкидки и курсы валют'!$B$42,H714*0.54*100/(100-'Заказ, cкидки и курсы валют'!$C$42),IF(H714&lt;'Заказ, cкидки и курсы валют'!$B$43,H714*0.54*100/(100-'Заказ, cкидки и курсы валют'!$C$43),H714))))),2)</f>
        <v>1129.77</v>
      </c>
    </row>
    <row r="715" spans="1:10" ht="16.5" customHeight="1">
      <c r="A715" s="822" t="s">
        <v>7974</v>
      </c>
      <c r="B715" s="2142" t="s">
        <v>146</v>
      </c>
      <c r="C715" s="2288">
        <v>5.2</v>
      </c>
      <c r="D715" s="2234">
        <v>25</v>
      </c>
      <c r="E715" s="2138">
        <f t="shared" si="70"/>
        <v>4087.4700000000003</v>
      </c>
      <c r="F715" s="2104">
        <f t="shared" si="71"/>
        <v>4087.47</v>
      </c>
      <c r="G715" s="2105">
        <f>'Заказ, cкидки и курсы валют'!$J$23*F715</f>
        <v>47005.904999999999</v>
      </c>
      <c r="H715" s="2164">
        <f t="shared" si="72"/>
        <v>1175.1500000000001</v>
      </c>
      <c r="I715" s="2165"/>
      <c r="J715" s="2100">
        <f>ROUND(IF(H715&lt;'Заказ, cкидки и курсы валют'!$B$39,H715*0.54*100/(100-'Заказ, cкидки и курсы валют'!$C$39),IF(H715&lt;'Заказ, cкидки и курсы валют'!$B$40,H715*0.54*100/(100-'Заказ, cкидки и курсы валют'!$C$40),IF(H715&lt;'Заказ, cкидки и курсы валют'!$B$41,H715*0.54*100/(100-'Заказ, cкидки и курсы валют'!$C$41),IF(H715&lt;'Заказ, cкидки и курсы валют'!$B$42,H715*0.54*100/(100-'Заказ, cкидки и курсы валют'!$C$42),IF(H715&lt;'Заказ, cкидки и курсы валют'!$B$43,H715*0.54*100/(100-'Заказ, cкидки и курсы валют'!$C$43),H715))))),2)</f>
        <v>1175.1500000000001</v>
      </c>
    </row>
    <row r="716" spans="1:10" ht="14.5">
      <c r="A716" s="822" t="s">
        <v>7975</v>
      </c>
      <c r="B716" s="2142" t="s">
        <v>147</v>
      </c>
      <c r="C716" s="2288">
        <v>5.7</v>
      </c>
      <c r="D716" s="2234">
        <v>25</v>
      </c>
      <c r="E716" s="2138">
        <f t="shared" si="70"/>
        <v>4375.92</v>
      </c>
      <c r="F716" s="2104">
        <f t="shared" si="71"/>
        <v>4375.92</v>
      </c>
      <c r="G716" s="2105">
        <f>'Заказ, cкидки и курсы валют'!$J$23*F716</f>
        <v>50323.08</v>
      </c>
      <c r="H716" s="2164">
        <f t="shared" si="72"/>
        <v>1258.08</v>
      </c>
      <c r="I716" s="2165"/>
      <c r="J716" s="2100">
        <f>ROUND(IF(H716&lt;'Заказ, cкидки и курсы валют'!$B$39,H716*0.54*100/(100-'Заказ, cкидки и курсы валют'!$C$39),IF(H716&lt;'Заказ, cкидки и курсы валют'!$B$40,H716*0.54*100/(100-'Заказ, cкидки и курсы валют'!$C$40),IF(H716&lt;'Заказ, cкидки и курсы валют'!$B$41,H716*0.54*100/(100-'Заказ, cкидки и курсы валют'!$C$41),IF(H716&lt;'Заказ, cкидки и курсы валют'!$B$42,H716*0.54*100/(100-'Заказ, cкидки и курсы валют'!$C$42),IF(H716&lt;'Заказ, cкидки и курсы валют'!$B$43,H716*0.54*100/(100-'Заказ, cкидки и курсы валют'!$C$43),H716))))),2)</f>
        <v>1258.08</v>
      </c>
    </row>
    <row r="717" spans="1:10" ht="14.5">
      <c r="A717" s="822" t="s">
        <v>12447</v>
      </c>
      <c r="B717" s="2142" t="s">
        <v>149</v>
      </c>
      <c r="C717" s="2288">
        <v>6.82</v>
      </c>
      <c r="D717" s="2234">
        <v>25</v>
      </c>
      <c r="E717" s="2138">
        <f t="shared" si="70"/>
        <v>4812.1499999999996</v>
      </c>
      <c r="F717" s="2104">
        <f t="shared" ref="F717" si="73">ROUND(E717*(1-$F$11),2)</f>
        <v>4812.1499999999996</v>
      </c>
      <c r="G717" s="2105">
        <f>'Заказ, cкидки и курсы валют'!$J$23*F717</f>
        <v>55339.724999999999</v>
      </c>
      <c r="H717" s="2164">
        <f t="shared" ref="H717" si="74">ROUND((D717/1000)*G717,2)</f>
        <v>1383.49</v>
      </c>
      <c r="I717" s="2165"/>
      <c r="J717" s="2100"/>
    </row>
    <row r="718" spans="1:10" ht="14.5">
      <c r="A718" s="822" t="s">
        <v>7976</v>
      </c>
      <c r="B718" s="2142" t="s">
        <v>3426</v>
      </c>
      <c r="C718" s="2288">
        <v>5.6</v>
      </c>
      <c r="D718" s="2234">
        <v>25</v>
      </c>
      <c r="E718" s="2138">
        <f t="shared" si="70"/>
        <v>3570.57</v>
      </c>
      <c r="F718" s="2104">
        <f t="shared" si="71"/>
        <v>3570.57</v>
      </c>
      <c r="G718" s="2105">
        <f>'Заказ, cкидки и курсы валют'!$J$23*F718</f>
        <v>41061.555</v>
      </c>
      <c r="H718" s="2164">
        <f t="shared" si="72"/>
        <v>1026.54</v>
      </c>
      <c r="I718" s="2165"/>
      <c r="J718" s="2100">
        <f>ROUND(IF(H718&lt;'Заказ, cкидки и курсы валют'!$B$39,H718*0.54*100/(100-'Заказ, cкидки и курсы валют'!$C$39),IF(H718&lt;'Заказ, cкидки и курсы валют'!$B$40,H718*0.54*100/(100-'Заказ, cкидки и курсы валют'!$C$40),IF(H718&lt;'Заказ, cкидки и курсы валют'!$B$41,H718*0.54*100/(100-'Заказ, cкидки и курсы валют'!$C$41),IF(H718&lt;'Заказ, cкидки и курсы валют'!$B$42,H718*0.54*100/(100-'Заказ, cкидки и курсы валют'!$C$42),IF(H718&lt;'Заказ, cкидки и курсы валют'!$B$43,H718*0.54*100/(100-'Заказ, cкидки и курсы валют'!$C$43),H718))))),2)</f>
        <v>1026.54</v>
      </c>
    </row>
    <row r="719" spans="1:10" ht="14.5">
      <c r="A719" s="822" t="s">
        <v>12450</v>
      </c>
      <c r="B719" s="2142" t="s">
        <v>3427</v>
      </c>
      <c r="C719" s="2288">
        <v>6.1</v>
      </c>
      <c r="D719" s="2234">
        <v>25</v>
      </c>
      <c r="E719" s="2138">
        <f t="shared" si="70"/>
        <v>4419.09</v>
      </c>
      <c r="F719" s="2104">
        <f t="shared" ref="F719" si="75">ROUND(E719*(1-$F$11),2)</f>
        <v>4419.09</v>
      </c>
      <c r="G719" s="2105">
        <f>'Заказ, cкидки и курсы валют'!$J$23*F719</f>
        <v>50819.535000000003</v>
      </c>
      <c r="H719" s="2164">
        <f t="shared" ref="H719" si="76">ROUND((D719/1000)*G719,2)</f>
        <v>1270.49</v>
      </c>
      <c r="I719" s="2165"/>
      <c r="J719" s="2100"/>
    </row>
    <row r="720" spans="1:10" ht="14.5">
      <c r="A720" s="822" t="s">
        <v>7977</v>
      </c>
      <c r="B720" s="2142" t="s">
        <v>3428</v>
      </c>
      <c r="C720" s="2288">
        <v>6.5</v>
      </c>
      <c r="D720" s="2234">
        <v>25</v>
      </c>
      <c r="E720" s="2138">
        <f t="shared" si="70"/>
        <v>4552.8599999999997</v>
      </c>
      <c r="F720" s="2104">
        <f t="shared" si="71"/>
        <v>4552.8599999999997</v>
      </c>
      <c r="G720" s="2105">
        <f>'Заказ, cкидки и курсы валют'!$J$23*F720</f>
        <v>52357.89</v>
      </c>
      <c r="H720" s="2164">
        <f t="shared" si="72"/>
        <v>1308.95</v>
      </c>
      <c r="I720" s="2165"/>
      <c r="J720" s="2100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1308.95</v>
      </c>
    </row>
    <row r="721" spans="1:10" ht="14.5">
      <c r="A721" s="822" t="s">
        <v>7978</v>
      </c>
      <c r="B721" s="2142" t="s">
        <v>166</v>
      </c>
      <c r="C721" s="2288">
        <v>6.7</v>
      </c>
      <c r="D721" s="2234">
        <v>25</v>
      </c>
      <c r="E721" s="2138">
        <f t="shared" si="70"/>
        <v>4333.71</v>
      </c>
      <c r="F721" s="2104">
        <f t="shared" si="71"/>
        <v>4333.71</v>
      </c>
      <c r="G721" s="2105">
        <f>'Заказ, cкидки и курсы валют'!$J$23*F721</f>
        <v>49837.665000000001</v>
      </c>
      <c r="H721" s="2164">
        <f t="shared" si="72"/>
        <v>1245.94</v>
      </c>
      <c r="I721" s="2165"/>
      <c r="J721" s="2100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1245.94</v>
      </c>
    </row>
    <row r="722" spans="1:10" ht="14.5">
      <c r="A722" s="822" t="s">
        <v>7979</v>
      </c>
      <c r="B722" s="2142" t="s">
        <v>167</v>
      </c>
      <c r="C722" s="2288">
        <v>6.85</v>
      </c>
      <c r="D722" s="2234">
        <v>25</v>
      </c>
      <c r="E722" s="2138">
        <f t="shared" si="70"/>
        <v>3942</v>
      </c>
      <c r="F722" s="2104">
        <f t="shared" si="71"/>
        <v>3942</v>
      </c>
      <c r="G722" s="2105">
        <f>'Заказ, cкидки и курсы валют'!$J$23*F722</f>
        <v>45333</v>
      </c>
      <c r="H722" s="2164">
        <f t="shared" si="72"/>
        <v>1133.33</v>
      </c>
      <c r="I722" s="2165"/>
      <c r="J722" s="2100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1133.33</v>
      </c>
    </row>
    <row r="723" spans="1:10" ht="14.5">
      <c r="A723" s="822" t="s">
        <v>7980</v>
      </c>
      <c r="B723" s="2142" t="s">
        <v>168</v>
      </c>
      <c r="C723" s="2288">
        <v>8</v>
      </c>
      <c r="D723" s="2234">
        <v>25</v>
      </c>
      <c r="E723" s="2138">
        <f t="shared" si="70"/>
        <v>4558.8599999999997</v>
      </c>
      <c r="F723" s="2104">
        <f t="shared" si="71"/>
        <v>4558.8599999999997</v>
      </c>
      <c r="G723" s="2105">
        <f>'Заказ, cкидки и курсы валют'!$J$23*F723</f>
        <v>52426.89</v>
      </c>
      <c r="H723" s="2164">
        <f t="shared" si="72"/>
        <v>1310.67</v>
      </c>
      <c r="I723" s="2165"/>
      <c r="J723" s="2100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1310.67</v>
      </c>
    </row>
    <row r="724" spans="1:10" ht="14.5">
      <c r="A724" s="822" t="s">
        <v>12448</v>
      </c>
      <c r="B724" s="2142" t="s">
        <v>604</v>
      </c>
      <c r="C724" s="2288">
        <v>8.9499999999999993</v>
      </c>
      <c r="D724" s="2234">
        <v>25</v>
      </c>
      <c r="E724" s="2138">
        <f t="shared" si="70"/>
        <v>5229.51</v>
      </c>
      <c r="F724" s="2104">
        <v>4126.9799999999996</v>
      </c>
      <c r="G724" s="2105">
        <v>47460.27</v>
      </c>
      <c r="H724" s="2164">
        <v>1186.51</v>
      </c>
      <c r="I724" s="2165"/>
      <c r="J724" s="2100"/>
    </row>
    <row r="725" spans="1:10" ht="14.5">
      <c r="A725" s="822" t="s">
        <v>12449</v>
      </c>
      <c r="B725" s="2142" t="s">
        <v>605</v>
      </c>
      <c r="C725" s="2288">
        <v>9.9</v>
      </c>
      <c r="D725" s="2234">
        <v>25</v>
      </c>
      <c r="E725" s="2138">
        <f t="shared" si="70"/>
        <v>5721.6900000000005</v>
      </c>
      <c r="F725" s="2104">
        <f t="shared" ref="F725" si="77">ROUND(E725*(1-$F$11),2)</f>
        <v>5721.69</v>
      </c>
      <c r="G725" s="2105">
        <f>'Заказ, cкидки и курсы валют'!$J$23*F725</f>
        <v>65799.434999999998</v>
      </c>
      <c r="H725" s="2164">
        <f t="shared" ref="H725" si="78">ROUND((D725/1000)*G725,2)</f>
        <v>1644.99</v>
      </c>
      <c r="I725" s="2165"/>
      <c r="J725" s="2100"/>
    </row>
    <row r="726" spans="1:10" ht="14.5">
      <c r="A726" s="822" t="s">
        <v>7981</v>
      </c>
      <c r="B726" s="2142" t="s">
        <v>3434</v>
      </c>
      <c r="C726" s="2288">
        <v>7.6</v>
      </c>
      <c r="D726" s="2234">
        <v>25</v>
      </c>
      <c r="E726" s="2138">
        <f t="shared" si="70"/>
        <v>4716.78</v>
      </c>
      <c r="F726" s="2104">
        <f t="shared" si="71"/>
        <v>4716.78</v>
      </c>
      <c r="G726" s="2105">
        <f>'Заказ, cкидки и курсы валют'!$J$23*F726</f>
        <v>54242.969999999994</v>
      </c>
      <c r="H726" s="2164">
        <f t="shared" si="72"/>
        <v>1356.07</v>
      </c>
      <c r="I726" s="2165"/>
      <c r="J726" s="2100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1356.07</v>
      </c>
    </row>
    <row r="727" spans="1:10" ht="14.5">
      <c r="A727" s="822" t="s">
        <v>7982</v>
      </c>
      <c r="B727" s="2142" t="s">
        <v>3435</v>
      </c>
      <c r="C727" s="2288">
        <v>7.9</v>
      </c>
      <c r="D727" s="2234">
        <v>25</v>
      </c>
      <c r="E727" s="2138">
        <f t="shared" si="70"/>
        <v>5211.3900000000003</v>
      </c>
      <c r="F727" s="2104">
        <f t="shared" si="71"/>
        <v>5211.3900000000003</v>
      </c>
      <c r="G727" s="2105">
        <f>'Заказ, cкидки и курсы валют'!$J$23*F727</f>
        <v>59930.985000000001</v>
      </c>
      <c r="H727" s="2164">
        <f t="shared" si="72"/>
        <v>1498.27</v>
      </c>
      <c r="I727" s="2165"/>
      <c r="J727" s="2100">
        <f>ROUND(IF(H727&lt;'Заказ, cкидки и курсы валют'!$B$39,H727*0.54*100/(100-'Заказ, cкидки и курсы валют'!$C$39),IF(H727&lt;'Заказ, cкидки и курсы валют'!$B$40,H727*0.54*100/(100-'Заказ, cкидки и курсы валют'!$C$40),IF(H727&lt;'Заказ, cкидки и курсы валют'!$B$41,H727*0.54*100/(100-'Заказ, cкидки и курсы валют'!$C$41),IF(H727&lt;'Заказ, cкидки и курсы валют'!$B$42,H727*0.54*100/(100-'Заказ, cкидки и курсы валют'!$C$42),IF(H727&lt;'Заказ, cкидки и курсы валют'!$B$43,H727*0.54*100/(100-'Заказ, cкидки и курсы валют'!$C$43),H727))))),2)</f>
        <v>1498.27</v>
      </c>
    </row>
    <row r="728" spans="1:10" ht="14.5">
      <c r="A728" s="822" t="s">
        <v>7983</v>
      </c>
      <c r="B728" s="2142" t="s">
        <v>99</v>
      </c>
      <c r="C728" s="2288">
        <v>8.1</v>
      </c>
      <c r="D728" s="2234">
        <v>25</v>
      </c>
      <c r="E728" s="2138">
        <f t="shared" si="70"/>
        <v>4391.22</v>
      </c>
      <c r="F728" s="2104">
        <f t="shared" si="71"/>
        <v>4391.22</v>
      </c>
      <c r="G728" s="2105">
        <f>'Заказ, cкидки и курсы валют'!$J$23*F728</f>
        <v>50499.030000000006</v>
      </c>
      <c r="H728" s="2164">
        <f t="shared" si="72"/>
        <v>1262.48</v>
      </c>
      <c r="I728" s="2165"/>
      <c r="J728" s="2100">
        <f>ROUND(IF(H728&lt;'Заказ, cкидки и курсы валют'!$B$39,H728*0.54*100/(100-'Заказ, cкидки и курсы валют'!$C$39),IF(H728&lt;'Заказ, cкидки и курсы валют'!$B$40,H728*0.54*100/(100-'Заказ, cкидки и курсы валют'!$C$40),IF(H728&lt;'Заказ, cкидки и курсы валют'!$B$41,H728*0.54*100/(100-'Заказ, cкидки и курсы валют'!$C$41),IF(H728&lt;'Заказ, cкидки и курсы валют'!$B$42,H728*0.54*100/(100-'Заказ, cкидки и курсы валют'!$C$42),IF(H728&lt;'Заказ, cкидки и курсы валют'!$B$43,H728*0.54*100/(100-'Заказ, cкидки и курсы валют'!$C$43),H728))))),2)</f>
        <v>1262.48</v>
      </c>
    </row>
    <row r="729" spans="1:10" ht="14.5">
      <c r="A729" s="822" t="s">
        <v>7984</v>
      </c>
      <c r="B729" s="2142" t="s">
        <v>100</v>
      </c>
      <c r="C729" s="2288">
        <v>8.8000000000000007</v>
      </c>
      <c r="D729" s="2376">
        <v>25</v>
      </c>
      <c r="E729" s="2138">
        <f t="shared" si="70"/>
        <v>4627.5599999999995</v>
      </c>
      <c r="F729" s="2104">
        <f t="shared" si="71"/>
        <v>4627.5600000000004</v>
      </c>
      <c r="G729" s="2105">
        <f>'Заказ, cкидки и курсы валют'!$J$23*F729</f>
        <v>53216.94</v>
      </c>
      <c r="H729" s="2164">
        <f t="shared" si="72"/>
        <v>1330.42</v>
      </c>
      <c r="I729" s="2165"/>
      <c r="J729" s="2100">
        <f>ROUND(IF(H729&lt;'Заказ, cкидки и курсы валют'!$B$39,H729*0.54*100/(100-'Заказ, cкидки и курсы валют'!$C$39),IF(H729&lt;'Заказ, cкидки и курсы валют'!$B$40,H729*0.54*100/(100-'Заказ, cкидки и курсы валют'!$C$40),IF(H729&lt;'Заказ, cкидки и курсы валют'!$B$41,H729*0.54*100/(100-'Заказ, cкидки и курсы валют'!$C$41),IF(H729&lt;'Заказ, cкидки и курсы валют'!$B$42,H729*0.54*100/(100-'Заказ, cкидки и курсы валют'!$C$42),IF(H729&lt;'Заказ, cкидки и курсы валют'!$B$43,H729*0.54*100/(100-'Заказ, cкидки и курсы валют'!$C$43),H729))))),2)</f>
        <v>1330.42</v>
      </c>
    </row>
    <row r="730" spans="1:10" ht="14.5">
      <c r="A730" s="822" t="s">
        <v>7985</v>
      </c>
      <c r="B730" s="2142" t="s">
        <v>1317</v>
      </c>
      <c r="C730" s="2288">
        <v>10</v>
      </c>
      <c r="D730" s="2376">
        <v>25</v>
      </c>
      <c r="E730" s="2138">
        <f t="shared" si="70"/>
        <v>5882.01</v>
      </c>
      <c r="F730" s="2104">
        <f t="shared" si="71"/>
        <v>5882.01</v>
      </c>
      <c r="G730" s="2105">
        <f>'Заказ, cкидки и курсы валют'!$J$23*F730</f>
        <v>67643.115000000005</v>
      </c>
      <c r="H730" s="2164">
        <f t="shared" si="72"/>
        <v>1691.08</v>
      </c>
      <c r="I730" s="2165"/>
      <c r="J730" s="2100">
        <f>ROUND(IF(H730&lt;'Заказ, cкидки и курсы валют'!$B$39,H730*0.54*100/(100-'Заказ, cкидки и курсы валют'!$C$39),IF(H730&lt;'Заказ, cкидки и курсы валют'!$B$40,H730*0.54*100/(100-'Заказ, cкидки и курсы валют'!$C$40),IF(H730&lt;'Заказ, cкидки и курсы валют'!$B$41,H730*0.54*100/(100-'Заказ, cкидки и курсы валют'!$C$41),IF(H730&lt;'Заказ, cкидки и курсы валют'!$B$42,H730*0.54*100/(100-'Заказ, cкидки и курсы валют'!$C$42),IF(H730&lt;'Заказ, cкидки и курсы валют'!$B$43,H730*0.54*100/(100-'Заказ, cкидки и курсы валют'!$C$43),H730))))),2)</f>
        <v>1691.08</v>
      </c>
    </row>
    <row r="731" spans="1:10" ht="14.5">
      <c r="A731" s="822" t="s">
        <v>7986</v>
      </c>
      <c r="B731" s="2142" t="s">
        <v>188</v>
      </c>
      <c r="C731" s="2288">
        <v>10.5</v>
      </c>
      <c r="D731" s="2376">
        <v>25</v>
      </c>
      <c r="E731" s="2138">
        <f t="shared" si="70"/>
        <v>5884.5599999999995</v>
      </c>
      <c r="F731" s="2104">
        <f t="shared" si="71"/>
        <v>5884.56</v>
      </c>
      <c r="G731" s="2105">
        <f>'Заказ, cкидки и курсы валют'!$J$23*F731</f>
        <v>67672.44</v>
      </c>
      <c r="H731" s="2164">
        <f t="shared" si="72"/>
        <v>1691.81</v>
      </c>
      <c r="I731" s="2165"/>
      <c r="J731" s="2100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1691.81</v>
      </c>
    </row>
    <row r="732" spans="1:10" ht="14.5">
      <c r="A732" s="822" t="s">
        <v>7987</v>
      </c>
      <c r="B732" s="2142" t="s">
        <v>609</v>
      </c>
      <c r="C732" s="2288">
        <v>11.5</v>
      </c>
      <c r="D732" s="2376">
        <v>25</v>
      </c>
      <c r="E732" s="2138">
        <f t="shared" si="70"/>
        <v>6161.07</v>
      </c>
      <c r="F732" s="2104">
        <f t="shared" si="71"/>
        <v>6161.07</v>
      </c>
      <c r="G732" s="2105">
        <f>'Заказ, cкидки и курсы валют'!$J$23*F732</f>
        <v>70852.304999999993</v>
      </c>
      <c r="H732" s="2164">
        <f t="shared" si="72"/>
        <v>1771.31</v>
      </c>
      <c r="I732" s="2165"/>
      <c r="J732" s="2100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1771.31</v>
      </c>
    </row>
    <row r="733" spans="1:10" ht="14.5">
      <c r="A733" s="822" t="s">
        <v>7988</v>
      </c>
      <c r="B733" s="2142" t="s">
        <v>177</v>
      </c>
      <c r="C733" s="2288">
        <v>12.5</v>
      </c>
      <c r="D733" s="2376">
        <v>25</v>
      </c>
      <c r="E733" s="2138">
        <f t="shared" si="70"/>
        <v>5512.35</v>
      </c>
      <c r="F733" s="2104">
        <f t="shared" si="71"/>
        <v>5512.35</v>
      </c>
      <c r="G733" s="2105">
        <f>'Заказ, cкидки и курсы валют'!$J$23*F733</f>
        <v>63392.025000000001</v>
      </c>
      <c r="H733" s="2164">
        <f t="shared" si="72"/>
        <v>1584.8</v>
      </c>
      <c r="I733" s="2165"/>
      <c r="J733" s="2100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1584.8</v>
      </c>
    </row>
    <row r="734" spans="1:10" ht="14.5">
      <c r="A734" s="822" t="s">
        <v>7989</v>
      </c>
      <c r="B734" s="2142" t="s">
        <v>178</v>
      </c>
      <c r="C734" s="2288">
        <v>14.35</v>
      </c>
      <c r="D734" s="2376">
        <v>25</v>
      </c>
      <c r="E734" s="2138">
        <f t="shared" si="70"/>
        <v>6184.41</v>
      </c>
      <c r="F734" s="2104">
        <f t="shared" si="71"/>
        <v>6184.41</v>
      </c>
      <c r="G734" s="2105">
        <f>'Заказ, cкидки и курсы валют'!$J$23*F734</f>
        <v>71120.714999999997</v>
      </c>
      <c r="H734" s="2164">
        <f t="shared" si="72"/>
        <v>1778.02</v>
      </c>
      <c r="I734" s="2165"/>
      <c r="J734" s="2100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1778.02</v>
      </c>
    </row>
    <row r="735" spans="1:10" ht="14.5">
      <c r="A735" s="822" t="s">
        <v>8807</v>
      </c>
      <c r="B735" s="2142" t="s">
        <v>5978</v>
      </c>
      <c r="C735" s="2288">
        <v>14.6</v>
      </c>
      <c r="D735" s="2376">
        <v>25</v>
      </c>
      <c r="E735" s="2138">
        <f t="shared" si="70"/>
        <v>6134.5199999999995</v>
      </c>
      <c r="F735" s="2104">
        <f t="shared" ref="F735:F753" si="79">ROUND(E735*(1-$F$11),2)</f>
        <v>6134.52</v>
      </c>
      <c r="G735" s="2105">
        <f>'Заказ, cкидки и курсы валют'!$J$23*F735</f>
        <v>70546.98000000001</v>
      </c>
      <c r="H735" s="2164">
        <f t="shared" ref="H735:H753" si="80">ROUND((D735/1000)*G735,2)</f>
        <v>1763.67</v>
      </c>
      <c r="I735" s="2165"/>
      <c r="J735" s="2100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1763.67</v>
      </c>
    </row>
    <row r="736" spans="1:10" ht="14.5">
      <c r="A736" s="822" t="s">
        <v>7990</v>
      </c>
      <c r="B736" s="2142" t="s">
        <v>3430</v>
      </c>
      <c r="C736" s="2288">
        <v>13.2</v>
      </c>
      <c r="D736" s="2376">
        <v>10</v>
      </c>
      <c r="E736" s="2138">
        <f t="shared" si="70"/>
        <v>7138.5300000000007</v>
      </c>
      <c r="F736" s="2104">
        <f t="shared" si="79"/>
        <v>7138.53</v>
      </c>
      <c r="G736" s="2105">
        <f>'Заказ, cкидки и курсы валют'!$J$23*F736</f>
        <v>82093.095000000001</v>
      </c>
      <c r="H736" s="2164">
        <f t="shared" si="80"/>
        <v>820.93</v>
      </c>
      <c r="I736" s="2165"/>
      <c r="J736" s="2100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886.6</v>
      </c>
    </row>
    <row r="737" spans="1:10" ht="14.5">
      <c r="A737" s="822" t="s">
        <v>7991</v>
      </c>
      <c r="B737" s="2142" t="s">
        <v>2898</v>
      </c>
      <c r="C737" s="2288">
        <v>14.3</v>
      </c>
      <c r="D737" s="2376">
        <v>10</v>
      </c>
      <c r="E737" s="2138">
        <f t="shared" si="70"/>
        <v>7403.67</v>
      </c>
      <c r="F737" s="2104">
        <f t="shared" si="79"/>
        <v>7403.67</v>
      </c>
      <c r="G737" s="2105">
        <f>'Заказ, cкидки и курсы валют'!$J$23*F737</f>
        <v>85142.205000000002</v>
      </c>
      <c r="H737" s="2164">
        <f t="shared" si="80"/>
        <v>851.42</v>
      </c>
      <c r="I737" s="2165"/>
      <c r="J737" s="2100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919.53</v>
      </c>
    </row>
    <row r="738" spans="1:10" ht="14.5">
      <c r="A738" s="822" t="s">
        <v>7992</v>
      </c>
      <c r="B738" s="2142" t="s">
        <v>2899</v>
      </c>
      <c r="C738" s="2288">
        <v>15.9</v>
      </c>
      <c r="D738" s="2376">
        <v>10</v>
      </c>
      <c r="E738" s="2138">
        <f t="shared" si="70"/>
        <v>7670.67</v>
      </c>
      <c r="F738" s="2104">
        <f t="shared" si="79"/>
        <v>7670.67</v>
      </c>
      <c r="G738" s="2105">
        <f>'Заказ, cкидки и курсы валют'!$J$23*F738</f>
        <v>88212.705000000002</v>
      </c>
      <c r="H738" s="2164">
        <f t="shared" si="80"/>
        <v>882.13</v>
      </c>
      <c r="I738" s="2165"/>
      <c r="J738" s="2100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952.7</v>
      </c>
    </row>
    <row r="739" spans="1:10" ht="14.5">
      <c r="A739" s="822" t="s">
        <v>7993</v>
      </c>
      <c r="B739" s="2142" t="s">
        <v>610</v>
      </c>
      <c r="C739" s="2288">
        <v>17.5</v>
      </c>
      <c r="D739" s="2376">
        <v>10</v>
      </c>
      <c r="E739" s="2138">
        <f t="shared" si="70"/>
        <v>8476.77</v>
      </c>
      <c r="F739" s="2104">
        <f t="shared" si="79"/>
        <v>8476.77</v>
      </c>
      <c r="G739" s="2105">
        <f>'Заказ, cкидки и курсы валют'!$J$23*F739</f>
        <v>97482.85500000001</v>
      </c>
      <c r="H739" s="2164">
        <f t="shared" si="80"/>
        <v>974.83</v>
      </c>
      <c r="I739" s="2165"/>
      <c r="J739" s="2100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974.83</v>
      </c>
    </row>
    <row r="740" spans="1:10" ht="14.5">
      <c r="A740" s="822" t="s">
        <v>7994</v>
      </c>
      <c r="B740" s="2142" t="s">
        <v>2900</v>
      </c>
      <c r="C740" s="2288">
        <v>19</v>
      </c>
      <c r="D740" s="2376">
        <v>10</v>
      </c>
      <c r="E740" s="2138">
        <f t="shared" si="70"/>
        <v>8613.119999999999</v>
      </c>
      <c r="F740" s="2104">
        <f t="shared" si="79"/>
        <v>8613.1200000000008</v>
      </c>
      <c r="G740" s="2105">
        <f>'Заказ, cкидки и курсы валют'!$J$23*F740</f>
        <v>99050.880000000005</v>
      </c>
      <c r="H740" s="2164">
        <f t="shared" si="80"/>
        <v>990.51</v>
      </c>
      <c r="I740" s="2165"/>
      <c r="J740" s="2100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990.51</v>
      </c>
    </row>
    <row r="741" spans="1:10" ht="14.5">
      <c r="A741" s="822" t="s">
        <v>7995</v>
      </c>
      <c r="B741" s="2142" t="s">
        <v>189</v>
      </c>
      <c r="C741" s="2288">
        <v>20.5</v>
      </c>
      <c r="D741" s="2376">
        <v>10</v>
      </c>
      <c r="E741" s="2138">
        <f t="shared" si="70"/>
        <v>8135.2800000000007</v>
      </c>
      <c r="F741" s="2104">
        <f t="shared" si="79"/>
        <v>8135.28</v>
      </c>
      <c r="G741" s="2105">
        <f>'Заказ, cкидки и курсы валют'!$J$23*F741</f>
        <v>93555.72</v>
      </c>
      <c r="H741" s="2164">
        <f t="shared" si="80"/>
        <v>935.56</v>
      </c>
      <c r="I741" s="2165"/>
      <c r="J741" s="2100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935.56</v>
      </c>
    </row>
    <row r="742" spans="1:10" ht="14.5">
      <c r="A742" s="822" t="s">
        <v>7996</v>
      </c>
      <c r="B742" s="2142" t="s">
        <v>1303</v>
      </c>
      <c r="C742" s="2288">
        <v>21.9</v>
      </c>
      <c r="D742" s="2376">
        <v>10</v>
      </c>
      <c r="E742" s="2138">
        <f t="shared" si="70"/>
        <v>9562.59</v>
      </c>
      <c r="F742" s="2104">
        <f t="shared" si="79"/>
        <v>9562.59</v>
      </c>
      <c r="G742" s="2105">
        <f>'Заказ, cкидки и курсы валют'!$J$23*F742</f>
        <v>109969.785</v>
      </c>
      <c r="H742" s="2164">
        <f t="shared" si="80"/>
        <v>1099.7</v>
      </c>
      <c r="I742" s="2165"/>
      <c r="J742" s="2100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1099.7</v>
      </c>
    </row>
    <row r="743" spans="1:10" ht="14.5">
      <c r="A743" s="822" t="s">
        <v>7997</v>
      </c>
      <c r="B743" s="2142" t="s">
        <v>190</v>
      </c>
      <c r="C743" s="2288">
        <v>23.2</v>
      </c>
      <c r="D743" s="2376">
        <v>10</v>
      </c>
      <c r="E743" s="2138">
        <f t="shared" si="70"/>
        <v>10439.91</v>
      </c>
      <c r="F743" s="2104">
        <f t="shared" si="79"/>
        <v>10439.91</v>
      </c>
      <c r="G743" s="2105">
        <f>'Заказ, cкидки и курсы валют'!$J$23*F743</f>
        <v>120058.965</v>
      </c>
      <c r="H743" s="2164">
        <f t="shared" si="80"/>
        <v>1200.5899999999999</v>
      </c>
      <c r="I743" s="2165"/>
      <c r="J743" s="2100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1200.5899999999999</v>
      </c>
    </row>
    <row r="744" spans="1:10" ht="14.5">
      <c r="A744" s="822" t="s">
        <v>7998</v>
      </c>
      <c r="B744" s="2142" t="s">
        <v>191</v>
      </c>
      <c r="C744" s="2288">
        <v>26</v>
      </c>
      <c r="D744" s="2376">
        <v>10</v>
      </c>
      <c r="E744" s="2138">
        <f t="shared" si="70"/>
        <v>11659.32</v>
      </c>
      <c r="F744" s="2104">
        <f t="shared" si="79"/>
        <v>11659.32</v>
      </c>
      <c r="G744" s="2105">
        <f>'Заказ, cкидки и курсы валют'!$J$23*F744</f>
        <v>134082.18</v>
      </c>
      <c r="H744" s="2164">
        <f t="shared" si="80"/>
        <v>1340.82</v>
      </c>
      <c r="I744" s="2165"/>
      <c r="J744" s="2100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1340.82</v>
      </c>
    </row>
    <row r="745" spans="1:10" ht="14.5">
      <c r="A745" s="822" t="s">
        <v>7999</v>
      </c>
      <c r="B745" s="2142" t="s">
        <v>3141</v>
      </c>
      <c r="C745" s="2288">
        <v>24.75</v>
      </c>
      <c r="D745" s="2376">
        <v>5</v>
      </c>
      <c r="E745" s="2138">
        <f t="shared" si="70"/>
        <v>16271.28</v>
      </c>
      <c r="F745" s="2104">
        <f t="shared" si="79"/>
        <v>16271.28</v>
      </c>
      <c r="G745" s="2105">
        <f>'Заказ, cкидки и курсы валют'!$J$23*F745</f>
        <v>187119.72</v>
      </c>
      <c r="H745" s="2164">
        <f t="shared" si="80"/>
        <v>935.6</v>
      </c>
      <c r="I745" s="2165"/>
      <c r="J745" s="2100">
        <f>ROUND(IF(H745&lt;'Заказ, cкидки и курсы валют'!$B$39,H745*0.54*100/(100-'Заказ, cкидки и курсы валют'!$C$39),IF(H745&lt;'Заказ, cкидки и курсы валют'!$B$40,H745*0.54*100/(100-'Заказ, cкидки и курсы валют'!$C$40),IF(H745&lt;'Заказ, cкидки и курсы валют'!$B$41,H745*0.54*100/(100-'Заказ, cкидки и курсы валют'!$C$41),IF(H745&lt;'Заказ, cкидки и курсы валют'!$B$42,H745*0.54*100/(100-'Заказ, cкидки и курсы валют'!$C$42),IF(H745&lt;'Заказ, cкидки и курсы валют'!$B$43,H745*0.54*100/(100-'Заказ, cкидки и курсы валют'!$C$43),H745))))),2)</f>
        <v>935.6</v>
      </c>
    </row>
    <row r="746" spans="1:10" ht="14.5">
      <c r="A746" s="822" t="s">
        <v>8000</v>
      </c>
      <c r="B746" s="2142" t="s">
        <v>3429</v>
      </c>
      <c r="C746" s="2288">
        <v>26.3</v>
      </c>
      <c r="D746" s="2376">
        <v>5</v>
      </c>
      <c r="E746" s="2138">
        <f t="shared" si="70"/>
        <v>16472.579999999998</v>
      </c>
      <c r="F746" s="2104">
        <f t="shared" si="79"/>
        <v>16472.580000000002</v>
      </c>
      <c r="G746" s="2105">
        <f>'Заказ, cкидки и курсы валют'!$J$23*F746</f>
        <v>189434.67</v>
      </c>
      <c r="H746" s="2164">
        <f t="shared" si="80"/>
        <v>947.17</v>
      </c>
      <c r="I746" s="2165"/>
      <c r="J746" s="2100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947.17</v>
      </c>
    </row>
    <row r="747" spans="1:10" ht="14.5">
      <c r="A747" s="822" t="s">
        <v>8001</v>
      </c>
      <c r="B747" s="2142" t="s">
        <v>3175</v>
      </c>
      <c r="C747" s="2288">
        <v>29</v>
      </c>
      <c r="D747" s="2376">
        <v>5</v>
      </c>
      <c r="E747" s="2138">
        <f t="shared" si="70"/>
        <v>17010.39</v>
      </c>
      <c r="F747" s="2104">
        <f t="shared" si="79"/>
        <v>17010.39</v>
      </c>
      <c r="G747" s="2105">
        <f>'Заказ, cкидки и курсы валют'!$J$23*F747</f>
        <v>195619.48499999999</v>
      </c>
      <c r="H747" s="2164">
        <f t="shared" si="80"/>
        <v>978.1</v>
      </c>
      <c r="I747" s="2165"/>
      <c r="J747" s="2100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978.1</v>
      </c>
    </row>
    <row r="748" spans="1:10" ht="14.5">
      <c r="A748" s="822" t="s">
        <v>8002</v>
      </c>
      <c r="B748" s="2142" t="s">
        <v>2902</v>
      </c>
      <c r="C748" s="2288">
        <v>31.5</v>
      </c>
      <c r="D748" s="2376">
        <v>5</v>
      </c>
      <c r="E748" s="2138">
        <f t="shared" si="70"/>
        <v>16217.73</v>
      </c>
      <c r="F748" s="2104">
        <f t="shared" si="79"/>
        <v>16217.73</v>
      </c>
      <c r="G748" s="2105">
        <f>'Заказ, cкидки и курсы валют'!$J$23*F748</f>
        <v>186503.89499999999</v>
      </c>
      <c r="H748" s="2164">
        <f t="shared" si="80"/>
        <v>932.52</v>
      </c>
      <c r="I748" s="2165"/>
      <c r="J748" s="2100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932.52</v>
      </c>
    </row>
    <row r="749" spans="1:10" ht="14.5">
      <c r="A749" s="822" t="s">
        <v>8003</v>
      </c>
      <c r="B749" s="2142" t="s">
        <v>2903</v>
      </c>
      <c r="C749" s="2288">
        <v>34.5</v>
      </c>
      <c r="D749" s="2376">
        <v>5</v>
      </c>
      <c r="E749" s="2138">
        <f t="shared" si="70"/>
        <v>19065.09</v>
      </c>
      <c r="F749" s="2104">
        <f t="shared" si="79"/>
        <v>19065.09</v>
      </c>
      <c r="G749" s="2105">
        <f>'Заказ, cкидки и курсы валют'!$J$23*F749</f>
        <v>219248.535</v>
      </c>
      <c r="H749" s="2164">
        <f t="shared" si="80"/>
        <v>1096.24</v>
      </c>
      <c r="I749" s="2165"/>
      <c r="J749" s="2100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1096.24</v>
      </c>
    </row>
    <row r="750" spans="1:10" ht="14.5">
      <c r="A750" s="822" t="s">
        <v>8004</v>
      </c>
      <c r="B750" s="2142" t="s">
        <v>2904</v>
      </c>
      <c r="C750" s="2288">
        <v>37</v>
      </c>
      <c r="D750" s="2376">
        <v>5</v>
      </c>
      <c r="E750" s="2138">
        <f t="shared" si="70"/>
        <v>20586.900000000001</v>
      </c>
      <c r="F750" s="2104">
        <f t="shared" si="79"/>
        <v>20586.900000000001</v>
      </c>
      <c r="G750" s="2105">
        <f>'Заказ, cкидки и курсы валют'!$J$23*F750</f>
        <v>236749.35</v>
      </c>
      <c r="H750" s="2164">
        <f t="shared" si="80"/>
        <v>1183.75</v>
      </c>
      <c r="I750" s="2165"/>
      <c r="J750" s="2100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1183.75</v>
      </c>
    </row>
    <row r="751" spans="1:10" ht="14.5">
      <c r="A751" s="822" t="s">
        <v>8005</v>
      </c>
      <c r="B751" s="2142" t="s">
        <v>2905</v>
      </c>
      <c r="C751" s="2288">
        <v>39</v>
      </c>
      <c r="D751" s="2376">
        <v>5</v>
      </c>
      <c r="E751" s="2138">
        <f t="shared" si="70"/>
        <v>21148.739999999998</v>
      </c>
      <c r="F751" s="2104">
        <f t="shared" si="79"/>
        <v>21148.74</v>
      </c>
      <c r="G751" s="2105">
        <f>'Заказ, cкидки и курсы валют'!$J$23*F751</f>
        <v>243210.51</v>
      </c>
      <c r="H751" s="2164">
        <f t="shared" si="80"/>
        <v>1216.05</v>
      </c>
      <c r="I751" s="2165"/>
      <c r="J751" s="2100">
        <f>ROUND(IF(H751&lt;'Заказ, cкидки и курсы валют'!$B$39,H751*0.54*100/(100-'Заказ, cкидки и курсы валют'!$C$39),IF(H751&lt;'Заказ, cкидки и курсы валют'!$B$40,H751*0.54*100/(100-'Заказ, cкидки и курсы валют'!$C$40),IF(H751&lt;'Заказ, cкидки и курсы валют'!$B$41,H751*0.54*100/(100-'Заказ, cкидки и курсы валют'!$C$41),IF(H751&lt;'Заказ, cкидки и курсы валют'!$B$42,H751*0.54*100/(100-'Заказ, cкидки и курсы валют'!$C$42),IF(H751&lt;'Заказ, cкидки и курсы валют'!$B$43,H751*0.54*100/(100-'Заказ, cкидки и курсы валют'!$C$43),H751))))),2)</f>
        <v>1216.05</v>
      </c>
    </row>
    <row r="752" spans="1:10" ht="14.5">
      <c r="A752" s="822" t="s">
        <v>8006</v>
      </c>
      <c r="B752" s="2142" t="s">
        <v>200</v>
      </c>
      <c r="C752" s="2288">
        <v>40.5</v>
      </c>
      <c r="D752" s="2376">
        <v>5</v>
      </c>
      <c r="E752" s="2138">
        <f t="shared" si="70"/>
        <v>22301.64</v>
      </c>
      <c r="F752" s="2104">
        <f t="shared" si="79"/>
        <v>22301.64</v>
      </c>
      <c r="G752" s="2105">
        <f>'Заказ, cкидки и курсы валют'!$J$23*F752</f>
        <v>256468.86</v>
      </c>
      <c r="H752" s="2164">
        <f t="shared" si="80"/>
        <v>1282.3399999999999</v>
      </c>
      <c r="I752" s="2165"/>
      <c r="J752" s="2100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1282.3399999999999</v>
      </c>
    </row>
    <row r="753" spans="1:10" ht="15" thickBot="1">
      <c r="A753" s="823" t="s">
        <v>8007</v>
      </c>
      <c r="B753" s="743" t="s">
        <v>201</v>
      </c>
      <c r="C753" s="817">
        <v>45</v>
      </c>
      <c r="D753" s="1695">
        <v>5</v>
      </c>
      <c r="E753" s="1597">
        <f t="shared" si="70"/>
        <v>23861.79</v>
      </c>
      <c r="F753" s="775">
        <f t="shared" si="79"/>
        <v>23861.79</v>
      </c>
      <c r="G753" s="776">
        <f>'Заказ, cкидки и курсы валют'!$J$23*F753</f>
        <v>274410.58500000002</v>
      </c>
      <c r="H753" s="828">
        <f t="shared" si="80"/>
        <v>1372.05</v>
      </c>
      <c r="I753" s="829"/>
      <c r="J753" s="2100">
        <f>ROUND(IF(H753&lt;'Заказ, cкидки и курсы валют'!$B$39,H753*0.54*100/(100-'Заказ, cкидки и курсы валют'!$C$39),IF(H753&lt;'Заказ, cкидки и курсы валют'!$B$40,H753*0.54*100/(100-'Заказ, cкидки и курсы валют'!$C$40),IF(H753&lt;'Заказ, cкидки и курсы валют'!$B$41,H753*0.54*100/(100-'Заказ, cкидки и курсы валют'!$C$41),IF(H753&lt;'Заказ, cкидки и курсы валют'!$B$42,H753*0.54*100/(100-'Заказ, cкидки и курсы валют'!$C$42),IF(H753&lt;'Заказ, cкидки и курсы валют'!$B$43,H753*0.54*100/(100-'Заказ, cкидки и курсы валют'!$C$43),H753))))),2)</f>
        <v>1372.05</v>
      </c>
    </row>
    <row r="754" spans="1:10" ht="13.5" thickBot="1"/>
    <row r="755" spans="1:10" ht="18">
      <c r="A755" s="1090" t="s">
        <v>6153</v>
      </c>
      <c r="B755" s="1091"/>
      <c r="C755" s="2378"/>
      <c r="D755" s="428"/>
      <c r="E755" s="428"/>
      <c r="F755" s="66"/>
      <c r="G755" s="1092"/>
      <c r="H755" s="916"/>
      <c r="I755" s="1093"/>
    </row>
    <row r="756" spans="1:10" ht="18">
      <c r="A756" s="191"/>
      <c r="B756" s="16"/>
      <c r="C756" s="2377"/>
      <c r="D756" s="923"/>
      <c r="E756" s="685"/>
      <c r="F756" s="441"/>
      <c r="G756" s="84"/>
      <c r="H756" s="83"/>
      <c r="I756" s="132"/>
    </row>
    <row r="757" spans="1:10" ht="14.15" customHeight="1">
      <c r="A757" s="191"/>
      <c r="B757" s="16"/>
      <c r="C757" s="2377"/>
      <c r="D757" s="924"/>
      <c r="E757" s="430"/>
      <c r="F757" s="465"/>
      <c r="G757" s="689"/>
      <c r="H757" s="16"/>
      <c r="I757" s="132"/>
    </row>
    <row r="758" spans="1:10" ht="14.15" customHeight="1">
      <c r="A758" s="191"/>
      <c r="B758" s="16"/>
      <c r="C758" s="2377"/>
      <c r="D758" s="924"/>
      <c r="E758" s="430"/>
      <c r="F758" s="465"/>
      <c r="G758" s="689"/>
      <c r="H758" s="16"/>
      <c r="I758" s="132"/>
    </row>
    <row r="759" spans="1:10" ht="9.25" customHeight="1">
      <c r="A759" s="191"/>
      <c r="B759" s="16"/>
      <c r="C759" s="2377"/>
      <c r="D759" s="924"/>
      <c r="E759" s="430"/>
      <c r="F759" s="465"/>
      <c r="G759" s="689"/>
      <c r="H759" s="16"/>
      <c r="I759" s="132"/>
    </row>
    <row r="760" spans="1:10" ht="22.5" customHeight="1" thickBot="1">
      <c r="A760" s="926" t="s">
        <v>7302</v>
      </c>
      <c r="B760" s="136"/>
      <c r="C760" s="2345"/>
      <c r="D760" s="925"/>
      <c r="E760" s="431"/>
      <c r="F760" s="467"/>
      <c r="G760" s="690"/>
      <c r="H760" s="136"/>
      <c r="I760" s="137"/>
    </row>
    <row r="761" spans="1:10" ht="51" customHeight="1">
      <c r="A761" s="148" t="s">
        <v>1013</v>
      </c>
      <c r="B761" s="150" t="s">
        <v>1014</v>
      </c>
      <c r="C761" s="2285" t="s">
        <v>665</v>
      </c>
      <c r="D761" s="969" t="s">
        <v>2923</v>
      </c>
      <c r="E761" s="434" t="s">
        <v>10276</v>
      </c>
      <c r="F761" s="479" t="s">
        <v>2578</v>
      </c>
      <c r="G761" s="967" t="s">
        <v>2427</v>
      </c>
      <c r="H761" s="327" t="s">
        <v>493</v>
      </c>
      <c r="I761" s="138" t="s">
        <v>4003</v>
      </c>
    </row>
    <row r="762" spans="1:10" ht="14.15" customHeight="1" thickBot="1">
      <c r="A762" s="156"/>
      <c r="B762" s="312"/>
      <c r="C762" s="2286" t="s">
        <v>3419</v>
      </c>
      <c r="D762" s="373" t="s">
        <v>2428</v>
      </c>
      <c r="E762" s="437" t="s">
        <v>264</v>
      </c>
      <c r="F762" s="475">
        <f>'Заказ, cкидки и курсы валют'!$I$12</f>
        <v>0</v>
      </c>
      <c r="G762" s="764"/>
      <c r="H762" s="358"/>
      <c r="I762" s="252"/>
    </row>
    <row r="763" spans="1:10" ht="16" customHeight="1">
      <c r="A763" s="819" t="s">
        <v>6154</v>
      </c>
      <c r="B763" s="820" t="s">
        <v>3081</v>
      </c>
      <c r="C763" s="2288">
        <v>3.11</v>
      </c>
      <c r="D763" s="1608">
        <v>500</v>
      </c>
      <c r="E763" s="446">
        <v>423.8</v>
      </c>
      <c r="F763" s="779">
        <f>ROUND(E763*(1-$F$11),2)</f>
        <v>423.8</v>
      </c>
      <c r="G763" s="780">
        <f>'Заказ, cкидки и курсы валют'!$J$23*F763</f>
        <v>4873.7</v>
      </c>
      <c r="H763" s="826">
        <f>ROUND((D763/1000)*G763,2)</f>
        <v>2436.85</v>
      </c>
      <c r="I763" s="827"/>
    </row>
    <row r="764" spans="1:10" ht="16.5" customHeight="1">
      <c r="A764" s="1478" t="s">
        <v>6155</v>
      </c>
      <c r="B764" s="1477" t="s">
        <v>3438</v>
      </c>
      <c r="C764" s="2288">
        <v>5</v>
      </c>
      <c r="D764" s="1689">
        <v>200</v>
      </c>
      <c r="E764" s="446">
        <v>603.91999999999996</v>
      </c>
      <c r="F764" s="471">
        <f t="shared" ref="F764:F767" si="81">ROUND(E764*(1-$F$11),2)</f>
        <v>603.91999999999996</v>
      </c>
      <c r="G764" s="691">
        <f>'Заказ, cкидки и курсы валют'!$J$23*F764</f>
        <v>6945.08</v>
      </c>
      <c r="H764" s="824">
        <f t="shared" ref="H764:H767" si="82">ROUND((D764/1000)*G764,2)</f>
        <v>1389.02</v>
      </c>
      <c r="I764" s="825"/>
    </row>
    <row r="765" spans="1:10" ht="14.5">
      <c r="A765" s="822" t="s">
        <v>6156</v>
      </c>
      <c r="B765" s="706" t="s">
        <v>3439</v>
      </c>
      <c r="C765" s="2288">
        <v>8.08</v>
      </c>
      <c r="D765" s="1556">
        <v>50</v>
      </c>
      <c r="E765" s="446">
        <v>921.68</v>
      </c>
      <c r="F765" s="471">
        <f t="shared" si="81"/>
        <v>921.68</v>
      </c>
      <c r="G765" s="691">
        <f>'Заказ, cкидки и курсы валют'!$J$23*F765</f>
        <v>10599.32</v>
      </c>
      <c r="H765" s="824">
        <f t="shared" si="82"/>
        <v>529.97</v>
      </c>
      <c r="I765" s="825"/>
    </row>
    <row r="766" spans="1:10" ht="14.5">
      <c r="A766" s="822" t="s">
        <v>6157</v>
      </c>
      <c r="B766" s="706" t="s">
        <v>3069</v>
      </c>
      <c r="C766" s="2288">
        <v>13.23</v>
      </c>
      <c r="D766" s="1556">
        <v>100</v>
      </c>
      <c r="E766" s="446">
        <v>1535.2</v>
      </c>
      <c r="F766" s="471">
        <f t="shared" si="81"/>
        <v>1535.2</v>
      </c>
      <c r="G766" s="691">
        <f>'Заказ, cкидки и курсы валют'!$J$23*F766</f>
        <v>17654.8</v>
      </c>
      <c r="H766" s="824">
        <f t="shared" si="82"/>
        <v>1765.48</v>
      </c>
      <c r="I766" s="825"/>
    </row>
    <row r="767" spans="1:10" ht="14.5">
      <c r="A767" s="822" t="s">
        <v>6158</v>
      </c>
      <c r="B767" s="706" t="s">
        <v>3070</v>
      </c>
      <c r="C767" s="2288">
        <v>27</v>
      </c>
      <c r="D767" s="1556">
        <v>50</v>
      </c>
      <c r="E767" s="446">
        <v>2476.2399999999998</v>
      </c>
      <c r="F767" s="471">
        <f t="shared" si="81"/>
        <v>2476.2399999999998</v>
      </c>
      <c r="G767" s="691">
        <f>'Заказ, cкидки и курсы валют'!$J$23*F767</f>
        <v>28476.76</v>
      </c>
      <c r="H767" s="824">
        <f t="shared" si="82"/>
        <v>1423.84</v>
      </c>
      <c r="I767" s="825"/>
    </row>
    <row r="768" spans="1:10" ht="15" thickBot="1">
      <c r="A768" s="823" t="s">
        <v>8809</v>
      </c>
      <c r="B768" s="743" t="s">
        <v>3072</v>
      </c>
      <c r="C768" s="2288">
        <v>58</v>
      </c>
      <c r="D768" s="1613">
        <v>20</v>
      </c>
      <c r="E768" s="446">
        <v>8817.09</v>
      </c>
      <c r="F768" s="775">
        <f t="shared" ref="F768" si="83">ROUND(E768*(1-$F$11),2)</f>
        <v>8817.09</v>
      </c>
      <c r="G768" s="776">
        <f>'Заказ, cкидки и курсы валют'!$J$23*F768</f>
        <v>101396.535</v>
      </c>
      <c r="H768" s="828">
        <f t="shared" ref="H768" si="84">ROUND((D768/1000)*G768,2)</f>
        <v>2027.93</v>
      </c>
      <c r="I768" s="829"/>
    </row>
    <row r="769" spans="1:10" ht="13.5" thickBot="1"/>
    <row r="770" spans="1:10" ht="18">
      <c r="A770" s="1090" t="s">
        <v>6153</v>
      </c>
      <c r="B770" s="1091"/>
      <c r="C770" s="2378"/>
      <c r="D770" s="428"/>
      <c r="E770" s="428"/>
      <c r="F770" s="66"/>
      <c r="G770" s="1092"/>
      <c r="H770" s="916"/>
      <c r="I770" s="1093"/>
    </row>
    <row r="771" spans="1:10" ht="18">
      <c r="A771" s="191"/>
      <c r="B771" s="16"/>
      <c r="C771" s="2377"/>
      <c r="D771" s="923"/>
      <c r="E771" s="685"/>
      <c r="F771" s="441"/>
      <c r="G771" s="84"/>
      <c r="H771" s="83"/>
      <c r="I771" s="132"/>
    </row>
    <row r="772" spans="1:10" ht="14.15" customHeight="1">
      <c r="A772" s="191"/>
      <c r="B772" s="16"/>
      <c r="C772" s="2377"/>
      <c r="D772" s="924"/>
      <c r="E772" s="430"/>
      <c r="F772" s="465"/>
      <c r="G772" s="689"/>
      <c r="H772" s="16"/>
      <c r="I772" s="132"/>
    </row>
    <row r="773" spans="1:10" ht="14.15" customHeight="1">
      <c r="A773" s="191"/>
      <c r="B773" s="16"/>
      <c r="C773" s="2377"/>
      <c r="D773" s="924"/>
      <c r="E773" s="430"/>
      <c r="F773" s="465"/>
      <c r="G773" s="689"/>
      <c r="H773" s="16"/>
      <c r="I773" s="132"/>
    </row>
    <row r="774" spans="1:10" ht="14.15" customHeight="1">
      <c r="A774" s="191"/>
      <c r="B774" s="16"/>
      <c r="C774" s="2377"/>
      <c r="D774" s="924"/>
      <c r="E774" s="430"/>
      <c r="F774" s="465"/>
      <c r="G774" s="689"/>
      <c r="H774" s="16"/>
      <c r="I774" s="132"/>
    </row>
    <row r="775" spans="1:10" ht="14.15" customHeight="1" thickBot="1">
      <c r="A775" s="1861" t="s">
        <v>7304</v>
      </c>
      <c r="B775" s="136"/>
      <c r="C775" s="2345"/>
      <c r="D775" s="925"/>
      <c r="E775" s="431"/>
      <c r="F775" s="467"/>
      <c r="G775" s="690"/>
      <c r="H775" s="136"/>
      <c r="I775" s="137"/>
    </row>
    <row r="776" spans="1:10" ht="54" customHeight="1">
      <c r="A776" s="156" t="s">
        <v>1013</v>
      </c>
      <c r="B776" s="157" t="s">
        <v>1014</v>
      </c>
      <c r="C776" s="2286" t="s">
        <v>665</v>
      </c>
      <c r="D776" s="373" t="s">
        <v>2923</v>
      </c>
      <c r="E776" s="432" t="s">
        <v>10276</v>
      </c>
      <c r="F776" s="469" t="s">
        <v>2578</v>
      </c>
      <c r="G776" s="693" t="s">
        <v>2427</v>
      </c>
      <c r="H776" s="264" t="s">
        <v>493</v>
      </c>
      <c r="I776" s="160" t="s">
        <v>4003</v>
      </c>
      <c r="J776" s="2868" t="s">
        <v>11229</v>
      </c>
    </row>
    <row r="777" spans="1:10" ht="14.15" customHeight="1" thickBot="1">
      <c r="A777" s="156"/>
      <c r="B777" s="312"/>
      <c r="C777" s="2286" t="s">
        <v>3419</v>
      </c>
      <c r="D777" s="373" t="s">
        <v>2428</v>
      </c>
      <c r="E777" s="437" t="s">
        <v>264</v>
      </c>
      <c r="F777" s="475">
        <f>'Заказ, cкидки и курсы валют'!$I$12</f>
        <v>0</v>
      </c>
      <c r="G777" s="764"/>
      <c r="H777" s="358"/>
      <c r="I777" s="252"/>
      <c r="J777" s="2873"/>
    </row>
    <row r="778" spans="1:10" ht="15" thickBot="1">
      <c r="A778" s="819" t="s">
        <v>8008</v>
      </c>
      <c r="B778" s="820" t="s">
        <v>3081</v>
      </c>
      <c r="C778" s="2288">
        <v>3.11</v>
      </c>
      <c r="D778" s="1608">
        <v>25</v>
      </c>
      <c r="E778" s="1595">
        <f>E763*3</f>
        <v>1271.4000000000001</v>
      </c>
      <c r="F778" s="779">
        <f>ROUND(E778*(1-$F$11),2)</f>
        <v>1271.4000000000001</v>
      </c>
      <c r="G778" s="691">
        <f>H778/D778*1000</f>
        <v>15480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387</v>
      </c>
      <c r="I778" s="827"/>
      <c r="J778" s="96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464.4</v>
      </c>
    </row>
    <row r="779" spans="1:10" ht="15" thickBot="1">
      <c r="A779" s="822" t="s">
        <v>8009</v>
      </c>
      <c r="B779" s="706" t="s">
        <v>3438</v>
      </c>
      <c r="C779" s="2288">
        <v>5</v>
      </c>
      <c r="D779" s="1556">
        <v>25</v>
      </c>
      <c r="E779" s="1572">
        <f t="shared" ref="E779:E783" si="85">E764*3</f>
        <v>1811.7599999999998</v>
      </c>
      <c r="F779" s="471">
        <f t="shared" ref="F779:F782" si="86">ROUND(E779*(1-$F$11),2)</f>
        <v>1811.76</v>
      </c>
      <c r="G779" s="691">
        <f t="shared" ref="G779:G783" si="87">H779/D779*1000</f>
        <v>20835.2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520.88</v>
      </c>
      <c r="I779" s="825"/>
      <c r="J779" s="96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625.05999999999995</v>
      </c>
    </row>
    <row r="780" spans="1:10" ht="15" thickBot="1">
      <c r="A780" s="822" t="s">
        <v>8010</v>
      </c>
      <c r="B780" s="706" t="s">
        <v>3439</v>
      </c>
      <c r="C780" s="2288">
        <v>8.08</v>
      </c>
      <c r="D780" s="1556">
        <v>10</v>
      </c>
      <c r="E780" s="1572">
        <f t="shared" si="85"/>
        <v>2765.04</v>
      </c>
      <c r="F780" s="471">
        <f t="shared" si="86"/>
        <v>2765.04</v>
      </c>
      <c r="G780" s="691">
        <f t="shared" si="87"/>
        <v>38700</v>
      </c>
      <c r="H780" s="659">
        <f>ROUND(IF('Заказ, cкидки и курсы валют'!$J$23*E780/1000*D780&lt;387,387,'Заказ, cкидки и курсы валют'!$J$23*E780/1000*D780)*(1-'Заказ, cкидки и курсы валют'!$I$12),2)</f>
        <v>387</v>
      </c>
      <c r="I780" s="825"/>
      <c r="J780" s="96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464.4</v>
      </c>
    </row>
    <row r="781" spans="1:10" ht="15" thickBot="1">
      <c r="A781" s="822" t="s">
        <v>8011</v>
      </c>
      <c r="B781" s="706" t="s">
        <v>3069</v>
      </c>
      <c r="C781" s="2288">
        <v>13.23</v>
      </c>
      <c r="D781" s="1556">
        <v>10</v>
      </c>
      <c r="E781" s="1572">
        <f t="shared" si="85"/>
        <v>4605.6000000000004</v>
      </c>
      <c r="F781" s="471">
        <f t="shared" si="86"/>
        <v>4605.6000000000004</v>
      </c>
      <c r="G781" s="691">
        <f t="shared" si="87"/>
        <v>52964</v>
      </c>
      <c r="H781" s="659">
        <f>ROUND(IF('Заказ, cкидки и курсы валют'!$J$23*E781/1000*D781&lt;387,387,'Заказ, cкидки и курсы валют'!$J$23*E781/1000*D781)*(1-'Заказ, cкидки и курсы валют'!$I$12),2)</f>
        <v>529.64</v>
      </c>
      <c r="I781" s="825"/>
      <c r="J781" s="96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635.57000000000005</v>
      </c>
    </row>
    <row r="782" spans="1:10" ht="15" thickBot="1">
      <c r="A782" s="822" t="s">
        <v>8012</v>
      </c>
      <c r="B782" s="706" t="s">
        <v>3070</v>
      </c>
      <c r="C782" s="2288">
        <v>27</v>
      </c>
      <c r="D782" s="1556">
        <v>5</v>
      </c>
      <c r="E782" s="1572">
        <f t="shared" si="85"/>
        <v>7428.7199999999993</v>
      </c>
      <c r="F782" s="471">
        <f t="shared" si="86"/>
        <v>7428.72</v>
      </c>
      <c r="G782" s="691">
        <f t="shared" si="87"/>
        <v>85429.999999999985</v>
      </c>
      <c r="H782" s="659">
        <f>ROUND(IF('Заказ, cкидки и курсы валют'!$J$23*E782/1000*D782&lt;387,387,'Заказ, cкидки и курсы валют'!$J$23*E782/1000*D782)*(1-'Заказ, cкидки и курсы валют'!$I$12),2)</f>
        <v>427.15</v>
      </c>
      <c r="I782" s="825"/>
      <c r="J782" s="96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512.58000000000004</v>
      </c>
    </row>
    <row r="783" spans="1:10" ht="15" thickBot="1">
      <c r="A783" s="823" t="s">
        <v>8810</v>
      </c>
      <c r="B783" s="743" t="s">
        <v>3072</v>
      </c>
      <c r="C783" s="2288">
        <v>58</v>
      </c>
      <c r="D783" s="1613">
        <v>2</v>
      </c>
      <c r="E783" s="1597">
        <f t="shared" si="85"/>
        <v>26451.27</v>
      </c>
      <c r="F783" s="775">
        <f t="shared" ref="F783" si="88">ROUND(E783*(1-$F$11),2)</f>
        <v>26451.27</v>
      </c>
      <c r="G783" s="691">
        <f t="shared" si="87"/>
        <v>304190</v>
      </c>
      <c r="H783" s="659">
        <f>ROUND(IF('Заказ, cкидки и курсы валют'!$J$23*E783/1000*D783&lt;387,387,'Заказ, cкидки и курсы валют'!$J$23*E783/1000*D783)*(1-'Заказ, cкидки и курсы валют'!$I$12),2)</f>
        <v>608.38</v>
      </c>
      <c r="I783" s="829"/>
      <c r="J783" s="96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657.05</v>
      </c>
    </row>
    <row r="784" spans="1:10" ht="13.5" thickBot="1"/>
    <row r="785" spans="1:9" ht="18">
      <c r="A785" s="1090" t="s">
        <v>8447</v>
      </c>
      <c r="B785" s="1091"/>
      <c r="C785" s="2378"/>
      <c r="D785" s="428"/>
      <c r="E785" s="428"/>
      <c r="F785" s="66"/>
      <c r="G785" s="1092"/>
      <c r="H785" s="916"/>
      <c r="I785" s="1093"/>
    </row>
    <row r="786" spans="1:9" ht="14.15" customHeight="1">
      <c r="A786" s="191"/>
      <c r="B786" s="16"/>
      <c r="C786" s="2377"/>
      <c r="D786" s="923"/>
      <c r="E786" s="685"/>
      <c r="F786" s="441"/>
      <c r="G786" s="84"/>
      <c r="H786" s="83"/>
      <c r="I786" s="132"/>
    </row>
    <row r="787" spans="1:9" ht="14.15" customHeight="1">
      <c r="A787" s="191"/>
      <c r="B787" s="16"/>
      <c r="C787" s="2377"/>
      <c r="D787" s="924"/>
      <c r="E787" s="430"/>
      <c r="F787" s="465"/>
      <c r="G787" s="689"/>
      <c r="H787" s="16"/>
      <c r="I787" s="132"/>
    </row>
    <row r="788" spans="1:9" ht="14.15" customHeight="1">
      <c r="A788" s="191"/>
      <c r="B788" s="16"/>
      <c r="C788" s="2377"/>
      <c r="D788" s="924"/>
      <c r="E788" s="430"/>
      <c r="F788" s="465"/>
      <c r="G788" s="689"/>
      <c r="H788" s="16"/>
      <c r="I788" s="132"/>
    </row>
    <row r="789" spans="1:9" ht="14.15" customHeight="1">
      <c r="A789" s="191"/>
      <c r="B789" s="16"/>
      <c r="C789" s="2377"/>
      <c r="D789" s="924"/>
      <c r="E789" s="430"/>
      <c r="F789" s="465"/>
      <c r="G789" s="689"/>
      <c r="H789" s="16"/>
      <c r="I789" s="132"/>
    </row>
    <row r="790" spans="1:9" ht="14.15" customHeight="1" thickBot="1">
      <c r="A790" s="926" t="s">
        <v>7302</v>
      </c>
      <c r="B790" s="136"/>
      <c r="C790" s="2345"/>
      <c r="D790" s="925"/>
      <c r="E790" s="431"/>
      <c r="F790" s="467"/>
      <c r="G790" s="690"/>
      <c r="H790" s="136"/>
      <c r="I790" s="137"/>
    </row>
    <row r="791" spans="1:9" ht="54.75" customHeight="1">
      <c r="A791" s="148" t="s">
        <v>1013</v>
      </c>
      <c r="B791" s="150" t="s">
        <v>1014</v>
      </c>
      <c r="C791" s="2285" t="s">
        <v>665</v>
      </c>
      <c r="D791" s="969" t="s">
        <v>2923</v>
      </c>
      <c r="E791" s="434" t="s">
        <v>10276</v>
      </c>
      <c r="F791" s="479" t="s">
        <v>2578</v>
      </c>
      <c r="G791" s="967" t="s">
        <v>2427</v>
      </c>
      <c r="H791" s="327" t="s">
        <v>493</v>
      </c>
      <c r="I791" s="138" t="s">
        <v>4003</v>
      </c>
    </row>
    <row r="792" spans="1:9" ht="14.15" customHeight="1" thickBot="1">
      <c r="A792" s="156"/>
      <c r="B792" s="312"/>
      <c r="C792" s="2286" t="s">
        <v>3419</v>
      </c>
      <c r="D792" s="373" t="s">
        <v>2428</v>
      </c>
      <c r="E792" s="437" t="s">
        <v>264</v>
      </c>
      <c r="F792" s="475">
        <f>'Заказ, cкидки и курсы валют'!$I$12</f>
        <v>0</v>
      </c>
      <c r="G792" s="764"/>
      <c r="H792" s="358"/>
      <c r="I792" s="252"/>
    </row>
    <row r="793" spans="1:9" ht="14.15" customHeight="1">
      <c r="A793" s="2728" t="s">
        <v>12614</v>
      </c>
      <c r="B793" s="2729" t="s">
        <v>3081</v>
      </c>
      <c r="C793" s="2288">
        <v>1.2</v>
      </c>
      <c r="D793" s="2160">
        <v>1000</v>
      </c>
      <c r="E793" s="446">
        <v>160.21</v>
      </c>
      <c r="F793" s="2732">
        <f t="shared" ref="F793:F794" si="89">ROUND(E793*(1-$F$11),2)</f>
        <v>160.21</v>
      </c>
      <c r="G793" s="2733">
        <f>'Заказ, cкидки и курсы валют'!$J$23*F793</f>
        <v>1842.4150000000002</v>
      </c>
      <c r="H793" s="2734">
        <f t="shared" ref="H793:H794" si="90">ROUND((D793/1000)*G793,2)</f>
        <v>1842.42</v>
      </c>
      <c r="I793" s="2735"/>
    </row>
    <row r="794" spans="1:9" ht="14.15" customHeight="1">
      <c r="A794" s="973" t="s">
        <v>12615</v>
      </c>
      <c r="B794" s="2142" t="s">
        <v>3437</v>
      </c>
      <c r="C794" s="2288">
        <v>1.61</v>
      </c>
      <c r="D794" s="2160">
        <v>1000</v>
      </c>
      <c r="E794" s="446">
        <v>174.1</v>
      </c>
      <c r="F794" s="2148">
        <f t="shared" si="89"/>
        <v>174.1</v>
      </c>
      <c r="G794" s="2149">
        <f>'Заказ, cкидки и курсы валют'!$J$23*F794</f>
        <v>2002.1499999999999</v>
      </c>
      <c r="H794" s="2727">
        <f t="shared" si="90"/>
        <v>2002.15</v>
      </c>
      <c r="I794" s="2736"/>
    </row>
    <row r="795" spans="1:9" ht="14.15" customHeight="1">
      <c r="A795" s="973" t="s">
        <v>8448</v>
      </c>
      <c r="B795" s="2142" t="s">
        <v>3438</v>
      </c>
      <c r="C795" s="2288">
        <v>3.2</v>
      </c>
      <c r="D795" s="2160">
        <v>200</v>
      </c>
      <c r="E795" s="446">
        <v>267.18</v>
      </c>
      <c r="F795" s="2148">
        <f>ROUND(E795*(1-$F$11),2)</f>
        <v>267.18</v>
      </c>
      <c r="G795" s="2149">
        <f>'Заказ, cкидки и курсы валют'!$J$23*F795</f>
        <v>3072.57</v>
      </c>
      <c r="H795" s="2727">
        <f>ROUND((D795/1000)*G795,2)</f>
        <v>614.51</v>
      </c>
      <c r="I795" s="2736"/>
    </row>
    <row r="796" spans="1:9" ht="14.5">
      <c r="A796" s="973" t="s">
        <v>8449</v>
      </c>
      <c r="B796" s="2142" t="s">
        <v>3439</v>
      </c>
      <c r="C796" s="2288">
        <v>6.47</v>
      </c>
      <c r="D796" s="2160">
        <v>200</v>
      </c>
      <c r="E796" s="446">
        <v>539.09</v>
      </c>
      <c r="F796" s="2148">
        <f t="shared" ref="F796:F797" si="91">ROUND(E796*(1-$F$11),2)</f>
        <v>539.09</v>
      </c>
      <c r="G796" s="2149">
        <f>'Заказ, cкидки и курсы валют'!$J$23*F796</f>
        <v>6199.5350000000008</v>
      </c>
      <c r="H796" s="2727">
        <f t="shared" ref="H796:H797" si="92">ROUND((D796/1000)*G796,2)</f>
        <v>1239.9100000000001</v>
      </c>
      <c r="I796" s="2736"/>
    </row>
    <row r="797" spans="1:9" ht="14.5">
      <c r="A797" s="973" t="s">
        <v>8450</v>
      </c>
      <c r="B797" s="2142" t="s">
        <v>3069</v>
      </c>
      <c r="C797" s="2288">
        <v>12.2</v>
      </c>
      <c r="D797" s="2160">
        <v>200</v>
      </c>
      <c r="E797" s="446">
        <v>920.53</v>
      </c>
      <c r="F797" s="2148">
        <f t="shared" si="91"/>
        <v>920.53</v>
      </c>
      <c r="G797" s="2149">
        <f>'Заказ, cкидки и курсы валют'!$J$23*F797</f>
        <v>10586.094999999999</v>
      </c>
      <c r="H797" s="2727">
        <f t="shared" si="92"/>
        <v>2117.2199999999998</v>
      </c>
      <c r="I797" s="2736"/>
    </row>
    <row r="798" spans="1:9" ht="15" thickBot="1">
      <c r="A798" s="975" t="s">
        <v>12616</v>
      </c>
      <c r="B798" s="743" t="s">
        <v>3070</v>
      </c>
      <c r="C798" s="2288">
        <v>17.8</v>
      </c>
      <c r="D798" s="2160">
        <v>200</v>
      </c>
      <c r="E798" s="446">
        <v>1503.08</v>
      </c>
      <c r="F798" s="1553">
        <f t="shared" ref="F798" si="93">ROUND(E798*(1-$F$11),2)</f>
        <v>1503.08</v>
      </c>
      <c r="G798" s="1011">
        <f>'Заказ, cкидки и курсы валют'!$J$23*F798</f>
        <v>17285.419999999998</v>
      </c>
      <c r="H798" s="976">
        <f t="shared" ref="H798" si="94">ROUND((D798/1000)*G798,2)</f>
        <v>3457.08</v>
      </c>
      <c r="I798" s="977"/>
    </row>
    <row r="799" spans="1:9" ht="15" thickBot="1">
      <c r="A799" s="1344"/>
      <c r="B799" s="1345"/>
      <c r="C799" s="2382"/>
      <c r="D799" s="1346"/>
      <c r="E799" s="530"/>
      <c r="F799" s="1347"/>
      <c r="G799" s="1468"/>
      <c r="H799" s="1348"/>
      <c r="I799" s="649"/>
    </row>
    <row r="800" spans="1:9" ht="18">
      <c r="A800" s="1090" t="s">
        <v>8447</v>
      </c>
      <c r="B800" s="1091"/>
      <c r="C800" s="2378"/>
      <c r="D800" s="428"/>
      <c r="E800" s="428"/>
      <c r="F800" s="66"/>
      <c r="G800" s="1092"/>
      <c r="H800" s="916"/>
      <c r="I800" s="1093"/>
    </row>
    <row r="801" spans="1:10" ht="18">
      <c r="A801" s="191"/>
      <c r="B801" s="16"/>
      <c r="C801" s="2377"/>
      <c r="D801" s="923"/>
      <c r="E801" s="685"/>
      <c r="F801" s="441"/>
      <c r="G801" s="84"/>
      <c r="H801" s="83"/>
      <c r="I801" s="132"/>
    </row>
    <row r="802" spans="1:10">
      <c r="A802" s="191"/>
      <c r="B802" s="16"/>
      <c r="C802" s="2377"/>
      <c r="D802" s="924"/>
      <c r="E802" s="430"/>
      <c r="F802" s="465"/>
      <c r="G802" s="689"/>
      <c r="H802" s="16"/>
      <c r="I802" s="132"/>
    </row>
    <row r="803" spans="1:10">
      <c r="A803" s="191"/>
      <c r="B803" s="16"/>
      <c r="C803" s="2377"/>
      <c r="D803" s="924"/>
      <c r="E803" s="430"/>
      <c r="F803" s="465"/>
      <c r="G803" s="689"/>
      <c r="H803" s="16"/>
      <c r="I803" s="132"/>
    </row>
    <row r="804" spans="1:10">
      <c r="A804" s="191"/>
      <c r="B804" s="16"/>
      <c r="C804" s="2377"/>
      <c r="D804" s="924"/>
      <c r="E804" s="430"/>
      <c r="F804" s="465"/>
      <c r="G804" s="689"/>
      <c r="H804" s="16"/>
      <c r="I804" s="132"/>
    </row>
    <row r="805" spans="1:10" ht="18" thickBot="1">
      <c r="A805" s="1861" t="s">
        <v>7304</v>
      </c>
      <c r="B805" s="136"/>
      <c r="C805" s="2345"/>
      <c r="D805" s="925"/>
      <c r="E805" s="431"/>
      <c r="F805" s="467"/>
      <c r="G805" s="690"/>
      <c r="H805" s="136"/>
      <c r="I805" s="137"/>
    </row>
    <row r="806" spans="1:10" ht="40">
      <c r="A806" s="156" t="s">
        <v>1013</v>
      </c>
      <c r="B806" s="157" t="s">
        <v>1014</v>
      </c>
      <c r="C806" s="2286" t="s">
        <v>665</v>
      </c>
      <c r="D806" s="373" t="s">
        <v>2923</v>
      </c>
      <c r="E806" s="432" t="s">
        <v>10276</v>
      </c>
      <c r="F806" s="469" t="s">
        <v>2578</v>
      </c>
      <c r="G806" s="693" t="s">
        <v>2427</v>
      </c>
      <c r="H806" s="264" t="s">
        <v>493</v>
      </c>
      <c r="I806" s="160" t="s">
        <v>4003</v>
      </c>
      <c r="J806" s="2868" t="s">
        <v>11229</v>
      </c>
    </row>
    <row r="807" spans="1:10" thickBot="1">
      <c r="A807" s="156"/>
      <c r="B807" s="312"/>
      <c r="C807" s="2286" t="s">
        <v>3419</v>
      </c>
      <c r="D807" s="373" t="s">
        <v>2428</v>
      </c>
      <c r="E807" s="437" t="s">
        <v>264</v>
      </c>
      <c r="F807" s="475">
        <f>'Заказ, cкидки и курсы валют'!$I$12</f>
        <v>0</v>
      </c>
      <c r="G807" s="764"/>
      <c r="H807" s="358"/>
      <c r="I807" s="252"/>
      <c r="J807" s="2873"/>
    </row>
    <row r="808" spans="1:10" ht="15" thickBot="1">
      <c r="A808" s="2728" t="s">
        <v>12617</v>
      </c>
      <c r="B808" s="2729" t="s">
        <v>3081</v>
      </c>
      <c r="C808" s="2730">
        <v>1.2</v>
      </c>
      <c r="D808" s="2731">
        <v>50</v>
      </c>
      <c r="E808" s="2709">
        <f t="shared" ref="E808:E809" si="95">E793*3</f>
        <v>480.63</v>
      </c>
      <c r="F808" s="2732">
        <f t="shared" ref="F808:F809" si="96">ROUND(E808*(1-$F$11),2)</f>
        <v>480.63</v>
      </c>
      <c r="G808" s="2733">
        <f>'Заказ, cкидки и курсы валют'!$J$23*F808</f>
        <v>5527.2449999999999</v>
      </c>
      <c r="H808" s="659">
        <f>ROUND(IF('Заказ, cкидки и курсы валют'!$J$23*E808/1000*D808&lt;387,387,'Заказ, cкидки и курсы валют'!$J$23*E808/1000*D808)*(1-'Заказ, cкидки и курсы валют'!$I$12),2)</f>
        <v>387</v>
      </c>
      <c r="I808" s="2735"/>
      <c r="J808" s="2068"/>
    </row>
    <row r="809" spans="1:10" ht="15" thickBot="1">
      <c r="A809" s="973" t="s">
        <v>12619</v>
      </c>
      <c r="B809" s="2142" t="s">
        <v>3437</v>
      </c>
      <c r="C809" s="2288">
        <v>1.61</v>
      </c>
      <c r="D809" s="2161">
        <v>50</v>
      </c>
      <c r="E809" s="2138">
        <f t="shared" si="95"/>
        <v>522.29999999999995</v>
      </c>
      <c r="F809" s="2148">
        <f t="shared" si="96"/>
        <v>522.29999999999995</v>
      </c>
      <c r="G809" s="2149">
        <f>'Заказ, cкидки и курсы валют'!$J$23*F809</f>
        <v>6006.45</v>
      </c>
      <c r="H809" s="659">
        <f>ROUND(IF('Заказ, cкидки и курсы валют'!$J$23*E809/1000*D809&lt;387,387,'Заказ, cкидки и курсы валют'!$J$23*E809/1000*D809)*(1-'Заказ, cкидки и курсы валют'!$I$12),2)</f>
        <v>387</v>
      </c>
      <c r="I809" s="2736"/>
      <c r="J809" s="2068"/>
    </row>
    <row r="810" spans="1:10" ht="15" thickBot="1">
      <c r="A810" s="973" t="s">
        <v>10258</v>
      </c>
      <c r="B810" s="2142" t="s">
        <v>3438</v>
      </c>
      <c r="C810" s="2288">
        <v>3.2</v>
      </c>
      <c r="D810" s="2161">
        <v>100</v>
      </c>
      <c r="E810" s="2138">
        <f>E795*3</f>
        <v>801.54</v>
      </c>
      <c r="F810" s="2148">
        <f>ROUND(E810*(1-$F$11),2)</f>
        <v>801.54</v>
      </c>
      <c r="G810" s="2149">
        <f>'Заказ, cкидки и курсы валют'!$J$23*F810</f>
        <v>9217.7099999999991</v>
      </c>
      <c r="H810" s="659">
        <f>ROUND(IF('Заказ, cкидки и курсы валют'!$J$23*E810/1000*D810&lt;387,387,'Заказ, cкидки и курсы валют'!$J$23*E810/1000*D810)*(1-'Заказ, cкидки и курсы валют'!$I$12),2)</f>
        <v>921.77</v>
      </c>
      <c r="I810" s="2736"/>
      <c r="J810" s="2100">
        <f>ROUND(IF(H810&lt;'Заказ, cкидки и курсы валют'!$B$39,H810*0.54*100/(100-'Заказ, cкидки и курсы валют'!$C$39),IF(H810&lt;'Заказ, cкидки и курсы валют'!$B$40,H810*0.54*100/(100-'Заказ, cкидки и курсы валют'!$C$40),IF(H810&lt;'Заказ, cкидки и курсы валют'!$B$41,H810*0.54*100/(100-'Заказ, cкидки и курсы валют'!$C$41),IF(H810&lt;'Заказ, cкидки и курсы валют'!$B$42,H810*0.54*100/(100-'Заказ, cкидки и курсы валют'!$C$42),IF(H810&lt;'Заказ, cкидки и курсы валют'!$B$43,H810*0.54*100/(100-'Заказ, cкидки и курсы валют'!$C$43),H810))))),2)</f>
        <v>995.51</v>
      </c>
    </row>
    <row r="811" spans="1:10" ht="15" thickBot="1">
      <c r="A811" s="973" t="s">
        <v>10259</v>
      </c>
      <c r="B811" s="2142" t="s">
        <v>3439</v>
      </c>
      <c r="C811" s="2288">
        <v>6.47</v>
      </c>
      <c r="D811" s="2161">
        <v>50</v>
      </c>
      <c r="E811" s="2138">
        <f>E796*3</f>
        <v>1617.27</v>
      </c>
      <c r="F811" s="2148">
        <f t="shared" ref="F811:F812" si="97">ROUND(E811*(1-$F$11),2)</f>
        <v>1617.27</v>
      </c>
      <c r="G811" s="2149">
        <f>'Заказ, cкидки и курсы валют'!$J$23*F811</f>
        <v>18598.605</v>
      </c>
      <c r="H811" s="659">
        <f>ROUND(IF('Заказ, cкидки и курсы валют'!$J$23*E811/1000*D811&lt;387,387,'Заказ, cкидки и курсы валют'!$J$23*E811/1000*D811)*(1-'Заказ, cкидки и курсы валют'!$I$12),2)</f>
        <v>929.93</v>
      </c>
      <c r="I811" s="2736"/>
      <c r="J811" s="2100">
        <f>ROUND(IF(H811&lt;'Заказ, cкидки и курсы валют'!$B$39,H811*0.54*100/(100-'Заказ, cкидки и курсы валют'!$C$39),IF(H811&lt;'Заказ, cкидки и курсы валют'!$B$40,H811*0.54*100/(100-'Заказ, cкидки и курсы валют'!$C$40),IF(H811&lt;'Заказ, cкидки и курсы валют'!$B$41,H811*0.54*100/(100-'Заказ, cкидки и курсы валют'!$C$41),IF(H811&lt;'Заказ, cкидки и курсы валют'!$B$42,H811*0.54*100/(100-'Заказ, cкидки и курсы валют'!$C$42),IF(H811&lt;'Заказ, cкидки и курсы валют'!$B$43,H811*0.54*100/(100-'Заказ, cкидки и курсы валют'!$C$43),H811))))),2)</f>
        <v>929.93</v>
      </c>
    </row>
    <row r="812" spans="1:10" ht="15" thickBot="1">
      <c r="A812" s="973" t="s">
        <v>10260</v>
      </c>
      <c r="B812" s="2142" t="s">
        <v>3069</v>
      </c>
      <c r="C812" s="2288">
        <v>12.2</v>
      </c>
      <c r="D812" s="2161">
        <v>20</v>
      </c>
      <c r="E812" s="2138">
        <f>E797*3</f>
        <v>2761.59</v>
      </c>
      <c r="F812" s="2148">
        <f t="shared" si="97"/>
        <v>2761.59</v>
      </c>
      <c r="G812" s="2149">
        <f>'Заказ, cкидки и курсы валют'!$J$23*F812</f>
        <v>31758.285000000003</v>
      </c>
      <c r="H812" s="659">
        <f>ROUND(IF('Заказ, cкидки и курсы валют'!$J$23*E812/1000*D812&lt;387,387,'Заказ, cкидки и курсы валют'!$J$23*E812/1000*D812)*(1-'Заказ, cкидки и курсы валют'!$I$12),2)</f>
        <v>635.16999999999996</v>
      </c>
      <c r="I812" s="2736"/>
      <c r="J812" s="2100">
        <f>ROUND(IF(H812&lt;'Заказ, cкидки и курсы валют'!$B$39,H812*0.54*100/(100-'Заказ, cкидки и курсы валют'!$C$39),IF(H812&lt;'Заказ, cкидки и курсы валют'!$B$40,H812*0.54*100/(100-'Заказ, cкидки и курсы валют'!$C$40),IF(H812&lt;'Заказ, cкидки и курсы валют'!$B$41,H812*0.54*100/(100-'Заказ, cкидки и курсы валют'!$C$41),IF(H812&lt;'Заказ, cкидки и курсы валют'!$B$42,H812*0.54*100/(100-'Заказ, cкидки и курсы валют'!$C$42),IF(H812&lt;'Заказ, cкидки и курсы валют'!$B$43,H812*0.54*100/(100-'Заказ, cкидки и курсы валют'!$C$43),H812))))),2)</f>
        <v>685.98</v>
      </c>
    </row>
    <row r="813" spans="1:10" ht="15" thickBot="1">
      <c r="A813" s="975" t="s">
        <v>12618</v>
      </c>
      <c r="B813" s="743" t="s">
        <v>3070</v>
      </c>
      <c r="C813" s="817">
        <v>17.8</v>
      </c>
      <c r="D813" s="1687">
        <v>20</v>
      </c>
      <c r="E813" s="1597">
        <f>E798*3</f>
        <v>4509.24</v>
      </c>
      <c r="F813" s="1553">
        <f t="shared" ref="F813" si="98">ROUND(E813*(1-$F$11),2)</f>
        <v>4509.24</v>
      </c>
      <c r="G813" s="1011">
        <f>'Заказ, cкидки и курсы валют'!$J$23*F813</f>
        <v>51856.259999999995</v>
      </c>
      <c r="H813" s="659">
        <f>ROUND(IF('Заказ, cкидки и курсы валют'!$J$23*E813/1000*D813&lt;387,387,'Заказ, cкидки и курсы валют'!$J$23*E813/1000*D813)*(1-'Заказ, cкидки и курсы валют'!$I$12),2)</f>
        <v>1037.1300000000001</v>
      </c>
      <c r="I813" s="977"/>
      <c r="J813" s="22"/>
    </row>
    <row r="814" spans="1:10" ht="15" thickBot="1">
      <c r="A814" s="1349"/>
      <c r="B814" s="1345"/>
      <c r="C814" s="2382"/>
      <c r="D814" s="1346"/>
      <c r="E814" s="530"/>
      <c r="F814" s="1347"/>
      <c r="G814" s="1468"/>
      <c r="H814" s="1348"/>
      <c r="I814" s="1350"/>
    </row>
    <row r="815" spans="1:10" ht="18">
      <c r="A815" s="1090" t="s">
        <v>6159</v>
      </c>
      <c r="B815" s="1091"/>
      <c r="C815" s="2378"/>
      <c r="D815" s="428"/>
      <c r="E815" s="428"/>
      <c r="F815" s="66"/>
      <c r="G815" s="1092"/>
      <c r="H815" s="916"/>
      <c r="I815" s="1093"/>
    </row>
    <row r="816" spans="1:10" ht="18">
      <c r="A816" s="191"/>
      <c r="B816" s="16"/>
      <c r="C816" s="2377"/>
      <c r="D816" s="923"/>
      <c r="E816" s="685"/>
      <c r="F816" s="441"/>
      <c r="G816" s="84"/>
      <c r="H816" s="83"/>
      <c r="I816" s="132"/>
    </row>
    <row r="817" spans="1:9">
      <c r="A817" s="191"/>
      <c r="B817" s="16"/>
      <c r="C817" s="2377"/>
      <c r="D817" s="924"/>
      <c r="E817" s="430"/>
      <c r="F817" s="465"/>
      <c r="G817" s="689"/>
      <c r="H817" s="16"/>
      <c r="I817" s="132"/>
    </row>
    <row r="818" spans="1:9" ht="16.5" customHeight="1">
      <c r="A818" s="191"/>
      <c r="B818" s="16"/>
      <c r="C818" s="2377"/>
      <c r="D818" s="924"/>
      <c r="E818" s="430"/>
      <c r="F818" s="465"/>
      <c r="G818" s="689"/>
      <c r="H818" s="16"/>
      <c r="I818" s="132"/>
    </row>
    <row r="819" spans="1:9">
      <c r="A819" s="191"/>
      <c r="B819" s="16"/>
      <c r="C819" s="2377"/>
      <c r="D819" s="924"/>
      <c r="E819" s="430"/>
      <c r="F819" s="465"/>
      <c r="G819" s="689"/>
      <c r="H819" s="16"/>
      <c r="I819" s="132"/>
    </row>
    <row r="820" spans="1:9" ht="18" thickBot="1">
      <c r="A820" s="926" t="s">
        <v>7302</v>
      </c>
      <c r="B820" s="136"/>
      <c r="C820" s="2345"/>
      <c r="D820" s="925"/>
      <c r="E820" s="431"/>
      <c r="F820" s="467"/>
      <c r="G820" s="690"/>
      <c r="H820" s="136"/>
      <c r="I820" s="137"/>
    </row>
    <row r="821" spans="1:9" ht="40">
      <c r="A821" s="148" t="s">
        <v>1013</v>
      </c>
      <c r="B821" s="150" t="s">
        <v>1014</v>
      </c>
      <c r="C821" s="2285" t="s">
        <v>665</v>
      </c>
      <c r="D821" s="969" t="s">
        <v>2923</v>
      </c>
      <c r="E821" s="434" t="s">
        <v>10276</v>
      </c>
      <c r="F821" s="479" t="s">
        <v>2578</v>
      </c>
      <c r="G821" s="967" t="s">
        <v>2427</v>
      </c>
      <c r="H821" s="327" t="s">
        <v>493</v>
      </c>
      <c r="I821" s="138" t="s">
        <v>4003</v>
      </c>
    </row>
    <row r="822" spans="1:9" thickBot="1">
      <c r="A822" s="156"/>
      <c r="B822" s="312"/>
      <c r="C822" s="2286" t="s">
        <v>3419</v>
      </c>
      <c r="D822" s="373" t="s">
        <v>2428</v>
      </c>
      <c r="E822" s="437" t="s">
        <v>264</v>
      </c>
      <c r="F822" s="475">
        <f>'Заказ, cкидки и курсы валют'!$I$12</f>
        <v>0</v>
      </c>
      <c r="G822" s="764"/>
      <c r="H822" s="358"/>
      <c r="I822" s="252"/>
    </row>
    <row r="823" spans="1:9" ht="14.5">
      <c r="A823" s="819" t="s">
        <v>6160</v>
      </c>
      <c r="B823" s="820" t="s">
        <v>3081</v>
      </c>
      <c r="C823" s="2288">
        <v>1.25</v>
      </c>
      <c r="D823" s="1608">
        <v>1000</v>
      </c>
      <c r="E823" s="530">
        <v>196.63</v>
      </c>
      <c r="F823" s="779">
        <f t="shared" ref="F823:F830" si="99">ROUND(E823*(1-$F$11),2)</f>
        <v>196.63</v>
      </c>
      <c r="G823" s="780">
        <f>'Заказ, cкидки и курсы валют'!$J$23*F823</f>
        <v>2261.2449999999999</v>
      </c>
      <c r="H823" s="815">
        <f t="shared" ref="H823:H830" si="100">ROUND((D823/1000)*G823,2)</f>
        <v>2261.25</v>
      </c>
      <c r="I823" s="812"/>
    </row>
    <row r="824" spans="1:9" ht="14.5">
      <c r="A824" s="822" t="s">
        <v>6161</v>
      </c>
      <c r="B824" s="706" t="s">
        <v>3437</v>
      </c>
      <c r="C824" s="2288">
        <v>1.9</v>
      </c>
      <c r="D824" s="1556">
        <v>1000</v>
      </c>
      <c r="E824" s="530">
        <v>220.5</v>
      </c>
      <c r="F824" s="471">
        <f t="shared" si="99"/>
        <v>220.5</v>
      </c>
      <c r="G824" s="691">
        <f>'Заказ, cкидки и курсы валют'!$J$23*F824</f>
        <v>2535.75</v>
      </c>
      <c r="H824" s="710">
        <f t="shared" si="100"/>
        <v>2535.75</v>
      </c>
      <c r="I824" s="377"/>
    </row>
    <row r="825" spans="1:9" ht="14.5">
      <c r="A825" s="822" t="s">
        <v>6162</v>
      </c>
      <c r="B825" s="706" t="s">
        <v>3438</v>
      </c>
      <c r="C825" s="2288">
        <v>3.55</v>
      </c>
      <c r="D825" s="1556">
        <v>500</v>
      </c>
      <c r="E825" s="530">
        <v>429.91</v>
      </c>
      <c r="F825" s="471">
        <f t="shared" si="99"/>
        <v>429.91</v>
      </c>
      <c r="G825" s="691">
        <f>'Заказ, cкидки и курсы валют'!$J$23*F825</f>
        <v>4943.9650000000001</v>
      </c>
      <c r="H825" s="710">
        <f t="shared" si="100"/>
        <v>2471.98</v>
      </c>
      <c r="I825" s="377"/>
    </row>
    <row r="826" spans="1:9" ht="14.5">
      <c r="A826" s="822" t="s">
        <v>6163</v>
      </c>
      <c r="B826" s="706" t="s">
        <v>3439</v>
      </c>
      <c r="C826" s="2288">
        <v>7.5</v>
      </c>
      <c r="D826" s="1556">
        <v>200</v>
      </c>
      <c r="E826" s="530">
        <v>864.47</v>
      </c>
      <c r="F826" s="471">
        <f t="shared" si="99"/>
        <v>864.47</v>
      </c>
      <c r="G826" s="691">
        <f>'Заказ, cкидки и курсы валют'!$J$23*F826</f>
        <v>9941.4050000000007</v>
      </c>
      <c r="H826" s="710">
        <f t="shared" si="100"/>
        <v>1988.28</v>
      </c>
      <c r="I826" s="377"/>
    </row>
    <row r="827" spans="1:9" ht="14.5">
      <c r="A827" s="822" t="s">
        <v>6164</v>
      </c>
      <c r="B827" s="706" t="s">
        <v>3069</v>
      </c>
      <c r="C827" s="2288">
        <v>16.75</v>
      </c>
      <c r="D827" s="1556">
        <v>100</v>
      </c>
      <c r="E827" s="530">
        <v>1865.32</v>
      </c>
      <c r="F827" s="471">
        <f t="shared" si="99"/>
        <v>1865.32</v>
      </c>
      <c r="G827" s="691">
        <f>'Заказ, cкидки и курсы валют'!$J$23*F827</f>
        <v>21451.18</v>
      </c>
      <c r="H827" s="710">
        <f t="shared" si="100"/>
        <v>2145.12</v>
      </c>
      <c r="I827" s="377"/>
    </row>
    <row r="828" spans="1:9" ht="14.5">
      <c r="A828" s="822" t="s">
        <v>6165</v>
      </c>
      <c r="B828" s="706" t="s">
        <v>3070</v>
      </c>
      <c r="C828" s="2288">
        <v>24.5</v>
      </c>
      <c r="D828" s="1556">
        <v>100</v>
      </c>
      <c r="E828" s="530">
        <v>2807.48</v>
      </c>
      <c r="F828" s="471">
        <f t="shared" si="99"/>
        <v>2807.48</v>
      </c>
      <c r="G828" s="691">
        <f>'Заказ, cкидки и курсы валют'!$J$23*F828</f>
        <v>32286.02</v>
      </c>
      <c r="H828" s="710">
        <f t="shared" si="100"/>
        <v>3228.6</v>
      </c>
      <c r="I828" s="377"/>
    </row>
    <row r="829" spans="1:9" ht="14.5">
      <c r="A829" s="822" t="s">
        <v>6166</v>
      </c>
      <c r="B829" s="706" t="s">
        <v>3071</v>
      </c>
      <c r="C829" s="2288">
        <v>37.200000000000003</v>
      </c>
      <c r="D829" s="1556">
        <v>100</v>
      </c>
      <c r="E829" s="530">
        <v>4383.68</v>
      </c>
      <c r="F829" s="471">
        <f t="shared" si="99"/>
        <v>4383.68</v>
      </c>
      <c r="G829" s="691">
        <f>'Заказ, cкидки и курсы валют'!$J$23*F829</f>
        <v>50412.320000000007</v>
      </c>
      <c r="H829" s="710">
        <f t="shared" si="100"/>
        <v>5041.2299999999996</v>
      </c>
      <c r="I829" s="377"/>
    </row>
    <row r="830" spans="1:9" ht="15" thickBot="1">
      <c r="A830" s="823" t="s">
        <v>6167</v>
      </c>
      <c r="B830" s="743" t="s">
        <v>3072</v>
      </c>
      <c r="C830" s="2288">
        <v>54.3</v>
      </c>
      <c r="D830" s="1613">
        <v>50</v>
      </c>
      <c r="E830" s="530">
        <v>5507.7</v>
      </c>
      <c r="F830" s="775">
        <f t="shared" si="99"/>
        <v>5507.7</v>
      </c>
      <c r="G830" s="776">
        <f>'Заказ, cкидки и курсы валют'!$J$23*F830</f>
        <v>63338.549999999996</v>
      </c>
      <c r="H830" s="816">
        <f t="shared" si="100"/>
        <v>3166.93</v>
      </c>
      <c r="I830" s="380"/>
    </row>
    <row r="831" spans="1:9" ht="13.5" thickBot="1"/>
    <row r="832" spans="1:9" ht="18">
      <c r="A832" s="1090" t="s">
        <v>6159</v>
      </c>
      <c r="B832" s="1091"/>
      <c r="C832" s="2378"/>
      <c r="D832" s="428"/>
      <c r="E832" s="428"/>
      <c r="F832" s="66"/>
      <c r="G832" s="1092"/>
      <c r="H832" s="916"/>
      <c r="I832" s="1093"/>
    </row>
    <row r="833" spans="1:10" ht="18">
      <c r="A833" s="191"/>
      <c r="B833" s="16"/>
      <c r="C833" s="2377"/>
      <c r="D833" s="923"/>
      <c r="E833" s="685"/>
      <c r="F833" s="441"/>
      <c r="G833" s="84"/>
      <c r="H833" s="83"/>
      <c r="I833" s="132"/>
    </row>
    <row r="834" spans="1:10">
      <c r="A834" s="191"/>
      <c r="B834" s="16"/>
      <c r="C834" s="2377"/>
      <c r="D834" s="924"/>
      <c r="E834" s="430"/>
      <c r="F834" s="465"/>
      <c r="G834" s="689"/>
      <c r="H834" s="16"/>
      <c r="I834" s="132"/>
    </row>
    <row r="835" spans="1:10">
      <c r="A835" s="191"/>
      <c r="B835" s="16"/>
      <c r="C835" s="2377"/>
      <c r="D835" s="924"/>
      <c r="E835" s="430"/>
      <c r="F835" s="465"/>
      <c r="G835" s="689"/>
      <c r="H835" s="16"/>
      <c r="I835" s="132"/>
    </row>
    <row r="836" spans="1:10">
      <c r="A836" s="191"/>
      <c r="B836" s="16"/>
      <c r="C836" s="2377"/>
      <c r="D836" s="924"/>
      <c r="E836" s="430"/>
      <c r="F836" s="465"/>
      <c r="G836" s="689"/>
      <c r="H836" s="16"/>
      <c r="I836" s="132"/>
    </row>
    <row r="837" spans="1:10" ht="18" thickBot="1">
      <c r="A837" s="1861" t="s">
        <v>7304</v>
      </c>
      <c r="B837" s="136"/>
      <c r="C837" s="2345"/>
      <c r="D837" s="925"/>
      <c r="E837" s="431"/>
      <c r="F837" s="467"/>
      <c r="G837" s="690"/>
      <c r="H837" s="136"/>
      <c r="I837" s="137"/>
    </row>
    <row r="838" spans="1:10" ht="40">
      <c r="A838" s="148" t="s">
        <v>1013</v>
      </c>
      <c r="B838" s="150" t="s">
        <v>1014</v>
      </c>
      <c r="C838" s="2285" t="s">
        <v>665</v>
      </c>
      <c r="D838" s="969" t="s">
        <v>2923</v>
      </c>
      <c r="E838" s="434" t="s">
        <v>10276</v>
      </c>
      <c r="F838" s="479" t="s">
        <v>2578</v>
      </c>
      <c r="G838" s="967" t="s">
        <v>2427</v>
      </c>
      <c r="H838" s="327" t="s">
        <v>493</v>
      </c>
      <c r="I838" s="138" t="s">
        <v>4003</v>
      </c>
      <c r="J838" s="2868" t="s">
        <v>11229</v>
      </c>
    </row>
    <row r="839" spans="1:10" ht="18.75" customHeight="1" thickBot="1">
      <c r="A839" s="156"/>
      <c r="B839" s="312"/>
      <c r="C839" s="2286" t="s">
        <v>3419</v>
      </c>
      <c r="D839" s="373" t="s">
        <v>2428</v>
      </c>
      <c r="E839" s="437" t="s">
        <v>264</v>
      </c>
      <c r="F839" s="475">
        <f>'Заказ, cкидки и курсы валют'!$I$12</f>
        <v>0</v>
      </c>
      <c r="G839" s="764"/>
      <c r="H839" s="358"/>
      <c r="I839" s="252"/>
      <c r="J839" s="2873"/>
    </row>
    <row r="840" spans="1:10" ht="14.5">
      <c r="A840" s="819" t="s">
        <v>8013</v>
      </c>
      <c r="B840" s="820" t="s">
        <v>3081</v>
      </c>
      <c r="C840" s="2288">
        <v>1.25</v>
      </c>
      <c r="D840" s="1608">
        <v>100</v>
      </c>
      <c r="E840" s="1595">
        <f>E823*3</f>
        <v>589.89</v>
      </c>
      <c r="F840" s="779">
        <f>ROUND(E840*(1-$F$11),2)</f>
        <v>589.89</v>
      </c>
      <c r="G840" s="780">
        <f>'Заказ, cкидки и курсы валют'!$J$23*F840</f>
        <v>6783.7349999999997</v>
      </c>
      <c r="H840" s="815">
        <f>ROUND((D840/1000)*G840,2)</f>
        <v>678.37</v>
      </c>
      <c r="I840" s="812"/>
      <c r="J840" s="96">
        <f>ROUND(IF(H840&lt;'Заказ, cкидки и курсы валют'!$B$39,H840*0.54*100/(100-'Заказ, cкидки и курсы валют'!$C$39),IF(H840&lt;'Заказ, cкидки и курсы валют'!$B$40,H840*0.54*100/(100-'Заказ, cкидки и курсы валют'!$C$40),IF(H840&lt;'Заказ, cкидки и курсы валют'!$B$41,H840*0.54*100/(100-'Заказ, cкидки и курсы валют'!$C$41),IF(H840&lt;'Заказ, cкидки и курсы валют'!$B$42,H840*0.54*100/(100-'Заказ, cкидки и курсы валют'!$C$42),IF(H840&lt;'Заказ, cкидки и курсы валют'!$B$43,H840*0.54*100/(100-'Заказ, cкидки и курсы валют'!$C$43),H840))))),2)</f>
        <v>732.64</v>
      </c>
    </row>
    <row r="841" spans="1:10" ht="14.5">
      <c r="A841" s="822" t="s">
        <v>8014</v>
      </c>
      <c r="B841" s="706" t="s">
        <v>3437</v>
      </c>
      <c r="C841" s="2288">
        <v>1.9</v>
      </c>
      <c r="D841" s="1556">
        <v>100</v>
      </c>
      <c r="E841" s="1572">
        <f t="shared" ref="E841:E847" si="101">E824*3</f>
        <v>661.5</v>
      </c>
      <c r="F841" s="471">
        <f t="shared" ref="F841:F847" si="102">ROUND(E841*(1-$F$11),2)</f>
        <v>661.5</v>
      </c>
      <c r="G841" s="691">
        <f>'Заказ, cкидки и курсы валют'!$J$23*F841</f>
        <v>7607.25</v>
      </c>
      <c r="H841" s="710">
        <f t="shared" ref="H841:H847" si="103">ROUND((D841/1000)*G841,2)</f>
        <v>760.73</v>
      </c>
      <c r="I841" s="377"/>
      <c r="J841" s="96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821.59</v>
      </c>
    </row>
    <row r="842" spans="1:10" ht="14.5">
      <c r="A842" s="822" t="s">
        <v>8015</v>
      </c>
      <c r="B842" s="706" t="s">
        <v>3438</v>
      </c>
      <c r="C842" s="2288">
        <v>3.55</v>
      </c>
      <c r="D842" s="1556">
        <v>50</v>
      </c>
      <c r="E842" s="1572">
        <f t="shared" si="101"/>
        <v>1289.73</v>
      </c>
      <c r="F842" s="471">
        <f t="shared" si="102"/>
        <v>1289.73</v>
      </c>
      <c r="G842" s="691">
        <f>'Заказ, cкидки и курсы валют'!$J$23*F842</f>
        <v>14831.895</v>
      </c>
      <c r="H842" s="710">
        <f t="shared" si="103"/>
        <v>741.59</v>
      </c>
      <c r="I842" s="377"/>
      <c r="J842" s="9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800.92</v>
      </c>
    </row>
    <row r="843" spans="1:10" ht="14.5">
      <c r="A843" s="822" t="s">
        <v>8016</v>
      </c>
      <c r="B843" s="706" t="s">
        <v>3439</v>
      </c>
      <c r="C843" s="2288">
        <v>7.5</v>
      </c>
      <c r="D843" s="1556">
        <v>20</v>
      </c>
      <c r="E843" s="1572">
        <f t="shared" si="101"/>
        <v>2593.41</v>
      </c>
      <c r="F843" s="471">
        <f t="shared" si="102"/>
        <v>2593.41</v>
      </c>
      <c r="G843" s="691">
        <f>'Заказ, cкидки и курсы валют'!$J$23*F843</f>
        <v>29824.214999999997</v>
      </c>
      <c r="H843" s="710">
        <f t="shared" si="103"/>
        <v>596.48</v>
      </c>
      <c r="I843" s="377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644.20000000000005</v>
      </c>
    </row>
    <row r="844" spans="1:10" ht="14.5">
      <c r="A844" s="822" t="s">
        <v>8017</v>
      </c>
      <c r="B844" s="706" t="s">
        <v>3069</v>
      </c>
      <c r="C844" s="2288">
        <v>16.75</v>
      </c>
      <c r="D844" s="1556">
        <v>10</v>
      </c>
      <c r="E844" s="1572">
        <f t="shared" si="101"/>
        <v>5595.96</v>
      </c>
      <c r="F844" s="471">
        <f t="shared" si="102"/>
        <v>5595.96</v>
      </c>
      <c r="G844" s="691">
        <f>'Заказ, cкидки и курсы валют'!$J$23*F844</f>
        <v>64353.54</v>
      </c>
      <c r="H844" s="710">
        <f t="shared" si="103"/>
        <v>643.54</v>
      </c>
      <c r="I844" s="377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695.02</v>
      </c>
    </row>
    <row r="845" spans="1:10" ht="14.5">
      <c r="A845" s="822" t="s">
        <v>8018</v>
      </c>
      <c r="B845" s="706" t="s">
        <v>3070</v>
      </c>
      <c r="C845" s="2288">
        <v>24.5</v>
      </c>
      <c r="D845" s="1556">
        <v>10</v>
      </c>
      <c r="E845" s="1572">
        <f t="shared" si="101"/>
        <v>8422.44</v>
      </c>
      <c r="F845" s="471">
        <f t="shared" si="102"/>
        <v>8422.44</v>
      </c>
      <c r="G845" s="691">
        <f>'Заказ, cкидки и курсы валют'!$J$23*F845</f>
        <v>96858.060000000012</v>
      </c>
      <c r="H845" s="710">
        <f t="shared" si="103"/>
        <v>968.58</v>
      </c>
      <c r="I845" s="377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968.58</v>
      </c>
    </row>
    <row r="846" spans="1:10" ht="14.5">
      <c r="A846" s="822" t="s">
        <v>8019</v>
      </c>
      <c r="B846" s="706" t="s">
        <v>3071</v>
      </c>
      <c r="C846" s="2288">
        <v>37.200000000000003</v>
      </c>
      <c r="D846" s="1556">
        <v>5</v>
      </c>
      <c r="E846" s="1572">
        <f t="shared" si="101"/>
        <v>13151.04</v>
      </c>
      <c r="F846" s="471">
        <f t="shared" si="102"/>
        <v>13151.04</v>
      </c>
      <c r="G846" s="691">
        <f>'Заказ, cкидки и курсы валют'!$J$23*F846</f>
        <v>151236.96000000002</v>
      </c>
      <c r="H846" s="710">
        <f t="shared" si="103"/>
        <v>756.18</v>
      </c>
      <c r="I846" s="377"/>
      <c r="J846" s="96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816.67</v>
      </c>
    </row>
    <row r="847" spans="1:10" ht="15" thickBot="1">
      <c r="A847" s="823" t="s">
        <v>8020</v>
      </c>
      <c r="B847" s="743" t="s">
        <v>3072</v>
      </c>
      <c r="C847" s="2288">
        <v>54.3</v>
      </c>
      <c r="D847" s="1613">
        <v>5</v>
      </c>
      <c r="E847" s="1597">
        <f t="shared" si="101"/>
        <v>16523.099999999999</v>
      </c>
      <c r="F847" s="775">
        <f t="shared" si="102"/>
        <v>16523.099999999999</v>
      </c>
      <c r="G847" s="776">
        <f>'Заказ, cкидки и курсы валют'!$J$23*F847</f>
        <v>190015.65</v>
      </c>
      <c r="H847" s="816">
        <f t="shared" si="103"/>
        <v>950.08</v>
      </c>
      <c r="I847" s="380"/>
      <c r="J847" s="96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950.08</v>
      </c>
    </row>
    <row r="848" spans="1:10" ht="13.5" thickBot="1"/>
    <row r="849" spans="1:9" ht="18">
      <c r="A849" s="1090" t="s">
        <v>6168</v>
      </c>
      <c r="B849" s="1091"/>
      <c r="C849" s="2378"/>
      <c r="D849" s="428"/>
      <c r="E849" s="428"/>
      <c r="F849" s="66"/>
      <c r="G849" s="1092"/>
      <c r="H849" s="916"/>
      <c r="I849" s="1093"/>
    </row>
    <row r="850" spans="1:9" ht="18">
      <c r="A850" s="191"/>
      <c r="B850" s="16"/>
      <c r="C850" s="2377"/>
      <c r="D850" s="923"/>
      <c r="E850" s="685"/>
      <c r="F850" s="441"/>
      <c r="G850" s="84"/>
      <c r="H850" s="83"/>
      <c r="I850" s="132"/>
    </row>
    <row r="851" spans="1:9">
      <c r="A851" s="191"/>
      <c r="B851" s="16"/>
      <c r="C851" s="2377"/>
      <c r="D851" s="924"/>
      <c r="E851" s="430"/>
      <c r="F851" s="465"/>
      <c r="G851" s="689"/>
      <c r="H851" s="16"/>
      <c r="I851" s="132"/>
    </row>
    <row r="852" spans="1:9">
      <c r="A852" s="191"/>
      <c r="B852" s="16"/>
      <c r="C852" s="2377"/>
      <c r="D852" s="924"/>
      <c r="E852" s="430"/>
      <c r="F852" s="465"/>
      <c r="G852" s="689"/>
      <c r="H852" s="16"/>
      <c r="I852" s="132"/>
    </row>
    <row r="853" spans="1:9">
      <c r="A853" s="191"/>
      <c r="B853" s="16"/>
      <c r="C853" s="2377"/>
      <c r="D853" s="924"/>
      <c r="E853" s="430"/>
      <c r="F853" s="465"/>
      <c r="G853" s="689"/>
      <c r="H853" s="16"/>
      <c r="I853" s="132"/>
    </row>
    <row r="854" spans="1:9" ht="18" thickBot="1">
      <c r="A854" s="926" t="s">
        <v>7302</v>
      </c>
      <c r="B854" s="136"/>
      <c r="C854" s="2345"/>
      <c r="D854" s="925"/>
      <c r="E854" s="431"/>
      <c r="F854" s="467"/>
      <c r="G854" s="690"/>
      <c r="H854" s="136"/>
      <c r="I854" s="137"/>
    </row>
    <row r="855" spans="1:9" ht="40">
      <c r="A855" s="148" t="s">
        <v>1013</v>
      </c>
      <c r="B855" s="150" t="s">
        <v>1014</v>
      </c>
      <c r="C855" s="2285" t="s">
        <v>665</v>
      </c>
      <c r="D855" s="969" t="s">
        <v>2923</v>
      </c>
      <c r="E855" s="434" t="s">
        <v>10276</v>
      </c>
      <c r="F855" s="479" t="s">
        <v>2578</v>
      </c>
      <c r="G855" s="967" t="s">
        <v>2427</v>
      </c>
      <c r="H855" s="327" t="s">
        <v>493</v>
      </c>
      <c r="I855" s="138" t="s">
        <v>4003</v>
      </c>
    </row>
    <row r="856" spans="1:9" thickBot="1">
      <c r="A856" s="156"/>
      <c r="B856" s="312"/>
      <c r="C856" s="2286" t="s">
        <v>3419</v>
      </c>
      <c r="D856" s="373" t="s">
        <v>2428</v>
      </c>
      <c r="E856" s="437" t="s">
        <v>264</v>
      </c>
      <c r="F856" s="475">
        <f>'Заказ, cкидки и курсы валют'!$I$12</f>
        <v>0</v>
      </c>
      <c r="G856" s="764"/>
      <c r="H856" s="358"/>
      <c r="I856" s="252"/>
    </row>
    <row r="857" spans="1:9" ht="14.5">
      <c r="A857" s="1479" t="s">
        <v>6169</v>
      </c>
      <c r="B857" s="1480" t="s">
        <v>3436</v>
      </c>
      <c r="C857" s="2288">
        <v>0.4</v>
      </c>
      <c r="D857" s="1693">
        <v>2000</v>
      </c>
      <c r="E857" s="530">
        <v>121.78</v>
      </c>
      <c r="F857" s="779">
        <f>ROUND(E857*(1-$F$11),2)</f>
        <v>121.78</v>
      </c>
      <c r="G857" s="780">
        <f>'Заказ, cкидки и курсы валют'!$J$23*F857</f>
        <v>1400.47</v>
      </c>
      <c r="H857" s="815">
        <f>ROUND((D857/1000)*G857,2)</f>
        <v>2800.94</v>
      </c>
      <c r="I857" s="812"/>
    </row>
    <row r="858" spans="1:9" ht="14.5">
      <c r="A858" s="822" t="s">
        <v>6544</v>
      </c>
      <c r="B858" s="706" t="s">
        <v>3081</v>
      </c>
      <c r="C858" s="2288">
        <v>0.87</v>
      </c>
      <c r="D858" s="1556">
        <v>1000</v>
      </c>
      <c r="E858" s="530">
        <v>121.12</v>
      </c>
      <c r="F858" s="471">
        <f t="shared" ref="F858:F859" si="104">ROUND(E858*(1-$F$11),2)</f>
        <v>121.12</v>
      </c>
      <c r="G858" s="691">
        <f>'Заказ, cкидки и курсы валют'!$J$23*F858</f>
        <v>1392.88</v>
      </c>
      <c r="H858" s="710">
        <f t="shared" ref="H858:H859" si="105">ROUND((D858/1000)*G858,2)</f>
        <v>1392.88</v>
      </c>
      <c r="I858" s="377"/>
    </row>
    <row r="859" spans="1:9" ht="14.5">
      <c r="A859" s="822" t="s">
        <v>6170</v>
      </c>
      <c r="B859" s="706" t="s">
        <v>3437</v>
      </c>
      <c r="C859" s="2288">
        <v>1.01</v>
      </c>
      <c r="D859" s="1556">
        <v>1000</v>
      </c>
      <c r="E859" s="530">
        <v>153.51</v>
      </c>
      <c r="F859" s="471">
        <f t="shared" si="104"/>
        <v>153.51</v>
      </c>
      <c r="G859" s="691">
        <f>'Заказ, cкидки и курсы валют'!$J$23*F859</f>
        <v>1765.3649999999998</v>
      </c>
      <c r="H859" s="710">
        <f t="shared" si="105"/>
        <v>1765.37</v>
      </c>
      <c r="I859" s="377"/>
    </row>
    <row r="860" spans="1:9" ht="13.5" customHeight="1">
      <c r="A860" s="822" t="s">
        <v>8778</v>
      </c>
      <c r="B860" s="706" t="s">
        <v>3438</v>
      </c>
      <c r="C860" s="2288">
        <v>1.9</v>
      </c>
      <c r="D860" s="1556">
        <v>1000</v>
      </c>
      <c r="E860" s="530">
        <v>226.98</v>
      </c>
      <c r="F860" s="471">
        <f t="shared" ref="F860" si="106">ROUND(E860*(1-$F$11),2)</f>
        <v>226.98</v>
      </c>
      <c r="G860" s="691">
        <f>'Заказ, cкидки и курсы валют'!$J$23*F860</f>
        <v>2610.27</v>
      </c>
      <c r="H860" s="710">
        <f t="shared" ref="H860" si="107">ROUND((D860/1000)*G860,2)</f>
        <v>2610.27</v>
      </c>
      <c r="I860" s="377"/>
    </row>
    <row r="861" spans="1:9" ht="13.5" customHeight="1">
      <c r="A861" s="822" t="s">
        <v>6171</v>
      </c>
      <c r="B861" s="706" t="s">
        <v>3439</v>
      </c>
      <c r="C861" s="2288">
        <v>4.71</v>
      </c>
      <c r="D861" s="1556">
        <v>500</v>
      </c>
      <c r="E861" s="530">
        <v>419.89</v>
      </c>
      <c r="F861" s="471">
        <f t="shared" ref="F861:F867" si="108">ROUND(E861*(1-$F$11),2)</f>
        <v>419.89</v>
      </c>
      <c r="G861" s="691">
        <f>'Заказ, cкидки и курсы валют'!$J$23*F861</f>
        <v>4828.7349999999997</v>
      </c>
      <c r="H861" s="710">
        <f t="shared" ref="H861:H867" si="109">ROUND((D861/1000)*G861,2)</f>
        <v>2414.37</v>
      </c>
      <c r="I861" s="377"/>
    </row>
    <row r="862" spans="1:9" ht="13.5" customHeight="1">
      <c r="A862" s="822" t="s">
        <v>6172</v>
      </c>
      <c r="B862" s="706" t="s">
        <v>3069</v>
      </c>
      <c r="C862" s="2288">
        <v>10.23</v>
      </c>
      <c r="D862" s="1556">
        <v>200</v>
      </c>
      <c r="E862" s="530">
        <v>964.92</v>
      </c>
      <c r="F862" s="471">
        <f t="shared" si="108"/>
        <v>964.92</v>
      </c>
      <c r="G862" s="691">
        <f>'Заказ, cкидки и курсы валют'!$J$23*F862</f>
        <v>11096.58</v>
      </c>
      <c r="H862" s="710">
        <f t="shared" si="109"/>
        <v>2219.3200000000002</v>
      </c>
      <c r="I862" s="377"/>
    </row>
    <row r="863" spans="1:9" ht="13.5" customHeight="1">
      <c r="A863" s="822" t="s">
        <v>6173</v>
      </c>
      <c r="B863" s="706" t="s">
        <v>3070</v>
      </c>
      <c r="C863" s="2288">
        <v>14.824999999999999</v>
      </c>
      <c r="D863" s="1556">
        <v>200</v>
      </c>
      <c r="E863" s="530">
        <v>1432.19</v>
      </c>
      <c r="F863" s="471">
        <f t="shared" si="108"/>
        <v>1432.19</v>
      </c>
      <c r="G863" s="691">
        <f>'Заказ, cкидки и курсы валют'!$J$23*F863</f>
        <v>16470.185000000001</v>
      </c>
      <c r="H863" s="710">
        <f t="shared" si="109"/>
        <v>3294.04</v>
      </c>
      <c r="I863" s="377"/>
    </row>
    <row r="864" spans="1:9" ht="15" customHeight="1">
      <c r="A864" s="822" t="s">
        <v>6174</v>
      </c>
      <c r="B864" s="706" t="s">
        <v>3071</v>
      </c>
      <c r="C864" s="2288">
        <v>24.05</v>
      </c>
      <c r="D864" s="1556">
        <v>200</v>
      </c>
      <c r="E864" s="530">
        <v>2386.0100000000002</v>
      </c>
      <c r="F864" s="471">
        <f t="shared" si="108"/>
        <v>2386.0100000000002</v>
      </c>
      <c r="G864" s="691">
        <f>'Заказ, cкидки и курсы валют'!$J$23*F864</f>
        <v>27439.115000000002</v>
      </c>
      <c r="H864" s="710">
        <f t="shared" si="109"/>
        <v>5487.82</v>
      </c>
      <c r="I864" s="377"/>
    </row>
    <row r="865" spans="1:10" ht="14.15" customHeight="1">
      <c r="A865" s="822" t="s">
        <v>6175</v>
      </c>
      <c r="B865" s="706" t="s">
        <v>3072</v>
      </c>
      <c r="C865" s="2288">
        <v>30.08</v>
      </c>
      <c r="D865" s="1556">
        <v>100</v>
      </c>
      <c r="E865" s="530">
        <v>3074.37</v>
      </c>
      <c r="F865" s="471">
        <f t="shared" si="108"/>
        <v>3074.37</v>
      </c>
      <c r="G865" s="691">
        <f>'Заказ, cкидки и курсы валют'!$J$23*F865</f>
        <v>35355.254999999997</v>
      </c>
      <c r="H865" s="710">
        <f t="shared" si="109"/>
        <v>3535.53</v>
      </c>
      <c r="I865" s="377"/>
    </row>
    <row r="866" spans="1:10" ht="14.15" customHeight="1">
      <c r="A866" s="822" t="s">
        <v>6176</v>
      </c>
      <c r="B866" s="706" t="s">
        <v>3073</v>
      </c>
      <c r="C866" s="2288">
        <v>54.5</v>
      </c>
      <c r="D866" s="1556">
        <v>50</v>
      </c>
      <c r="E866" s="530">
        <v>6994.82</v>
      </c>
      <c r="F866" s="471">
        <f t="shared" si="108"/>
        <v>6994.82</v>
      </c>
      <c r="G866" s="691">
        <f>'Заказ, cкидки и курсы валют'!$J$23*F866</f>
        <v>80440.429999999993</v>
      </c>
      <c r="H866" s="710">
        <f t="shared" si="109"/>
        <v>4022.02</v>
      </c>
      <c r="I866" s="377"/>
    </row>
    <row r="867" spans="1:10" ht="14.15" customHeight="1" thickBot="1">
      <c r="A867" s="823" t="s">
        <v>6177</v>
      </c>
      <c r="B867" s="743" t="s">
        <v>3075</v>
      </c>
      <c r="C867" s="2288">
        <v>100</v>
      </c>
      <c r="D867" s="1613">
        <v>25</v>
      </c>
      <c r="E867" s="530">
        <v>18705.849999999999</v>
      </c>
      <c r="F867" s="775">
        <f t="shared" si="108"/>
        <v>18705.849999999999</v>
      </c>
      <c r="G867" s="776">
        <f>'Заказ, cкидки и курсы валют'!$J$23*F867</f>
        <v>215117.27499999999</v>
      </c>
      <c r="H867" s="816">
        <f t="shared" si="109"/>
        <v>5377.93</v>
      </c>
      <c r="I867" s="380"/>
    </row>
    <row r="868" spans="1:10" ht="30.75" customHeight="1" thickBot="1">
      <c r="A868" s="189"/>
      <c r="I868" s="184"/>
    </row>
    <row r="869" spans="1:10" ht="54" customHeight="1">
      <c r="A869" s="1090" t="s">
        <v>6168</v>
      </c>
      <c r="B869" s="1091"/>
      <c r="C869" s="2378"/>
      <c r="D869" s="428"/>
      <c r="E869" s="428"/>
      <c r="F869" s="66"/>
      <c r="G869" s="1092"/>
      <c r="H869" s="916"/>
      <c r="I869" s="1093"/>
    </row>
    <row r="870" spans="1:10" ht="14.15" customHeight="1">
      <c r="A870" s="191"/>
      <c r="B870" s="16"/>
      <c r="C870" s="2377"/>
      <c r="D870" s="923"/>
      <c r="E870" s="685"/>
      <c r="F870" s="441"/>
      <c r="G870" s="84"/>
      <c r="H870" s="83"/>
      <c r="I870" s="132"/>
    </row>
    <row r="871" spans="1:10" ht="14.15" customHeight="1">
      <c r="A871" s="191"/>
      <c r="B871" s="16"/>
      <c r="C871" s="2377"/>
      <c r="D871" s="924"/>
      <c r="E871" s="430"/>
      <c r="F871" s="465"/>
      <c r="G871" s="689"/>
      <c r="H871" s="16"/>
      <c r="I871" s="132"/>
    </row>
    <row r="872" spans="1:10" ht="14.15" customHeight="1">
      <c r="A872" s="191"/>
      <c r="B872" s="16"/>
      <c r="C872" s="2377"/>
      <c r="D872" s="924"/>
      <c r="E872" s="430"/>
      <c r="F872" s="465"/>
      <c r="G872" s="689"/>
      <c r="H872" s="16"/>
      <c r="I872" s="132"/>
    </row>
    <row r="873" spans="1:10" ht="14.15" customHeight="1">
      <c r="A873" s="191"/>
      <c r="B873" s="16"/>
      <c r="C873" s="2377"/>
      <c r="D873" s="924"/>
      <c r="E873" s="430"/>
      <c r="F873" s="465"/>
      <c r="G873" s="689"/>
      <c r="H873" s="16"/>
      <c r="I873" s="132"/>
    </row>
    <row r="874" spans="1:10" ht="14.15" customHeight="1" thickBot="1">
      <c r="A874" s="1861" t="s">
        <v>7304</v>
      </c>
      <c r="B874" s="136"/>
      <c r="C874" s="2345"/>
      <c r="D874" s="925"/>
      <c r="E874" s="431"/>
      <c r="F874" s="467"/>
      <c r="G874" s="690"/>
      <c r="H874" s="136"/>
      <c r="I874" s="137"/>
    </row>
    <row r="875" spans="1:10" ht="63.25" customHeight="1">
      <c r="A875" s="156" t="s">
        <v>1013</v>
      </c>
      <c r="B875" s="157" t="s">
        <v>1014</v>
      </c>
      <c r="C875" s="2286" t="s">
        <v>665</v>
      </c>
      <c r="D875" s="373" t="s">
        <v>2923</v>
      </c>
      <c r="E875" s="432" t="s">
        <v>10276</v>
      </c>
      <c r="F875" s="469" t="s">
        <v>2578</v>
      </c>
      <c r="G875" s="693" t="s">
        <v>2427</v>
      </c>
      <c r="H875" s="264" t="s">
        <v>493</v>
      </c>
      <c r="I875" s="160" t="s">
        <v>4003</v>
      </c>
      <c r="J875" s="2868" t="s">
        <v>11229</v>
      </c>
    </row>
    <row r="876" spans="1:10" thickBot="1">
      <c r="A876" s="156"/>
      <c r="B876" s="312"/>
      <c r="C876" s="2286" t="s">
        <v>3419</v>
      </c>
      <c r="D876" s="373" t="s">
        <v>2428</v>
      </c>
      <c r="E876" s="437" t="s">
        <v>264</v>
      </c>
      <c r="F876" s="475">
        <f>'Заказ, cкидки и курсы валют'!$I$12</f>
        <v>0</v>
      </c>
      <c r="G876" s="764"/>
      <c r="H876" s="358"/>
      <c r="I876" s="252"/>
      <c r="J876" s="2873"/>
    </row>
    <row r="877" spans="1:10" ht="14.15" customHeight="1" thickBot="1">
      <c r="A877" s="819" t="s">
        <v>8021</v>
      </c>
      <c r="B877" s="820" t="s">
        <v>3436</v>
      </c>
      <c r="C877" s="2288">
        <v>0.4</v>
      </c>
      <c r="D877" s="1608">
        <v>100</v>
      </c>
      <c r="E877" s="1595">
        <f>E857*3</f>
        <v>365.34000000000003</v>
      </c>
      <c r="F877" s="779">
        <f>ROUND(E877*(1-$F$11),2)</f>
        <v>365.34</v>
      </c>
      <c r="G877" s="691">
        <f>H877/D877*1000</f>
        <v>4201.3999999999996</v>
      </c>
      <c r="H877" s="659">
        <f>ROUND(IF('Заказ, cкидки и курсы валют'!$J$23*E877/1000*D877&lt;387,387,'Заказ, cкидки и курсы валют'!$J$23*E877/1000*D877)*(1-'Заказ, cкидки и курсы валют'!$I$12),2)</f>
        <v>420.14</v>
      </c>
      <c r="I877" s="812"/>
      <c r="J877" s="96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504.17</v>
      </c>
    </row>
    <row r="878" spans="1:10" ht="14.15" customHeight="1" thickBot="1">
      <c r="A878" s="822" t="s">
        <v>8022</v>
      </c>
      <c r="B878" s="706" t="s">
        <v>3081</v>
      </c>
      <c r="C878" s="2288">
        <v>0.87</v>
      </c>
      <c r="D878" s="1556">
        <v>100</v>
      </c>
      <c r="E878" s="1572">
        <f t="shared" ref="E878:E887" si="110">E858*3</f>
        <v>363.36</v>
      </c>
      <c r="F878" s="471">
        <f t="shared" ref="F878:F879" si="111">ROUND(E878*(1-$F$11),2)</f>
        <v>363.36</v>
      </c>
      <c r="G878" s="691">
        <f t="shared" ref="G878:G887" si="112">H878/D878*1000</f>
        <v>4178.6000000000004</v>
      </c>
      <c r="H878" s="659">
        <f>ROUND(IF('Заказ, cкидки и курсы валют'!$J$23*E878/1000*D878&lt;387,387,'Заказ, cкидки и курсы валют'!$J$23*E878/1000*D878)*(1-'Заказ, cкидки и курсы валют'!$I$12),2)</f>
        <v>417.86</v>
      </c>
      <c r="I878" s="377"/>
      <c r="J878" s="96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501.43</v>
      </c>
    </row>
    <row r="879" spans="1:10" ht="14.15" customHeight="1" thickBot="1">
      <c r="A879" s="822" t="s">
        <v>8023</v>
      </c>
      <c r="B879" s="706" t="s">
        <v>3437</v>
      </c>
      <c r="C879" s="2288">
        <v>1.01</v>
      </c>
      <c r="D879" s="1556">
        <v>100</v>
      </c>
      <c r="E879" s="1572">
        <f t="shared" si="110"/>
        <v>460.53</v>
      </c>
      <c r="F879" s="471">
        <f t="shared" si="111"/>
        <v>460.53</v>
      </c>
      <c r="G879" s="691">
        <f t="shared" si="112"/>
        <v>5296.1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529.61</v>
      </c>
      <c r="I879" s="377"/>
      <c r="J879" s="96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635.53</v>
      </c>
    </row>
    <row r="880" spans="1:10" ht="14.15" customHeight="1" thickBot="1">
      <c r="A880" s="822" t="s">
        <v>8779</v>
      </c>
      <c r="B880" s="706" t="s">
        <v>3438</v>
      </c>
      <c r="C880" s="2288">
        <v>1.9</v>
      </c>
      <c r="D880" s="1556">
        <v>100</v>
      </c>
      <c r="E880" s="1572">
        <f t="shared" si="110"/>
        <v>680.93999999999994</v>
      </c>
      <c r="F880" s="471">
        <f t="shared" ref="F880" si="113">ROUND(E880*(1-$F$11),2)</f>
        <v>680.94</v>
      </c>
      <c r="G880" s="691">
        <f t="shared" si="112"/>
        <v>7830.8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783.08</v>
      </c>
      <c r="I880" s="377"/>
      <c r="J880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845.73</v>
      </c>
    </row>
    <row r="881" spans="1:10" ht="14.15" customHeight="1" thickBot="1">
      <c r="A881" s="822" t="s">
        <v>8024</v>
      </c>
      <c r="B881" s="706" t="s">
        <v>3439</v>
      </c>
      <c r="C881" s="2288">
        <v>4.71</v>
      </c>
      <c r="D881" s="1556">
        <v>50</v>
      </c>
      <c r="E881" s="1572">
        <f t="shared" si="110"/>
        <v>1259.67</v>
      </c>
      <c r="F881" s="471">
        <f t="shared" ref="F881:F887" si="114">ROUND(E881*(1-$F$11),2)</f>
        <v>1259.67</v>
      </c>
      <c r="G881" s="691">
        <f t="shared" si="112"/>
        <v>14486.199999999999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724.31</v>
      </c>
      <c r="I881" s="377"/>
      <c r="J881" s="96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782.25</v>
      </c>
    </row>
    <row r="882" spans="1:10" ht="14.15" customHeight="1" thickBot="1">
      <c r="A882" s="822" t="s">
        <v>8025</v>
      </c>
      <c r="B882" s="706" t="s">
        <v>3069</v>
      </c>
      <c r="C882" s="2288">
        <v>10.23</v>
      </c>
      <c r="D882" s="1556">
        <v>20</v>
      </c>
      <c r="E882" s="1572">
        <f t="shared" si="110"/>
        <v>2894.7599999999998</v>
      </c>
      <c r="F882" s="471">
        <f t="shared" si="114"/>
        <v>2894.76</v>
      </c>
      <c r="G882" s="691">
        <f t="shared" si="112"/>
        <v>33289.5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665.79</v>
      </c>
      <c r="I882" s="377"/>
      <c r="J882" s="96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719.05</v>
      </c>
    </row>
    <row r="883" spans="1:10" ht="14.15" customHeight="1" thickBot="1">
      <c r="A883" s="822" t="s">
        <v>8026</v>
      </c>
      <c r="B883" s="706" t="s">
        <v>3070</v>
      </c>
      <c r="C883" s="2288">
        <v>14.824999999999999</v>
      </c>
      <c r="D883" s="1556">
        <v>20</v>
      </c>
      <c r="E883" s="1572">
        <f t="shared" si="110"/>
        <v>4296.57</v>
      </c>
      <c r="F883" s="471">
        <f t="shared" si="114"/>
        <v>4296.57</v>
      </c>
      <c r="G883" s="691">
        <f t="shared" si="112"/>
        <v>49410.5</v>
      </c>
      <c r="H883" s="659">
        <f>ROUND(IF('Заказ, cкидки и курсы валют'!$J$23*E883/1000*D883&lt;387,387,'Заказ, cкидки и курсы валют'!$J$23*E883/1000*D883)*(1-'Заказ, cкидки и курсы валют'!$I$12),2)</f>
        <v>988.21</v>
      </c>
      <c r="I883" s="377"/>
      <c r="J883" s="96">
        <f>ROUND(IF(H883&lt;'Заказ, cкидки и курсы валют'!$B$39,H883*0.54*100/(100-'Заказ, cкидки и курсы валют'!$C$39),IF(H883&lt;'Заказ, cкидки и курсы валют'!$B$40,H883*0.54*100/(100-'Заказ, cкидки и курсы валют'!$C$40),IF(H883&lt;'Заказ, cкидки и курсы валют'!$B$41,H883*0.54*100/(100-'Заказ, cкидки и курсы валют'!$C$41),IF(H883&lt;'Заказ, cкидки и курсы валют'!$B$42,H883*0.54*100/(100-'Заказ, cкидки и курсы валют'!$C$42),IF(H883&lt;'Заказ, cкидки и курсы валют'!$B$43,H883*0.54*100/(100-'Заказ, cкидки и курсы валют'!$C$43),H883))))),2)</f>
        <v>988.21</v>
      </c>
    </row>
    <row r="884" spans="1:10" ht="14.15" customHeight="1" thickBot="1">
      <c r="A884" s="822" t="s">
        <v>8027</v>
      </c>
      <c r="B884" s="706" t="s">
        <v>3071</v>
      </c>
      <c r="C884" s="2288">
        <v>24.05</v>
      </c>
      <c r="D884" s="1556">
        <v>10</v>
      </c>
      <c r="E884" s="1572">
        <f t="shared" si="110"/>
        <v>7158.0300000000007</v>
      </c>
      <c r="F884" s="471">
        <f t="shared" si="114"/>
        <v>7158.03</v>
      </c>
      <c r="G884" s="691">
        <f t="shared" si="112"/>
        <v>82317</v>
      </c>
      <c r="H884" s="659">
        <f>ROUND(IF('Заказ, cкидки и курсы валют'!$J$23*E884/1000*D884&lt;387,387,'Заказ, cкидки и курсы валют'!$J$23*E884/1000*D884)*(1-'Заказ, cкидки и курсы валют'!$I$12),2)</f>
        <v>823.17</v>
      </c>
      <c r="I884" s="377"/>
      <c r="J884" s="96">
        <f>ROUND(IF(H884&lt;'Заказ, cкидки и курсы валют'!$B$39,H884*0.54*100/(100-'Заказ, cкидки и курсы валют'!$C$39),IF(H884&lt;'Заказ, cкидки и курсы валют'!$B$40,H884*0.54*100/(100-'Заказ, cкидки и курсы валют'!$C$40),IF(H884&lt;'Заказ, cкидки и курсы валют'!$B$41,H884*0.54*100/(100-'Заказ, cкидки и курсы валют'!$C$41),IF(H884&lt;'Заказ, cкидки и курсы валют'!$B$42,H884*0.54*100/(100-'Заказ, cкидки и курсы валют'!$C$42),IF(H884&lt;'Заказ, cкидки и курсы валют'!$B$43,H884*0.54*100/(100-'Заказ, cкидки и курсы валют'!$C$43),H884))))),2)</f>
        <v>889.02</v>
      </c>
    </row>
    <row r="885" spans="1:10" ht="14.15" customHeight="1" thickBot="1">
      <c r="A885" s="822" t="s">
        <v>8028</v>
      </c>
      <c r="B885" s="706" t="s">
        <v>3072</v>
      </c>
      <c r="C885" s="2288">
        <v>30.08</v>
      </c>
      <c r="D885" s="1556">
        <v>10</v>
      </c>
      <c r="E885" s="1572">
        <f t="shared" si="110"/>
        <v>9223.11</v>
      </c>
      <c r="F885" s="471">
        <f t="shared" si="114"/>
        <v>9223.11</v>
      </c>
      <c r="G885" s="691">
        <f t="shared" si="112"/>
        <v>106066</v>
      </c>
      <c r="H885" s="659">
        <f>ROUND(IF('Заказ, cкидки и курсы валют'!$J$23*E885/1000*D885&lt;387,387,'Заказ, cкидки и курсы валют'!$J$23*E885/1000*D885)*(1-'Заказ, cкидки и курсы валют'!$I$12),2)</f>
        <v>1060.6600000000001</v>
      </c>
      <c r="I885" s="377"/>
      <c r="J885" s="96">
        <f>ROUND(IF(H885&lt;'Заказ, cкидки и курсы валют'!$B$39,H885*0.54*100/(100-'Заказ, cкидки и курсы валют'!$C$39),IF(H885&lt;'Заказ, cкидки и курсы валют'!$B$40,H885*0.54*100/(100-'Заказ, cкидки и курсы валют'!$C$40),IF(H885&lt;'Заказ, cкидки и курсы валют'!$B$41,H885*0.54*100/(100-'Заказ, cкидки и курсы валют'!$C$41),IF(H885&lt;'Заказ, cкидки и курсы валют'!$B$42,H885*0.54*100/(100-'Заказ, cкидки и курсы валют'!$C$42),IF(H885&lt;'Заказ, cкидки и курсы валют'!$B$43,H885*0.54*100/(100-'Заказ, cкидки и курсы валют'!$C$43),H885))))),2)</f>
        <v>1060.6600000000001</v>
      </c>
    </row>
    <row r="886" spans="1:10" ht="14.15" customHeight="1" thickBot="1">
      <c r="A886" s="822" t="s">
        <v>8029</v>
      </c>
      <c r="B886" s="706" t="s">
        <v>3073</v>
      </c>
      <c r="C886" s="2288">
        <v>54.5</v>
      </c>
      <c r="D886" s="1556">
        <v>5</v>
      </c>
      <c r="E886" s="1572">
        <f t="shared" si="110"/>
        <v>20984.46</v>
      </c>
      <c r="F886" s="471">
        <f t="shared" si="114"/>
        <v>20984.46</v>
      </c>
      <c r="G886" s="691">
        <f t="shared" si="112"/>
        <v>241321.99999999997</v>
      </c>
      <c r="H886" s="659">
        <f>ROUND(IF('Заказ, cкидки и курсы валют'!$J$23*E886/1000*D886&lt;387,387,'Заказ, cкидки и курсы валют'!$J$23*E886/1000*D886)*(1-'Заказ, cкидки и курсы валют'!$I$12),2)</f>
        <v>1206.6099999999999</v>
      </c>
      <c r="I886" s="377"/>
      <c r="J886" s="96">
        <f>ROUND(IF(H886&lt;'Заказ, cкидки и курсы валют'!$B$39,H886*0.54*100/(100-'Заказ, cкидки и курсы валют'!$C$39),IF(H886&lt;'Заказ, cкидки и курсы валют'!$B$40,H886*0.54*100/(100-'Заказ, cкидки и курсы валют'!$C$40),IF(H886&lt;'Заказ, cкидки и курсы валют'!$B$41,H886*0.54*100/(100-'Заказ, cкидки и курсы валют'!$C$41),IF(H886&lt;'Заказ, cкидки и курсы валют'!$B$42,H886*0.54*100/(100-'Заказ, cкидки и курсы валют'!$C$42),IF(H886&lt;'Заказ, cкидки и курсы валют'!$B$43,H886*0.54*100/(100-'Заказ, cкидки и курсы валют'!$C$43),H886))))),2)</f>
        <v>1206.6099999999999</v>
      </c>
    </row>
    <row r="887" spans="1:10" ht="14.15" customHeight="1" thickBot="1">
      <c r="A887" s="823" t="s">
        <v>8030</v>
      </c>
      <c r="B887" s="743" t="s">
        <v>3075</v>
      </c>
      <c r="C887" s="2288">
        <v>100</v>
      </c>
      <c r="D887" s="1613">
        <v>1</v>
      </c>
      <c r="E887" s="1597">
        <f t="shared" si="110"/>
        <v>56117.549999999996</v>
      </c>
      <c r="F887" s="775">
        <f t="shared" si="114"/>
        <v>56117.55</v>
      </c>
      <c r="G887" s="691">
        <f t="shared" si="112"/>
        <v>645350</v>
      </c>
      <c r="H887" s="659">
        <f>ROUND(IF('Заказ, cкидки и курсы валют'!$J$23*E887/1000*D887&lt;387,387,'Заказ, cкидки и курсы валют'!$J$23*E887/1000*D887)*(1-'Заказ, cкидки и курсы валют'!$I$12),2)</f>
        <v>645.35</v>
      </c>
      <c r="I887" s="380"/>
      <c r="J887" s="96">
        <f>ROUND(IF(H887&lt;'Заказ, cкидки и курсы валют'!$B$39,H887*0.54*100/(100-'Заказ, cкидки и курсы валют'!$C$39),IF(H887&lt;'Заказ, cкидки и курсы валют'!$B$40,H887*0.54*100/(100-'Заказ, cкидки и курсы валют'!$C$40),IF(H887&lt;'Заказ, cкидки и курсы валют'!$B$41,H887*0.54*100/(100-'Заказ, cкидки и курсы валют'!$C$41),IF(H887&lt;'Заказ, cкидки и курсы валют'!$B$42,H887*0.54*100/(100-'Заказ, cкидки и курсы валют'!$C$42),IF(H887&lt;'Заказ, cкидки и курсы валют'!$B$43,H887*0.54*100/(100-'Заказ, cкидки и курсы валют'!$C$43),H887))))),2)</f>
        <v>696.98</v>
      </c>
    </row>
    <row r="888" spans="1:10" ht="30" customHeight="1" thickBot="1">
      <c r="A888" s="189"/>
      <c r="I888" s="184"/>
    </row>
    <row r="889" spans="1:10" ht="59.5" customHeight="1">
      <c r="A889" s="1090" t="s">
        <v>6178</v>
      </c>
      <c r="B889" s="1091"/>
      <c r="C889" s="2378"/>
      <c r="D889" s="2885"/>
      <c r="E889" s="2885"/>
      <c r="F889" s="2885"/>
      <c r="G889" s="2885"/>
      <c r="H889" s="2885"/>
      <c r="I889" s="2886"/>
    </row>
    <row r="890" spans="1:10" ht="14.15" customHeight="1">
      <c r="A890" s="191"/>
      <c r="B890" s="16"/>
      <c r="C890" s="2377"/>
      <c r="D890" s="923"/>
      <c r="E890" s="685"/>
      <c r="F890" s="441"/>
      <c r="G890" s="84"/>
      <c r="H890" s="83"/>
      <c r="I890" s="132"/>
    </row>
    <row r="891" spans="1:10" ht="14.15" customHeight="1">
      <c r="A891" s="191"/>
      <c r="B891" s="16"/>
      <c r="C891" s="2377"/>
      <c r="D891" s="924"/>
      <c r="E891" s="430"/>
      <c r="F891" s="465"/>
      <c r="G891" s="689"/>
      <c r="H891" s="16"/>
      <c r="I891" s="132"/>
    </row>
    <row r="892" spans="1:10" ht="14.15" customHeight="1">
      <c r="A892" s="191"/>
      <c r="B892" s="16"/>
      <c r="C892" s="2377"/>
      <c r="D892" s="924"/>
      <c r="E892" s="430"/>
      <c r="F892" s="465"/>
      <c r="G892" s="689"/>
      <c r="H892" s="16"/>
      <c r="I892" s="132"/>
    </row>
    <row r="893" spans="1:10" ht="8.25" customHeight="1">
      <c r="A893" s="191"/>
      <c r="B893" s="16"/>
      <c r="C893" s="2377"/>
      <c r="D893" s="924"/>
      <c r="E893" s="430"/>
      <c r="F893" s="465"/>
      <c r="G893" s="689"/>
      <c r="H893" s="16"/>
      <c r="I893" s="132"/>
    </row>
    <row r="894" spans="1:10" ht="22.5" customHeight="1" thickBot="1">
      <c r="A894" s="926" t="s">
        <v>7302</v>
      </c>
      <c r="B894" s="136"/>
      <c r="C894" s="2345"/>
      <c r="D894" s="925"/>
      <c r="E894" s="431"/>
      <c r="F894" s="467"/>
      <c r="G894" s="690"/>
      <c r="H894" s="136"/>
      <c r="I894" s="137"/>
    </row>
    <row r="895" spans="1:10" ht="42" customHeight="1">
      <c r="A895" s="148" t="s">
        <v>1013</v>
      </c>
      <c r="B895" s="150" t="s">
        <v>1014</v>
      </c>
      <c r="C895" s="2285" t="s">
        <v>665</v>
      </c>
      <c r="D895" s="969" t="s">
        <v>2923</v>
      </c>
      <c r="E895" s="434" t="s">
        <v>10276</v>
      </c>
      <c r="F895" s="479" t="s">
        <v>2578</v>
      </c>
      <c r="G895" s="967" t="s">
        <v>2427</v>
      </c>
      <c r="H895" s="327" t="s">
        <v>493</v>
      </c>
      <c r="I895" s="138" t="s">
        <v>4003</v>
      </c>
    </row>
    <row r="896" spans="1:10" ht="13.5" customHeight="1" thickBot="1">
      <c r="A896" s="156"/>
      <c r="B896" s="312"/>
      <c r="C896" s="2286" t="s">
        <v>3419</v>
      </c>
      <c r="D896" s="373" t="s">
        <v>2428</v>
      </c>
      <c r="E896" s="437" t="s">
        <v>264</v>
      </c>
      <c r="F896" s="475">
        <f>'Заказ, cкидки и курсы валют'!$I$12</f>
        <v>0</v>
      </c>
      <c r="G896" s="764"/>
      <c r="H896" s="358"/>
      <c r="I896" s="252"/>
    </row>
    <row r="897" spans="1:9" ht="14.15" customHeight="1">
      <c r="A897" s="819" t="s">
        <v>8780</v>
      </c>
      <c r="B897" s="820" t="s">
        <v>3436</v>
      </c>
      <c r="C897" s="2288">
        <v>0.32</v>
      </c>
      <c r="D897" s="1608">
        <v>1000</v>
      </c>
      <c r="E897" s="446">
        <v>53.19</v>
      </c>
      <c r="F897" s="779">
        <f>ROUND(E897*(1-$F$11),2)</f>
        <v>53.19</v>
      </c>
      <c r="G897" s="780">
        <f>'Заказ, cкидки и курсы валют'!$J$23*F897</f>
        <v>611.68499999999995</v>
      </c>
      <c r="H897" s="815">
        <f>ROUND((D897/1000)*G897,2)</f>
        <v>611.69000000000005</v>
      </c>
      <c r="I897" s="812"/>
    </row>
    <row r="898" spans="1:9" ht="14.15" customHeight="1">
      <c r="A898" s="822" t="s">
        <v>6179</v>
      </c>
      <c r="B898" s="706" t="s">
        <v>3081</v>
      </c>
      <c r="C898" s="2288">
        <v>0.65</v>
      </c>
      <c r="D898" s="1556">
        <v>1000</v>
      </c>
      <c r="E898" s="446">
        <v>80.92</v>
      </c>
      <c r="F898" s="471">
        <f>ROUND(E898*(1-$F$11),2)</f>
        <v>80.92</v>
      </c>
      <c r="G898" s="691">
        <f>'Заказ, cкидки и курсы валют'!$J$23*F898</f>
        <v>930.58</v>
      </c>
      <c r="H898" s="710">
        <f>ROUND((D898/1000)*G898,2)</f>
        <v>930.58</v>
      </c>
      <c r="I898" s="377"/>
    </row>
    <row r="899" spans="1:9" ht="14.15" customHeight="1">
      <c r="A899" s="822" t="s">
        <v>6180</v>
      </c>
      <c r="B899" s="706" t="s">
        <v>3437</v>
      </c>
      <c r="C899" s="2288">
        <v>1.1000000000000001</v>
      </c>
      <c r="D899" s="1556">
        <v>1000</v>
      </c>
      <c r="E899" s="446">
        <v>98.17</v>
      </c>
      <c r="F899" s="471">
        <f t="shared" ref="F899:F909" si="115">ROUND(E899*(1-$F$11),2)</f>
        <v>98.17</v>
      </c>
      <c r="G899" s="691">
        <f>'Заказ, cкидки и курсы валют'!$J$23*F899</f>
        <v>1128.9549999999999</v>
      </c>
      <c r="H899" s="710">
        <f t="shared" ref="H899:H909" si="116">ROUND((D899/1000)*G899,2)</f>
        <v>1128.96</v>
      </c>
      <c r="I899" s="377"/>
    </row>
    <row r="900" spans="1:9" ht="14.15" customHeight="1">
      <c r="A900" s="822" t="s">
        <v>6181</v>
      </c>
      <c r="B900" s="706" t="s">
        <v>3438</v>
      </c>
      <c r="C900" s="2288">
        <v>2.1</v>
      </c>
      <c r="D900" s="1556">
        <v>1000</v>
      </c>
      <c r="E900" s="446">
        <v>176.46</v>
      </c>
      <c r="F900" s="471">
        <f t="shared" si="115"/>
        <v>176.46</v>
      </c>
      <c r="G900" s="691">
        <f>'Заказ, cкидки и курсы валют'!$J$23*F900</f>
        <v>2029.2900000000002</v>
      </c>
      <c r="H900" s="710">
        <f t="shared" si="116"/>
        <v>2029.29</v>
      </c>
      <c r="I900" s="377"/>
    </row>
    <row r="901" spans="1:9" ht="14.5">
      <c r="A901" s="822" t="s">
        <v>6182</v>
      </c>
      <c r="B901" s="706" t="s">
        <v>3439</v>
      </c>
      <c r="C901" s="2288">
        <v>4.51</v>
      </c>
      <c r="D901" s="1556">
        <v>500</v>
      </c>
      <c r="E901" s="446">
        <v>380.72</v>
      </c>
      <c r="F901" s="471">
        <f t="shared" si="115"/>
        <v>380.72</v>
      </c>
      <c r="G901" s="691">
        <f>'Заказ, cкидки и курсы валют'!$J$23*F901</f>
        <v>4378.2800000000007</v>
      </c>
      <c r="H901" s="710">
        <f t="shared" si="116"/>
        <v>2189.14</v>
      </c>
      <c r="I901" s="377"/>
    </row>
    <row r="902" spans="1:9" ht="16.5" customHeight="1">
      <c r="A902" s="822" t="s">
        <v>6183</v>
      </c>
      <c r="B902" s="706" t="s">
        <v>3069</v>
      </c>
      <c r="C902" s="2288">
        <v>10.4</v>
      </c>
      <c r="D902" s="1556">
        <v>200</v>
      </c>
      <c r="E902" s="446">
        <v>853.27</v>
      </c>
      <c r="F902" s="471">
        <f t="shared" si="115"/>
        <v>853.27</v>
      </c>
      <c r="G902" s="691">
        <f>'Заказ, cкидки и курсы валют'!$J$23*F902</f>
        <v>9812.6049999999996</v>
      </c>
      <c r="H902" s="710">
        <f t="shared" si="116"/>
        <v>1962.52</v>
      </c>
      <c r="I902" s="377"/>
    </row>
    <row r="903" spans="1:9" ht="13.5" customHeight="1">
      <c r="A903" s="822" t="s">
        <v>6184</v>
      </c>
      <c r="B903" s="706" t="s">
        <v>3070</v>
      </c>
      <c r="C903" s="2288">
        <v>15.41</v>
      </c>
      <c r="D903" s="1556">
        <v>200</v>
      </c>
      <c r="E903" s="446">
        <v>1270.93</v>
      </c>
      <c r="F903" s="471">
        <f t="shared" si="115"/>
        <v>1270.93</v>
      </c>
      <c r="G903" s="691">
        <f>'Заказ, cкидки и курсы валют'!$J$23*F903</f>
        <v>14615.695000000002</v>
      </c>
      <c r="H903" s="710">
        <f t="shared" si="116"/>
        <v>2923.14</v>
      </c>
      <c r="I903" s="377"/>
    </row>
    <row r="904" spans="1:9" ht="13.5" customHeight="1">
      <c r="A904" s="822" t="s">
        <v>6185</v>
      </c>
      <c r="B904" s="706" t="s">
        <v>3071</v>
      </c>
      <c r="C904" s="2288">
        <v>22.14</v>
      </c>
      <c r="D904" s="1556">
        <v>100</v>
      </c>
      <c r="E904" s="446">
        <v>1892.57</v>
      </c>
      <c r="F904" s="471">
        <f t="shared" si="115"/>
        <v>1892.57</v>
      </c>
      <c r="G904" s="691">
        <f>'Заказ, cкидки и курсы валют'!$J$23*F904</f>
        <v>21764.555</v>
      </c>
      <c r="H904" s="710">
        <f t="shared" si="116"/>
        <v>2176.46</v>
      </c>
      <c r="I904" s="377"/>
    </row>
    <row r="905" spans="1:9" ht="16" customHeight="1">
      <c r="A905" s="822" t="s">
        <v>6186</v>
      </c>
      <c r="B905" s="706" t="s">
        <v>3072</v>
      </c>
      <c r="C905" s="2288">
        <v>29.77</v>
      </c>
      <c r="D905" s="1556">
        <v>100</v>
      </c>
      <c r="E905" s="446">
        <v>2452.0700000000002</v>
      </c>
      <c r="F905" s="471">
        <f t="shared" si="115"/>
        <v>2452.0700000000002</v>
      </c>
      <c r="G905" s="691">
        <f>'Заказ, cкидки и курсы валют'!$J$23*F905</f>
        <v>28198.805</v>
      </c>
      <c r="H905" s="710">
        <f t="shared" si="116"/>
        <v>2819.88</v>
      </c>
      <c r="I905" s="377"/>
    </row>
    <row r="906" spans="1:9" ht="13.5" customHeight="1">
      <c r="A906" s="822" t="s">
        <v>6187</v>
      </c>
      <c r="B906" s="706" t="s">
        <v>3167</v>
      </c>
      <c r="C906" s="2288">
        <v>44.5</v>
      </c>
      <c r="D906" s="1556">
        <v>50</v>
      </c>
      <c r="E906" s="446">
        <v>4306.42</v>
      </c>
      <c r="F906" s="471">
        <f t="shared" si="115"/>
        <v>4306.42</v>
      </c>
      <c r="G906" s="691">
        <f>'Заказ, cкидки и курсы валют'!$J$23*F906</f>
        <v>49523.83</v>
      </c>
      <c r="H906" s="710">
        <f t="shared" si="116"/>
        <v>2476.19</v>
      </c>
      <c r="I906" s="377"/>
    </row>
    <row r="907" spans="1:9" ht="14.15" customHeight="1">
      <c r="A907" s="822" t="s">
        <v>6188</v>
      </c>
      <c r="B907" s="706" t="s">
        <v>3073</v>
      </c>
      <c r="C907" s="2288">
        <v>51.25</v>
      </c>
      <c r="D907" s="1556">
        <v>50</v>
      </c>
      <c r="E907" s="446">
        <v>4597.92</v>
      </c>
      <c r="F907" s="471">
        <f t="shared" si="115"/>
        <v>4597.92</v>
      </c>
      <c r="G907" s="691">
        <f>'Заказ, cкидки и курсы валют'!$J$23*F907</f>
        <v>52876.08</v>
      </c>
      <c r="H907" s="710">
        <f t="shared" si="116"/>
        <v>2643.8</v>
      </c>
      <c r="I907" s="377"/>
    </row>
    <row r="908" spans="1:9" ht="14.15" customHeight="1">
      <c r="A908" s="822" t="s">
        <v>6189</v>
      </c>
      <c r="B908" s="706" t="s">
        <v>3075</v>
      </c>
      <c r="C908" s="2288">
        <v>92.58</v>
      </c>
      <c r="D908" s="1556">
        <v>25</v>
      </c>
      <c r="E908" s="446">
        <v>9539.74</v>
      </c>
      <c r="F908" s="471">
        <f t="shared" si="115"/>
        <v>9539.74</v>
      </c>
      <c r="G908" s="691">
        <f>'Заказ, cкидки и курсы валют'!$J$23*F908</f>
        <v>109707.01</v>
      </c>
      <c r="H908" s="710">
        <f t="shared" si="116"/>
        <v>2742.68</v>
      </c>
      <c r="I908" s="377"/>
    </row>
    <row r="909" spans="1:9" ht="14.15" customHeight="1" thickBot="1">
      <c r="A909" s="823" t="s">
        <v>6190</v>
      </c>
      <c r="B909" s="743" t="s">
        <v>3076</v>
      </c>
      <c r="C909" s="2288">
        <v>215.7</v>
      </c>
      <c r="D909" s="1613">
        <v>25</v>
      </c>
      <c r="E909" s="446">
        <v>21776.04</v>
      </c>
      <c r="F909" s="775">
        <f t="shared" si="115"/>
        <v>21776.04</v>
      </c>
      <c r="G909" s="776">
        <f>'Заказ, cкидки и курсы валют'!$J$23*F909</f>
        <v>250424.46000000002</v>
      </c>
      <c r="H909" s="816">
        <f t="shared" si="116"/>
        <v>6260.61</v>
      </c>
      <c r="I909" s="380"/>
    </row>
    <row r="910" spans="1:9" ht="27" customHeight="1" thickBot="1"/>
    <row r="911" spans="1:9" ht="18">
      <c r="A911" s="1090" t="s">
        <v>6178</v>
      </c>
      <c r="B911" s="1091"/>
      <c r="C911" s="2383"/>
      <c r="D911" s="1091"/>
      <c r="E911" s="428"/>
      <c r="F911" s="1091"/>
      <c r="G911" s="1091"/>
      <c r="H911" s="1091"/>
      <c r="I911" s="1461"/>
    </row>
    <row r="912" spans="1:9" ht="14.15" customHeight="1">
      <c r="A912" s="1095"/>
      <c r="B912" s="266"/>
      <c r="C912" s="2377"/>
      <c r="D912" s="1096"/>
      <c r="E912" s="429"/>
      <c r="F912" s="441"/>
      <c r="G912" s="84"/>
      <c r="H912" s="84"/>
      <c r="I912" s="132"/>
    </row>
    <row r="913" spans="1:10" ht="14.15" customHeight="1">
      <c r="A913" s="191"/>
      <c r="B913" s="16"/>
      <c r="C913" s="2377"/>
      <c r="D913" s="924"/>
      <c r="E913" s="430"/>
      <c r="F913" s="465"/>
      <c r="G913" s="689"/>
      <c r="H913" s="16"/>
      <c r="I913" s="132"/>
    </row>
    <row r="914" spans="1:10" ht="14.15" customHeight="1">
      <c r="A914" s="191"/>
      <c r="B914" s="16"/>
      <c r="C914" s="2377"/>
      <c r="D914" s="924"/>
      <c r="E914" s="430"/>
      <c r="F914" s="465"/>
      <c r="G914" s="689"/>
      <c r="H914" s="16"/>
      <c r="I914" s="132"/>
    </row>
    <row r="915" spans="1:10" ht="14.15" customHeight="1">
      <c r="A915" s="191"/>
      <c r="B915" s="16"/>
      <c r="C915" s="2377"/>
      <c r="D915" s="924"/>
      <c r="E915" s="430"/>
      <c r="F915" s="465"/>
      <c r="G915" s="689"/>
      <c r="H915" s="16"/>
      <c r="I915" s="132"/>
    </row>
    <row r="916" spans="1:10" ht="14.15" customHeight="1" thickBot="1">
      <c r="A916" s="1861" t="s">
        <v>7304</v>
      </c>
      <c r="B916" s="136"/>
      <c r="C916" s="2345"/>
      <c r="D916" s="925"/>
      <c r="E916" s="431"/>
      <c r="F916" s="467"/>
      <c r="G916" s="690"/>
      <c r="H916" s="136"/>
      <c r="I916" s="137"/>
    </row>
    <row r="917" spans="1:10" ht="52" customHeight="1">
      <c r="A917" s="148" t="s">
        <v>1013</v>
      </c>
      <c r="B917" s="150" t="s">
        <v>1014</v>
      </c>
      <c r="C917" s="2285" t="s">
        <v>665</v>
      </c>
      <c r="D917" s="969" t="s">
        <v>2923</v>
      </c>
      <c r="E917" s="434" t="s">
        <v>10276</v>
      </c>
      <c r="F917" s="479" t="s">
        <v>2578</v>
      </c>
      <c r="G917" s="967" t="s">
        <v>2427</v>
      </c>
      <c r="H917" s="327" t="s">
        <v>493</v>
      </c>
      <c r="I917" s="138" t="s">
        <v>4003</v>
      </c>
      <c r="J917" s="2868" t="s">
        <v>11229</v>
      </c>
    </row>
    <row r="918" spans="1:10" ht="14.15" customHeight="1" thickBot="1">
      <c r="A918" s="156"/>
      <c r="B918" s="312"/>
      <c r="C918" s="2286" t="s">
        <v>3419</v>
      </c>
      <c r="D918" s="373" t="s">
        <v>2428</v>
      </c>
      <c r="E918" s="437" t="s">
        <v>264</v>
      </c>
      <c r="F918" s="475">
        <f>'Заказ, cкидки и курсы валют'!$I$12</f>
        <v>0</v>
      </c>
      <c r="G918" s="764"/>
      <c r="H918" s="358"/>
      <c r="I918" s="252"/>
      <c r="J918" s="2873"/>
    </row>
    <row r="919" spans="1:10" ht="14.15" customHeight="1" thickBot="1">
      <c r="A919" s="819" t="s">
        <v>9055</v>
      </c>
      <c r="B919" s="820" t="s">
        <v>3436</v>
      </c>
      <c r="C919" s="2288">
        <v>0.32</v>
      </c>
      <c r="D919" s="1608">
        <v>100</v>
      </c>
      <c r="E919" s="1595">
        <f>E897*3</f>
        <v>159.57</v>
      </c>
      <c r="F919" s="779">
        <f>ROUND(E919*(1-$F$11),2)</f>
        <v>159.57</v>
      </c>
      <c r="G919" s="691">
        <f>H919/D919*1000</f>
        <v>3870</v>
      </c>
      <c r="H919" s="659">
        <f>ROUND(IF('Заказ, cкидки и курсы валют'!$J$23*E919/1000*D919&lt;387,387,'Заказ, cкидки и курсы валют'!$J$23*E919/1000*D919)*(1-'Заказ, cкидки и курсы валют'!$I$12),2)</f>
        <v>387</v>
      </c>
      <c r="I919" s="812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464.4</v>
      </c>
    </row>
    <row r="920" spans="1:10" ht="15" thickBot="1">
      <c r="A920" s="822" t="s">
        <v>8031</v>
      </c>
      <c r="B920" s="706" t="s">
        <v>3081</v>
      </c>
      <c r="C920" s="2288">
        <v>0.65</v>
      </c>
      <c r="D920" s="1556">
        <v>100</v>
      </c>
      <c r="E920" s="1572">
        <f t="shared" ref="E920:E931" si="117">E898*3</f>
        <v>242.76</v>
      </c>
      <c r="F920" s="471">
        <f>ROUND(E920*(1-$F$11),2)</f>
        <v>242.76</v>
      </c>
      <c r="G920" s="691">
        <f t="shared" ref="G920:G931" si="118">H920/D920*1000</f>
        <v>3870</v>
      </c>
      <c r="H920" s="659">
        <f>ROUND(IF('Заказ, cкидки и курсы валют'!$J$23*E920/1000*D920&lt;387,387,'Заказ, cкидки и курсы валют'!$J$23*E920/1000*D920)*(1-'Заказ, cкидки и курсы валют'!$I$12),2)</f>
        <v>387</v>
      </c>
      <c r="I920" s="377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464.4</v>
      </c>
    </row>
    <row r="921" spans="1:10" ht="15" thickBot="1">
      <c r="A921" s="822" t="s">
        <v>8032</v>
      </c>
      <c r="B921" s="706" t="s">
        <v>3437</v>
      </c>
      <c r="C921" s="2288">
        <v>1.1000000000000001</v>
      </c>
      <c r="D921" s="1556">
        <v>100</v>
      </c>
      <c r="E921" s="1572">
        <f t="shared" si="117"/>
        <v>294.51</v>
      </c>
      <c r="F921" s="471">
        <f t="shared" ref="F921:F931" si="119">ROUND(E921*(1-$F$11),2)</f>
        <v>294.51</v>
      </c>
      <c r="G921" s="691">
        <f t="shared" si="118"/>
        <v>3870</v>
      </c>
      <c r="H921" s="659">
        <f>ROUND(IF('Заказ, cкидки и курсы валют'!$J$23*E921/1000*D921&lt;387,387,'Заказ, cкидки и курсы валют'!$J$23*E921/1000*D921)*(1-'Заказ, cкидки и курсы валют'!$I$12),2)</f>
        <v>387</v>
      </c>
      <c r="I921" s="377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464.4</v>
      </c>
    </row>
    <row r="922" spans="1:10" ht="15" thickBot="1">
      <c r="A922" s="822" t="s">
        <v>8033</v>
      </c>
      <c r="B922" s="706" t="s">
        <v>3438</v>
      </c>
      <c r="C922" s="2288">
        <v>2.1</v>
      </c>
      <c r="D922" s="1556">
        <v>100</v>
      </c>
      <c r="E922" s="1572">
        <f t="shared" si="117"/>
        <v>529.38</v>
      </c>
      <c r="F922" s="471">
        <f t="shared" si="119"/>
        <v>529.38</v>
      </c>
      <c r="G922" s="691">
        <f t="shared" si="118"/>
        <v>6087.9</v>
      </c>
      <c r="H922" s="659">
        <f>ROUND(IF('Заказ, cкидки и курсы валют'!$J$23*E922/1000*D922&lt;387,387,'Заказ, cкидки и курсы валют'!$J$23*E922/1000*D922)*(1-'Заказ, cкидки и курсы валют'!$I$12),2)</f>
        <v>608.79</v>
      </c>
      <c r="I922" s="377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657.49</v>
      </c>
    </row>
    <row r="923" spans="1:10" ht="15" thickBot="1">
      <c r="A923" s="822" t="s">
        <v>8034</v>
      </c>
      <c r="B923" s="706" t="s">
        <v>3439</v>
      </c>
      <c r="C923" s="2288">
        <v>4.51</v>
      </c>
      <c r="D923" s="1556">
        <v>50</v>
      </c>
      <c r="E923" s="1572">
        <f t="shared" si="117"/>
        <v>1142.1600000000001</v>
      </c>
      <c r="F923" s="471">
        <f t="shared" si="119"/>
        <v>1142.1600000000001</v>
      </c>
      <c r="G923" s="691">
        <f t="shared" si="118"/>
        <v>13134.800000000001</v>
      </c>
      <c r="H923" s="659">
        <f>ROUND(IF('Заказ, cкидки и курсы валют'!$J$23*E923/1000*D923&lt;387,387,'Заказ, cкидки и курсы валют'!$J$23*E923/1000*D923)*(1-'Заказ, cкидки и курсы валют'!$I$12),2)</f>
        <v>656.74</v>
      </c>
      <c r="I923" s="377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709.28</v>
      </c>
    </row>
    <row r="924" spans="1:10" ht="15" thickBot="1">
      <c r="A924" s="822" t="s">
        <v>8035</v>
      </c>
      <c r="B924" s="706" t="s">
        <v>3069</v>
      </c>
      <c r="C924" s="2288">
        <v>10.4</v>
      </c>
      <c r="D924" s="1556">
        <v>25</v>
      </c>
      <c r="E924" s="1572">
        <f t="shared" si="117"/>
        <v>2559.81</v>
      </c>
      <c r="F924" s="471">
        <f t="shared" si="119"/>
        <v>2559.81</v>
      </c>
      <c r="G924" s="691">
        <f t="shared" si="118"/>
        <v>29438.000000000004</v>
      </c>
      <c r="H924" s="659">
        <f>ROUND(IF('Заказ, cкидки и курсы валют'!$J$23*E924/1000*D924&lt;387,387,'Заказ, cкидки и курсы валют'!$J$23*E924/1000*D924)*(1-'Заказ, cкидки и курсы валют'!$I$12),2)</f>
        <v>735.95</v>
      </c>
      <c r="I924" s="377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794.83</v>
      </c>
    </row>
    <row r="925" spans="1:10" ht="15" thickBot="1">
      <c r="A925" s="822" t="s">
        <v>8036</v>
      </c>
      <c r="B925" s="706" t="s">
        <v>3070</v>
      </c>
      <c r="C925" s="2288">
        <v>15.41</v>
      </c>
      <c r="D925" s="1556">
        <v>20</v>
      </c>
      <c r="E925" s="1572">
        <f t="shared" si="117"/>
        <v>3812.79</v>
      </c>
      <c r="F925" s="471">
        <f t="shared" si="119"/>
        <v>3812.79</v>
      </c>
      <c r="G925" s="691">
        <f t="shared" si="118"/>
        <v>43847</v>
      </c>
      <c r="H925" s="659">
        <f>ROUND(IF('Заказ, cкидки и курсы валют'!$J$23*E925/1000*D925&lt;387,387,'Заказ, cкидки и курсы валют'!$J$23*E925/1000*D925)*(1-'Заказ, cкидки и курсы валют'!$I$12),2)</f>
        <v>876.94</v>
      </c>
      <c r="I925" s="377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947.1</v>
      </c>
    </row>
    <row r="926" spans="1:10" ht="15" thickBot="1">
      <c r="A926" s="822" t="s">
        <v>8037</v>
      </c>
      <c r="B926" s="706" t="s">
        <v>3071</v>
      </c>
      <c r="C926" s="2288">
        <v>22.14</v>
      </c>
      <c r="D926" s="1556">
        <v>10</v>
      </c>
      <c r="E926" s="1572">
        <f t="shared" si="117"/>
        <v>5677.71</v>
      </c>
      <c r="F926" s="471">
        <f t="shared" si="119"/>
        <v>5677.71</v>
      </c>
      <c r="G926" s="691">
        <f t="shared" si="118"/>
        <v>65294.000000000015</v>
      </c>
      <c r="H926" s="659">
        <f>ROUND(IF('Заказ, cкидки и курсы валют'!$J$23*E926/1000*D926&lt;387,387,'Заказ, cкидки и курсы валют'!$J$23*E926/1000*D926)*(1-'Заказ, cкидки и курсы валют'!$I$12),2)</f>
        <v>652.94000000000005</v>
      </c>
      <c r="I926" s="377"/>
      <c r="J926" s="96">
        <f>ROUND(IF(H926&lt;'Заказ, cкидки и курсы валют'!$B$39,H926*0.54*100/(100-'Заказ, cкидки и курсы валют'!$C$39),IF(H926&lt;'Заказ, cкидки и курсы валют'!$B$40,H926*0.54*100/(100-'Заказ, cкидки и курсы валют'!$C$40),IF(H926&lt;'Заказ, cкидки и курсы валют'!$B$41,H926*0.54*100/(100-'Заказ, cкидки и курсы валют'!$C$41),IF(H926&lt;'Заказ, cкидки и курсы валют'!$B$42,H926*0.54*100/(100-'Заказ, cкидки и курсы валют'!$C$42),IF(H926&lt;'Заказ, cкидки и курсы валют'!$B$43,H926*0.54*100/(100-'Заказ, cкидки и курсы валют'!$C$43),H926))))),2)</f>
        <v>705.18</v>
      </c>
    </row>
    <row r="927" spans="1:10" ht="15" thickBot="1">
      <c r="A927" s="822" t="s">
        <v>8038</v>
      </c>
      <c r="B927" s="706" t="s">
        <v>3072</v>
      </c>
      <c r="C927" s="2288">
        <v>29.77</v>
      </c>
      <c r="D927" s="1556">
        <v>5</v>
      </c>
      <c r="E927" s="1572">
        <f t="shared" si="117"/>
        <v>7356.2100000000009</v>
      </c>
      <c r="F927" s="471">
        <f t="shared" si="119"/>
        <v>7356.21</v>
      </c>
      <c r="G927" s="691">
        <f t="shared" si="118"/>
        <v>84596</v>
      </c>
      <c r="H927" s="659">
        <f>ROUND(IF('Заказ, cкидки и курсы валют'!$J$23*E927/1000*D927&lt;387,387,'Заказ, cкидки и курсы валют'!$J$23*E927/1000*D927)*(1-'Заказ, cкидки и курсы валют'!$I$12),2)</f>
        <v>422.98</v>
      </c>
      <c r="I927" s="377"/>
      <c r="J927" s="96">
        <f>ROUND(IF(H927&lt;'Заказ, cкидки и курсы валют'!$B$39,H927*0.54*100/(100-'Заказ, cкидки и курсы валют'!$C$39),IF(H927&lt;'Заказ, cкидки и курсы валют'!$B$40,H927*0.54*100/(100-'Заказ, cкидки и курсы валют'!$C$40),IF(H927&lt;'Заказ, cкидки и курсы валют'!$B$41,H927*0.54*100/(100-'Заказ, cкидки и курсы валют'!$C$41),IF(H927&lt;'Заказ, cкидки и курсы валют'!$B$42,H927*0.54*100/(100-'Заказ, cкидки и курсы валют'!$C$42),IF(H927&lt;'Заказ, cкидки и курсы валют'!$B$43,H927*0.54*100/(100-'Заказ, cкидки и курсы валют'!$C$43),H927))))),2)</f>
        <v>507.58</v>
      </c>
    </row>
    <row r="928" spans="1:10" ht="15" thickBot="1">
      <c r="A928" s="822" t="s">
        <v>8039</v>
      </c>
      <c r="B928" s="706" t="s">
        <v>3167</v>
      </c>
      <c r="C928" s="2288">
        <v>44.5</v>
      </c>
      <c r="D928" s="1556">
        <v>5</v>
      </c>
      <c r="E928" s="1572">
        <f t="shared" si="117"/>
        <v>12919.26</v>
      </c>
      <c r="F928" s="471">
        <f t="shared" si="119"/>
        <v>12919.26</v>
      </c>
      <c r="G928" s="691">
        <f t="shared" si="118"/>
        <v>148572</v>
      </c>
      <c r="H928" s="659">
        <f>ROUND(IF('Заказ, cкидки и курсы валют'!$J$23*E928/1000*D928&lt;387,387,'Заказ, cкидки и курсы валют'!$J$23*E928/1000*D928)*(1-'Заказ, cкидки и курсы валют'!$I$12),2)</f>
        <v>742.86</v>
      </c>
      <c r="I928" s="377"/>
      <c r="J928" s="96">
        <f>ROUND(IF(H928&lt;'Заказ, cкидки и курсы валют'!$B$39,H928*0.54*100/(100-'Заказ, cкидки и курсы валют'!$C$39),IF(H928&lt;'Заказ, cкидки и курсы валют'!$B$40,H928*0.54*100/(100-'Заказ, cкидки и курсы валют'!$C$40),IF(H928&lt;'Заказ, cкидки и курсы валют'!$B$41,H928*0.54*100/(100-'Заказ, cкидки и курсы валют'!$C$41),IF(H928&lt;'Заказ, cкидки и курсы валют'!$B$42,H928*0.54*100/(100-'Заказ, cкидки и курсы валют'!$C$42),IF(H928&lt;'Заказ, cкидки и курсы валют'!$B$43,H928*0.54*100/(100-'Заказ, cкидки и курсы валют'!$C$43),H928))))),2)</f>
        <v>802.29</v>
      </c>
    </row>
    <row r="929" spans="1:10" ht="15" thickBot="1">
      <c r="A929" s="822" t="s">
        <v>8040</v>
      </c>
      <c r="B929" s="706" t="s">
        <v>3073</v>
      </c>
      <c r="C929" s="2288">
        <v>51.25</v>
      </c>
      <c r="D929" s="1556">
        <v>5</v>
      </c>
      <c r="E929" s="1572">
        <f t="shared" si="117"/>
        <v>13793.76</v>
      </c>
      <c r="F929" s="471">
        <f t="shared" si="119"/>
        <v>13793.76</v>
      </c>
      <c r="G929" s="691">
        <f t="shared" si="118"/>
        <v>158628</v>
      </c>
      <c r="H929" s="659">
        <f>ROUND(IF('Заказ, cкидки и курсы валют'!$J$23*E929/1000*D929&lt;387,387,'Заказ, cкидки и курсы валют'!$J$23*E929/1000*D929)*(1-'Заказ, cкидки и курсы валют'!$I$12),2)</f>
        <v>793.14</v>
      </c>
      <c r="I929" s="377"/>
      <c r="J929" s="96">
        <f>ROUND(IF(H929&lt;'Заказ, cкидки и курсы валют'!$B$39,H929*0.54*100/(100-'Заказ, cкидки и курсы валют'!$C$39),IF(H929&lt;'Заказ, cкидки и курсы валют'!$B$40,H929*0.54*100/(100-'Заказ, cкидки и курсы валют'!$C$40),IF(H929&lt;'Заказ, cкидки и курсы валют'!$B$41,H929*0.54*100/(100-'Заказ, cкидки и курсы валют'!$C$41),IF(H929&lt;'Заказ, cкидки и курсы валют'!$B$42,H929*0.54*100/(100-'Заказ, cкидки и курсы валют'!$C$42),IF(H929&lt;'Заказ, cкидки и курсы валют'!$B$43,H929*0.54*100/(100-'Заказ, cкидки и курсы валют'!$C$43),H929))))),2)</f>
        <v>856.59</v>
      </c>
    </row>
    <row r="930" spans="1:10" ht="15" thickBot="1">
      <c r="A930" s="822" t="s">
        <v>8041</v>
      </c>
      <c r="B930" s="706" t="s">
        <v>3075</v>
      </c>
      <c r="C930" s="2288">
        <v>92.58</v>
      </c>
      <c r="D930" s="1556">
        <v>2</v>
      </c>
      <c r="E930" s="1572">
        <f t="shared" si="117"/>
        <v>28619.22</v>
      </c>
      <c r="F930" s="471">
        <f t="shared" si="119"/>
        <v>28619.22</v>
      </c>
      <c r="G930" s="691">
        <f t="shared" si="118"/>
        <v>329120</v>
      </c>
      <c r="H930" s="659">
        <f>ROUND(IF('Заказ, cкидки и курсы валют'!$J$23*E930/1000*D930&lt;387,387,'Заказ, cкидки и курсы валют'!$J$23*E930/1000*D930)*(1-'Заказ, cкидки и курсы валют'!$I$12),2)</f>
        <v>658.24</v>
      </c>
      <c r="I930" s="377"/>
      <c r="J930" s="96">
        <f>ROUND(IF(H930&lt;'Заказ, cкидки и курсы валют'!$B$39,H930*0.54*100/(100-'Заказ, cкидки и курсы валют'!$C$39),IF(H930&lt;'Заказ, cкидки и курсы валют'!$B$40,H930*0.54*100/(100-'Заказ, cкидки и курсы валют'!$C$40),IF(H930&lt;'Заказ, cкидки и курсы валют'!$B$41,H930*0.54*100/(100-'Заказ, cкидки и курсы валют'!$C$41),IF(H930&lt;'Заказ, cкидки и курсы валют'!$B$42,H930*0.54*100/(100-'Заказ, cкидки и курсы валют'!$C$42),IF(H930&lt;'Заказ, cкидки и курсы валют'!$B$43,H930*0.54*100/(100-'Заказ, cкидки и курсы валют'!$C$43),H930))))),2)</f>
        <v>710.9</v>
      </c>
    </row>
    <row r="931" spans="1:10" ht="15" thickBot="1">
      <c r="A931" s="823" t="s">
        <v>8042</v>
      </c>
      <c r="B931" s="743" t="s">
        <v>3076</v>
      </c>
      <c r="C931" s="2288">
        <v>215.7</v>
      </c>
      <c r="D931" s="1613">
        <v>1</v>
      </c>
      <c r="E931" s="1597">
        <f t="shared" si="117"/>
        <v>65328.12</v>
      </c>
      <c r="F931" s="775">
        <f t="shared" si="119"/>
        <v>65328.12</v>
      </c>
      <c r="G931" s="691">
        <f t="shared" si="118"/>
        <v>751270</v>
      </c>
      <c r="H931" s="659">
        <f>ROUND(IF('Заказ, cкидки и курсы валют'!$J$23*E931/1000*D931&lt;387,387,'Заказ, cкидки и курсы валют'!$J$23*E931/1000*D931)*(1-'Заказ, cкидки и курсы валют'!$I$12),2)</f>
        <v>751.27</v>
      </c>
      <c r="I931" s="380"/>
      <c r="J931" s="96">
        <f>ROUND(IF(H931&lt;'Заказ, cкидки и курсы валют'!$B$39,H931*0.54*100/(100-'Заказ, cкидки и курсы валют'!$C$39),IF(H931&lt;'Заказ, cкидки и курсы валют'!$B$40,H931*0.54*100/(100-'Заказ, cкидки и курсы валют'!$C$40),IF(H931&lt;'Заказ, cкидки и курсы валют'!$B$41,H931*0.54*100/(100-'Заказ, cкидки и курсы валют'!$C$41),IF(H931&lt;'Заказ, cкидки и курсы валют'!$B$42,H931*0.54*100/(100-'Заказ, cкидки и курсы валют'!$C$42),IF(H931&lt;'Заказ, cкидки и курсы валют'!$B$43,H931*0.54*100/(100-'Заказ, cкидки и курсы валют'!$C$43),H931))))),2)</f>
        <v>811.37</v>
      </c>
    </row>
    <row r="932" spans="1:10" ht="13.5" thickBot="1"/>
    <row r="933" spans="1:10" ht="18">
      <c r="A933" s="1090" t="s">
        <v>6191</v>
      </c>
      <c r="B933" s="1091"/>
      <c r="C933" s="2378"/>
      <c r="D933" s="428"/>
      <c r="E933" s="428"/>
      <c r="F933" s="66"/>
      <c r="G933" s="1092"/>
      <c r="H933" s="916"/>
      <c r="I933" s="1093"/>
    </row>
    <row r="934" spans="1:10" ht="18">
      <c r="A934" s="191"/>
      <c r="B934" s="16"/>
      <c r="C934" s="2377"/>
      <c r="D934" s="923"/>
      <c r="E934" s="685"/>
      <c r="F934" s="441"/>
      <c r="G934" s="84"/>
      <c r="H934" s="83"/>
      <c r="I934" s="132"/>
    </row>
    <row r="935" spans="1:10">
      <c r="A935" s="191"/>
      <c r="B935" s="16"/>
      <c r="C935" s="2377"/>
      <c r="D935" s="924"/>
      <c r="E935" s="430"/>
      <c r="F935" s="465"/>
      <c r="G935" s="689"/>
      <c r="H935" s="16"/>
      <c r="I935" s="132"/>
    </row>
    <row r="936" spans="1:10" ht="17.25" customHeight="1">
      <c r="A936" s="191"/>
      <c r="B936" s="16"/>
      <c r="C936" s="2377"/>
      <c r="D936" s="924"/>
      <c r="E936" s="430"/>
      <c r="F936" s="465"/>
      <c r="G936" s="689"/>
      <c r="H936" s="16"/>
      <c r="I936" s="132"/>
    </row>
    <row r="937" spans="1:10">
      <c r="A937" s="191"/>
      <c r="B937" s="16"/>
      <c r="C937" s="2377"/>
      <c r="D937" s="924"/>
      <c r="E937" s="430"/>
      <c r="F937" s="465"/>
      <c r="G937" s="689"/>
      <c r="H937" s="16"/>
      <c r="I937" s="132"/>
    </row>
    <row r="938" spans="1:10" ht="18" thickBot="1">
      <c r="A938" s="926" t="s">
        <v>7302</v>
      </c>
      <c r="B938" s="136"/>
      <c r="C938" s="2345"/>
      <c r="D938" s="925"/>
      <c r="E938" s="431"/>
      <c r="F938" s="467"/>
      <c r="G938" s="690"/>
      <c r="H938" s="136"/>
      <c r="I938" s="137"/>
    </row>
    <row r="939" spans="1:10" ht="40">
      <c r="A939" s="156" t="s">
        <v>1013</v>
      </c>
      <c r="B939" s="157" t="s">
        <v>1014</v>
      </c>
      <c r="C939" s="2285" t="s">
        <v>665</v>
      </c>
      <c r="D939" s="373" t="s">
        <v>2923</v>
      </c>
      <c r="E939" s="432" t="s">
        <v>10276</v>
      </c>
      <c r="F939" s="469" t="s">
        <v>2578</v>
      </c>
      <c r="G939" s="693" t="s">
        <v>2427</v>
      </c>
      <c r="H939" s="264" t="s">
        <v>493</v>
      </c>
      <c r="I939" s="160" t="s">
        <v>4003</v>
      </c>
    </row>
    <row r="940" spans="1:10" thickBot="1">
      <c r="A940" s="156"/>
      <c r="B940" s="312"/>
      <c r="C940" s="2286" t="s">
        <v>3419</v>
      </c>
      <c r="D940" s="373" t="s">
        <v>2428</v>
      </c>
      <c r="E940" s="437" t="s">
        <v>264</v>
      </c>
      <c r="F940" s="475">
        <f>'Заказ, cкидки и курсы валют'!$I$12</f>
        <v>0</v>
      </c>
      <c r="G940" s="764"/>
      <c r="H940" s="358"/>
      <c r="I940" s="252"/>
    </row>
    <row r="941" spans="1:10" ht="14.5">
      <c r="A941" s="819" t="s">
        <v>10069</v>
      </c>
      <c r="B941" s="820" t="s">
        <v>3436</v>
      </c>
      <c r="C941" s="2288">
        <v>0.28999999999999998</v>
      </c>
      <c r="D941" s="1608">
        <v>1000</v>
      </c>
      <c r="E941" s="446">
        <v>37.06</v>
      </c>
      <c r="F941" s="779">
        <f>ROUND(E941*(1-$F$11),2)</f>
        <v>37.06</v>
      </c>
      <c r="G941" s="780">
        <f>'Заказ, cкидки и курсы валют'!$J$23*F941</f>
        <v>426.19000000000005</v>
      </c>
      <c r="H941" s="815">
        <f>ROUND((D941/1000)*G941,2)</f>
        <v>426.19</v>
      </c>
      <c r="I941" s="812"/>
    </row>
    <row r="942" spans="1:10" ht="14.5">
      <c r="A942" s="822" t="s">
        <v>6192</v>
      </c>
      <c r="B942" s="706" t="s">
        <v>3081</v>
      </c>
      <c r="C942" s="2288">
        <v>0.65800000000000003</v>
      </c>
      <c r="D942" s="1556">
        <v>1000</v>
      </c>
      <c r="E942" s="446">
        <v>68.83</v>
      </c>
      <c r="F942" s="471">
        <f>ROUND(E942*(1-$F$11),2)</f>
        <v>68.83</v>
      </c>
      <c r="G942" s="691">
        <f>'Заказ, cкидки и курсы валют'!$J$23*F942</f>
        <v>791.54499999999996</v>
      </c>
      <c r="H942" s="710">
        <f>ROUND((D942/1000)*G942,2)</f>
        <v>791.55</v>
      </c>
      <c r="I942" s="377"/>
    </row>
    <row r="943" spans="1:10" ht="14.5">
      <c r="A943" s="822" t="s">
        <v>6193</v>
      </c>
      <c r="B943" s="706" t="s">
        <v>3437</v>
      </c>
      <c r="C943" s="2288">
        <v>1.25</v>
      </c>
      <c r="D943" s="1556">
        <v>1000</v>
      </c>
      <c r="E943" s="446">
        <v>109.06</v>
      </c>
      <c r="F943" s="471">
        <f t="shared" ref="F943:F955" si="120">ROUND(E943*(1-$F$11),2)</f>
        <v>109.06</v>
      </c>
      <c r="G943" s="691">
        <f>'Заказ, cкидки и курсы валют'!$J$23*F943</f>
        <v>1254.19</v>
      </c>
      <c r="H943" s="710">
        <f t="shared" ref="H943:H955" si="121">ROUND((D943/1000)*G943,2)</f>
        <v>1254.19</v>
      </c>
      <c r="I943" s="377"/>
    </row>
    <row r="944" spans="1:10" ht="14.5">
      <c r="A944" s="822" t="s">
        <v>6194</v>
      </c>
      <c r="B944" s="706" t="s">
        <v>3438</v>
      </c>
      <c r="C944" s="2288">
        <v>2.34</v>
      </c>
      <c r="D944" s="1556">
        <v>1000</v>
      </c>
      <c r="E944" s="446">
        <v>196.55</v>
      </c>
      <c r="F944" s="471">
        <f t="shared" si="120"/>
        <v>196.55</v>
      </c>
      <c r="G944" s="691">
        <f>'Заказ, cкидки и курсы валют'!$J$23*F944</f>
        <v>2260.3250000000003</v>
      </c>
      <c r="H944" s="710">
        <f t="shared" si="121"/>
        <v>2260.33</v>
      </c>
      <c r="I944" s="377"/>
    </row>
    <row r="945" spans="1:9" ht="14.5">
      <c r="A945" s="822" t="s">
        <v>6195</v>
      </c>
      <c r="B945" s="706" t="s">
        <v>3439</v>
      </c>
      <c r="C945" s="2288">
        <v>5.21</v>
      </c>
      <c r="D945" s="1556">
        <v>500</v>
      </c>
      <c r="E945" s="446">
        <v>431.31</v>
      </c>
      <c r="F945" s="471">
        <f t="shared" si="120"/>
        <v>431.31</v>
      </c>
      <c r="G945" s="691">
        <f>'Заказ, cкидки и курсы валют'!$J$23*F945</f>
        <v>4960.0649999999996</v>
      </c>
      <c r="H945" s="710">
        <f t="shared" si="121"/>
        <v>2480.0300000000002</v>
      </c>
      <c r="I945" s="377"/>
    </row>
    <row r="946" spans="1:9" ht="14.5">
      <c r="A946" s="822" t="s">
        <v>6196</v>
      </c>
      <c r="B946" s="706" t="s">
        <v>3069</v>
      </c>
      <c r="C946" s="2288">
        <v>10.88</v>
      </c>
      <c r="D946" s="1556">
        <v>500</v>
      </c>
      <c r="E946" s="446">
        <v>935.1</v>
      </c>
      <c r="F946" s="471">
        <f t="shared" si="120"/>
        <v>935.1</v>
      </c>
      <c r="G946" s="691">
        <f>'Заказ, cкидки и курсы валют'!$J$23*F946</f>
        <v>10753.65</v>
      </c>
      <c r="H946" s="710">
        <f t="shared" si="121"/>
        <v>5376.83</v>
      </c>
      <c r="I946" s="377"/>
    </row>
    <row r="947" spans="1:9" ht="14.5">
      <c r="A947" s="822" t="s">
        <v>6197</v>
      </c>
      <c r="B947" s="706" t="s">
        <v>3070</v>
      </c>
      <c r="C947" s="2288">
        <v>19.375</v>
      </c>
      <c r="D947" s="1556">
        <v>200</v>
      </c>
      <c r="E947" s="446">
        <v>1427.63</v>
      </c>
      <c r="F947" s="471">
        <f t="shared" si="120"/>
        <v>1427.63</v>
      </c>
      <c r="G947" s="691">
        <f>'Заказ, cкидки и курсы валют'!$J$23*F947</f>
        <v>16417.745000000003</v>
      </c>
      <c r="H947" s="710">
        <f t="shared" si="121"/>
        <v>3283.55</v>
      </c>
      <c r="I947" s="377"/>
    </row>
    <row r="948" spans="1:9" ht="14.5">
      <c r="A948" s="822" t="s">
        <v>6198</v>
      </c>
      <c r="B948" s="706" t="s">
        <v>3071</v>
      </c>
      <c r="C948" s="2288">
        <v>31.646999999999998</v>
      </c>
      <c r="D948" s="1556">
        <v>100</v>
      </c>
      <c r="E948" s="446">
        <v>2448.98</v>
      </c>
      <c r="F948" s="471">
        <f t="shared" si="120"/>
        <v>2448.98</v>
      </c>
      <c r="G948" s="691">
        <f>'Заказ, cкидки и курсы валют'!$J$23*F948</f>
        <v>28163.27</v>
      </c>
      <c r="H948" s="710">
        <f t="shared" si="121"/>
        <v>2816.33</v>
      </c>
      <c r="I948" s="377"/>
    </row>
    <row r="949" spans="1:9" ht="14.5">
      <c r="A949" s="822" t="s">
        <v>6199</v>
      </c>
      <c r="B949" s="706" t="s">
        <v>3072</v>
      </c>
      <c r="C949" s="2288">
        <v>36.97</v>
      </c>
      <c r="D949" s="1556">
        <v>100</v>
      </c>
      <c r="E949" s="446">
        <v>2953.25</v>
      </c>
      <c r="F949" s="471">
        <f t="shared" si="120"/>
        <v>2953.25</v>
      </c>
      <c r="G949" s="691">
        <f>'Заказ, cкидки и курсы валют'!$J$23*F949</f>
        <v>33962.375</v>
      </c>
      <c r="H949" s="710">
        <f t="shared" si="121"/>
        <v>3396.24</v>
      </c>
      <c r="I949" s="377"/>
    </row>
    <row r="950" spans="1:9" ht="14.5">
      <c r="A950" s="822" t="s">
        <v>6200</v>
      </c>
      <c r="B950" s="706" t="s">
        <v>3073</v>
      </c>
      <c r="C950" s="2288">
        <v>64.290000000000006</v>
      </c>
      <c r="D950" s="1556">
        <v>50</v>
      </c>
      <c r="E950" s="446">
        <v>5456.75</v>
      </c>
      <c r="F950" s="471">
        <f t="shared" si="120"/>
        <v>5456.75</v>
      </c>
      <c r="G950" s="691">
        <f>'Заказ, cкидки и курсы валют'!$J$23*F950</f>
        <v>62752.625</v>
      </c>
      <c r="H950" s="710">
        <f t="shared" si="121"/>
        <v>3137.63</v>
      </c>
      <c r="I950" s="377"/>
    </row>
    <row r="951" spans="1:9" ht="14.5">
      <c r="A951" s="822" t="s">
        <v>6545</v>
      </c>
      <c r="B951" s="706" t="s">
        <v>3075</v>
      </c>
      <c r="C951" s="2288">
        <v>120.75</v>
      </c>
      <c r="D951" s="1556">
        <v>50</v>
      </c>
      <c r="E951" s="446">
        <v>10279.76</v>
      </c>
      <c r="F951" s="471">
        <f t="shared" si="120"/>
        <v>10279.76</v>
      </c>
      <c r="G951" s="691">
        <f>'Заказ, cкидки и курсы валют'!$J$23*F951</f>
        <v>118217.24</v>
      </c>
      <c r="H951" s="710">
        <f t="shared" si="121"/>
        <v>5910.86</v>
      </c>
      <c r="I951" s="377"/>
    </row>
    <row r="952" spans="1:9" ht="14.15" customHeight="1">
      <c r="A952" s="822" t="s">
        <v>6201</v>
      </c>
      <c r="B952" s="706" t="s">
        <v>5300</v>
      </c>
      <c r="C952" s="2288">
        <v>139</v>
      </c>
      <c r="D952" s="1556">
        <v>25</v>
      </c>
      <c r="E952" s="446">
        <v>13529.9</v>
      </c>
      <c r="F952" s="471">
        <f t="shared" si="120"/>
        <v>13529.9</v>
      </c>
      <c r="G952" s="691">
        <f>'Заказ, cкидки и курсы валют'!$J$23*F952</f>
        <v>155593.85</v>
      </c>
      <c r="H952" s="710">
        <f t="shared" si="121"/>
        <v>3889.85</v>
      </c>
      <c r="I952" s="377"/>
    </row>
    <row r="953" spans="1:9" ht="14.15" customHeight="1">
      <c r="A953" s="1478" t="s">
        <v>10727</v>
      </c>
      <c r="B953" s="1477" t="s">
        <v>3076</v>
      </c>
      <c r="C953" s="2288">
        <v>237.6</v>
      </c>
      <c r="D953" s="1689">
        <v>25</v>
      </c>
      <c r="E953" s="446">
        <v>26121.759999999998</v>
      </c>
      <c r="F953" s="471">
        <f t="shared" si="120"/>
        <v>26121.759999999998</v>
      </c>
      <c r="G953" s="691">
        <f>'Заказ, cкидки и курсы валют'!$J$23*F953</f>
        <v>300400.24</v>
      </c>
      <c r="H953" s="710">
        <f t="shared" si="121"/>
        <v>7510.01</v>
      </c>
      <c r="I953" s="377"/>
    </row>
    <row r="954" spans="1:9" ht="14.15" customHeight="1">
      <c r="A954" s="822" t="s">
        <v>6202</v>
      </c>
      <c r="B954" s="706" t="s">
        <v>3077</v>
      </c>
      <c r="C954" s="2288">
        <v>238</v>
      </c>
      <c r="D954" s="1556">
        <v>25</v>
      </c>
      <c r="E954" s="446">
        <v>19435.55</v>
      </c>
      <c r="F954" s="471">
        <f t="shared" si="120"/>
        <v>19435.55</v>
      </c>
      <c r="G954" s="691">
        <f>'Заказ, cкидки и курсы валют'!$J$23*F954</f>
        <v>223508.82499999998</v>
      </c>
      <c r="H954" s="710">
        <f t="shared" si="121"/>
        <v>5587.72</v>
      </c>
      <c r="I954" s="377"/>
    </row>
    <row r="955" spans="1:9" ht="13.5" customHeight="1" thickBot="1">
      <c r="A955" s="823" t="s">
        <v>6203</v>
      </c>
      <c r="B955" s="743" t="s">
        <v>3078</v>
      </c>
      <c r="C955" s="2288">
        <v>500.33</v>
      </c>
      <c r="D955" s="1613">
        <v>10</v>
      </c>
      <c r="E955" s="446">
        <v>38921.550000000003</v>
      </c>
      <c r="F955" s="775">
        <f t="shared" si="120"/>
        <v>38921.550000000003</v>
      </c>
      <c r="G955" s="776">
        <f>'Заказ, cкидки и курсы валют'!$J$23*F955</f>
        <v>447597.82500000001</v>
      </c>
      <c r="H955" s="816">
        <f t="shared" si="121"/>
        <v>4475.9799999999996</v>
      </c>
      <c r="I955" s="380"/>
    </row>
    <row r="956" spans="1:9" ht="54.75" customHeight="1" thickBot="1"/>
    <row r="957" spans="1:9" ht="24" customHeight="1">
      <c r="A957" s="1090" t="s">
        <v>6191</v>
      </c>
      <c r="B957" s="1091"/>
      <c r="C957" s="2378"/>
      <c r="D957" s="428"/>
      <c r="E957" s="428"/>
      <c r="F957" s="66"/>
      <c r="G957" s="1092"/>
      <c r="H957" s="916"/>
      <c r="I957" s="1093"/>
    </row>
    <row r="958" spans="1:9" ht="14.15" customHeight="1">
      <c r="A958" s="191"/>
      <c r="B958" s="16"/>
      <c r="C958" s="2377"/>
      <c r="D958" s="923"/>
      <c r="E958" s="685"/>
      <c r="F958" s="441"/>
      <c r="G958" s="84"/>
      <c r="H958" s="83"/>
      <c r="I958" s="132"/>
    </row>
    <row r="959" spans="1:9" ht="14.15" customHeight="1">
      <c r="A959" s="191"/>
      <c r="B959" s="16"/>
      <c r="C959" s="2377"/>
      <c r="D959" s="924"/>
      <c r="E959" s="430"/>
      <c r="F959" s="465"/>
      <c r="G959" s="689"/>
      <c r="H959" s="16"/>
      <c r="I959" s="132"/>
    </row>
    <row r="960" spans="1:9" ht="14.15" customHeight="1">
      <c r="A960" s="191"/>
      <c r="B960" s="16"/>
      <c r="C960" s="2377"/>
      <c r="D960" s="924"/>
      <c r="E960" s="430"/>
      <c r="F960" s="465"/>
      <c r="G960" s="689"/>
      <c r="H960" s="16"/>
      <c r="I960" s="132"/>
    </row>
    <row r="961" spans="1:10" ht="14.25" customHeight="1">
      <c r="A961" s="191"/>
      <c r="B961" s="16"/>
      <c r="C961" s="2377"/>
      <c r="D961" s="924"/>
      <c r="E961" s="430"/>
      <c r="F961" s="465"/>
      <c r="G961" s="689"/>
      <c r="H961" s="16"/>
      <c r="I961" s="132"/>
    </row>
    <row r="962" spans="1:10" ht="36.75" customHeight="1" thickBot="1">
      <c r="A962" s="1861" t="s">
        <v>7304</v>
      </c>
      <c r="B962" s="136"/>
      <c r="C962" s="2345"/>
      <c r="D962" s="925"/>
      <c r="E962" s="431"/>
      <c r="F962" s="467"/>
      <c r="G962" s="690"/>
      <c r="H962" s="136"/>
      <c r="I962" s="137"/>
    </row>
    <row r="963" spans="1:10" ht="38.25" customHeight="1">
      <c r="A963" s="156" t="s">
        <v>1013</v>
      </c>
      <c r="B963" s="157" t="s">
        <v>1014</v>
      </c>
      <c r="C963" s="2285" t="s">
        <v>665</v>
      </c>
      <c r="D963" s="373" t="s">
        <v>2923</v>
      </c>
      <c r="E963" s="432" t="s">
        <v>10276</v>
      </c>
      <c r="F963" s="469" t="s">
        <v>2578</v>
      </c>
      <c r="G963" s="693" t="s">
        <v>2427</v>
      </c>
      <c r="H963" s="264" t="s">
        <v>493</v>
      </c>
      <c r="I963" s="160" t="s">
        <v>4003</v>
      </c>
      <c r="J963" s="2868" t="s">
        <v>11229</v>
      </c>
    </row>
    <row r="964" spans="1:10" ht="23.25" customHeight="1" thickBot="1">
      <c r="A964" s="156"/>
      <c r="B964" s="312"/>
      <c r="C964" s="2286" t="s">
        <v>3419</v>
      </c>
      <c r="D964" s="373" t="s">
        <v>2428</v>
      </c>
      <c r="E964" s="437" t="s">
        <v>264</v>
      </c>
      <c r="F964" s="475">
        <f>'Заказ, cкидки и курсы валют'!$I$12</f>
        <v>0</v>
      </c>
      <c r="G964" s="764"/>
      <c r="H964" s="358"/>
      <c r="I964" s="252"/>
      <c r="J964" s="2873"/>
    </row>
    <row r="965" spans="1:10" ht="15" customHeight="1" thickBot="1">
      <c r="A965" s="819" t="s">
        <v>12451</v>
      </c>
      <c r="B965" s="820" t="s">
        <v>3436</v>
      </c>
      <c r="C965" s="821">
        <v>0.28999999999999998</v>
      </c>
      <c r="D965" s="1608">
        <v>100</v>
      </c>
      <c r="E965" s="1595">
        <f t="shared" ref="E965:E979" si="122">E941*3</f>
        <v>111.18</v>
      </c>
      <c r="F965" s="779">
        <f>ROUND(E965*(1-$F$11),2)</f>
        <v>111.18</v>
      </c>
      <c r="G965" s="780">
        <f>H965/D965*1000</f>
        <v>3870</v>
      </c>
      <c r="H965" s="659">
        <f>ROUND(IF('Заказ, cкидки и курсы валют'!$J$23*E965/1000*D965&lt;387,387,'Заказ, cкидки и курсы валют'!$J$23*E965/1000*D965)*(1-'Заказ, cкидки и курсы валют'!$I$12),2)</f>
        <v>387</v>
      </c>
      <c r="I965" s="812"/>
      <c r="J965" s="2068"/>
    </row>
    <row r="966" spans="1:10" ht="14.15" customHeight="1" thickBot="1">
      <c r="A966" s="822" t="s">
        <v>8043</v>
      </c>
      <c r="B966" s="2142" t="s">
        <v>3081</v>
      </c>
      <c r="C966" s="2288">
        <v>0.65800000000000003</v>
      </c>
      <c r="D966" s="2234">
        <v>100</v>
      </c>
      <c r="E966" s="2138">
        <f t="shared" si="122"/>
        <v>206.49</v>
      </c>
      <c r="F966" s="2104">
        <f>ROUND(E966*(1-$F$11),2)</f>
        <v>206.49</v>
      </c>
      <c r="G966" s="2105">
        <f>H966/D966*1000</f>
        <v>3870</v>
      </c>
      <c r="H966" s="659">
        <f>ROUND(IF('Заказ, cкидки и курсы валют'!$J$23*E966/1000*D966&lt;387,387,'Заказ, cкидки и курсы валют'!$J$23*E966/1000*D966)*(1-'Заказ, cкидки и курсы валют'!$I$12),2)</f>
        <v>387</v>
      </c>
      <c r="I966" s="2163"/>
      <c r="J966" s="2100">
        <f>ROUND(IF(H966&lt;'Заказ, cкидки и курсы валют'!$B$39,H966*0.54*100/(100-'Заказ, cкидки и курсы валют'!$C$39),IF(H966&lt;'Заказ, cкидки и курсы валют'!$B$40,H966*0.54*100/(100-'Заказ, cкидки и курсы валют'!$C$40),IF(H966&lt;'Заказ, cкидки и курсы валют'!$B$41,H966*0.54*100/(100-'Заказ, cкидки и курсы валют'!$C$41),IF(H966&lt;'Заказ, cкидки и курсы валют'!$B$42,H966*0.54*100/(100-'Заказ, cкидки и курсы валют'!$C$42),IF(H966&lt;'Заказ, cкидки и курсы валют'!$B$43,H966*0.54*100/(100-'Заказ, cкидки и курсы валют'!$C$43),H966))))),2)</f>
        <v>464.4</v>
      </c>
    </row>
    <row r="967" spans="1:10" ht="14.15" customHeight="1" thickBot="1">
      <c r="A967" s="822" t="s">
        <v>8044</v>
      </c>
      <c r="B967" s="2142" t="s">
        <v>3437</v>
      </c>
      <c r="C967" s="2288">
        <v>1.25</v>
      </c>
      <c r="D967" s="2234">
        <v>100</v>
      </c>
      <c r="E967" s="2138">
        <f t="shared" si="122"/>
        <v>327.18</v>
      </c>
      <c r="F967" s="2104">
        <f t="shared" ref="F967:F979" si="123">ROUND(E967*(1-$F$11),2)</f>
        <v>327.18</v>
      </c>
      <c r="G967" s="2105">
        <f t="shared" ref="G967:G979" si="124">H967/D967*1000</f>
        <v>3870</v>
      </c>
      <c r="H967" s="659">
        <f>ROUND(IF('Заказ, cкидки и курсы валют'!$J$23*E967/1000*D967&lt;387,387,'Заказ, cкидки и курсы валют'!$J$23*E967/1000*D967)*(1-'Заказ, cкидки и курсы валют'!$I$12),2)</f>
        <v>387</v>
      </c>
      <c r="I967" s="2163"/>
      <c r="J967" s="2100">
        <f>ROUND(IF(H967&lt;'Заказ, cкидки и курсы валют'!$B$39,H967*0.54*100/(100-'Заказ, cкидки и курсы валют'!$C$39),IF(H967&lt;'Заказ, cкидки и курсы валют'!$B$40,H967*0.54*100/(100-'Заказ, cкидки и курсы валют'!$C$40),IF(H967&lt;'Заказ, cкидки и курсы валют'!$B$41,H967*0.54*100/(100-'Заказ, cкидки и курсы валют'!$C$41),IF(H967&lt;'Заказ, cкидки и курсы валют'!$B$42,H967*0.54*100/(100-'Заказ, cкидки и курсы валют'!$C$42),IF(H967&lt;'Заказ, cкидки и курсы валют'!$B$43,H967*0.54*100/(100-'Заказ, cкидки и курсы валют'!$C$43),H967))))),2)</f>
        <v>464.4</v>
      </c>
    </row>
    <row r="968" spans="1:10" ht="14.15" customHeight="1" thickBot="1">
      <c r="A968" s="822" t="s">
        <v>8045</v>
      </c>
      <c r="B968" s="2142" t="s">
        <v>3438</v>
      </c>
      <c r="C968" s="2288">
        <v>2.34</v>
      </c>
      <c r="D968" s="2234">
        <v>100</v>
      </c>
      <c r="E968" s="2138">
        <f t="shared" si="122"/>
        <v>589.65000000000009</v>
      </c>
      <c r="F968" s="2104">
        <f t="shared" si="123"/>
        <v>589.65</v>
      </c>
      <c r="G968" s="2105">
        <f t="shared" si="124"/>
        <v>6781.0000000000009</v>
      </c>
      <c r="H968" s="659">
        <f>ROUND(IF('Заказ, cкидки и курсы валют'!$J$23*E968/1000*D968&lt;387,387,'Заказ, cкидки и курсы валют'!$J$23*E968/1000*D968)*(1-'Заказ, cкидки и курсы валют'!$I$12),2)</f>
        <v>678.1</v>
      </c>
      <c r="I968" s="2163"/>
      <c r="J968" s="2100">
        <f>ROUND(IF(H968&lt;'Заказ, cкидки и курсы валют'!$B$39,H968*0.54*100/(100-'Заказ, cкидки и курсы валют'!$C$39),IF(H968&lt;'Заказ, cкидки и курсы валют'!$B$40,H968*0.54*100/(100-'Заказ, cкидки и курсы валют'!$C$40),IF(H968&lt;'Заказ, cкидки и курсы валют'!$B$41,H968*0.54*100/(100-'Заказ, cкидки и курсы валют'!$C$41),IF(H968&lt;'Заказ, cкидки и курсы валют'!$B$42,H968*0.54*100/(100-'Заказ, cкидки и курсы валют'!$C$42),IF(H968&lt;'Заказ, cкидки и курсы валют'!$B$43,H968*0.54*100/(100-'Заказ, cкидки и курсы валют'!$C$43),H968))))),2)</f>
        <v>732.35</v>
      </c>
    </row>
    <row r="969" spans="1:10" ht="14.15" customHeight="1" thickBot="1">
      <c r="A969" s="822" t="s">
        <v>8046</v>
      </c>
      <c r="B969" s="2142" t="s">
        <v>3439</v>
      </c>
      <c r="C969" s="2288">
        <v>5.21</v>
      </c>
      <c r="D969" s="2234">
        <v>50</v>
      </c>
      <c r="E969" s="2138">
        <f t="shared" si="122"/>
        <v>1293.93</v>
      </c>
      <c r="F969" s="2104">
        <f t="shared" si="123"/>
        <v>1293.93</v>
      </c>
      <c r="G969" s="2105">
        <f t="shared" si="124"/>
        <v>14880.2</v>
      </c>
      <c r="H969" s="659">
        <f>ROUND(IF('Заказ, cкидки и курсы валют'!$J$23*E969/1000*D969&lt;387,387,'Заказ, cкидки и курсы валют'!$J$23*E969/1000*D969)*(1-'Заказ, cкидки и курсы валют'!$I$12),2)</f>
        <v>744.01</v>
      </c>
      <c r="I969" s="2163"/>
      <c r="J969" s="2100">
        <f>ROUND(IF(H969&lt;'Заказ, cкидки и курсы валют'!$B$39,H969*0.54*100/(100-'Заказ, cкидки и курсы валют'!$C$39),IF(H969&lt;'Заказ, cкидки и курсы валют'!$B$40,H969*0.54*100/(100-'Заказ, cкидки и курсы валют'!$C$40),IF(H969&lt;'Заказ, cкидки и курсы валют'!$B$41,H969*0.54*100/(100-'Заказ, cкидки и курсы валют'!$C$41),IF(H969&lt;'Заказ, cкидки и курсы валют'!$B$42,H969*0.54*100/(100-'Заказ, cкидки и курсы валют'!$C$42),IF(H969&lt;'Заказ, cкидки и курсы валют'!$B$43,H969*0.54*100/(100-'Заказ, cкидки и курсы валют'!$C$43),H969))))),2)</f>
        <v>803.53</v>
      </c>
    </row>
    <row r="970" spans="1:10" ht="14.15" customHeight="1" thickBot="1">
      <c r="A970" s="822" t="s">
        <v>8047</v>
      </c>
      <c r="B970" s="2142" t="s">
        <v>3069</v>
      </c>
      <c r="C970" s="2288">
        <v>10.88</v>
      </c>
      <c r="D970" s="2234">
        <v>20</v>
      </c>
      <c r="E970" s="2138">
        <f t="shared" si="122"/>
        <v>2805.3</v>
      </c>
      <c r="F970" s="2104">
        <f t="shared" si="123"/>
        <v>2805.3</v>
      </c>
      <c r="G970" s="2105">
        <f t="shared" si="124"/>
        <v>32261.000000000004</v>
      </c>
      <c r="H970" s="659">
        <f>ROUND(IF('Заказ, cкидки и курсы валют'!$J$23*E970/1000*D970&lt;387,387,'Заказ, cкидки и курсы валют'!$J$23*E970/1000*D970)*(1-'Заказ, cкидки и курсы валют'!$I$12),2)</f>
        <v>645.22</v>
      </c>
      <c r="I970" s="2163"/>
      <c r="J970" s="2100">
        <f>ROUND(IF(H970&lt;'Заказ, cкидки и курсы валют'!$B$39,H970*0.54*100/(100-'Заказ, cкидки и курсы валют'!$C$39),IF(H970&lt;'Заказ, cкидки и курсы валют'!$B$40,H970*0.54*100/(100-'Заказ, cкидки и курсы валют'!$C$40),IF(H970&lt;'Заказ, cкидки и курсы валют'!$B$41,H970*0.54*100/(100-'Заказ, cкидки и курсы валют'!$C$41),IF(H970&lt;'Заказ, cкидки и курсы валют'!$B$42,H970*0.54*100/(100-'Заказ, cкидки и курсы валют'!$C$42),IF(H970&lt;'Заказ, cкидки и курсы валют'!$B$43,H970*0.54*100/(100-'Заказ, cкидки и курсы валют'!$C$43),H970))))),2)</f>
        <v>696.84</v>
      </c>
    </row>
    <row r="971" spans="1:10" ht="14.15" customHeight="1" thickBot="1">
      <c r="A971" s="822" t="s">
        <v>8048</v>
      </c>
      <c r="B971" s="2142" t="s">
        <v>3070</v>
      </c>
      <c r="C971" s="2288">
        <v>19.375</v>
      </c>
      <c r="D971" s="2234">
        <v>10</v>
      </c>
      <c r="E971" s="2138">
        <f t="shared" si="122"/>
        <v>4282.8900000000003</v>
      </c>
      <c r="F971" s="2104">
        <f t="shared" si="123"/>
        <v>4282.8900000000003</v>
      </c>
      <c r="G971" s="2105">
        <f t="shared" si="124"/>
        <v>49253</v>
      </c>
      <c r="H971" s="659">
        <f>ROUND(IF('Заказ, cкидки и курсы валют'!$J$23*E971/1000*D971&lt;387,387,'Заказ, cкидки и курсы валют'!$J$23*E971/1000*D971)*(1-'Заказ, cкидки и курсы валют'!$I$12),2)</f>
        <v>492.53</v>
      </c>
      <c r="I971" s="2163"/>
      <c r="J971" s="2100">
        <f>ROUND(IF(H971&lt;'Заказ, cкидки и курсы валют'!$B$39,H971*0.54*100/(100-'Заказ, cкидки и курсы валют'!$C$39),IF(H971&lt;'Заказ, cкидки и курсы валют'!$B$40,H971*0.54*100/(100-'Заказ, cкидки и курсы валют'!$C$40),IF(H971&lt;'Заказ, cкидки и курсы валют'!$B$41,H971*0.54*100/(100-'Заказ, cкидки и курсы валют'!$C$41),IF(H971&lt;'Заказ, cкидки и курсы валют'!$B$42,H971*0.54*100/(100-'Заказ, cкидки и курсы валют'!$C$42),IF(H971&lt;'Заказ, cкидки и курсы валют'!$B$43,H971*0.54*100/(100-'Заказ, cкидки и курсы валют'!$C$43),H971))))),2)</f>
        <v>591.04</v>
      </c>
    </row>
    <row r="972" spans="1:10" ht="15" thickBot="1">
      <c r="A972" s="822" t="s">
        <v>8049</v>
      </c>
      <c r="B972" s="2142" t="s">
        <v>3071</v>
      </c>
      <c r="C972" s="2288">
        <v>31.646999999999998</v>
      </c>
      <c r="D972" s="2234">
        <v>10</v>
      </c>
      <c r="E972" s="2138">
        <f t="shared" si="122"/>
        <v>7346.9400000000005</v>
      </c>
      <c r="F972" s="2104">
        <f t="shared" si="123"/>
        <v>7346.94</v>
      </c>
      <c r="G972" s="2105">
        <f t="shared" si="124"/>
        <v>84490</v>
      </c>
      <c r="H972" s="659">
        <f>ROUND(IF('Заказ, cкидки и курсы валют'!$J$23*E972/1000*D972&lt;387,387,'Заказ, cкидки и курсы валют'!$J$23*E972/1000*D972)*(1-'Заказ, cкидки и курсы валют'!$I$12),2)</f>
        <v>844.9</v>
      </c>
      <c r="I972" s="2163"/>
      <c r="J972" s="2100">
        <f>ROUND(IF(H972&lt;'Заказ, cкидки и курсы валют'!$B$39,H972*0.54*100/(100-'Заказ, cкидки и курсы валют'!$C$39),IF(H972&lt;'Заказ, cкидки и курсы валют'!$B$40,H972*0.54*100/(100-'Заказ, cкидки и курсы валют'!$C$40),IF(H972&lt;'Заказ, cкидки и курсы валют'!$B$41,H972*0.54*100/(100-'Заказ, cкидки и курсы валют'!$C$41),IF(H972&lt;'Заказ, cкидки и курсы валют'!$B$42,H972*0.54*100/(100-'Заказ, cкидки и курсы валют'!$C$42),IF(H972&lt;'Заказ, cкидки и курсы валют'!$B$43,H972*0.54*100/(100-'Заказ, cкидки и курсы валют'!$C$43),H972))))),2)</f>
        <v>912.49</v>
      </c>
    </row>
    <row r="973" spans="1:10" ht="15" thickBot="1">
      <c r="A973" s="822" t="s">
        <v>8050</v>
      </c>
      <c r="B973" s="2142" t="s">
        <v>3072</v>
      </c>
      <c r="C973" s="2288">
        <v>36.97</v>
      </c>
      <c r="D973" s="2234">
        <v>5</v>
      </c>
      <c r="E973" s="2138">
        <f t="shared" si="122"/>
        <v>8859.75</v>
      </c>
      <c r="F973" s="2104">
        <f t="shared" si="123"/>
        <v>8859.75</v>
      </c>
      <c r="G973" s="2105">
        <f t="shared" si="124"/>
        <v>101888</v>
      </c>
      <c r="H973" s="659">
        <f>ROUND(IF('Заказ, cкидки и курсы валют'!$J$23*E973/1000*D973&lt;387,387,'Заказ, cкидки и курсы валют'!$J$23*E973/1000*D973)*(1-'Заказ, cкидки и курсы валют'!$I$12),2)</f>
        <v>509.44</v>
      </c>
      <c r="I973" s="2163"/>
      <c r="J973" s="2100">
        <f>ROUND(IF(H973&lt;'Заказ, cкидки и курсы валют'!$B$39,H973*0.54*100/(100-'Заказ, cкидки и курсы валют'!$C$39),IF(H973&lt;'Заказ, cкидки и курсы валют'!$B$40,H973*0.54*100/(100-'Заказ, cкидки и курсы валют'!$C$40),IF(H973&lt;'Заказ, cкидки и курсы валют'!$B$41,H973*0.54*100/(100-'Заказ, cкидки и курсы валют'!$C$41),IF(H973&lt;'Заказ, cкидки и курсы валют'!$B$42,H973*0.54*100/(100-'Заказ, cкидки и курсы валют'!$C$42),IF(H973&lt;'Заказ, cкидки и курсы валют'!$B$43,H973*0.54*100/(100-'Заказ, cкидки и курсы валют'!$C$43),H973))))),2)</f>
        <v>611.33000000000004</v>
      </c>
    </row>
    <row r="974" spans="1:10" ht="15" thickBot="1">
      <c r="A974" s="822" t="s">
        <v>8051</v>
      </c>
      <c r="B974" s="2142" t="s">
        <v>3073</v>
      </c>
      <c r="C974" s="2288">
        <v>64.290000000000006</v>
      </c>
      <c r="D974" s="2234">
        <v>2</v>
      </c>
      <c r="E974" s="2138">
        <f t="shared" si="122"/>
        <v>16370.25</v>
      </c>
      <c r="F974" s="2104">
        <f t="shared" si="123"/>
        <v>16370.25</v>
      </c>
      <c r="G974" s="2105">
        <f t="shared" si="124"/>
        <v>193500</v>
      </c>
      <c r="H974" s="659">
        <f>ROUND(IF('Заказ, cкидки и курсы валют'!$J$23*E974/1000*D974&lt;387,387,'Заказ, cкидки и курсы валют'!$J$23*E974/1000*D974)*(1-'Заказ, cкидки и курсы валют'!$I$12),2)</f>
        <v>387</v>
      </c>
      <c r="I974" s="2163"/>
      <c r="J974" s="2100">
        <f>ROUND(IF(H974&lt;'Заказ, cкидки и курсы валют'!$B$39,H974*0.54*100/(100-'Заказ, cкидки и курсы валют'!$C$39),IF(H974&lt;'Заказ, cкидки и курсы валют'!$B$40,H974*0.54*100/(100-'Заказ, cкидки и курсы валют'!$C$40),IF(H974&lt;'Заказ, cкидки и курсы валют'!$B$41,H974*0.54*100/(100-'Заказ, cкидки и курсы валют'!$C$41),IF(H974&lt;'Заказ, cкидки и курсы валют'!$B$42,H974*0.54*100/(100-'Заказ, cкидки и курсы валют'!$C$42),IF(H974&lt;'Заказ, cкидки и курсы валют'!$B$43,H974*0.54*100/(100-'Заказ, cкидки и курсы валют'!$C$43),H974))))),2)</f>
        <v>464.4</v>
      </c>
    </row>
    <row r="975" spans="1:10" ht="15" thickBot="1">
      <c r="A975" s="822" t="s">
        <v>8052</v>
      </c>
      <c r="B975" s="2142" t="s">
        <v>3075</v>
      </c>
      <c r="C975" s="2288">
        <v>120.75</v>
      </c>
      <c r="D975" s="2234">
        <v>1</v>
      </c>
      <c r="E975" s="2138">
        <f t="shared" si="122"/>
        <v>30839.279999999999</v>
      </c>
      <c r="F975" s="2104">
        <f t="shared" si="123"/>
        <v>30839.279999999999</v>
      </c>
      <c r="G975" s="2105">
        <f t="shared" si="124"/>
        <v>387000</v>
      </c>
      <c r="H975" s="659">
        <f>ROUND(IF('Заказ, cкидки и курсы валют'!$J$23*E975/1000*D975&lt;387,387,'Заказ, cкидки и курсы валют'!$J$23*E975/1000*D975)*(1-'Заказ, cкидки и курсы валют'!$I$12),2)</f>
        <v>387</v>
      </c>
      <c r="I975" s="2163"/>
      <c r="J975" s="2100">
        <f>ROUND(IF(H975&lt;'Заказ, cкидки и курсы валют'!$B$39,H975*0.54*100/(100-'Заказ, cкидки и курсы валют'!$C$39),IF(H975&lt;'Заказ, cкидки и курсы валют'!$B$40,H975*0.54*100/(100-'Заказ, cкидки и курсы валют'!$C$40),IF(H975&lt;'Заказ, cкидки и курсы валют'!$B$41,H975*0.54*100/(100-'Заказ, cкидки и курсы валют'!$C$41),IF(H975&lt;'Заказ, cкидки и курсы валют'!$B$42,H975*0.54*100/(100-'Заказ, cкидки и курсы валют'!$C$42),IF(H975&lt;'Заказ, cкидки и курсы валют'!$B$43,H975*0.54*100/(100-'Заказ, cкидки и курсы валют'!$C$43),H975))))),2)</f>
        <v>464.4</v>
      </c>
    </row>
    <row r="976" spans="1:10" ht="15" thickBot="1">
      <c r="A976" s="822" t="s">
        <v>8053</v>
      </c>
      <c r="B976" s="2142" t="s">
        <v>5300</v>
      </c>
      <c r="C976" s="2288">
        <v>139</v>
      </c>
      <c r="D976" s="2234">
        <v>1</v>
      </c>
      <c r="E976" s="2138">
        <f t="shared" si="122"/>
        <v>40589.699999999997</v>
      </c>
      <c r="F976" s="2104">
        <f t="shared" si="123"/>
        <v>40589.699999999997</v>
      </c>
      <c r="G976" s="2105">
        <f t="shared" si="124"/>
        <v>466780</v>
      </c>
      <c r="H976" s="659">
        <f>ROUND(IF('Заказ, cкидки и курсы валют'!$J$23*E976/1000*D976&lt;387,387,'Заказ, cкидки и курсы валют'!$J$23*E976/1000*D976)*(1-'Заказ, cкидки и курсы валют'!$I$12),2)</f>
        <v>466.78</v>
      </c>
      <c r="I976" s="2163"/>
      <c r="J976" s="2100">
        <f>ROUND(IF(H976&lt;'Заказ, cкидки и курсы валют'!$B$39,H976*0.54*100/(100-'Заказ, cкидки и курсы валют'!$C$39),IF(H976&lt;'Заказ, cкидки и курсы валют'!$B$40,H976*0.54*100/(100-'Заказ, cкидки и курсы валют'!$C$40),IF(H976&lt;'Заказ, cкидки и курсы валют'!$B$41,H976*0.54*100/(100-'Заказ, cкидки и курсы валют'!$C$41),IF(H976&lt;'Заказ, cкидки и курсы валют'!$B$42,H976*0.54*100/(100-'Заказ, cкидки и курсы валют'!$C$42),IF(H976&lt;'Заказ, cкидки и курсы валют'!$B$43,H976*0.54*100/(100-'Заказ, cкидки и курсы валют'!$C$43),H976))))),2)</f>
        <v>560.14</v>
      </c>
    </row>
    <row r="977" spans="1:10" ht="15" thickBot="1">
      <c r="A977" s="1478" t="s">
        <v>10728</v>
      </c>
      <c r="B977" s="2151" t="s">
        <v>3076</v>
      </c>
      <c r="C977" s="2288">
        <v>237.6</v>
      </c>
      <c r="D977" s="2150">
        <v>1</v>
      </c>
      <c r="E977" s="2138">
        <f t="shared" si="122"/>
        <v>78365.279999999999</v>
      </c>
      <c r="F977" s="2104">
        <f t="shared" si="123"/>
        <v>78365.279999999999</v>
      </c>
      <c r="G977" s="2105">
        <f t="shared" si="124"/>
        <v>901200</v>
      </c>
      <c r="H977" s="659">
        <f>ROUND(IF('Заказ, cкидки и курсы валют'!$J$23*E977/1000*D977&lt;387,387,'Заказ, cкидки и курсы валют'!$J$23*E977/1000*D977)*(1-'Заказ, cкидки и курсы валют'!$I$12),2)</f>
        <v>901.2</v>
      </c>
      <c r="I977" s="2163"/>
      <c r="J977" s="2100">
        <f>ROUND(IF(H977&lt;'Заказ, cкидки и курсы валют'!$B$39,H977*0.54*100/(100-'Заказ, cкидки и курсы валют'!$C$39),IF(H977&lt;'Заказ, cкидки и курсы валют'!$B$40,H977*0.54*100/(100-'Заказ, cкидки и курсы валют'!$C$40),IF(H977&lt;'Заказ, cкидки и курсы валют'!$B$41,H977*0.54*100/(100-'Заказ, cкидки и курсы валют'!$C$41),IF(H977&lt;'Заказ, cкидки и курсы валют'!$B$42,H977*0.54*100/(100-'Заказ, cкидки и курсы валют'!$C$42),IF(H977&lt;'Заказ, cкидки и курсы валют'!$B$43,H977*0.54*100/(100-'Заказ, cкидки и курсы валют'!$C$43),H977))))),2)</f>
        <v>973.3</v>
      </c>
    </row>
    <row r="978" spans="1:10" ht="15" thickBot="1">
      <c r="A978" s="822" t="s">
        <v>8054</v>
      </c>
      <c r="B978" s="2142" t="s">
        <v>3077</v>
      </c>
      <c r="C978" s="2288">
        <v>238</v>
      </c>
      <c r="D978" s="2234">
        <v>1</v>
      </c>
      <c r="E978" s="2138">
        <f t="shared" si="122"/>
        <v>58306.649999999994</v>
      </c>
      <c r="F978" s="2104">
        <f t="shared" si="123"/>
        <v>58306.65</v>
      </c>
      <c r="G978" s="2105">
        <f t="shared" si="124"/>
        <v>670530</v>
      </c>
      <c r="H978" s="659">
        <f>ROUND(IF('Заказ, cкидки и курсы валют'!$J$23*E978/1000*D978&lt;387,387,'Заказ, cкидки и курсы валют'!$J$23*E978/1000*D978)*(1-'Заказ, cкидки и курсы валют'!$I$12),2)</f>
        <v>670.53</v>
      </c>
      <c r="I978" s="2163"/>
      <c r="J978" s="2100">
        <f>ROUND(IF(H978&lt;'Заказ, cкидки и курсы валют'!$B$39,H978*0.54*100/(100-'Заказ, cкидки и курсы валют'!$C$39),IF(H978&lt;'Заказ, cкидки и курсы валют'!$B$40,H978*0.54*100/(100-'Заказ, cкидки и курсы валют'!$C$40),IF(H978&lt;'Заказ, cкидки и курсы валют'!$B$41,H978*0.54*100/(100-'Заказ, cкидки и курсы валют'!$C$41),IF(H978&lt;'Заказ, cкидки и курсы валют'!$B$42,H978*0.54*100/(100-'Заказ, cкидки и курсы валют'!$C$42),IF(H978&lt;'Заказ, cкидки и курсы валют'!$B$43,H978*0.54*100/(100-'Заказ, cкидки и курсы валют'!$C$43),H978))))),2)</f>
        <v>724.17</v>
      </c>
    </row>
    <row r="979" spans="1:10" ht="15" thickBot="1">
      <c r="A979" s="823" t="s">
        <v>8055</v>
      </c>
      <c r="B979" s="743" t="s">
        <v>3078</v>
      </c>
      <c r="C979" s="817">
        <v>500.33</v>
      </c>
      <c r="D979" s="1613">
        <v>1</v>
      </c>
      <c r="E979" s="1597">
        <f t="shared" si="122"/>
        <v>116764.65000000001</v>
      </c>
      <c r="F979" s="775">
        <f t="shared" si="123"/>
        <v>116764.65</v>
      </c>
      <c r="G979" s="776">
        <f t="shared" si="124"/>
        <v>1342790</v>
      </c>
      <c r="H979" s="659">
        <f>ROUND(IF('Заказ, cкидки и курсы валют'!$J$23*E979/1000*D979&lt;387,387,'Заказ, cкидки и курсы валют'!$J$23*E979/1000*D979)*(1-'Заказ, cкидки и курсы валют'!$I$12),2)</f>
        <v>1342.79</v>
      </c>
      <c r="I979" s="380"/>
      <c r="J979" s="2100">
        <f>ROUND(IF(H979&lt;'Заказ, cкидки и курсы валют'!$B$39,H979*0.54*100/(100-'Заказ, cкидки и курсы валют'!$C$39),IF(H979&lt;'Заказ, cкидки и курсы валют'!$B$40,H979*0.54*100/(100-'Заказ, cкидки и курсы валют'!$C$40),IF(H979&lt;'Заказ, cкидки и курсы валют'!$B$41,H979*0.54*100/(100-'Заказ, cкидки и курсы валют'!$C$41),IF(H979&lt;'Заказ, cкидки и курсы валют'!$B$42,H979*0.54*100/(100-'Заказ, cкидки и курсы валют'!$C$42),IF(H979&lt;'Заказ, cкидки и курсы валют'!$B$43,H979*0.54*100/(100-'Заказ, cкидки и курсы валют'!$C$43),H979))))),2)</f>
        <v>1342.79</v>
      </c>
    </row>
    <row r="980" spans="1:10" ht="14.15" customHeight="1" thickBot="1"/>
    <row r="981" spans="1:10" ht="16" customHeight="1">
      <c r="A981" s="1090" t="s">
        <v>6204</v>
      </c>
      <c r="B981" s="1091"/>
      <c r="C981" s="2378"/>
      <c r="D981" s="428"/>
      <c r="E981" s="428"/>
      <c r="F981" s="66"/>
      <c r="G981" s="1092"/>
      <c r="H981" s="916"/>
      <c r="I981" s="57"/>
    </row>
    <row r="982" spans="1:10" ht="14.15" customHeight="1">
      <c r="A982" s="191"/>
      <c r="B982" s="16"/>
      <c r="C982" s="2377"/>
      <c r="D982" s="923"/>
      <c r="E982" s="685"/>
      <c r="F982" s="441"/>
      <c r="G982" s="84"/>
      <c r="H982" s="83"/>
      <c r="I982" s="132"/>
    </row>
    <row r="983" spans="1:10" ht="14.15" customHeight="1">
      <c r="A983" s="191"/>
      <c r="B983" s="16"/>
      <c r="C983" s="2377"/>
      <c r="D983" s="924"/>
      <c r="E983" s="430"/>
      <c r="F983" s="465"/>
      <c r="G983" s="689"/>
      <c r="H983" s="16"/>
      <c r="I983" s="132"/>
    </row>
    <row r="984" spans="1:10" ht="14.15" customHeight="1">
      <c r="A984" s="191"/>
      <c r="B984" s="16"/>
      <c r="C984" s="2377"/>
      <c r="D984" s="924"/>
      <c r="E984" s="430"/>
      <c r="F984" s="465"/>
      <c r="G984" s="689"/>
      <c r="H984" s="16"/>
      <c r="I984" s="132"/>
    </row>
    <row r="985" spans="1:10" ht="3.75" customHeight="1">
      <c r="A985" s="191"/>
      <c r="B985" s="16"/>
      <c r="C985" s="2377"/>
      <c r="D985" s="924"/>
      <c r="E985" s="430"/>
      <c r="F985" s="465"/>
      <c r="G985" s="689"/>
      <c r="H985" s="16"/>
      <c r="I985" s="132"/>
    </row>
    <row r="986" spans="1:10" ht="29.25" customHeight="1" thickBot="1">
      <c r="A986" s="926" t="s">
        <v>7302</v>
      </c>
      <c r="B986" s="136"/>
      <c r="C986" s="2345"/>
      <c r="D986" s="925"/>
      <c r="E986" s="431"/>
      <c r="F986" s="467"/>
      <c r="G986" s="690"/>
      <c r="H986" s="136"/>
      <c r="I986" s="137"/>
    </row>
    <row r="987" spans="1:10" ht="58.5" customHeight="1">
      <c r="A987" s="148" t="s">
        <v>1013</v>
      </c>
      <c r="B987" s="150" t="s">
        <v>1014</v>
      </c>
      <c r="C987" s="2285" t="s">
        <v>665</v>
      </c>
      <c r="D987" s="969" t="s">
        <v>2923</v>
      </c>
      <c r="E987" s="434" t="s">
        <v>10276</v>
      </c>
      <c r="F987" s="479" t="s">
        <v>2578</v>
      </c>
      <c r="G987" s="967" t="s">
        <v>2427</v>
      </c>
      <c r="H987" s="327" t="s">
        <v>493</v>
      </c>
      <c r="I987" s="138" t="s">
        <v>4003</v>
      </c>
    </row>
    <row r="988" spans="1:10" ht="14.15" customHeight="1" thickBot="1">
      <c r="A988" s="156"/>
      <c r="B988" s="312"/>
      <c r="C988" s="2286" t="s">
        <v>3419</v>
      </c>
      <c r="D988" s="373" t="s">
        <v>2428</v>
      </c>
      <c r="E988" s="437" t="s">
        <v>264</v>
      </c>
      <c r="F988" s="475">
        <f>'Заказ, cкидки и курсы валют'!$I$12</f>
        <v>0</v>
      </c>
      <c r="G988" s="764"/>
      <c r="H988" s="358"/>
      <c r="I988" s="252"/>
    </row>
    <row r="989" spans="1:10" ht="14.15" customHeight="1" thickBot="1">
      <c r="A989" s="819" t="s">
        <v>10306</v>
      </c>
      <c r="B989" s="820" t="s">
        <v>3436</v>
      </c>
      <c r="C989" s="2288">
        <v>9.7000000000000003E-2</v>
      </c>
      <c r="D989" s="1608">
        <v>1000</v>
      </c>
      <c r="E989" s="530">
        <v>20.51</v>
      </c>
      <c r="F989" s="779">
        <f>ROUND(E989*(1-$F$11),2)</f>
        <v>20.51</v>
      </c>
      <c r="G989" s="691">
        <f>H989/D989*1000</f>
        <v>387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387</v>
      </c>
      <c r="I989" s="812"/>
    </row>
    <row r="990" spans="1:10" ht="15" thickBot="1">
      <c r="A990" s="822" t="s">
        <v>6546</v>
      </c>
      <c r="B990" s="706" t="s">
        <v>3081</v>
      </c>
      <c r="C990" s="2288">
        <v>0.25</v>
      </c>
      <c r="D990" s="1556">
        <v>1000</v>
      </c>
      <c r="E990" s="530">
        <v>32.28</v>
      </c>
      <c r="F990" s="471">
        <f>ROUND(E990*(1-$F$11),2)</f>
        <v>32.28</v>
      </c>
      <c r="G990" s="691">
        <f t="shared" ref="G990:G1000" si="125">H990/D990*1000</f>
        <v>387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387</v>
      </c>
      <c r="I990" s="377"/>
    </row>
    <row r="991" spans="1:10" ht="15" thickBot="1">
      <c r="A991" s="822" t="s">
        <v>6205</v>
      </c>
      <c r="B991" s="706" t="s">
        <v>3437</v>
      </c>
      <c r="C991" s="2288">
        <v>0.36</v>
      </c>
      <c r="D991" s="1556">
        <v>1000</v>
      </c>
      <c r="E991" s="530">
        <v>40.04</v>
      </c>
      <c r="F991" s="471">
        <f t="shared" ref="F991:F995" si="126">ROUND(E991*(1-$F$11),2)</f>
        <v>40.04</v>
      </c>
      <c r="G991" s="691">
        <f t="shared" si="125"/>
        <v>460.46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460.46</v>
      </c>
      <c r="I991" s="377"/>
    </row>
    <row r="992" spans="1:10" ht="15" thickBot="1">
      <c r="A992" s="822" t="s">
        <v>6206</v>
      </c>
      <c r="B992" s="706" t="s">
        <v>3438</v>
      </c>
      <c r="C992" s="2288">
        <v>0.755</v>
      </c>
      <c r="D992" s="1556">
        <v>1000</v>
      </c>
      <c r="E992" s="530">
        <v>77.52</v>
      </c>
      <c r="F992" s="471">
        <f t="shared" si="126"/>
        <v>77.52</v>
      </c>
      <c r="G992" s="691">
        <f t="shared" si="125"/>
        <v>891.48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891.48</v>
      </c>
      <c r="I992" s="377"/>
    </row>
    <row r="993" spans="1:10" ht="15" thickBot="1">
      <c r="A993" s="822" t="s">
        <v>6207</v>
      </c>
      <c r="B993" s="706" t="s">
        <v>3439</v>
      </c>
      <c r="C993" s="2288">
        <v>1.4</v>
      </c>
      <c r="D993" s="1556">
        <v>500</v>
      </c>
      <c r="E993" s="530">
        <v>131.11000000000001</v>
      </c>
      <c r="F993" s="471">
        <f t="shared" si="126"/>
        <v>131.11000000000001</v>
      </c>
      <c r="G993" s="691">
        <f t="shared" si="125"/>
        <v>1507.76</v>
      </c>
      <c r="H993" s="659">
        <f>ROUND(IF('Заказ, cкидки и курсы валют'!$J$23*E993/1000*D993&lt;387,387,'Заказ, cкидки и курсы валют'!$J$23*E993/1000*D993)*(1-'Заказ, cкидки и курсы валют'!$I$12),2)</f>
        <v>753.88</v>
      </c>
      <c r="I993" s="377"/>
    </row>
    <row r="994" spans="1:10" ht="15" thickBot="1">
      <c r="A994" s="822" t="s">
        <v>6208</v>
      </c>
      <c r="B994" s="706" t="s">
        <v>3069</v>
      </c>
      <c r="C994" s="2288">
        <v>2.92</v>
      </c>
      <c r="D994" s="1556">
        <v>500</v>
      </c>
      <c r="E994" s="530">
        <v>256.61</v>
      </c>
      <c r="F994" s="471">
        <f t="shared" si="126"/>
        <v>256.61</v>
      </c>
      <c r="G994" s="691">
        <f t="shared" si="125"/>
        <v>2951.02</v>
      </c>
      <c r="H994" s="659">
        <f>ROUND(IF('Заказ, cкидки и курсы валют'!$J$23*E994/1000*D994&lt;387,387,'Заказ, cкидки и курсы валют'!$J$23*E994/1000*D994)*(1-'Заказ, cкидки и курсы валют'!$I$12),2)</f>
        <v>1475.51</v>
      </c>
      <c r="I994" s="377"/>
    </row>
    <row r="995" spans="1:10" ht="15" thickBot="1">
      <c r="A995" s="1478" t="s">
        <v>6209</v>
      </c>
      <c r="B995" s="706" t="s">
        <v>3070</v>
      </c>
      <c r="C995" s="2288">
        <v>5.3</v>
      </c>
      <c r="D995" s="1689">
        <v>500</v>
      </c>
      <c r="E995" s="530">
        <v>456.43</v>
      </c>
      <c r="F995" s="471">
        <f t="shared" si="126"/>
        <v>456.43</v>
      </c>
      <c r="G995" s="691">
        <f t="shared" si="125"/>
        <v>5248.94</v>
      </c>
      <c r="H995" s="659">
        <f>ROUND(IF('Заказ, cкидки и курсы валют'!$J$23*E995/1000*D995&lt;387,387,'Заказ, cкидки и курсы валют'!$J$23*E995/1000*D995)*(1-'Заказ, cкидки и курсы валют'!$I$12),2)</f>
        <v>2624.47</v>
      </c>
      <c r="I995" s="377"/>
    </row>
    <row r="996" spans="1:10" ht="15" thickBot="1">
      <c r="A996" s="1478" t="s">
        <v>11375</v>
      </c>
      <c r="B996" s="706" t="s">
        <v>3071</v>
      </c>
      <c r="C996" s="2288">
        <v>8</v>
      </c>
      <c r="D996" s="1689">
        <v>200</v>
      </c>
      <c r="E996" s="530">
        <v>655.5</v>
      </c>
      <c r="F996" s="471">
        <f t="shared" ref="F996" si="127">ROUND(E996*(1-$F$11),2)</f>
        <v>655.5</v>
      </c>
      <c r="G996" s="691">
        <f t="shared" si="125"/>
        <v>7538.2500000000009</v>
      </c>
      <c r="H996" s="659">
        <f>ROUND(IF('Заказ, cкидки и курсы валют'!$J$23*E996/1000*D996&lt;387,387,'Заказ, cкидки и курсы валют'!$J$23*E996/1000*D996)*(1-'Заказ, cкидки и курсы валют'!$I$12),2)</f>
        <v>1507.65</v>
      </c>
      <c r="I996" s="377"/>
    </row>
    <row r="997" spans="1:10" ht="15" thickBot="1">
      <c r="A997" s="822" t="s">
        <v>6210</v>
      </c>
      <c r="B997" s="706" t="s">
        <v>3072</v>
      </c>
      <c r="C997" s="2288">
        <v>9.5399999999999991</v>
      </c>
      <c r="D997" s="1556">
        <v>200</v>
      </c>
      <c r="E997" s="530">
        <v>804.47</v>
      </c>
      <c r="F997" s="471">
        <f>ROUND(E997*(1-$F$11),2)</f>
        <v>804.47</v>
      </c>
      <c r="G997" s="691">
        <f t="shared" si="125"/>
        <v>9251.4</v>
      </c>
      <c r="H997" s="659">
        <f>ROUND(IF('Заказ, cкидки и курсы валют'!$J$23*E997/1000*D997&lt;387,387,'Заказ, cкидки и курсы валют'!$J$23*E997/1000*D997)*(1-'Заказ, cкидки и курсы валют'!$I$12),2)</f>
        <v>1850.28</v>
      </c>
      <c r="I997" s="377"/>
    </row>
    <row r="998" spans="1:10" ht="15" thickBot="1">
      <c r="A998" s="822" t="s">
        <v>6211</v>
      </c>
      <c r="B998" s="706" t="s">
        <v>3073</v>
      </c>
      <c r="C998" s="2288">
        <v>14.27</v>
      </c>
      <c r="D998" s="1556">
        <v>200</v>
      </c>
      <c r="E998" s="530">
        <v>1297.1600000000001</v>
      </c>
      <c r="F998" s="471">
        <f>ROUND(E998*(1-$F$11),2)</f>
        <v>1297.1600000000001</v>
      </c>
      <c r="G998" s="691">
        <f t="shared" si="125"/>
        <v>14917.349999999999</v>
      </c>
      <c r="H998" s="659">
        <f>ROUND(IF('Заказ, cкидки и курсы валют'!$J$23*E998/1000*D998&lt;387,387,'Заказ, cкидки и курсы валют'!$J$23*E998/1000*D998)*(1-'Заказ, cкидки и курсы валют'!$I$12),2)</f>
        <v>2983.47</v>
      </c>
      <c r="I998" s="377"/>
    </row>
    <row r="999" spans="1:10" ht="15" thickBot="1">
      <c r="A999" s="822" t="s">
        <v>11376</v>
      </c>
      <c r="B999" s="706" t="s">
        <v>3075</v>
      </c>
      <c r="C999" s="2288">
        <v>27.58</v>
      </c>
      <c r="D999" s="1556">
        <v>100</v>
      </c>
      <c r="E999" s="530">
        <v>2368.7399999999998</v>
      </c>
      <c r="F999" s="471">
        <f>ROUND(E999*(1-$F$11),2)</f>
        <v>2368.7399999999998</v>
      </c>
      <c r="G999" s="691">
        <f t="shared" si="125"/>
        <v>27240.5</v>
      </c>
      <c r="H999" s="659">
        <f>ROUND(IF('Заказ, cкидки и курсы валют'!$J$23*E999/1000*D999&lt;387,387,'Заказ, cкидки и курсы валют'!$J$23*E999/1000*D999)*(1-'Заказ, cкидки и курсы валют'!$I$12),2)</f>
        <v>2724.05</v>
      </c>
      <c r="I999" s="377"/>
    </row>
    <row r="1000" spans="1:10" ht="15" thickBot="1">
      <c r="A1000" s="823" t="s">
        <v>8781</v>
      </c>
      <c r="B1000" s="743" t="s">
        <v>3076</v>
      </c>
      <c r="C1000" s="2288">
        <v>48.32</v>
      </c>
      <c r="D1000" s="1613">
        <v>25</v>
      </c>
      <c r="E1000" s="530">
        <v>3818.47</v>
      </c>
      <c r="F1000" s="775">
        <f t="shared" ref="F1000" si="128">ROUND(E1000*(1-$F$11),2)</f>
        <v>3818.47</v>
      </c>
      <c r="G1000" s="691">
        <f t="shared" si="125"/>
        <v>43912.4</v>
      </c>
      <c r="H1000" s="659">
        <f>ROUND(IF('Заказ, cкидки и курсы валют'!$J$23*E1000/1000*D1000&lt;387,387,'Заказ, cкидки и курсы валют'!$J$23*E1000/1000*D1000)*(1-'Заказ, cкидки и курсы валют'!$I$12),2)</f>
        <v>1097.81</v>
      </c>
      <c r="I1000" s="380"/>
    </row>
    <row r="1001" spans="1:10" ht="13.5" thickBot="1"/>
    <row r="1002" spans="1:10" ht="18">
      <c r="A1002" s="1090" t="s">
        <v>6204</v>
      </c>
      <c r="B1002" s="1091"/>
      <c r="C1002" s="2378"/>
      <c r="D1002" s="428"/>
      <c r="E1002" s="428"/>
      <c r="F1002" s="66"/>
      <c r="G1002" s="1092"/>
      <c r="H1002" s="916"/>
      <c r="I1002" s="57"/>
    </row>
    <row r="1003" spans="1:10" ht="18">
      <c r="A1003" s="191"/>
      <c r="B1003" s="16"/>
      <c r="C1003" s="2377"/>
      <c r="D1003" s="923"/>
      <c r="E1003" s="685"/>
      <c r="F1003" s="441"/>
      <c r="G1003" s="84"/>
      <c r="H1003" s="83"/>
      <c r="I1003" s="132"/>
    </row>
    <row r="1004" spans="1:10">
      <c r="A1004" s="191"/>
      <c r="B1004" s="16"/>
      <c r="C1004" s="2377"/>
      <c r="D1004" s="924"/>
      <c r="E1004" s="430"/>
      <c r="F1004" s="465"/>
      <c r="G1004" s="689"/>
      <c r="H1004" s="16"/>
      <c r="I1004" s="132"/>
    </row>
    <row r="1005" spans="1:10">
      <c r="A1005" s="191"/>
      <c r="B1005" s="16"/>
      <c r="C1005" s="2377"/>
      <c r="D1005" s="924"/>
      <c r="E1005" s="430"/>
      <c r="F1005" s="465"/>
      <c r="G1005" s="689"/>
      <c r="H1005" s="16"/>
      <c r="I1005" s="132"/>
    </row>
    <row r="1006" spans="1:10" ht="52.5" customHeight="1">
      <c r="A1006" s="191"/>
      <c r="B1006" s="16"/>
      <c r="C1006" s="2377"/>
      <c r="D1006" s="924"/>
      <c r="E1006" s="430"/>
      <c r="F1006" s="465"/>
      <c r="G1006" s="689"/>
      <c r="H1006" s="16"/>
      <c r="I1006" s="132"/>
    </row>
    <row r="1007" spans="1:10" ht="18" thickBot="1">
      <c r="A1007" s="1861" t="s">
        <v>7304</v>
      </c>
      <c r="B1007" s="136"/>
      <c r="C1007" s="2345"/>
      <c r="D1007" s="925"/>
      <c r="E1007" s="431"/>
      <c r="F1007" s="467"/>
      <c r="G1007" s="690"/>
      <c r="H1007" s="136"/>
      <c r="I1007" s="137"/>
    </row>
    <row r="1008" spans="1:10" ht="60">
      <c r="A1008" s="148" t="s">
        <v>1013</v>
      </c>
      <c r="B1008" s="150" t="s">
        <v>1014</v>
      </c>
      <c r="C1008" s="2285" t="s">
        <v>665</v>
      </c>
      <c r="D1008" s="969" t="s">
        <v>2923</v>
      </c>
      <c r="E1008" s="434" t="s">
        <v>10276</v>
      </c>
      <c r="F1008" s="479" t="s">
        <v>2578</v>
      </c>
      <c r="G1008" s="967" t="s">
        <v>2427</v>
      </c>
      <c r="H1008" s="327" t="s">
        <v>493</v>
      </c>
      <c r="I1008" s="138" t="s">
        <v>4003</v>
      </c>
      <c r="J1008" s="327" t="s">
        <v>11229</v>
      </c>
    </row>
    <row r="1009" spans="1:10" thickBot="1">
      <c r="A1009" s="156"/>
      <c r="B1009" s="312"/>
      <c r="C1009" s="2286" t="s">
        <v>3419</v>
      </c>
      <c r="D1009" s="373" t="s">
        <v>2428</v>
      </c>
      <c r="E1009" s="437" t="s">
        <v>264</v>
      </c>
      <c r="F1009" s="475">
        <f>'Заказ, cкидки и курсы валют'!$I$12</f>
        <v>0</v>
      </c>
      <c r="G1009" s="764"/>
      <c r="H1009" s="358"/>
      <c r="I1009" s="252"/>
      <c r="J1009" s="264"/>
    </row>
    <row r="1010" spans="1:10" ht="15" thickBot="1">
      <c r="A1010" s="819" t="s">
        <v>12403</v>
      </c>
      <c r="B1010" s="820" t="s">
        <v>3436</v>
      </c>
      <c r="C1010" s="2288">
        <v>9.7000000000000003E-2</v>
      </c>
      <c r="D1010" s="1608">
        <v>100</v>
      </c>
      <c r="E1010" s="1595">
        <f t="shared" ref="E1010:E1014" si="129">E989*3</f>
        <v>61.53</v>
      </c>
      <c r="F1010" s="779">
        <f t="shared" ref="F1010" si="130">ROUND(E1010*(1-$F$11),2)</f>
        <v>61.53</v>
      </c>
      <c r="G1010" s="780">
        <f>H1010/D1010*1000</f>
        <v>3870</v>
      </c>
      <c r="H1010" s="659">
        <f>ROUND(IF('Заказ, cкидки и курсы валют'!$J$23*E1010/1000*D1010&lt;387,387,'Заказ, cкидки и курсы валют'!$J$23*E1010/1000*D1010)*(1-'Заказ, cкидки и курсы валют'!$I$12),2)</f>
        <v>387</v>
      </c>
      <c r="I1010" s="812"/>
      <c r="J1010" s="2100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464.4</v>
      </c>
    </row>
    <row r="1011" spans="1:10" ht="15" thickBot="1">
      <c r="A1011" s="822" t="s">
        <v>8056</v>
      </c>
      <c r="B1011" s="2142" t="s">
        <v>3081</v>
      </c>
      <c r="C1011" s="2288">
        <v>0.25</v>
      </c>
      <c r="D1011" s="2234">
        <v>100</v>
      </c>
      <c r="E1011" s="2138">
        <f t="shared" si="129"/>
        <v>96.84</v>
      </c>
      <c r="F1011" s="2104">
        <f t="shared" ref="F1011" si="131">ROUND(E1011*(1-$F$11),2)</f>
        <v>96.84</v>
      </c>
      <c r="G1011" s="2105">
        <f>H1011/D1011*1000</f>
        <v>3870</v>
      </c>
      <c r="H1011" s="659">
        <f>ROUND(IF('Заказ, cкидки и курсы валют'!$J$23*E1011/1000*D1011&lt;387,387,'Заказ, cкидки и курсы валют'!$J$23*E1011/1000*D1011)*(1-'Заказ, cкидки и курсы валют'!$I$12),2)</f>
        <v>387</v>
      </c>
      <c r="I1011" s="2163"/>
      <c r="J1011" s="2100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464.4</v>
      </c>
    </row>
    <row r="1012" spans="1:10" ht="15" thickBot="1">
      <c r="A1012" s="822" t="s">
        <v>8057</v>
      </c>
      <c r="B1012" s="2142" t="s">
        <v>3437</v>
      </c>
      <c r="C1012" s="2288">
        <v>0.36</v>
      </c>
      <c r="D1012" s="2234">
        <v>100</v>
      </c>
      <c r="E1012" s="2138">
        <f t="shared" si="129"/>
        <v>120.12</v>
      </c>
      <c r="F1012" s="2104">
        <f t="shared" ref="F1012:F1019" si="132">ROUND(E1012*(1-$F$11),2)</f>
        <v>120.12</v>
      </c>
      <c r="G1012" s="2105">
        <f t="shared" ref="G1012:G1019" si="133">H1012/D1012*1000</f>
        <v>3870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387</v>
      </c>
      <c r="I1012" s="2163"/>
      <c r="J1012" s="2100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464.4</v>
      </c>
    </row>
    <row r="1013" spans="1:10" ht="15" thickBot="1">
      <c r="A1013" s="822" t="s">
        <v>8058</v>
      </c>
      <c r="B1013" s="2142" t="s">
        <v>3438</v>
      </c>
      <c r="C1013" s="2288">
        <v>0.755</v>
      </c>
      <c r="D1013" s="2234">
        <v>100</v>
      </c>
      <c r="E1013" s="2138">
        <f t="shared" si="129"/>
        <v>232.56</v>
      </c>
      <c r="F1013" s="2104">
        <f t="shared" si="132"/>
        <v>232.56</v>
      </c>
      <c r="G1013" s="2105">
        <f t="shared" si="133"/>
        <v>3870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387</v>
      </c>
      <c r="I1013" s="2163"/>
      <c r="J1013" s="2100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464.4</v>
      </c>
    </row>
    <row r="1014" spans="1:10" ht="15" thickBot="1">
      <c r="A1014" s="822" t="s">
        <v>8059</v>
      </c>
      <c r="B1014" s="2142" t="s">
        <v>3439</v>
      </c>
      <c r="C1014" s="2288">
        <v>1.4</v>
      </c>
      <c r="D1014" s="2234">
        <v>100</v>
      </c>
      <c r="E1014" s="2138">
        <f t="shared" si="129"/>
        <v>393.33000000000004</v>
      </c>
      <c r="F1014" s="2104">
        <f t="shared" si="132"/>
        <v>393.33</v>
      </c>
      <c r="G1014" s="2105">
        <f t="shared" si="133"/>
        <v>4523.3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452.33</v>
      </c>
      <c r="I1014" s="2163"/>
      <c r="J1014" s="2100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542.79999999999995</v>
      </c>
    </row>
    <row r="1015" spans="1:10" ht="15" thickBot="1">
      <c r="A1015" s="822" t="s">
        <v>8060</v>
      </c>
      <c r="B1015" s="2142" t="s">
        <v>3069</v>
      </c>
      <c r="C1015" s="2288">
        <v>2.92</v>
      </c>
      <c r="D1015" s="2234">
        <v>50</v>
      </c>
      <c r="E1015" s="2138">
        <f t="shared" ref="E1015:E1021" si="134">E994*3</f>
        <v>769.83</v>
      </c>
      <c r="F1015" s="2104">
        <f t="shared" si="132"/>
        <v>769.83</v>
      </c>
      <c r="G1015" s="2105">
        <f t="shared" si="133"/>
        <v>8853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442.65</v>
      </c>
      <c r="I1015" s="2163"/>
      <c r="J1015" s="2100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531.17999999999995</v>
      </c>
    </row>
    <row r="1016" spans="1:10" ht="15" thickBot="1">
      <c r="A1016" s="822" t="s">
        <v>8061</v>
      </c>
      <c r="B1016" s="2142" t="s">
        <v>3070</v>
      </c>
      <c r="C1016" s="2288">
        <v>5.3</v>
      </c>
      <c r="D1016" s="2234">
        <v>50</v>
      </c>
      <c r="E1016" s="2138">
        <f t="shared" si="134"/>
        <v>1369.29</v>
      </c>
      <c r="F1016" s="2104">
        <f t="shared" si="132"/>
        <v>1369.29</v>
      </c>
      <c r="G1016" s="2105">
        <f t="shared" si="133"/>
        <v>15746.800000000001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787.34</v>
      </c>
      <c r="I1016" s="2163"/>
      <c r="J1016" s="2100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850.33</v>
      </c>
    </row>
    <row r="1017" spans="1:10" ht="15" thickBot="1">
      <c r="A1017" s="1478" t="s">
        <v>12421</v>
      </c>
      <c r="B1017" s="2142" t="s">
        <v>3071</v>
      </c>
      <c r="C1017" s="2288">
        <v>8</v>
      </c>
      <c r="D1017" s="2234">
        <v>20</v>
      </c>
      <c r="E1017" s="2138">
        <f t="shared" si="134"/>
        <v>1966.5</v>
      </c>
      <c r="F1017" s="2104">
        <f t="shared" ref="F1017" si="135">ROUND(E1017*(1-$F$11),2)</f>
        <v>1966.5</v>
      </c>
      <c r="G1017" s="2105">
        <f t="shared" ref="G1017" si="136">H1017/D1017*1000</f>
        <v>22615.000000000004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452.3</v>
      </c>
      <c r="I1017" s="2163"/>
      <c r="J1017" s="2100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542.76</v>
      </c>
    </row>
    <row r="1018" spans="1:10" ht="15" thickBot="1">
      <c r="A1018" s="822" t="s">
        <v>8062</v>
      </c>
      <c r="B1018" s="2142" t="s">
        <v>3072</v>
      </c>
      <c r="C1018" s="2288">
        <v>9.5399999999999991</v>
      </c>
      <c r="D1018" s="2234">
        <v>20</v>
      </c>
      <c r="E1018" s="2138">
        <f t="shared" si="134"/>
        <v>2413.41</v>
      </c>
      <c r="F1018" s="2104">
        <f t="shared" si="132"/>
        <v>2413.41</v>
      </c>
      <c r="G1018" s="2105">
        <f t="shared" si="133"/>
        <v>27754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555.08000000000004</v>
      </c>
      <c r="I1018" s="2163"/>
      <c r="J1018" s="2100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599.49</v>
      </c>
    </row>
    <row r="1019" spans="1:10" ht="15" thickBot="1">
      <c r="A1019" s="822" t="s">
        <v>8063</v>
      </c>
      <c r="B1019" s="2142" t="s">
        <v>3073</v>
      </c>
      <c r="C1019" s="2288">
        <v>14.27</v>
      </c>
      <c r="D1019" s="2234">
        <v>10</v>
      </c>
      <c r="E1019" s="2138">
        <f t="shared" si="134"/>
        <v>3891.4800000000005</v>
      </c>
      <c r="F1019" s="2104">
        <f t="shared" si="132"/>
        <v>3891.48</v>
      </c>
      <c r="G1019" s="2105">
        <f t="shared" si="133"/>
        <v>44751.999999999993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447.52</v>
      </c>
      <c r="I1019" s="2163"/>
      <c r="J1019" s="2100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537.02</v>
      </c>
    </row>
    <row r="1020" spans="1:10" ht="15" thickBot="1">
      <c r="A1020" s="822" t="s">
        <v>12422</v>
      </c>
      <c r="B1020" s="2142" t="s">
        <v>3075</v>
      </c>
      <c r="C1020" s="2288">
        <v>27.58</v>
      </c>
      <c r="D1020" s="2234">
        <v>10</v>
      </c>
      <c r="E1020" s="2138">
        <f t="shared" si="134"/>
        <v>7106.2199999999993</v>
      </c>
      <c r="F1020" s="2104">
        <f t="shared" ref="F1020" si="137">ROUND(E1020*(1-$F$11),2)</f>
        <v>7106.22</v>
      </c>
      <c r="G1020" s="2105">
        <f t="shared" ref="G1020" si="138">H1020/D1020*1000</f>
        <v>81722.000000000015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817.22</v>
      </c>
      <c r="I1020" s="2163"/>
      <c r="J1020" s="2100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882.6</v>
      </c>
    </row>
    <row r="1021" spans="1:10" ht="15" thickBot="1">
      <c r="A1021" s="823" t="s">
        <v>12423</v>
      </c>
      <c r="B1021" s="743" t="s">
        <v>3076</v>
      </c>
      <c r="C1021" s="2288">
        <v>48.32</v>
      </c>
      <c r="D1021" s="1613">
        <v>3</v>
      </c>
      <c r="E1021" s="1597">
        <f t="shared" si="134"/>
        <v>11455.41</v>
      </c>
      <c r="F1021" s="775">
        <f t="shared" ref="F1021" si="139">ROUND(E1021*(1-$F$11),2)</f>
        <v>11455.41</v>
      </c>
      <c r="G1021" s="776">
        <f t="shared" ref="G1021" si="140">H1021/D1021*1000</f>
        <v>131736.66666666666</v>
      </c>
      <c r="H1021" s="659">
        <f>ROUND(IF('Заказ, cкидки и курсы валют'!$J$23*E1021/1000*D1021&lt;387,387,'Заказ, cкидки и курсы валют'!$J$23*E1021/1000*D1021)*(1-'Заказ, cкидки и курсы валют'!$I$12),2)</f>
        <v>395.21</v>
      </c>
      <c r="I1021" s="380"/>
      <c r="J1021" s="2100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474.25</v>
      </c>
    </row>
    <row r="1022" spans="1:10" ht="13.5" thickBot="1"/>
    <row r="1023" spans="1:10" ht="18">
      <c r="A1023" s="1090" t="s">
        <v>6212</v>
      </c>
      <c r="B1023" s="1091"/>
      <c r="C1023" s="2378"/>
      <c r="D1023" s="428"/>
      <c r="E1023" s="428"/>
      <c r="F1023" s="66"/>
      <c r="G1023" s="1092"/>
      <c r="H1023" s="916"/>
      <c r="I1023" s="57"/>
    </row>
    <row r="1024" spans="1:10" ht="18">
      <c r="A1024" s="191"/>
      <c r="B1024" s="16"/>
      <c r="C1024" s="2377"/>
      <c r="D1024" s="923"/>
      <c r="E1024" s="685"/>
      <c r="F1024" s="441"/>
      <c r="G1024" s="84"/>
      <c r="H1024" s="83"/>
      <c r="I1024" s="132"/>
    </row>
    <row r="1025" spans="1:9">
      <c r="A1025" s="191"/>
      <c r="B1025" s="16"/>
      <c r="C1025" s="2377"/>
      <c r="D1025" s="924"/>
      <c r="E1025" s="430"/>
      <c r="F1025" s="465"/>
      <c r="G1025" s="689"/>
      <c r="H1025" s="16"/>
      <c r="I1025" s="132"/>
    </row>
    <row r="1026" spans="1:9">
      <c r="A1026" s="191"/>
      <c r="B1026" s="16"/>
      <c r="C1026" s="2377"/>
      <c r="D1026" s="924"/>
      <c r="E1026" s="430"/>
      <c r="F1026" s="465"/>
      <c r="G1026" s="689"/>
      <c r="H1026" s="16"/>
      <c r="I1026" s="132"/>
    </row>
    <row r="1027" spans="1:9">
      <c r="A1027" s="191"/>
      <c r="B1027" s="16"/>
      <c r="C1027" s="2377"/>
      <c r="D1027" s="924"/>
      <c r="E1027" s="430"/>
      <c r="F1027" s="465"/>
      <c r="G1027" s="689"/>
      <c r="H1027" s="16"/>
      <c r="I1027" s="132"/>
    </row>
    <row r="1028" spans="1:9" ht="18" thickBot="1">
      <c r="A1028" s="926" t="s">
        <v>7302</v>
      </c>
      <c r="B1028" s="136"/>
      <c r="C1028" s="2345"/>
      <c r="D1028" s="925"/>
      <c r="E1028" s="431"/>
      <c r="F1028" s="467"/>
      <c r="G1028" s="690"/>
      <c r="H1028" s="136"/>
      <c r="I1028" s="137"/>
    </row>
    <row r="1029" spans="1:9" ht="40">
      <c r="A1029" s="148" t="s">
        <v>1013</v>
      </c>
      <c r="B1029" s="150" t="s">
        <v>1014</v>
      </c>
      <c r="C1029" s="2285" t="s">
        <v>665</v>
      </c>
      <c r="D1029" s="969" t="s">
        <v>2923</v>
      </c>
      <c r="E1029" s="434" t="s">
        <v>10276</v>
      </c>
      <c r="F1029" s="479" t="s">
        <v>2578</v>
      </c>
      <c r="G1029" s="967" t="s">
        <v>2427</v>
      </c>
      <c r="H1029" s="327" t="s">
        <v>493</v>
      </c>
      <c r="I1029" s="138" t="s">
        <v>4003</v>
      </c>
    </row>
    <row r="1030" spans="1:9" thickBot="1">
      <c r="A1030" s="156"/>
      <c r="B1030" s="312"/>
      <c r="C1030" s="2286" t="s">
        <v>3419</v>
      </c>
      <c r="D1030" s="373" t="s">
        <v>2428</v>
      </c>
      <c r="E1030" s="437" t="s">
        <v>264</v>
      </c>
      <c r="F1030" s="475">
        <f>'Заказ, cкидки и курсы валют'!$I$12</f>
        <v>0</v>
      </c>
      <c r="G1030" s="764"/>
      <c r="H1030" s="358"/>
      <c r="I1030" s="252"/>
    </row>
    <row r="1031" spans="1:9" ht="14.5">
      <c r="A1031" s="819" t="s">
        <v>6213</v>
      </c>
      <c r="B1031" s="820" t="s">
        <v>3081</v>
      </c>
      <c r="C1031" s="2288">
        <v>0.15</v>
      </c>
      <c r="D1031" s="1686">
        <v>1000</v>
      </c>
      <c r="E1031" s="530">
        <v>25.36</v>
      </c>
      <c r="F1031" s="779">
        <f>ROUND(E1031*(1-$F$11),2)</f>
        <v>25.36</v>
      </c>
      <c r="G1031" s="691">
        <f>H1031/D1031*1000</f>
        <v>387</v>
      </c>
      <c r="H1031" s="659">
        <f>ROUND(IF('Заказ, cкидки и курсы валют'!$J$23*E1031/1000*D1031&lt;387,387,'Заказ, cкидки и курсы валют'!$J$23*E1031/1000*D1031)*(1-'Заказ, cкидки и курсы валют'!$I$12),2)</f>
        <v>387</v>
      </c>
      <c r="I1031" s="812"/>
    </row>
    <row r="1032" spans="1:9" ht="14.5">
      <c r="A1032" s="822" t="s">
        <v>6214</v>
      </c>
      <c r="B1032" s="706" t="s">
        <v>3437</v>
      </c>
      <c r="C1032" s="2288">
        <v>0.36</v>
      </c>
      <c r="D1032" s="970">
        <v>2000</v>
      </c>
      <c r="E1032" s="530">
        <v>38.979999999999997</v>
      </c>
      <c r="F1032" s="471">
        <f t="shared" ref="F1032:F1039" si="141">ROUND(E1032*(1-$F$11),2)</f>
        <v>38.979999999999997</v>
      </c>
      <c r="G1032" s="691">
        <f t="shared" ref="G1032:G1041" si="142">H1032/D1032*1000</f>
        <v>448.27</v>
      </c>
      <c r="H1032" s="2065">
        <f>ROUND(IF('Заказ, cкидки и курсы валют'!$J$23*E1032/1000*D1032&lt;373,373,'Заказ, cкидки и курсы валют'!$J$23*E1032/1000*D1032)*(1-'Заказ, cкидки и курсы валют'!$I$12),2)</f>
        <v>896.54</v>
      </c>
      <c r="I1032" s="377"/>
    </row>
    <row r="1033" spans="1:9" ht="14.5">
      <c r="A1033" s="822" t="s">
        <v>6215</v>
      </c>
      <c r="B1033" s="706" t="s">
        <v>3438</v>
      </c>
      <c r="C1033" s="2288">
        <v>0.83</v>
      </c>
      <c r="D1033" s="970">
        <v>1000</v>
      </c>
      <c r="E1033" s="530">
        <v>80.16</v>
      </c>
      <c r="F1033" s="471">
        <f t="shared" si="141"/>
        <v>80.16</v>
      </c>
      <c r="G1033" s="691">
        <f t="shared" si="142"/>
        <v>921.84</v>
      </c>
      <c r="H1033" s="2065">
        <f>ROUND(IF('Заказ, cкидки и курсы валют'!$J$23*E1033/1000*D1033&lt;373,373,'Заказ, cкидки и курсы валют'!$J$23*E1033/1000*D1033)*(1-'Заказ, cкидки и курсы валют'!$I$12),2)</f>
        <v>921.84</v>
      </c>
      <c r="I1033" s="377"/>
    </row>
    <row r="1034" spans="1:9" ht="14.5">
      <c r="A1034" s="822" t="s">
        <v>6216</v>
      </c>
      <c r="B1034" s="706" t="s">
        <v>3439</v>
      </c>
      <c r="C1034" s="2288">
        <v>1.49</v>
      </c>
      <c r="D1034" s="970">
        <v>1000</v>
      </c>
      <c r="E1034" s="530">
        <v>134.25</v>
      </c>
      <c r="F1034" s="471">
        <f t="shared" si="141"/>
        <v>134.25</v>
      </c>
      <c r="G1034" s="691">
        <f t="shared" si="142"/>
        <v>1543.88</v>
      </c>
      <c r="H1034" s="2065">
        <f>ROUND(IF('Заказ, cкидки и курсы валют'!$J$23*E1034/1000*D1034&lt;373,373,'Заказ, cкидки и курсы валют'!$J$23*E1034/1000*D1034)*(1-'Заказ, cкидки и курсы валют'!$I$12),2)</f>
        <v>1543.88</v>
      </c>
      <c r="I1034" s="377"/>
    </row>
    <row r="1035" spans="1:9" ht="14.5">
      <c r="A1035" s="822" t="s">
        <v>6547</v>
      </c>
      <c r="B1035" s="706" t="s">
        <v>3069</v>
      </c>
      <c r="C1035" s="2288">
        <v>2.42</v>
      </c>
      <c r="D1035" s="970">
        <v>1000</v>
      </c>
      <c r="E1035" s="530">
        <v>205.05</v>
      </c>
      <c r="F1035" s="471">
        <f t="shared" si="141"/>
        <v>205.05</v>
      </c>
      <c r="G1035" s="691">
        <f t="shared" si="142"/>
        <v>2358.08</v>
      </c>
      <c r="H1035" s="2065">
        <f>ROUND(IF('Заказ, cкидки и курсы валют'!$J$23*E1035/1000*D1035&lt;373,373,'Заказ, cкидки и курсы валют'!$J$23*E1035/1000*D1035)*(1-'Заказ, cкидки и курсы валют'!$I$12),2)</f>
        <v>2358.08</v>
      </c>
      <c r="I1035" s="377"/>
    </row>
    <row r="1036" spans="1:9" ht="14.5">
      <c r="A1036" s="822" t="s">
        <v>6217</v>
      </c>
      <c r="B1036" s="706" t="s">
        <v>3070</v>
      </c>
      <c r="C1036" s="2288">
        <v>3.82</v>
      </c>
      <c r="D1036" s="970">
        <v>500</v>
      </c>
      <c r="E1036" s="530">
        <v>286.01</v>
      </c>
      <c r="F1036" s="471">
        <f t="shared" si="141"/>
        <v>286.01</v>
      </c>
      <c r="G1036" s="691">
        <f t="shared" si="142"/>
        <v>3289.12</v>
      </c>
      <c r="H1036" s="2065">
        <f>ROUND(IF('Заказ, cкидки и курсы валют'!$J$23*E1036/1000*D1036&lt;373,373,'Заказ, cкидки и курсы валют'!$J$23*E1036/1000*D1036)*(1-'Заказ, cкидки и курсы валют'!$I$12),2)</f>
        <v>1644.56</v>
      </c>
      <c r="I1036" s="377"/>
    </row>
    <row r="1037" spans="1:9" ht="14.5">
      <c r="A1037" s="822" t="s">
        <v>6218</v>
      </c>
      <c r="B1037" s="706" t="s">
        <v>3071</v>
      </c>
      <c r="C1037" s="2288">
        <v>5.82</v>
      </c>
      <c r="D1037" s="970">
        <v>500</v>
      </c>
      <c r="E1037" s="530">
        <v>497.75</v>
      </c>
      <c r="F1037" s="471">
        <f t="shared" si="141"/>
        <v>497.75</v>
      </c>
      <c r="G1037" s="691">
        <f t="shared" si="142"/>
        <v>5724.12</v>
      </c>
      <c r="H1037" s="2065">
        <f>ROUND(IF('Заказ, cкидки и курсы валют'!$J$23*E1037/1000*D1037&lt;373,373,'Заказ, cкидки и курсы валют'!$J$23*E1037/1000*D1037)*(1-'Заказ, cкидки и курсы валют'!$I$12),2)</f>
        <v>2862.06</v>
      </c>
      <c r="I1037" s="377"/>
    </row>
    <row r="1038" spans="1:9" ht="14.5">
      <c r="A1038" s="822" t="s">
        <v>6219</v>
      </c>
      <c r="B1038" s="706" t="s">
        <v>3072</v>
      </c>
      <c r="C1038" s="2288">
        <v>8.91</v>
      </c>
      <c r="D1038" s="970">
        <v>500</v>
      </c>
      <c r="E1038" s="530">
        <v>692.78</v>
      </c>
      <c r="F1038" s="471">
        <f t="shared" si="141"/>
        <v>692.78</v>
      </c>
      <c r="G1038" s="691">
        <f t="shared" si="142"/>
        <v>7966.98</v>
      </c>
      <c r="H1038" s="2065">
        <f>ROUND(IF('Заказ, cкидки и курсы валют'!$J$23*E1038/1000*D1038&lt;373,373,'Заказ, cкидки и курсы валют'!$J$23*E1038/1000*D1038)*(1-'Заказ, cкидки и курсы валют'!$I$12),2)</f>
        <v>3983.49</v>
      </c>
      <c r="I1038" s="377"/>
    </row>
    <row r="1039" spans="1:9" ht="14.5">
      <c r="A1039" s="822" t="s">
        <v>6220</v>
      </c>
      <c r="B1039" s="706" t="s">
        <v>3073</v>
      </c>
      <c r="C1039" s="2288">
        <v>13.04</v>
      </c>
      <c r="D1039" s="970">
        <v>100</v>
      </c>
      <c r="E1039" s="530">
        <v>1184.04</v>
      </c>
      <c r="F1039" s="471">
        <f t="shared" si="141"/>
        <v>1184.04</v>
      </c>
      <c r="G1039" s="691">
        <f t="shared" si="142"/>
        <v>13616.5</v>
      </c>
      <c r="H1039" s="2065">
        <f>ROUND(IF('Заказ, cкидки и курсы валют'!$J$23*E1039/1000*D1039&lt;373,373,'Заказ, cкидки и курсы валют'!$J$23*E1039/1000*D1039)*(1-'Заказ, cкидки и курсы валют'!$I$12),2)</f>
        <v>1361.65</v>
      </c>
      <c r="I1039" s="377"/>
    </row>
    <row r="1040" spans="1:9" ht="14.5">
      <c r="A1040" s="822" t="s">
        <v>6548</v>
      </c>
      <c r="B1040" s="706" t="s">
        <v>3076</v>
      </c>
      <c r="C1040" s="2288">
        <v>43.52</v>
      </c>
      <c r="D1040" s="970">
        <v>50</v>
      </c>
      <c r="E1040" s="530">
        <v>4338.8599999999997</v>
      </c>
      <c r="F1040" s="471">
        <f t="shared" ref="F1040" si="143">ROUND(E1040*(1-$F$11),2)</f>
        <v>4338.8599999999997</v>
      </c>
      <c r="G1040" s="691">
        <f t="shared" si="142"/>
        <v>49896.800000000003</v>
      </c>
      <c r="H1040" s="2065">
        <f>ROUND(IF('Заказ, cкидки и курсы валют'!$J$23*E1040/1000*D1040&lt;373,373,'Заказ, cкидки и курсы валют'!$J$23*E1040/1000*D1040)*(1-'Заказ, cкидки и курсы валют'!$I$12),2)</f>
        <v>2494.84</v>
      </c>
      <c r="I1040" s="377"/>
    </row>
    <row r="1041" spans="1:10" ht="15" thickBot="1">
      <c r="A1041" s="823" t="s">
        <v>10549</v>
      </c>
      <c r="B1041" s="743" t="s">
        <v>3078</v>
      </c>
      <c r="C1041" s="2288">
        <v>100</v>
      </c>
      <c r="D1041" s="1687">
        <v>50</v>
      </c>
      <c r="E1041" s="530">
        <v>6476.58</v>
      </c>
      <c r="F1041" s="775">
        <f>ROUND(E1041*(1-$F$11),2)</f>
        <v>6476.58</v>
      </c>
      <c r="G1041" s="691">
        <f t="shared" si="142"/>
        <v>74480.600000000006</v>
      </c>
      <c r="H1041" s="2065">
        <f>ROUND(IF('Заказ, cкидки и курсы валют'!$J$23*E1041/1000*D1041&lt;373,373,'Заказ, cкидки и курсы валют'!$J$23*E1041/1000*D1041)*(1-'Заказ, cкидки и курсы валют'!$I$12),2)</f>
        <v>3724.03</v>
      </c>
      <c r="I1041" s="380"/>
    </row>
    <row r="1042" spans="1:10" ht="13.5" thickBot="1"/>
    <row r="1043" spans="1:10" ht="18">
      <c r="A1043" s="1090" t="s">
        <v>6212</v>
      </c>
      <c r="B1043" s="1091"/>
      <c r="C1043" s="2378"/>
      <c r="D1043" s="428"/>
      <c r="E1043" s="428"/>
      <c r="F1043" s="66"/>
      <c r="G1043" s="1092"/>
      <c r="H1043" s="916"/>
      <c r="I1043" s="1093"/>
    </row>
    <row r="1044" spans="1:10" ht="18">
      <c r="A1044" s="191"/>
      <c r="B1044" s="16"/>
      <c r="C1044" s="2377"/>
      <c r="D1044" s="923"/>
      <c r="E1044" s="685"/>
      <c r="F1044" s="441"/>
      <c r="G1044" s="84"/>
      <c r="H1044" s="83"/>
      <c r="I1044" s="132"/>
    </row>
    <row r="1045" spans="1:10">
      <c r="A1045" s="191"/>
      <c r="B1045" s="16"/>
      <c r="C1045" s="2377"/>
      <c r="D1045" s="924"/>
      <c r="E1045" s="430"/>
      <c r="F1045" s="465"/>
      <c r="G1045" s="689"/>
      <c r="H1045" s="16"/>
      <c r="I1045" s="132"/>
    </row>
    <row r="1046" spans="1:10">
      <c r="A1046" s="191"/>
      <c r="B1046" s="16"/>
      <c r="C1046" s="2377"/>
      <c r="D1046" s="924"/>
      <c r="E1046" s="430"/>
      <c r="F1046" s="465"/>
      <c r="G1046" s="689"/>
      <c r="H1046" s="16"/>
      <c r="I1046" s="132"/>
    </row>
    <row r="1047" spans="1:10" ht="52.5" customHeight="1">
      <c r="A1047" s="191"/>
      <c r="B1047" s="16"/>
      <c r="C1047" s="2377"/>
      <c r="D1047" s="924"/>
      <c r="E1047" s="430"/>
      <c r="F1047" s="465"/>
      <c r="G1047" s="689"/>
      <c r="H1047" s="16"/>
      <c r="I1047" s="132"/>
    </row>
    <row r="1048" spans="1:10" ht="18" thickBot="1">
      <c r="A1048" s="1861" t="s">
        <v>7304</v>
      </c>
      <c r="B1048" s="136"/>
      <c r="C1048" s="2345"/>
      <c r="D1048" s="925"/>
      <c r="E1048" s="431"/>
      <c r="F1048" s="467"/>
      <c r="G1048" s="690"/>
      <c r="H1048" s="136"/>
      <c r="I1048" s="137"/>
    </row>
    <row r="1049" spans="1:10" ht="60">
      <c r="A1049" s="148" t="s">
        <v>1013</v>
      </c>
      <c r="B1049" s="150" t="s">
        <v>1014</v>
      </c>
      <c r="C1049" s="2285" t="s">
        <v>665</v>
      </c>
      <c r="D1049" s="969" t="s">
        <v>2923</v>
      </c>
      <c r="E1049" s="434" t="s">
        <v>10276</v>
      </c>
      <c r="F1049" s="479" t="s">
        <v>2578</v>
      </c>
      <c r="G1049" s="967" t="s">
        <v>2427</v>
      </c>
      <c r="H1049" s="327" t="s">
        <v>493</v>
      </c>
      <c r="I1049" s="138" t="s">
        <v>4003</v>
      </c>
      <c r="J1049" s="327" t="s">
        <v>11229</v>
      </c>
    </row>
    <row r="1050" spans="1:10" thickBot="1">
      <c r="A1050" s="156"/>
      <c r="B1050" s="312"/>
      <c r="C1050" s="2286" t="s">
        <v>3419</v>
      </c>
      <c r="D1050" s="373" t="s">
        <v>2428</v>
      </c>
      <c r="E1050" s="437" t="s">
        <v>264</v>
      </c>
      <c r="F1050" s="475">
        <f>'Заказ, cкидки и курсы валют'!$I$12</f>
        <v>0</v>
      </c>
      <c r="G1050" s="764"/>
      <c r="H1050" s="358"/>
      <c r="I1050" s="252"/>
      <c r="J1050" s="264"/>
    </row>
    <row r="1051" spans="1:10" ht="15" thickBot="1">
      <c r="A1051" s="819" t="s">
        <v>8064</v>
      </c>
      <c r="B1051" s="820" t="s">
        <v>3081</v>
      </c>
      <c r="C1051" s="2288">
        <v>0.15</v>
      </c>
      <c r="D1051" s="1608">
        <v>200</v>
      </c>
      <c r="E1051" s="1595">
        <f>E1031*3</f>
        <v>76.08</v>
      </c>
      <c r="F1051" s="779">
        <f>ROUND(E1051*(1-$F$11),2)</f>
        <v>76.08</v>
      </c>
      <c r="G1051" s="691">
        <f>H1051/D1051*1000</f>
        <v>1935</v>
      </c>
      <c r="H1051" s="659">
        <f>ROUND(IF('Заказ, cкидки и курсы валют'!$J$23*E1051/1000*D1051&lt;387,387,'Заказ, cкидки и курсы валют'!$J$23*E1051/1000*D1051)*(1-'Заказ, cкидки и курсы валют'!$I$12),2)</f>
        <v>387</v>
      </c>
      <c r="I1051" s="812"/>
      <c r="J1051" s="96">
        <f>ROUND(IF(H1051&lt;'Заказ, cкидки и курсы валют'!$B$39,H1051*0.54*100/(100-'Заказ, cкидки и курсы валют'!$C$39),IF(H1051&lt;'Заказ, cкидки и курсы валют'!$B$40,H1051*0.54*100/(100-'Заказ, cкидки и курсы валют'!$C$40),IF(H1051&lt;'Заказ, cкидки и курсы валют'!$B$41,H1051*0.54*100/(100-'Заказ, cкидки и курсы валют'!$C$41),IF(H1051&lt;'Заказ, cкидки и курсы валют'!$B$42,H1051*0.54*100/(100-'Заказ, cкидки и курсы валют'!$C$42),IF(H1051&lt;'Заказ, cкидки и курсы валют'!$B$43,H1051*0.54*100/(100-'Заказ, cкидки и курсы валют'!$C$43),H1051))))),2)</f>
        <v>464.4</v>
      </c>
    </row>
    <row r="1052" spans="1:10" ht="15" thickBot="1">
      <c r="A1052" s="822" t="s">
        <v>8065</v>
      </c>
      <c r="B1052" s="706" t="s">
        <v>3437</v>
      </c>
      <c r="C1052" s="2288">
        <v>0.36</v>
      </c>
      <c r="D1052" s="1556">
        <v>200</v>
      </c>
      <c r="E1052" s="1572">
        <f t="shared" ref="E1052:E1058" si="144">E1032*3</f>
        <v>116.94</v>
      </c>
      <c r="F1052" s="471">
        <f t="shared" ref="F1052:F1061" si="145">ROUND(E1052*(1-$F$11),2)</f>
        <v>116.94</v>
      </c>
      <c r="G1052" s="691">
        <f t="shared" ref="G1052:G1061" si="146">H1052/D1052*1000</f>
        <v>1935</v>
      </c>
      <c r="H1052" s="659">
        <f>ROUND(IF('Заказ, cкидки и курсы валют'!$J$23*E1052/1000*D1052&lt;387,387,'Заказ, cкидки и курсы валют'!$J$23*E1052/1000*D1052)*(1-'Заказ, cкидки и курсы валют'!$I$12),2)</f>
        <v>387</v>
      </c>
      <c r="I1052" s="377"/>
      <c r="J1052" s="96">
        <f>ROUND(IF(H1052&lt;'Заказ, cкидки и курсы валют'!$B$39,H1052*0.54*100/(100-'Заказ, cкидки и курсы валют'!$C$39),IF(H1052&lt;'Заказ, cкидки и курсы валют'!$B$40,H1052*0.54*100/(100-'Заказ, cкидки и курсы валют'!$C$40),IF(H1052&lt;'Заказ, cкидки и курсы валют'!$B$41,H1052*0.54*100/(100-'Заказ, cкидки и курсы валют'!$C$41),IF(H1052&lt;'Заказ, cкидки и курсы валют'!$B$42,H1052*0.54*100/(100-'Заказ, cкидки и курсы валют'!$C$42),IF(H1052&lt;'Заказ, cкидки и курсы валют'!$B$43,H1052*0.54*100/(100-'Заказ, cкидки и курсы валют'!$C$43),H1052))))),2)</f>
        <v>464.4</v>
      </c>
    </row>
    <row r="1053" spans="1:10" ht="15" thickBot="1">
      <c r="A1053" s="822" t="s">
        <v>8066</v>
      </c>
      <c r="B1053" s="706" t="s">
        <v>3438</v>
      </c>
      <c r="C1053" s="2288">
        <v>0.83</v>
      </c>
      <c r="D1053" s="1556">
        <v>100</v>
      </c>
      <c r="E1053" s="1572">
        <f t="shared" si="144"/>
        <v>240.48</v>
      </c>
      <c r="F1053" s="471">
        <f t="shared" si="145"/>
        <v>240.48</v>
      </c>
      <c r="G1053" s="691">
        <f t="shared" si="146"/>
        <v>3870</v>
      </c>
      <c r="H1053" s="659">
        <f>ROUND(IF('Заказ, cкидки и курсы валют'!$J$23*E1053/1000*D1053&lt;387,387,'Заказ, cкидки и курсы валют'!$J$23*E1053/1000*D1053)*(1-'Заказ, cкидки и курсы валют'!$I$12),2)</f>
        <v>387</v>
      </c>
      <c r="I1053" s="377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464.4</v>
      </c>
    </row>
    <row r="1054" spans="1:10" ht="15" thickBot="1">
      <c r="A1054" s="822" t="s">
        <v>8067</v>
      </c>
      <c r="B1054" s="706" t="s">
        <v>3439</v>
      </c>
      <c r="C1054" s="2288">
        <v>1.49</v>
      </c>
      <c r="D1054" s="1556">
        <v>100</v>
      </c>
      <c r="E1054" s="1572">
        <f t="shared" si="144"/>
        <v>402.75</v>
      </c>
      <c r="F1054" s="471">
        <f t="shared" si="145"/>
        <v>402.75</v>
      </c>
      <c r="G1054" s="691">
        <f t="shared" si="146"/>
        <v>4631.6000000000004</v>
      </c>
      <c r="H1054" s="659">
        <f>ROUND(IF('Заказ, cкидки и курсы валют'!$J$23*E1054/1000*D1054&lt;387,387,'Заказ, cкидки и курсы валют'!$J$23*E1054/1000*D1054)*(1-'Заказ, cкидки и курсы валют'!$I$12),2)</f>
        <v>463.16</v>
      </c>
      <c r="I1054" s="377"/>
      <c r="J1054" s="96">
        <f>ROUND(IF(H1054&lt;'Заказ, cкидки и курсы валют'!$B$39,H1054*0.54*100/(100-'Заказ, cкидки и курсы валют'!$C$39),IF(H1054&lt;'Заказ, cкидки и курсы валют'!$B$40,H1054*0.54*100/(100-'Заказ, cкидки и курсы валют'!$C$40),IF(H1054&lt;'Заказ, cкидки и курсы валют'!$B$41,H1054*0.54*100/(100-'Заказ, cкидки и курсы валют'!$C$41),IF(H1054&lt;'Заказ, cкидки и курсы валют'!$B$42,H1054*0.54*100/(100-'Заказ, cкидки и курсы валют'!$C$42),IF(H1054&lt;'Заказ, cкидки и курсы валют'!$B$43,H1054*0.54*100/(100-'Заказ, cкидки и курсы валют'!$C$43),H1054))))),2)</f>
        <v>555.79</v>
      </c>
    </row>
    <row r="1055" spans="1:10" ht="15" thickBot="1">
      <c r="A1055" s="822" t="s">
        <v>8068</v>
      </c>
      <c r="B1055" s="706" t="s">
        <v>3069</v>
      </c>
      <c r="C1055" s="2288">
        <v>2.42</v>
      </c>
      <c r="D1055" s="1556">
        <v>50</v>
      </c>
      <c r="E1055" s="1572">
        <f t="shared" si="144"/>
        <v>615.15000000000009</v>
      </c>
      <c r="F1055" s="471">
        <f t="shared" si="145"/>
        <v>615.15</v>
      </c>
      <c r="G1055" s="691">
        <f t="shared" si="146"/>
        <v>7740</v>
      </c>
      <c r="H1055" s="659">
        <f>ROUND(IF('Заказ, cкидки и курсы валют'!$J$23*E1055/1000*D1055&lt;387,387,'Заказ, cкидки и курсы валют'!$J$23*E1055/1000*D1055)*(1-'Заказ, cкидки и курсы валют'!$I$12),2)</f>
        <v>387</v>
      </c>
      <c r="I1055" s="377"/>
      <c r="J1055" s="96">
        <f>ROUND(IF(H1055&lt;'Заказ, cкидки и курсы валют'!$B$39,H1055*0.54*100/(100-'Заказ, cкидки и курсы валют'!$C$39),IF(H1055&lt;'Заказ, cкидки и курсы валют'!$B$40,H1055*0.54*100/(100-'Заказ, cкидки и курсы валют'!$C$40),IF(H1055&lt;'Заказ, cкидки и курсы валют'!$B$41,H1055*0.54*100/(100-'Заказ, cкидки и курсы валют'!$C$41),IF(H1055&lt;'Заказ, cкидки и курсы валют'!$B$42,H1055*0.54*100/(100-'Заказ, cкидки и курсы валют'!$C$42),IF(H1055&lt;'Заказ, cкидки и курсы валют'!$B$43,H1055*0.54*100/(100-'Заказ, cкидки и курсы валют'!$C$43),H1055))))),2)</f>
        <v>464.4</v>
      </c>
    </row>
    <row r="1056" spans="1:10" ht="15" thickBot="1">
      <c r="A1056" s="822" t="s">
        <v>8069</v>
      </c>
      <c r="B1056" s="706" t="s">
        <v>3070</v>
      </c>
      <c r="C1056" s="2288">
        <v>3.82</v>
      </c>
      <c r="D1056" s="1556">
        <v>50</v>
      </c>
      <c r="E1056" s="1572">
        <f t="shared" si="144"/>
        <v>858.03</v>
      </c>
      <c r="F1056" s="471">
        <f t="shared" si="145"/>
        <v>858.03</v>
      </c>
      <c r="G1056" s="691">
        <f t="shared" si="146"/>
        <v>9867.4</v>
      </c>
      <c r="H1056" s="659">
        <f>ROUND(IF('Заказ, cкидки и курсы валют'!$J$23*E1056/1000*D1056&lt;387,387,'Заказ, cкидки и курсы валют'!$J$23*E1056/1000*D1056)*(1-'Заказ, cкидки и курсы валют'!$I$12),2)</f>
        <v>493.37</v>
      </c>
      <c r="I1056" s="377"/>
      <c r="J1056" s="96">
        <f>ROUND(IF(H1056&lt;'Заказ, cкидки и курсы валют'!$B$39,H1056*0.54*100/(100-'Заказ, cкидки и курсы валют'!$C$39),IF(H1056&lt;'Заказ, cкидки и курсы валют'!$B$40,H1056*0.54*100/(100-'Заказ, cкидки и курсы валют'!$C$40),IF(H1056&lt;'Заказ, cкидки и курсы валют'!$B$41,H1056*0.54*100/(100-'Заказ, cкидки и курсы валют'!$C$41),IF(H1056&lt;'Заказ, cкидки и курсы валют'!$B$42,H1056*0.54*100/(100-'Заказ, cкидки и курсы валют'!$C$42),IF(H1056&lt;'Заказ, cкидки и курсы валют'!$B$43,H1056*0.54*100/(100-'Заказ, cкидки и курсы валют'!$C$43),H1056))))),2)</f>
        <v>592.04</v>
      </c>
    </row>
    <row r="1057" spans="1:10" ht="15" thickBot="1">
      <c r="A1057" s="822" t="s">
        <v>8070</v>
      </c>
      <c r="B1057" s="706" t="s">
        <v>3071</v>
      </c>
      <c r="C1057" s="2288">
        <v>5.82</v>
      </c>
      <c r="D1057" s="1556">
        <v>50</v>
      </c>
      <c r="E1057" s="1572">
        <f t="shared" si="144"/>
        <v>1493.25</v>
      </c>
      <c r="F1057" s="471">
        <f t="shared" si="145"/>
        <v>1493.25</v>
      </c>
      <c r="G1057" s="691">
        <f t="shared" si="146"/>
        <v>17172.400000000001</v>
      </c>
      <c r="H1057" s="659">
        <f>ROUND(IF('Заказ, cкидки и курсы валют'!$J$23*E1057/1000*D1057&lt;387,387,'Заказ, cкидки и курсы валют'!$J$23*E1057/1000*D1057)*(1-'Заказ, cкидки и курсы валют'!$I$12),2)</f>
        <v>858.62</v>
      </c>
      <c r="I1057" s="377"/>
      <c r="J1057" s="96">
        <f>ROUND(IF(H1057&lt;'Заказ, cкидки и курсы валют'!$B$39,H1057*0.54*100/(100-'Заказ, cкидки и курсы валют'!$C$39),IF(H1057&lt;'Заказ, cкидки и курсы валют'!$B$40,H1057*0.54*100/(100-'Заказ, cкидки и курсы валют'!$C$40),IF(H1057&lt;'Заказ, cкидки и курсы валют'!$B$41,H1057*0.54*100/(100-'Заказ, cкидки и курсы валют'!$C$41),IF(H1057&lt;'Заказ, cкидки и курсы валют'!$B$42,H1057*0.54*100/(100-'Заказ, cкидки и курсы валют'!$C$42),IF(H1057&lt;'Заказ, cкидки и курсы валют'!$B$43,H1057*0.54*100/(100-'Заказ, cкидки и курсы валют'!$C$43),H1057))))),2)</f>
        <v>927.31</v>
      </c>
    </row>
    <row r="1058" spans="1:10" ht="15" thickBot="1">
      <c r="A1058" s="822" t="s">
        <v>8071</v>
      </c>
      <c r="B1058" s="706" t="s">
        <v>3072</v>
      </c>
      <c r="C1058" s="2288">
        <v>8.91</v>
      </c>
      <c r="D1058" s="1556">
        <v>20</v>
      </c>
      <c r="E1058" s="1572">
        <f t="shared" si="144"/>
        <v>2078.34</v>
      </c>
      <c r="F1058" s="471">
        <f t="shared" si="145"/>
        <v>2078.34</v>
      </c>
      <c r="G1058" s="691">
        <f t="shared" si="146"/>
        <v>23901</v>
      </c>
      <c r="H1058" s="659">
        <f>ROUND(IF('Заказ, cкидки и курсы валют'!$J$23*E1058/1000*D1058&lt;387,387,'Заказ, cкидки и курсы валют'!$J$23*E1058/1000*D1058)*(1-'Заказ, cкидки и курсы валют'!$I$12),2)</f>
        <v>478.02</v>
      </c>
      <c r="I1058" s="377"/>
      <c r="J1058" s="96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573.62</v>
      </c>
    </row>
    <row r="1059" spans="1:10" ht="15" thickBot="1">
      <c r="A1059" s="822" t="s">
        <v>8072</v>
      </c>
      <c r="B1059" s="706" t="s">
        <v>3073</v>
      </c>
      <c r="C1059" s="2288">
        <v>13.04</v>
      </c>
      <c r="D1059" s="1556">
        <v>10</v>
      </c>
      <c r="E1059" s="1572">
        <f>E1039*3</f>
        <v>3552.12</v>
      </c>
      <c r="F1059" s="471">
        <f t="shared" si="145"/>
        <v>3552.12</v>
      </c>
      <c r="G1059" s="691">
        <f t="shared" si="146"/>
        <v>40849.000000000007</v>
      </c>
      <c r="H1059" s="659">
        <f>ROUND(IF('Заказ, cкидки и курсы валют'!$J$23*E1059/1000*D1059&lt;387,387,'Заказ, cкидки и курсы валют'!$J$23*E1059/1000*D1059)*(1-'Заказ, cкидки и курсы валют'!$I$12),2)</f>
        <v>408.49</v>
      </c>
      <c r="I1059" s="377"/>
      <c r="J1059" s="96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490.19</v>
      </c>
    </row>
    <row r="1060" spans="1:10" ht="15" thickBot="1">
      <c r="A1060" s="822" t="s">
        <v>8073</v>
      </c>
      <c r="B1060" s="706" t="s">
        <v>3076</v>
      </c>
      <c r="C1060" s="2288">
        <v>43.52</v>
      </c>
      <c r="D1060" s="1556">
        <v>5</v>
      </c>
      <c r="E1060" s="1572">
        <f>E1040*3</f>
        <v>13016.579999999998</v>
      </c>
      <c r="F1060" s="471">
        <f t="shared" ref="F1060" si="147">ROUND(E1060*(1-$F$11),2)</f>
        <v>13016.58</v>
      </c>
      <c r="G1060" s="691">
        <f t="shared" si="146"/>
        <v>149690</v>
      </c>
      <c r="H1060" s="659">
        <f>ROUND(IF('Заказ, cкидки и курсы валют'!$J$23*E1060/1000*D1060&lt;387,387,'Заказ, cкидки и курсы валют'!$J$23*E1060/1000*D1060)*(1-'Заказ, cкидки и курсы валют'!$I$12),2)</f>
        <v>748.45</v>
      </c>
      <c r="I1060" s="377"/>
      <c r="J1060" s="96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808.33</v>
      </c>
    </row>
    <row r="1061" spans="1:10" ht="15" thickBot="1">
      <c r="A1061" s="1690" t="s">
        <v>10729</v>
      </c>
      <c r="B1061" s="1691" t="s">
        <v>3078</v>
      </c>
      <c r="C1061" s="2288">
        <v>100</v>
      </c>
      <c r="D1061" s="1692">
        <v>5</v>
      </c>
      <c r="E1061" s="1597">
        <f>E1041*3</f>
        <v>19429.739999999998</v>
      </c>
      <c r="F1061" s="775">
        <f t="shared" si="145"/>
        <v>19429.740000000002</v>
      </c>
      <c r="G1061" s="691">
        <f t="shared" si="146"/>
        <v>223442</v>
      </c>
      <c r="H1061" s="659">
        <f>ROUND(IF('Заказ, cкидки и курсы валют'!$J$23*E1061/1000*D1061&lt;387,387,'Заказ, cкидки и курсы валют'!$J$23*E1061/1000*D1061)*(1-'Заказ, cкидки и курсы валют'!$I$12),2)</f>
        <v>1117.21</v>
      </c>
      <c r="I1061" s="380"/>
      <c r="J1061" s="96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1117.21</v>
      </c>
    </row>
    <row r="1062" spans="1:10" ht="13.5" thickBot="1"/>
    <row r="1063" spans="1:10" ht="18">
      <c r="A1063" s="1090" t="s">
        <v>8446</v>
      </c>
      <c r="B1063" s="1091"/>
      <c r="C1063" s="2378"/>
      <c r="D1063" s="428"/>
      <c r="E1063" s="428"/>
      <c r="F1063" s="66"/>
      <c r="G1063" s="1092"/>
      <c r="H1063" s="916"/>
      <c r="I1063" s="1093"/>
    </row>
    <row r="1064" spans="1:10" ht="18">
      <c r="A1064" s="191"/>
      <c r="B1064" s="16"/>
      <c r="C1064" s="2377"/>
      <c r="D1064" s="923"/>
      <c r="E1064" s="685"/>
      <c r="F1064" s="441"/>
      <c r="G1064" s="84"/>
      <c r="H1064" s="83"/>
      <c r="I1064" s="132"/>
    </row>
    <row r="1065" spans="1:10">
      <c r="A1065" s="191"/>
      <c r="B1065" s="16"/>
      <c r="C1065" s="2377"/>
      <c r="D1065" s="924"/>
      <c r="E1065" s="430"/>
      <c r="F1065" s="465"/>
      <c r="G1065" s="689"/>
      <c r="H1065" s="16"/>
      <c r="I1065" s="132"/>
    </row>
    <row r="1066" spans="1:10">
      <c r="A1066" s="191"/>
      <c r="B1066" s="16"/>
      <c r="C1066" s="2377"/>
      <c r="D1066" s="924"/>
      <c r="E1066" s="430"/>
      <c r="F1066" s="465"/>
      <c r="G1066" s="689"/>
      <c r="H1066" s="16"/>
      <c r="I1066" s="132"/>
    </row>
    <row r="1067" spans="1:10">
      <c r="A1067" s="191"/>
      <c r="B1067" s="16"/>
      <c r="C1067" s="2377"/>
      <c r="D1067" s="924"/>
      <c r="E1067" s="430"/>
      <c r="F1067" s="465"/>
      <c r="G1067" s="689"/>
      <c r="H1067" s="16"/>
      <c r="I1067" s="132"/>
    </row>
    <row r="1068" spans="1:10" ht="18" thickBot="1">
      <c r="A1068" s="926" t="s">
        <v>10396</v>
      </c>
      <c r="B1068" s="136"/>
      <c r="C1068" s="2345"/>
      <c r="D1068" s="925"/>
      <c r="E1068" s="431"/>
      <c r="F1068" s="467"/>
      <c r="G1068" s="690"/>
      <c r="H1068" s="136"/>
      <c r="I1068" s="137"/>
    </row>
    <row r="1069" spans="1:10" ht="40">
      <c r="A1069" s="156" t="s">
        <v>1013</v>
      </c>
      <c r="B1069" s="157" t="s">
        <v>1014</v>
      </c>
      <c r="C1069" s="2286" t="s">
        <v>665</v>
      </c>
      <c r="D1069" s="373" t="s">
        <v>2923</v>
      </c>
      <c r="E1069" s="432" t="s">
        <v>10276</v>
      </c>
      <c r="F1069" s="469" t="s">
        <v>2578</v>
      </c>
      <c r="G1069" s="693" t="s">
        <v>2427</v>
      </c>
      <c r="H1069" s="264" t="s">
        <v>493</v>
      </c>
      <c r="I1069" s="160" t="s">
        <v>4003</v>
      </c>
    </row>
    <row r="1070" spans="1:10" thickBot="1">
      <c r="A1070" s="156"/>
      <c r="B1070" s="312"/>
      <c r="C1070" s="2286" t="s">
        <v>3419</v>
      </c>
      <c r="D1070" s="373" t="s">
        <v>2428</v>
      </c>
      <c r="E1070" s="437" t="s">
        <v>264</v>
      </c>
      <c r="F1070" s="475">
        <f>'Заказ, cкидки и курсы валют'!$I$12</f>
        <v>0</v>
      </c>
      <c r="G1070" s="764"/>
      <c r="H1070" s="358"/>
      <c r="I1070" s="252"/>
    </row>
    <row r="1071" spans="1:10" ht="14.5">
      <c r="A1071" s="819" t="s">
        <v>8440</v>
      </c>
      <c r="B1071" s="820" t="s">
        <v>8438</v>
      </c>
      <c r="C1071" s="2288">
        <v>43.6</v>
      </c>
      <c r="D1071" s="1608">
        <v>200</v>
      </c>
      <c r="E1071" s="530">
        <v>11017.49</v>
      </c>
      <c r="F1071" s="779">
        <f>ROUND(E1071*(1-$F$11),2)</f>
        <v>11017.49</v>
      </c>
      <c r="G1071" s="780">
        <f>'Заказ, cкидки и курсы валют'!$J$23*F1071</f>
        <v>126701.13499999999</v>
      </c>
      <c r="H1071" s="815">
        <f>ROUND((D1071/1000)*G1071,2)</f>
        <v>25340.23</v>
      </c>
      <c r="I1071" s="812"/>
    </row>
    <row r="1072" spans="1:10" ht="14.5">
      <c r="A1072" s="822" t="s">
        <v>8441</v>
      </c>
      <c r="B1072" s="706" t="s">
        <v>8439</v>
      </c>
      <c r="C1072" s="2288">
        <v>73</v>
      </c>
      <c r="D1072" s="1556">
        <v>200</v>
      </c>
      <c r="E1072" s="530">
        <v>9001.6200000000008</v>
      </c>
      <c r="F1072" s="471">
        <f t="shared" ref="F1072:F1073" si="148">ROUND(E1072*(1-$F$11),2)</f>
        <v>9001.6200000000008</v>
      </c>
      <c r="G1072" s="691">
        <f>'Заказ, cкидки и курсы валют'!$J$23*F1072</f>
        <v>103518.63</v>
      </c>
      <c r="H1072" s="710">
        <f t="shared" ref="H1072:H1073" si="149">ROUND((D1072/1000)*G1072,2)</f>
        <v>20703.73</v>
      </c>
      <c r="I1072" s="377"/>
    </row>
    <row r="1073" spans="1:9" ht="14.5">
      <c r="A1073" s="822" t="s">
        <v>10070</v>
      </c>
      <c r="B1073" s="706" t="s">
        <v>970</v>
      </c>
      <c r="C1073" s="2288">
        <v>121.9</v>
      </c>
      <c r="D1073" s="1556">
        <v>100</v>
      </c>
      <c r="E1073" s="530">
        <v>13056.31</v>
      </c>
      <c r="F1073" s="471">
        <f t="shared" si="148"/>
        <v>13056.31</v>
      </c>
      <c r="G1073" s="691">
        <f>'Заказ, cкидки и курсы валют'!$J$23*F1073</f>
        <v>150147.565</v>
      </c>
      <c r="H1073" s="710">
        <f t="shared" si="149"/>
        <v>15014.76</v>
      </c>
      <c r="I1073" s="377"/>
    </row>
    <row r="1074" spans="1:9" ht="14.5">
      <c r="A1074" s="822" t="s">
        <v>8442</v>
      </c>
      <c r="B1074" s="706" t="s">
        <v>3010</v>
      </c>
      <c r="C1074" s="2288">
        <v>170</v>
      </c>
      <c r="D1074" s="1556">
        <v>100</v>
      </c>
      <c r="E1074" s="530">
        <v>13738.7</v>
      </c>
      <c r="F1074" s="471">
        <f>ROUND(E1074*(1-$F$11),2)</f>
        <v>13738.7</v>
      </c>
      <c r="G1074" s="691">
        <f>'Заказ, cкидки и курсы валют'!$J$23*F1074</f>
        <v>157995.05000000002</v>
      </c>
      <c r="H1074" s="710">
        <f>ROUND((D1074/1000)*G1074,2)</f>
        <v>15799.51</v>
      </c>
      <c r="I1074" s="377"/>
    </row>
    <row r="1075" spans="1:9" ht="14.5">
      <c r="A1075" s="822" t="s">
        <v>8443</v>
      </c>
      <c r="B1075" s="706" t="s">
        <v>3011</v>
      </c>
      <c r="C1075" s="2288">
        <v>310</v>
      </c>
      <c r="D1075" s="1556">
        <v>50</v>
      </c>
      <c r="E1075" s="530">
        <v>22970.47</v>
      </c>
      <c r="F1075" s="471">
        <f>ROUND(E1075*(1-$F$11),2)</f>
        <v>22970.47</v>
      </c>
      <c r="G1075" s="691">
        <f>'Заказ, cкидки и курсы валют'!$J$23*F1075</f>
        <v>264160.40500000003</v>
      </c>
      <c r="H1075" s="710">
        <f>ROUND((D1075/1000)*G1075,2)</f>
        <v>13208.02</v>
      </c>
      <c r="I1075" s="377"/>
    </row>
    <row r="1076" spans="1:9" ht="14.5">
      <c r="A1076" s="822" t="s">
        <v>8444</v>
      </c>
      <c r="B1076" s="706" t="s">
        <v>3012</v>
      </c>
      <c r="C1076" s="2288">
        <v>485</v>
      </c>
      <c r="D1076" s="1556">
        <v>25</v>
      </c>
      <c r="E1076" s="530">
        <v>35407.5</v>
      </c>
      <c r="F1076" s="471">
        <f>ROUND(E1076*(1-$F$11),2)</f>
        <v>35407.5</v>
      </c>
      <c r="G1076" s="691">
        <f>'Заказ, cкидки и курсы валют'!$J$23*F1076</f>
        <v>407186.25</v>
      </c>
      <c r="H1076" s="710">
        <f>ROUND((D1076/1000)*G1076,2)</f>
        <v>10179.66</v>
      </c>
      <c r="I1076" s="377"/>
    </row>
    <row r="1077" spans="1:9" ht="14.5">
      <c r="A1077" s="822" t="s">
        <v>8445</v>
      </c>
      <c r="B1077" s="706" t="s">
        <v>3013</v>
      </c>
      <c r="C1077" s="2288">
        <v>715</v>
      </c>
      <c r="D1077" s="1556">
        <v>20</v>
      </c>
      <c r="E1077" s="530">
        <v>51563.25</v>
      </c>
      <c r="F1077" s="471">
        <f>ROUND(E1077*(1-$F$11),2)</f>
        <v>51563.25</v>
      </c>
      <c r="G1077" s="691">
        <f>'Заказ, cкидки и курсы валют'!$J$23*F1077</f>
        <v>592977.375</v>
      </c>
      <c r="H1077" s="710">
        <f>ROUND((D1077/1000)*G1077,2)</f>
        <v>11859.55</v>
      </c>
      <c r="I1077" s="377"/>
    </row>
    <row r="1078" spans="1:9" ht="14.5">
      <c r="A1078" s="822" t="s">
        <v>8782</v>
      </c>
      <c r="B1078" s="706" t="s">
        <v>3014</v>
      </c>
      <c r="C1078" s="2288">
        <v>972</v>
      </c>
      <c r="D1078" s="1556">
        <v>10</v>
      </c>
      <c r="E1078" s="530">
        <v>77921.63</v>
      </c>
      <c r="F1078" s="471">
        <f t="shared" ref="F1078" si="150">ROUND(E1078*(1-$F$11),2)</f>
        <v>77921.63</v>
      </c>
      <c r="G1078" s="691">
        <f>'Заказ, cкидки и курсы валют'!$J$23*F1078</f>
        <v>896098.74500000011</v>
      </c>
      <c r="H1078" s="710">
        <f t="shared" ref="H1078" si="151">ROUND((D1078/1000)*G1078,2)</f>
        <v>8960.99</v>
      </c>
      <c r="I1078" s="377"/>
    </row>
    <row r="1079" spans="1:9" ht="14.5">
      <c r="A1079" s="822" t="s">
        <v>8453</v>
      </c>
      <c r="B1079" s="706" t="s">
        <v>3015</v>
      </c>
      <c r="C1079" s="2288">
        <v>1307</v>
      </c>
      <c r="D1079" s="1556">
        <v>10</v>
      </c>
      <c r="E1079" s="530">
        <v>93401.36</v>
      </c>
      <c r="F1079" s="471">
        <f>ROUND(E1079*(1-$F$11),2)</f>
        <v>93401.36</v>
      </c>
      <c r="G1079" s="691">
        <f>'Заказ, cкидки и курсы валют'!$J$23*F1079</f>
        <v>1074115.6399999999</v>
      </c>
      <c r="H1079" s="710">
        <f>ROUND((D1079/1000)*G1079,2)</f>
        <v>10741.16</v>
      </c>
      <c r="I1079" s="377"/>
    </row>
    <row r="1080" spans="1:9" ht="14.5">
      <c r="A1080" s="822" t="s">
        <v>8454</v>
      </c>
      <c r="B1080" s="706" t="s">
        <v>3017</v>
      </c>
      <c r="C1080" s="2288">
        <v>2030</v>
      </c>
      <c r="D1080" s="1556">
        <v>5</v>
      </c>
      <c r="E1080" s="530">
        <v>152030.54999999999</v>
      </c>
      <c r="F1080" s="471">
        <f>ROUND(E1080*(1-$F$11),2)</f>
        <v>152030.54999999999</v>
      </c>
      <c r="G1080" s="691">
        <f>'Заказ, cкидки и курсы валют'!$J$23*F1080</f>
        <v>1748351.325</v>
      </c>
      <c r="H1080" s="710">
        <f>ROUND((D1080/1000)*G1080,2)</f>
        <v>8741.76</v>
      </c>
      <c r="I1080" s="377"/>
    </row>
    <row r="1081" spans="1:9" ht="14.5">
      <c r="A1081" s="822" t="s">
        <v>10071</v>
      </c>
      <c r="B1081" s="706" t="s">
        <v>2283</v>
      </c>
      <c r="C1081" s="2288">
        <v>2537</v>
      </c>
      <c r="D1081" s="1556">
        <v>5</v>
      </c>
      <c r="E1081" s="530">
        <v>241001.66</v>
      </c>
      <c r="F1081" s="471">
        <f>ROUND(E1081*(1-$F$11),2)</f>
        <v>241001.66</v>
      </c>
      <c r="G1081" s="691">
        <f>'Заказ, cкидки и курсы валют'!$J$23*F1081</f>
        <v>2771519.09</v>
      </c>
      <c r="H1081" s="710">
        <f>ROUND((D1081/1000)*G1081,2)</f>
        <v>13857.6</v>
      </c>
      <c r="I1081" s="377"/>
    </row>
    <row r="1082" spans="1:9" ht="14.5">
      <c r="A1082" s="822" t="s">
        <v>8783</v>
      </c>
      <c r="B1082" s="706" t="s">
        <v>3018</v>
      </c>
      <c r="C1082" s="2288">
        <v>2970</v>
      </c>
      <c r="D1082" s="1556">
        <v>5</v>
      </c>
      <c r="E1082" s="530">
        <v>241624.36</v>
      </c>
      <c r="F1082" s="471">
        <f>ROUND(E1082*(1-$F$11),2)</f>
        <v>241624.36</v>
      </c>
      <c r="G1082" s="691">
        <f>'Заказ, cкидки и курсы валют'!$J$23*F1082</f>
        <v>2778680.1399999997</v>
      </c>
      <c r="H1082" s="710">
        <f>ROUND((D1082/1000)*G1082,2)</f>
        <v>13893.4</v>
      </c>
      <c r="I1082" s="377"/>
    </row>
    <row r="1083" spans="1:9" ht="14.5">
      <c r="A1083" s="822" t="s">
        <v>10072</v>
      </c>
      <c r="B1083" s="706" t="s">
        <v>3019</v>
      </c>
      <c r="C1083" s="2288">
        <v>4720</v>
      </c>
      <c r="D1083" s="1556">
        <v>2</v>
      </c>
      <c r="E1083" s="530">
        <v>345027.07</v>
      </c>
      <c r="F1083" s="471">
        <f>ROUND(E1083*(1-$F$11),2)</f>
        <v>345027.07</v>
      </c>
      <c r="G1083" s="691">
        <f>'Заказ, cкидки и курсы валют'!$J$23*F1083</f>
        <v>3967811.3050000002</v>
      </c>
      <c r="H1083" s="710">
        <f>ROUND((D1083/1000)*G1083,2)</f>
        <v>7935.62</v>
      </c>
      <c r="I1083" s="377"/>
    </row>
    <row r="1084" spans="1:9" ht="14.5">
      <c r="A1084" s="822" t="s">
        <v>10397</v>
      </c>
      <c r="B1084" s="706" t="s">
        <v>971</v>
      </c>
      <c r="C1084" s="2288">
        <v>243.78</v>
      </c>
      <c r="D1084" s="1556">
        <v>100</v>
      </c>
      <c r="E1084" s="530">
        <v>25531.15</v>
      </c>
      <c r="F1084" s="471">
        <f t="shared" ref="F1084:F1085" si="152">ROUND(E1084*(1-$F$11),2)</f>
        <v>25531.15</v>
      </c>
      <c r="G1084" s="691">
        <f>'Заказ, cкидки и курсы валют'!$J$23*F1084</f>
        <v>293608.22500000003</v>
      </c>
      <c r="H1084" s="710">
        <f t="shared" ref="H1084:H1085" si="153">ROUND((D1084/1000)*G1084,2)</f>
        <v>29360.82</v>
      </c>
      <c r="I1084" s="377"/>
    </row>
    <row r="1085" spans="1:9" ht="14.5">
      <c r="A1085" s="822" t="s">
        <v>8784</v>
      </c>
      <c r="B1085" s="706" t="s">
        <v>3020</v>
      </c>
      <c r="C1085" s="2288">
        <v>340.8</v>
      </c>
      <c r="D1085" s="1556">
        <v>50</v>
      </c>
      <c r="E1085" s="530">
        <v>26893.29</v>
      </c>
      <c r="F1085" s="471">
        <f t="shared" si="152"/>
        <v>26893.29</v>
      </c>
      <c r="G1085" s="691">
        <f>'Заказ, cкидки и курсы валют'!$J$23*F1085</f>
        <v>309272.83500000002</v>
      </c>
      <c r="H1085" s="710">
        <f t="shared" si="153"/>
        <v>15463.64</v>
      </c>
      <c r="I1085" s="377"/>
    </row>
    <row r="1086" spans="1:9" ht="14.5">
      <c r="A1086" s="822" t="s">
        <v>8455</v>
      </c>
      <c r="B1086" s="706" t="s">
        <v>3021</v>
      </c>
      <c r="C1086" s="2288">
        <v>620</v>
      </c>
      <c r="D1086" s="1556">
        <v>25</v>
      </c>
      <c r="E1086" s="530">
        <v>46675.15</v>
      </c>
      <c r="F1086" s="471">
        <f>ROUND(E1086*(1-$F$11),2)</f>
        <v>46675.15</v>
      </c>
      <c r="G1086" s="691">
        <f>'Заказ, cкидки и курсы валют'!$J$23*F1086</f>
        <v>536764.22499999998</v>
      </c>
      <c r="H1086" s="710">
        <f>ROUND((D1086/1000)*G1086,2)</f>
        <v>13419.11</v>
      </c>
      <c r="I1086" s="377"/>
    </row>
    <row r="1087" spans="1:9" ht="14.5">
      <c r="A1087" s="822" t="s">
        <v>8457</v>
      </c>
      <c r="B1087" s="706" t="s">
        <v>3022</v>
      </c>
      <c r="C1087" s="2288">
        <v>963.2</v>
      </c>
      <c r="D1087" s="1556">
        <v>25</v>
      </c>
      <c r="E1087" s="530">
        <v>77238.22</v>
      </c>
      <c r="F1087" s="471">
        <f>ROUND(E1087*(1-$F$11),2)</f>
        <v>77238.22</v>
      </c>
      <c r="G1087" s="691">
        <f>'Заказ, cкидки и курсы валют'!$J$23*F1087</f>
        <v>888239.53</v>
      </c>
      <c r="H1087" s="710">
        <f>ROUND((D1087/1000)*G1087,2)</f>
        <v>22205.99</v>
      </c>
      <c r="I1087" s="377"/>
    </row>
    <row r="1088" spans="1:9" ht="14.5">
      <c r="A1088" s="822" t="s">
        <v>8456</v>
      </c>
      <c r="B1088" s="706" t="s">
        <v>3023</v>
      </c>
      <c r="C1088" s="2288">
        <v>1428.5</v>
      </c>
      <c r="D1088" s="1556">
        <v>20</v>
      </c>
      <c r="E1088" s="530">
        <v>106254.66</v>
      </c>
      <c r="F1088" s="471">
        <f t="shared" ref="F1088" si="154">ROUND(E1088*(1-$F$11),2)</f>
        <v>106254.66</v>
      </c>
      <c r="G1088" s="691">
        <f>'Заказ, cкидки и курсы валют'!$J$23*F1088</f>
        <v>1221928.5900000001</v>
      </c>
      <c r="H1088" s="710">
        <f t="shared" ref="H1088" si="155">ROUND((D1088/1000)*G1088,2)</f>
        <v>24438.57</v>
      </c>
      <c r="I1088" s="377"/>
    </row>
    <row r="1089" spans="1:10" ht="14.5">
      <c r="A1089" s="822" t="s">
        <v>8785</v>
      </c>
      <c r="B1089" s="706" t="s">
        <v>3024</v>
      </c>
      <c r="C1089" s="2288">
        <v>1943</v>
      </c>
      <c r="D1089" s="1556">
        <v>10</v>
      </c>
      <c r="E1089" s="530">
        <v>149232.48000000001</v>
      </c>
      <c r="F1089" s="471">
        <f>ROUND(E1089*(1-$F$11),2)</f>
        <v>149232.48000000001</v>
      </c>
      <c r="G1089" s="691">
        <f>'Заказ, cкидки и курсы валют'!$J$23*F1089</f>
        <v>1716173.52</v>
      </c>
      <c r="H1089" s="710">
        <f>ROUND((D1089/1000)*G1089,2)</f>
        <v>17161.740000000002</v>
      </c>
      <c r="I1089" s="377"/>
    </row>
    <row r="1090" spans="1:10" ht="14.5">
      <c r="A1090" s="822" t="s">
        <v>8786</v>
      </c>
      <c r="B1090" s="706" t="s">
        <v>3025</v>
      </c>
      <c r="C1090" s="2288">
        <v>2640</v>
      </c>
      <c r="D1090" s="1556">
        <v>10</v>
      </c>
      <c r="E1090" s="530">
        <v>196937.83</v>
      </c>
      <c r="F1090" s="471">
        <f>ROUND(E1090*(1-$F$11),2)</f>
        <v>196937.83</v>
      </c>
      <c r="G1090" s="691">
        <f>'Заказ, cкидки и курсы валют'!$J$23*F1090</f>
        <v>2264785.0449999999</v>
      </c>
      <c r="H1090" s="710">
        <f>ROUND((D1090/1000)*G1090,2)</f>
        <v>22647.85</v>
      </c>
      <c r="I1090" s="377"/>
    </row>
    <row r="1091" spans="1:10" ht="14.5">
      <c r="A1091" s="822" t="s">
        <v>8787</v>
      </c>
      <c r="B1091" s="706" t="s">
        <v>3026</v>
      </c>
      <c r="C1091" s="2288">
        <v>4160</v>
      </c>
      <c r="D1091" s="1556">
        <v>5</v>
      </c>
      <c r="E1091" s="530">
        <v>298055.65000000002</v>
      </c>
      <c r="F1091" s="471">
        <f>ROUND(E1091*(1-$F$11),2)</f>
        <v>298055.65000000002</v>
      </c>
      <c r="G1091" s="691">
        <f>'Заказ, cкидки и курсы валют'!$J$23*F1091</f>
        <v>3427639.9750000001</v>
      </c>
      <c r="H1091" s="710">
        <f>ROUND((D1091/1000)*G1091,2)</f>
        <v>17138.2</v>
      </c>
      <c r="I1091" s="377"/>
    </row>
    <row r="1092" spans="1:10" ht="14.5">
      <c r="A1092" s="822" t="s">
        <v>10081</v>
      </c>
      <c r="B1092" s="706" t="s">
        <v>9006</v>
      </c>
      <c r="C1092" s="2288">
        <v>5074</v>
      </c>
      <c r="D1092" s="1556">
        <v>5</v>
      </c>
      <c r="E1092" s="530">
        <v>481754.84</v>
      </c>
      <c r="F1092" s="471">
        <f>ROUND(E1092*(1-$F$11),2)</f>
        <v>481754.84</v>
      </c>
      <c r="G1092" s="691">
        <f>'Заказ, cкидки и курсы валют'!$J$23*F1092</f>
        <v>5540180.6600000001</v>
      </c>
      <c r="H1092" s="710">
        <f>ROUND((D1092/1000)*G1092,2)</f>
        <v>27700.9</v>
      </c>
      <c r="I1092" s="377"/>
    </row>
    <row r="1093" spans="1:10" ht="15" thickBot="1">
      <c r="A1093" s="823" t="s">
        <v>8788</v>
      </c>
      <c r="B1093" s="743" t="s">
        <v>3028</v>
      </c>
      <c r="C1093" s="2288">
        <v>9440</v>
      </c>
      <c r="D1093" s="1613">
        <v>2</v>
      </c>
      <c r="E1093" s="530">
        <v>731343.46</v>
      </c>
      <c r="F1093" s="775">
        <f t="shared" ref="F1093" si="156">ROUND(E1093*(1-$F$11),2)</f>
        <v>731343.46</v>
      </c>
      <c r="G1093" s="776">
        <f>'Заказ, cкидки и курсы валют'!$J$23*F1093</f>
        <v>8410449.7899999991</v>
      </c>
      <c r="H1093" s="816">
        <f t="shared" ref="H1093" si="157">ROUND((D1093/1000)*G1093,2)</f>
        <v>16820.900000000001</v>
      </c>
      <c r="I1093" s="380"/>
    </row>
    <row r="1094" spans="1:10" ht="13.5" thickBot="1"/>
    <row r="1095" spans="1:10" ht="18">
      <c r="A1095" s="1090" t="s">
        <v>8446</v>
      </c>
      <c r="B1095" s="1091"/>
      <c r="C1095" s="2378"/>
      <c r="D1095" s="428"/>
      <c r="E1095" s="428"/>
      <c r="F1095" s="66"/>
      <c r="G1095" s="1092"/>
      <c r="H1095" s="916"/>
      <c r="I1095" s="1093"/>
    </row>
    <row r="1096" spans="1:10" ht="18">
      <c r="A1096" s="191"/>
      <c r="B1096" s="16"/>
      <c r="C1096" s="2377"/>
      <c r="D1096" s="923"/>
      <c r="E1096" s="685"/>
      <c r="F1096" s="441"/>
      <c r="G1096" s="84"/>
      <c r="H1096" s="83"/>
      <c r="I1096" s="132"/>
    </row>
    <row r="1097" spans="1:10">
      <c r="A1097" s="191"/>
      <c r="B1097" s="16"/>
      <c r="C1097" s="2377"/>
      <c r="D1097" s="924"/>
      <c r="E1097" s="430"/>
      <c r="F1097" s="465"/>
      <c r="G1097" s="689"/>
      <c r="H1097" s="16"/>
      <c r="I1097" s="132"/>
    </row>
    <row r="1098" spans="1:10">
      <c r="A1098" s="191"/>
      <c r="B1098" s="16"/>
      <c r="C1098" s="2377"/>
      <c r="D1098" s="924"/>
      <c r="E1098" s="430"/>
      <c r="F1098" s="465"/>
      <c r="G1098" s="689"/>
      <c r="H1098" s="16"/>
      <c r="I1098" s="132"/>
    </row>
    <row r="1099" spans="1:10" ht="52.5" customHeight="1">
      <c r="A1099" s="191"/>
      <c r="B1099" s="16"/>
      <c r="C1099" s="2377"/>
      <c r="D1099" s="924"/>
      <c r="E1099" s="430"/>
      <c r="F1099" s="465"/>
      <c r="G1099" s="689"/>
      <c r="H1099" s="16"/>
      <c r="I1099" s="132"/>
    </row>
    <row r="1100" spans="1:10" ht="18" thickBot="1">
      <c r="A1100" s="1861" t="s">
        <v>7304</v>
      </c>
      <c r="B1100" s="136"/>
      <c r="C1100" s="2345"/>
      <c r="D1100" s="925"/>
      <c r="E1100" s="431"/>
      <c r="F1100" s="467"/>
      <c r="G1100" s="690"/>
      <c r="H1100" s="136"/>
      <c r="I1100" s="137"/>
    </row>
    <row r="1101" spans="1:10" ht="60">
      <c r="A1101" s="156" t="s">
        <v>1013</v>
      </c>
      <c r="B1101" s="157" t="s">
        <v>1014</v>
      </c>
      <c r="C1101" s="2286" t="s">
        <v>665</v>
      </c>
      <c r="D1101" s="373" t="s">
        <v>2923</v>
      </c>
      <c r="E1101" s="432" t="s">
        <v>10276</v>
      </c>
      <c r="F1101" s="469" t="s">
        <v>2578</v>
      </c>
      <c r="G1101" s="693" t="s">
        <v>2427</v>
      </c>
      <c r="H1101" s="264" t="s">
        <v>493</v>
      </c>
      <c r="I1101" s="160" t="s">
        <v>4003</v>
      </c>
      <c r="J1101" s="327" t="s">
        <v>11229</v>
      </c>
    </row>
    <row r="1102" spans="1:10" thickBot="1">
      <c r="A1102" s="156"/>
      <c r="B1102" s="312"/>
      <c r="C1102" s="2286" t="s">
        <v>3419</v>
      </c>
      <c r="D1102" s="373" t="s">
        <v>2428</v>
      </c>
      <c r="E1102" s="437" t="s">
        <v>264</v>
      </c>
      <c r="F1102" s="475">
        <f>'Заказ, cкидки и курсы валют'!$I$12</f>
        <v>0</v>
      </c>
      <c r="G1102" s="764"/>
      <c r="H1102" s="358"/>
      <c r="I1102" s="252"/>
      <c r="J1102" s="264"/>
    </row>
    <row r="1103" spans="1:10" ht="15" thickBot="1">
      <c r="A1103" s="819" t="s">
        <v>10398</v>
      </c>
      <c r="B1103" s="820" t="s">
        <v>8438</v>
      </c>
      <c r="C1103" s="2288">
        <v>43.6</v>
      </c>
      <c r="D1103" s="1608">
        <v>1</v>
      </c>
      <c r="E1103" s="1595">
        <f>E1071*1.2</f>
        <v>13220.987999999999</v>
      </c>
      <c r="F1103" s="779">
        <f>ROUND(E1103*(1-$F$11),2)</f>
        <v>13220.99</v>
      </c>
      <c r="G1103" s="691">
        <f>H1103/D1103*1000</f>
        <v>387000</v>
      </c>
      <c r="H1103" s="659">
        <f>ROUND(IF('Заказ, cкидки и курсы валют'!$J$23*E1103/1000*D1103&lt;387,387,'Заказ, cкидки и курсы валют'!$J$23*E1103/1000*D1103)*(1-'Заказ, cкидки и курсы валют'!$I$12),2)</f>
        <v>387</v>
      </c>
      <c r="I1103" s="812"/>
      <c r="J1103" s="96">
        <f>ROUND(IF(H1103&lt;'Заказ, cкидки и курсы валют'!$B$39,H1103*0.54*100/(100-'Заказ, cкидки и курсы валют'!$C$39),IF(H1103&lt;'Заказ, cкидки и курсы валют'!$B$40,H1103*0.54*100/(100-'Заказ, cкидки и курсы валют'!$C$40),IF(H1103&lt;'Заказ, cкидки и курсы валют'!$B$41,H1103*0.54*100/(100-'Заказ, cкидки и курсы валют'!$C$41),IF(H1103&lt;'Заказ, cкидки и курсы валют'!$B$42,H1103*0.54*100/(100-'Заказ, cкидки и курсы валют'!$C$42),IF(H1103&lt;'Заказ, cкидки и курсы валют'!$B$43,H1103*0.54*100/(100-'Заказ, cкидки и курсы валют'!$C$43),H1103))))),2)</f>
        <v>464.4</v>
      </c>
    </row>
    <row r="1104" spans="1:10" ht="15" thickBot="1">
      <c r="A1104" s="822" t="s">
        <v>10399</v>
      </c>
      <c r="B1104" s="706" t="s">
        <v>8439</v>
      </c>
      <c r="C1104" s="2288">
        <v>73</v>
      </c>
      <c r="D1104" s="1556">
        <v>1</v>
      </c>
      <c r="E1104" s="1572">
        <f t="shared" ref="E1104:E1125" si="158">E1072*1.2</f>
        <v>10801.944000000001</v>
      </c>
      <c r="F1104" s="471">
        <f t="shared" ref="F1104" si="159">ROUND(E1104*(1-$F$11),2)</f>
        <v>10801.94</v>
      </c>
      <c r="G1104" s="691">
        <f t="shared" ref="G1104:G1125" si="160">H1104/D1104*1000</f>
        <v>387000</v>
      </c>
      <c r="H1104" s="659">
        <f>ROUND(IF('Заказ, cкидки и курсы валют'!$J$23*E1104/1000*D1104&lt;387,387,'Заказ, cкидки и курсы валют'!$J$23*E1104/1000*D1104)*(1-'Заказ, cкидки и курсы валют'!$I$12),2)</f>
        <v>387</v>
      </c>
      <c r="I1104" s="377"/>
      <c r="J1104" s="96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464.4</v>
      </c>
    </row>
    <row r="1105" spans="1:10" ht="15" thickBot="1">
      <c r="A1105" s="822" t="s">
        <v>10400</v>
      </c>
      <c r="B1105" s="706" t="s">
        <v>970</v>
      </c>
      <c r="C1105" s="2288">
        <v>121.9</v>
      </c>
      <c r="D1105" s="1556">
        <v>1</v>
      </c>
      <c r="E1105" s="1572">
        <f>E1073*1.2</f>
        <v>15667.571999999998</v>
      </c>
      <c r="F1105" s="471">
        <f t="shared" ref="F1105" si="161">ROUND(E1105*(1-$F$11),2)</f>
        <v>15667.57</v>
      </c>
      <c r="G1105" s="691">
        <f t="shared" si="160"/>
        <v>387000</v>
      </c>
      <c r="H1105" s="659">
        <f>ROUND(IF('Заказ, cкидки и курсы валют'!$J$23*E1105/1000*D1105&lt;387,387,'Заказ, cкидки и курсы валют'!$J$23*E1105/1000*D1105)*(1-'Заказ, cкидки и курсы валют'!$I$12),2)</f>
        <v>387</v>
      </c>
      <c r="I1105" s="377"/>
      <c r="J1105" s="96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464.4</v>
      </c>
    </row>
    <row r="1106" spans="1:10" ht="15" thickBot="1">
      <c r="A1106" s="822" t="s">
        <v>10401</v>
      </c>
      <c r="B1106" s="706" t="s">
        <v>3010</v>
      </c>
      <c r="C1106" s="2288">
        <v>170</v>
      </c>
      <c r="D1106" s="1556">
        <v>1</v>
      </c>
      <c r="E1106" s="1572">
        <f t="shared" si="158"/>
        <v>16486.439999999999</v>
      </c>
      <c r="F1106" s="471">
        <f>ROUND(E1106*(1-$F$11),2)</f>
        <v>16486.439999999999</v>
      </c>
      <c r="G1106" s="691">
        <f t="shared" si="160"/>
        <v>387000</v>
      </c>
      <c r="H1106" s="659">
        <f>ROUND(IF('Заказ, cкидки и курсы валют'!$J$23*E1106/1000*D1106&lt;387,387,'Заказ, cкидки и курсы валют'!$J$23*E1106/1000*D1106)*(1-'Заказ, cкидки и курсы валют'!$I$12),2)</f>
        <v>387</v>
      </c>
      <c r="I1106" s="377"/>
      <c r="J1106" s="96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464.4</v>
      </c>
    </row>
    <row r="1107" spans="1:10" ht="15" thickBot="1">
      <c r="A1107" s="822" t="s">
        <v>10402</v>
      </c>
      <c r="B1107" s="706" t="s">
        <v>3011</v>
      </c>
      <c r="C1107" s="2288">
        <v>310</v>
      </c>
      <c r="D1107" s="1556">
        <v>1</v>
      </c>
      <c r="E1107" s="1572">
        <f t="shared" si="158"/>
        <v>27564.564000000002</v>
      </c>
      <c r="F1107" s="471">
        <f>ROUND(E1107*(1-$F$11),2)</f>
        <v>27564.560000000001</v>
      </c>
      <c r="G1107" s="691">
        <f t="shared" si="160"/>
        <v>387000</v>
      </c>
      <c r="H1107" s="659">
        <f>ROUND(IF('Заказ, cкидки и курсы валют'!$J$23*E1107/1000*D1107&lt;387,387,'Заказ, cкидки и курсы валют'!$J$23*E1107/1000*D1107)*(1-'Заказ, cкидки и курсы валют'!$I$12),2)</f>
        <v>387</v>
      </c>
      <c r="I1107" s="377"/>
      <c r="J1107" s="96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464.4</v>
      </c>
    </row>
    <row r="1108" spans="1:10" ht="15" thickBot="1">
      <c r="A1108" s="822" t="s">
        <v>10403</v>
      </c>
      <c r="B1108" s="706" t="s">
        <v>3012</v>
      </c>
      <c r="C1108" s="2288">
        <v>485</v>
      </c>
      <c r="D1108" s="1556">
        <v>1</v>
      </c>
      <c r="E1108" s="1572">
        <f t="shared" si="158"/>
        <v>42489</v>
      </c>
      <c r="F1108" s="471">
        <f>ROUND(E1108*(1-$F$11),2)</f>
        <v>42489</v>
      </c>
      <c r="G1108" s="691">
        <f t="shared" si="160"/>
        <v>488620</v>
      </c>
      <c r="H1108" s="659">
        <f>ROUND(IF('Заказ, cкидки и курсы валют'!$J$23*E1108/1000*D1108&lt;387,387,'Заказ, cкидки и курсы валют'!$J$23*E1108/1000*D1108)*(1-'Заказ, cкидки и курсы валют'!$I$12),2)</f>
        <v>488.62</v>
      </c>
      <c r="I1108" s="377"/>
      <c r="J1108" s="96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586.34</v>
      </c>
    </row>
    <row r="1109" spans="1:10" ht="15" thickBot="1">
      <c r="A1109" s="822" t="s">
        <v>10404</v>
      </c>
      <c r="B1109" s="706" t="s">
        <v>3013</v>
      </c>
      <c r="C1109" s="2288">
        <v>715</v>
      </c>
      <c r="D1109" s="1556">
        <v>1</v>
      </c>
      <c r="E1109" s="1572">
        <f t="shared" si="158"/>
        <v>61875.899999999994</v>
      </c>
      <c r="F1109" s="471">
        <f>ROUND(E1109*(1-$F$11),2)</f>
        <v>61875.9</v>
      </c>
      <c r="G1109" s="691">
        <f t="shared" si="160"/>
        <v>711570</v>
      </c>
      <c r="H1109" s="659">
        <f>ROUND(IF('Заказ, cкидки и курсы валют'!$J$23*E1109/1000*D1109&lt;387,387,'Заказ, cкидки и курсы валют'!$J$23*E1109/1000*D1109)*(1-'Заказ, cкидки и курсы валют'!$I$12),2)</f>
        <v>711.57</v>
      </c>
      <c r="I1109" s="377"/>
      <c r="J1109" s="96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768.5</v>
      </c>
    </row>
    <row r="1110" spans="1:10" ht="15" thickBot="1">
      <c r="A1110" s="822" t="s">
        <v>10405</v>
      </c>
      <c r="B1110" s="706" t="s">
        <v>3014</v>
      </c>
      <c r="C1110" s="2288">
        <v>972</v>
      </c>
      <c r="D1110" s="1556">
        <v>1</v>
      </c>
      <c r="E1110" s="1572">
        <f t="shared" si="158"/>
        <v>93505.956000000006</v>
      </c>
      <c r="F1110" s="471">
        <f t="shared" ref="F1110" si="162">ROUND(E1110*(1-$F$11),2)</f>
        <v>93505.96</v>
      </c>
      <c r="G1110" s="691">
        <f t="shared" si="160"/>
        <v>1075320</v>
      </c>
      <c r="H1110" s="659">
        <f>ROUND(IF('Заказ, cкидки и курсы валют'!$J$23*E1110/1000*D1110&lt;387,387,'Заказ, cкидки и курсы валют'!$J$23*E1110/1000*D1110)*(1-'Заказ, cкидки и курсы валют'!$I$12),2)</f>
        <v>1075.32</v>
      </c>
      <c r="I1110" s="377"/>
      <c r="J1110" s="96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1075.32</v>
      </c>
    </row>
    <row r="1111" spans="1:10" ht="15" thickBot="1">
      <c r="A1111" s="822" t="s">
        <v>10406</v>
      </c>
      <c r="B1111" s="706" t="s">
        <v>3015</v>
      </c>
      <c r="C1111" s="2288">
        <v>1307</v>
      </c>
      <c r="D1111" s="1556">
        <v>1</v>
      </c>
      <c r="E1111" s="1572">
        <f t="shared" si="158"/>
        <v>112081.632</v>
      </c>
      <c r="F1111" s="471">
        <f>ROUND(E1111*(1-$F$11),2)</f>
        <v>112081.63</v>
      </c>
      <c r="G1111" s="691">
        <f t="shared" si="160"/>
        <v>1288940</v>
      </c>
      <c r="H1111" s="659">
        <f>ROUND(IF('Заказ, cкидки и курсы валют'!$J$23*E1111/1000*D1111&lt;387,387,'Заказ, cкидки и курсы валют'!$J$23*E1111/1000*D1111)*(1-'Заказ, cкидки и курсы валют'!$I$12),2)</f>
        <v>1288.94</v>
      </c>
      <c r="I1111" s="377"/>
      <c r="J1111" s="96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1288.94</v>
      </c>
    </row>
    <row r="1112" spans="1:10" ht="15" thickBot="1">
      <c r="A1112" s="822" t="s">
        <v>10407</v>
      </c>
      <c r="B1112" s="706" t="s">
        <v>3017</v>
      </c>
      <c r="C1112" s="2288">
        <v>2030</v>
      </c>
      <c r="D1112" s="1556">
        <v>1</v>
      </c>
      <c r="E1112" s="1572">
        <f t="shared" si="158"/>
        <v>182436.65999999997</v>
      </c>
      <c r="F1112" s="471">
        <f>ROUND(E1112*(1-$F$11),2)</f>
        <v>182436.66</v>
      </c>
      <c r="G1112" s="691">
        <f t="shared" si="160"/>
        <v>2098020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2098.02</v>
      </c>
      <c r="I1112" s="377"/>
      <c r="J1112" s="96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2098.02</v>
      </c>
    </row>
    <row r="1113" spans="1:10" ht="15" thickBot="1">
      <c r="A1113" s="822" t="s">
        <v>10408</v>
      </c>
      <c r="B1113" s="706" t="s">
        <v>2283</v>
      </c>
      <c r="C1113" s="2288">
        <v>2537</v>
      </c>
      <c r="D1113" s="1556">
        <v>1</v>
      </c>
      <c r="E1113" s="1572">
        <f>E1081*1.2</f>
        <v>289201.99199999997</v>
      </c>
      <c r="F1113" s="471">
        <f>ROUND(E1113*(1-$F$11),2)</f>
        <v>289201.99</v>
      </c>
      <c r="G1113" s="691">
        <f t="shared" si="160"/>
        <v>3325820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3325.82</v>
      </c>
      <c r="I1113" s="377"/>
      <c r="J1113" s="96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3325.82</v>
      </c>
    </row>
    <row r="1114" spans="1:10" ht="15" thickBot="1">
      <c r="A1114" s="822" t="s">
        <v>10409</v>
      </c>
      <c r="B1114" s="706" t="s">
        <v>3018</v>
      </c>
      <c r="C1114" s="2288">
        <v>2970</v>
      </c>
      <c r="D1114" s="1556">
        <v>1</v>
      </c>
      <c r="E1114" s="1572">
        <f t="shared" si="158"/>
        <v>289949.23199999996</v>
      </c>
      <c r="F1114" s="471">
        <f>ROUND(E1114*(1-$F$11),2)</f>
        <v>289949.23</v>
      </c>
      <c r="G1114" s="691">
        <f t="shared" si="160"/>
        <v>3334420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3334.42</v>
      </c>
      <c r="I1114" s="377"/>
      <c r="J1114" s="96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3334.42</v>
      </c>
    </row>
    <row r="1115" spans="1:10" ht="15" thickBot="1">
      <c r="A1115" s="822" t="s">
        <v>10410</v>
      </c>
      <c r="B1115" s="706" t="s">
        <v>3019</v>
      </c>
      <c r="C1115" s="2288">
        <v>4720</v>
      </c>
      <c r="D1115" s="1556">
        <v>1</v>
      </c>
      <c r="E1115" s="1572">
        <f t="shared" si="158"/>
        <v>414032.484</v>
      </c>
      <c r="F1115" s="471">
        <f>ROUND(E1115*(1-$F$11),2)</f>
        <v>414032.48</v>
      </c>
      <c r="G1115" s="691">
        <f t="shared" si="160"/>
        <v>4761370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4761.37</v>
      </c>
      <c r="I1115" s="377"/>
      <c r="J1115" s="96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4761.37</v>
      </c>
    </row>
    <row r="1116" spans="1:10" ht="15" thickBot="1">
      <c r="A1116" s="822" t="s">
        <v>10411</v>
      </c>
      <c r="B1116" s="706" t="s">
        <v>971</v>
      </c>
      <c r="C1116" s="2288">
        <v>243.78</v>
      </c>
      <c r="D1116" s="1556">
        <v>1</v>
      </c>
      <c r="E1116" s="1572">
        <f t="shared" si="158"/>
        <v>30637.38</v>
      </c>
      <c r="F1116" s="471">
        <f t="shared" ref="F1116" si="163">ROUND(E1116*(1-$F$11),2)</f>
        <v>30637.38</v>
      </c>
      <c r="G1116" s="691">
        <f t="shared" si="160"/>
        <v>387000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387</v>
      </c>
      <c r="I1116" s="377"/>
      <c r="J1116" s="96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464.4</v>
      </c>
    </row>
    <row r="1117" spans="1:10" ht="15" thickBot="1">
      <c r="A1117" s="822" t="s">
        <v>10412</v>
      </c>
      <c r="B1117" s="706" t="s">
        <v>3020</v>
      </c>
      <c r="C1117" s="2288">
        <v>340.8</v>
      </c>
      <c r="D1117" s="1556">
        <v>1</v>
      </c>
      <c r="E1117" s="1572">
        <f>E1085*1.2</f>
        <v>32271.948</v>
      </c>
      <c r="F1117" s="471">
        <f t="shared" ref="F1117" si="164">ROUND(E1117*(1-$F$11),2)</f>
        <v>32271.95</v>
      </c>
      <c r="G1117" s="691">
        <f t="shared" si="160"/>
        <v>387000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387</v>
      </c>
      <c r="I1117" s="377"/>
      <c r="J1117" s="96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464.4</v>
      </c>
    </row>
    <row r="1118" spans="1:10" ht="15" thickBot="1">
      <c r="A1118" s="822" t="s">
        <v>10413</v>
      </c>
      <c r="B1118" s="706" t="s">
        <v>3021</v>
      </c>
      <c r="C1118" s="2288">
        <v>620</v>
      </c>
      <c r="D1118" s="1556">
        <v>1</v>
      </c>
      <c r="E1118" s="1572">
        <f t="shared" si="158"/>
        <v>56010.18</v>
      </c>
      <c r="F1118" s="471">
        <f>ROUND(E1118*(1-$F$11),2)</f>
        <v>56010.18</v>
      </c>
      <c r="G1118" s="691">
        <f t="shared" si="160"/>
        <v>644120</v>
      </c>
      <c r="H1118" s="659">
        <f>ROUND(IF('Заказ, cкидки и курсы валют'!$J$23*E1118/1000*D1118&lt;387,387,'Заказ, cкидки и курсы валют'!$J$23*E1118/1000*D1118)*(1-'Заказ, cкидки и курсы валют'!$I$12),2)</f>
        <v>644.12</v>
      </c>
      <c r="I1118" s="377"/>
      <c r="J1118" s="96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695.65</v>
      </c>
    </row>
    <row r="1119" spans="1:10" ht="15" thickBot="1">
      <c r="A1119" s="822" t="s">
        <v>10414</v>
      </c>
      <c r="B1119" s="706" t="s">
        <v>3022</v>
      </c>
      <c r="C1119" s="2288">
        <v>963.2</v>
      </c>
      <c r="D1119" s="1556">
        <v>1</v>
      </c>
      <c r="E1119" s="1572">
        <f>E1087*1.2</f>
        <v>92685.864000000001</v>
      </c>
      <c r="F1119" s="471">
        <f>ROUND(E1119*(1-$F$11),2)</f>
        <v>92685.86</v>
      </c>
      <c r="G1119" s="691">
        <f t="shared" si="160"/>
        <v>1065890</v>
      </c>
      <c r="H1119" s="659">
        <f>ROUND(IF('Заказ, cкидки и курсы валют'!$J$23*E1119/1000*D1119&lt;387,387,'Заказ, cкидки и курсы валют'!$J$23*E1119/1000*D1119)*(1-'Заказ, cкидки и курсы валют'!$I$12),2)</f>
        <v>1065.8900000000001</v>
      </c>
      <c r="I1119" s="377"/>
      <c r="J1119" s="96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1065.8900000000001</v>
      </c>
    </row>
    <row r="1120" spans="1:10" ht="15" thickBot="1">
      <c r="A1120" s="822" t="s">
        <v>10415</v>
      </c>
      <c r="B1120" s="706" t="s">
        <v>3023</v>
      </c>
      <c r="C1120" s="2288">
        <v>1428.5</v>
      </c>
      <c r="D1120" s="1556">
        <v>1</v>
      </c>
      <c r="E1120" s="1572">
        <f t="shared" si="158"/>
        <v>127505.592</v>
      </c>
      <c r="F1120" s="471">
        <f t="shared" ref="F1120" si="165">ROUND(E1120*(1-$F$11),2)</f>
        <v>127505.59</v>
      </c>
      <c r="G1120" s="691">
        <f t="shared" si="160"/>
        <v>1466310</v>
      </c>
      <c r="H1120" s="659">
        <f>ROUND(IF('Заказ, cкидки и курсы валют'!$J$23*E1120/1000*D1120&lt;387,387,'Заказ, cкидки и курсы валют'!$J$23*E1120/1000*D1120)*(1-'Заказ, cкидки и курсы валют'!$I$12),2)</f>
        <v>1466.31</v>
      </c>
      <c r="I1120" s="377"/>
      <c r="J1120" s="96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1466.31</v>
      </c>
    </row>
    <row r="1121" spans="1:10" ht="15" thickBot="1">
      <c r="A1121" s="822" t="s">
        <v>10416</v>
      </c>
      <c r="B1121" s="706" t="s">
        <v>3024</v>
      </c>
      <c r="C1121" s="2288">
        <v>1943</v>
      </c>
      <c r="D1121" s="1556">
        <v>1</v>
      </c>
      <c r="E1121" s="1572">
        <f t="shared" si="158"/>
        <v>179078.976</v>
      </c>
      <c r="F1121" s="471">
        <f>ROUND(E1121*(1-$F$11),2)</f>
        <v>179078.98</v>
      </c>
      <c r="G1121" s="691">
        <f t="shared" si="160"/>
        <v>2059409.9999999998</v>
      </c>
      <c r="H1121" s="659">
        <f>ROUND(IF('Заказ, cкидки и курсы валют'!$J$23*E1121/1000*D1121&lt;387,387,'Заказ, cкидки и курсы валют'!$J$23*E1121/1000*D1121)*(1-'Заказ, cкидки и курсы валют'!$I$12),2)</f>
        <v>2059.41</v>
      </c>
      <c r="I1121" s="377"/>
      <c r="J1121" s="96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2059.41</v>
      </c>
    </row>
    <row r="1122" spans="1:10" ht="15" thickBot="1">
      <c r="A1122" s="822" t="s">
        <v>10417</v>
      </c>
      <c r="B1122" s="706" t="s">
        <v>3025</v>
      </c>
      <c r="C1122" s="2288">
        <v>2640</v>
      </c>
      <c r="D1122" s="1556">
        <v>1</v>
      </c>
      <c r="E1122" s="1572">
        <f t="shared" si="158"/>
        <v>236325.39599999998</v>
      </c>
      <c r="F1122" s="471">
        <f>ROUND(E1122*(1-$F$11),2)</f>
        <v>236325.4</v>
      </c>
      <c r="G1122" s="691">
        <f t="shared" si="160"/>
        <v>2717740</v>
      </c>
      <c r="H1122" s="659">
        <f>ROUND(IF('Заказ, cкидки и курсы валют'!$J$23*E1122/1000*D1122&lt;387,387,'Заказ, cкидки и курсы валют'!$J$23*E1122/1000*D1122)*(1-'Заказ, cкидки и курсы валют'!$I$12),2)</f>
        <v>2717.74</v>
      </c>
      <c r="I1122" s="377"/>
      <c r="J1122" s="96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2717.74</v>
      </c>
    </row>
    <row r="1123" spans="1:10" ht="15" thickBot="1">
      <c r="A1123" s="822" t="s">
        <v>10418</v>
      </c>
      <c r="B1123" s="706" t="s">
        <v>3026</v>
      </c>
      <c r="C1123" s="2288">
        <v>4160</v>
      </c>
      <c r="D1123" s="1556">
        <v>1</v>
      </c>
      <c r="E1123" s="1572">
        <f t="shared" si="158"/>
        <v>357666.78</v>
      </c>
      <c r="F1123" s="471">
        <f>ROUND(E1123*(1-$F$11),2)</f>
        <v>357666.78</v>
      </c>
      <c r="G1123" s="691">
        <f t="shared" si="160"/>
        <v>4113170</v>
      </c>
      <c r="H1123" s="659">
        <f>ROUND(IF('Заказ, cкидки и курсы валют'!$J$23*E1123/1000*D1123&lt;387,387,'Заказ, cкидки и курсы валют'!$J$23*E1123/1000*D1123)*(1-'Заказ, cкидки и курсы валют'!$I$12),2)</f>
        <v>4113.17</v>
      </c>
      <c r="I1123" s="377"/>
      <c r="J1123" s="96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4113.17</v>
      </c>
    </row>
    <row r="1124" spans="1:10" ht="15" thickBot="1">
      <c r="A1124" s="822" t="s">
        <v>10419</v>
      </c>
      <c r="B1124" s="706" t="s">
        <v>9006</v>
      </c>
      <c r="C1124" s="2288">
        <v>5074</v>
      </c>
      <c r="D1124" s="1556">
        <v>1</v>
      </c>
      <c r="E1124" s="1572">
        <f t="shared" si="158"/>
        <v>578105.80799999996</v>
      </c>
      <c r="F1124" s="471">
        <f>ROUND(E1124*(1-$F$11),2)</f>
        <v>578105.81000000006</v>
      </c>
      <c r="G1124" s="691">
        <f t="shared" si="160"/>
        <v>6648220</v>
      </c>
      <c r="H1124" s="659">
        <f>ROUND(IF('Заказ, cкидки и курсы валют'!$J$23*E1124/1000*D1124&lt;387,387,'Заказ, cкидки и курсы валют'!$J$23*E1124/1000*D1124)*(1-'Заказ, cкидки и курсы валют'!$I$12),2)</f>
        <v>6648.22</v>
      </c>
      <c r="I1124" s="377"/>
      <c r="J1124" s="96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6648.22</v>
      </c>
    </row>
    <row r="1125" spans="1:10" ht="15" thickBot="1">
      <c r="A1125" s="823" t="s">
        <v>10420</v>
      </c>
      <c r="B1125" s="743" t="s">
        <v>3028</v>
      </c>
      <c r="C1125" s="2288">
        <v>9440</v>
      </c>
      <c r="D1125" s="1613">
        <v>1</v>
      </c>
      <c r="E1125" s="1597">
        <f t="shared" si="158"/>
        <v>877612.15199999989</v>
      </c>
      <c r="F1125" s="775">
        <f t="shared" ref="F1125" si="166">ROUND(E1125*(1-$F$11),2)</f>
        <v>877612.15</v>
      </c>
      <c r="G1125" s="691">
        <f t="shared" si="160"/>
        <v>10092540</v>
      </c>
      <c r="H1125" s="659">
        <f>ROUND(IF('Заказ, cкидки и курсы валют'!$J$23*E1125/1000*D1125&lt;387,387,'Заказ, cкидки и курсы валют'!$J$23*E1125/1000*D1125)*(1-'Заказ, cкидки и курсы валют'!$I$12),2)</f>
        <v>10092.540000000001</v>
      </c>
      <c r="I1125" s="380"/>
      <c r="J1125" s="96">
        <f>ROUND(IF(H1125&lt;'Заказ, cкидки и курсы валют'!$B$39,H1125*0.54*100/(100-'Заказ, cкидки и курсы валют'!$C$39),IF(H1125&lt;'Заказ, cкидки и курсы валют'!$B$40,H1125*0.54*100/(100-'Заказ, cкидки и курсы валют'!$C$40),IF(H1125&lt;'Заказ, cкидки и курсы валют'!$B$41,H1125*0.54*100/(100-'Заказ, cкидки и курсы валют'!$C$41),IF(H1125&lt;'Заказ, cкидки и курсы валют'!$B$42,H1125*0.54*100/(100-'Заказ, cкидки и курсы валют'!$C$42),IF(H1125&lt;'Заказ, cкидки и курсы валют'!$B$43,H1125*0.54*100/(100-'Заказ, cкидки и курсы валют'!$C$43),H1125))))),2)</f>
        <v>10092.540000000001</v>
      </c>
    </row>
    <row r="1126" spans="1:10" ht="13.5" thickBot="1"/>
    <row r="1127" spans="1:10" ht="18">
      <c r="A1127" s="1090" t="s">
        <v>6585</v>
      </c>
      <c r="B1127" s="1091"/>
      <c r="C1127" s="2378"/>
      <c r="D1127" s="428"/>
      <c r="E1127" s="428"/>
      <c r="F1127" s="66"/>
      <c r="G1127" s="1092"/>
      <c r="H1127" s="916"/>
      <c r="I1127" s="1093"/>
    </row>
    <row r="1128" spans="1:10" ht="18">
      <c r="A1128" s="191"/>
      <c r="B1128" s="16"/>
      <c r="C1128" s="2377"/>
      <c r="D1128" s="923"/>
      <c r="E1128" s="685"/>
      <c r="F1128" s="441"/>
      <c r="G1128" s="84"/>
      <c r="H1128" s="83"/>
      <c r="I1128" s="132"/>
    </row>
    <row r="1129" spans="1:10">
      <c r="A1129" s="191"/>
      <c r="B1129" s="16"/>
      <c r="C1129" s="2377"/>
      <c r="D1129" s="924"/>
      <c r="E1129" s="430"/>
      <c r="F1129" s="465"/>
      <c r="G1129" s="689"/>
      <c r="H1129" s="16"/>
      <c r="I1129" s="132"/>
    </row>
    <row r="1130" spans="1:10">
      <c r="A1130" s="191"/>
      <c r="B1130" s="16"/>
      <c r="C1130" s="2377"/>
      <c r="D1130" s="924"/>
      <c r="E1130" s="430"/>
      <c r="F1130" s="465"/>
      <c r="G1130" s="689"/>
      <c r="H1130" s="16"/>
      <c r="I1130" s="132"/>
    </row>
    <row r="1131" spans="1:10">
      <c r="A1131" s="191"/>
      <c r="B1131" s="16"/>
      <c r="C1131" s="2377"/>
      <c r="D1131" s="924"/>
      <c r="E1131" s="430"/>
      <c r="F1131" s="465"/>
      <c r="G1131" s="689"/>
      <c r="H1131" s="16"/>
      <c r="I1131" s="132"/>
    </row>
    <row r="1132" spans="1:10" ht="18" thickBot="1">
      <c r="A1132" s="926" t="s">
        <v>7302</v>
      </c>
      <c r="B1132" s="136"/>
      <c r="C1132" s="2345"/>
      <c r="D1132" s="925"/>
      <c r="E1132" s="431"/>
      <c r="F1132" s="467"/>
      <c r="G1132" s="690"/>
      <c r="H1132" s="136"/>
      <c r="I1132" s="137"/>
    </row>
    <row r="1133" spans="1:10" ht="40">
      <c r="A1133" s="148" t="s">
        <v>1013</v>
      </c>
      <c r="B1133" s="150" t="s">
        <v>1014</v>
      </c>
      <c r="C1133" s="2285" t="s">
        <v>665</v>
      </c>
      <c r="D1133" s="969" t="s">
        <v>2923</v>
      </c>
      <c r="E1133" s="434" t="s">
        <v>10276</v>
      </c>
      <c r="F1133" s="479" t="s">
        <v>2578</v>
      </c>
      <c r="G1133" s="967" t="s">
        <v>2427</v>
      </c>
      <c r="H1133" s="327" t="s">
        <v>493</v>
      </c>
      <c r="I1133" s="138" t="s">
        <v>4003</v>
      </c>
    </row>
    <row r="1134" spans="1:10" thickBot="1">
      <c r="A1134" s="156"/>
      <c r="B1134" s="312"/>
      <c r="C1134" s="2286" t="s">
        <v>3419</v>
      </c>
      <c r="D1134" s="373" t="s">
        <v>2428</v>
      </c>
      <c r="E1134" s="437" t="s">
        <v>264</v>
      </c>
      <c r="F1134" s="475">
        <f>'Заказ, cкидки и курсы валют'!$I$12</f>
        <v>0</v>
      </c>
      <c r="G1134" s="764"/>
      <c r="H1134" s="358"/>
      <c r="I1134" s="252"/>
    </row>
    <row r="1135" spans="1:10" ht="14.5">
      <c r="A1135" s="971" t="s">
        <v>11042</v>
      </c>
      <c r="B1135" s="820" t="s">
        <v>10449</v>
      </c>
      <c r="C1135" s="2288">
        <v>0.27</v>
      </c>
      <c r="D1135" s="1686">
        <v>1000</v>
      </c>
      <c r="E1135" s="446">
        <v>51.25</v>
      </c>
      <c r="F1135" s="1550">
        <f t="shared" ref="F1135" si="167">ROUND(E1135*(1-$F$11),2)</f>
        <v>51.25</v>
      </c>
      <c r="G1135" s="1331">
        <f>'Заказ, cкидки и курсы валют'!$J$23*F1135</f>
        <v>589.375</v>
      </c>
      <c r="H1135" s="815">
        <f t="shared" ref="H1135" si="168">ROUND((D1135/1000)*G1135,2)</f>
        <v>589.38</v>
      </c>
      <c r="I1135" s="812"/>
    </row>
    <row r="1136" spans="1:10" ht="14.5">
      <c r="A1136" s="973" t="s">
        <v>11043</v>
      </c>
      <c r="B1136" s="2142" t="s">
        <v>10450</v>
      </c>
      <c r="C1136" s="2288">
        <v>0.33</v>
      </c>
      <c r="D1136" s="2161">
        <v>1000</v>
      </c>
      <c r="E1136" s="446">
        <v>76.42</v>
      </c>
      <c r="F1136" s="2148">
        <f t="shared" ref="F1136:F1198" si="169">ROUND(E1136*(1-$F$11),2)</f>
        <v>76.42</v>
      </c>
      <c r="G1136" s="2149">
        <f>'Заказ, cкидки и курсы валют'!$J$23*F1136</f>
        <v>878.83</v>
      </c>
      <c r="H1136" s="2162">
        <f t="shared" ref="H1136:H1198" si="170">ROUND((D1136/1000)*G1136,2)</f>
        <v>878.83</v>
      </c>
      <c r="I1136" s="2163"/>
    </row>
    <row r="1137" spans="1:9" ht="14.5">
      <c r="A1137" s="973" t="s">
        <v>6223</v>
      </c>
      <c r="B1137" s="2142" t="s">
        <v>3156</v>
      </c>
      <c r="C1137" s="2288">
        <v>0.52</v>
      </c>
      <c r="D1137" s="2161">
        <v>1000</v>
      </c>
      <c r="E1137" s="446">
        <v>77.510000000000005</v>
      </c>
      <c r="F1137" s="2148">
        <f t="shared" si="169"/>
        <v>77.510000000000005</v>
      </c>
      <c r="G1137" s="2149">
        <f>'Заказ, cкидки и курсы валют'!$J$23*F1137</f>
        <v>891.36500000000001</v>
      </c>
      <c r="H1137" s="2162">
        <f t="shared" si="170"/>
        <v>891.37</v>
      </c>
      <c r="I1137" s="2163"/>
    </row>
    <row r="1138" spans="1:9" ht="14.5">
      <c r="A1138" s="973" t="s">
        <v>8391</v>
      </c>
      <c r="B1138" s="2142" t="s">
        <v>3157</v>
      </c>
      <c r="C1138" s="2288">
        <v>0.61</v>
      </c>
      <c r="D1138" s="2161">
        <v>1000</v>
      </c>
      <c r="E1138" s="446">
        <v>77.98</v>
      </c>
      <c r="F1138" s="2148">
        <f t="shared" si="169"/>
        <v>77.98</v>
      </c>
      <c r="G1138" s="2149">
        <f>'Заказ, cкидки и курсы валют'!$J$23*F1138</f>
        <v>896.7700000000001</v>
      </c>
      <c r="H1138" s="2162">
        <f t="shared" si="170"/>
        <v>896.77</v>
      </c>
      <c r="I1138" s="2163"/>
    </row>
    <row r="1139" spans="1:9" ht="14.5">
      <c r="A1139" s="973" t="s">
        <v>10550</v>
      </c>
      <c r="B1139" s="2142" t="s">
        <v>3158</v>
      </c>
      <c r="C1139" s="2288">
        <v>0.66</v>
      </c>
      <c r="D1139" s="2161">
        <v>1000</v>
      </c>
      <c r="E1139" s="446">
        <v>91.87</v>
      </c>
      <c r="F1139" s="2148">
        <f t="shared" si="169"/>
        <v>91.87</v>
      </c>
      <c r="G1139" s="2149">
        <f>'Заказ, cкидки и курсы валют'!$J$23*F1139</f>
        <v>1056.5050000000001</v>
      </c>
      <c r="H1139" s="2162">
        <f t="shared" si="170"/>
        <v>1056.51</v>
      </c>
      <c r="I1139" s="2163"/>
    </row>
    <row r="1140" spans="1:9" ht="14.5">
      <c r="A1140" s="973" t="s">
        <v>6221</v>
      </c>
      <c r="B1140" s="2142" t="s">
        <v>3159</v>
      </c>
      <c r="C1140" s="2288">
        <v>0.81</v>
      </c>
      <c r="D1140" s="2161">
        <v>1000</v>
      </c>
      <c r="E1140" s="446">
        <v>94.25</v>
      </c>
      <c r="F1140" s="2148">
        <f t="shared" si="169"/>
        <v>94.25</v>
      </c>
      <c r="G1140" s="2149">
        <f>'Заказ, cкидки и курсы валют'!$J$23*F1140</f>
        <v>1083.875</v>
      </c>
      <c r="H1140" s="2162">
        <f t="shared" si="170"/>
        <v>1083.8800000000001</v>
      </c>
      <c r="I1140" s="2163"/>
    </row>
    <row r="1141" spans="1:9" ht="14.5">
      <c r="A1141" s="973" t="s">
        <v>6222</v>
      </c>
      <c r="B1141" s="2142" t="s">
        <v>3160</v>
      </c>
      <c r="C1141" s="2288">
        <v>0.87</v>
      </c>
      <c r="D1141" s="2161">
        <v>1000</v>
      </c>
      <c r="E1141" s="446">
        <v>105.49</v>
      </c>
      <c r="F1141" s="2148">
        <f t="shared" si="169"/>
        <v>105.49</v>
      </c>
      <c r="G1141" s="2149">
        <f>'Заказ, cкидки и курсы валют'!$J$23*F1141</f>
        <v>1213.135</v>
      </c>
      <c r="H1141" s="2162">
        <f t="shared" si="170"/>
        <v>1213.1400000000001</v>
      </c>
      <c r="I1141" s="2163"/>
    </row>
    <row r="1142" spans="1:9" ht="14.5">
      <c r="A1142" s="973" t="s">
        <v>8392</v>
      </c>
      <c r="B1142" s="2142" t="s">
        <v>3162</v>
      </c>
      <c r="C1142" s="2288">
        <v>0.95</v>
      </c>
      <c r="D1142" s="2161">
        <v>1000</v>
      </c>
      <c r="E1142" s="446">
        <v>98.41</v>
      </c>
      <c r="F1142" s="2148">
        <f t="shared" si="169"/>
        <v>98.41</v>
      </c>
      <c r="G1142" s="2149">
        <f>'Заказ, cкидки и курсы валют'!$J$23*F1142</f>
        <v>1131.7149999999999</v>
      </c>
      <c r="H1142" s="2162">
        <f t="shared" si="170"/>
        <v>1131.72</v>
      </c>
      <c r="I1142" s="2163"/>
    </row>
    <row r="1143" spans="1:9" ht="14.5">
      <c r="A1143" s="973" t="s">
        <v>8393</v>
      </c>
      <c r="B1143" s="2142" t="s">
        <v>3163</v>
      </c>
      <c r="C1143" s="2288">
        <v>1.1100000000000001</v>
      </c>
      <c r="D1143" s="2161">
        <v>1000</v>
      </c>
      <c r="E1143" s="446">
        <v>125.21</v>
      </c>
      <c r="F1143" s="2148">
        <f t="shared" si="169"/>
        <v>125.21</v>
      </c>
      <c r="G1143" s="2149">
        <f>'Заказ, cкидки и курсы валют'!$J$23*F1143</f>
        <v>1439.915</v>
      </c>
      <c r="H1143" s="2162">
        <f t="shared" si="170"/>
        <v>1439.92</v>
      </c>
      <c r="I1143" s="2163"/>
    </row>
    <row r="1144" spans="1:9" ht="14.5">
      <c r="A1144" s="973" t="s">
        <v>8394</v>
      </c>
      <c r="B1144" s="2142" t="s">
        <v>104</v>
      </c>
      <c r="C1144" s="2288">
        <v>1.24</v>
      </c>
      <c r="D1144" s="2161">
        <v>1000</v>
      </c>
      <c r="E1144" s="446">
        <v>137.09</v>
      </c>
      <c r="F1144" s="2148">
        <f t="shared" si="169"/>
        <v>137.09</v>
      </c>
      <c r="G1144" s="2149">
        <f>'Заказ, cкидки и курсы валют'!$J$23*F1144</f>
        <v>1576.5350000000001</v>
      </c>
      <c r="H1144" s="2162">
        <f t="shared" si="170"/>
        <v>1576.54</v>
      </c>
      <c r="I1144" s="2163"/>
    </row>
    <row r="1145" spans="1:9" ht="14.5">
      <c r="A1145" s="973" t="s">
        <v>8395</v>
      </c>
      <c r="B1145" s="2142" t="s">
        <v>105</v>
      </c>
      <c r="C1145" s="2288">
        <v>1.288</v>
      </c>
      <c r="D1145" s="2161">
        <v>1000</v>
      </c>
      <c r="E1145" s="446">
        <v>149.04</v>
      </c>
      <c r="F1145" s="2148">
        <f t="shared" si="169"/>
        <v>149.04</v>
      </c>
      <c r="G1145" s="2149">
        <f>'Заказ, cкидки и курсы валют'!$J$23*F1145</f>
        <v>1713.9599999999998</v>
      </c>
      <c r="H1145" s="2162">
        <f t="shared" si="170"/>
        <v>1713.96</v>
      </c>
      <c r="I1145" s="2163"/>
    </row>
    <row r="1146" spans="1:9" ht="14.5">
      <c r="A1146" s="973" t="s">
        <v>8396</v>
      </c>
      <c r="B1146" s="2142" t="s">
        <v>8387</v>
      </c>
      <c r="C1146" s="2288">
        <v>1.45</v>
      </c>
      <c r="D1146" s="2161">
        <v>1000</v>
      </c>
      <c r="E1146" s="446">
        <v>150.43</v>
      </c>
      <c r="F1146" s="2148">
        <f t="shared" si="169"/>
        <v>150.43</v>
      </c>
      <c r="G1146" s="2149">
        <f>'Заказ, cкидки и курсы валют'!$J$23*F1146</f>
        <v>1729.9450000000002</v>
      </c>
      <c r="H1146" s="2162">
        <f t="shared" si="170"/>
        <v>1729.95</v>
      </c>
      <c r="I1146" s="2163"/>
    </row>
    <row r="1147" spans="1:9" ht="14.5">
      <c r="A1147" s="973" t="s">
        <v>10551</v>
      </c>
      <c r="B1147" s="2142" t="s">
        <v>106</v>
      </c>
      <c r="C1147" s="2288">
        <v>1.57</v>
      </c>
      <c r="D1147" s="2161">
        <v>1000</v>
      </c>
      <c r="E1147" s="446">
        <v>167.81</v>
      </c>
      <c r="F1147" s="2148">
        <f t="shared" si="169"/>
        <v>167.81</v>
      </c>
      <c r="G1147" s="2149">
        <f>'Заказ, cкидки и курсы валют'!$J$23*F1147</f>
        <v>1929.8150000000001</v>
      </c>
      <c r="H1147" s="2162">
        <f t="shared" si="170"/>
        <v>1929.82</v>
      </c>
      <c r="I1147" s="2163"/>
    </row>
    <row r="1148" spans="1:9" ht="14.5">
      <c r="A1148" s="973" t="s">
        <v>10552</v>
      </c>
      <c r="B1148" s="2142" t="s">
        <v>107</v>
      </c>
      <c r="C1148" s="2288">
        <v>1.89</v>
      </c>
      <c r="D1148" s="2161">
        <v>500</v>
      </c>
      <c r="E1148" s="446">
        <v>208.4</v>
      </c>
      <c r="F1148" s="2148">
        <f t="shared" si="169"/>
        <v>208.4</v>
      </c>
      <c r="G1148" s="2149">
        <f>'Заказ, cкидки и курсы валют'!$J$23*F1148</f>
        <v>2396.6</v>
      </c>
      <c r="H1148" s="2162">
        <f t="shared" si="170"/>
        <v>1198.3</v>
      </c>
      <c r="I1148" s="2163"/>
    </row>
    <row r="1149" spans="1:9" ht="14.5">
      <c r="A1149" s="973" t="s">
        <v>10553</v>
      </c>
      <c r="B1149" s="2142" t="s">
        <v>3164</v>
      </c>
      <c r="C1149" s="2288">
        <v>2.19</v>
      </c>
      <c r="D1149" s="2161">
        <v>500</v>
      </c>
      <c r="E1149" s="446">
        <v>252.37</v>
      </c>
      <c r="F1149" s="2148">
        <f t="shared" si="169"/>
        <v>252.37</v>
      </c>
      <c r="G1149" s="2149">
        <f>'Заказ, cкидки и курсы валют'!$J$23*F1149</f>
        <v>2902.2550000000001</v>
      </c>
      <c r="H1149" s="2162">
        <f t="shared" si="170"/>
        <v>1451.13</v>
      </c>
      <c r="I1149" s="2163"/>
    </row>
    <row r="1150" spans="1:9" ht="14.5">
      <c r="A1150" s="973" t="s">
        <v>12266</v>
      </c>
      <c r="B1150" s="2142" t="s">
        <v>3165</v>
      </c>
      <c r="C1150" s="2288">
        <v>1.2</v>
      </c>
      <c r="D1150" s="2161">
        <v>1000</v>
      </c>
      <c r="E1150" s="446">
        <v>127.8</v>
      </c>
      <c r="F1150" s="2148">
        <f t="shared" si="169"/>
        <v>127.8</v>
      </c>
      <c r="G1150" s="2149">
        <f>'Заказ, cкидки и курсы валют'!$J$23*F1150</f>
        <v>1469.7</v>
      </c>
      <c r="H1150" s="2162">
        <f t="shared" si="170"/>
        <v>1469.7</v>
      </c>
      <c r="I1150" s="2163"/>
    </row>
    <row r="1151" spans="1:9" ht="14.5">
      <c r="A1151" s="973" t="s">
        <v>8397</v>
      </c>
      <c r="B1151" s="2142" t="s">
        <v>76</v>
      </c>
      <c r="C1151" s="2288">
        <v>1.23</v>
      </c>
      <c r="D1151" s="2161">
        <v>1000</v>
      </c>
      <c r="E1151" s="446">
        <v>136.57</v>
      </c>
      <c r="F1151" s="2148">
        <f t="shared" si="169"/>
        <v>136.57</v>
      </c>
      <c r="G1151" s="2149">
        <f>'Заказ, cкидки и курсы валют'!$J$23*F1151</f>
        <v>1570.5549999999998</v>
      </c>
      <c r="H1151" s="2162">
        <f t="shared" si="170"/>
        <v>1570.56</v>
      </c>
      <c r="I1151" s="2163"/>
    </row>
    <row r="1152" spans="1:9" ht="14.5">
      <c r="A1152" s="973" t="s">
        <v>10554</v>
      </c>
      <c r="B1152" s="2142" t="s">
        <v>136</v>
      </c>
      <c r="C1152" s="2288">
        <v>1.43</v>
      </c>
      <c r="D1152" s="2161">
        <v>1000</v>
      </c>
      <c r="E1152" s="446">
        <v>159.19</v>
      </c>
      <c r="F1152" s="2148">
        <f t="shared" si="169"/>
        <v>159.19</v>
      </c>
      <c r="G1152" s="2149">
        <f>'Заказ, cкидки и курсы валют'!$J$23*F1152</f>
        <v>1830.6849999999999</v>
      </c>
      <c r="H1152" s="2162">
        <f t="shared" si="170"/>
        <v>1830.69</v>
      </c>
      <c r="I1152" s="2163"/>
    </row>
    <row r="1153" spans="1:9" ht="14.5">
      <c r="A1153" s="973" t="s">
        <v>10555</v>
      </c>
      <c r="B1153" s="2142" t="s">
        <v>129</v>
      </c>
      <c r="C1153" s="2288">
        <v>1.8</v>
      </c>
      <c r="D1153" s="2161">
        <v>1000</v>
      </c>
      <c r="E1153" s="446">
        <v>160.26</v>
      </c>
      <c r="F1153" s="2148">
        <f t="shared" si="169"/>
        <v>160.26</v>
      </c>
      <c r="G1153" s="2149">
        <f>'Заказ, cкидки и курсы валют'!$J$23*F1153</f>
        <v>1842.9899999999998</v>
      </c>
      <c r="H1153" s="2162">
        <f t="shared" si="170"/>
        <v>1842.99</v>
      </c>
      <c r="I1153" s="2163"/>
    </row>
    <row r="1154" spans="1:9" ht="14.5">
      <c r="A1154" s="973" t="s">
        <v>8790</v>
      </c>
      <c r="B1154" s="2142" t="s">
        <v>8789</v>
      </c>
      <c r="C1154" s="2288">
        <v>1.9</v>
      </c>
      <c r="D1154" s="2161">
        <v>1000</v>
      </c>
      <c r="E1154" s="446">
        <v>217.33</v>
      </c>
      <c r="F1154" s="2148">
        <f t="shared" si="169"/>
        <v>217.33</v>
      </c>
      <c r="G1154" s="2149">
        <f>'Заказ, cкидки и курсы валют'!$J$23*F1154</f>
        <v>2499.2950000000001</v>
      </c>
      <c r="H1154" s="2162">
        <f t="shared" si="170"/>
        <v>2499.3000000000002</v>
      </c>
      <c r="I1154" s="2163"/>
    </row>
    <row r="1155" spans="1:9" ht="14.5">
      <c r="A1155" s="973" t="s">
        <v>10556</v>
      </c>
      <c r="B1155" s="2142" t="s">
        <v>130</v>
      </c>
      <c r="C1155" s="2288">
        <v>2.2000000000000002</v>
      </c>
      <c r="D1155" s="2161">
        <v>1000</v>
      </c>
      <c r="E1155" s="446">
        <v>202.55</v>
      </c>
      <c r="F1155" s="2148">
        <f t="shared" si="169"/>
        <v>202.55</v>
      </c>
      <c r="G1155" s="2149">
        <f>'Заказ, cкидки и курсы валют'!$J$23*F1155</f>
        <v>2329.3250000000003</v>
      </c>
      <c r="H1155" s="2162">
        <f t="shared" si="170"/>
        <v>2329.33</v>
      </c>
      <c r="I1155" s="2163"/>
    </row>
    <row r="1156" spans="1:9" ht="14.5">
      <c r="A1156" s="973" t="s">
        <v>10557</v>
      </c>
      <c r="B1156" s="2142" t="s">
        <v>77</v>
      </c>
      <c r="C1156" s="2288">
        <v>2.5</v>
      </c>
      <c r="D1156" s="2161">
        <v>500</v>
      </c>
      <c r="E1156" s="446">
        <v>294.7</v>
      </c>
      <c r="F1156" s="2148">
        <f t="shared" si="169"/>
        <v>294.7</v>
      </c>
      <c r="G1156" s="2149">
        <f>'Заказ, cкидки и курсы валют'!$J$23*F1156</f>
        <v>3389.0499999999997</v>
      </c>
      <c r="H1156" s="2162">
        <f t="shared" si="170"/>
        <v>1694.53</v>
      </c>
      <c r="I1156" s="2163"/>
    </row>
    <row r="1157" spans="1:9" ht="14.5">
      <c r="A1157" s="973" t="s">
        <v>10558</v>
      </c>
      <c r="B1157" s="2142" t="s">
        <v>3724</v>
      </c>
      <c r="C1157" s="2288">
        <v>2.75</v>
      </c>
      <c r="D1157" s="2161">
        <v>500</v>
      </c>
      <c r="E1157" s="446">
        <v>280.95999999999998</v>
      </c>
      <c r="F1157" s="2148">
        <f t="shared" si="169"/>
        <v>280.95999999999998</v>
      </c>
      <c r="G1157" s="2149">
        <f>'Заказ, cкидки и курсы валют'!$J$23*F1157</f>
        <v>3231.04</v>
      </c>
      <c r="H1157" s="2162">
        <f t="shared" si="170"/>
        <v>1615.52</v>
      </c>
      <c r="I1157" s="2163"/>
    </row>
    <row r="1158" spans="1:9" ht="14.5">
      <c r="A1158" s="973" t="s">
        <v>8791</v>
      </c>
      <c r="B1158" s="2142" t="s">
        <v>6228</v>
      </c>
      <c r="C1158" s="2288">
        <v>3.71</v>
      </c>
      <c r="D1158" s="2161">
        <v>500</v>
      </c>
      <c r="E1158" s="446">
        <v>352.22</v>
      </c>
      <c r="F1158" s="2148">
        <f t="shared" si="169"/>
        <v>352.22</v>
      </c>
      <c r="G1158" s="2149">
        <f>'Заказ, cкидки и курсы валют'!$J$23*F1158</f>
        <v>4050.53</v>
      </c>
      <c r="H1158" s="2162">
        <f t="shared" si="170"/>
        <v>2025.27</v>
      </c>
      <c r="I1158" s="2163"/>
    </row>
    <row r="1159" spans="1:9" ht="14.5">
      <c r="A1159" s="973" t="s">
        <v>8398</v>
      </c>
      <c r="B1159" s="2142" t="s">
        <v>121</v>
      </c>
      <c r="C1159" s="2288">
        <v>1.53</v>
      </c>
      <c r="D1159" s="2161">
        <v>1000</v>
      </c>
      <c r="E1159" s="446">
        <v>162.69999999999999</v>
      </c>
      <c r="F1159" s="2148">
        <f t="shared" si="169"/>
        <v>162.69999999999999</v>
      </c>
      <c r="G1159" s="2149">
        <f>'Заказ, cкидки и курсы валют'!$J$23*F1159</f>
        <v>1871.05</v>
      </c>
      <c r="H1159" s="2162">
        <f t="shared" si="170"/>
        <v>1871.05</v>
      </c>
      <c r="I1159" s="2163"/>
    </row>
    <row r="1160" spans="1:9" ht="14.5">
      <c r="A1160" s="973" t="s">
        <v>8399</v>
      </c>
      <c r="B1160" s="2142" t="s">
        <v>123</v>
      </c>
      <c r="C1160" s="2288">
        <v>1.68</v>
      </c>
      <c r="D1160" s="2161">
        <v>1000</v>
      </c>
      <c r="E1160" s="446">
        <v>179.52</v>
      </c>
      <c r="F1160" s="2148">
        <f t="shared" si="169"/>
        <v>179.52</v>
      </c>
      <c r="G1160" s="2149">
        <f>'Заказ, cкидки и курсы валют'!$J$23*F1160</f>
        <v>2064.48</v>
      </c>
      <c r="H1160" s="2162">
        <f t="shared" si="170"/>
        <v>2064.48</v>
      </c>
      <c r="I1160" s="2163"/>
    </row>
    <row r="1161" spans="1:9" ht="14.5">
      <c r="A1161" s="973" t="s">
        <v>10559</v>
      </c>
      <c r="B1161" s="2142" t="s">
        <v>124</v>
      </c>
      <c r="C1161" s="2288">
        <v>1.88</v>
      </c>
      <c r="D1161" s="2161">
        <v>1000</v>
      </c>
      <c r="E1161" s="446">
        <v>200.94</v>
      </c>
      <c r="F1161" s="2148">
        <f t="shared" si="169"/>
        <v>200.94</v>
      </c>
      <c r="G1161" s="2149">
        <f>'Заказ, cкидки и курсы валют'!$J$23*F1161</f>
        <v>2310.81</v>
      </c>
      <c r="H1161" s="2162">
        <f t="shared" si="170"/>
        <v>2310.81</v>
      </c>
      <c r="I1161" s="2163"/>
    </row>
    <row r="1162" spans="1:9" ht="14.5">
      <c r="A1162" s="973" t="s">
        <v>8792</v>
      </c>
      <c r="B1162" s="2142" t="s">
        <v>8386</v>
      </c>
      <c r="C1162" s="2288">
        <v>2.1</v>
      </c>
      <c r="D1162" s="2161">
        <v>1000</v>
      </c>
      <c r="E1162" s="446">
        <v>220.04</v>
      </c>
      <c r="F1162" s="2148">
        <f t="shared" si="169"/>
        <v>220.04</v>
      </c>
      <c r="G1162" s="2149">
        <f>'Заказ, cкидки и курсы валют'!$J$23*F1162</f>
        <v>2530.46</v>
      </c>
      <c r="H1162" s="2162">
        <f t="shared" si="170"/>
        <v>2530.46</v>
      </c>
      <c r="I1162" s="2163"/>
    </row>
    <row r="1163" spans="1:9" ht="14.5">
      <c r="A1163" s="973" t="s">
        <v>8400</v>
      </c>
      <c r="B1163" s="2142" t="s">
        <v>125</v>
      </c>
      <c r="C1163" s="2288">
        <v>2.4500000000000002</v>
      </c>
      <c r="D1163" s="2161">
        <v>1000</v>
      </c>
      <c r="E1163" s="446">
        <v>236.9</v>
      </c>
      <c r="F1163" s="2148">
        <f t="shared" si="169"/>
        <v>236.9</v>
      </c>
      <c r="G1163" s="2149">
        <f>'Заказ, cкидки и курсы валют'!$J$23*F1163</f>
        <v>2724.35</v>
      </c>
      <c r="H1163" s="2162">
        <f t="shared" si="170"/>
        <v>2724.35</v>
      </c>
      <c r="I1163" s="2163"/>
    </row>
    <row r="1164" spans="1:9" ht="14.5">
      <c r="A1164" s="973" t="s">
        <v>8401</v>
      </c>
      <c r="B1164" s="2142" t="s">
        <v>126</v>
      </c>
      <c r="C1164" s="2288">
        <v>2.88</v>
      </c>
      <c r="D1164" s="2161">
        <v>500</v>
      </c>
      <c r="E1164" s="446">
        <v>306.39999999999998</v>
      </c>
      <c r="F1164" s="2148">
        <f t="shared" si="169"/>
        <v>306.39999999999998</v>
      </c>
      <c r="G1164" s="2149">
        <f>'Заказ, cкидки и курсы валют'!$J$23*F1164</f>
        <v>3523.6</v>
      </c>
      <c r="H1164" s="2162">
        <f t="shared" si="170"/>
        <v>1761.8</v>
      </c>
      <c r="I1164" s="2163"/>
    </row>
    <row r="1165" spans="1:9" ht="14.5">
      <c r="A1165" s="973" t="s">
        <v>6224</v>
      </c>
      <c r="B1165" s="2142" t="s">
        <v>3765</v>
      </c>
      <c r="C1165" s="2288">
        <v>3.25</v>
      </c>
      <c r="D1165" s="2161">
        <v>500</v>
      </c>
      <c r="E1165" s="446">
        <v>356.38</v>
      </c>
      <c r="F1165" s="2148">
        <f t="shared" si="169"/>
        <v>356.38</v>
      </c>
      <c r="G1165" s="2149">
        <f>'Заказ, cкидки и курсы валют'!$J$23*F1165</f>
        <v>4098.37</v>
      </c>
      <c r="H1165" s="2162">
        <f t="shared" si="170"/>
        <v>2049.19</v>
      </c>
      <c r="I1165" s="2163"/>
    </row>
    <row r="1166" spans="1:9" ht="14.5">
      <c r="A1166" s="973" t="s">
        <v>8402</v>
      </c>
      <c r="B1166" s="2142" t="s">
        <v>8388</v>
      </c>
      <c r="C1166" s="2288">
        <v>3.64</v>
      </c>
      <c r="D1166" s="2161">
        <v>500</v>
      </c>
      <c r="E1166" s="446">
        <v>408.64</v>
      </c>
      <c r="F1166" s="2148">
        <f t="shared" si="169"/>
        <v>408.64</v>
      </c>
      <c r="G1166" s="2149">
        <f>'Заказ, cкидки и курсы валют'!$J$23*F1166</f>
        <v>4699.3599999999997</v>
      </c>
      <c r="H1166" s="2162">
        <f t="shared" si="170"/>
        <v>2349.6799999999998</v>
      </c>
      <c r="I1166" s="2163"/>
    </row>
    <row r="1167" spans="1:9" ht="14.5">
      <c r="A1167" s="973" t="s">
        <v>8793</v>
      </c>
      <c r="B1167" s="2142" t="s">
        <v>6229</v>
      </c>
      <c r="C1167" s="2288">
        <v>4.1500000000000004</v>
      </c>
      <c r="D1167" s="2161">
        <v>200</v>
      </c>
      <c r="E1167" s="446">
        <v>432.76</v>
      </c>
      <c r="F1167" s="2148">
        <f t="shared" si="169"/>
        <v>432.76</v>
      </c>
      <c r="G1167" s="2149">
        <f>'Заказ, cкидки и курсы валют'!$J$23*F1167</f>
        <v>4976.74</v>
      </c>
      <c r="H1167" s="2162">
        <f t="shared" si="170"/>
        <v>995.35</v>
      </c>
      <c r="I1167" s="2163"/>
    </row>
    <row r="1168" spans="1:9" ht="14.5">
      <c r="A1168" s="973" t="s">
        <v>11044</v>
      </c>
      <c r="B1168" s="2142" t="s">
        <v>133</v>
      </c>
      <c r="C1168" s="2288">
        <v>4.6399999999999997</v>
      </c>
      <c r="D1168" s="2161">
        <v>200</v>
      </c>
      <c r="E1168" s="446">
        <v>493.78</v>
      </c>
      <c r="F1168" s="2148">
        <f t="shared" si="169"/>
        <v>493.78</v>
      </c>
      <c r="G1168" s="2149">
        <f>'Заказ, cкидки и курсы валют'!$J$23*F1168</f>
        <v>5678.4699999999993</v>
      </c>
      <c r="H1168" s="2162">
        <f t="shared" si="170"/>
        <v>1135.69</v>
      </c>
      <c r="I1168" s="2163"/>
    </row>
    <row r="1169" spans="1:9" ht="14.5">
      <c r="A1169" s="973" t="s">
        <v>12267</v>
      </c>
      <c r="B1169" s="2142" t="s">
        <v>12265</v>
      </c>
      <c r="C1169" s="2288">
        <v>6</v>
      </c>
      <c r="D1169" s="2161">
        <v>200</v>
      </c>
      <c r="E1169" s="446">
        <v>700.74</v>
      </c>
      <c r="F1169" s="2148">
        <f t="shared" si="169"/>
        <v>700.74</v>
      </c>
      <c r="G1169" s="2149">
        <f>'Заказ, cкидки и курсы валют'!$J$23*F1169</f>
        <v>8058.51</v>
      </c>
      <c r="H1169" s="2162">
        <f t="shared" si="170"/>
        <v>1611.7</v>
      </c>
      <c r="I1169" s="2163"/>
    </row>
    <row r="1170" spans="1:9" ht="14.5">
      <c r="A1170" s="973" t="s">
        <v>8403</v>
      </c>
      <c r="B1170" s="2142" t="s">
        <v>3759</v>
      </c>
      <c r="C1170" s="2288">
        <v>2.2999999999999998</v>
      </c>
      <c r="D1170" s="2161">
        <v>1000</v>
      </c>
      <c r="E1170" s="446">
        <v>217.42</v>
      </c>
      <c r="F1170" s="2148">
        <f t="shared" si="169"/>
        <v>217.42</v>
      </c>
      <c r="G1170" s="2149">
        <f>'Заказ, cкидки и курсы валют'!$J$23*F1170</f>
        <v>2500.33</v>
      </c>
      <c r="H1170" s="2162">
        <f t="shared" si="170"/>
        <v>2500.33</v>
      </c>
      <c r="I1170" s="2163"/>
    </row>
    <row r="1171" spans="1:9" ht="14.5">
      <c r="A1171" s="973" t="s">
        <v>10073</v>
      </c>
      <c r="B1171" s="2142" t="s">
        <v>3155</v>
      </c>
      <c r="C1171" s="2288">
        <v>2.169</v>
      </c>
      <c r="D1171" s="2161">
        <v>1000</v>
      </c>
      <c r="E1171" s="446">
        <v>234.28</v>
      </c>
      <c r="F1171" s="2148">
        <f t="shared" si="169"/>
        <v>234.28</v>
      </c>
      <c r="G1171" s="2149">
        <f>'Заказ, cкидки и курсы валют'!$J$23*F1171</f>
        <v>2694.22</v>
      </c>
      <c r="H1171" s="2162">
        <f t="shared" si="170"/>
        <v>2694.22</v>
      </c>
      <c r="I1171" s="2163"/>
    </row>
    <row r="1172" spans="1:9" ht="14.5">
      <c r="A1172" s="973" t="s">
        <v>8795</v>
      </c>
      <c r="B1172" s="2142" t="s">
        <v>3005</v>
      </c>
      <c r="C1172" s="2288">
        <v>2.87</v>
      </c>
      <c r="D1172" s="2161">
        <v>1000</v>
      </c>
      <c r="E1172" s="446">
        <v>276.27999999999997</v>
      </c>
      <c r="F1172" s="2148">
        <f t="shared" si="169"/>
        <v>276.27999999999997</v>
      </c>
      <c r="G1172" s="2149">
        <f>'Заказ, cкидки и курсы валют'!$J$23*F1172</f>
        <v>3177.22</v>
      </c>
      <c r="H1172" s="2162">
        <f t="shared" si="170"/>
        <v>3177.22</v>
      </c>
      <c r="I1172" s="2163"/>
    </row>
    <row r="1173" spans="1:9" ht="14.5">
      <c r="A1173" s="1478" t="s">
        <v>8404</v>
      </c>
      <c r="B1173" s="2142" t="s">
        <v>3315</v>
      </c>
      <c r="C1173" s="2288">
        <v>2.742</v>
      </c>
      <c r="D1173" s="2759">
        <v>1000</v>
      </c>
      <c r="E1173" s="446">
        <v>270.81</v>
      </c>
      <c r="F1173" s="2148">
        <f t="shared" si="169"/>
        <v>270.81</v>
      </c>
      <c r="G1173" s="2149">
        <f>'Заказ, cкидки и курсы валют'!$J$23*F1173</f>
        <v>3114.3150000000001</v>
      </c>
      <c r="H1173" s="2162">
        <f t="shared" si="170"/>
        <v>3114.32</v>
      </c>
      <c r="I1173" s="2163"/>
    </row>
    <row r="1174" spans="1:9" ht="14.5">
      <c r="A1174" s="973" t="s">
        <v>8405</v>
      </c>
      <c r="B1174" s="2142" t="s">
        <v>603</v>
      </c>
      <c r="C1174" s="2288">
        <v>3.66</v>
      </c>
      <c r="D1174" s="2161">
        <v>500</v>
      </c>
      <c r="E1174" s="446">
        <v>334.74</v>
      </c>
      <c r="F1174" s="2148">
        <f t="shared" si="169"/>
        <v>334.74</v>
      </c>
      <c r="G1174" s="2149">
        <f>'Заказ, cкидки и курсы валют'!$J$23*F1174</f>
        <v>3849.51</v>
      </c>
      <c r="H1174" s="2162">
        <f t="shared" si="170"/>
        <v>1924.76</v>
      </c>
      <c r="I1174" s="2163"/>
    </row>
    <row r="1175" spans="1:9" ht="14.5">
      <c r="A1175" s="973" t="s">
        <v>10560</v>
      </c>
      <c r="B1175" s="2142" t="s">
        <v>3421</v>
      </c>
      <c r="C1175" s="2288">
        <v>3.91</v>
      </c>
      <c r="D1175" s="2161">
        <v>500</v>
      </c>
      <c r="E1175" s="446">
        <v>406.28</v>
      </c>
      <c r="F1175" s="2148">
        <f t="shared" si="169"/>
        <v>406.28</v>
      </c>
      <c r="G1175" s="2149">
        <f>'Заказ, cкидки и курсы валют'!$J$23*F1175</f>
        <v>4672.2199999999993</v>
      </c>
      <c r="H1175" s="2162">
        <f t="shared" si="170"/>
        <v>2336.11</v>
      </c>
      <c r="I1175" s="2163"/>
    </row>
    <row r="1176" spans="1:9" ht="14.5">
      <c r="A1176" s="973" t="s">
        <v>6225</v>
      </c>
      <c r="B1176" s="2142" t="s">
        <v>1350</v>
      </c>
      <c r="C1176" s="2288">
        <v>4.33</v>
      </c>
      <c r="D1176" s="2161">
        <v>500</v>
      </c>
      <c r="E1176" s="446">
        <v>381.8</v>
      </c>
      <c r="F1176" s="2148">
        <f t="shared" si="169"/>
        <v>381.8</v>
      </c>
      <c r="G1176" s="2149">
        <f>'Заказ, cкидки и курсы валют'!$J$23*F1176</f>
        <v>4390.7</v>
      </c>
      <c r="H1176" s="2162">
        <f t="shared" si="170"/>
        <v>2195.35</v>
      </c>
      <c r="I1176" s="2163"/>
    </row>
    <row r="1177" spans="1:9" ht="14.5">
      <c r="A1177" s="973" t="s">
        <v>8406</v>
      </c>
      <c r="B1177" s="2142" t="s">
        <v>2439</v>
      </c>
      <c r="C1177" s="2288">
        <v>5</v>
      </c>
      <c r="D1177" s="2161">
        <v>200</v>
      </c>
      <c r="E1177" s="446">
        <v>489.5</v>
      </c>
      <c r="F1177" s="2148">
        <f t="shared" si="169"/>
        <v>489.5</v>
      </c>
      <c r="G1177" s="2149">
        <f>'Заказ, cкидки и курсы валют'!$J$23*F1177</f>
        <v>5629.25</v>
      </c>
      <c r="H1177" s="2162">
        <f t="shared" si="170"/>
        <v>1125.8499999999999</v>
      </c>
      <c r="I1177" s="2163"/>
    </row>
    <row r="1178" spans="1:9" ht="14.5">
      <c r="A1178" s="973" t="s">
        <v>8794</v>
      </c>
      <c r="B1178" s="2142" t="s">
        <v>2440</v>
      </c>
      <c r="C1178" s="2288">
        <v>5.51</v>
      </c>
      <c r="D1178" s="2161">
        <v>200</v>
      </c>
      <c r="E1178" s="446">
        <v>598.53</v>
      </c>
      <c r="F1178" s="2148">
        <f t="shared" si="169"/>
        <v>598.53</v>
      </c>
      <c r="G1178" s="2149">
        <f>'Заказ, cкидки и курсы валют'!$J$23*F1178</f>
        <v>6883.0949999999993</v>
      </c>
      <c r="H1178" s="2162">
        <f t="shared" si="170"/>
        <v>1376.62</v>
      </c>
      <c r="I1178" s="2163"/>
    </row>
    <row r="1179" spans="1:9" ht="14.5">
      <c r="A1179" s="973" t="s">
        <v>8796</v>
      </c>
      <c r="B1179" s="2142" t="s">
        <v>1353</v>
      </c>
      <c r="C1179" s="2288">
        <v>6.36</v>
      </c>
      <c r="D1179" s="2161">
        <v>200</v>
      </c>
      <c r="E1179" s="446">
        <v>715.4</v>
      </c>
      <c r="F1179" s="2148">
        <f t="shared" si="169"/>
        <v>715.4</v>
      </c>
      <c r="G1179" s="2149">
        <f>'Заказ, cкидки и курсы валют'!$J$23*F1179</f>
        <v>8227.1</v>
      </c>
      <c r="H1179" s="2162">
        <f t="shared" si="170"/>
        <v>1645.42</v>
      </c>
      <c r="I1179" s="2163"/>
    </row>
    <row r="1180" spans="1:9" ht="14.5">
      <c r="A1180" s="973" t="s">
        <v>6226</v>
      </c>
      <c r="B1180" s="2142" t="s">
        <v>1352</v>
      </c>
      <c r="C1180" s="2288">
        <v>7.42</v>
      </c>
      <c r="D1180" s="2161">
        <v>200</v>
      </c>
      <c r="E1180" s="446">
        <v>776.02</v>
      </c>
      <c r="F1180" s="2148">
        <f t="shared" si="169"/>
        <v>776.02</v>
      </c>
      <c r="G1180" s="2149">
        <f>'Заказ, cкидки и курсы валют'!$J$23*F1180</f>
        <v>8924.23</v>
      </c>
      <c r="H1180" s="2162">
        <f t="shared" si="170"/>
        <v>1784.85</v>
      </c>
      <c r="I1180" s="2163"/>
    </row>
    <row r="1181" spans="1:9" ht="14.5">
      <c r="A1181" s="973" t="s">
        <v>8797</v>
      </c>
      <c r="B1181" s="2142" t="s">
        <v>1354</v>
      </c>
      <c r="C1181" s="2288">
        <v>8.24</v>
      </c>
      <c r="D1181" s="2161">
        <v>200</v>
      </c>
      <c r="E1181" s="446">
        <v>899.66</v>
      </c>
      <c r="F1181" s="2148">
        <f t="shared" si="169"/>
        <v>899.66</v>
      </c>
      <c r="G1181" s="2149">
        <f>'Заказ, cкидки и курсы валют'!$J$23*F1181</f>
        <v>10346.09</v>
      </c>
      <c r="H1181" s="2162">
        <f t="shared" si="170"/>
        <v>2069.2199999999998</v>
      </c>
      <c r="I1181" s="2163"/>
    </row>
    <row r="1182" spans="1:9" ht="14.5">
      <c r="A1182" s="973" t="s">
        <v>8407</v>
      </c>
      <c r="B1182" s="2142" t="s">
        <v>3760</v>
      </c>
      <c r="C1182" s="2288">
        <v>3.51</v>
      </c>
      <c r="D1182" s="2161">
        <v>1000</v>
      </c>
      <c r="E1182" s="446">
        <v>327.44</v>
      </c>
      <c r="F1182" s="2148">
        <f t="shared" si="169"/>
        <v>327.44</v>
      </c>
      <c r="G1182" s="2149">
        <f>'Заказ, cкидки и курсы валют'!$J$23*F1182</f>
        <v>3765.56</v>
      </c>
      <c r="H1182" s="2162">
        <f t="shared" si="170"/>
        <v>3765.56</v>
      </c>
      <c r="I1182" s="2163"/>
    </row>
    <row r="1183" spans="1:9" ht="14.5">
      <c r="A1183" s="973" t="s">
        <v>8408</v>
      </c>
      <c r="B1183" s="2142" t="s">
        <v>656</v>
      </c>
      <c r="C1183" s="2288">
        <v>3.24</v>
      </c>
      <c r="D1183" s="2161">
        <v>1000</v>
      </c>
      <c r="E1183" s="446">
        <v>347.04</v>
      </c>
      <c r="F1183" s="2148">
        <f t="shared" si="169"/>
        <v>347.04</v>
      </c>
      <c r="G1183" s="2149">
        <f>'Заказ, cкидки и курсы валют'!$J$23*F1183</f>
        <v>3990.96</v>
      </c>
      <c r="H1183" s="2162">
        <f t="shared" si="170"/>
        <v>3990.96</v>
      </c>
      <c r="I1183" s="2163"/>
    </row>
    <row r="1184" spans="1:9" ht="14.5">
      <c r="A1184" s="973" t="s">
        <v>8409</v>
      </c>
      <c r="B1184" s="2142" t="s">
        <v>1355</v>
      </c>
      <c r="C1184" s="2288">
        <v>3.62</v>
      </c>
      <c r="D1184" s="2161">
        <v>1000</v>
      </c>
      <c r="E1184" s="446">
        <v>382.55</v>
      </c>
      <c r="F1184" s="2148">
        <f t="shared" si="169"/>
        <v>382.55</v>
      </c>
      <c r="G1184" s="2149">
        <f>'Заказ, cкидки и курсы валют'!$J$23*F1184</f>
        <v>4399.3249999999998</v>
      </c>
      <c r="H1184" s="2162">
        <f t="shared" si="170"/>
        <v>4399.33</v>
      </c>
      <c r="I1184" s="2163"/>
    </row>
    <row r="1185" spans="1:9" ht="14.5">
      <c r="A1185" s="973" t="s">
        <v>8410</v>
      </c>
      <c r="B1185" s="2142" t="s">
        <v>1356</v>
      </c>
      <c r="C1185" s="2288">
        <v>4.3470000000000004</v>
      </c>
      <c r="D1185" s="2161">
        <v>500</v>
      </c>
      <c r="E1185" s="446">
        <v>434.86</v>
      </c>
      <c r="F1185" s="2148">
        <f t="shared" si="169"/>
        <v>434.86</v>
      </c>
      <c r="G1185" s="2149">
        <f>'Заказ, cкидки и курсы валют'!$J$23*F1185</f>
        <v>5000.8900000000003</v>
      </c>
      <c r="H1185" s="2162">
        <f t="shared" si="170"/>
        <v>2500.4499999999998</v>
      </c>
      <c r="I1185" s="2163"/>
    </row>
    <row r="1186" spans="1:9" ht="14.5">
      <c r="A1186" s="973" t="s">
        <v>8411</v>
      </c>
      <c r="B1186" s="2142" t="s">
        <v>591</v>
      </c>
      <c r="C1186" s="2288">
        <v>5.24</v>
      </c>
      <c r="D1186" s="2161">
        <v>500</v>
      </c>
      <c r="E1186" s="446">
        <v>519.70000000000005</v>
      </c>
      <c r="F1186" s="2148">
        <f t="shared" si="169"/>
        <v>519.70000000000005</v>
      </c>
      <c r="G1186" s="2149">
        <f>'Заказ, cкидки и курсы валют'!$J$23*F1186</f>
        <v>5976.55</v>
      </c>
      <c r="H1186" s="2162">
        <f t="shared" si="170"/>
        <v>2988.28</v>
      </c>
      <c r="I1186" s="2163"/>
    </row>
    <row r="1187" spans="1:9" ht="14.5">
      <c r="A1187" s="1478" t="s">
        <v>8798</v>
      </c>
      <c r="B1187" s="2142" t="s">
        <v>592</v>
      </c>
      <c r="C1187" s="2288">
        <v>5.77</v>
      </c>
      <c r="D1187" s="2759">
        <v>500</v>
      </c>
      <c r="E1187" s="446">
        <v>582.04999999999995</v>
      </c>
      <c r="F1187" s="2148">
        <f t="shared" si="169"/>
        <v>582.04999999999995</v>
      </c>
      <c r="G1187" s="2149">
        <f>'Заказ, cкидки и курсы валют'!$J$23*F1187</f>
        <v>6693.5749999999998</v>
      </c>
      <c r="H1187" s="2162">
        <f t="shared" si="170"/>
        <v>3346.79</v>
      </c>
      <c r="I1187" s="2163"/>
    </row>
    <row r="1188" spans="1:9" ht="14.5">
      <c r="A1188" s="973" t="s">
        <v>8412</v>
      </c>
      <c r="B1188" s="2142" t="s">
        <v>3149</v>
      </c>
      <c r="C1188" s="2288">
        <v>6.62</v>
      </c>
      <c r="D1188" s="2161">
        <v>200</v>
      </c>
      <c r="E1188" s="446">
        <v>670.65</v>
      </c>
      <c r="F1188" s="2148">
        <f t="shared" si="169"/>
        <v>670.65</v>
      </c>
      <c r="G1188" s="2149">
        <f>'Заказ, cкидки и курсы валют'!$J$23*F1188</f>
        <v>7712.4749999999995</v>
      </c>
      <c r="H1188" s="2162">
        <f t="shared" si="170"/>
        <v>1542.5</v>
      </c>
      <c r="I1188" s="2163"/>
    </row>
    <row r="1189" spans="1:9" ht="14.5">
      <c r="A1189" s="973" t="s">
        <v>8413</v>
      </c>
      <c r="B1189" s="2142" t="s">
        <v>3150</v>
      </c>
      <c r="C1189" s="2288">
        <v>7.36</v>
      </c>
      <c r="D1189" s="2161">
        <v>200</v>
      </c>
      <c r="E1189" s="446">
        <v>803.62</v>
      </c>
      <c r="F1189" s="2148">
        <f t="shared" si="169"/>
        <v>803.62</v>
      </c>
      <c r="G1189" s="2149">
        <f>'Заказ, cкидки и курсы валют'!$J$23*F1189</f>
        <v>9241.6299999999992</v>
      </c>
      <c r="H1189" s="2162">
        <f t="shared" si="170"/>
        <v>1848.33</v>
      </c>
      <c r="I1189" s="2163"/>
    </row>
    <row r="1190" spans="1:9" ht="14.5">
      <c r="A1190" s="973" t="s">
        <v>9652</v>
      </c>
      <c r="B1190" s="2142" t="s">
        <v>8389</v>
      </c>
      <c r="C1190" s="2288">
        <v>7.75</v>
      </c>
      <c r="D1190" s="2161">
        <v>200</v>
      </c>
      <c r="E1190" s="446">
        <v>783.61</v>
      </c>
      <c r="F1190" s="2148">
        <f t="shared" si="169"/>
        <v>783.61</v>
      </c>
      <c r="G1190" s="2149">
        <f>'Заказ, cкидки и курсы валют'!$J$23*F1190</f>
        <v>9011.5149999999994</v>
      </c>
      <c r="H1190" s="2162">
        <f t="shared" si="170"/>
        <v>1802.3</v>
      </c>
      <c r="I1190" s="2163"/>
    </row>
    <row r="1191" spans="1:9" ht="14.5">
      <c r="A1191" s="973" t="s">
        <v>8414</v>
      </c>
      <c r="B1191" s="2142" t="s">
        <v>3151</v>
      </c>
      <c r="C1191" s="2288">
        <v>8.4</v>
      </c>
      <c r="D1191" s="2161">
        <v>200</v>
      </c>
      <c r="E1191" s="446">
        <v>864.49</v>
      </c>
      <c r="F1191" s="2148">
        <f t="shared" si="169"/>
        <v>864.49</v>
      </c>
      <c r="G1191" s="2149">
        <f>'Заказ, cкидки и курсы валют'!$J$23*F1191</f>
        <v>9941.6350000000002</v>
      </c>
      <c r="H1191" s="2162">
        <f t="shared" si="170"/>
        <v>1988.33</v>
      </c>
      <c r="I1191" s="2163"/>
    </row>
    <row r="1192" spans="1:9" ht="14.5">
      <c r="A1192" s="973" t="s">
        <v>8415</v>
      </c>
      <c r="B1192" s="2142" t="s">
        <v>3152</v>
      </c>
      <c r="C1192" s="2288">
        <v>10.29</v>
      </c>
      <c r="D1192" s="2161">
        <v>200</v>
      </c>
      <c r="E1192" s="446">
        <v>1111.3699999999999</v>
      </c>
      <c r="F1192" s="2148">
        <f t="shared" si="169"/>
        <v>1111.3699999999999</v>
      </c>
      <c r="G1192" s="2149">
        <f>'Заказ, cкидки и курсы валют'!$J$23*F1192</f>
        <v>12780.754999999999</v>
      </c>
      <c r="H1192" s="2162">
        <f t="shared" si="170"/>
        <v>2556.15</v>
      </c>
      <c r="I1192" s="2163"/>
    </row>
    <row r="1193" spans="1:9" ht="14.5">
      <c r="A1193" s="973" t="s">
        <v>8416</v>
      </c>
      <c r="B1193" s="2142" t="s">
        <v>3757</v>
      </c>
      <c r="C1193" s="2288">
        <v>5.27</v>
      </c>
      <c r="D1193" s="2161">
        <v>500</v>
      </c>
      <c r="E1193" s="446">
        <v>521.9</v>
      </c>
      <c r="F1193" s="2148">
        <f t="shared" si="169"/>
        <v>521.9</v>
      </c>
      <c r="G1193" s="2149">
        <f>'Заказ, cкидки и курсы валют'!$J$23*F1193</f>
        <v>6001.8499999999995</v>
      </c>
      <c r="H1193" s="2162">
        <f t="shared" si="170"/>
        <v>3000.93</v>
      </c>
      <c r="I1193" s="2163"/>
    </row>
    <row r="1194" spans="1:9" ht="14.5">
      <c r="A1194" s="973" t="s">
        <v>8417</v>
      </c>
      <c r="B1194" s="2142" t="s">
        <v>596</v>
      </c>
      <c r="C1194" s="2288">
        <v>5.74</v>
      </c>
      <c r="D1194" s="2161">
        <v>500</v>
      </c>
      <c r="E1194" s="446">
        <v>582.16</v>
      </c>
      <c r="F1194" s="2148">
        <f t="shared" si="169"/>
        <v>582.16</v>
      </c>
      <c r="G1194" s="2149">
        <f>'Заказ, cкидки и курсы валют'!$J$23*F1194</f>
        <v>6694.8399999999992</v>
      </c>
      <c r="H1194" s="2162">
        <f t="shared" si="170"/>
        <v>3347.42</v>
      </c>
      <c r="I1194" s="2163"/>
    </row>
    <row r="1195" spans="1:9" ht="14.5">
      <c r="A1195" s="973" t="s">
        <v>8418</v>
      </c>
      <c r="B1195" s="2142" t="s">
        <v>597</v>
      </c>
      <c r="C1195" s="2288">
        <v>6.7</v>
      </c>
      <c r="D1195" s="2161">
        <v>200</v>
      </c>
      <c r="E1195" s="446">
        <v>695.29</v>
      </c>
      <c r="F1195" s="2148">
        <f t="shared" si="169"/>
        <v>695.29</v>
      </c>
      <c r="G1195" s="2149">
        <f>'Заказ, cкидки и курсы валют'!$J$23*F1195</f>
        <v>7995.8349999999991</v>
      </c>
      <c r="H1195" s="2162">
        <f t="shared" si="170"/>
        <v>1599.17</v>
      </c>
      <c r="I1195" s="2163"/>
    </row>
    <row r="1196" spans="1:9" ht="14.5">
      <c r="A1196" s="973" t="s">
        <v>10561</v>
      </c>
      <c r="B1196" s="2142" t="s">
        <v>598</v>
      </c>
      <c r="C1196" s="2288">
        <v>7.8</v>
      </c>
      <c r="D1196" s="2161">
        <v>200</v>
      </c>
      <c r="E1196" s="446">
        <v>877.22</v>
      </c>
      <c r="F1196" s="2148">
        <f t="shared" si="169"/>
        <v>877.22</v>
      </c>
      <c r="G1196" s="2149">
        <f>'Заказ, cкидки и курсы валют'!$J$23*F1196</f>
        <v>10088.030000000001</v>
      </c>
      <c r="H1196" s="2162">
        <f t="shared" si="170"/>
        <v>2017.61</v>
      </c>
      <c r="I1196" s="2163"/>
    </row>
    <row r="1197" spans="1:9" ht="14.5">
      <c r="A1197" s="973" t="s">
        <v>10562</v>
      </c>
      <c r="B1197" s="2142" t="s">
        <v>599</v>
      </c>
      <c r="C1197" s="2288">
        <v>8.5</v>
      </c>
      <c r="D1197" s="2161">
        <v>200</v>
      </c>
      <c r="E1197" s="446">
        <v>866.17</v>
      </c>
      <c r="F1197" s="2148">
        <f t="shared" si="169"/>
        <v>866.17</v>
      </c>
      <c r="G1197" s="2149">
        <f>'Заказ, cкидки и курсы валют'!$J$23*F1197</f>
        <v>9960.9549999999999</v>
      </c>
      <c r="H1197" s="2162">
        <f t="shared" si="170"/>
        <v>1992.19</v>
      </c>
      <c r="I1197" s="2163"/>
    </row>
    <row r="1198" spans="1:9" ht="15" thickBot="1">
      <c r="A1198" s="975" t="s">
        <v>6227</v>
      </c>
      <c r="B1198" s="743" t="s">
        <v>3115</v>
      </c>
      <c r="C1198" s="2288">
        <v>10.98</v>
      </c>
      <c r="D1198" s="1687">
        <v>200</v>
      </c>
      <c r="E1198" s="446">
        <v>1144.06</v>
      </c>
      <c r="F1198" s="1553">
        <f t="shared" si="169"/>
        <v>1144.06</v>
      </c>
      <c r="G1198" s="1011">
        <f>'Заказ, cкидки и курсы валют'!$J$23*F1198</f>
        <v>13156.689999999999</v>
      </c>
      <c r="H1198" s="816">
        <f t="shared" si="170"/>
        <v>2631.34</v>
      </c>
      <c r="I1198" s="380"/>
    </row>
    <row r="1199" spans="1:9" ht="13.5" thickBot="1"/>
    <row r="1200" spans="1:9" ht="18">
      <c r="A1200" s="1090" t="s">
        <v>6586</v>
      </c>
      <c r="B1200" s="1091"/>
      <c r="C1200" s="2378"/>
      <c r="D1200" s="428"/>
      <c r="E1200" s="428"/>
      <c r="F1200" s="66"/>
      <c r="G1200" s="1092"/>
      <c r="H1200" s="916"/>
      <c r="I1200" s="1093"/>
    </row>
    <row r="1201" spans="1:9" ht="18">
      <c r="A1201" s="191"/>
      <c r="B1201" s="16"/>
      <c r="C1201" s="2377"/>
      <c r="D1201" s="923"/>
      <c r="E1201" s="685"/>
      <c r="F1201" s="441"/>
      <c r="G1201" s="84"/>
      <c r="H1201" s="83"/>
      <c r="I1201" s="132"/>
    </row>
    <row r="1202" spans="1:9">
      <c r="A1202" s="191"/>
      <c r="B1202" s="16"/>
      <c r="C1202" s="2377"/>
      <c r="D1202" s="924"/>
      <c r="E1202" s="430"/>
      <c r="F1202" s="465"/>
      <c r="G1202" s="689"/>
      <c r="H1202" s="16"/>
      <c r="I1202" s="132"/>
    </row>
    <row r="1203" spans="1:9">
      <c r="A1203" s="191"/>
      <c r="B1203" s="16"/>
      <c r="C1203" s="2377"/>
      <c r="D1203" s="924"/>
      <c r="E1203" s="430"/>
      <c r="F1203" s="465"/>
      <c r="G1203" s="689"/>
      <c r="H1203" s="16"/>
      <c r="I1203" s="132"/>
    </row>
    <row r="1204" spans="1:9">
      <c r="A1204" s="191"/>
      <c r="B1204" s="16"/>
      <c r="C1204" s="2377"/>
      <c r="D1204" s="924"/>
      <c r="E1204" s="430"/>
      <c r="F1204" s="465"/>
      <c r="G1204" s="689"/>
      <c r="H1204" s="16"/>
      <c r="I1204" s="132"/>
    </row>
    <row r="1205" spans="1:9" ht="18" thickBot="1">
      <c r="A1205" s="926" t="s">
        <v>7302</v>
      </c>
      <c r="B1205" s="136"/>
      <c r="C1205" s="2345"/>
      <c r="D1205" s="925"/>
      <c r="E1205" s="431"/>
      <c r="F1205" s="467"/>
      <c r="G1205" s="690"/>
      <c r="H1205" s="136"/>
      <c r="I1205" s="137"/>
    </row>
    <row r="1206" spans="1:9" ht="40">
      <c r="A1206" s="148" t="s">
        <v>1013</v>
      </c>
      <c r="B1206" s="150" t="s">
        <v>1014</v>
      </c>
      <c r="C1206" s="2285" t="s">
        <v>665</v>
      </c>
      <c r="D1206" s="969" t="s">
        <v>2923</v>
      </c>
      <c r="E1206" s="434" t="s">
        <v>10276</v>
      </c>
      <c r="F1206" s="479" t="s">
        <v>2578</v>
      </c>
      <c r="G1206" s="967" t="s">
        <v>2427</v>
      </c>
      <c r="H1206" s="327" t="s">
        <v>493</v>
      </c>
      <c r="I1206" s="138" t="s">
        <v>4003</v>
      </c>
    </row>
    <row r="1207" spans="1:9" thickBot="1">
      <c r="A1207" s="156"/>
      <c r="B1207" s="312"/>
      <c r="C1207" s="2286" t="s">
        <v>3419</v>
      </c>
      <c r="D1207" s="373" t="s">
        <v>2428</v>
      </c>
      <c r="E1207" s="437" t="s">
        <v>264</v>
      </c>
      <c r="F1207" s="475">
        <f>'Заказ, cкидки и курсы валют'!$I$12</f>
        <v>0</v>
      </c>
      <c r="G1207" s="764"/>
      <c r="H1207" s="358"/>
      <c r="I1207" s="252"/>
    </row>
    <row r="1208" spans="1:9" ht="14.5">
      <c r="A1208" s="971" t="s">
        <v>8419</v>
      </c>
      <c r="B1208" s="820" t="s">
        <v>3157</v>
      </c>
      <c r="C1208" s="2288">
        <v>0.32</v>
      </c>
      <c r="D1208" s="1686">
        <v>1000</v>
      </c>
      <c r="E1208" s="530">
        <v>57.6</v>
      </c>
      <c r="F1208" s="1550">
        <f t="shared" ref="F1208:F1226" si="171">ROUND(E1208*(1-$F$11),2)</f>
        <v>57.6</v>
      </c>
      <c r="G1208" s="1331">
        <f>'Заказ, cкидки и курсы валют'!$J$23*F1208</f>
        <v>662.4</v>
      </c>
      <c r="H1208" s="815">
        <f t="shared" ref="H1208:H1226" si="172">ROUND((D1208/1000)*G1208,2)</f>
        <v>662.4</v>
      </c>
      <c r="I1208" s="812"/>
    </row>
    <row r="1209" spans="1:9" ht="14.5">
      <c r="A1209" s="973" t="s">
        <v>6230</v>
      </c>
      <c r="B1209" s="706" t="s">
        <v>3158</v>
      </c>
      <c r="C1209" s="2288">
        <v>0.4</v>
      </c>
      <c r="D1209" s="970">
        <v>1000</v>
      </c>
      <c r="E1209" s="530">
        <v>72.13</v>
      </c>
      <c r="F1209" s="752">
        <f t="shared" si="171"/>
        <v>72.13</v>
      </c>
      <c r="G1209" s="695">
        <f>'Заказ, cкидки и курсы валют'!$J$23*F1209</f>
        <v>829.49499999999989</v>
      </c>
      <c r="H1209" s="710">
        <f t="shared" si="172"/>
        <v>829.5</v>
      </c>
      <c r="I1209" s="377"/>
    </row>
    <row r="1210" spans="1:9" ht="14.5">
      <c r="A1210" s="973" t="s">
        <v>6231</v>
      </c>
      <c r="B1210" s="706" t="s">
        <v>3159</v>
      </c>
      <c r="C1210" s="2288">
        <v>0.52</v>
      </c>
      <c r="D1210" s="970">
        <v>1000</v>
      </c>
      <c r="E1210" s="530">
        <v>78.66</v>
      </c>
      <c r="F1210" s="752">
        <f t="shared" si="171"/>
        <v>78.66</v>
      </c>
      <c r="G1210" s="695">
        <f>'Заказ, cкидки и курсы валют'!$J$23*F1210</f>
        <v>904.58999999999992</v>
      </c>
      <c r="H1210" s="710">
        <f t="shared" si="172"/>
        <v>904.59</v>
      </c>
      <c r="I1210" s="377"/>
    </row>
    <row r="1211" spans="1:9" ht="14.5">
      <c r="A1211" s="973" t="s">
        <v>10563</v>
      </c>
      <c r="B1211" s="706" t="s">
        <v>3160</v>
      </c>
      <c r="C1211" s="2288">
        <v>0.7</v>
      </c>
      <c r="D1211" s="970">
        <v>1000</v>
      </c>
      <c r="E1211" s="530">
        <v>100.01</v>
      </c>
      <c r="F1211" s="752">
        <f t="shared" si="171"/>
        <v>100.01</v>
      </c>
      <c r="G1211" s="695">
        <f>'Заказ, cкидки и курсы валют'!$J$23*F1211</f>
        <v>1150.115</v>
      </c>
      <c r="H1211" s="710">
        <f t="shared" si="172"/>
        <v>1150.1199999999999</v>
      </c>
      <c r="I1211" s="377"/>
    </row>
    <row r="1212" spans="1:9" ht="14.5">
      <c r="A1212" s="973" t="s">
        <v>8420</v>
      </c>
      <c r="B1212" s="706" t="s">
        <v>8385</v>
      </c>
      <c r="C1212" s="2288">
        <v>0.87</v>
      </c>
      <c r="D1212" s="970">
        <v>1000</v>
      </c>
      <c r="E1212" s="530">
        <v>130.68</v>
      </c>
      <c r="F1212" s="752">
        <f t="shared" si="171"/>
        <v>130.68</v>
      </c>
      <c r="G1212" s="695">
        <f>'Заказ, cкидки и курсы валют'!$J$23*F1212</f>
        <v>1502.8200000000002</v>
      </c>
      <c r="H1212" s="710">
        <f t="shared" si="172"/>
        <v>1502.82</v>
      </c>
      <c r="I1212" s="377"/>
    </row>
    <row r="1213" spans="1:9" ht="14.5">
      <c r="A1213" s="973" t="s">
        <v>6232</v>
      </c>
      <c r="B1213" s="706" t="s">
        <v>3163</v>
      </c>
      <c r="C1213" s="2288">
        <v>0.67</v>
      </c>
      <c r="D1213" s="970">
        <v>1000</v>
      </c>
      <c r="E1213" s="530">
        <v>95.52</v>
      </c>
      <c r="F1213" s="752">
        <f t="shared" si="171"/>
        <v>95.52</v>
      </c>
      <c r="G1213" s="695">
        <f>'Заказ, cкидки и курсы валют'!$J$23*F1213</f>
        <v>1098.48</v>
      </c>
      <c r="H1213" s="710">
        <f t="shared" si="172"/>
        <v>1098.48</v>
      </c>
      <c r="I1213" s="377"/>
    </row>
    <row r="1214" spans="1:9" ht="14.5">
      <c r="A1214" s="973" t="s">
        <v>6233</v>
      </c>
      <c r="B1214" s="706" t="s">
        <v>104</v>
      </c>
      <c r="C1214" s="2288">
        <v>0.81</v>
      </c>
      <c r="D1214" s="970">
        <v>1000</v>
      </c>
      <c r="E1214" s="530">
        <v>105.88</v>
      </c>
      <c r="F1214" s="752">
        <f t="shared" si="171"/>
        <v>105.88</v>
      </c>
      <c r="G1214" s="695">
        <f>'Заказ, cкидки и курсы валют'!$J$23*F1214</f>
        <v>1217.6199999999999</v>
      </c>
      <c r="H1214" s="710">
        <f t="shared" si="172"/>
        <v>1217.6199999999999</v>
      </c>
      <c r="I1214" s="377"/>
    </row>
    <row r="1215" spans="1:9" ht="14.5">
      <c r="A1215" s="973" t="s">
        <v>8421</v>
      </c>
      <c r="B1215" s="706" t="s">
        <v>105</v>
      </c>
      <c r="C1215" s="2288">
        <v>0.94</v>
      </c>
      <c r="D1215" s="970">
        <v>1000</v>
      </c>
      <c r="E1215" s="530">
        <v>130.54</v>
      </c>
      <c r="F1215" s="752">
        <f t="shared" si="171"/>
        <v>130.54</v>
      </c>
      <c r="G1215" s="695">
        <f>'Заказ, cкидки и курсы валют'!$J$23*F1215</f>
        <v>1501.2099999999998</v>
      </c>
      <c r="H1215" s="710">
        <f t="shared" si="172"/>
        <v>1501.21</v>
      </c>
      <c r="I1215" s="377"/>
    </row>
    <row r="1216" spans="1:9" ht="14.5">
      <c r="A1216" s="973" t="s">
        <v>8422</v>
      </c>
      <c r="B1216" s="706" t="s">
        <v>106</v>
      </c>
      <c r="C1216" s="2288">
        <v>1.22</v>
      </c>
      <c r="D1216" s="970">
        <v>1000</v>
      </c>
      <c r="E1216" s="530">
        <v>149.06</v>
      </c>
      <c r="F1216" s="752">
        <f t="shared" si="171"/>
        <v>149.06</v>
      </c>
      <c r="G1216" s="695">
        <f>'Заказ, cкидки и курсы валют'!$J$23*F1216</f>
        <v>1714.19</v>
      </c>
      <c r="H1216" s="710">
        <f t="shared" si="172"/>
        <v>1714.19</v>
      </c>
      <c r="I1216" s="377"/>
    </row>
    <row r="1217" spans="1:9" ht="14.5">
      <c r="A1217" s="973" t="s">
        <v>10564</v>
      </c>
      <c r="B1217" s="706" t="s">
        <v>107</v>
      </c>
      <c r="C1217" s="2288">
        <v>1.4</v>
      </c>
      <c r="D1217" s="970">
        <v>1000</v>
      </c>
      <c r="E1217" s="530">
        <v>171.66</v>
      </c>
      <c r="F1217" s="752">
        <f t="shared" si="171"/>
        <v>171.66</v>
      </c>
      <c r="G1217" s="695">
        <f>'Заказ, cкидки и курсы валют'!$J$23*F1217</f>
        <v>1974.09</v>
      </c>
      <c r="H1217" s="710">
        <f t="shared" si="172"/>
        <v>1974.09</v>
      </c>
      <c r="I1217" s="377"/>
    </row>
    <row r="1218" spans="1:9" ht="14.5">
      <c r="A1218" s="973" t="s">
        <v>10565</v>
      </c>
      <c r="B1218" s="706" t="s">
        <v>3164</v>
      </c>
      <c r="C1218" s="2288">
        <v>1.8</v>
      </c>
      <c r="D1218" s="970">
        <v>500</v>
      </c>
      <c r="E1218" s="530">
        <v>222.55</v>
      </c>
      <c r="F1218" s="752">
        <f t="shared" si="171"/>
        <v>222.55</v>
      </c>
      <c r="G1218" s="695">
        <f>'Заказ, cкидки и курсы валют'!$J$23*F1218</f>
        <v>2559.3250000000003</v>
      </c>
      <c r="H1218" s="710">
        <f t="shared" si="172"/>
        <v>1279.6600000000001</v>
      </c>
      <c r="I1218" s="377"/>
    </row>
    <row r="1219" spans="1:9" ht="14.5">
      <c r="A1219" s="973" t="s">
        <v>8423</v>
      </c>
      <c r="B1219" s="706" t="s">
        <v>76</v>
      </c>
      <c r="C1219" s="2288">
        <v>0.88</v>
      </c>
      <c r="D1219" s="970">
        <v>1000</v>
      </c>
      <c r="E1219" s="530">
        <v>120.63</v>
      </c>
      <c r="F1219" s="752">
        <f t="shared" si="171"/>
        <v>120.63</v>
      </c>
      <c r="G1219" s="695">
        <f>'Заказ, cкидки и курсы валют'!$J$23*F1219</f>
        <v>1387.2449999999999</v>
      </c>
      <c r="H1219" s="710">
        <f t="shared" si="172"/>
        <v>1387.25</v>
      </c>
      <c r="I1219" s="377"/>
    </row>
    <row r="1220" spans="1:9" ht="14.5">
      <c r="A1220" s="973" t="s">
        <v>10566</v>
      </c>
      <c r="B1220" s="706" t="s">
        <v>136</v>
      </c>
      <c r="C1220" s="2288">
        <v>1.08</v>
      </c>
      <c r="D1220" s="970">
        <v>1000</v>
      </c>
      <c r="E1220" s="530">
        <v>133.04</v>
      </c>
      <c r="F1220" s="752">
        <f t="shared" si="171"/>
        <v>133.04</v>
      </c>
      <c r="G1220" s="695">
        <f>'Заказ, cкидки и курсы валют'!$J$23*F1220</f>
        <v>1529.9599999999998</v>
      </c>
      <c r="H1220" s="710">
        <f t="shared" si="172"/>
        <v>1529.96</v>
      </c>
      <c r="I1220" s="377"/>
    </row>
    <row r="1221" spans="1:9" ht="14.5">
      <c r="A1221" s="973" t="s">
        <v>8451</v>
      </c>
      <c r="B1221" s="706" t="s">
        <v>129</v>
      </c>
      <c r="C1221" s="2288">
        <v>1.26</v>
      </c>
      <c r="D1221" s="970">
        <v>1000</v>
      </c>
      <c r="E1221" s="530">
        <v>140.24</v>
      </c>
      <c r="F1221" s="752">
        <f t="shared" si="171"/>
        <v>140.24</v>
      </c>
      <c r="G1221" s="695">
        <f>'Заказ, cкидки и курсы валют'!$J$23*F1221</f>
        <v>1612.7600000000002</v>
      </c>
      <c r="H1221" s="710">
        <f t="shared" si="172"/>
        <v>1612.76</v>
      </c>
      <c r="I1221" s="377"/>
    </row>
    <row r="1222" spans="1:9" ht="14.5">
      <c r="A1222" s="973" t="s">
        <v>10567</v>
      </c>
      <c r="B1222" s="706" t="s">
        <v>130</v>
      </c>
      <c r="C1222" s="2288">
        <v>1.7</v>
      </c>
      <c r="D1222" s="970">
        <v>1000</v>
      </c>
      <c r="E1222" s="530">
        <v>173.29</v>
      </c>
      <c r="F1222" s="752">
        <f t="shared" si="171"/>
        <v>173.29</v>
      </c>
      <c r="G1222" s="695">
        <f>'Заказ, cкидки и курсы валют'!$J$23*F1222</f>
        <v>1992.8349999999998</v>
      </c>
      <c r="H1222" s="710">
        <f t="shared" si="172"/>
        <v>1992.84</v>
      </c>
      <c r="I1222" s="377"/>
    </row>
    <row r="1223" spans="1:9" ht="14.5">
      <c r="A1223" s="973" t="s">
        <v>8452</v>
      </c>
      <c r="B1223" s="706" t="s">
        <v>77</v>
      </c>
      <c r="C1223" s="2288">
        <v>2.08</v>
      </c>
      <c r="D1223" s="970">
        <v>1000</v>
      </c>
      <c r="E1223" s="530">
        <v>217.86</v>
      </c>
      <c r="F1223" s="752">
        <f t="shared" si="171"/>
        <v>217.86</v>
      </c>
      <c r="G1223" s="695">
        <f>'Заказ, cкидки и курсы валют'!$J$23*F1223</f>
        <v>2505.3900000000003</v>
      </c>
      <c r="H1223" s="710">
        <f t="shared" si="172"/>
        <v>2505.39</v>
      </c>
      <c r="I1223" s="377"/>
    </row>
    <row r="1224" spans="1:9" ht="14.5">
      <c r="A1224" s="973" t="s">
        <v>8424</v>
      </c>
      <c r="B1224" s="706" t="s">
        <v>3724</v>
      </c>
      <c r="C1224" s="2288">
        <v>2.4300000000000002</v>
      </c>
      <c r="D1224" s="970">
        <v>500</v>
      </c>
      <c r="E1224" s="530">
        <v>269.98</v>
      </c>
      <c r="F1224" s="752">
        <f t="shared" si="171"/>
        <v>269.98</v>
      </c>
      <c r="G1224" s="695">
        <f>'Заказ, cкидки и курсы валют'!$J$23*F1224</f>
        <v>3104.7700000000004</v>
      </c>
      <c r="H1224" s="710">
        <f t="shared" si="172"/>
        <v>1552.39</v>
      </c>
      <c r="I1224" s="377"/>
    </row>
    <row r="1225" spans="1:9" ht="14.5">
      <c r="A1225" s="973" t="s">
        <v>8425</v>
      </c>
      <c r="B1225" s="706" t="s">
        <v>132</v>
      </c>
      <c r="C1225" s="2288">
        <v>2.83</v>
      </c>
      <c r="D1225" s="970">
        <v>500</v>
      </c>
      <c r="E1225" s="530">
        <v>302.8</v>
      </c>
      <c r="F1225" s="752">
        <f t="shared" si="171"/>
        <v>302.8</v>
      </c>
      <c r="G1225" s="695">
        <f>'Заказ, cкидки и курсы валют'!$J$23*F1225</f>
        <v>3482.2000000000003</v>
      </c>
      <c r="H1225" s="710">
        <f t="shared" si="172"/>
        <v>1741.1</v>
      </c>
      <c r="I1225" s="377"/>
    </row>
    <row r="1226" spans="1:9" ht="14.5">
      <c r="A1226" s="973" t="s">
        <v>6234</v>
      </c>
      <c r="B1226" s="706" t="s">
        <v>6228</v>
      </c>
      <c r="C1226" s="2288">
        <v>3.13</v>
      </c>
      <c r="D1226" s="970">
        <v>500</v>
      </c>
      <c r="E1226" s="530">
        <v>331.51</v>
      </c>
      <c r="F1226" s="752">
        <f t="shared" si="171"/>
        <v>331.51</v>
      </c>
      <c r="G1226" s="695">
        <f>'Заказ, cкидки и курсы валют'!$J$23*F1226</f>
        <v>3812.3649999999998</v>
      </c>
      <c r="H1226" s="710">
        <f t="shared" si="172"/>
        <v>1906.18</v>
      </c>
      <c r="I1226" s="377"/>
    </row>
    <row r="1227" spans="1:9" ht="14.5">
      <c r="A1227" s="973" t="s">
        <v>11045</v>
      </c>
      <c r="B1227" s="706" t="s">
        <v>11046</v>
      </c>
      <c r="C1227" s="2288">
        <v>3.76</v>
      </c>
      <c r="D1227" s="970">
        <v>250</v>
      </c>
      <c r="E1227" s="530">
        <v>400.09</v>
      </c>
      <c r="F1227" s="752">
        <f t="shared" ref="F1227" si="173">ROUND(E1227*(1-$F$11),2)</f>
        <v>400.09</v>
      </c>
      <c r="G1227" s="695">
        <f>'Заказ, cкидки и курсы валют'!$J$23*F1227</f>
        <v>4601.0349999999999</v>
      </c>
      <c r="H1227" s="710">
        <f t="shared" ref="H1227" si="174">ROUND((D1227/1000)*G1227,2)</f>
        <v>1150.26</v>
      </c>
      <c r="I1227" s="377"/>
    </row>
    <row r="1228" spans="1:9" ht="14.5">
      <c r="A1228" s="973" t="s">
        <v>8801</v>
      </c>
      <c r="B1228" s="706" t="s">
        <v>121</v>
      </c>
      <c r="C1228" s="2288">
        <v>1.1200000000000001</v>
      </c>
      <c r="D1228" s="970">
        <v>1000</v>
      </c>
      <c r="E1228" s="530">
        <v>130.93</v>
      </c>
      <c r="F1228" s="752">
        <f t="shared" ref="F1228" si="175">ROUND(E1228*(1-$F$11),2)</f>
        <v>130.93</v>
      </c>
      <c r="G1228" s="695">
        <f>'Заказ, cкидки и курсы валют'!$J$23*F1228</f>
        <v>1505.6950000000002</v>
      </c>
      <c r="H1228" s="710">
        <f t="shared" ref="H1228" si="176">ROUND((D1228/1000)*G1228,2)</f>
        <v>1505.7</v>
      </c>
      <c r="I1228" s="377"/>
    </row>
    <row r="1229" spans="1:9" ht="14.5">
      <c r="A1229" s="973" t="s">
        <v>6235</v>
      </c>
      <c r="B1229" s="706" t="s">
        <v>123</v>
      </c>
      <c r="C1229" s="2288">
        <v>1.18</v>
      </c>
      <c r="D1229" s="970">
        <v>1000</v>
      </c>
      <c r="E1229" s="530">
        <v>145.80000000000001</v>
      </c>
      <c r="F1229" s="752">
        <f t="shared" ref="F1229:F1255" si="177">ROUND(E1229*(1-$F$11),2)</f>
        <v>145.80000000000001</v>
      </c>
      <c r="G1229" s="695">
        <f>'Заказ, cкидки и курсы валют'!$J$23*F1229</f>
        <v>1676.7</v>
      </c>
      <c r="H1229" s="710">
        <f t="shared" ref="H1229:H1255" si="178">ROUND((D1229/1000)*G1229,2)</f>
        <v>1676.7</v>
      </c>
      <c r="I1229" s="377"/>
    </row>
    <row r="1230" spans="1:9" ht="14.5">
      <c r="A1230" s="973" t="s">
        <v>8426</v>
      </c>
      <c r="B1230" s="706" t="s">
        <v>124</v>
      </c>
      <c r="C1230" s="2288">
        <v>1.38</v>
      </c>
      <c r="D1230" s="970">
        <v>1000</v>
      </c>
      <c r="E1230" s="530">
        <v>156.19</v>
      </c>
      <c r="F1230" s="752">
        <f t="shared" si="177"/>
        <v>156.19</v>
      </c>
      <c r="G1230" s="695">
        <f>'Заказ, cкидки и курсы валют'!$J$23*F1230</f>
        <v>1796.1849999999999</v>
      </c>
      <c r="H1230" s="710">
        <f t="shared" si="178"/>
        <v>1796.19</v>
      </c>
      <c r="I1230" s="377"/>
    </row>
    <row r="1231" spans="1:9" ht="14.5">
      <c r="A1231" s="973" t="s">
        <v>8427</v>
      </c>
      <c r="B1231" s="706" t="s">
        <v>8386</v>
      </c>
      <c r="C1231" s="2288">
        <v>1.58</v>
      </c>
      <c r="D1231" s="970">
        <v>1000</v>
      </c>
      <c r="E1231" s="530">
        <v>184.87</v>
      </c>
      <c r="F1231" s="752">
        <f t="shared" si="177"/>
        <v>184.87</v>
      </c>
      <c r="G1231" s="695">
        <f>'Заказ, cкидки и курсы валют'!$J$23*F1231</f>
        <v>2126.0050000000001</v>
      </c>
      <c r="H1231" s="710">
        <f t="shared" si="178"/>
        <v>2126.0100000000002</v>
      </c>
      <c r="I1231" s="377"/>
    </row>
    <row r="1232" spans="1:9" ht="14.5">
      <c r="A1232" s="973" t="s">
        <v>8428</v>
      </c>
      <c r="B1232" s="706" t="s">
        <v>125</v>
      </c>
      <c r="C1232" s="2288">
        <v>1.77</v>
      </c>
      <c r="D1232" s="970">
        <v>1000</v>
      </c>
      <c r="E1232" s="530">
        <v>206.38</v>
      </c>
      <c r="F1232" s="752">
        <f t="shared" si="177"/>
        <v>206.38</v>
      </c>
      <c r="G1232" s="695">
        <f>'Заказ, cкидки и курсы валют'!$J$23*F1232</f>
        <v>2373.37</v>
      </c>
      <c r="H1232" s="710">
        <f t="shared" si="178"/>
        <v>2373.37</v>
      </c>
      <c r="I1232" s="377"/>
    </row>
    <row r="1233" spans="1:9" ht="14.5">
      <c r="A1233" s="973" t="s">
        <v>10568</v>
      </c>
      <c r="B1233" s="706" t="s">
        <v>126</v>
      </c>
      <c r="C1233" s="2288">
        <v>2.37</v>
      </c>
      <c r="D1233" s="970">
        <v>500</v>
      </c>
      <c r="E1233" s="530">
        <v>249.59</v>
      </c>
      <c r="F1233" s="752">
        <f t="shared" si="177"/>
        <v>249.59</v>
      </c>
      <c r="G1233" s="695">
        <f>'Заказ, cкидки и курсы валют'!$J$23*F1233</f>
        <v>2870.2849999999999</v>
      </c>
      <c r="H1233" s="710">
        <f t="shared" si="178"/>
        <v>1435.14</v>
      </c>
      <c r="I1233" s="377"/>
    </row>
    <row r="1234" spans="1:9" ht="14.5">
      <c r="A1234" s="973" t="s">
        <v>6236</v>
      </c>
      <c r="B1234" s="706" t="s">
        <v>3765</v>
      </c>
      <c r="C1234" s="2288">
        <v>2.77</v>
      </c>
      <c r="D1234" s="970">
        <v>500</v>
      </c>
      <c r="E1234" s="530">
        <v>293.68</v>
      </c>
      <c r="F1234" s="752">
        <f t="shared" si="177"/>
        <v>293.68</v>
      </c>
      <c r="G1234" s="695">
        <f>'Заказ, cкидки и курсы валют'!$J$23*F1234</f>
        <v>3377.32</v>
      </c>
      <c r="H1234" s="710">
        <f t="shared" si="178"/>
        <v>1688.66</v>
      </c>
      <c r="I1234" s="377"/>
    </row>
    <row r="1235" spans="1:9" ht="14.5">
      <c r="A1235" s="973" t="s">
        <v>6237</v>
      </c>
      <c r="B1235" s="706" t="s">
        <v>6229</v>
      </c>
      <c r="C1235" s="2288">
        <v>3.61</v>
      </c>
      <c r="D1235" s="970">
        <v>200</v>
      </c>
      <c r="E1235" s="530">
        <v>376.15</v>
      </c>
      <c r="F1235" s="752">
        <f t="shared" si="177"/>
        <v>376.15</v>
      </c>
      <c r="G1235" s="695">
        <f>'Заказ, cкидки и курсы валют'!$J$23*F1235</f>
        <v>4325.7249999999995</v>
      </c>
      <c r="H1235" s="710">
        <f t="shared" si="178"/>
        <v>865.15</v>
      </c>
      <c r="I1235" s="377"/>
    </row>
    <row r="1236" spans="1:9" ht="14.5">
      <c r="A1236" s="973" t="s">
        <v>8429</v>
      </c>
      <c r="B1236" s="706" t="s">
        <v>133</v>
      </c>
      <c r="C1236" s="2288">
        <v>4.3499999999999996</v>
      </c>
      <c r="D1236" s="970">
        <v>200</v>
      </c>
      <c r="E1236" s="530">
        <v>493.44</v>
      </c>
      <c r="F1236" s="752">
        <f t="shared" si="177"/>
        <v>493.44</v>
      </c>
      <c r="G1236" s="695">
        <f>'Заказ, cкидки и курсы валют'!$J$23*F1236</f>
        <v>5674.56</v>
      </c>
      <c r="H1236" s="710">
        <f t="shared" si="178"/>
        <v>1134.9100000000001</v>
      </c>
      <c r="I1236" s="377"/>
    </row>
    <row r="1237" spans="1:9" ht="14.5">
      <c r="A1237" s="973" t="s">
        <v>8430</v>
      </c>
      <c r="B1237" s="706" t="s">
        <v>3155</v>
      </c>
      <c r="C1237" s="2288">
        <v>1.28</v>
      </c>
      <c r="D1237" s="970">
        <v>1000</v>
      </c>
      <c r="E1237" s="530">
        <v>175.61</v>
      </c>
      <c r="F1237" s="752">
        <f t="shared" si="177"/>
        <v>175.61</v>
      </c>
      <c r="G1237" s="695">
        <f>'Заказ, cкидки и курсы валют'!$J$23*F1237</f>
        <v>2019.5150000000001</v>
      </c>
      <c r="H1237" s="710">
        <f t="shared" si="178"/>
        <v>2019.52</v>
      </c>
      <c r="I1237" s="377"/>
    </row>
    <row r="1238" spans="1:9" ht="14.5">
      <c r="A1238" s="973" t="s">
        <v>6238</v>
      </c>
      <c r="B1238" s="706" t="s">
        <v>3005</v>
      </c>
      <c r="C1238" s="2288">
        <v>1.55</v>
      </c>
      <c r="D1238" s="970">
        <v>1000</v>
      </c>
      <c r="E1238" s="530">
        <v>193.94</v>
      </c>
      <c r="F1238" s="752">
        <f t="shared" si="177"/>
        <v>193.94</v>
      </c>
      <c r="G1238" s="695">
        <f>'Заказ, cкидки и курсы валют'!$J$23*F1238</f>
        <v>2230.31</v>
      </c>
      <c r="H1238" s="710">
        <f t="shared" si="178"/>
        <v>2230.31</v>
      </c>
      <c r="I1238" s="377"/>
    </row>
    <row r="1239" spans="1:9" ht="14.5">
      <c r="A1239" s="973" t="s">
        <v>8802</v>
      </c>
      <c r="B1239" s="706" t="s">
        <v>3315</v>
      </c>
      <c r="C1239" s="2288">
        <v>2.1</v>
      </c>
      <c r="D1239" s="970">
        <v>500</v>
      </c>
      <c r="E1239" s="530">
        <v>214.02</v>
      </c>
      <c r="F1239" s="752">
        <f t="shared" si="177"/>
        <v>214.02</v>
      </c>
      <c r="G1239" s="695">
        <f>'Заказ, cкидки и курсы валют'!$J$23*F1239</f>
        <v>2461.23</v>
      </c>
      <c r="H1239" s="710">
        <f t="shared" si="178"/>
        <v>1230.6199999999999</v>
      </c>
      <c r="I1239" s="377"/>
    </row>
    <row r="1240" spans="1:9" ht="14.5">
      <c r="A1240" s="973" t="s">
        <v>8431</v>
      </c>
      <c r="B1240" s="706" t="s">
        <v>603</v>
      </c>
      <c r="C1240" s="2288">
        <v>2.34</v>
      </c>
      <c r="D1240" s="970">
        <v>500</v>
      </c>
      <c r="E1240" s="530">
        <v>278.38</v>
      </c>
      <c r="F1240" s="752">
        <f t="shared" si="177"/>
        <v>278.38</v>
      </c>
      <c r="G1240" s="695">
        <f>'Заказ, cкидки и курсы валют'!$J$23*F1240</f>
        <v>3201.37</v>
      </c>
      <c r="H1240" s="710">
        <f t="shared" si="178"/>
        <v>1600.69</v>
      </c>
      <c r="I1240" s="377"/>
    </row>
    <row r="1241" spans="1:9" ht="14.5">
      <c r="A1241" s="973" t="s">
        <v>8432</v>
      </c>
      <c r="B1241" s="706" t="s">
        <v>3421</v>
      </c>
      <c r="C1241" s="2288">
        <v>2.96</v>
      </c>
      <c r="D1241" s="970">
        <v>500</v>
      </c>
      <c r="E1241" s="530">
        <v>329.38</v>
      </c>
      <c r="F1241" s="752">
        <f t="shared" si="177"/>
        <v>329.38</v>
      </c>
      <c r="G1241" s="695">
        <f>'Заказ, cкидки и курсы валют'!$J$23*F1241</f>
        <v>3787.87</v>
      </c>
      <c r="H1241" s="710">
        <f t="shared" si="178"/>
        <v>1893.94</v>
      </c>
      <c r="I1241" s="377"/>
    </row>
    <row r="1242" spans="1:9" ht="14.5">
      <c r="A1242" s="973" t="s">
        <v>8433</v>
      </c>
      <c r="B1242" s="706" t="s">
        <v>1350</v>
      </c>
      <c r="C1242" s="2288">
        <v>3.95</v>
      </c>
      <c r="D1242" s="970">
        <v>500</v>
      </c>
      <c r="E1242" s="530">
        <v>382.19</v>
      </c>
      <c r="F1242" s="752">
        <f t="shared" si="177"/>
        <v>382.19</v>
      </c>
      <c r="G1242" s="695">
        <f>'Заказ, cкидки и курсы валют'!$J$23*F1242</f>
        <v>4395.1850000000004</v>
      </c>
      <c r="H1242" s="710">
        <f t="shared" si="178"/>
        <v>2197.59</v>
      </c>
      <c r="I1242" s="377"/>
    </row>
    <row r="1243" spans="1:9" ht="14.5">
      <c r="A1243" s="973" t="s">
        <v>6239</v>
      </c>
      <c r="B1243" s="706" t="s">
        <v>2440</v>
      </c>
      <c r="C1243" s="2288">
        <v>5.15</v>
      </c>
      <c r="D1243" s="970">
        <v>200</v>
      </c>
      <c r="E1243" s="530">
        <v>538.63</v>
      </c>
      <c r="F1243" s="752">
        <f t="shared" si="177"/>
        <v>538.63</v>
      </c>
      <c r="G1243" s="695">
        <f>'Заказ, cкидки и курсы валют'!$J$23*F1243</f>
        <v>6194.2449999999999</v>
      </c>
      <c r="H1243" s="710">
        <f t="shared" si="178"/>
        <v>1238.8499999999999</v>
      </c>
      <c r="I1243" s="377"/>
    </row>
    <row r="1244" spans="1:9" ht="14.5">
      <c r="A1244" s="973" t="s">
        <v>6240</v>
      </c>
      <c r="B1244" s="706" t="s">
        <v>1353</v>
      </c>
      <c r="C1244" s="2288">
        <v>6.15</v>
      </c>
      <c r="D1244" s="970">
        <v>200</v>
      </c>
      <c r="E1244" s="530">
        <v>640.28</v>
      </c>
      <c r="F1244" s="752">
        <f t="shared" si="177"/>
        <v>640.28</v>
      </c>
      <c r="G1244" s="695">
        <f>'Заказ, cкидки и курсы валют'!$J$23*F1244</f>
        <v>7363.2199999999993</v>
      </c>
      <c r="H1244" s="710">
        <f t="shared" si="178"/>
        <v>1472.64</v>
      </c>
      <c r="I1244" s="377"/>
    </row>
    <row r="1245" spans="1:9" ht="14.5">
      <c r="A1245" s="973" t="s">
        <v>8390</v>
      </c>
      <c r="B1245" s="706" t="s">
        <v>1352</v>
      </c>
      <c r="C1245" s="2288">
        <v>6.76</v>
      </c>
      <c r="D1245" s="970">
        <v>200</v>
      </c>
      <c r="E1245" s="530">
        <v>705.11</v>
      </c>
      <c r="F1245" s="752">
        <f t="shared" si="177"/>
        <v>705.11</v>
      </c>
      <c r="G1245" s="695">
        <f>'Заказ, cкидки и курсы валют'!$J$23*F1245</f>
        <v>8108.7650000000003</v>
      </c>
      <c r="H1245" s="710">
        <f t="shared" si="178"/>
        <v>1621.75</v>
      </c>
      <c r="I1245" s="377"/>
    </row>
    <row r="1246" spans="1:9" ht="14.5">
      <c r="A1246" s="973" t="s">
        <v>8434</v>
      </c>
      <c r="B1246" s="706" t="s">
        <v>1356</v>
      </c>
      <c r="C1246" s="2288">
        <v>2.94</v>
      </c>
      <c r="D1246" s="970">
        <v>500</v>
      </c>
      <c r="E1246" s="530">
        <v>359.24</v>
      </c>
      <c r="F1246" s="752">
        <f t="shared" si="177"/>
        <v>359.24</v>
      </c>
      <c r="G1246" s="695">
        <f>'Заказ, cкидки и курсы валют'!$J$23*F1246</f>
        <v>4131.26</v>
      </c>
      <c r="H1246" s="710">
        <f t="shared" si="178"/>
        <v>2065.63</v>
      </c>
      <c r="I1246" s="377"/>
    </row>
    <row r="1247" spans="1:9" ht="14.5">
      <c r="A1247" s="973" t="s">
        <v>8435</v>
      </c>
      <c r="B1247" s="706" t="s">
        <v>591</v>
      </c>
      <c r="C1247" s="2288">
        <v>3.75</v>
      </c>
      <c r="D1247" s="970">
        <v>500</v>
      </c>
      <c r="E1247" s="530">
        <v>533.29999999999995</v>
      </c>
      <c r="F1247" s="752">
        <f t="shared" si="177"/>
        <v>533.29999999999995</v>
      </c>
      <c r="G1247" s="695">
        <f>'Заказ, cкидки и курсы валют'!$J$23*F1247</f>
        <v>6132.95</v>
      </c>
      <c r="H1247" s="710">
        <f t="shared" si="178"/>
        <v>3066.48</v>
      </c>
      <c r="I1247" s="377"/>
    </row>
    <row r="1248" spans="1:9" ht="14.5">
      <c r="A1248" s="1478" t="s">
        <v>10730</v>
      </c>
      <c r="B1248" s="1477" t="s">
        <v>592</v>
      </c>
      <c r="C1248" s="2288">
        <v>6.9</v>
      </c>
      <c r="D1248" s="1688">
        <v>500</v>
      </c>
      <c r="E1248" s="530">
        <v>660.26</v>
      </c>
      <c r="F1248" s="471">
        <f t="shared" si="177"/>
        <v>660.26</v>
      </c>
      <c r="G1248" s="691">
        <f>'Заказ, cкидки и курсы валют'!$J$23*F1248</f>
        <v>7592.99</v>
      </c>
      <c r="H1248" s="710">
        <f t="shared" si="178"/>
        <v>3796.5</v>
      </c>
      <c r="I1248" s="377"/>
    </row>
    <row r="1249" spans="1:9" ht="14.5">
      <c r="A1249" s="973" t="s">
        <v>8436</v>
      </c>
      <c r="B1249" s="706" t="s">
        <v>3150</v>
      </c>
      <c r="C1249" s="2288">
        <v>6.49</v>
      </c>
      <c r="D1249" s="970">
        <v>200</v>
      </c>
      <c r="E1249" s="530">
        <v>643.38</v>
      </c>
      <c r="F1249" s="752">
        <f t="shared" si="177"/>
        <v>643.38</v>
      </c>
      <c r="G1249" s="695">
        <f>'Заказ, cкидки и курсы валют'!$J$23*F1249</f>
        <v>7398.87</v>
      </c>
      <c r="H1249" s="710">
        <f t="shared" si="178"/>
        <v>1479.77</v>
      </c>
      <c r="I1249" s="377"/>
    </row>
    <row r="1250" spans="1:9" ht="14.5">
      <c r="A1250" s="973" t="s">
        <v>8803</v>
      </c>
      <c r="B1250" s="706" t="s">
        <v>3151</v>
      </c>
      <c r="C1250" s="2288">
        <v>7.56</v>
      </c>
      <c r="D1250" s="970">
        <v>200</v>
      </c>
      <c r="E1250" s="530">
        <v>835.16</v>
      </c>
      <c r="F1250" s="752">
        <f t="shared" si="177"/>
        <v>835.16</v>
      </c>
      <c r="G1250" s="695">
        <f>'Заказ, cкидки и курсы валют'!$J$23*F1250</f>
        <v>9604.34</v>
      </c>
      <c r="H1250" s="710">
        <f t="shared" si="178"/>
        <v>1920.87</v>
      </c>
      <c r="I1250" s="377"/>
    </row>
    <row r="1251" spans="1:9" ht="14.5">
      <c r="A1251" s="973" t="s">
        <v>8437</v>
      </c>
      <c r="B1251" s="706" t="s">
        <v>3152</v>
      </c>
      <c r="C1251" s="2288">
        <v>8.7200000000000006</v>
      </c>
      <c r="D1251" s="970">
        <v>200</v>
      </c>
      <c r="E1251" s="530">
        <v>1008.56</v>
      </c>
      <c r="F1251" s="752">
        <f t="shared" si="177"/>
        <v>1008.56</v>
      </c>
      <c r="G1251" s="695">
        <f>'Заказ, cкидки и курсы валют'!$J$23*F1251</f>
        <v>11598.439999999999</v>
      </c>
      <c r="H1251" s="710">
        <f t="shared" si="178"/>
        <v>2319.69</v>
      </c>
      <c r="I1251" s="377"/>
    </row>
    <row r="1252" spans="1:9" ht="14.5">
      <c r="A1252" s="973" t="s">
        <v>8804</v>
      </c>
      <c r="B1252" s="706" t="s">
        <v>8799</v>
      </c>
      <c r="C1252" s="2288">
        <v>9.91</v>
      </c>
      <c r="D1252" s="970">
        <v>200</v>
      </c>
      <c r="E1252" s="530">
        <v>1079.25</v>
      </c>
      <c r="F1252" s="752">
        <f t="shared" si="177"/>
        <v>1079.25</v>
      </c>
      <c r="G1252" s="695">
        <f>'Заказ, cкидки и курсы валют'!$J$23*F1252</f>
        <v>12411.375</v>
      </c>
      <c r="H1252" s="710">
        <f t="shared" si="178"/>
        <v>2482.2800000000002</v>
      </c>
      <c r="I1252" s="377"/>
    </row>
    <row r="1253" spans="1:9" ht="14.5">
      <c r="A1253" s="973" t="s">
        <v>8805</v>
      </c>
      <c r="B1253" s="706" t="s">
        <v>597</v>
      </c>
      <c r="C1253" s="2288">
        <v>4.2</v>
      </c>
      <c r="D1253" s="970">
        <v>200</v>
      </c>
      <c r="E1253" s="530">
        <v>506.79</v>
      </c>
      <c r="F1253" s="752">
        <f t="shared" si="177"/>
        <v>506.79</v>
      </c>
      <c r="G1253" s="695">
        <f>'Заказ, cкидки и курсы валют'!$J$23*F1253</f>
        <v>5828.085</v>
      </c>
      <c r="H1253" s="710">
        <f t="shared" si="178"/>
        <v>1165.6199999999999</v>
      </c>
      <c r="I1253" s="377"/>
    </row>
    <row r="1254" spans="1:9" ht="14.5">
      <c r="A1254" s="973" t="s">
        <v>10569</v>
      </c>
      <c r="B1254" s="706" t="s">
        <v>598</v>
      </c>
      <c r="C1254" s="2288">
        <v>5.4</v>
      </c>
      <c r="D1254" s="970">
        <v>200</v>
      </c>
      <c r="E1254" s="530">
        <v>817.74</v>
      </c>
      <c r="F1254" s="752">
        <f t="shared" si="177"/>
        <v>817.74</v>
      </c>
      <c r="G1254" s="695">
        <f>'Заказ, cкидки и курсы валют'!$J$23*F1254</f>
        <v>9404.01</v>
      </c>
      <c r="H1254" s="710">
        <f t="shared" si="178"/>
        <v>1880.8</v>
      </c>
      <c r="I1254" s="377"/>
    </row>
    <row r="1255" spans="1:9" ht="15" thickBot="1">
      <c r="A1255" s="975" t="s">
        <v>8806</v>
      </c>
      <c r="B1255" s="743" t="s">
        <v>8800</v>
      </c>
      <c r="C1255" s="2288">
        <v>16</v>
      </c>
      <c r="D1255" s="1687">
        <v>200</v>
      </c>
      <c r="E1255" s="530">
        <v>1653.91</v>
      </c>
      <c r="F1255" s="1553">
        <f t="shared" si="177"/>
        <v>1653.91</v>
      </c>
      <c r="G1255" s="1011">
        <f>'Заказ, cкидки и курсы валют'!$J$23*F1255</f>
        <v>19019.965</v>
      </c>
      <c r="H1255" s="816">
        <f t="shared" si="178"/>
        <v>3803.99</v>
      </c>
      <c r="I1255" s="380"/>
    </row>
    <row r="1256" spans="1:9" ht="13.5" thickBot="1"/>
    <row r="1257" spans="1:9" ht="18">
      <c r="A1257" s="1090" t="s">
        <v>9785</v>
      </c>
      <c r="B1257" s="1091"/>
      <c r="C1257" s="2378"/>
      <c r="D1257" s="428"/>
      <c r="E1257" s="428"/>
      <c r="F1257" s="66"/>
      <c r="G1257" s="1092"/>
      <c r="H1257" s="916"/>
      <c r="I1257" s="1093"/>
    </row>
    <row r="1258" spans="1:9" ht="18">
      <c r="A1258" s="191"/>
      <c r="B1258" s="16"/>
      <c r="C1258" s="2377"/>
      <c r="D1258" s="923"/>
      <c r="E1258" s="685"/>
      <c r="F1258" s="441"/>
      <c r="G1258" s="84"/>
      <c r="H1258" s="83"/>
      <c r="I1258" s="132"/>
    </row>
    <row r="1259" spans="1:9">
      <c r="A1259" s="191"/>
      <c r="B1259" s="16"/>
      <c r="C1259" s="2377"/>
      <c r="D1259" s="924"/>
      <c r="E1259" s="430"/>
      <c r="F1259" s="465"/>
      <c r="G1259" s="689"/>
      <c r="H1259" s="16"/>
      <c r="I1259" s="132"/>
    </row>
    <row r="1260" spans="1:9">
      <c r="A1260" s="191"/>
      <c r="B1260" s="16"/>
      <c r="C1260" s="2377"/>
      <c r="D1260" s="924"/>
      <c r="E1260" s="430"/>
      <c r="F1260" s="465"/>
      <c r="G1260" s="689"/>
      <c r="H1260" s="16"/>
      <c r="I1260" s="132"/>
    </row>
    <row r="1261" spans="1:9">
      <c r="A1261" s="191"/>
      <c r="B1261" s="16"/>
      <c r="C1261" s="2377"/>
      <c r="D1261" s="924"/>
      <c r="E1261" s="430"/>
      <c r="F1261" s="465"/>
      <c r="G1261" s="689"/>
      <c r="H1261" s="16"/>
      <c r="I1261" s="132"/>
    </row>
    <row r="1262" spans="1:9" ht="18" thickBot="1">
      <c r="A1262" s="926" t="s">
        <v>7302</v>
      </c>
      <c r="B1262" s="136"/>
      <c r="C1262" s="2345"/>
      <c r="D1262" s="925"/>
      <c r="E1262" s="431"/>
      <c r="F1262" s="467"/>
      <c r="G1262" s="690"/>
      <c r="H1262" s="136"/>
      <c r="I1262" s="137"/>
    </row>
    <row r="1263" spans="1:9" ht="40">
      <c r="A1263" s="148" t="s">
        <v>1013</v>
      </c>
      <c r="B1263" s="150" t="s">
        <v>1014</v>
      </c>
      <c r="C1263" s="2285" t="s">
        <v>665</v>
      </c>
      <c r="D1263" s="969" t="s">
        <v>2923</v>
      </c>
      <c r="E1263" s="434" t="s">
        <v>10276</v>
      </c>
      <c r="F1263" s="479" t="s">
        <v>2578</v>
      </c>
      <c r="G1263" s="967" t="s">
        <v>2427</v>
      </c>
      <c r="H1263" s="327" t="s">
        <v>493</v>
      </c>
      <c r="I1263" s="138" t="s">
        <v>4003</v>
      </c>
    </row>
    <row r="1264" spans="1:9" thickBot="1">
      <c r="A1264" s="156"/>
      <c r="B1264" s="312"/>
      <c r="C1264" s="2286" t="s">
        <v>3419</v>
      </c>
      <c r="D1264" s="373" t="s">
        <v>2428</v>
      </c>
      <c r="E1264" s="437" t="s">
        <v>264</v>
      </c>
      <c r="F1264" s="475">
        <f>'Заказ, cкидки и курсы валют'!$I$12</f>
        <v>0</v>
      </c>
      <c r="G1264" s="764"/>
      <c r="H1264" s="358"/>
      <c r="I1264" s="252"/>
    </row>
    <row r="1265" spans="1:9" ht="14.5">
      <c r="A1265" s="971" t="s">
        <v>10307</v>
      </c>
      <c r="B1265" s="2142" t="s">
        <v>3163</v>
      </c>
      <c r="C1265" s="2288">
        <v>0.98</v>
      </c>
      <c r="D1265" s="2161">
        <v>1000</v>
      </c>
      <c r="E1265" s="446">
        <v>131.96</v>
      </c>
      <c r="F1265" s="1550">
        <f>ROUND(E1265*(1-$F$11),2)</f>
        <v>131.96</v>
      </c>
      <c r="G1265" s="1331">
        <f>'Заказ, cкидки и курсы валют'!$J$23*F1265</f>
        <v>1517.5400000000002</v>
      </c>
      <c r="H1265" s="826">
        <f>ROUND((D1265/1000)*G1265,2)</f>
        <v>1517.54</v>
      </c>
      <c r="I1265" s="827"/>
    </row>
    <row r="1266" spans="1:9" ht="14.5">
      <c r="A1266" s="973" t="s">
        <v>9786</v>
      </c>
      <c r="B1266" s="2142" t="s">
        <v>104</v>
      </c>
      <c r="C1266" s="2288">
        <v>1.1100000000000001</v>
      </c>
      <c r="D1266" s="2161">
        <v>1000</v>
      </c>
      <c r="E1266" s="446">
        <v>189.61</v>
      </c>
      <c r="F1266" s="752">
        <f>ROUND(E1266*(1-$F$11),2)</f>
        <v>189.61</v>
      </c>
      <c r="G1266" s="695">
        <f>'Заказ, cкидки и курсы валют'!$J$23*F1266</f>
        <v>2180.5150000000003</v>
      </c>
      <c r="H1266" s="824">
        <f>ROUND((D1266/1000)*G1266,2)</f>
        <v>2180.52</v>
      </c>
      <c r="I1266" s="825"/>
    </row>
    <row r="1267" spans="1:9" ht="14.5">
      <c r="A1267" s="973" t="s">
        <v>9787</v>
      </c>
      <c r="B1267" s="2142" t="s">
        <v>105</v>
      </c>
      <c r="C1267" s="2288">
        <v>1.27</v>
      </c>
      <c r="D1267" s="2161">
        <v>1000</v>
      </c>
      <c r="E1267" s="446">
        <v>216.94</v>
      </c>
      <c r="F1267" s="752">
        <f>ROUND(E1267*(1-$F$11),2)</f>
        <v>216.94</v>
      </c>
      <c r="G1267" s="695">
        <f>'Заказ, cкидки и курсы валют'!$J$23*F1267</f>
        <v>2494.81</v>
      </c>
      <c r="H1267" s="824">
        <f>ROUND((D1267/1000)*G1267,2)</f>
        <v>2494.81</v>
      </c>
      <c r="I1267" s="825"/>
    </row>
    <row r="1268" spans="1:9" ht="14.5">
      <c r="A1268" s="973" t="s">
        <v>9788</v>
      </c>
      <c r="B1268" s="2142" t="s">
        <v>106</v>
      </c>
      <c r="C1268" s="2288">
        <v>1.47</v>
      </c>
      <c r="D1268" s="2161">
        <v>1000</v>
      </c>
      <c r="E1268" s="446">
        <v>270.76</v>
      </c>
      <c r="F1268" s="752">
        <f>ROUND(E1268*(1-$F$11),2)</f>
        <v>270.76</v>
      </c>
      <c r="G1268" s="695">
        <f>'Заказ, cкидки и курсы валют'!$J$23*F1268</f>
        <v>3113.74</v>
      </c>
      <c r="H1268" s="824">
        <f>ROUND((D1268/1000)*G1268,2)</f>
        <v>3113.74</v>
      </c>
      <c r="I1268" s="825"/>
    </row>
    <row r="1269" spans="1:9" ht="14.5">
      <c r="A1269" s="973" t="s">
        <v>10308</v>
      </c>
      <c r="B1269" s="2142" t="s">
        <v>76</v>
      </c>
      <c r="C1269" s="2288">
        <v>1.28</v>
      </c>
      <c r="D1269" s="2161">
        <v>1000</v>
      </c>
      <c r="E1269" s="446">
        <v>166.88</v>
      </c>
      <c r="F1269" s="752">
        <f t="shared" ref="F1269" si="179">ROUND(E1269*(1-$F$11),2)</f>
        <v>166.88</v>
      </c>
      <c r="G1269" s="695">
        <f>'Заказ, cкидки и курсы валют'!$J$23*F1269</f>
        <v>1919.12</v>
      </c>
      <c r="H1269" s="824">
        <f t="shared" ref="H1269" si="180">ROUND((D1269/1000)*G1269,2)</f>
        <v>1919.12</v>
      </c>
      <c r="I1269" s="825"/>
    </row>
    <row r="1270" spans="1:9" ht="14.5">
      <c r="A1270" s="973" t="s">
        <v>9789</v>
      </c>
      <c r="B1270" s="2142" t="s">
        <v>136</v>
      </c>
      <c r="C1270" s="2288">
        <v>1.52</v>
      </c>
      <c r="D1270" s="2161">
        <v>1000</v>
      </c>
      <c r="E1270" s="446">
        <v>252.26</v>
      </c>
      <c r="F1270" s="752">
        <f t="shared" ref="F1270:F1278" si="181">ROUND(E1270*(1-$F$11),2)</f>
        <v>252.26</v>
      </c>
      <c r="G1270" s="695">
        <f>'Заказ, cкидки и курсы валют'!$J$23*F1270</f>
        <v>2900.99</v>
      </c>
      <c r="H1270" s="824">
        <f t="shared" ref="H1270:H1278" si="182">ROUND((D1270/1000)*G1270,2)</f>
        <v>2900.99</v>
      </c>
      <c r="I1270" s="825"/>
    </row>
    <row r="1271" spans="1:9" ht="14.5">
      <c r="A1271" s="973" t="s">
        <v>10570</v>
      </c>
      <c r="B1271" s="2142" t="s">
        <v>129</v>
      </c>
      <c r="C1271" s="2288">
        <v>1.8</v>
      </c>
      <c r="D1271" s="2161">
        <v>1000</v>
      </c>
      <c r="E1271" s="446">
        <v>221.81</v>
      </c>
      <c r="F1271" s="752">
        <f t="shared" si="181"/>
        <v>221.81</v>
      </c>
      <c r="G1271" s="695">
        <f>'Заказ, cкидки и курсы валют'!$J$23*F1271</f>
        <v>2550.8150000000001</v>
      </c>
      <c r="H1271" s="824">
        <f t="shared" si="182"/>
        <v>2550.8200000000002</v>
      </c>
      <c r="I1271" s="825"/>
    </row>
    <row r="1272" spans="1:9" ht="14.5">
      <c r="A1272" s="973" t="s">
        <v>9790</v>
      </c>
      <c r="B1272" s="2142" t="s">
        <v>8789</v>
      </c>
      <c r="C1272" s="2288">
        <v>1.93</v>
      </c>
      <c r="D1272" s="2161">
        <v>1000</v>
      </c>
      <c r="E1272" s="446">
        <v>320.22000000000003</v>
      </c>
      <c r="F1272" s="752">
        <f t="shared" si="181"/>
        <v>320.22000000000003</v>
      </c>
      <c r="G1272" s="695">
        <f>'Заказ, cкидки и курсы валют'!$J$23*F1272</f>
        <v>3682.53</v>
      </c>
      <c r="H1272" s="824">
        <f t="shared" si="182"/>
        <v>3682.53</v>
      </c>
      <c r="I1272" s="825"/>
    </row>
    <row r="1273" spans="1:9" ht="14.5">
      <c r="A1273" s="973" t="s">
        <v>10309</v>
      </c>
      <c r="B1273" s="2142" t="s">
        <v>130</v>
      </c>
      <c r="C1273" s="2288">
        <v>2.04</v>
      </c>
      <c r="D1273" s="2161">
        <v>1000</v>
      </c>
      <c r="E1273" s="446">
        <v>247.78</v>
      </c>
      <c r="F1273" s="752">
        <f t="shared" si="181"/>
        <v>247.78</v>
      </c>
      <c r="G1273" s="695">
        <f>'Заказ, cкидки и курсы валют'!$J$23*F1273</f>
        <v>2849.47</v>
      </c>
      <c r="H1273" s="824">
        <f t="shared" si="182"/>
        <v>2849.47</v>
      </c>
      <c r="I1273" s="825"/>
    </row>
    <row r="1274" spans="1:9" ht="14.5">
      <c r="A1274" s="973" t="s">
        <v>9791</v>
      </c>
      <c r="B1274" s="2142" t="s">
        <v>121</v>
      </c>
      <c r="C1274" s="2288">
        <v>1.46</v>
      </c>
      <c r="D1274" s="2161">
        <v>1000</v>
      </c>
      <c r="E1274" s="446">
        <v>180.18</v>
      </c>
      <c r="F1274" s="752">
        <f t="shared" si="181"/>
        <v>180.18</v>
      </c>
      <c r="G1274" s="695">
        <f>'Заказ, cкидки и курсы валют'!$J$23*F1274</f>
        <v>2072.0700000000002</v>
      </c>
      <c r="H1274" s="824">
        <f t="shared" si="182"/>
        <v>2072.0700000000002</v>
      </c>
      <c r="I1274" s="825"/>
    </row>
    <row r="1275" spans="1:9" ht="14.5">
      <c r="A1275" s="973" t="s">
        <v>10571</v>
      </c>
      <c r="B1275" s="2142" t="s">
        <v>123</v>
      </c>
      <c r="C1275" s="2288">
        <v>1.8</v>
      </c>
      <c r="D1275" s="2161">
        <v>1000</v>
      </c>
      <c r="E1275" s="446">
        <v>228.71</v>
      </c>
      <c r="F1275" s="752">
        <f t="shared" si="181"/>
        <v>228.71</v>
      </c>
      <c r="G1275" s="695">
        <f>'Заказ, cкидки и курсы валют'!$J$23*F1275</f>
        <v>2630.165</v>
      </c>
      <c r="H1275" s="824">
        <f t="shared" si="182"/>
        <v>2630.17</v>
      </c>
      <c r="I1275" s="825"/>
    </row>
    <row r="1276" spans="1:9" ht="14.5">
      <c r="A1276" s="973" t="s">
        <v>9792</v>
      </c>
      <c r="B1276" s="2142" t="s">
        <v>124</v>
      </c>
      <c r="C1276" s="2288">
        <v>1.94</v>
      </c>
      <c r="D1276" s="2161">
        <v>1000</v>
      </c>
      <c r="E1276" s="446">
        <v>335.09</v>
      </c>
      <c r="F1276" s="752">
        <f t="shared" si="181"/>
        <v>335.09</v>
      </c>
      <c r="G1276" s="695">
        <f>'Заказ, cкидки и курсы валют'!$J$23*F1276</f>
        <v>3853.5349999999999</v>
      </c>
      <c r="H1276" s="824">
        <f t="shared" si="182"/>
        <v>3853.54</v>
      </c>
      <c r="I1276" s="825"/>
    </row>
    <row r="1277" spans="1:9" ht="14.5">
      <c r="A1277" s="973" t="s">
        <v>10572</v>
      </c>
      <c r="B1277" s="2142" t="s">
        <v>125</v>
      </c>
      <c r="C1277" s="2288">
        <v>2.1</v>
      </c>
      <c r="D1277" s="2161">
        <v>500</v>
      </c>
      <c r="E1277" s="446">
        <v>311.94</v>
      </c>
      <c r="F1277" s="752">
        <f t="shared" si="181"/>
        <v>311.94</v>
      </c>
      <c r="G1277" s="695">
        <f>'Заказ, cкидки и курсы валют'!$J$23*F1277</f>
        <v>3587.31</v>
      </c>
      <c r="H1277" s="824">
        <f t="shared" si="182"/>
        <v>1793.66</v>
      </c>
      <c r="I1277" s="825"/>
    </row>
    <row r="1278" spans="1:9" ht="14.5">
      <c r="A1278" s="973" t="s">
        <v>10573</v>
      </c>
      <c r="B1278" s="2142" t="s">
        <v>126</v>
      </c>
      <c r="C1278" s="2288">
        <v>2.4</v>
      </c>
      <c r="D1278" s="2161">
        <v>500</v>
      </c>
      <c r="E1278" s="446">
        <v>368.78</v>
      </c>
      <c r="F1278" s="752">
        <f t="shared" si="181"/>
        <v>368.78</v>
      </c>
      <c r="G1278" s="695">
        <f>'Заказ, cкидки и курсы валют'!$J$23*F1278</f>
        <v>4240.9699999999993</v>
      </c>
      <c r="H1278" s="824">
        <f t="shared" si="182"/>
        <v>2120.4899999999998</v>
      </c>
      <c r="I1278" s="825"/>
    </row>
    <row r="1279" spans="1:9" ht="14.5">
      <c r="A1279" s="973" t="s">
        <v>10574</v>
      </c>
      <c r="B1279" s="2142" t="s">
        <v>3005</v>
      </c>
      <c r="C1279" s="2288">
        <v>2.4</v>
      </c>
      <c r="D1279" s="2161">
        <v>500</v>
      </c>
      <c r="E1279" s="446">
        <v>308.97000000000003</v>
      </c>
      <c r="F1279" s="752">
        <f t="shared" ref="F1279:F1280" si="183">ROUND(E1279*(1-$F$11),2)</f>
        <v>308.97000000000003</v>
      </c>
      <c r="G1279" s="695">
        <f>'Заказ, cкидки и курсы валют'!$J$23*F1279</f>
        <v>3553.1550000000002</v>
      </c>
      <c r="H1279" s="824">
        <f t="shared" ref="H1279:H1280" si="184">ROUND((D1279/1000)*G1279,2)</f>
        <v>1776.58</v>
      </c>
      <c r="I1279" s="825"/>
    </row>
    <row r="1280" spans="1:9" ht="14.5">
      <c r="A1280" s="973" t="s">
        <v>10575</v>
      </c>
      <c r="B1280" s="2142" t="s">
        <v>3315</v>
      </c>
      <c r="C1280" s="2288">
        <v>2.6</v>
      </c>
      <c r="D1280" s="2161">
        <v>500</v>
      </c>
      <c r="E1280" s="446">
        <v>343.96</v>
      </c>
      <c r="F1280" s="752">
        <f t="shared" si="183"/>
        <v>343.96</v>
      </c>
      <c r="G1280" s="695">
        <f>'Заказ, cкидки и курсы валют'!$J$23*F1280</f>
        <v>3955.54</v>
      </c>
      <c r="H1280" s="824">
        <f t="shared" si="184"/>
        <v>1977.77</v>
      </c>
      <c r="I1280" s="825"/>
    </row>
    <row r="1281" spans="1:9" ht="14.5">
      <c r="A1281" s="973" t="s">
        <v>9793</v>
      </c>
      <c r="B1281" s="2142" t="s">
        <v>98</v>
      </c>
      <c r="C1281" s="2288">
        <v>2.76</v>
      </c>
      <c r="D1281" s="2161">
        <v>500</v>
      </c>
      <c r="E1281" s="446">
        <v>476.05</v>
      </c>
      <c r="F1281" s="752">
        <f t="shared" ref="F1281:F1289" si="185">ROUND(E1281*(1-$F$11),2)</f>
        <v>476.05</v>
      </c>
      <c r="G1281" s="695">
        <f>'Заказ, cкидки и курсы валют'!$J$23*F1281</f>
        <v>5474.5749999999998</v>
      </c>
      <c r="H1281" s="824">
        <f t="shared" ref="H1281:H1289" si="186">ROUND((D1281/1000)*G1281,2)</f>
        <v>2737.29</v>
      </c>
      <c r="I1281" s="825"/>
    </row>
    <row r="1282" spans="1:9" ht="14.5">
      <c r="A1282" s="973" t="s">
        <v>10576</v>
      </c>
      <c r="B1282" s="2142" t="s">
        <v>603</v>
      </c>
      <c r="C1282" s="2288">
        <v>2.95</v>
      </c>
      <c r="D1282" s="2161">
        <v>500</v>
      </c>
      <c r="E1282" s="446">
        <v>406.28</v>
      </c>
      <c r="F1282" s="752">
        <f t="shared" si="185"/>
        <v>406.28</v>
      </c>
      <c r="G1282" s="695">
        <f>'Заказ, cкидки и курсы валют'!$J$23*F1282</f>
        <v>4672.2199999999993</v>
      </c>
      <c r="H1282" s="824">
        <f t="shared" si="186"/>
        <v>2336.11</v>
      </c>
      <c r="I1282" s="825"/>
    </row>
    <row r="1283" spans="1:9" ht="14.5">
      <c r="A1283" s="973" t="s">
        <v>9794</v>
      </c>
      <c r="B1283" s="2142" t="s">
        <v>3421</v>
      </c>
      <c r="C1283" s="2288">
        <v>3.66</v>
      </c>
      <c r="D1283" s="2161">
        <v>500</v>
      </c>
      <c r="E1283" s="446">
        <v>457.76</v>
      </c>
      <c r="F1283" s="752">
        <f t="shared" si="185"/>
        <v>457.76</v>
      </c>
      <c r="G1283" s="695">
        <f>'Заказ, cкидки и курсы валют'!$J$23*F1283</f>
        <v>5264.24</v>
      </c>
      <c r="H1283" s="824">
        <f t="shared" si="186"/>
        <v>2632.12</v>
      </c>
      <c r="I1283" s="825"/>
    </row>
    <row r="1284" spans="1:9" ht="14.5">
      <c r="A1284" s="973" t="s">
        <v>9795</v>
      </c>
      <c r="B1284" s="2142" t="s">
        <v>1355</v>
      </c>
      <c r="C1284" s="2288">
        <v>3.31</v>
      </c>
      <c r="D1284" s="2161">
        <v>500</v>
      </c>
      <c r="E1284" s="446">
        <v>344.59</v>
      </c>
      <c r="F1284" s="752">
        <f t="shared" si="185"/>
        <v>344.59</v>
      </c>
      <c r="G1284" s="695">
        <f>'Заказ, cкидки и курсы валют'!$J$23*F1284</f>
        <v>3962.7849999999999</v>
      </c>
      <c r="H1284" s="824">
        <f t="shared" si="186"/>
        <v>1981.39</v>
      </c>
      <c r="I1284" s="825"/>
    </row>
    <row r="1285" spans="1:9" ht="14.5">
      <c r="A1285" s="973" t="s">
        <v>9796</v>
      </c>
      <c r="B1285" s="2142" t="s">
        <v>1356</v>
      </c>
      <c r="C1285" s="2288">
        <v>3.96</v>
      </c>
      <c r="D1285" s="2161">
        <v>500</v>
      </c>
      <c r="E1285" s="446">
        <v>409.33</v>
      </c>
      <c r="F1285" s="752">
        <f t="shared" si="185"/>
        <v>409.33</v>
      </c>
      <c r="G1285" s="695">
        <f>'Заказ, cкидки и курсы валют'!$J$23*F1285</f>
        <v>4707.2950000000001</v>
      </c>
      <c r="H1285" s="824">
        <f t="shared" si="186"/>
        <v>2353.65</v>
      </c>
      <c r="I1285" s="825"/>
    </row>
    <row r="1286" spans="1:9" ht="14.5">
      <c r="A1286" s="973" t="s">
        <v>9797</v>
      </c>
      <c r="B1286" s="2142" t="s">
        <v>591</v>
      </c>
      <c r="C1286" s="2288">
        <v>4.8</v>
      </c>
      <c r="D1286" s="2161">
        <v>500</v>
      </c>
      <c r="E1286" s="446">
        <v>517.64</v>
      </c>
      <c r="F1286" s="752">
        <f t="shared" si="185"/>
        <v>517.64</v>
      </c>
      <c r="G1286" s="695">
        <f>'Заказ, cкидки и курсы валют'!$J$23*F1286</f>
        <v>5952.86</v>
      </c>
      <c r="H1286" s="824">
        <f t="shared" si="186"/>
        <v>2976.43</v>
      </c>
      <c r="I1286" s="825"/>
    </row>
    <row r="1287" spans="1:9" ht="14.5">
      <c r="A1287" s="973" t="s">
        <v>9798</v>
      </c>
      <c r="B1287" s="2142" t="s">
        <v>592</v>
      </c>
      <c r="C1287" s="2288">
        <v>5.5</v>
      </c>
      <c r="D1287" s="2161">
        <v>500</v>
      </c>
      <c r="E1287" s="446">
        <v>585.33000000000004</v>
      </c>
      <c r="F1287" s="752">
        <f t="shared" si="185"/>
        <v>585.33000000000004</v>
      </c>
      <c r="G1287" s="695">
        <f>'Заказ, cкидки и курсы валют'!$J$23*F1287</f>
        <v>6731.2950000000001</v>
      </c>
      <c r="H1287" s="824">
        <f t="shared" si="186"/>
        <v>3365.65</v>
      </c>
      <c r="I1287" s="825"/>
    </row>
    <row r="1288" spans="1:9" ht="14.5">
      <c r="A1288" s="973" t="s">
        <v>10312</v>
      </c>
      <c r="B1288" s="2142" t="s">
        <v>3149</v>
      </c>
      <c r="C1288" s="2288">
        <v>6.39</v>
      </c>
      <c r="D1288" s="2161">
        <v>200</v>
      </c>
      <c r="E1288" s="446">
        <v>660</v>
      </c>
      <c r="F1288" s="752">
        <f t="shared" si="185"/>
        <v>660</v>
      </c>
      <c r="G1288" s="695">
        <f>'Заказ, cкидки и курсы валют'!$J$23*F1288</f>
        <v>7590</v>
      </c>
      <c r="H1288" s="824">
        <f t="shared" si="186"/>
        <v>1518</v>
      </c>
      <c r="I1288" s="825"/>
    </row>
    <row r="1289" spans="1:9" ht="14.5">
      <c r="A1289" s="973" t="s">
        <v>9799</v>
      </c>
      <c r="B1289" s="2142" t="s">
        <v>3150</v>
      </c>
      <c r="C1289" s="2288">
        <v>6.99</v>
      </c>
      <c r="D1289" s="2161">
        <v>200</v>
      </c>
      <c r="E1289" s="446">
        <v>724.22</v>
      </c>
      <c r="F1289" s="752">
        <f t="shared" si="185"/>
        <v>724.22</v>
      </c>
      <c r="G1289" s="695">
        <f>'Заказ, cкидки и курсы валют'!$J$23*F1289</f>
        <v>8328.5300000000007</v>
      </c>
      <c r="H1289" s="824">
        <f t="shared" si="186"/>
        <v>1665.71</v>
      </c>
      <c r="I1289" s="825"/>
    </row>
    <row r="1290" spans="1:9" ht="14.5">
      <c r="A1290" s="973" t="s">
        <v>12563</v>
      </c>
      <c r="B1290" s="2142" t="s">
        <v>8389</v>
      </c>
      <c r="C1290" s="2288">
        <v>7.6</v>
      </c>
      <c r="D1290" s="2161">
        <v>200</v>
      </c>
      <c r="E1290" s="446">
        <v>782.75</v>
      </c>
      <c r="F1290" s="752">
        <f t="shared" ref="F1290" si="187">ROUND(E1290*(1-$F$11),2)</f>
        <v>782.75</v>
      </c>
      <c r="G1290" s="695">
        <f>'Заказ, cкидки и курсы валют'!$J$23*F1290</f>
        <v>9001.625</v>
      </c>
      <c r="H1290" s="824">
        <f t="shared" ref="H1290" si="188">ROUND((D1290/1000)*G1290,2)</f>
        <v>1800.33</v>
      </c>
      <c r="I1290" s="825"/>
    </row>
    <row r="1291" spans="1:9" ht="14.5">
      <c r="A1291" s="973" t="s">
        <v>9800</v>
      </c>
      <c r="B1291" s="2142" t="s">
        <v>3151</v>
      </c>
      <c r="C1291" s="2288">
        <v>8.1</v>
      </c>
      <c r="D1291" s="2161">
        <v>200</v>
      </c>
      <c r="E1291" s="446">
        <v>866.44</v>
      </c>
      <c r="F1291" s="752">
        <f t="shared" ref="F1291:F1292" si="189">ROUND(E1291*(1-$F$11),2)</f>
        <v>866.44</v>
      </c>
      <c r="G1291" s="695">
        <f>'Заказ, cкидки и курсы валют'!$J$23*F1291</f>
        <v>9964.0600000000013</v>
      </c>
      <c r="H1291" s="824">
        <f t="shared" ref="H1291:H1292" si="190">ROUND((D1291/1000)*G1291,2)</f>
        <v>1992.81</v>
      </c>
      <c r="I1291" s="825"/>
    </row>
    <row r="1292" spans="1:9" ht="14.5">
      <c r="A1292" s="973" t="s">
        <v>9801</v>
      </c>
      <c r="B1292" s="2142" t="s">
        <v>3152</v>
      </c>
      <c r="C1292" s="2288">
        <v>9.3000000000000007</v>
      </c>
      <c r="D1292" s="2161">
        <v>200</v>
      </c>
      <c r="E1292" s="446">
        <v>968.73</v>
      </c>
      <c r="F1292" s="752">
        <f t="shared" si="189"/>
        <v>968.73</v>
      </c>
      <c r="G1292" s="695">
        <f>'Заказ, cкидки и курсы валют'!$J$23*F1292</f>
        <v>11140.395</v>
      </c>
      <c r="H1292" s="824">
        <f t="shared" si="190"/>
        <v>2228.08</v>
      </c>
      <c r="I1292" s="825"/>
    </row>
    <row r="1293" spans="1:9" ht="14.5">
      <c r="A1293" s="973" t="s">
        <v>10074</v>
      </c>
      <c r="B1293" s="2142" t="s">
        <v>596</v>
      </c>
      <c r="C1293" s="2288">
        <v>4.82</v>
      </c>
      <c r="D1293" s="2161">
        <v>500</v>
      </c>
      <c r="E1293" s="446">
        <v>613.41999999999996</v>
      </c>
      <c r="F1293" s="752">
        <f t="shared" ref="F1293:F1300" si="191">ROUND(E1293*(1-$F$11),2)</f>
        <v>613.41999999999996</v>
      </c>
      <c r="G1293" s="695">
        <f>'Заказ, cкидки и курсы валют'!$J$23*F1293</f>
        <v>7054.33</v>
      </c>
      <c r="H1293" s="824">
        <f t="shared" ref="H1293:H1300" si="192">ROUND((D1293/1000)*G1293,2)</f>
        <v>3527.17</v>
      </c>
      <c r="I1293" s="825"/>
    </row>
    <row r="1294" spans="1:9" ht="14.5">
      <c r="A1294" s="973" t="s">
        <v>9802</v>
      </c>
      <c r="B1294" s="2142" t="s">
        <v>597</v>
      </c>
      <c r="C1294" s="2288">
        <v>6.16</v>
      </c>
      <c r="D1294" s="2161">
        <v>500</v>
      </c>
      <c r="E1294" s="446">
        <v>969.15</v>
      </c>
      <c r="F1294" s="752">
        <f t="shared" si="191"/>
        <v>969.15</v>
      </c>
      <c r="G1294" s="695">
        <f>'Заказ, cкидки и курсы валют'!$J$23*F1294</f>
        <v>11145.225</v>
      </c>
      <c r="H1294" s="824">
        <f t="shared" si="192"/>
        <v>5572.61</v>
      </c>
      <c r="I1294" s="825"/>
    </row>
    <row r="1295" spans="1:9" ht="14.5">
      <c r="A1295" s="973" t="s">
        <v>10577</v>
      </c>
      <c r="B1295" s="2142" t="s">
        <v>598</v>
      </c>
      <c r="C1295" s="2288">
        <v>6.16</v>
      </c>
      <c r="D1295" s="2161">
        <v>200</v>
      </c>
      <c r="E1295" s="446">
        <v>986.08</v>
      </c>
      <c r="F1295" s="752">
        <f t="shared" si="191"/>
        <v>986.08</v>
      </c>
      <c r="G1295" s="695">
        <f>'Заказ, cкидки и курсы валют'!$J$23*F1295</f>
        <v>11339.92</v>
      </c>
      <c r="H1295" s="824">
        <f t="shared" si="192"/>
        <v>2267.98</v>
      </c>
      <c r="I1295" s="825"/>
    </row>
    <row r="1296" spans="1:9" ht="14.5">
      <c r="A1296" s="973" t="s">
        <v>9803</v>
      </c>
      <c r="B1296" s="2142" t="s">
        <v>599</v>
      </c>
      <c r="C1296" s="2288">
        <v>8.15</v>
      </c>
      <c r="D1296" s="2161">
        <v>200</v>
      </c>
      <c r="E1296" s="446">
        <v>893.71</v>
      </c>
      <c r="F1296" s="752">
        <f t="shared" si="191"/>
        <v>893.71</v>
      </c>
      <c r="G1296" s="695">
        <f>'Заказ, cкидки и курсы валют'!$J$23*F1296</f>
        <v>10277.665000000001</v>
      </c>
      <c r="H1296" s="824">
        <f t="shared" si="192"/>
        <v>2055.5300000000002</v>
      </c>
      <c r="I1296" s="825"/>
    </row>
    <row r="1297" spans="1:9" ht="14.5">
      <c r="A1297" s="973" t="s">
        <v>10310</v>
      </c>
      <c r="B1297" s="2142" t="s">
        <v>3153</v>
      </c>
      <c r="C1297" s="2288">
        <v>9.52</v>
      </c>
      <c r="D1297" s="2161">
        <v>200</v>
      </c>
      <c r="E1297" s="446">
        <v>1078.94</v>
      </c>
      <c r="F1297" s="752">
        <f t="shared" si="191"/>
        <v>1078.94</v>
      </c>
      <c r="G1297" s="695">
        <f>'Заказ, cкидки и курсы валют'!$J$23*F1297</f>
        <v>12407.810000000001</v>
      </c>
      <c r="H1297" s="824">
        <f t="shared" si="192"/>
        <v>2481.56</v>
      </c>
      <c r="I1297" s="825"/>
    </row>
    <row r="1298" spans="1:9" ht="14.5">
      <c r="A1298" s="973" t="s">
        <v>10311</v>
      </c>
      <c r="B1298" s="2142" t="s">
        <v>601</v>
      </c>
      <c r="C1298" s="2288">
        <v>12.04</v>
      </c>
      <c r="D1298" s="2161">
        <v>200</v>
      </c>
      <c r="E1298" s="446">
        <v>1338.13</v>
      </c>
      <c r="F1298" s="752">
        <f t="shared" si="191"/>
        <v>1338.13</v>
      </c>
      <c r="G1298" s="695">
        <f>'Заказ, cкидки и курсы валют'!$J$23*F1298</f>
        <v>15388.495000000001</v>
      </c>
      <c r="H1298" s="824">
        <f t="shared" si="192"/>
        <v>3077.7</v>
      </c>
      <c r="I1298" s="825"/>
    </row>
    <row r="1299" spans="1:9" ht="14.5">
      <c r="A1299" s="973" t="s">
        <v>9804</v>
      </c>
      <c r="B1299" s="2142" t="s">
        <v>2896</v>
      </c>
      <c r="C1299" s="2288">
        <v>15.03</v>
      </c>
      <c r="D1299" s="2161">
        <v>200</v>
      </c>
      <c r="E1299" s="446">
        <v>1682.35</v>
      </c>
      <c r="F1299" s="752">
        <f t="shared" si="191"/>
        <v>1682.35</v>
      </c>
      <c r="G1299" s="695">
        <f>'Заказ, cкидки и курсы валют'!$J$23*F1299</f>
        <v>19347.024999999998</v>
      </c>
      <c r="H1299" s="824">
        <f t="shared" si="192"/>
        <v>3869.41</v>
      </c>
      <c r="I1299" s="825"/>
    </row>
    <row r="1300" spans="1:9" ht="15" thickBot="1">
      <c r="A1300" s="975" t="s">
        <v>9805</v>
      </c>
      <c r="B1300" s="2142" t="s">
        <v>8800</v>
      </c>
      <c r="C1300" s="2288">
        <v>16.739999999999998</v>
      </c>
      <c r="D1300" s="2161">
        <v>200</v>
      </c>
      <c r="E1300" s="446">
        <v>1926.08</v>
      </c>
      <c r="F1300" s="1553">
        <f t="shared" si="191"/>
        <v>1926.08</v>
      </c>
      <c r="G1300" s="1011">
        <f>'Заказ, cкидки и курсы валют'!$J$23*F1300</f>
        <v>22149.919999999998</v>
      </c>
      <c r="H1300" s="828">
        <f t="shared" si="192"/>
        <v>4429.9799999999996</v>
      </c>
      <c r="I1300" s="829"/>
    </row>
    <row r="1301" spans="1:9" ht="13.5" thickBot="1"/>
    <row r="1302" spans="1:9" ht="18">
      <c r="A1302" s="1090" t="s">
        <v>11047</v>
      </c>
      <c r="B1302" s="1091"/>
      <c r="C1302" s="2378"/>
      <c r="D1302" s="428"/>
      <c r="E1302" s="428"/>
      <c r="F1302" s="66"/>
      <c r="G1302" s="1092"/>
      <c r="H1302" s="916"/>
      <c r="I1302" s="1093"/>
    </row>
    <row r="1303" spans="1:9" ht="18">
      <c r="A1303" s="163"/>
      <c r="B1303" s="81" t="s">
        <v>3067</v>
      </c>
      <c r="C1303" s="2377"/>
      <c r="D1303" s="131"/>
      <c r="E1303" s="462"/>
      <c r="F1303" s="426"/>
      <c r="G1303" s="266"/>
      <c r="H1303" s="16"/>
      <c r="I1303" s="132"/>
    </row>
    <row r="1304" spans="1:9">
      <c r="A1304" s="191"/>
      <c r="B1304" s="16"/>
      <c r="C1304" s="2377"/>
      <c r="D1304" s="924"/>
      <c r="E1304" s="430"/>
      <c r="F1304" s="465"/>
      <c r="G1304" s="689"/>
      <c r="H1304" s="16"/>
      <c r="I1304" s="132"/>
    </row>
    <row r="1305" spans="1:9">
      <c r="A1305" s="191"/>
      <c r="B1305" s="16"/>
      <c r="C1305" s="2377"/>
      <c r="D1305" s="924"/>
      <c r="E1305" s="430"/>
      <c r="F1305" s="465"/>
      <c r="G1305" s="689"/>
      <c r="H1305" s="16"/>
      <c r="I1305" s="132"/>
    </row>
    <row r="1306" spans="1:9">
      <c r="A1306" s="191"/>
      <c r="B1306" s="16"/>
      <c r="C1306" s="2377"/>
      <c r="D1306" s="924"/>
      <c r="E1306" s="430"/>
      <c r="F1306" s="465"/>
      <c r="G1306" s="689"/>
      <c r="H1306" s="16"/>
      <c r="I1306" s="132"/>
    </row>
    <row r="1307" spans="1:9" ht="18" thickBot="1">
      <c r="A1307" s="926" t="s">
        <v>7302</v>
      </c>
      <c r="B1307" s="136"/>
      <c r="C1307" s="2345"/>
      <c r="D1307" s="925"/>
      <c r="E1307" s="431"/>
      <c r="F1307" s="467"/>
      <c r="G1307" s="690"/>
      <c r="H1307" s="136"/>
      <c r="I1307" s="137"/>
    </row>
    <row r="1308" spans="1:9" ht="40">
      <c r="A1308" s="148" t="s">
        <v>1013</v>
      </c>
      <c r="B1308" s="150" t="s">
        <v>1014</v>
      </c>
      <c r="C1308" s="2285" t="s">
        <v>665</v>
      </c>
      <c r="D1308" s="969" t="s">
        <v>2923</v>
      </c>
      <c r="E1308" s="434" t="s">
        <v>10276</v>
      </c>
      <c r="F1308" s="479" t="s">
        <v>2578</v>
      </c>
      <c r="G1308" s="967" t="s">
        <v>2427</v>
      </c>
      <c r="H1308" s="327" t="s">
        <v>493</v>
      </c>
      <c r="I1308" s="138" t="s">
        <v>4003</v>
      </c>
    </row>
    <row r="1309" spans="1:9" thickBot="1">
      <c r="A1309" s="156"/>
      <c r="B1309" s="312"/>
      <c r="C1309" s="2286" t="s">
        <v>3419</v>
      </c>
      <c r="D1309" s="373" t="s">
        <v>2428</v>
      </c>
      <c r="E1309" s="437" t="s">
        <v>264</v>
      </c>
      <c r="F1309" s="475">
        <f>'Заказ, cкидки и курсы валют'!$I$12</f>
        <v>0</v>
      </c>
      <c r="G1309" s="764"/>
      <c r="H1309" s="358"/>
      <c r="I1309" s="252"/>
    </row>
    <row r="1310" spans="1:9" ht="14.5">
      <c r="A1310" s="971" t="s">
        <v>11048</v>
      </c>
      <c r="B1310" s="820" t="s">
        <v>121</v>
      </c>
      <c r="C1310" s="2305">
        <v>1.37</v>
      </c>
      <c r="D1310" s="1769">
        <v>1000</v>
      </c>
      <c r="E1310" s="530">
        <v>193.41</v>
      </c>
      <c r="F1310" s="1550">
        <f>ROUND(E1310*(1-$F$11),2)</f>
        <v>193.41</v>
      </c>
      <c r="G1310" s="1331">
        <f>'Заказ, cкидки и курсы валют'!$J$23*F1310</f>
        <v>2224.2150000000001</v>
      </c>
      <c r="H1310" s="826">
        <f>ROUND((D1310/1000)*G1310,2)</f>
        <v>2224.2199999999998</v>
      </c>
      <c r="I1310" s="827"/>
    </row>
    <row r="1311" spans="1:9" ht="14.5">
      <c r="A1311" s="973" t="s">
        <v>11049</v>
      </c>
      <c r="B1311" s="706" t="s">
        <v>123</v>
      </c>
      <c r="C1311" s="2305">
        <v>1.56</v>
      </c>
      <c r="D1311" s="1768">
        <v>1000</v>
      </c>
      <c r="E1311" s="530">
        <v>218.04</v>
      </c>
      <c r="F1311" s="752">
        <f>ROUND(E1311*(1-$F$11),2)</f>
        <v>218.04</v>
      </c>
      <c r="G1311" s="695">
        <f>'Заказ, cкидки и курсы валют'!$J$23*F1311</f>
        <v>2507.46</v>
      </c>
      <c r="H1311" s="824">
        <f>ROUND((D1311/1000)*G1311,2)</f>
        <v>2507.46</v>
      </c>
      <c r="I1311" s="825"/>
    </row>
    <row r="1312" spans="1:9" ht="14.5">
      <c r="A1312" s="973" t="s">
        <v>11050</v>
      </c>
      <c r="B1312" s="706" t="s">
        <v>124</v>
      </c>
      <c r="C1312" s="2305">
        <v>1.44</v>
      </c>
      <c r="D1312" s="1768">
        <v>1000</v>
      </c>
      <c r="E1312" s="530">
        <v>250.59</v>
      </c>
      <c r="F1312" s="752">
        <f>ROUND(E1312*(1-$F$11),2)</f>
        <v>250.59</v>
      </c>
      <c r="G1312" s="695">
        <f>'Заказ, cкидки и курсы валют'!$J$23*F1312</f>
        <v>2881.7849999999999</v>
      </c>
      <c r="H1312" s="824">
        <f>ROUND((D1312/1000)*G1312,2)</f>
        <v>2881.79</v>
      </c>
      <c r="I1312" s="825"/>
    </row>
    <row r="1313" spans="1:9" ht="14.5">
      <c r="A1313" s="973" t="s">
        <v>11051</v>
      </c>
      <c r="B1313" s="706" t="s">
        <v>125</v>
      </c>
      <c r="C1313" s="2305">
        <v>1.8</v>
      </c>
      <c r="D1313" s="650">
        <v>500</v>
      </c>
      <c r="E1313" s="530">
        <v>291.87</v>
      </c>
      <c r="F1313" s="752">
        <f>ROUND(E1313*(1-$F$11),2)</f>
        <v>291.87</v>
      </c>
      <c r="G1313" s="695">
        <f>'Заказ, cкидки и курсы валют'!$J$23*F1313</f>
        <v>3356.5050000000001</v>
      </c>
      <c r="H1313" s="824">
        <f>ROUND((D1313/1000)*G1313,2)</f>
        <v>1678.25</v>
      </c>
      <c r="I1313" s="825"/>
    </row>
    <row r="1314" spans="1:9" ht="15" thickBot="1">
      <c r="A1314" s="975" t="s">
        <v>11052</v>
      </c>
      <c r="B1314" s="743" t="s">
        <v>126</v>
      </c>
      <c r="C1314" s="928">
        <v>2.19</v>
      </c>
      <c r="D1314" s="1083">
        <v>500</v>
      </c>
      <c r="E1314" s="530">
        <v>304.95999999999998</v>
      </c>
      <c r="F1314" s="1553">
        <f t="shared" ref="F1314" si="193">ROUND(E1314*(1-$F$11),2)</f>
        <v>304.95999999999998</v>
      </c>
      <c r="G1314" s="1011">
        <f>'Заказ, cкидки и курсы валют'!$J$23*F1314</f>
        <v>3507.04</v>
      </c>
      <c r="H1314" s="828">
        <f t="shared" ref="H1314" si="194">ROUND((D1314/1000)*G1314,2)</f>
        <v>1753.52</v>
      </c>
      <c r="I1314" s="829"/>
    </row>
    <row r="1315" spans="1:9" ht="13.5" thickBot="1"/>
    <row r="1316" spans="1:9" ht="18">
      <c r="A1316" s="1090" t="s">
        <v>11047</v>
      </c>
      <c r="B1316" s="1091"/>
      <c r="C1316" s="2378"/>
      <c r="D1316" s="428"/>
      <c r="E1316" s="428"/>
      <c r="F1316" s="66"/>
      <c r="G1316" s="1092"/>
      <c r="H1316" s="916"/>
      <c r="I1316" s="1093"/>
    </row>
    <row r="1317" spans="1:9" ht="18">
      <c r="A1317" s="163"/>
      <c r="B1317" s="81" t="s">
        <v>11053</v>
      </c>
      <c r="C1317" s="2377"/>
      <c r="D1317" s="131"/>
      <c r="E1317" s="462"/>
      <c r="F1317" s="426"/>
      <c r="G1317" s="266"/>
      <c r="H1317" s="16"/>
      <c r="I1317" s="132"/>
    </row>
    <row r="1318" spans="1:9">
      <c r="A1318" s="191"/>
      <c r="B1318" s="16"/>
      <c r="C1318" s="2377"/>
      <c r="D1318" s="924"/>
      <c r="E1318" s="430"/>
      <c r="F1318" s="465"/>
      <c r="G1318" s="689"/>
      <c r="H1318" s="16"/>
      <c r="I1318" s="132"/>
    </row>
    <row r="1319" spans="1:9">
      <c r="A1319" s="191"/>
      <c r="B1319" s="16"/>
      <c r="C1319" s="2377"/>
      <c r="D1319" s="924"/>
      <c r="E1319" s="430"/>
      <c r="F1319" s="465"/>
      <c r="G1319" s="689"/>
      <c r="H1319" s="16"/>
      <c r="I1319" s="132"/>
    </row>
    <row r="1320" spans="1:9">
      <c r="A1320" s="191"/>
      <c r="B1320" s="16"/>
      <c r="C1320" s="2377"/>
      <c r="D1320" s="924"/>
      <c r="E1320" s="430"/>
      <c r="F1320" s="465"/>
      <c r="G1320" s="689"/>
      <c r="H1320" s="16"/>
      <c r="I1320" s="132"/>
    </row>
    <row r="1321" spans="1:9" ht="18" thickBot="1">
      <c r="A1321" s="926" t="s">
        <v>7302</v>
      </c>
      <c r="B1321" s="136"/>
      <c r="C1321" s="2345"/>
      <c r="D1321" s="925"/>
      <c r="E1321" s="431"/>
      <c r="F1321" s="467"/>
      <c r="G1321" s="690"/>
      <c r="H1321" s="136"/>
      <c r="I1321" s="137"/>
    </row>
    <row r="1322" spans="1:9" ht="40">
      <c r="A1322" s="148" t="s">
        <v>1013</v>
      </c>
      <c r="B1322" s="150" t="s">
        <v>1014</v>
      </c>
      <c r="C1322" s="2285" t="s">
        <v>665</v>
      </c>
      <c r="D1322" s="969" t="s">
        <v>2923</v>
      </c>
      <c r="E1322" s="434" t="s">
        <v>10276</v>
      </c>
      <c r="F1322" s="479" t="s">
        <v>2578</v>
      </c>
      <c r="G1322" s="967" t="s">
        <v>2427</v>
      </c>
      <c r="H1322" s="327" t="s">
        <v>493</v>
      </c>
      <c r="I1322" s="138" t="s">
        <v>4003</v>
      </c>
    </row>
    <row r="1323" spans="1:9" thickBot="1">
      <c r="A1323" s="156"/>
      <c r="B1323" s="312"/>
      <c r="C1323" s="2286" t="s">
        <v>3419</v>
      </c>
      <c r="D1323" s="373" t="s">
        <v>2428</v>
      </c>
      <c r="E1323" s="437" t="s">
        <v>264</v>
      </c>
      <c r="F1323" s="475">
        <f>'Заказ, cкидки и курсы валют'!$I$12</f>
        <v>0</v>
      </c>
      <c r="G1323" s="764"/>
      <c r="H1323" s="358"/>
      <c r="I1323" s="252"/>
    </row>
    <row r="1324" spans="1:9" ht="14.5">
      <c r="A1324" s="971" t="s">
        <v>11054</v>
      </c>
      <c r="B1324" s="820" t="s">
        <v>121</v>
      </c>
      <c r="C1324" s="2305">
        <v>1.17</v>
      </c>
      <c r="D1324" s="1769">
        <v>1000</v>
      </c>
      <c r="E1324" s="530">
        <v>295.47000000000003</v>
      </c>
      <c r="F1324" s="1550">
        <f>ROUND(E1324*(1-$F$11),2)</f>
        <v>295.47000000000003</v>
      </c>
      <c r="G1324" s="1331">
        <f>'Заказ, cкидки и курсы валют'!$J$23*F1324</f>
        <v>3397.9050000000002</v>
      </c>
      <c r="H1324" s="826">
        <f>ROUND((D1324/1000)*G1324,2)</f>
        <v>3397.91</v>
      </c>
      <c r="I1324" s="827"/>
    </row>
    <row r="1325" spans="1:9" ht="14.5">
      <c r="A1325" s="973" t="s">
        <v>11055</v>
      </c>
      <c r="B1325" s="706" t="s">
        <v>123</v>
      </c>
      <c r="C1325" s="2305">
        <v>1.38</v>
      </c>
      <c r="D1325" s="1768">
        <v>1000</v>
      </c>
      <c r="E1325" s="530">
        <v>309.95999999999998</v>
      </c>
      <c r="F1325" s="752">
        <f>ROUND(E1325*(1-$F$11),2)</f>
        <v>309.95999999999998</v>
      </c>
      <c r="G1325" s="695">
        <f>'Заказ, cкидки и курсы валют'!$J$23*F1325</f>
        <v>3564.54</v>
      </c>
      <c r="H1325" s="824">
        <f>ROUND((D1325/1000)*G1325,2)</f>
        <v>3564.54</v>
      </c>
      <c r="I1325" s="825"/>
    </row>
    <row r="1326" spans="1:9" ht="14.5">
      <c r="A1326" s="973" t="s">
        <v>11056</v>
      </c>
      <c r="B1326" s="706" t="s">
        <v>124</v>
      </c>
      <c r="C1326" s="2305">
        <v>1.46</v>
      </c>
      <c r="D1326" s="1768">
        <v>1000</v>
      </c>
      <c r="E1326" s="530">
        <v>334.33</v>
      </c>
      <c r="F1326" s="752">
        <f>ROUND(E1326*(1-$F$11),2)</f>
        <v>334.33</v>
      </c>
      <c r="G1326" s="695">
        <f>'Заказ, cкидки и курсы валют'!$J$23*F1326</f>
        <v>3844.7949999999996</v>
      </c>
      <c r="H1326" s="824">
        <f>ROUND((D1326/1000)*G1326,2)</f>
        <v>3844.8</v>
      </c>
      <c r="I1326" s="825"/>
    </row>
    <row r="1327" spans="1:9" ht="14.5">
      <c r="A1327" s="973" t="s">
        <v>11057</v>
      </c>
      <c r="B1327" s="706" t="s">
        <v>125</v>
      </c>
      <c r="C1327" s="2305">
        <v>1.8</v>
      </c>
      <c r="D1327" s="650">
        <v>500</v>
      </c>
      <c r="E1327" s="530">
        <v>389.47</v>
      </c>
      <c r="F1327" s="752">
        <f>ROUND(E1327*(1-$F$11),2)</f>
        <v>389.47</v>
      </c>
      <c r="G1327" s="695">
        <f>'Заказ, cкидки и курсы валют'!$J$23*F1327</f>
        <v>4478.9050000000007</v>
      </c>
      <c r="H1327" s="824">
        <f>ROUND((D1327/1000)*G1327,2)</f>
        <v>2239.4499999999998</v>
      </c>
      <c r="I1327" s="825"/>
    </row>
    <row r="1328" spans="1:9" ht="15" thickBot="1">
      <c r="A1328" s="975" t="s">
        <v>11058</v>
      </c>
      <c r="B1328" s="743" t="s">
        <v>126</v>
      </c>
      <c r="C1328" s="928">
        <v>2.2200000000000002</v>
      </c>
      <c r="D1328" s="1083">
        <v>500</v>
      </c>
      <c r="E1328" s="530">
        <v>458.17</v>
      </c>
      <c r="F1328" s="1553">
        <f t="shared" ref="F1328" si="195">ROUND(E1328*(1-$F$11),2)</f>
        <v>458.17</v>
      </c>
      <c r="G1328" s="1011">
        <f>'Заказ, cкидки и курсы валют'!$J$23*F1328</f>
        <v>5268.9549999999999</v>
      </c>
      <c r="H1328" s="828">
        <f t="shared" ref="H1328" si="196">ROUND((D1328/1000)*G1328,2)</f>
        <v>2634.48</v>
      </c>
      <c r="I1328" s="829"/>
    </row>
    <row r="1329" spans="1:9" ht="13.5" thickBot="1"/>
    <row r="1330" spans="1:9" ht="18">
      <c r="A1330" s="1090" t="s">
        <v>12268</v>
      </c>
      <c r="B1330" s="1091"/>
      <c r="C1330" s="2378"/>
      <c r="D1330" s="428"/>
      <c r="E1330" s="428"/>
      <c r="F1330" s="66"/>
      <c r="G1330" s="1092"/>
      <c r="H1330" s="916"/>
      <c r="I1330" s="1093"/>
    </row>
    <row r="1331" spans="1:9" ht="18">
      <c r="A1331" s="163"/>
      <c r="B1331" s="81"/>
      <c r="C1331" s="2377"/>
      <c r="D1331" s="131"/>
      <c r="E1331" s="462"/>
      <c r="F1331" s="426"/>
      <c r="G1331" s="266"/>
      <c r="H1331" s="16"/>
      <c r="I1331" s="132"/>
    </row>
    <row r="1332" spans="1:9">
      <c r="A1332" s="191"/>
      <c r="B1332" s="16"/>
      <c r="C1332" s="2377"/>
      <c r="D1332" s="924"/>
      <c r="E1332" s="430"/>
      <c r="F1332" s="465"/>
      <c r="G1332" s="689"/>
      <c r="H1332" s="16"/>
      <c r="I1332" s="132"/>
    </row>
    <row r="1333" spans="1:9">
      <c r="A1333" s="191"/>
      <c r="B1333" s="16"/>
      <c r="C1333" s="2377"/>
      <c r="D1333" s="924"/>
      <c r="E1333" s="430"/>
      <c r="F1333" s="465"/>
      <c r="G1333" s="689"/>
      <c r="H1333" s="16"/>
      <c r="I1333" s="132"/>
    </row>
    <row r="1334" spans="1:9">
      <c r="A1334" s="191"/>
      <c r="B1334" s="16"/>
      <c r="C1334" s="2377"/>
      <c r="D1334" s="924"/>
      <c r="E1334" s="430"/>
      <c r="F1334" s="465"/>
      <c r="G1334" s="689"/>
      <c r="H1334" s="16"/>
      <c r="I1334" s="132"/>
    </row>
    <row r="1335" spans="1:9" ht="18" thickBot="1">
      <c r="A1335" s="926" t="s">
        <v>7302</v>
      </c>
      <c r="B1335" s="136"/>
      <c r="C1335" s="2345"/>
      <c r="D1335" s="925"/>
      <c r="E1335" s="431"/>
      <c r="F1335" s="467"/>
      <c r="G1335" s="690"/>
      <c r="H1335" s="136"/>
      <c r="I1335" s="137"/>
    </row>
    <row r="1336" spans="1:9" ht="40">
      <c r="A1336" s="148" t="s">
        <v>1013</v>
      </c>
      <c r="B1336" s="150" t="s">
        <v>1014</v>
      </c>
      <c r="C1336" s="2285" t="s">
        <v>665</v>
      </c>
      <c r="D1336" s="969" t="s">
        <v>2923</v>
      </c>
      <c r="E1336" s="434" t="s">
        <v>10276</v>
      </c>
      <c r="F1336" s="479" t="s">
        <v>2578</v>
      </c>
      <c r="G1336" s="967" t="s">
        <v>2427</v>
      </c>
      <c r="H1336" s="327" t="s">
        <v>493</v>
      </c>
      <c r="I1336" s="138" t="s">
        <v>4003</v>
      </c>
    </row>
    <row r="1337" spans="1:9" thickBot="1">
      <c r="A1337" s="156"/>
      <c r="B1337" s="312"/>
      <c r="C1337" s="2286" t="s">
        <v>3419</v>
      </c>
      <c r="D1337" s="373" t="s">
        <v>2428</v>
      </c>
      <c r="E1337" s="437" t="s">
        <v>264</v>
      </c>
      <c r="F1337" s="475">
        <f>'Заказ, cкидки и курсы валют'!$I$12</f>
        <v>0</v>
      </c>
      <c r="G1337" s="764"/>
      <c r="H1337" s="358"/>
      <c r="I1337" s="252"/>
    </row>
    <row r="1338" spans="1:9" ht="14.5">
      <c r="A1338" s="971" t="s">
        <v>12278</v>
      </c>
      <c r="B1338" s="1990" t="s">
        <v>12269</v>
      </c>
      <c r="C1338" s="2124">
        <v>4.4400000000000004</v>
      </c>
      <c r="D1338" s="1766">
        <v>100</v>
      </c>
      <c r="E1338" s="530">
        <v>563.82000000000005</v>
      </c>
      <c r="F1338" s="1550">
        <f>ROUND(E1338*(1-$F$11),2)</f>
        <v>563.82000000000005</v>
      </c>
      <c r="G1338" s="1331">
        <f>'Заказ, cкидки и курсы валют'!$J$23*F1338</f>
        <v>6483.93</v>
      </c>
      <c r="H1338" s="826">
        <f>ROUND((D1338/1000)*G1338,2)</f>
        <v>648.39</v>
      </c>
      <c r="I1338" s="827"/>
    </row>
    <row r="1339" spans="1:9" ht="15" thickBot="1">
      <c r="A1339" s="975" t="s">
        <v>12279</v>
      </c>
      <c r="B1339" s="1393" t="s">
        <v>12270</v>
      </c>
      <c r="C1339" s="2127">
        <v>5.22</v>
      </c>
      <c r="D1339" s="1767">
        <v>100</v>
      </c>
      <c r="E1339" s="530">
        <v>656.76</v>
      </c>
      <c r="F1339" s="1553">
        <f>ROUND(E1339*(1-$F$11),2)</f>
        <v>656.76</v>
      </c>
      <c r="G1339" s="1011">
        <f>'Заказ, cкидки и курсы валют'!$J$23*F1339</f>
        <v>7552.74</v>
      </c>
      <c r="H1339" s="828">
        <f>ROUND((D1339/1000)*G1339,2)</f>
        <v>755.27</v>
      </c>
      <c r="I1339" s="829"/>
    </row>
    <row r="1340" spans="1:9" ht="13.5" thickBot="1"/>
    <row r="1341" spans="1:9" ht="18">
      <c r="A1341" s="1090" t="s">
        <v>12271</v>
      </c>
      <c r="B1341" s="1091"/>
      <c r="C1341" s="2378"/>
      <c r="D1341" s="428"/>
      <c r="E1341" s="428"/>
      <c r="F1341" s="66"/>
      <c r="G1341" s="1092"/>
      <c r="H1341" s="916"/>
      <c r="I1341" s="1093"/>
    </row>
    <row r="1342" spans="1:9" ht="18">
      <c r="A1342" s="163"/>
      <c r="B1342" s="81"/>
      <c r="C1342" s="2377"/>
      <c r="D1342" s="131"/>
      <c r="E1342" s="462"/>
      <c r="F1342" s="426"/>
      <c r="G1342" s="266"/>
      <c r="H1342" s="16"/>
      <c r="I1342" s="132"/>
    </row>
    <row r="1343" spans="1:9">
      <c r="A1343" s="191"/>
      <c r="B1343" s="16"/>
      <c r="C1343" s="2377"/>
      <c r="D1343" s="924"/>
      <c r="E1343" s="430"/>
      <c r="F1343" s="465"/>
      <c r="G1343" s="689"/>
      <c r="H1343" s="16"/>
      <c r="I1343" s="132"/>
    </row>
    <row r="1344" spans="1:9">
      <c r="A1344" s="191"/>
      <c r="B1344" s="16"/>
      <c r="C1344" s="2377"/>
      <c r="D1344" s="924"/>
      <c r="E1344" s="430"/>
      <c r="F1344" s="465"/>
      <c r="G1344" s="689"/>
      <c r="H1344" s="16"/>
      <c r="I1344" s="132"/>
    </row>
    <row r="1345" spans="1:9">
      <c r="A1345" s="191"/>
      <c r="B1345" s="16"/>
      <c r="C1345" s="2377"/>
      <c r="D1345" s="924"/>
      <c r="E1345" s="430"/>
      <c r="F1345" s="465"/>
      <c r="G1345" s="689"/>
      <c r="H1345" s="16"/>
      <c r="I1345" s="132"/>
    </row>
    <row r="1346" spans="1:9" ht="18" thickBot="1">
      <c r="A1346" s="926" t="s">
        <v>7302</v>
      </c>
      <c r="B1346" s="136"/>
      <c r="C1346" s="2345"/>
      <c r="D1346" s="925"/>
      <c r="E1346" s="431"/>
      <c r="F1346" s="467"/>
      <c r="G1346" s="690"/>
      <c r="H1346" s="136"/>
      <c r="I1346" s="137"/>
    </row>
    <row r="1347" spans="1:9" ht="40">
      <c r="A1347" s="148" t="s">
        <v>1013</v>
      </c>
      <c r="B1347" s="150" t="s">
        <v>1014</v>
      </c>
      <c r="C1347" s="2285" t="s">
        <v>665</v>
      </c>
      <c r="D1347" s="969" t="s">
        <v>2923</v>
      </c>
      <c r="E1347" s="434" t="s">
        <v>10276</v>
      </c>
      <c r="F1347" s="479" t="s">
        <v>2578</v>
      </c>
      <c r="G1347" s="967" t="s">
        <v>2427</v>
      </c>
      <c r="H1347" s="327" t="s">
        <v>493</v>
      </c>
      <c r="I1347" s="138" t="s">
        <v>4003</v>
      </c>
    </row>
    <row r="1348" spans="1:9" thickBot="1">
      <c r="A1348" s="156"/>
      <c r="B1348" s="312"/>
      <c r="C1348" s="2286" t="s">
        <v>3419</v>
      </c>
      <c r="D1348" s="373" t="s">
        <v>2428</v>
      </c>
      <c r="E1348" s="437" t="s">
        <v>264</v>
      </c>
      <c r="F1348" s="475">
        <f>'Заказ, cкидки и курсы валют'!$I$12</f>
        <v>0</v>
      </c>
      <c r="G1348" s="764"/>
      <c r="H1348" s="358"/>
      <c r="I1348" s="252"/>
    </row>
    <row r="1349" spans="1:9" ht="15" thickBot="1">
      <c r="A1349" s="971" t="s">
        <v>12272</v>
      </c>
      <c r="B1349" s="1990" t="s">
        <v>150</v>
      </c>
      <c r="C1349" s="2124">
        <v>2.21</v>
      </c>
      <c r="D1349" s="1766">
        <v>100</v>
      </c>
      <c r="E1349" s="530">
        <v>186.45</v>
      </c>
      <c r="F1349" s="1550">
        <f>ROUND(E1349*(1-$F$11),2)</f>
        <v>186.45</v>
      </c>
      <c r="G1349" s="780">
        <f>H1349/D1349*1000</f>
        <v>3870</v>
      </c>
      <c r="H1349" s="659">
        <f>ROUND(IF('Заказ, cкидки и курсы валют'!$J$23*E1349/1000*D1349&lt;387,387,'Заказ, cкидки и курсы валют'!$J$23*E1349/1000*D1349)*(1-'Заказ, cкидки и курсы валют'!$I$12),2)</f>
        <v>387</v>
      </c>
      <c r="I1349" s="827"/>
    </row>
    <row r="1350" spans="1:9" ht="15" thickBot="1">
      <c r="A1350" s="973" t="s">
        <v>12273</v>
      </c>
      <c r="B1350" s="2128" t="s">
        <v>151</v>
      </c>
      <c r="C1350" s="2123">
        <v>2.71</v>
      </c>
      <c r="D1350" s="2120">
        <v>100</v>
      </c>
      <c r="E1350" s="530">
        <v>228.84</v>
      </c>
      <c r="F1350" s="2148">
        <f t="shared" ref="F1350:F1354" si="197">ROUND(E1350*(1-$F$11),2)</f>
        <v>228.84</v>
      </c>
      <c r="G1350" s="780">
        <f t="shared" ref="G1350:G1354" si="198">H1350/D1350*1000</f>
        <v>3870</v>
      </c>
      <c r="H1350" s="659">
        <f>ROUND(IF('Заказ, cкидки и курсы валют'!$J$23*E1350/1000*D1350&lt;387,387,'Заказ, cкидки и курсы валют'!$J$23*E1350/1000*D1350)*(1-'Заказ, cкидки и курсы валют'!$I$12),2)</f>
        <v>387</v>
      </c>
      <c r="I1350" s="2165"/>
    </row>
    <row r="1351" spans="1:9" ht="15" thickBot="1">
      <c r="A1351" s="973" t="s">
        <v>12274</v>
      </c>
      <c r="B1351" s="2128" t="s">
        <v>171</v>
      </c>
      <c r="C1351" s="2123">
        <v>4.9800000000000004</v>
      </c>
      <c r="D1351" s="2120">
        <v>100</v>
      </c>
      <c r="E1351" s="530">
        <v>420.8</v>
      </c>
      <c r="F1351" s="2148">
        <f t="shared" si="197"/>
        <v>420.8</v>
      </c>
      <c r="G1351" s="780">
        <f t="shared" si="198"/>
        <v>4839.2</v>
      </c>
      <c r="H1351" s="659">
        <f>ROUND(IF('Заказ, cкидки и курсы валют'!$J$23*E1351/1000*D1351&lt;387,387,'Заказ, cкидки и курсы валют'!$J$23*E1351/1000*D1351)*(1-'Заказ, cкидки и курсы валют'!$I$12),2)</f>
        <v>483.92</v>
      </c>
      <c r="I1351" s="2165"/>
    </row>
    <row r="1352" spans="1:9" ht="15" thickBot="1">
      <c r="A1352" s="973" t="s">
        <v>12275</v>
      </c>
      <c r="B1352" s="2128" t="s">
        <v>172</v>
      </c>
      <c r="C1352" s="2123">
        <v>5.75</v>
      </c>
      <c r="D1352" s="2120">
        <v>100</v>
      </c>
      <c r="E1352" s="530">
        <v>486.52</v>
      </c>
      <c r="F1352" s="2148">
        <f t="shared" si="197"/>
        <v>486.52</v>
      </c>
      <c r="G1352" s="780">
        <f t="shared" si="198"/>
        <v>5595</v>
      </c>
      <c r="H1352" s="659">
        <f>ROUND(IF('Заказ, cкидки и курсы валют'!$J$23*E1352/1000*D1352&lt;387,387,'Заказ, cкидки и курсы валют'!$J$23*E1352/1000*D1352)*(1-'Заказ, cкидки и курсы валют'!$I$12),2)</f>
        <v>559.5</v>
      </c>
      <c r="I1352" s="2165"/>
    </row>
    <row r="1353" spans="1:9" ht="15" thickBot="1">
      <c r="A1353" s="973" t="s">
        <v>12276</v>
      </c>
      <c r="B1353" s="2128" t="s">
        <v>173</v>
      </c>
      <c r="C1353" s="2123">
        <v>6.53</v>
      </c>
      <c r="D1353" s="2120">
        <v>100</v>
      </c>
      <c r="E1353" s="530">
        <v>552.26</v>
      </c>
      <c r="F1353" s="2148">
        <f t="shared" si="197"/>
        <v>552.26</v>
      </c>
      <c r="G1353" s="780">
        <f t="shared" si="198"/>
        <v>6351</v>
      </c>
      <c r="H1353" s="659">
        <f>ROUND(IF('Заказ, cкидки и курсы валют'!$J$23*E1353/1000*D1353&lt;387,387,'Заказ, cкидки и курсы валют'!$J$23*E1353/1000*D1353)*(1-'Заказ, cкидки и курсы валют'!$I$12),2)</f>
        <v>635.1</v>
      </c>
      <c r="I1353" s="2165"/>
    </row>
    <row r="1354" spans="1:9" ht="15" thickBot="1">
      <c r="A1354" s="975" t="s">
        <v>12277</v>
      </c>
      <c r="B1354" s="1393" t="s">
        <v>175</v>
      </c>
      <c r="C1354" s="2127">
        <v>8.09</v>
      </c>
      <c r="D1354" s="1767">
        <v>100</v>
      </c>
      <c r="E1354" s="530">
        <v>683.77</v>
      </c>
      <c r="F1354" s="1553">
        <f t="shared" si="197"/>
        <v>683.77</v>
      </c>
      <c r="G1354" s="780">
        <f t="shared" si="198"/>
        <v>7863.4000000000005</v>
      </c>
      <c r="H1354" s="659">
        <f>ROUND(IF('Заказ, cкидки и курсы валют'!$J$23*E1354/1000*D1354&lt;387,387,'Заказ, cкидки и курсы валют'!$J$23*E1354/1000*D1354)*(1-'Заказ, cкидки и курсы валют'!$I$12),2)</f>
        <v>786.34</v>
      </c>
      <c r="I1354" s="829"/>
    </row>
    <row r="1355" spans="1:9" ht="13.5" thickBot="1"/>
    <row r="1356" spans="1:9" ht="18">
      <c r="A1356" s="1094" t="s">
        <v>9612</v>
      </c>
      <c r="B1356" s="428"/>
      <c r="C1356" s="2378"/>
      <c r="D1356" s="442"/>
      <c r="E1356" s="435"/>
      <c r="F1356" s="183"/>
      <c r="G1356" s="916"/>
      <c r="H1356" s="183"/>
      <c r="I1356" s="68"/>
    </row>
    <row r="1357" spans="1:9">
      <c r="A1357" s="191"/>
      <c r="B1357" s="16"/>
      <c r="C1357" s="2377"/>
      <c r="D1357" s="70"/>
      <c r="E1357" s="430"/>
      <c r="F1357" s="514"/>
      <c r="G1357" s="1506"/>
      <c r="H1357" s="16"/>
      <c r="I1357" s="132"/>
    </row>
    <row r="1358" spans="1:9">
      <c r="A1358" s="191"/>
      <c r="B1358" s="16"/>
      <c r="C1358" s="2377"/>
      <c r="D1358" s="70"/>
      <c r="E1358" s="430"/>
      <c r="F1358" s="514"/>
      <c r="G1358" s="1506"/>
      <c r="H1358" s="16"/>
      <c r="I1358" s="132"/>
    </row>
    <row r="1359" spans="1:9" ht="13.5" thickBot="1">
      <c r="A1359" s="192"/>
      <c r="B1359" s="136"/>
      <c r="C1359" s="2345"/>
      <c r="D1359" s="72"/>
      <c r="E1359" s="431"/>
      <c r="F1359" s="515"/>
      <c r="G1359" s="1507"/>
      <c r="H1359" s="136"/>
      <c r="I1359" s="137"/>
    </row>
    <row r="1360" spans="1:9" ht="40">
      <c r="A1360" s="148" t="s">
        <v>1013</v>
      </c>
      <c r="B1360" s="150" t="s">
        <v>1014</v>
      </c>
      <c r="C1360" s="2285" t="s">
        <v>665</v>
      </c>
      <c r="D1360" s="153" t="s">
        <v>2923</v>
      </c>
      <c r="E1360" s="434" t="s">
        <v>10283</v>
      </c>
      <c r="F1360" s="1462" t="s">
        <v>2578</v>
      </c>
      <c r="G1360" s="507" t="s">
        <v>3734</v>
      </c>
      <c r="H1360" s="327" t="s">
        <v>493</v>
      </c>
      <c r="I1360" s="138" t="s">
        <v>4003</v>
      </c>
    </row>
    <row r="1361" spans="1:9" thickBot="1">
      <c r="A1361" s="156"/>
      <c r="B1361" s="312"/>
      <c r="C1361" s="2286" t="s">
        <v>3735</v>
      </c>
      <c r="D1361" s="313" t="s">
        <v>3733</v>
      </c>
      <c r="E1361" s="437" t="s">
        <v>264</v>
      </c>
      <c r="F1361" s="830">
        <f>'Заказ, cкидки и курсы валют'!$I$12</f>
        <v>0</v>
      </c>
      <c r="G1361" s="765"/>
      <c r="H1361" s="358"/>
      <c r="I1361" s="252"/>
    </row>
    <row r="1362" spans="1:9" ht="14.5">
      <c r="A1362" s="259" t="s">
        <v>9613</v>
      </c>
      <c r="B1362" s="792" t="s">
        <v>3088</v>
      </c>
      <c r="C1362" s="2271">
        <v>9</v>
      </c>
      <c r="D1362" s="1101">
        <v>500</v>
      </c>
      <c r="E1362" s="530">
        <v>1351.15</v>
      </c>
      <c r="F1362" s="779">
        <f t="shared" ref="F1362" si="199">ROUND(E1362*(1-$F$11),2)</f>
        <v>1351.15</v>
      </c>
      <c r="G1362" s="780">
        <f>'Заказ, cкидки и курсы валют'!$J$23*F1362</f>
        <v>15538.225</v>
      </c>
      <c r="H1362" s="815">
        <f t="shared" ref="H1362" si="200">ROUND((D1362/1000)*G1362,2)</f>
        <v>7769.11</v>
      </c>
      <c r="I1362" s="263"/>
    </row>
    <row r="1363" spans="1:9" ht="14.5">
      <c r="A1363" s="171" t="s">
        <v>9614</v>
      </c>
      <c r="B1363" s="38" t="s">
        <v>3089</v>
      </c>
      <c r="C1363" s="2271">
        <v>15.8</v>
      </c>
      <c r="D1363" s="1100">
        <v>250</v>
      </c>
      <c r="E1363" s="530">
        <v>1975.85</v>
      </c>
      <c r="F1363" s="471">
        <f t="shared" ref="F1363:F1365" si="201">ROUND(E1363*(1-$F$11),2)</f>
        <v>1975.85</v>
      </c>
      <c r="G1363" s="691">
        <f>'Заказ, cкидки и курсы валют'!$J$23*F1363</f>
        <v>22722.274999999998</v>
      </c>
      <c r="H1363" s="710">
        <f t="shared" ref="H1363:H1365" si="202">ROUND((D1363/1000)*G1363,2)</f>
        <v>5680.57</v>
      </c>
      <c r="I1363" s="168"/>
    </row>
    <row r="1364" spans="1:9" ht="14.5">
      <c r="A1364" s="171" t="s">
        <v>9615</v>
      </c>
      <c r="B1364" s="38" t="s">
        <v>3436</v>
      </c>
      <c r="C1364" s="2271">
        <v>25</v>
      </c>
      <c r="D1364" s="1100">
        <v>250</v>
      </c>
      <c r="E1364" s="530">
        <v>3543.08</v>
      </c>
      <c r="F1364" s="471">
        <f t="shared" si="201"/>
        <v>3543.08</v>
      </c>
      <c r="G1364" s="691">
        <f>'Заказ, cкидки и курсы валют'!$J$23*F1364</f>
        <v>40745.42</v>
      </c>
      <c r="H1364" s="710">
        <f t="shared" si="202"/>
        <v>10186.36</v>
      </c>
      <c r="I1364" s="168"/>
    </row>
    <row r="1365" spans="1:9" ht="14.5">
      <c r="A1365" s="171" t="s">
        <v>9616</v>
      </c>
      <c r="B1365" s="38" t="s">
        <v>3081</v>
      </c>
      <c r="C1365" s="2271">
        <v>63.2</v>
      </c>
      <c r="D1365" s="1100">
        <v>250</v>
      </c>
      <c r="E1365" s="530">
        <v>6009.03</v>
      </c>
      <c r="F1365" s="471">
        <f t="shared" si="201"/>
        <v>6009.03</v>
      </c>
      <c r="G1365" s="691">
        <f>'Заказ, cкидки и курсы валют'!$J$23*F1365</f>
        <v>69103.845000000001</v>
      </c>
      <c r="H1365" s="710">
        <f t="shared" si="202"/>
        <v>17275.96</v>
      </c>
      <c r="I1365" s="168"/>
    </row>
    <row r="1366" spans="1:9" ht="14.5">
      <c r="A1366" s="171" t="s">
        <v>9617</v>
      </c>
      <c r="B1366" s="38" t="s">
        <v>3437</v>
      </c>
      <c r="C1366" s="2271">
        <v>70</v>
      </c>
      <c r="D1366" s="1100">
        <v>250</v>
      </c>
      <c r="E1366" s="530">
        <v>9008.58</v>
      </c>
      <c r="F1366" s="471">
        <f>ROUND(E1366*(1-$F$11),2)</f>
        <v>9008.58</v>
      </c>
      <c r="G1366" s="691">
        <f>'Заказ, cкидки и курсы валют'!$J$23*F1366</f>
        <v>103598.67</v>
      </c>
      <c r="H1366" s="710">
        <f>ROUND((D1366/1000)*G1366,2)</f>
        <v>25899.67</v>
      </c>
      <c r="I1366" s="168"/>
    </row>
    <row r="1367" spans="1:9" ht="14.5">
      <c r="A1367" s="171" t="s">
        <v>9825</v>
      </c>
      <c r="B1367" s="38" t="s">
        <v>3438</v>
      </c>
      <c r="C1367" s="2271">
        <v>105</v>
      </c>
      <c r="D1367" s="1100">
        <v>100</v>
      </c>
      <c r="E1367" s="530">
        <v>12388.59</v>
      </c>
      <c r="F1367" s="471">
        <f t="shared" ref="F1367:F1368" si="203">ROUND(E1367*(1-$F$11),2)</f>
        <v>12388.59</v>
      </c>
      <c r="G1367" s="691">
        <f>'Заказ, cкидки и курсы валют'!$J$23*F1367</f>
        <v>142468.785</v>
      </c>
      <c r="H1367" s="710">
        <f t="shared" ref="H1367:H1368" si="204">ROUND((D1367/1000)*G1367,2)</f>
        <v>14246.88</v>
      </c>
      <c r="I1367" s="168"/>
    </row>
    <row r="1368" spans="1:9" ht="15" thickBot="1">
      <c r="A1368" s="186" t="s">
        <v>9826</v>
      </c>
      <c r="B1368" s="169" t="s">
        <v>3439</v>
      </c>
      <c r="C1368" s="2271">
        <v>190</v>
      </c>
      <c r="D1368" s="1102">
        <v>100</v>
      </c>
      <c r="E1368" s="530">
        <v>22045.53</v>
      </c>
      <c r="F1368" s="775">
        <f t="shared" si="203"/>
        <v>22045.53</v>
      </c>
      <c r="G1368" s="776">
        <f>'Заказ, cкидки и курсы валют'!$J$23*F1368</f>
        <v>253523.59499999997</v>
      </c>
      <c r="H1368" s="816">
        <f t="shared" si="204"/>
        <v>25352.36</v>
      </c>
      <c r="I1368" s="170"/>
    </row>
    <row r="1369" spans="1:9" ht="13.5" thickBot="1"/>
    <row r="1370" spans="1:9" ht="18">
      <c r="A1370" s="1094" t="s">
        <v>9618</v>
      </c>
      <c r="B1370" s="428"/>
      <c r="C1370" s="2378"/>
      <c r="D1370" s="442"/>
      <c r="E1370" s="435"/>
      <c r="F1370" s="183"/>
      <c r="G1370" s="916"/>
      <c r="H1370" s="183"/>
      <c r="I1370" s="68"/>
    </row>
    <row r="1371" spans="1:9">
      <c r="A1371" s="191"/>
      <c r="B1371" s="16"/>
      <c r="C1371" s="2377"/>
      <c r="D1371" s="70"/>
      <c r="E1371" s="430"/>
      <c r="F1371" s="514"/>
      <c r="G1371" s="1506"/>
      <c r="H1371" s="16"/>
      <c r="I1371" s="132"/>
    </row>
    <row r="1372" spans="1:9">
      <c r="A1372" s="191"/>
      <c r="B1372" s="16"/>
      <c r="C1372" s="2377"/>
      <c r="D1372" s="70"/>
      <c r="E1372" s="430"/>
      <c r="F1372" s="514"/>
      <c r="G1372" s="1506"/>
      <c r="H1372" s="16"/>
      <c r="I1372" s="132"/>
    </row>
    <row r="1373" spans="1:9" ht="13.5" thickBot="1">
      <c r="A1373" s="192"/>
      <c r="B1373" s="136"/>
      <c r="C1373" s="2345"/>
      <c r="D1373" s="72"/>
      <c r="E1373" s="431"/>
      <c r="F1373" s="515"/>
      <c r="G1373" s="1507"/>
      <c r="H1373" s="136"/>
      <c r="I1373" s="137"/>
    </row>
    <row r="1374" spans="1:9" ht="40">
      <c r="A1374" s="148" t="s">
        <v>1013</v>
      </c>
      <c r="B1374" s="150" t="s">
        <v>1014</v>
      </c>
      <c r="C1374" s="2285" t="s">
        <v>665</v>
      </c>
      <c r="D1374" s="153" t="s">
        <v>2923</v>
      </c>
      <c r="E1374" s="434" t="s">
        <v>10283</v>
      </c>
      <c r="F1374" s="1462" t="s">
        <v>2578</v>
      </c>
      <c r="G1374" s="507" t="s">
        <v>3734</v>
      </c>
      <c r="H1374" s="327" t="s">
        <v>493</v>
      </c>
      <c r="I1374" s="138" t="s">
        <v>4003</v>
      </c>
    </row>
    <row r="1375" spans="1:9" thickBot="1">
      <c r="A1375" s="156"/>
      <c r="B1375" s="312"/>
      <c r="C1375" s="2286" t="s">
        <v>3735</v>
      </c>
      <c r="D1375" s="313" t="s">
        <v>3733</v>
      </c>
      <c r="E1375" s="437" t="s">
        <v>264</v>
      </c>
      <c r="F1375" s="830">
        <f>'Заказ, cкидки и курсы валют'!$I$12</f>
        <v>0</v>
      </c>
      <c r="G1375" s="765"/>
      <c r="H1375" s="358"/>
      <c r="I1375" s="252"/>
    </row>
    <row r="1376" spans="1:9" ht="14.5">
      <c r="A1376" s="259" t="s">
        <v>9619</v>
      </c>
      <c r="B1376" s="792" t="s">
        <v>3089</v>
      </c>
      <c r="C1376" s="2384">
        <v>66.5</v>
      </c>
      <c r="D1376" s="1101">
        <v>50</v>
      </c>
      <c r="E1376" s="446">
        <v>11233.11</v>
      </c>
      <c r="F1376" s="779">
        <f t="shared" ref="F1376:F1378" si="205">ROUND(E1376*(1-$F$11),2)</f>
        <v>11233.11</v>
      </c>
      <c r="G1376" s="780">
        <f>'Заказ, cкидки и курсы валют'!$J$23*F1376</f>
        <v>129180.76500000001</v>
      </c>
      <c r="H1376" s="815">
        <f t="shared" ref="H1376:H1378" si="206">ROUND((D1376/1000)*G1376,2)</f>
        <v>6459.04</v>
      </c>
      <c r="I1376" s="263"/>
    </row>
    <row r="1377" spans="1:9" ht="14.5">
      <c r="A1377" s="171" t="s">
        <v>9620</v>
      </c>
      <c r="B1377" s="38" t="s">
        <v>3436</v>
      </c>
      <c r="C1377" s="643">
        <v>144</v>
      </c>
      <c r="D1377" s="1100">
        <v>50</v>
      </c>
      <c r="E1377" s="446">
        <v>16432.36</v>
      </c>
      <c r="F1377" s="471">
        <f t="shared" si="205"/>
        <v>16432.36</v>
      </c>
      <c r="G1377" s="691">
        <f>'Заказ, cкидки и курсы валют'!$J$23*F1377</f>
        <v>188972.14</v>
      </c>
      <c r="H1377" s="710">
        <f t="shared" si="206"/>
        <v>9448.61</v>
      </c>
      <c r="I1377" s="168"/>
    </row>
    <row r="1378" spans="1:9" ht="15" thickBot="1">
      <c r="A1378" s="186" t="s">
        <v>9621</v>
      </c>
      <c r="B1378" s="98" t="s">
        <v>3081</v>
      </c>
      <c r="C1378" s="831">
        <v>255</v>
      </c>
      <c r="D1378" s="1102">
        <v>50</v>
      </c>
      <c r="E1378" s="446">
        <v>38552.31</v>
      </c>
      <c r="F1378" s="775">
        <f t="shared" si="205"/>
        <v>38552.31</v>
      </c>
      <c r="G1378" s="776">
        <f>'Заказ, cкидки и курсы валют'!$J$23*F1378</f>
        <v>443351.56499999994</v>
      </c>
      <c r="H1378" s="816">
        <f t="shared" si="206"/>
        <v>22167.58</v>
      </c>
      <c r="I1378" s="170"/>
    </row>
    <row r="1379" spans="1:9" ht="13.5" thickBot="1"/>
    <row r="1380" spans="1:9" ht="18">
      <c r="A1380" s="1094" t="s">
        <v>9622</v>
      </c>
      <c r="B1380" s="428"/>
      <c r="C1380" s="2378"/>
      <c r="D1380" s="442"/>
      <c r="E1380" s="435"/>
      <c r="F1380" s="183"/>
      <c r="G1380" s="916"/>
      <c r="H1380" s="183"/>
      <c r="I1380" s="68"/>
    </row>
    <row r="1381" spans="1:9">
      <c r="A1381" s="191"/>
      <c r="B1381" s="16"/>
      <c r="C1381" s="2377"/>
      <c r="D1381" s="70"/>
      <c r="E1381" s="430"/>
      <c r="F1381" s="514"/>
      <c r="G1381" s="1506"/>
      <c r="H1381" s="16"/>
      <c r="I1381" s="132"/>
    </row>
    <row r="1382" spans="1:9">
      <c r="A1382" s="191"/>
      <c r="B1382" s="16"/>
      <c r="C1382" s="2377"/>
      <c r="D1382" s="70"/>
      <c r="E1382" s="430"/>
      <c r="F1382" s="514"/>
      <c r="G1382" s="1506"/>
      <c r="H1382" s="16"/>
      <c r="I1382" s="132"/>
    </row>
    <row r="1383" spans="1:9" ht="13.5" thickBot="1">
      <c r="A1383" s="192"/>
      <c r="B1383" s="136"/>
      <c r="C1383" s="2345"/>
      <c r="D1383" s="72"/>
      <c r="E1383" s="431"/>
      <c r="F1383" s="515"/>
      <c r="G1383" s="1507"/>
      <c r="H1383" s="136"/>
      <c r="I1383" s="137"/>
    </row>
    <row r="1384" spans="1:9" ht="40">
      <c r="A1384" s="156" t="s">
        <v>1013</v>
      </c>
      <c r="B1384" s="157" t="s">
        <v>1014</v>
      </c>
      <c r="C1384" s="2286" t="s">
        <v>665</v>
      </c>
      <c r="D1384" s="158" t="s">
        <v>2923</v>
      </c>
      <c r="E1384" s="432" t="s">
        <v>10283</v>
      </c>
      <c r="F1384" s="516" t="s">
        <v>2578</v>
      </c>
      <c r="G1384" s="506" t="s">
        <v>3734</v>
      </c>
      <c r="H1384" s="264" t="s">
        <v>493</v>
      </c>
      <c r="I1384" s="160" t="s">
        <v>4003</v>
      </c>
    </row>
    <row r="1385" spans="1:9" thickBot="1">
      <c r="A1385" s="156"/>
      <c r="B1385" s="312"/>
      <c r="C1385" s="2286" t="s">
        <v>3735</v>
      </c>
      <c r="D1385" s="313" t="s">
        <v>3733</v>
      </c>
      <c r="E1385" s="437" t="s">
        <v>264</v>
      </c>
      <c r="F1385" s="830">
        <f>'Заказ, cкидки и курсы валют'!$I$12</f>
        <v>0</v>
      </c>
      <c r="G1385" s="765"/>
      <c r="H1385" s="358"/>
      <c r="I1385" s="252"/>
    </row>
    <row r="1386" spans="1:9" ht="14.5">
      <c r="A1386" s="259" t="s">
        <v>9623</v>
      </c>
      <c r="B1386" s="792" t="s">
        <v>3089</v>
      </c>
      <c r="C1386" s="2384">
        <v>60</v>
      </c>
      <c r="D1386" s="1101">
        <v>50</v>
      </c>
      <c r="E1386" s="530">
        <v>9508.35</v>
      </c>
      <c r="F1386" s="779">
        <f>ROUND(E1386*(1-$F$11),2)</f>
        <v>9508.35</v>
      </c>
      <c r="G1386" s="780">
        <f>'Заказ, cкидки и курсы валют'!$J$23*F1386</f>
        <v>109346.02500000001</v>
      </c>
      <c r="H1386" s="815">
        <f>ROUND((D1386/1000)*G1386,2)</f>
        <v>5467.3</v>
      </c>
      <c r="I1386" s="263"/>
    </row>
    <row r="1387" spans="1:9" ht="14.5">
      <c r="A1387" s="171" t="s">
        <v>9624</v>
      </c>
      <c r="B1387" s="38" t="s">
        <v>3436</v>
      </c>
      <c r="C1387" s="643">
        <v>150</v>
      </c>
      <c r="D1387" s="1100">
        <v>50</v>
      </c>
      <c r="E1387" s="530">
        <v>20601.310000000001</v>
      </c>
      <c r="F1387" s="471">
        <f>ROUND(E1387*(1-$F$11),2)</f>
        <v>20601.310000000001</v>
      </c>
      <c r="G1387" s="691">
        <f>'Заказ, cкидки и курсы валют'!$J$23*F1387</f>
        <v>236915.065</v>
      </c>
      <c r="H1387" s="710">
        <f>ROUND((D1387/1000)*G1387,2)</f>
        <v>11845.75</v>
      </c>
      <c r="I1387" s="168"/>
    </row>
    <row r="1388" spans="1:9" ht="15" thickBot="1">
      <c r="A1388" s="186" t="s">
        <v>9625</v>
      </c>
      <c r="B1388" s="98" t="s">
        <v>3081</v>
      </c>
      <c r="C1388" s="831">
        <v>270</v>
      </c>
      <c r="D1388" s="1102">
        <v>50</v>
      </c>
      <c r="E1388" s="530">
        <v>34686.22</v>
      </c>
      <c r="F1388" s="775">
        <f>ROUND(E1388*(1-$F$11),2)</f>
        <v>34686.22</v>
      </c>
      <c r="G1388" s="776">
        <f>'Заказ, cкидки и курсы валют'!$J$23*F1388</f>
        <v>398891.53</v>
      </c>
      <c r="H1388" s="816">
        <f>ROUND((D1388/1000)*G1388,2)</f>
        <v>19944.580000000002</v>
      </c>
      <c r="I1388" s="170"/>
    </row>
    <row r="1389" spans="1:9" ht="13.5" thickBot="1"/>
    <row r="1390" spans="1:9" ht="18">
      <c r="A1390" s="1094" t="s">
        <v>9626</v>
      </c>
      <c r="B1390" s="428"/>
      <c r="C1390" s="2378"/>
      <c r="D1390" s="442"/>
      <c r="E1390" s="435"/>
      <c r="F1390" s="183"/>
      <c r="G1390" s="916"/>
      <c r="H1390" s="183"/>
      <c r="I1390" s="68"/>
    </row>
    <row r="1391" spans="1:9">
      <c r="A1391" s="191"/>
      <c r="B1391" s="16"/>
      <c r="C1391" s="2377"/>
      <c r="D1391" s="70"/>
      <c r="E1391" s="430"/>
      <c r="F1391" s="514"/>
      <c r="G1391" s="1506"/>
      <c r="H1391" s="16"/>
      <c r="I1391" s="132"/>
    </row>
    <row r="1392" spans="1:9">
      <c r="A1392" s="191"/>
      <c r="B1392" s="16"/>
      <c r="C1392" s="2377"/>
      <c r="D1392" s="70"/>
      <c r="E1392" s="430"/>
      <c r="F1392" s="514"/>
      <c r="G1392" s="1506"/>
      <c r="H1392" s="16"/>
      <c r="I1392" s="132"/>
    </row>
    <row r="1393" spans="1:10" ht="18" thickBot="1">
      <c r="A1393" s="926" t="s">
        <v>7302</v>
      </c>
      <c r="B1393" s="136"/>
      <c r="C1393" s="2345"/>
      <c r="D1393" s="72"/>
      <c r="E1393" s="431"/>
      <c r="F1393" s="515"/>
      <c r="G1393" s="1507"/>
      <c r="H1393" s="136"/>
      <c r="I1393" s="137"/>
    </row>
    <row r="1394" spans="1:10" ht="40">
      <c r="A1394" s="148" t="s">
        <v>1013</v>
      </c>
      <c r="B1394" s="150" t="s">
        <v>1014</v>
      </c>
      <c r="C1394" s="2285" t="s">
        <v>665</v>
      </c>
      <c r="D1394" s="969" t="s">
        <v>2923</v>
      </c>
      <c r="E1394" s="434" t="s">
        <v>10284</v>
      </c>
      <c r="F1394" s="1462" t="s">
        <v>2578</v>
      </c>
      <c r="G1394" s="967" t="s">
        <v>2427</v>
      </c>
      <c r="H1394" s="327" t="s">
        <v>493</v>
      </c>
      <c r="I1394" s="138" t="s">
        <v>4003</v>
      </c>
    </row>
    <row r="1395" spans="1:10" thickBot="1">
      <c r="A1395" s="156"/>
      <c r="B1395" s="312"/>
      <c r="C1395" s="2286" t="s">
        <v>9632</v>
      </c>
      <c r="D1395" s="373" t="s">
        <v>2428</v>
      </c>
      <c r="E1395" s="437" t="s">
        <v>264</v>
      </c>
      <c r="F1395" s="830">
        <f>'Заказ, cкидки и курсы валют'!$I$12</f>
        <v>0</v>
      </c>
      <c r="G1395" s="765"/>
      <c r="H1395" s="358"/>
      <c r="I1395" s="252"/>
    </row>
    <row r="1396" spans="1:10" ht="14.5">
      <c r="A1396" s="259" t="s">
        <v>9627</v>
      </c>
      <c r="B1396" s="1101" t="s">
        <v>3436</v>
      </c>
      <c r="C1396" s="2299">
        <v>10</v>
      </c>
      <c r="D1396" s="1101">
        <v>250</v>
      </c>
      <c r="E1396" s="530">
        <v>5451.99</v>
      </c>
      <c r="F1396" s="779">
        <f t="shared" ref="F1396:F1400" si="207">ROUND(E1396*(1-$F$11),2)</f>
        <v>5451.99</v>
      </c>
      <c r="G1396" s="780">
        <f>'Заказ, cкидки и курсы валют'!$J$23*F1396</f>
        <v>62697.884999999995</v>
      </c>
      <c r="H1396" s="815">
        <f t="shared" ref="H1396:H1400" si="208">ROUND((D1396/1000)*G1396,2)</f>
        <v>15674.47</v>
      </c>
      <c r="I1396" s="263"/>
    </row>
    <row r="1397" spans="1:10" ht="14.5">
      <c r="A1397" s="171" t="s">
        <v>9628</v>
      </c>
      <c r="B1397" s="1100" t="s">
        <v>3081</v>
      </c>
      <c r="C1397" s="2299">
        <v>11</v>
      </c>
      <c r="D1397" s="1100">
        <v>200</v>
      </c>
      <c r="E1397" s="530">
        <v>5457.06</v>
      </c>
      <c r="F1397" s="471">
        <f t="shared" si="207"/>
        <v>5457.06</v>
      </c>
      <c r="G1397" s="691">
        <f>'Заказ, cкидки и курсы валют'!$J$23*F1397</f>
        <v>62756.19</v>
      </c>
      <c r="H1397" s="710">
        <f t="shared" si="208"/>
        <v>12551.24</v>
      </c>
      <c r="I1397" s="168"/>
    </row>
    <row r="1398" spans="1:10" ht="14.5">
      <c r="A1398" s="171" t="s">
        <v>9629</v>
      </c>
      <c r="B1398" s="1100" t="s">
        <v>3437</v>
      </c>
      <c r="C1398" s="2299">
        <v>15</v>
      </c>
      <c r="D1398" s="1100">
        <v>200</v>
      </c>
      <c r="E1398" s="530">
        <v>6032.73</v>
      </c>
      <c r="F1398" s="471">
        <f t="shared" si="207"/>
        <v>6032.73</v>
      </c>
      <c r="G1398" s="691">
        <f>'Заказ, cкидки и курсы валют'!$J$23*F1398</f>
        <v>69376.39499999999</v>
      </c>
      <c r="H1398" s="710">
        <f t="shared" si="208"/>
        <v>13875.28</v>
      </c>
      <c r="I1398" s="168"/>
    </row>
    <row r="1399" spans="1:10" ht="14.5">
      <c r="A1399" s="171" t="s">
        <v>9630</v>
      </c>
      <c r="B1399" s="1100" t="s">
        <v>3438</v>
      </c>
      <c r="C1399" s="2299">
        <v>14.5</v>
      </c>
      <c r="D1399" s="1100">
        <v>200</v>
      </c>
      <c r="E1399" s="530">
        <v>6381.36</v>
      </c>
      <c r="F1399" s="471">
        <f t="shared" si="207"/>
        <v>6381.36</v>
      </c>
      <c r="G1399" s="691">
        <f>'Заказ, cкидки и курсы валют'!$J$23*F1399</f>
        <v>73385.64</v>
      </c>
      <c r="H1399" s="710">
        <f t="shared" si="208"/>
        <v>14677.13</v>
      </c>
      <c r="I1399" s="168"/>
    </row>
    <row r="1400" spans="1:10" ht="15" thickBot="1">
      <c r="A1400" s="186" t="s">
        <v>9631</v>
      </c>
      <c r="B1400" s="1102" t="s">
        <v>3439</v>
      </c>
      <c r="C1400" s="2299">
        <v>25</v>
      </c>
      <c r="D1400" s="1102">
        <v>80</v>
      </c>
      <c r="E1400" s="530">
        <v>7820.84</v>
      </c>
      <c r="F1400" s="775">
        <f t="shared" si="207"/>
        <v>7820.84</v>
      </c>
      <c r="G1400" s="776">
        <f>'Заказ, cкидки и курсы валют'!$J$23*F1400</f>
        <v>89939.66</v>
      </c>
      <c r="H1400" s="816">
        <f t="shared" si="208"/>
        <v>7195.17</v>
      </c>
      <c r="I1400" s="170"/>
    </row>
    <row r="1401" spans="1:10" ht="15" thickBot="1">
      <c r="A1401" s="13"/>
      <c r="B1401" s="1351"/>
      <c r="C1401" s="2271"/>
      <c r="D1401" s="1351"/>
      <c r="E1401" s="530"/>
      <c r="F1401" s="881"/>
      <c r="G1401" s="694"/>
      <c r="H1401" s="1352"/>
      <c r="I1401" s="13"/>
    </row>
    <row r="1402" spans="1:10" ht="18">
      <c r="A1402" s="1094" t="s">
        <v>9626</v>
      </c>
      <c r="B1402" s="428"/>
      <c r="C1402" s="2378"/>
      <c r="D1402" s="442"/>
      <c r="E1402" s="435"/>
      <c r="F1402" s="183"/>
      <c r="G1402" s="916"/>
      <c r="H1402" s="183"/>
      <c r="I1402" s="68"/>
    </row>
    <row r="1403" spans="1:10">
      <c r="A1403" s="191"/>
      <c r="B1403" s="16"/>
      <c r="C1403" s="2377"/>
      <c r="D1403" s="70"/>
      <c r="E1403" s="430"/>
      <c r="F1403" s="514"/>
      <c r="G1403" s="1506"/>
      <c r="H1403" s="16"/>
      <c r="I1403" s="132"/>
    </row>
    <row r="1404" spans="1:10" ht="52.5" customHeight="1">
      <c r="A1404" s="191"/>
      <c r="B1404" s="16"/>
      <c r="C1404" s="2377"/>
      <c r="D1404" s="70"/>
      <c r="E1404" s="430"/>
      <c r="F1404" s="514"/>
      <c r="G1404" s="1506"/>
      <c r="H1404" s="16"/>
      <c r="I1404" s="132"/>
    </row>
    <row r="1405" spans="1:10" ht="18" thickBot="1">
      <c r="A1405" s="1861" t="s">
        <v>7303</v>
      </c>
      <c r="B1405" s="136"/>
      <c r="C1405" s="2345"/>
      <c r="D1405" s="72"/>
      <c r="E1405" s="431"/>
      <c r="F1405" s="515"/>
      <c r="G1405" s="1507"/>
      <c r="H1405" s="136"/>
      <c r="I1405" s="137"/>
    </row>
    <row r="1406" spans="1:10" ht="60">
      <c r="A1406" s="148" t="s">
        <v>1013</v>
      </c>
      <c r="B1406" s="150" t="s">
        <v>1014</v>
      </c>
      <c r="C1406" s="2285" t="s">
        <v>665</v>
      </c>
      <c r="D1406" s="969" t="s">
        <v>2923</v>
      </c>
      <c r="E1406" s="434" t="s">
        <v>10284</v>
      </c>
      <c r="F1406" s="1462" t="s">
        <v>2578</v>
      </c>
      <c r="G1406" s="967" t="s">
        <v>2427</v>
      </c>
      <c r="H1406" s="327" t="s">
        <v>493</v>
      </c>
      <c r="I1406" s="138" t="s">
        <v>4003</v>
      </c>
      <c r="J1406" s="327" t="s">
        <v>11229</v>
      </c>
    </row>
    <row r="1407" spans="1:10" thickBot="1">
      <c r="A1407" s="156"/>
      <c r="B1407" s="312"/>
      <c r="C1407" s="2286" t="s">
        <v>9632</v>
      </c>
      <c r="D1407" s="373" t="s">
        <v>2428</v>
      </c>
      <c r="E1407" s="437" t="s">
        <v>264</v>
      </c>
      <c r="F1407" s="830">
        <f>'Заказ, cкидки и курсы валют'!$I$12</f>
        <v>0</v>
      </c>
      <c r="G1407" s="765"/>
      <c r="H1407" s="358"/>
      <c r="I1407" s="252"/>
      <c r="J1407" s="264"/>
    </row>
    <row r="1408" spans="1:10" ht="14.5">
      <c r="A1408" s="259" t="s">
        <v>10808</v>
      </c>
      <c r="B1408" s="1101" t="s">
        <v>3436</v>
      </c>
      <c r="C1408" s="2384">
        <v>10</v>
      </c>
      <c r="D1408" s="1101">
        <v>20</v>
      </c>
      <c r="E1408" s="1595">
        <f>E1396*1.2</f>
        <v>6542.3879999999999</v>
      </c>
      <c r="F1408" s="779">
        <f t="shared" ref="F1408:F1410" si="209">ROUND(E1408*(1-$F$11),2)</f>
        <v>6542.39</v>
      </c>
      <c r="G1408" s="780">
        <f>'Заказ, cкидки и курсы валют'!$J$23*F1408</f>
        <v>75237.485000000001</v>
      </c>
      <c r="H1408" s="815">
        <f t="shared" ref="H1408:H1410" si="210">ROUND((D1408/1000)*G1408,2)</f>
        <v>1504.75</v>
      </c>
      <c r="I1408" s="263"/>
      <c r="J1408" s="96">
        <f>ROUND(IF(H1408&lt;'Заказ, cкидки и курсы валют'!$B$39,H1408*0.54*100/(100-'Заказ, cкидки и курсы валют'!$C$39),IF(H1408&lt;'Заказ, cкидки и курсы валют'!$B$40,H1408*0.54*100/(100-'Заказ, cкидки и курсы валют'!$C$40),IF(H1408&lt;'Заказ, cкидки и курсы валют'!$B$41,H1408*0.54*100/(100-'Заказ, cкидки и курсы валют'!$C$41),IF(H1408&lt;'Заказ, cкидки и курсы валют'!$B$42,H1408*0.54*100/(100-'Заказ, cкидки и курсы валют'!$C$42),IF(H1408&lt;'Заказ, cкидки и курсы валют'!$B$43,H1408*0.54*100/(100-'Заказ, cкидки и курсы валют'!$C$43),H1408))))),2)</f>
        <v>1504.75</v>
      </c>
    </row>
    <row r="1409" spans="1:10" ht="14.5">
      <c r="A1409" s="171" t="s">
        <v>10809</v>
      </c>
      <c r="B1409" s="1100" t="s">
        <v>3081</v>
      </c>
      <c r="C1409" s="643">
        <v>11</v>
      </c>
      <c r="D1409" s="1100">
        <v>20</v>
      </c>
      <c r="E1409" s="1572">
        <f t="shared" ref="E1409:E1410" si="211">E1397*1.2</f>
        <v>6548.4720000000007</v>
      </c>
      <c r="F1409" s="471">
        <f t="shared" si="209"/>
        <v>6548.47</v>
      </c>
      <c r="G1409" s="691">
        <f>'Заказ, cкидки и курсы валют'!$J$23*F1409</f>
        <v>75307.404999999999</v>
      </c>
      <c r="H1409" s="710">
        <f t="shared" si="210"/>
        <v>1506.15</v>
      </c>
      <c r="I1409" s="168"/>
      <c r="J1409" s="96">
        <f>ROUND(IF(H1409&lt;'Заказ, cкидки и курсы валют'!$B$39,H1409*0.54*100/(100-'Заказ, cкидки и курсы валют'!$C$39),IF(H1409&lt;'Заказ, cкидки и курсы валют'!$B$40,H1409*0.54*100/(100-'Заказ, cкидки и курсы валют'!$C$40),IF(H1409&lt;'Заказ, cкидки и курсы валют'!$B$41,H1409*0.54*100/(100-'Заказ, cкидки и курсы валют'!$C$41),IF(H1409&lt;'Заказ, cкидки и курсы валют'!$B$42,H1409*0.54*100/(100-'Заказ, cкидки и курсы валют'!$C$42),IF(H1409&lt;'Заказ, cкидки и курсы валют'!$B$43,H1409*0.54*100/(100-'Заказ, cкидки и курсы валют'!$C$43),H1409))))),2)</f>
        <v>1506.15</v>
      </c>
    </row>
    <row r="1410" spans="1:10" ht="15" thickBot="1">
      <c r="A1410" s="186" t="s">
        <v>10810</v>
      </c>
      <c r="B1410" s="1102" t="s">
        <v>3437</v>
      </c>
      <c r="C1410" s="831">
        <v>15</v>
      </c>
      <c r="D1410" s="1102">
        <v>20</v>
      </c>
      <c r="E1410" s="1597">
        <f t="shared" si="211"/>
        <v>7239.2759999999989</v>
      </c>
      <c r="F1410" s="775">
        <f t="shared" si="209"/>
        <v>7239.28</v>
      </c>
      <c r="G1410" s="776">
        <f>'Заказ, cкидки и курсы валют'!$J$23*F1410</f>
        <v>83251.72</v>
      </c>
      <c r="H1410" s="816">
        <f t="shared" si="210"/>
        <v>1665.03</v>
      </c>
      <c r="I1410" s="170"/>
      <c r="J1410" s="96">
        <f>ROUND(IF(H1410&lt;'Заказ, cкидки и курсы валют'!$B$39,H1410*0.54*100/(100-'Заказ, cкидки и курсы валют'!$C$39),IF(H1410&lt;'Заказ, cкидки и курсы валют'!$B$40,H1410*0.54*100/(100-'Заказ, cкидки и курсы валют'!$C$40),IF(H1410&lt;'Заказ, cкидки и курсы валют'!$B$41,H1410*0.54*100/(100-'Заказ, cкидки и курсы валют'!$C$41),IF(H1410&lt;'Заказ, cкидки и курсы валют'!$B$42,H1410*0.54*100/(100-'Заказ, cкидки и курсы валют'!$C$42),IF(H1410&lt;'Заказ, cкидки и курсы валют'!$B$43,H1410*0.54*100/(100-'Заказ, cкидки и курсы валют'!$C$43),H1410))))),2)</f>
        <v>1665.03</v>
      </c>
    </row>
    <row r="1411" spans="1:10" ht="14.5">
      <c r="A1411" s="13"/>
      <c r="B1411" s="1351"/>
      <c r="C1411" s="2271"/>
      <c r="D1411" s="1351"/>
      <c r="E1411" s="530"/>
      <c r="F1411" s="881"/>
      <c r="G1411" s="694"/>
      <c r="H1411" s="1352"/>
      <c r="I1411" s="13"/>
    </row>
    <row r="1412" spans="1:10" ht="13.5" thickBot="1"/>
    <row r="1413" spans="1:10" ht="18">
      <c r="A1413" s="1094" t="s">
        <v>9633</v>
      </c>
      <c r="B1413" s="428"/>
      <c r="C1413" s="2378"/>
      <c r="D1413" s="442"/>
      <c r="E1413" s="435"/>
      <c r="F1413" s="183"/>
      <c r="G1413" s="916"/>
      <c r="H1413" s="183"/>
      <c r="I1413" s="68"/>
    </row>
    <row r="1414" spans="1:10">
      <c r="A1414" s="191"/>
      <c r="B1414" s="16"/>
      <c r="C1414" s="2377"/>
      <c r="D1414" s="70"/>
      <c r="E1414" s="430"/>
      <c r="F1414" s="514"/>
      <c r="G1414" s="1506"/>
      <c r="H1414" s="16"/>
      <c r="I1414" s="132"/>
    </row>
    <row r="1415" spans="1:10">
      <c r="A1415" s="191"/>
      <c r="B1415" s="16"/>
      <c r="C1415" s="2377"/>
      <c r="D1415" s="70"/>
      <c r="E1415" s="430"/>
      <c r="F1415" s="514"/>
      <c r="G1415" s="1506"/>
      <c r="H1415" s="16"/>
      <c r="I1415" s="132"/>
    </row>
    <row r="1416" spans="1:10" ht="13.5" thickBot="1">
      <c r="A1416" s="192"/>
      <c r="B1416" s="136"/>
      <c r="C1416" s="2345"/>
      <c r="D1416" s="72"/>
      <c r="E1416" s="431"/>
      <c r="F1416" s="515"/>
      <c r="G1416" s="1507"/>
      <c r="H1416" s="136"/>
      <c r="I1416" s="137"/>
    </row>
    <row r="1417" spans="1:10" ht="40">
      <c r="A1417" s="148" t="s">
        <v>1013</v>
      </c>
      <c r="B1417" s="150" t="s">
        <v>1014</v>
      </c>
      <c r="C1417" s="2285" t="s">
        <v>665</v>
      </c>
      <c r="D1417" s="969" t="s">
        <v>2923</v>
      </c>
      <c r="E1417" s="434" t="s">
        <v>10284</v>
      </c>
      <c r="F1417" s="1462" t="s">
        <v>2578</v>
      </c>
      <c r="G1417" s="967" t="s">
        <v>2427</v>
      </c>
      <c r="H1417" s="327" t="s">
        <v>493</v>
      </c>
      <c r="I1417" s="138" t="s">
        <v>4003</v>
      </c>
    </row>
    <row r="1418" spans="1:10" thickBot="1">
      <c r="A1418" s="156"/>
      <c r="B1418" s="312"/>
      <c r="C1418" s="2286" t="s">
        <v>9632</v>
      </c>
      <c r="D1418" s="373" t="s">
        <v>2428</v>
      </c>
      <c r="E1418" s="437" t="s">
        <v>264</v>
      </c>
      <c r="F1418" s="830">
        <f>'Заказ, cкидки и курсы валют'!$I$12</f>
        <v>0</v>
      </c>
      <c r="G1418" s="765"/>
      <c r="H1418" s="358"/>
      <c r="I1418" s="252"/>
    </row>
    <row r="1419" spans="1:10" ht="14.5">
      <c r="A1419" s="259" t="s">
        <v>9635</v>
      </c>
      <c r="B1419" s="1101" t="s">
        <v>3081</v>
      </c>
      <c r="C1419" s="2299">
        <v>8</v>
      </c>
      <c r="D1419" s="1101">
        <v>200</v>
      </c>
      <c r="E1419" s="530">
        <v>5295.87</v>
      </c>
      <c r="F1419" s="779">
        <f t="shared" ref="F1419:F1422" si="212">ROUND(E1419*(1-$F$11),2)</f>
        <v>5295.87</v>
      </c>
      <c r="G1419" s="780">
        <f>'Заказ, cкидки и курсы валют'!$J$23*F1419</f>
        <v>60902.504999999997</v>
      </c>
      <c r="H1419" s="815">
        <f t="shared" ref="H1419:H1422" si="213">ROUND((D1419/1000)*G1419,2)</f>
        <v>12180.5</v>
      </c>
      <c r="I1419" s="263"/>
    </row>
    <row r="1420" spans="1:10" ht="14.5">
      <c r="A1420" s="171" t="s">
        <v>9636</v>
      </c>
      <c r="B1420" s="1100" t="s">
        <v>3437</v>
      </c>
      <c r="C1420" s="2299">
        <v>16.02</v>
      </c>
      <c r="D1420" s="1100">
        <v>100</v>
      </c>
      <c r="E1420" s="530">
        <v>5893.59</v>
      </c>
      <c r="F1420" s="471">
        <f t="shared" si="212"/>
        <v>5893.59</v>
      </c>
      <c r="G1420" s="691">
        <f>'Заказ, cкидки и курсы валют'!$J$23*F1420</f>
        <v>67776.285000000003</v>
      </c>
      <c r="H1420" s="710">
        <f t="shared" si="213"/>
        <v>6777.63</v>
      </c>
      <c r="I1420" s="168"/>
    </row>
    <row r="1421" spans="1:10" ht="14.5">
      <c r="A1421" s="171" t="s">
        <v>9637</v>
      </c>
      <c r="B1421" s="1100" t="s">
        <v>3438</v>
      </c>
      <c r="C1421" s="2299">
        <v>26</v>
      </c>
      <c r="D1421" s="1100">
        <v>50</v>
      </c>
      <c r="E1421" s="530">
        <v>6263.57</v>
      </c>
      <c r="F1421" s="471">
        <f t="shared" si="212"/>
        <v>6263.57</v>
      </c>
      <c r="G1421" s="691">
        <f>'Заказ, cкидки и курсы валют'!$J$23*F1421</f>
        <v>72031.054999999993</v>
      </c>
      <c r="H1421" s="710">
        <f t="shared" si="213"/>
        <v>3601.55</v>
      </c>
      <c r="I1421" s="168"/>
    </row>
    <row r="1422" spans="1:10" ht="15" thickBot="1">
      <c r="A1422" s="186" t="s">
        <v>9638</v>
      </c>
      <c r="B1422" s="1102" t="s">
        <v>3439</v>
      </c>
      <c r="C1422" s="2299">
        <v>56</v>
      </c>
      <c r="D1422" s="1102">
        <v>25</v>
      </c>
      <c r="E1422" s="530">
        <v>10481.42</v>
      </c>
      <c r="F1422" s="775">
        <f t="shared" si="212"/>
        <v>10481.42</v>
      </c>
      <c r="G1422" s="776">
        <f>'Заказ, cкидки и курсы валют'!$J$23*F1422</f>
        <v>120536.33</v>
      </c>
      <c r="H1422" s="816">
        <f t="shared" si="213"/>
        <v>3013.41</v>
      </c>
      <c r="I1422" s="170"/>
    </row>
    <row r="1423" spans="1:10" ht="13.5" thickBot="1"/>
    <row r="1424" spans="1:10" ht="18">
      <c r="A1424" s="1094" t="s">
        <v>11830</v>
      </c>
      <c r="B1424" s="428"/>
      <c r="C1424" s="2378"/>
      <c r="D1424" s="442"/>
      <c r="E1424" s="435"/>
      <c r="F1424" s="183"/>
      <c r="G1424" s="916"/>
      <c r="H1424" s="183"/>
      <c r="I1424" s="68"/>
    </row>
    <row r="1425" spans="1:9">
      <c r="A1425" s="191"/>
      <c r="B1425" s="16"/>
      <c r="C1425" s="2377"/>
      <c r="D1425" s="70"/>
      <c r="E1425" s="430"/>
      <c r="F1425" s="514"/>
      <c r="G1425" s="1506"/>
      <c r="H1425" s="16"/>
      <c r="I1425" s="132"/>
    </row>
    <row r="1426" spans="1:9">
      <c r="A1426" s="191"/>
      <c r="B1426" s="16"/>
      <c r="C1426" s="2377"/>
      <c r="D1426" s="70"/>
      <c r="E1426" s="430"/>
      <c r="F1426" s="514"/>
      <c r="G1426" s="1506"/>
      <c r="H1426" s="16"/>
      <c r="I1426" s="132"/>
    </row>
    <row r="1427" spans="1:9" ht="18" thickBot="1">
      <c r="A1427" s="1861" t="s">
        <v>7304</v>
      </c>
      <c r="B1427" s="136"/>
      <c r="C1427" s="2345"/>
      <c r="D1427" s="72"/>
      <c r="E1427" s="431"/>
      <c r="F1427" s="515"/>
      <c r="G1427" s="1507"/>
      <c r="H1427" s="136"/>
      <c r="I1427" s="137"/>
    </row>
    <row r="1428" spans="1:9" ht="40">
      <c r="A1428" s="148" t="s">
        <v>1013</v>
      </c>
      <c r="B1428" s="150" t="s">
        <v>1014</v>
      </c>
      <c r="C1428" s="2285" t="s">
        <v>665</v>
      </c>
      <c r="D1428" s="969" t="s">
        <v>2923</v>
      </c>
      <c r="E1428" s="434" t="s">
        <v>10284</v>
      </c>
      <c r="F1428" s="1462" t="s">
        <v>2578</v>
      </c>
      <c r="G1428" s="967" t="s">
        <v>2427</v>
      </c>
      <c r="H1428" s="327" t="s">
        <v>493</v>
      </c>
      <c r="I1428" s="138" t="s">
        <v>4003</v>
      </c>
    </row>
    <row r="1429" spans="1:9" thickBot="1">
      <c r="A1429" s="156"/>
      <c r="B1429" s="312"/>
      <c r="C1429" s="2286" t="s">
        <v>9632</v>
      </c>
      <c r="D1429" s="373" t="s">
        <v>2428</v>
      </c>
      <c r="E1429" s="437" t="s">
        <v>264</v>
      </c>
      <c r="F1429" s="830">
        <f>'Заказ, cкидки и курсы валют'!$I$12</f>
        <v>0</v>
      </c>
      <c r="G1429" s="765"/>
      <c r="H1429" s="358"/>
      <c r="I1429" s="252"/>
    </row>
    <row r="1430" spans="1:9" ht="14.5">
      <c r="A1430" s="259" t="s">
        <v>11826</v>
      </c>
      <c r="B1430" s="1101" t="s">
        <v>3081</v>
      </c>
      <c r="C1430" s="2299">
        <v>8</v>
      </c>
      <c r="D1430" s="1101">
        <v>20</v>
      </c>
      <c r="E1430" s="1595">
        <f>E1419*3</f>
        <v>15887.61</v>
      </c>
      <c r="F1430" s="779">
        <f t="shared" ref="F1430" si="214">ROUND(E1430*(1-$F$11),2)</f>
        <v>15887.61</v>
      </c>
      <c r="G1430" s="780">
        <f>H1430/D1430*1000</f>
        <v>182707.5</v>
      </c>
      <c r="H1430" s="659">
        <f>ROUND(IF('Заказ, cкидки и курсы валют'!$J$23*E1430/1000*D1430&lt;373,373,'Заказ, cкидки и курсы валют'!$J$23*E1430/1000*D1430)*(1-'Заказ, cкидки и курсы валют'!$I$12),2)</f>
        <v>3654.15</v>
      </c>
      <c r="I1430" s="263"/>
    </row>
    <row r="1431" spans="1:9" ht="14.5">
      <c r="A1431" s="171" t="s">
        <v>11827</v>
      </c>
      <c r="B1431" s="1100" t="s">
        <v>3437</v>
      </c>
      <c r="C1431" s="2299">
        <v>16.02</v>
      </c>
      <c r="D1431" s="1100">
        <v>10</v>
      </c>
      <c r="E1431" s="1572">
        <f t="shared" ref="E1431:E1433" si="215">E1420*3</f>
        <v>17680.77</v>
      </c>
      <c r="F1431" s="471">
        <f t="shared" ref="F1431:F1433" si="216">ROUND(E1431*(1-$F$11),2)</f>
        <v>17680.77</v>
      </c>
      <c r="G1431" s="691">
        <f t="shared" ref="G1431:G1433" si="217">H1431/D1431*1000</f>
        <v>203329</v>
      </c>
      <c r="H1431" s="995">
        <f>ROUND(IF('Заказ, cкидки и курсы валют'!$J$23*E1431/1000*D1431&lt;373,373,'Заказ, cкидки и курсы валют'!$J$23*E1431/1000*D1431)*(1-'Заказ, cкидки и курсы валют'!$I$12),2)</f>
        <v>2033.29</v>
      </c>
      <c r="I1431" s="168"/>
    </row>
    <row r="1432" spans="1:9" ht="14.5">
      <c r="A1432" s="171" t="s">
        <v>11828</v>
      </c>
      <c r="B1432" s="1100" t="s">
        <v>3438</v>
      </c>
      <c r="C1432" s="2299">
        <v>26</v>
      </c>
      <c r="D1432" s="1100">
        <v>5</v>
      </c>
      <c r="E1432" s="1572">
        <f t="shared" si="215"/>
        <v>18790.71</v>
      </c>
      <c r="F1432" s="471">
        <f t="shared" si="216"/>
        <v>18790.71</v>
      </c>
      <c r="G1432" s="691">
        <f t="shared" si="217"/>
        <v>216094</v>
      </c>
      <c r="H1432" s="995">
        <f>ROUND(IF('Заказ, cкидки и курсы валют'!$J$23*E1432/1000*D1432&lt;373,373,'Заказ, cкидки и курсы валют'!$J$23*E1432/1000*D1432)*(1-'Заказ, cкидки и курсы валют'!$I$12),2)</f>
        <v>1080.47</v>
      </c>
      <c r="I1432" s="168"/>
    </row>
    <row r="1433" spans="1:9" ht="15" thickBot="1">
      <c r="A1433" s="186" t="s">
        <v>11829</v>
      </c>
      <c r="B1433" s="1102" t="s">
        <v>3439</v>
      </c>
      <c r="C1433" s="2299">
        <v>56</v>
      </c>
      <c r="D1433" s="1102">
        <v>2</v>
      </c>
      <c r="E1433" s="1597">
        <f t="shared" si="215"/>
        <v>31444.260000000002</v>
      </c>
      <c r="F1433" s="775">
        <f t="shared" si="216"/>
        <v>31444.26</v>
      </c>
      <c r="G1433" s="776">
        <f t="shared" si="217"/>
        <v>361610</v>
      </c>
      <c r="H1433" s="1004">
        <f>ROUND(IF('Заказ, cкидки и курсы валют'!$J$23*E1433/1000*D1433&lt;373,373,'Заказ, cкидки и курсы валют'!$J$23*E1433/1000*D1433)*(1-'Заказ, cкидки и курсы валют'!$I$12),2)</f>
        <v>723.22</v>
      </c>
      <c r="I1433" s="170"/>
    </row>
    <row r="1434" spans="1:9" ht="13.5" thickBot="1"/>
    <row r="1435" spans="1:9" ht="18">
      <c r="A1435" s="1094" t="s">
        <v>9634</v>
      </c>
      <c r="B1435" s="428"/>
      <c r="C1435" s="2378"/>
      <c r="D1435" s="442"/>
      <c r="E1435" s="435"/>
      <c r="F1435" s="183"/>
      <c r="G1435" s="916"/>
      <c r="H1435" s="183"/>
      <c r="I1435" s="68"/>
    </row>
    <row r="1436" spans="1:9" ht="52.5" customHeight="1">
      <c r="A1436" s="191"/>
      <c r="B1436" s="16"/>
      <c r="C1436" s="2377"/>
      <c r="D1436" s="70"/>
      <c r="E1436" s="430"/>
      <c r="F1436" s="514"/>
      <c r="G1436" s="1506"/>
      <c r="H1436" s="16"/>
      <c r="I1436" s="132"/>
    </row>
    <row r="1437" spans="1:9">
      <c r="A1437" s="191"/>
      <c r="B1437" s="16"/>
      <c r="C1437" s="2377"/>
      <c r="D1437" s="70"/>
      <c r="E1437" s="430"/>
      <c r="F1437" s="514"/>
      <c r="G1437" s="1506"/>
      <c r="H1437" s="16"/>
      <c r="I1437" s="132"/>
    </row>
    <row r="1438" spans="1:9" ht="18" thickBot="1">
      <c r="A1438" s="926" t="s">
        <v>7302</v>
      </c>
      <c r="B1438" s="136"/>
      <c r="C1438" s="2345"/>
      <c r="D1438" s="72"/>
      <c r="E1438" s="431"/>
      <c r="F1438" s="515"/>
      <c r="G1438" s="1507"/>
      <c r="H1438" s="136"/>
      <c r="I1438" s="137"/>
    </row>
    <row r="1439" spans="1:9" ht="40">
      <c r="A1439" s="148" t="s">
        <v>1013</v>
      </c>
      <c r="B1439" s="150" t="s">
        <v>1014</v>
      </c>
      <c r="C1439" s="2285" t="s">
        <v>665</v>
      </c>
      <c r="D1439" s="969" t="s">
        <v>2923</v>
      </c>
      <c r="E1439" s="434" t="s">
        <v>10284</v>
      </c>
      <c r="F1439" s="1462" t="s">
        <v>2578</v>
      </c>
      <c r="G1439" s="967" t="s">
        <v>2427</v>
      </c>
      <c r="H1439" s="327" t="s">
        <v>493</v>
      </c>
      <c r="I1439" s="138" t="s">
        <v>4003</v>
      </c>
    </row>
    <row r="1440" spans="1:9" thickBot="1">
      <c r="A1440" s="156"/>
      <c r="B1440" s="312"/>
      <c r="C1440" s="2286" t="s">
        <v>9632</v>
      </c>
      <c r="D1440" s="373" t="s">
        <v>2428</v>
      </c>
      <c r="E1440" s="437" t="s">
        <v>264</v>
      </c>
      <c r="F1440" s="830">
        <f>'Заказ, cкидки и курсы валют'!$I$12</f>
        <v>0</v>
      </c>
      <c r="G1440" s="765"/>
      <c r="H1440" s="358"/>
      <c r="I1440" s="252"/>
    </row>
    <row r="1441" spans="1:10" ht="14.5">
      <c r="A1441" s="259" t="s">
        <v>9639</v>
      </c>
      <c r="B1441" s="1101" t="s">
        <v>3438</v>
      </c>
      <c r="C1441" s="2384">
        <v>42.33</v>
      </c>
      <c r="D1441" s="1101">
        <v>50</v>
      </c>
      <c r="E1441" s="530">
        <v>6017.04</v>
      </c>
      <c r="F1441" s="779">
        <f t="shared" ref="F1441:F1443" si="218">ROUND(E1441*(1-$F$11),2)</f>
        <v>6017.04</v>
      </c>
      <c r="G1441" s="780">
        <f>'Заказ, cкидки и курсы валют'!$J$23*F1441</f>
        <v>69195.960000000006</v>
      </c>
      <c r="H1441" s="815">
        <f t="shared" ref="H1441:H1443" si="219">ROUND((D1441/1000)*G1441,2)</f>
        <v>3459.8</v>
      </c>
      <c r="I1441" s="263"/>
    </row>
    <row r="1442" spans="1:10" ht="14.5">
      <c r="A1442" s="171" t="s">
        <v>9640</v>
      </c>
      <c r="B1442" s="1100" t="s">
        <v>3439</v>
      </c>
      <c r="C1442" s="643">
        <v>50</v>
      </c>
      <c r="D1442" s="1100">
        <v>25</v>
      </c>
      <c r="E1442" s="530">
        <v>8008.17</v>
      </c>
      <c r="F1442" s="471">
        <f t="shared" si="218"/>
        <v>8008.17</v>
      </c>
      <c r="G1442" s="691">
        <f>'Заказ, cкидки и курсы валют'!$J$23*F1442</f>
        <v>92093.955000000002</v>
      </c>
      <c r="H1442" s="710">
        <f t="shared" si="219"/>
        <v>2302.35</v>
      </c>
      <c r="I1442" s="168"/>
    </row>
    <row r="1443" spans="1:10" ht="15" thickBot="1">
      <c r="A1443" s="186" t="s">
        <v>9641</v>
      </c>
      <c r="B1443" s="1102" t="s">
        <v>3069</v>
      </c>
      <c r="C1443" s="831">
        <v>90</v>
      </c>
      <c r="D1443" s="1102">
        <v>25</v>
      </c>
      <c r="E1443" s="530">
        <v>12204.84</v>
      </c>
      <c r="F1443" s="775">
        <f t="shared" si="218"/>
        <v>12204.84</v>
      </c>
      <c r="G1443" s="776">
        <f>'Заказ, cкидки и курсы валют'!$J$23*F1443</f>
        <v>140355.66</v>
      </c>
      <c r="H1443" s="816">
        <f t="shared" si="219"/>
        <v>3508.89</v>
      </c>
      <c r="I1443" s="170"/>
    </row>
    <row r="1444" spans="1:10" ht="15" thickBot="1">
      <c r="A1444" s="13"/>
      <c r="B1444" s="1351"/>
      <c r="C1444" s="2271"/>
      <c r="D1444" s="1351"/>
      <c r="E1444" s="530"/>
      <c r="F1444" s="881"/>
      <c r="G1444" s="694"/>
      <c r="H1444" s="1352"/>
      <c r="I1444" s="13"/>
    </row>
    <row r="1445" spans="1:10" ht="18">
      <c r="A1445" s="1094" t="s">
        <v>9634</v>
      </c>
      <c r="B1445" s="428"/>
      <c r="C1445" s="2378"/>
      <c r="D1445" s="442"/>
      <c r="E1445" s="435"/>
      <c r="F1445" s="183"/>
      <c r="G1445" s="916"/>
      <c r="H1445" s="183"/>
      <c r="I1445" s="68"/>
    </row>
    <row r="1446" spans="1:10">
      <c r="A1446" s="191"/>
      <c r="B1446" s="16"/>
      <c r="C1446" s="2377"/>
      <c r="D1446" s="70"/>
      <c r="E1446" s="430"/>
      <c r="F1446" s="514"/>
      <c r="G1446" s="1506"/>
      <c r="H1446" s="16"/>
      <c r="I1446" s="132"/>
    </row>
    <row r="1447" spans="1:10">
      <c r="A1447" s="191"/>
      <c r="B1447" s="16"/>
      <c r="C1447" s="2377"/>
      <c r="D1447" s="70"/>
      <c r="E1447" s="430"/>
      <c r="F1447" s="514"/>
      <c r="G1447" s="1506"/>
      <c r="H1447" s="16"/>
      <c r="I1447" s="132"/>
    </row>
    <row r="1448" spans="1:10" ht="18" thickBot="1">
      <c r="A1448" s="1861" t="s">
        <v>10261</v>
      </c>
      <c r="B1448" s="136"/>
      <c r="C1448" s="2345"/>
      <c r="D1448" s="72"/>
      <c r="E1448" s="431"/>
      <c r="F1448" s="515"/>
      <c r="G1448" s="1507"/>
      <c r="H1448" s="136"/>
      <c r="I1448" s="137"/>
    </row>
    <row r="1449" spans="1:10" ht="60">
      <c r="A1449" s="156" t="s">
        <v>1013</v>
      </c>
      <c r="B1449" s="157" t="s">
        <v>1014</v>
      </c>
      <c r="C1449" s="2286" t="s">
        <v>665</v>
      </c>
      <c r="D1449" s="373" t="s">
        <v>2923</v>
      </c>
      <c r="E1449" s="432" t="s">
        <v>10284</v>
      </c>
      <c r="F1449" s="516" t="s">
        <v>2578</v>
      </c>
      <c r="G1449" s="693" t="s">
        <v>2427</v>
      </c>
      <c r="H1449" s="264" t="s">
        <v>493</v>
      </c>
      <c r="I1449" s="160" t="s">
        <v>4003</v>
      </c>
      <c r="J1449" s="327" t="s">
        <v>11229</v>
      </c>
    </row>
    <row r="1450" spans="1:10" thickBot="1">
      <c r="A1450" s="156"/>
      <c r="B1450" s="312"/>
      <c r="C1450" s="2286" t="s">
        <v>9632</v>
      </c>
      <c r="D1450" s="373" t="s">
        <v>2428</v>
      </c>
      <c r="E1450" s="437" t="s">
        <v>264</v>
      </c>
      <c r="F1450" s="830">
        <f>'Заказ, cкидки и курсы валют'!$I$12</f>
        <v>0</v>
      </c>
      <c r="G1450" s="765"/>
      <c r="H1450" s="358"/>
      <c r="I1450" s="252"/>
      <c r="J1450" s="264"/>
    </row>
    <row r="1451" spans="1:10" ht="15" thickBot="1">
      <c r="A1451" s="259" t="s">
        <v>10262</v>
      </c>
      <c r="B1451" s="1101" t="s">
        <v>3438</v>
      </c>
      <c r="C1451" s="2384">
        <v>42.33</v>
      </c>
      <c r="D1451" s="1101">
        <v>1</v>
      </c>
      <c r="E1451" s="1595">
        <f>E1441*3</f>
        <v>18051.12</v>
      </c>
      <c r="F1451" s="779">
        <f t="shared" ref="F1451:F1453" si="220">ROUND(E1451*(1-$F$11),2)</f>
        <v>18051.12</v>
      </c>
      <c r="G1451" s="780">
        <f>H1451/D1451*1000</f>
        <v>387000</v>
      </c>
      <c r="H1451" s="659">
        <f>ROUND(IF('Заказ, cкидки и курсы валют'!$J$23*E1451/1000*D1451&lt;387,387,'Заказ, cкидки и курсы валют'!$J$23*E1451/1000*D1451)*(1-'Заказ, cкидки и курсы валют'!$I$12),2)</f>
        <v>387</v>
      </c>
      <c r="I1451" s="263"/>
      <c r="J1451" s="96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464.4</v>
      </c>
    </row>
    <row r="1452" spans="1:10" ht="15" thickBot="1">
      <c r="A1452" s="171" t="s">
        <v>10263</v>
      </c>
      <c r="B1452" s="1100" t="s">
        <v>3439</v>
      </c>
      <c r="C1452" s="643">
        <v>50</v>
      </c>
      <c r="D1452" s="1100">
        <v>1</v>
      </c>
      <c r="E1452" s="1572">
        <f>E1442*3</f>
        <v>24024.510000000002</v>
      </c>
      <c r="F1452" s="471">
        <f t="shared" si="220"/>
        <v>24024.51</v>
      </c>
      <c r="G1452" s="780">
        <f t="shared" ref="G1452:G1453" si="221">H1452/D1452*1000</f>
        <v>387000</v>
      </c>
      <c r="H1452" s="659">
        <f>ROUND(IF('Заказ, cкидки и курсы валют'!$J$23*E1452/1000*D1452&lt;387,387,'Заказ, cкидки и курсы валют'!$J$23*E1452/1000*D1452)*(1-'Заказ, cкидки и курсы валют'!$I$12),2)</f>
        <v>387</v>
      </c>
      <c r="I1452" s="168"/>
      <c r="J1452" s="96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464.4</v>
      </c>
    </row>
    <row r="1453" spans="1:10" ht="15" thickBot="1">
      <c r="A1453" s="186" t="s">
        <v>10264</v>
      </c>
      <c r="B1453" s="1102" t="s">
        <v>3069</v>
      </c>
      <c r="C1453" s="831">
        <v>90</v>
      </c>
      <c r="D1453" s="1102">
        <v>1</v>
      </c>
      <c r="E1453" s="1597">
        <f t="shared" ref="E1453" si="222">E1443*3</f>
        <v>36614.520000000004</v>
      </c>
      <c r="F1453" s="775">
        <f t="shared" si="220"/>
        <v>36614.519999999997</v>
      </c>
      <c r="G1453" s="780">
        <f t="shared" si="221"/>
        <v>421070</v>
      </c>
      <c r="H1453" s="659">
        <f>ROUND(IF('Заказ, cкидки и курсы валют'!$J$23*E1453/1000*D1453&lt;387,387,'Заказ, cкидки и курсы валют'!$J$23*E1453/1000*D1453)*(1-'Заказ, cкидки и курсы валют'!$I$12),2)</f>
        <v>421.07</v>
      </c>
      <c r="I1453" s="170"/>
      <c r="J1453" s="96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505.28</v>
      </c>
    </row>
    <row r="1454" spans="1:10" ht="14.5">
      <c r="A1454" s="13"/>
      <c r="B1454" s="1351"/>
      <c r="C1454" s="2271"/>
      <c r="D1454" s="1351"/>
      <c r="E1454" s="530"/>
      <c r="F1454" s="881"/>
      <c r="G1454" s="694"/>
      <c r="H1454" s="1352"/>
      <c r="I1454" s="13"/>
    </row>
    <row r="1455" spans="1:10" ht="14.5">
      <c r="A1455" s="13"/>
      <c r="B1455" s="1351"/>
      <c r="C1455" s="2271"/>
      <c r="D1455" s="1351"/>
      <c r="E1455" s="530"/>
      <c r="F1455" s="881"/>
      <c r="G1455" s="694"/>
      <c r="H1455" s="1352"/>
      <c r="I1455" s="13"/>
    </row>
    <row r="1456" spans="1:10" ht="13.5" thickBot="1"/>
    <row r="1457" spans="1:10" ht="18">
      <c r="A1457" s="1094" t="s">
        <v>9642</v>
      </c>
      <c r="B1457" s="428"/>
      <c r="C1457" s="2378"/>
      <c r="D1457" s="442"/>
      <c r="E1457" s="435"/>
      <c r="F1457" s="183"/>
      <c r="G1457" s="916"/>
      <c r="H1457" s="183"/>
      <c r="I1457" s="68"/>
    </row>
    <row r="1458" spans="1:10" ht="52.5" customHeight="1">
      <c r="A1458" s="191"/>
      <c r="B1458" s="16"/>
      <c r="C1458" s="2377"/>
      <c r="D1458" s="70"/>
      <c r="E1458" s="430"/>
      <c r="F1458" s="514"/>
      <c r="G1458" s="1506"/>
      <c r="H1458" s="16"/>
      <c r="I1458" s="132"/>
    </row>
    <row r="1459" spans="1:10">
      <c r="A1459" s="191"/>
      <c r="B1459" s="16"/>
      <c r="C1459" s="2377"/>
      <c r="D1459" s="70"/>
      <c r="E1459" s="430"/>
      <c r="F1459" s="514"/>
      <c r="G1459" s="1506"/>
      <c r="H1459" s="16"/>
      <c r="I1459" s="132"/>
    </row>
    <row r="1460" spans="1:10" ht="18" thickBot="1">
      <c r="A1460" s="926" t="s">
        <v>7302</v>
      </c>
      <c r="B1460" s="136"/>
      <c r="C1460" s="2345"/>
      <c r="D1460" s="72"/>
      <c r="E1460" s="431"/>
      <c r="F1460" s="515"/>
      <c r="G1460" s="1507"/>
      <c r="H1460" s="136"/>
      <c r="I1460" s="137"/>
    </row>
    <row r="1461" spans="1:10" ht="40">
      <c r="A1461" s="148" t="s">
        <v>1013</v>
      </c>
      <c r="B1461" s="150" t="s">
        <v>1014</v>
      </c>
      <c r="C1461" s="2285" t="s">
        <v>665</v>
      </c>
      <c r="D1461" s="969" t="s">
        <v>2923</v>
      </c>
      <c r="E1461" s="434" t="s">
        <v>10284</v>
      </c>
      <c r="F1461" s="1462" t="s">
        <v>2578</v>
      </c>
      <c r="G1461" s="967" t="s">
        <v>2427</v>
      </c>
      <c r="H1461" s="327" t="s">
        <v>493</v>
      </c>
      <c r="I1461" s="138" t="s">
        <v>4003</v>
      </c>
    </row>
    <row r="1462" spans="1:10" thickBot="1">
      <c r="A1462" s="156"/>
      <c r="B1462" s="312"/>
      <c r="C1462" s="2286" t="s">
        <v>9632</v>
      </c>
      <c r="D1462" s="373" t="s">
        <v>2428</v>
      </c>
      <c r="E1462" s="437" t="s">
        <v>264</v>
      </c>
      <c r="F1462" s="830">
        <f>'Заказ, cкидки и курсы валют'!$I$12</f>
        <v>0</v>
      </c>
      <c r="G1462" s="765"/>
      <c r="H1462" s="358"/>
      <c r="I1462" s="252"/>
    </row>
    <row r="1463" spans="1:10" ht="14.5">
      <c r="A1463" s="259" t="s">
        <v>9643</v>
      </c>
      <c r="B1463" s="1101" t="s">
        <v>3438</v>
      </c>
      <c r="C1463" s="2384">
        <v>61.44</v>
      </c>
      <c r="D1463" s="1101">
        <v>50</v>
      </c>
      <c r="E1463" s="446">
        <v>5223.8500000000004</v>
      </c>
      <c r="F1463" s="779">
        <f t="shared" ref="F1463:F1465" si="223">ROUND(E1463*(1-$F$11),2)</f>
        <v>5223.8500000000004</v>
      </c>
      <c r="G1463" s="780">
        <f>'Заказ, cкидки и курсы валют'!$J$23*F1463</f>
        <v>60074.275000000001</v>
      </c>
      <c r="H1463" s="815">
        <f t="shared" ref="H1463:H1465" si="224">ROUND((D1463/1000)*G1463,2)</f>
        <v>3003.71</v>
      </c>
      <c r="I1463" s="263"/>
    </row>
    <row r="1464" spans="1:10" ht="14.5">
      <c r="A1464" s="171" t="s">
        <v>9644</v>
      </c>
      <c r="B1464" s="1100" t="s">
        <v>3439</v>
      </c>
      <c r="C1464" s="643">
        <v>62.06</v>
      </c>
      <c r="D1464" s="1100">
        <v>25</v>
      </c>
      <c r="E1464" s="446">
        <v>11472.45</v>
      </c>
      <c r="F1464" s="471">
        <f t="shared" si="223"/>
        <v>11472.45</v>
      </c>
      <c r="G1464" s="691">
        <f>'Заказ, cкидки и курсы валют'!$J$23*F1464</f>
        <v>131933.17500000002</v>
      </c>
      <c r="H1464" s="710">
        <f t="shared" si="224"/>
        <v>3298.33</v>
      </c>
      <c r="I1464" s="168"/>
    </row>
    <row r="1465" spans="1:10" ht="15" thickBot="1">
      <c r="A1465" s="186" t="s">
        <v>9645</v>
      </c>
      <c r="B1465" s="1102" t="s">
        <v>3069</v>
      </c>
      <c r="C1465" s="831">
        <v>110</v>
      </c>
      <c r="D1465" s="1102">
        <v>25</v>
      </c>
      <c r="E1465" s="446">
        <v>15111.22</v>
      </c>
      <c r="F1465" s="775">
        <f t="shared" si="223"/>
        <v>15111.22</v>
      </c>
      <c r="G1465" s="776">
        <f>'Заказ, cкидки и курсы валют'!$J$23*F1465</f>
        <v>173779.03</v>
      </c>
      <c r="H1465" s="816">
        <f t="shared" si="224"/>
        <v>4344.4799999999996</v>
      </c>
      <c r="I1465" s="170"/>
    </row>
    <row r="1466" spans="1:10" ht="13.5" thickBot="1"/>
    <row r="1467" spans="1:10" ht="18">
      <c r="A1467" s="1094" t="s">
        <v>9642</v>
      </c>
      <c r="B1467" s="428"/>
      <c r="C1467" s="2378"/>
      <c r="D1467" s="442"/>
      <c r="E1467" s="435"/>
      <c r="F1467" s="183"/>
      <c r="G1467" s="916"/>
      <c r="H1467" s="183"/>
      <c r="I1467" s="68"/>
    </row>
    <row r="1468" spans="1:10">
      <c r="A1468" s="191"/>
      <c r="B1468" s="16"/>
      <c r="C1468" s="2377"/>
      <c r="D1468" s="70"/>
      <c r="E1468" s="430"/>
      <c r="F1468" s="514"/>
      <c r="G1468" s="1506"/>
      <c r="H1468" s="16"/>
      <c r="I1468" s="132"/>
    </row>
    <row r="1469" spans="1:10">
      <c r="A1469" s="191"/>
      <c r="B1469" s="16"/>
      <c r="C1469" s="2377"/>
      <c r="D1469" s="70"/>
      <c r="E1469" s="430"/>
      <c r="F1469" s="514"/>
      <c r="G1469" s="1506"/>
      <c r="H1469" s="16"/>
      <c r="I1469" s="132"/>
    </row>
    <row r="1470" spans="1:10" ht="18" thickBot="1">
      <c r="A1470" s="1861" t="s">
        <v>10261</v>
      </c>
      <c r="B1470" s="136"/>
      <c r="C1470" s="2345"/>
      <c r="D1470" s="72"/>
      <c r="E1470" s="431"/>
      <c r="F1470" s="515"/>
      <c r="G1470" s="1507"/>
      <c r="H1470" s="136"/>
      <c r="I1470" s="137"/>
    </row>
    <row r="1471" spans="1:10" ht="60">
      <c r="A1471" s="156" t="s">
        <v>1013</v>
      </c>
      <c r="B1471" s="157" t="s">
        <v>1014</v>
      </c>
      <c r="C1471" s="2286" t="s">
        <v>665</v>
      </c>
      <c r="D1471" s="373" t="s">
        <v>2923</v>
      </c>
      <c r="E1471" s="432" t="s">
        <v>10284</v>
      </c>
      <c r="F1471" s="516" t="s">
        <v>2578</v>
      </c>
      <c r="G1471" s="693" t="s">
        <v>2427</v>
      </c>
      <c r="H1471" s="264" t="s">
        <v>493</v>
      </c>
      <c r="I1471" s="160" t="s">
        <v>4003</v>
      </c>
      <c r="J1471" s="327" t="s">
        <v>11229</v>
      </c>
    </row>
    <row r="1472" spans="1:10" thickBot="1">
      <c r="A1472" s="156"/>
      <c r="B1472" s="312"/>
      <c r="C1472" s="2286" t="s">
        <v>9632</v>
      </c>
      <c r="D1472" s="373" t="s">
        <v>2428</v>
      </c>
      <c r="E1472" s="437" t="s">
        <v>264</v>
      </c>
      <c r="F1472" s="830">
        <f>'Заказ, cкидки и курсы валют'!$I$12</f>
        <v>0</v>
      </c>
      <c r="G1472" s="765"/>
      <c r="H1472" s="358"/>
      <c r="I1472" s="252"/>
      <c r="J1472" s="264"/>
    </row>
    <row r="1473" spans="1:10" ht="15" thickBot="1">
      <c r="A1473" s="801" t="s">
        <v>10265</v>
      </c>
      <c r="B1473" s="1463" t="s">
        <v>3069</v>
      </c>
      <c r="C1473" s="2385">
        <v>110</v>
      </c>
      <c r="D1473" s="1463">
        <v>1</v>
      </c>
      <c r="E1473" s="1654">
        <f>E1465*3</f>
        <v>45333.659999999996</v>
      </c>
      <c r="F1473" s="1655">
        <f t="shared" ref="F1473" si="225">ROUND(E1473*(1-$F$11),2)</f>
        <v>45333.66</v>
      </c>
      <c r="G1473" s="780">
        <f>H1473/D1473*1000</f>
        <v>521340.00000000006</v>
      </c>
      <c r="H1473" s="659">
        <f>ROUND(IF('Заказ, cкидки и курсы валют'!$J$23*E1473/1000*D1473&lt;387,387,'Заказ, cкидки и курсы валют'!$J$23*E1473/1000*D1473)*(1-'Заказ, cкидки и курсы валют'!$I$12),2)</f>
        <v>521.34</v>
      </c>
      <c r="I1473" s="797"/>
      <c r="J1473" s="96">
        <f>ROUND(IF(H1473&lt;'Заказ, cкидки и курсы валют'!$B$39,H1473*0.54*100/(100-'Заказ, cкидки и курсы валют'!$C$39),IF(H1473&lt;'Заказ, cкидки и курсы валют'!$B$40,H1473*0.54*100/(100-'Заказ, cкидки и курсы валют'!$C$40),IF(H1473&lt;'Заказ, cкидки и курсы валют'!$B$41,H1473*0.54*100/(100-'Заказ, cкидки и курсы валют'!$C$41),IF(H1473&lt;'Заказ, cкидки и курсы валют'!$B$42,H1473*0.54*100/(100-'Заказ, cкидки и курсы валют'!$C$42),IF(H1473&lt;'Заказ, cкидки и курсы валют'!$B$43,H1473*0.54*100/(100-'Заказ, cкидки и курсы валют'!$C$43),H1473))))),2)</f>
        <v>625.61</v>
      </c>
    </row>
  </sheetData>
  <mergeCells count="14">
    <mergeCell ref="K1:M1"/>
    <mergeCell ref="J917:J918"/>
    <mergeCell ref="J963:J964"/>
    <mergeCell ref="D889:I889"/>
    <mergeCell ref="J86:J87"/>
    <mergeCell ref="J242:J243"/>
    <mergeCell ref="J439:J440"/>
    <mergeCell ref="J623:J624"/>
    <mergeCell ref="J707:J708"/>
    <mergeCell ref="J776:J777"/>
    <mergeCell ref="J806:J807"/>
    <mergeCell ref="J838:J839"/>
    <mergeCell ref="J875:J876"/>
    <mergeCell ref="J567:J568"/>
  </mergeCells>
  <pageMargins left="0.7" right="0.7" top="0.75" bottom="0.75" header="0.3" footer="0.3"/>
  <pageSetup paperSize="9"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8">
    <tabColor rgb="FF7030A0"/>
  </sheetPr>
  <dimension ref="A1:N1303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H465" sqref="H465:H471"/>
    </sheetView>
  </sheetViews>
  <sheetFormatPr defaultRowHeight="12.5"/>
  <cols>
    <col min="1" max="1" width="26.453125" customWidth="1"/>
    <col min="2" max="2" width="50" customWidth="1"/>
    <col min="3" max="3" width="15.54296875" customWidth="1"/>
    <col min="4" max="4" width="11.54296875" customWidth="1"/>
    <col min="5" max="5" width="10.1796875" style="421" customWidth="1"/>
    <col min="6" max="6" width="9.7265625" style="1278" customWidth="1"/>
    <col min="7" max="7" width="14.1796875" style="1278" customWidth="1"/>
    <col min="8" max="8" width="23.26953125" customWidth="1"/>
    <col min="9" max="9" width="18" customWidth="1"/>
    <col min="10" max="10" width="9.1796875" customWidth="1"/>
    <col min="11" max="11" width="27.54296875" customWidth="1"/>
  </cols>
  <sheetData>
    <row r="1" spans="1:12" s="99" customFormat="1" ht="30" customHeight="1">
      <c r="A1" s="2906" t="s">
        <v>3</v>
      </c>
      <c r="B1" s="2906"/>
      <c r="C1" s="2906"/>
      <c r="D1" s="2906"/>
      <c r="E1" s="2906"/>
      <c r="F1" s="2906"/>
      <c r="G1" s="2906"/>
      <c r="H1" s="2906"/>
      <c r="I1" s="2906"/>
      <c r="J1" s="2891" t="s">
        <v>12704</v>
      </c>
      <c r="K1" s="2891"/>
      <c r="L1" s="2891"/>
    </row>
    <row r="2" spans="1:12" ht="33" customHeight="1">
      <c r="A2" s="1249" t="s">
        <v>3214</v>
      </c>
      <c r="B2" s="1249"/>
      <c r="C2" s="1249"/>
      <c r="D2" s="1249"/>
      <c r="E2" s="1783"/>
      <c r="F2" s="1250"/>
      <c r="G2" s="1251"/>
      <c r="H2" s="1252"/>
      <c r="I2" s="1253"/>
    </row>
    <row r="3" spans="1:12" ht="13.5" thickBot="1">
      <c r="A3" s="1254"/>
      <c r="B3" s="1255"/>
      <c r="C3" s="1255"/>
      <c r="D3" s="1255"/>
      <c r="E3" s="1784"/>
      <c r="F3" s="1256"/>
      <c r="G3" s="1256"/>
      <c r="H3" s="1257"/>
      <c r="I3" s="1257"/>
    </row>
    <row r="4" spans="1:12" ht="18" customHeight="1">
      <c r="A4" s="2892" t="s">
        <v>266</v>
      </c>
      <c r="B4" s="2893"/>
      <c r="C4" s="2893"/>
      <c r="D4" s="2893"/>
      <c r="E4" s="2893"/>
      <c r="F4" s="2893"/>
      <c r="G4" s="2893"/>
      <c r="H4" s="2893"/>
      <c r="I4" s="2894"/>
    </row>
    <row r="5" spans="1:12">
      <c r="A5" s="2895"/>
      <c r="B5" s="2896"/>
      <c r="C5" s="2896"/>
      <c r="D5" s="2896"/>
      <c r="E5" s="2896"/>
      <c r="F5" s="2896"/>
      <c r="G5" s="2896"/>
      <c r="H5" s="2896"/>
      <c r="I5" s="2897"/>
    </row>
    <row r="6" spans="1:12">
      <c r="A6" s="2895"/>
      <c r="B6" s="2896"/>
      <c r="C6" s="2896"/>
      <c r="D6" s="2896"/>
      <c r="E6" s="2896"/>
      <c r="F6" s="2896"/>
      <c r="G6" s="2896"/>
      <c r="H6" s="2896"/>
      <c r="I6" s="2897"/>
    </row>
    <row r="7" spans="1:12">
      <c r="A7" s="2895"/>
      <c r="B7" s="2896"/>
      <c r="C7" s="2896"/>
      <c r="D7" s="2896"/>
      <c r="E7" s="2896"/>
      <c r="F7" s="2896"/>
      <c r="G7" s="2896"/>
      <c r="H7" s="2896"/>
      <c r="I7" s="2897"/>
    </row>
    <row r="8" spans="1:12" ht="13" thickBot="1">
      <c r="A8" s="2898"/>
      <c r="B8" s="2899"/>
      <c r="C8" s="2899"/>
      <c r="D8" s="2899"/>
      <c r="E8" s="2899"/>
      <c r="F8" s="2899"/>
      <c r="G8" s="2899"/>
      <c r="H8" s="2899"/>
      <c r="I8" s="2900"/>
    </row>
    <row r="9" spans="1:12" ht="34" customHeight="1" thickBot="1">
      <c r="A9" s="1266" t="s">
        <v>1013</v>
      </c>
      <c r="B9" s="1267" t="s">
        <v>3731</v>
      </c>
      <c r="C9" s="1268" t="s">
        <v>1026</v>
      </c>
      <c r="D9" s="1268" t="s">
        <v>2923</v>
      </c>
      <c r="E9" s="1787" t="s">
        <v>12402</v>
      </c>
      <c r="F9" s="1316" t="s">
        <v>2578</v>
      </c>
      <c r="G9" s="2887" t="s">
        <v>2427</v>
      </c>
      <c r="H9" s="2889" t="s">
        <v>493</v>
      </c>
      <c r="I9" s="613" t="s">
        <v>4003</v>
      </c>
    </row>
    <row r="10" spans="1:12" ht="19.75" customHeight="1" thickBot="1">
      <c r="A10" s="1301"/>
      <c r="B10" s="1302"/>
      <c r="C10" s="1303" t="s">
        <v>3999</v>
      </c>
      <c r="D10" s="1304" t="s">
        <v>2428</v>
      </c>
      <c r="E10" s="1790" t="s">
        <v>264</v>
      </c>
      <c r="F10" s="1317">
        <f>'Заказ, cкидки и курсы валют'!$I$12</f>
        <v>0</v>
      </c>
      <c r="G10" s="2888"/>
      <c r="H10" s="2890"/>
      <c r="I10" s="614"/>
    </row>
    <row r="11" spans="1:12" ht="25">
      <c r="A11" s="1720" t="s">
        <v>1245</v>
      </c>
      <c r="B11" s="2678" t="s">
        <v>11117</v>
      </c>
      <c r="C11" s="2554" t="s">
        <v>4000</v>
      </c>
      <c r="D11" s="2555">
        <v>400</v>
      </c>
      <c r="E11" s="2766">
        <v>24.3</v>
      </c>
      <c r="F11" s="2572">
        <f t="shared" ref="F11:F19" si="0">ROUND(E11*(1-$F$10),2)</f>
        <v>24.3</v>
      </c>
      <c r="G11" s="2679">
        <f>F11*1000</f>
        <v>24300</v>
      </c>
      <c r="H11" s="2558">
        <f>F11*D11</f>
        <v>9720</v>
      </c>
      <c r="I11" s="390"/>
    </row>
    <row r="12" spans="1:12" ht="25">
      <c r="A12" s="493" t="s">
        <v>11109</v>
      </c>
      <c r="B12" s="2553" t="s">
        <v>11118</v>
      </c>
      <c r="C12" s="2559" t="s">
        <v>4001</v>
      </c>
      <c r="D12" s="2560">
        <v>400</v>
      </c>
      <c r="E12" s="2766">
        <v>28.474</v>
      </c>
      <c r="F12" s="2556">
        <f t="shared" si="0"/>
        <v>28.47</v>
      </c>
      <c r="G12" s="2557">
        <f t="shared" ref="G12:G27" si="1">F12*1000</f>
        <v>28470</v>
      </c>
      <c r="H12" s="2558">
        <f t="shared" ref="H12:H27" si="2">F12*D12</f>
        <v>11388</v>
      </c>
      <c r="I12" s="2091"/>
    </row>
    <row r="13" spans="1:12" ht="25">
      <c r="A13" s="493" t="s">
        <v>11110</v>
      </c>
      <c r="B13" s="2553" t="s">
        <v>11119</v>
      </c>
      <c r="C13" s="2559" t="s">
        <v>11113</v>
      </c>
      <c r="D13" s="2560">
        <v>300</v>
      </c>
      <c r="E13" s="2766">
        <v>28.56</v>
      </c>
      <c r="F13" s="2556">
        <f t="shared" si="0"/>
        <v>28.56</v>
      </c>
      <c r="G13" s="2557">
        <f t="shared" si="1"/>
        <v>28560</v>
      </c>
      <c r="H13" s="2558">
        <f t="shared" si="2"/>
        <v>8568</v>
      </c>
      <c r="I13" s="2091"/>
    </row>
    <row r="14" spans="1:12" ht="25">
      <c r="A14" s="493" t="s">
        <v>9230</v>
      </c>
      <c r="B14" s="2553" t="s">
        <v>11120</v>
      </c>
      <c r="C14" s="2559" t="s">
        <v>5262</v>
      </c>
      <c r="D14" s="2560">
        <v>200</v>
      </c>
      <c r="E14" s="2766">
        <v>30.27</v>
      </c>
      <c r="F14" s="2556">
        <f t="shared" si="0"/>
        <v>30.27</v>
      </c>
      <c r="G14" s="2557">
        <f t="shared" si="1"/>
        <v>30270</v>
      </c>
      <c r="H14" s="2558">
        <f t="shared" si="2"/>
        <v>6054</v>
      </c>
      <c r="I14" s="2091"/>
    </row>
    <row r="15" spans="1:12" ht="25">
      <c r="A15" s="493" t="s">
        <v>12473</v>
      </c>
      <c r="B15" s="2553" t="s">
        <v>12477</v>
      </c>
      <c r="C15" s="2559" t="s">
        <v>5263</v>
      </c>
      <c r="D15" s="2560">
        <v>200</v>
      </c>
      <c r="E15" s="2766">
        <v>35.56</v>
      </c>
      <c r="F15" s="2556">
        <f>ROUND(E15*(1-$F$10),2)</f>
        <v>35.56</v>
      </c>
      <c r="G15" s="2557">
        <f t="shared" si="1"/>
        <v>35560</v>
      </c>
      <c r="H15" s="2558">
        <f t="shared" si="2"/>
        <v>7112</v>
      </c>
      <c r="I15" s="2091"/>
    </row>
    <row r="16" spans="1:12" ht="25">
      <c r="A16" s="493" t="s">
        <v>12474</v>
      </c>
      <c r="B16" s="2553" t="s">
        <v>11121</v>
      </c>
      <c r="C16" s="2559" t="s">
        <v>5264</v>
      </c>
      <c r="D16" s="2560">
        <v>180</v>
      </c>
      <c r="E16" s="2766">
        <v>37.799999999999997</v>
      </c>
      <c r="F16" s="2556">
        <f t="shared" si="0"/>
        <v>37.799999999999997</v>
      </c>
      <c r="G16" s="2557">
        <f t="shared" si="1"/>
        <v>37800</v>
      </c>
      <c r="H16" s="2558">
        <f>F16*D16</f>
        <v>6803.9999999999991</v>
      </c>
      <c r="I16" s="2091"/>
    </row>
    <row r="17" spans="1:9" ht="25">
      <c r="A17" s="493" t="s">
        <v>9231</v>
      </c>
      <c r="B17" s="2553" t="s">
        <v>11122</v>
      </c>
      <c r="C17" s="2559" t="s">
        <v>5265</v>
      </c>
      <c r="D17" s="2560">
        <v>100</v>
      </c>
      <c r="E17" s="2766">
        <v>45.22</v>
      </c>
      <c r="F17" s="2556">
        <f t="shared" si="0"/>
        <v>45.22</v>
      </c>
      <c r="G17" s="2557">
        <f t="shared" si="1"/>
        <v>45220</v>
      </c>
      <c r="H17" s="2558">
        <f t="shared" si="2"/>
        <v>4522</v>
      </c>
      <c r="I17" s="2091"/>
    </row>
    <row r="18" spans="1:9" ht="25">
      <c r="A18" s="493" t="s">
        <v>11111</v>
      </c>
      <c r="B18" s="2553" t="s">
        <v>11123</v>
      </c>
      <c r="C18" s="2559" t="s">
        <v>5266</v>
      </c>
      <c r="D18" s="2561">
        <v>200</v>
      </c>
      <c r="E18" s="2766">
        <v>55.72</v>
      </c>
      <c r="F18" s="2556">
        <f t="shared" si="0"/>
        <v>55.72</v>
      </c>
      <c r="G18" s="2557">
        <f t="shared" si="1"/>
        <v>55720</v>
      </c>
      <c r="H18" s="2558">
        <f t="shared" si="2"/>
        <v>11144</v>
      </c>
      <c r="I18" s="2091"/>
    </row>
    <row r="19" spans="1:9" ht="25">
      <c r="A19" s="493" t="s">
        <v>9228</v>
      </c>
      <c r="B19" s="2553" t="s">
        <v>11124</v>
      </c>
      <c r="C19" s="2559" t="s">
        <v>5267</v>
      </c>
      <c r="D19" s="2562">
        <v>140</v>
      </c>
      <c r="E19" s="2766">
        <v>66.05</v>
      </c>
      <c r="F19" s="2556">
        <f t="shared" si="0"/>
        <v>66.05</v>
      </c>
      <c r="G19" s="2557">
        <f t="shared" si="1"/>
        <v>66050</v>
      </c>
      <c r="H19" s="2558">
        <f t="shared" si="2"/>
        <v>9247</v>
      </c>
      <c r="I19" s="2091"/>
    </row>
    <row r="20" spans="1:9" ht="25">
      <c r="A20" s="493" t="s">
        <v>9229</v>
      </c>
      <c r="B20" s="2553" t="s">
        <v>11125</v>
      </c>
      <c r="C20" s="2559" t="s">
        <v>5267</v>
      </c>
      <c r="D20" s="2560">
        <v>140</v>
      </c>
      <c r="E20" s="2766">
        <v>64.717789999999994</v>
      </c>
      <c r="F20" s="2556">
        <f t="shared" ref="F20:F27" si="3">ROUND(E20*(1-$F$10),2)</f>
        <v>64.72</v>
      </c>
      <c r="G20" s="2557">
        <f t="shared" si="1"/>
        <v>64720</v>
      </c>
      <c r="H20" s="2558">
        <f t="shared" si="2"/>
        <v>9060.7999999999993</v>
      </c>
      <c r="I20" s="2091"/>
    </row>
    <row r="21" spans="1:9" ht="25">
      <c r="A21" s="493" t="s">
        <v>9232</v>
      </c>
      <c r="B21" s="2553" t="s">
        <v>11126</v>
      </c>
      <c r="C21" s="2559" t="s">
        <v>5268</v>
      </c>
      <c r="D21" s="2560">
        <v>100</v>
      </c>
      <c r="E21" s="2766">
        <v>71.900000000000006</v>
      </c>
      <c r="F21" s="2556">
        <f t="shared" si="3"/>
        <v>71.900000000000006</v>
      </c>
      <c r="G21" s="2557">
        <f t="shared" si="1"/>
        <v>71900</v>
      </c>
      <c r="H21" s="2558">
        <f t="shared" si="2"/>
        <v>7190.0000000000009</v>
      </c>
      <c r="I21" s="2091"/>
    </row>
    <row r="22" spans="1:9" ht="25">
      <c r="A22" s="493" t="s">
        <v>11112</v>
      </c>
      <c r="B22" s="2553" t="s">
        <v>11127</v>
      </c>
      <c r="C22" s="2559" t="s">
        <v>11114</v>
      </c>
      <c r="D22" s="2560">
        <v>50</v>
      </c>
      <c r="E22" s="2766">
        <v>79.239999999999995</v>
      </c>
      <c r="F22" s="2556">
        <f t="shared" si="3"/>
        <v>79.239999999999995</v>
      </c>
      <c r="G22" s="2557">
        <f t="shared" si="1"/>
        <v>79240</v>
      </c>
      <c r="H22" s="2558">
        <f t="shared" si="2"/>
        <v>3961.9999999999995</v>
      </c>
      <c r="I22" s="2091"/>
    </row>
    <row r="23" spans="1:9" ht="25">
      <c r="A23" s="493" t="s">
        <v>9715</v>
      </c>
      <c r="B23" s="2553" t="s">
        <v>11128</v>
      </c>
      <c r="C23" s="2559" t="s">
        <v>5269</v>
      </c>
      <c r="D23" s="2560">
        <v>100</v>
      </c>
      <c r="E23" s="2766">
        <v>74.819999999999993</v>
      </c>
      <c r="F23" s="2556">
        <f t="shared" si="3"/>
        <v>74.819999999999993</v>
      </c>
      <c r="G23" s="2557">
        <f t="shared" si="1"/>
        <v>74820</v>
      </c>
      <c r="H23" s="2558">
        <f t="shared" si="2"/>
        <v>7481.9999999999991</v>
      </c>
      <c r="I23" s="2091"/>
    </row>
    <row r="24" spans="1:9" ht="25">
      <c r="A24" s="493" t="s">
        <v>9233</v>
      </c>
      <c r="B24" s="2553" t="s">
        <v>11129</v>
      </c>
      <c r="C24" s="2559" t="s">
        <v>11115</v>
      </c>
      <c r="D24" s="2560">
        <v>100</v>
      </c>
      <c r="E24" s="2766">
        <v>81.260000000000005</v>
      </c>
      <c r="F24" s="2556">
        <f t="shared" si="3"/>
        <v>81.260000000000005</v>
      </c>
      <c r="G24" s="2557">
        <f t="shared" si="1"/>
        <v>81260</v>
      </c>
      <c r="H24" s="2558">
        <f t="shared" si="2"/>
        <v>8126.0000000000009</v>
      </c>
      <c r="I24" s="2091"/>
    </row>
    <row r="25" spans="1:9" ht="25">
      <c r="A25" s="493" t="s">
        <v>12475</v>
      </c>
      <c r="B25" s="2553" t="s">
        <v>12476</v>
      </c>
      <c r="C25" s="2559" t="s">
        <v>5270</v>
      </c>
      <c r="D25" s="2560">
        <v>60</v>
      </c>
      <c r="E25" s="2766">
        <v>136.08000000000001</v>
      </c>
      <c r="F25" s="2556">
        <f t="shared" si="3"/>
        <v>136.08000000000001</v>
      </c>
      <c r="G25" s="2557">
        <f t="shared" si="1"/>
        <v>136080</v>
      </c>
      <c r="H25" s="2558">
        <f t="shared" si="2"/>
        <v>8164.8000000000011</v>
      </c>
      <c r="I25" s="2091"/>
    </row>
    <row r="26" spans="1:9" ht="25">
      <c r="A26" s="493" t="s">
        <v>12455</v>
      </c>
      <c r="B26" s="2553" t="s">
        <v>12456</v>
      </c>
      <c r="C26" s="2559" t="s">
        <v>12454</v>
      </c>
      <c r="D26" s="2560">
        <v>10</v>
      </c>
      <c r="E26" s="2766">
        <v>154.69999999999999</v>
      </c>
      <c r="F26" s="2556">
        <f t="shared" si="3"/>
        <v>154.69999999999999</v>
      </c>
      <c r="G26" s="2557">
        <f t="shared" si="1"/>
        <v>154700</v>
      </c>
      <c r="H26" s="2558">
        <f t="shared" si="2"/>
        <v>1547</v>
      </c>
      <c r="I26" s="2091"/>
    </row>
    <row r="27" spans="1:9" ht="25.5" thickBot="1">
      <c r="A27" s="2512" t="s">
        <v>12478</v>
      </c>
      <c r="B27" s="2563" t="s">
        <v>11130</v>
      </c>
      <c r="C27" s="2564" t="s">
        <v>11116</v>
      </c>
      <c r="D27" s="2565">
        <v>30</v>
      </c>
      <c r="E27" s="2766">
        <v>239.23</v>
      </c>
      <c r="F27" s="2566">
        <f t="shared" si="3"/>
        <v>239.23</v>
      </c>
      <c r="G27" s="2567">
        <f t="shared" si="1"/>
        <v>239230</v>
      </c>
      <c r="H27" s="2568">
        <f t="shared" si="2"/>
        <v>7176.9</v>
      </c>
      <c r="I27" s="2076"/>
    </row>
    <row r="28" spans="1:9">
      <c r="A28" s="2467"/>
      <c r="B28" s="2469"/>
      <c r="C28" s="183"/>
      <c r="D28" s="183"/>
      <c r="E28" s="183"/>
      <c r="F28" s="183"/>
      <c r="G28" s="183"/>
      <c r="H28" s="183"/>
      <c r="I28" s="2530"/>
    </row>
    <row r="29" spans="1:9" ht="13" thickBot="1">
      <c r="A29" s="2470"/>
      <c r="B29" s="194"/>
      <c r="C29" s="194"/>
      <c r="D29" s="194"/>
      <c r="E29" s="194"/>
      <c r="F29" s="194"/>
      <c r="G29" s="194"/>
      <c r="H29" s="194"/>
      <c r="I29" s="2023"/>
    </row>
    <row r="30" spans="1:9" ht="32.25" customHeight="1">
      <c r="A30" s="2892" t="s">
        <v>3216</v>
      </c>
      <c r="B30" s="2893"/>
      <c r="C30" s="2893"/>
      <c r="D30" s="2893"/>
      <c r="E30" s="2893"/>
      <c r="F30" s="2893"/>
      <c r="G30" s="2893"/>
      <c r="H30" s="2893"/>
      <c r="I30" s="2894"/>
    </row>
    <row r="31" spans="1:9" ht="13.5" customHeight="1">
      <c r="A31" s="2903" t="s">
        <v>3217</v>
      </c>
      <c r="B31" s="2904"/>
      <c r="C31" s="2904"/>
      <c r="D31" s="2904"/>
      <c r="E31" s="2904"/>
      <c r="F31" s="2904"/>
      <c r="G31" s="2904"/>
      <c r="H31" s="2904"/>
      <c r="I31" s="2905"/>
    </row>
    <row r="32" spans="1:9" ht="13">
      <c r="A32" s="989"/>
      <c r="B32" s="584"/>
      <c r="C32" s="1258"/>
      <c r="D32" s="1279"/>
      <c r="E32" s="1785"/>
      <c r="F32" s="1259"/>
      <c r="G32" s="1260"/>
      <c r="H32" s="584"/>
      <c r="I32" s="551"/>
    </row>
    <row r="33" spans="1:9" ht="13">
      <c r="A33" s="989"/>
      <c r="B33" s="584"/>
      <c r="C33" s="1258"/>
      <c r="D33" s="1279"/>
      <c r="E33" s="1785"/>
      <c r="F33" s="1259"/>
      <c r="G33" s="1260"/>
      <c r="H33" s="584"/>
      <c r="I33" s="551"/>
    </row>
    <row r="34" spans="1:9" ht="13.5" thickBot="1">
      <c r="A34" s="1261"/>
      <c r="B34" s="1262"/>
      <c r="C34" s="1263"/>
      <c r="D34" s="1280"/>
      <c r="E34" s="1786"/>
      <c r="F34" s="1264"/>
      <c r="G34" s="1265"/>
      <c r="H34" s="1262"/>
      <c r="I34" s="572"/>
    </row>
    <row r="35" spans="1:9" ht="21.5" thickBot="1">
      <c r="A35" s="1270" t="s">
        <v>1013</v>
      </c>
      <c r="B35" s="1271" t="s">
        <v>1014</v>
      </c>
      <c r="C35" s="1268" t="s">
        <v>665</v>
      </c>
      <c r="D35" s="1272" t="s">
        <v>2923</v>
      </c>
      <c r="E35" s="2230" t="s">
        <v>3218</v>
      </c>
      <c r="F35" s="1281" t="s">
        <v>2578</v>
      </c>
      <c r="G35" s="2907" t="s">
        <v>2427</v>
      </c>
      <c r="H35" s="2908" t="s">
        <v>493</v>
      </c>
      <c r="I35" s="1282" t="s">
        <v>4003</v>
      </c>
    </row>
    <row r="36" spans="1:9" ht="21" customHeight="1" thickBot="1">
      <c r="A36" s="1270"/>
      <c r="B36" s="1271"/>
      <c r="C36" s="1272" t="s">
        <v>3419</v>
      </c>
      <c r="D36" s="1273" t="s">
        <v>2428</v>
      </c>
      <c r="E36" s="2231" t="s">
        <v>264</v>
      </c>
      <c r="F36" s="758">
        <f>'Заказ, cкидки и курсы валют'!$I$12</f>
        <v>0</v>
      </c>
      <c r="G36" s="2901"/>
      <c r="H36" s="2902"/>
      <c r="I36" s="1274"/>
    </row>
    <row r="37" spans="1:9" ht="13.5" thickBot="1">
      <c r="A37" s="1283" t="s">
        <v>9337</v>
      </c>
      <c r="B37" s="261" t="s">
        <v>9371</v>
      </c>
      <c r="C37" s="261"/>
      <c r="D37" s="310">
        <v>10</v>
      </c>
      <c r="E37" s="447">
        <v>44.44</v>
      </c>
      <c r="F37" s="1284">
        <f>ROUND(E37*(1-$F$10),2)</f>
        <v>44.44</v>
      </c>
      <c r="G37" s="1285">
        <f>F37*1000</f>
        <v>44440</v>
      </c>
      <c r="H37" s="1275">
        <f>F37*D37</f>
        <v>444.4</v>
      </c>
      <c r="I37" s="262"/>
    </row>
    <row r="38" spans="1:9" ht="13.5" thickBot="1">
      <c r="A38" s="1286" t="s">
        <v>9338</v>
      </c>
      <c r="B38" s="15" t="s">
        <v>9372</v>
      </c>
      <c r="C38" s="15"/>
      <c r="D38" s="96">
        <v>10</v>
      </c>
      <c r="E38" s="447">
        <v>43.28</v>
      </c>
      <c r="F38" s="1287">
        <f t="shared" ref="F38:F69" si="4">ROUND(E38*(1-$F$10),2)</f>
        <v>43.28</v>
      </c>
      <c r="G38" s="1288">
        <f t="shared" ref="G38:G69" si="5">F38*1000</f>
        <v>43280</v>
      </c>
      <c r="H38" s="1275">
        <f t="shared" ref="H38:H70" si="6">F38*D38</f>
        <v>432.8</v>
      </c>
      <c r="I38" s="253"/>
    </row>
    <row r="39" spans="1:9" ht="13.5" thickBot="1">
      <c r="A39" s="1286" t="s">
        <v>9339</v>
      </c>
      <c r="B39" s="15" t="s">
        <v>9373</v>
      </c>
      <c r="C39" s="15"/>
      <c r="D39" s="96">
        <v>10</v>
      </c>
      <c r="E39" s="447">
        <v>45.13</v>
      </c>
      <c r="F39" s="1287">
        <f t="shared" si="4"/>
        <v>45.13</v>
      </c>
      <c r="G39" s="1288">
        <f t="shared" si="5"/>
        <v>45130</v>
      </c>
      <c r="H39" s="1275">
        <f t="shared" si="6"/>
        <v>451.3</v>
      </c>
      <c r="I39" s="253"/>
    </row>
    <row r="40" spans="1:9" ht="13.5" thickBot="1">
      <c r="A40" s="1286" t="s">
        <v>9340</v>
      </c>
      <c r="B40" s="15" t="s">
        <v>9374</v>
      </c>
      <c r="C40" s="15"/>
      <c r="D40" s="96">
        <v>10</v>
      </c>
      <c r="E40" s="447">
        <v>45.77</v>
      </c>
      <c r="F40" s="1287">
        <f t="shared" si="4"/>
        <v>45.77</v>
      </c>
      <c r="G40" s="1288">
        <f t="shared" si="5"/>
        <v>45770</v>
      </c>
      <c r="H40" s="1275">
        <f t="shared" si="6"/>
        <v>457.70000000000005</v>
      </c>
      <c r="I40" s="253"/>
    </row>
    <row r="41" spans="1:9" ht="13.5" thickBot="1">
      <c r="A41" s="1286" t="s">
        <v>9341</v>
      </c>
      <c r="B41" s="15" t="s">
        <v>9375</v>
      </c>
      <c r="C41" s="15"/>
      <c r="D41" s="96">
        <v>10</v>
      </c>
      <c r="E41" s="447">
        <v>53.17</v>
      </c>
      <c r="F41" s="1287">
        <f t="shared" si="4"/>
        <v>53.17</v>
      </c>
      <c r="G41" s="1288">
        <f t="shared" si="5"/>
        <v>53170</v>
      </c>
      <c r="H41" s="1275">
        <f t="shared" si="6"/>
        <v>531.70000000000005</v>
      </c>
      <c r="I41" s="253"/>
    </row>
    <row r="42" spans="1:9" ht="13.5" thickBot="1">
      <c r="A42" s="1286" t="s">
        <v>9342</v>
      </c>
      <c r="B42" s="15" t="s">
        <v>9376</v>
      </c>
      <c r="C42" s="15"/>
      <c r="D42" s="96">
        <v>10</v>
      </c>
      <c r="E42" s="447">
        <v>53.17</v>
      </c>
      <c r="F42" s="1287">
        <f t="shared" si="4"/>
        <v>53.17</v>
      </c>
      <c r="G42" s="1288">
        <f t="shared" si="5"/>
        <v>53170</v>
      </c>
      <c r="H42" s="1275">
        <f t="shared" si="6"/>
        <v>531.70000000000005</v>
      </c>
      <c r="I42" s="253"/>
    </row>
    <row r="43" spans="1:9" ht="13.5" thickBot="1">
      <c r="A43" s="1286" t="s">
        <v>9343</v>
      </c>
      <c r="B43" s="15" t="s">
        <v>9377</v>
      </c>
      <c r="C43" s="15"/>
      <c r="D43" s="96">
        <v>10</v>
      </c>
      <c r="E43" s="447">
        <v>57.5</v>
      </c>
      <c r="F43" s="1287">
        <f t="shared" si="4"/>
        <v>57.5</v>
      </c>
      <c r="G43" s="1288">
        <f t="shared" si="5"/>
        <v>57500</v>
      </c>
      <c r="H43" s="1275">
        <f t="shared" si="6"/>
        <v>575</v>
      </c>
      <c r="I43" s="253"/>
    </row>
    <row r="44" spans="1:9" ht="13.5" thickBot="1">
      <c r="A44" s="1286" t="s">
        <v>9344</v>
      </c>
      <c r="B44" s="15" t="s">
        <v>9378</v>
      </c>
      <c r="C44" s="15"/>
      <c r="D44" s="96">
        <v>10</v>
      </c>
      <c r="E44" s="447">
        <v>58.74</v>
      </c>
      <c r="F44" s="1287">
        <f t="shared" si="4"/>
        <v>58.74</v>
      </c>
      <c r="G44" s="1288">
        <f t="shared" si="5"/>
        <v>58740</v>
      </c>
      <c r="H44" s="1275">
        <f t="shared" si="6"/>
        <v>587.4</v>
      </c>
      <c r="I44" s="253"/>
    </row>
    <row r="45" spans="1:9" ht="13.5" thickBot="1">
      <c r="A45" s="1286" t="s">
        <v>9345</v>
      </c>
      <c r="B45" s="15" t="s">
        <v>9379</v>
      </c>
      <c r="C45" s="15"/>
      <c r="D45" s="96">
        <v>10</v>
      </c>
      <c r="E45" s="447">
        <v>72.95</v>
      </c>
      <c r="F45" s="1287">
        <f t="shared" si="4"/>
        <v>72.95</v>
      </c>
      <c r="G45" s="1288">
        <f t="shared" si="5"/>
        <v>72950</v>
      </c>
      <c r="H45" s="1275">
        <f t="shared" si="6"/>
        <v>729.5</v>
      </c>
      <c r="I45" s="253"/>
    </row>
    <row r="46" spans="1:9" ht="13.5" thickBot="1">
      <c r="A46" s="1286" t="s">
        <v>9346</v>
      </c>
      <c r="B46" s="15" t="s">
        <v>9380</v>
      </c>
      <c r="C46" s="15"/>
      <c r="D46" s="96">
        <v>10</v>
      </c>
      <c r="E46" s="447">
        <v>77.28</v>
      </c>
      <c r="F46" s="1287">
        <f t="shared" si="4"/>
        <v>77.28</v>
      </c>
      <c r="G46" s="1288">
        <f t="shared" si="5"/>
        <v>77280</v>
      </c>
      <c r="H46" s="1275">
        <f t="shared" si="6"/>
        <v>772.8</v>
      </c>
      <c r="I46" s="253"/>
    </row>
    <row r="47" spans="1:9" ht="13.5" thickBot="1">
      <c r="A47" s="1286" t="s">
        <v>9347</v>
      </c>
      <c r="B47" s="15" t="s">
        <v>9381</v>
      </c>
      <c r="C47" s="15"/>
      <c r="D47" s="96">
        <v>10</v>
      </c>
      <c r="E47" s="447">
        <v>76.680000000000007</v>
      </c>
      <c r="F47" s="1287">
        <f t="shared" si="4"/>
        <v>76.680000000000007</v>
      </c>
      <c r="G47" s="1288">
        <f t="shared" si="5"/>
        <v>76680</v>
      </c>
      <c r="H47" s="1275">
        <f t="shared" si="6"/>
        <v>766.80000000000007</v>
      </c>
      <c r="I47" s="253"/>
    </row>
    <row r="48" spans="1:9" ht="13.5" thickBot="1">
      <c r="A48" s="1286" t="s">
        <v>9348</v>
      </c>
      <c r="B48" s="15" t="s">
        <v>9382</v>
      </c>
      <c r="C48" s="15"/>
      <c r="D48" s="96">
        <v>10</v>
      </c>
      <c r="E48" s="447">
        <v>80.959999999999994</v>
      </c>
      <c r="F48" s="1287">
        <f t="shared" si="4"/>
        <v>80.959999999999994</v>
      </c>
      <c r="G48" s="1288">
        <f t="shared" si="5"/>
        <v>80960</v>
      </c>
      <c r="H48" s="1275">
        <f t="shared" si="6"/>
        <v>809.59999999999991</v>
      </c>
      <c r="I48" s="253"/>
    </row>
    <row r="49" spans="1:9" ht="13.5" thickBot="1">
      <c r="A49" s="1286" t="s">
        <v>9349</v>
      </c>
      <c r="B49" s="15" t="s">
        <v>9383</v>
      </c>
      <c r="C49" s="15"/>
      <c r="D49" s="96">
        <v>10</v>
      </c>
      <c r="E49" s="447">
        <v>84.52</v>
      </c>
      <c r="F49" s="1287">
        <f t="shared" si="4"/>
        <v>84.52</v>
      </c>
      <c r="G49" s="1288">
        <f t="shared" si="5"/>
        <v>84520</v>
      </c>
      <c r="H49" s="1275">
        <f t="shared" si="6"/>
        <v>845.19999999999993</v>
      </c>
      <c r="I49" s="253"/>
    </row>
    <row r="50" spans="1:9" ht="13.5" thickBot="1">
      <c r="A50" s="2034" t="s">
        <v>9350</v>
      </c>
      <c r="B50" s="455" t="s">
        <v>9384</v>
      </c>
      <c r="C50" s="455"/>
      <c r="D50" s="400">
        <v>10</v>
      </c>
      <c r="E50" s="1863">
        <v>82.84</v>
      </c>
      <c r="F50" s="2569">
        <f t="shared" si="4"/>
        <v>82.84</v>
      </c>
      <c r="G50" s="2570">
        <f t="shared" si="5"/>
        <v>82840</v>
      </c>
      <c r="H50" s="1275">
        <f t="shared" si="6"/>
        <v>828.40000000000009</v>
      </c>
      <c r="I50" s="253"/>
    </row>
    <row r="51" spans="1:9" ht="13.5" thickBot="1">
      <c r="A51" s="2034" t="s">
        <v>9351</v>
      </c>
      <c r="B51" s="455" t="s">
        <v>9385</v>
      </c>
      <c r="C51" s="455"/>
      <c r="D51" s="400">
        <v>10</v>
      </c>
      <c r="E51" s="1863">
        <v>118.08</v>
      </c>
      <c r="F51" s="2569">
        <f t="shared" si="4"/>
        <v>118.08</v>
      </c>
      <c r="G51" s="2570">
        <f t="shared" si="5"/>
        <v>118080</v>
      </c>
      <c r="H51" s="1275">
        <f t="shared" si="6"/>
        <v>1180.8</v>
      </c>
      <c r="I51" s="253"/>
    </row>
    <row r="52" spans="1:9" ht="13.5" thickBot="1">
      <c r="A52" s="2034" t="s">
        <v>9352</v>
      </c>
      <c r="B52" s="455" t="s">
        <v>9386</v>
      </c>
      <c r="C52" s="455"/>
      <c r="D52" s="400">
        <v>10</v>
      </c>
      <c r="E52" s="1863">
        <v>126.21</v>
      </c>
      <c r="F52" s="2569">
        <f t="shared" si="4"/>
        <v>126.21</v>
      </c>
      <c r="G52" s="2570">
        <f t="shared" si="5"/>
        <v>126210</v>
      </c>
      <c r="H52" s="1275">
        <f t="shared" si="6"/>
        <v>1262.0999999999999</v>
      </c>
      <c r="I52" s="253"/>
    </row>
    <row r="53" spans="1:9" ht="13.5" thickBot="1">
      <c r="A53" s="2034" t="s">
        <v>9353</v>
      </c>
      <c r="B53" s="455" t="s">
        <v>9387</v>
      </c>
      <c r="C53" s="455"/>
      <c r="D53" s="400">
        <v>10</v>
      </c>
      <c r="E53" s="1863">
        <v>124.88</v>
      </c>
      <c r="F53" s="2569">
        <f t="shared" si="4"/>
        <v>124.88</v>
      </c>
      <c r="G53" s="2570">
        <f t="shared" si="5"/>
        <v>124880</v>
      </c>
      <c r="H53" s="1275">
        <f t="shared" si="6"/>
        <v>1248.8</v>
      </c>
      <c r="I53" s="253"/>
    </row>
    <row r="54" spans="1:9" ht="13.5" thickBot="1">
      <c r="A54" s="2034" t="s">
        <v>9354</v>
      </c>
      <c r="B54" s="455" t="s">
        <v>9388</v>
      </c>
      <c r="C54" s="455"/>
      <c r="D54" s="400">
        <v>10</v>
      </c>
      <c r="E54" s="1863">
        <v>132.05000000000001</v>
      </c>
      <c r="F54" s="2569">
        <f t="shared" si="4"/>
        <v>132.05000000000001</v>
      </c>
      <c r="G54" s="2570">
        <f t="shared" si="5"/>
        <v>132050</v>
      </c>
      <c r="H54" s="1275">
        <f t="shared" si="6"/>
        <v>1320.5</v>
      </c>
      <c r="I54" s="253"/>
    </row>
    <row r="55" spans="1:9" ht="13.5" thickBot="1">
      <c r="A55" s="2034" t="s">
        <v>9355</v>
      </c>
      <c r="B55" s="455" t="s">
        <v>9389</v>
      </c>
      <c r="C55" s="455"/>
      <c r="D55" s="400">
        <v>10</v>
      </c>
      <c r="E55" s="1863">
        <v>138.06</v>
      </c>
      <c r="F55" s="2569">
        <f t="shared" si="4"/>
        <v>138.06</v>
      </c>
      <c r="G55" s="2570">
        <f t="shared" si="5"/>
        <v>138060</v>
      </c>
      <c r="H55" s="1275">
        <f t="shared" si="6"/>
        <v>1380.6</v>
      </c>
      <c r="I55" s="253"/>
    </row>
    <row r="56" spans="1:9" ht="13.5" thickBot="1">
      <c r="A56" s="2034" t="s">
        <v>9356</v>
      </c>
      <c r="B56" s="455" t="s">
        <v>9390</v>
      </c>
      <c r="C56" s="455"/>
      <c r="D56" s="400">
        <v>10</v>
      </c>
      <c r="E56" s="1863">
        <v>138.06</v>
      </c>
      <c r="F56" s="2569">
        <f t="shared" si="4"/>
        <v>138.06</v>
      </c>
      <c r="G56" s="2570">
        <f t="shared" si="5"/>
        <v>138060</v>
      </c>
      <c r="H56" s="1275">
        <f t="shared" si="6"/>
        <v>1380.6</v>
      </c>
      <c r="I56" s="253"/>
    </row>
    <row r="57" spans="1:9" ht="13.5" thickBot="1">
      <c r="A57" s="2034" t="s">
        <v>9357</v>
      </c>
      <c r="B57" s="455" t="s">
        <v>9391</v>
      </c>
      <c r="C57" s="455"/>
      <c r="D57" s="400">
        <v>10</v>
      </c>
      <c r="E57" s="1863">
        <v>142.5</v>
      </c>
      <c r="F57" s="2569">
        <f t="shared" si="4"/>
        <v>142.5</v>
      </c>
      <c r="G57" s="2570">
        <f t="shared" si="5"/>
        <v>142500</v>
      </c>
      <c r="H57" s="1275">
        <f t="shared" si="6"/>
        <v>1425</v>
      </c>
      <c r="I57" s="253"/>
    </row>
    <row r="58" spans="1:9" ht="13.5" thickBot="1">
      <c r="A58" s="2034" t="s">
        <v>9358</v>
      </c>
      <c r="B58" s="455" t="s">
        <v>9392</v>
      </c>
      <c r="C58" s="455"/>
      <c r="D58" s="400">
        <v>10</v>
      </c>
      <c r="E58" s="1863">
        <v>142.5</v>
      </c>
      <c r="F58" s="2569">
        <f t="shared" si="4"/>
        <v>142.5</v>
      </c>
      <c r="G58" s="2570">
        <f t="shared" si="5"/>
        <v>142500</v>
      </c>
      <c r="H58" s="1275">
        <f t="shared" si="6"/>
        <v>1425</v>
      </c>
      <c r="I58" s="253"/>
    </row>
    <row r="59" spans="1:9" ht="13.5" thickBot="1">
      <c r="A59" s="2034" t="s">
        <v>9359</v>
      </c>
      <c r="B59" s="455" t="s">
        <v>9393</v>
      </c>
      <c r="C59" s="455"/>
      <c r="D59" s="400">
        <v>10</v>
      </c>
      <c r="E59" s="1863">
        <v>145.91</v>
      </c>
      <c r="F59" s="2569">
        <f t="shared" si="4"/>
        <v>145.91</v>
      </c>
      <c r="G59" s="2570">
        <f t="shared" si="5"/>
        <v>145910</v>
      </c>
      <c r="H59" s="1275">
        <f t="shared" si="6"/>
        <v>1459.1</v>
      </c>
      <c r="I59" s="253"/>
    </row>
    <row r="60" spans="1:9" ht="13.5" thickBot="1">
      <c r="A60" s="2034" t="s">
        <v>9360</v>
      </c>
      <c r="B60" s="455" t="s">
        <v>9394</v>
      </c>
      <c r="C60" s="455"/>
      <c r="D60" s="400">
        <v>10</v>
      </c>
      <c r="E60" s="1863">
        <v>145.91</v>
      </c>
      <c r="F60" s="2569">
        <f t="shared" si="4"/>
        <v>145.91</v>
      </c>
      <c r="G60" s="2570">
        <f t="shared" si="5"/>
        <v>145910</v>
      </c>
      <c r="H60" s="1275">
        <f t="shared" si="6"/>
        <v>1459.1</v>
      </c>
      <c r="I60" s="253"/>
    </row>
    <row r="61" spans="1:9" ht="13.5" thickBot="1">
      <c r="A61" s="2034" t="s">
        <v>9361</v>
      </c>
      <c r="B61" s="455" t="s">
        <v>9395</v>
      </c>
      <c r="C61" s="455"/>
      <c r="D61" s="400">
        <v>10</v>
      </c>
      <c r="E61" s="1863">
        <v>200.32</v>
      </c>
      <c r="F61" s="2569">
        <f t="shared" si="4"/>
        <v>200.32</v>
      </c>
      <c r="G61" s="2570">
        <f t="shared" si="5"/>
        <v>200320</v>
      </c>
      <c r="H61" s="1275">
        <f t="shared" si="6"/>
        <v>2003.1999999999998</v>
      </c>
      <c r="I61" s="253"/>
    </row>
    <row r="62" spans="1:9" ht="13.5" thickBot="1">
      <c r="A62" s="1286" t="s">
        <v>9362</v>
      </c>
      <c r="B62" s="15" t="s">
        <v>9396</v>
      </c>
      <c r="C62" s="15"/>
      <c r="D62" s="96">
        <v>10</v>
      </c>
      <c r="E62" s="447">
        <v>214.61</v>
      </c>
      <c r="F62" s="1287">
        <f t="shared" si="4"/>
        <v>214.61</v>
      </c>
      <c r="G62" s="1288">
        <f t="shared" si="5"/>
        <v>214610</v>
      </c>
      <c r="H62" s="1275">
        <f t="shared" si="6"/>
        <v>2146.1000000000004</v>
      </c>
      <c r="I62" s="253"/>
    </row>
    <row r="63" spans="1:9" ht="13.5" thickBot="1">
      <c r="A63" s="1286" t="s">
        <v>9363</v>
      </c>
      <c r="B63" s="15" t="s">
        <v>9397</v>
      </c>
      <c r="C63" s="15"/>
      <c r="D63" s="96">
        <v>10</v>
      </c>
      <c r="E63" s="447">
        <v>220.7</v>
      </c>
      <c r="F63" s="1287">
        <f t="shared" si="4"/>
        <v>220.7</v>
      </c>
      <c r="G63" s="1288">
        <f t="shared" si="5"/>
        <v>220700</v>
      </c>
      <c r="H63" s="1275">
        <f t="shared" si="6"/>
        <v>2207</v>
      </c>
      <c r="I63" s="253"/>
    </row>
    <row r="64" spans="1:9" ht="13.5" thickBot="1">
      <c r="A64" s="1286" t="s">
        <v>9364</v>
      </c>
      <c r="B64" s="15" t="s">
        <v>9398</v>
      </c>
      <c r="C64" s="15"/>
      <c r="D64" s="96">
        <v>10</v>
      </c>
      <c r="E64" s="447">
        <v>220</v>
      </c>
      <c r="F64" s="1287">
        <f t="shared" si="4"/>
        <v>220</v>
      </c>
      <c r="G64" s="1288">
        <f t="shared" si="5"/>
        <v>220000</v>
      </c>
      <c r="H64" s="1275">
        <f t="shared" si="6"/>
        <v>2200</v>
      </c>
      <c r="I64" s="253"/>
    </row>
    <row r="65" spans="1:9" ht="13.5" thickBot="1">
      <c r="A65" s="1286" t="s">
        <v>9365</v>
      </c>
      <c r="B65" s="15" t="s">
        <v>9399</v>
      </c>
      <c r="C65" s="15"/>
      <c r="D65" s="96">
        <v>10</v>
      </c>
      <c r="E65" s="447">
        <v>240.16</v>
      </c>
      <c r="F65" s="1287">
        <f t="shared" si="4"/>
        <v>240.16</v>
      </c>
      <c r="G65" s="1288">
        <f t="shared" si="5"/>
        <v>240160</v>
      </c>
      <c r="H65" s="1275">
        <f t="shared" si="6"/>
        <v>2401.6</v>
      </c>
      <c r="I65" s="253"/>
    </row>
    <row r="66" spans="1:9" ht="13.5" thickBot="1">
      <c r="A66" s="1286" t="s">
        <v>9366</v>
      </c>
      <c r="B66" s="15" t="s">
        <v>9400</v>
      </c>
      <c r="C66" s="15"/>
      <c r="D66" s="96">
        <v>10</v>
      </c>
      <c r="E66" s="447">
        <v>246.85</v>
      </c>
      <c r="F66" s="1287">
        <f t="shared" si="4"/>
        <v>246.85</v>
      </c>
      <c r="G66" s="1288">
        <f t="shared" si="5"/>
        <v>246850</v>
      </c>
      <c r="H66" s="1275">
        <f t="shared" si="6"/>
        <v>2468.5</v>
      </c>
      <c r="I66" s="253"/>
    </row>
    <row r="67" spans="1:9" ht="13.5" thickBot="1">
      <c r="A67" s="1286" t="s">
        <v>9367</v>
      </c>
      <c r="B67" s="15" t="s">
        <v>9401</v>
      </c>
      <c r="C67" s="15"/>
      <c r="D67" s="96">
        <v>10</v>
      </c>
      <c r="E67" s="447">
        <v>269.92</v>
      </c>
      <c r="F67" s="1287">
        <f t="shared" si="4"/>
        <v>269.92</v>
      </c>
      <c r="G67" s="1288">
        <f t="shared" si="5"/>
        <v>269920</v>
      </c>
      <c r="H67" s="1275">
        <f t="shared" si="6"/>
        <v>2699.2000000000003</v>
      </c>
      <c r="I67" s="253"/>
    </row>
    <row r="68" spans="1:9" ht="13.5" thickBot="1">
      <c r="A68" s="1286" t="s">
        <v>9368</v>
      </c>
      <c r="B68" s="15" t="s">
        <v>9402</v>
      </c>
      <c r="C68" s="15"/>
      <c r="D68" s="96">
        <v>10</v>
      </c>
      <c r="E68" s="447">
        <v>270.39999999999998</v>
      </c>
      <c r="F68" s="1287">
        <f t="shared" si="4"/>
        <v>270.39999999999998</v>
      </c>
      <c r="G68" s="1288">
        <f t="shared" si="5"/>
        <v>270400</v>
      </c>
      <c r="H68" s="1275">
        <f t="shared" si="6"/>
        <v>2704</v>
      </c>
      <c r="I68" s="253"/>
    </row>
    <row r="69" spans="1:9" ht="13.5" thickBot="1">
      <c r="A69" s="1286" t="s">
        <v>9369</v>
      </c>
      <c r="B69" s="15" t="s">
        <v>9403</v>
      </c>
      <c r="C69" s="15"/>
      <c r="D69" s="96">
        <v>10</v>
      </c>
      <c r="E69" s="447">
        <v>282.83999999999997</v>
      </c>
      <c r="F69" s="1287">
        <f t="shared" si="4"/>
        <v>282.83999999999997</v>
      </c>
      <c r="G69" s="1288">
        <f t="shared" si="5"/>
        <v>282840</v>
      </c>
      <c r="H69" s="1275">
        <f t="shared" si="6"/>
        <v>2828.3999999999996</v>
      </c>
      <c r="I69" s="253"/>
    </row>
    <row r="70" spans="1:9" ht="13.5" thickBot="1">
      <c r="A70" s="1289" t="s">
        <v>9370</v>
      </c>
      <c r="B70" s="1290" t="s">
        <v>9404</v>
      </c>
      <c r="C70" s="1290"/>
      <c r="D70" s="142">
        <v>10</v>
      </c>
      <c r="E70" s="2190">
        <v>293.97000000000003</v>
      </c>
      <c r="F70" s="1291">
        <f t="shared" ref="F70:F71" si="7">ROUND(E70*(1-$F$10),2)</f>
        <v>293.97000000000003</v>
      </c>
      <c r="G70" s="1292">
        <f t="shared" ref="G70" si="8">F70*1000</f>
        <v>293970</v>
      </c>
      <c r="H70" s="1275">
        <f t="shared" si="6"/>
        <v>2939.7000000000003</v>
      </c>
      <c r="I70" s="254"/>
    </row>
    <row r="71" spans="1:9" ht="13" hidden="1" thickBot="1">
      <c r="A71" s="1308" t="s">
        <v>1385</v>
      </c>
      <c r="B71" s="1309" t="s">
        <v>9405</v>
      </c>
      <c r="C71" s="1309"/>
      <c r="D71" s="921">
        <v>1</v>
      </c>
      <c r="E71" s="1789">
        <f>E70*2</f>
        <v>587.94000000000005</v>
      </c>
      <c r="F71" s="1311">
        <f t="shared" si="7"/>
        <v>587.94000000000005</v>
      </c>
      <c r="G71" s="1312">
        <f>F71*1000</f>
        <v>587940</v>
      </c>
      <c r="H71" s="805">
        <f t="shared" ref="H71" si="9">ROUND((D71/1000)*G71,2)</f>
        <v>587.94000000000005</v>
      </c>
      <c r="I71" s="861"/>
    </row>
    <row r="72" spans="1:9">
      <c r="D72" s="22"/>
    </row>
    <row r="73" spans="1:9" ht="13" thickBot="1">
      <c r="D73" s="22"/>
    </row>
    <row r="74" spans="1:9" ht="32.25" customHeight="1">
      <c r="A74" s="2892" t="s">
        <v>3219</v>
      </c>
      <c r="B74" s="2893"/>
      <c r="C74" s="2893"/>
      <c r="D74" s="2893"/>
      <c r="E74" s="2893"/>
      <c r="F74" s="2893"/>
      <c r="G74" s="2893"/>
      <c r="H74" s="2893"/>
      <c r="I74" s="2894"/>
    </row>
    <row r="75" spans="1:9" ht="16.5" customHeight="1">
      <c r="A75" s="2903" t="s">
        <v>3220</v>
      </c>
      <c r="B75" s="2904"/>
      <c r="C75" s="2904"/>
      <c r="D75" s="2904"/>
      <c r="E75" s="2904"/>
      <c r="F75" s="2904"/>
      <c r="G75" s="2904"/>
      <c r="H75" s="2904"/>
      <c r="I75" s="2905"/>
    </row>
    <row r="76" spans="1:9" ht="13">
      <c r="A76" s="989"/>
      <c r="B76" s="584"/>
      <c r="C76" s="1258"/>
      <c r="D76" s="1279"/>
      <c r="E76" s="1785"/>
      <c r="F76" s="1259"/>
      <c r="G76" s="1260"/>
      <c r="H76" s="584"/>
      <c r="I76" s="551"/>
    </row>
    <row r="77" spans="1:9" ht="13">
      <c r="A77" s="989"/>
      <c r="B77" s="584"/>
      <c r="C77" s="1258"/>
      <c r="D77" s="1279"/>
      <c r="E77" s="1785"/>
      <c r="F77" s="1259"/>
      <c r="G77" s="1260"/>
      <c r="H77" s="584"/>
      <c r="I77" s="551"/>
    </row>
    <row r="78" spans="1:9" ht="11.25" customHeight="1" thickBot="1">
      <c r="A78" s="1261"/>
      <c r="B78" s="1262"/>
      <c r="C78" s="1263"/>
      <c r="D78" s="1280"/>
      <c r="E78" s="1786"/>
      <c r="F78" s="1264"/>
      <c r="G78" s="1265"/>
      <c r="H78" s="1262"/>
      <c r="I78" s="572"/>
    </row>
    <row r="79" spans="1:9" ht="21.5" thickBot="1">
      <c r="A79" s="1266" t="s">
        <v>1013</v>
      </c>
      <c r="B79" s="1267" t="s">
        <v>1014</v>
      </c>
      <c r="C79" s="1268" t="s">
        <v>665</v>
      </c>
      <c r="D79" s="1268" t="s">
        <v>2923</v>
      </c>
      <c r="E79" s="1787" t="s">
        <v>3218</v>
      </c>
      <c r="F79" s="1316" t="s">
        <v>2578</v>
      </c>
      <c r="G79" s="2887" t="s">
        <v>2427</v>
      </c>
      <c r="H79" s="2889" t="s">
        <v>493</v>
      </c>
      <c r="I79" s="613" t="s">
        <v>4003</v>
      </c>
    </row>
    <row r="80" spans="1:9" ht="13" thickBot="1">
      <c r="A80" s="1301"/>
      <c r="B80" s="1302"/>
      <c r="C80" s="1303" t="s">
        <v>3419</v>
      </c>
      <c r="D80" s="1304" t="s">
        <v>2428</v>
      </c>
      <c r="E80" s="1790" t="s">
        <v>264</v>
      </c>
      <c r="F80" s="1317">
        <f>'Заказ, cкидки и курсы валют'!$I$12</f>
        <v>0</v>
      </c>
      <c r="G80" s="2888"/>
      <c r="H80" s="2890"/>
      <c r="I80" s="614"/>
    </row>
    <row r="81" spans="1:9" ht="13">
      <c r="A81" s="1293" t="s">
        <v>9154</v>
      </c>
      <c r="B81" s="1294" t="s">
        <v>11843</v>
      </c>
      <c r="C81" s="1294"/>
      <c r="D81" s="389">
        <v>50</v>
      </c>
      <c r="E81" s="447">
        <v>25.87</v>
      </c>
      <c r="F81" s="1295">
        <f>ROUND(E81*(1-$F$10),2)</f>
        <v>25.87</v>
      </c>
      <c r="G81" s="1296">
        <f t="shared" ref="G81:G86" si="10">F81*1000</f>
        <v>25870</v>
      </c>
      <c r="H81" s="1297">
        <f>F81*D81</f>
        <v>1293.5</v>
      </c>
      <c r="I81" s="1065"/>
    </row>
    <row r="82" spans="1:9" ht="13">
      <c r="A82" s="1286" t="s">
        <v>9408</v>
      </c>
      <c r="B82" s="15" t="s">
        <v>11842</v>
      </c>
      <c r="C82" s="15"/>
      <c r="D82" s="96">
        <v>50</v>
      </c>
      <c r="E82" s="447">
        <v>22.42</v>
      </c>
      <c r="F82" s="1287">
        <f>ROUND(E82*(1-$F$10),2)</f>
        <v>22.42</v>
      </c>
      <c r="G82" s="1288">
        <f t="shared" si="10"/>
        <v>22420</v>
      </c>
      <c r="H82" s="1297">
        <f t="shared" ref="H82:H98" si="11">F82*D82</f>
        <v>1121</v>
      </c>
      <c r="I82" s="253"/>
    </row>
    <row r="83" spans="1:9" ht="13">
      <c r="A83" s="1286" t="s">
        <v>9409</v>
      </c>
      <c r="B83" s="15" t="s">
        <v>11841</v>
      </c>
      <c r="C83" s="15"/>
      <c r="D83" s="96">
        <v>50</v>
      </c>
      <c r="E83" s="447">
        <v>31.23</v>
      </c>
      <c r="F83" s="1287">
        <f>ROUND(E83*(1-$F$10),2)</f>
        <v>31.23</v>
      </c>
      <c r="G83" s="1288">
        <f t="shared" si="10"/>
        <v>31230</v>
      </c>
      <c r="H83" s="1297">
        <f t="shared" si="11"/>
        <v>1561.5</v>
      </c>
      <c r="I83" s="253"/>
    </row>
    <row r="84" spans="1:9" ht="13">
      <c r="A84" s="2034" t="s">
        <v>9167</v>
      </c>
      <c r="B84" s="455" t="s">
        <v>11840</v>
      </c>
      <c r="C84" s="455"/>
      <c r="D84" s="400">
        <v>50</v>
      </c>
      <c r="E84" s="1863">
        <v>33.630000000000003</v>
      </c>
      <c r="F84" s="2569">
        <f>ROUND(E84*(1-$F$10),2)</f>
        <v>33.630000000000003</v>
      </c>
      <c r="G84" s="2570">
        <f t="shared" si="10"/>
        <v>33630</v>
      </c>
      <c r="H84" s="1297">
        <f t="shared" si="11"/>
        <v>1681.5000000000002</v>
      </c>
      <c r="I84" s="253"/>
    </row>
    <row r="85" spans="1:9" ht="13">
      <c r="A85" s="2571" t="s">
        <v>9168</v>
      </c>
      <c r="B85" s="1775" t="s">
        <v>11838</v>
      </c>
      <c r="C85" s="1775"/>
      <c r="D85" s="1014">
        <v>10</v>
      </c>
      <c r="E85" s="1863">
        <v>45.98</v>
      </c>
      <c r="F85" s="2572">
        <f>ROUND(E85*(1-$F$10),2)</f>
        <v>45.98</v>
      </c>
      <c r="G85" s="2573">
        <f t="shared" si="10"/>
        <v>45980</v>
      </c>
      <c r="H85" s="1297">
        <f t="shared" si="11"/>
        <v>459.79999999999995</v>
      </c>
      <c r="I85" s="1065"/>
    </row>
    <row r="86" spans="1:9" ht="13">
      <c r="A86" s="2034" t="s">
        <v>9169</v>
      </c>
      <c r="B86" s="455" t="s">
        <v>11839</v>
      </c>
      <c r="C86" s="455"/>
      <c r="D86" s="400">
        <v>10</v>
      </c>
      <c r="E86" s="1863">
        <v>37.5</v>
      </c>
      <c r="F86" s="2569">
        <f t="shared" ref="F86:F98" si="12">ROUND(E86*(1-$F$10),2)</f>
        <v>37.5</v>
      </c>
      <c r="G86" s="2570">
        <f t="shared" si="10"/>
        <v>37500</v>
      </c>
      <c r="H86" s="1297">
        <f t="shared" si="11"/>
        <v>375</v>
      </c>
      <c r="I86" s="253"/>
    </row>
    <row r="87" spans="1:9" ht="13">
      <c r="A87" s="2034" t="s">
        <v>9406</v>
      </c>
      <c r="B87" s="455" t="s">
        <v>11846</v>
      </c>
      <c r="C87" s="455"/>
      <c r="D87" s="400">
        <v>5</v>
      </c>
      <c r="E87" s="1863">
        <v>74.599999999999994</v>
      </c>
      <c r="F87" s="2569">
        <f>ROUND(E87*(1-$F$10),2)</f>
        <v>74.599999999999994</v>
      </c>
      <c r="G87" s="2570">
        <f>F87*1000</f>
        <v>74600</v>
      </c>
      <c r="H87" s="1297">
        <f t="shared" si="11"/>
        <v>373</v>
      </c>
      <c r="I87" s="253"/>
    </row>
    <row r="88" spans="1:9" ht="13">
      <c r="A88" s="2034" t="s">
        <v>9170</v>
      </c>
      <c r="B88" s="455" t="s">
        <v>12479</v>
      </c>
      <c r="C88" s="455"/>
      <c r="D88" s="400">
        <v>10</v>
      </c>
      <c r="E88" s="1863">
        <v>85.54</v>
      </c>
      <c r="F88" s="2569">
        <f t="shared" si="12"/>
        <v>85.54</v>
      </c>
      <c r="G88" s="2570">
        <f t="shared" ref="G88:G97" si="13">F88*1000</f>
        <v>85540</v>
      </c>
      <c r="H88" s="1297">
        <f t="shared" si="11"/>
        <v>855.40000000000009</v>
      </c>
      <c r="I88" s="253"/>
    </row>
    <row r="89" spans="1:9" ht="13">
      <c r="A89" s="2034" t="s">
        <v>9412</v>
      </c>
      <c r="B89" s="455" t="s">
        <v>12480</v>
      </c>
      <c r="C89" s="455"/>
      <c r="D89" s="400">
        <v>5</v>
      </c>
      <c r="E89" s="1863">
        <v>74.599999999999994</v>
      </c>
      <c r="F89" s="2569">
        <f t="shared" si="12"/>
        <v>74.599999999999994</v>
      </c>
      <c r="G89" s="2570">
        <f t="shared" si="13"/>
        <v>74600</v>
      </c>
      <c r="H89" s="1297">
        <f t="shared" si="11"/>
        <v>373</v>
      </c>
      <c r="I89" s="253"/>
    </row>
    <row r="90" spans="1:9" ht="13">
      <c r="A90" s="2034" t="s">
        <v>9407</v>
      </c>
      <c r="B90" s="455" t="s">
        <v>11844</v>
      </c>
      <c r="C90" s="455"/>
      <c r="D90" s="400">
        <v>5</v>
      </c>
      <c r="E90" s="1863">
        <v>79.16</v>
      </c>
      <c r="F90" s="2569">
        <f t="shared" si="12"/>
        <v>79.16</v>
      </c>
      <c r="G90" s="2570">
        <f t="shared" si="13"/>
        <v>79160</v>
      </c>
      <c r="H90" s="1297">
        <f t="shared" si="11"/>
        <v>395.79999999999995</v>
      </c>
      <c r="I90" s="253"/>
    </row>
    <row r="91" spans="1:9" ht="13">
      <c r="A91" s="2034" t="s">
        <v>9171</v>
      </c>
      <c r="B91" s="455" t="s">
        <v>11845</v>
      </c>
      <c r="C91" s="455"/>
      <c r="D91" s="400">
        <v>5</v>
      </c>
      <c r="E91" s="1863">
        <v>139.74</v>
      </c>
      <c r="F91" s="2569">
        <f t="shared" si="12"/>
        <v>139.74</v>
      </c>
      <c r="G91" s="2570">
        <f t="shared" si="13"/>
        <v>139740</v>
      </c>
      <c r="H91" s="1297">
        <f t="shared" si="11"/>
        <v>698.7</v>
      </c>
      <c r="I91" s="253"/>
    </row>
    <row r="92" spans="1:9" ht="13">
      <c r="A92" s="1298" t="s">
        <v>9172</v>
      </c>
      <c r="B92" s="1299" t="s">
        <v>12481</v>
      </c>
      <c r="C92" s="1299"/>
      <c r="D92" s="357">
        <v>1</v>
      </c>
      <c r="E92" s="447">
        <v>772.77</v>
      </c>
      <c r="F92" s="1300">
        <f t="shared" si="12"/>
        <v>772.77</v>
      </c>
      <c r="G92" s="1288">
        <f t="shared" si="13"/>
        <v>772770</v>
      </c>
      <c r="H92" s="1297">
        <f t="shared" si="11"/>
        <v>772.77</v>
      </c>
      <c r="I92" s="1053"/>
    </row>
    <row r="93" spans="1:9" ht="13">
      <c r="A93" s="1298" t="s">
        <v>9173</v>
      </c>
      <c r="B93" s="1299" t="s">
        <v>12482</v>
      </c>
      <c r="C93" s="1299"/>
      <c r="D93" s="357">
        <v>1</v>
      </c>
      <c r="E93" s="447">
        <v>904.9</v>
      </c>
      <c r="F93" s="1300">
        <f t="shared" si="12"/>
        <v>904.9</v>
      </c>
      <c r="G93" s="1288">
        <f t="shared" si="13"/>
        <v>904900</v>
      </c>
      <c r="H93" s="1297">
        <f t="shared" si="11"/>
        <v>904.9</v>
      </c>
      <c r="I93" s="1053"/>
    </row>
    <row r="94" spans="1:9" ht="13">
      <c r="A94" s="1298" t="s">
        <v>9174</v>
      </c>
      <c r="B94" s="1299" t="s">
        <v>12485</v>
      </c>
      <c r="C94" s="1299"/>
      <c r="D94" s="357">
        <v>1</v>
      </c>
      <c r="E94" s="447">
        <v>1196.4000000000001</v>
      </c>
      <c r="F94" s="1300">
        <f t="shared" si="12"/>
        <v>1196.4000000000001</v>
      </c>
      <c r="G94" s="1288">
        <f t="shared" si="13"/>
        <v>1196400</v>
      </c>
      <c r="H94" s="1297">
        <f t="shared" si="11"/>
        <v>1196.4000000000001</v>
      </c>
      <c r="I94" s="1053"/>
    </row>
    <row r="95" spans="1:9" ht="13">
      <c r="A95" s="1298" t="s">
        <v>9175</v>
      </c>
      <c r="B95" s="1299" t="s">
        <v>12483</v>
      </c>
      <c r="C95" s="1299"/>
      <c r="D95" s="357">
        <v>1</v>
      </c>
      <c r="E95" s="447">
        <v>1141.1400000000001</v>
      </c>
      <c r="F95" s="1300">
        <f t="shared" si="12"/>
        <v>1141.1400000000001</v>
      </c>
      <c r="G95" s="1288">
        <f t="shared" si="13"/>
        <v>1141140</v>
      </c>
      <c r="H95" s="1297">
        <f t="shared" si="11"/>
        <v>1141.1400000000001</v>
      </c>
      <c r="I95" s="1053"/>
    </row>
    <row r="96" spans="1:9" ht="13">
      <c r="A96" s="1298" t="s">
        <v>9176</v>
      </c>
      <c r="B96" s="1299" t="s">
        <v>12484</v>
      </c>
      <c r="C96" s="1299"/>
      <c r="D96" s="357">
        <v>1</v>
      </c>
      <c r="E96" s="447">
        <v>1973.97</v>
      </c>
      <c r="F96" s="1300">
        <f t="shared" si="12"/>
        <v>1973.97</v>
      </c>
      <c r="G96" s="1288">
        <f t="shared" si="13"/>
        <v>1973970</v>
      </c>
      <c r="H96" s="1297">
        <f t="shared" si="11"/>
        <v>1973.97</v>
      </c>
      <c r="I96" s="1053"/>
    </row>
    <row r="97" spans="1:9" ht="13">
      <c r="A97" s="1298" t="s">
        <v>9177</v>
      </c>
      <c r="B97" s="1299" t="s">
        <v>12486</v>
      </c>
      <c r="C97" s="1299"/>
      <c r="D97" s="357">
        <v>1</v>
      </c>
      <c r="E97" s="447">
        <v>2970.24</v>
      </c>
      <c r="F97" s="1300">
        <f t="shared" si="12"/>
        <v>2970.24</v>
      </c>
      <c r="G97" s="1288">
        <f t="shared" si="13"/>
        <v>2970240</v>
      </c>
      <c r="H97" s="1297">
        <f t="shared" si="11"/>
        <v>2970.24</v>
      </c>
      <c r="I97" s="1053"/>
    </row>
    <row r="98" spans="1:9" ht="13.5" thickBot="1">
      <c r="A98" s="1289" t="s">
        <v>9178</v>
      </c>
      <c r="B98" s="1290" t="s">
        <v>12487</v>
      </c>
      <c r="C98" s="1290"/>
      <c r="D98" s="142">
        <v>1</v>
      </c>
      <c r="E98" s="2190">
        <v>4606.8500000000004</v>
      </c>
      <c r="F98" s="1291">
        <f t="shared" si="12"/>
        <v>4606.8500000000004</v>
      </c>
      <c r="G98" s="1292">
        <f>F98*1000</f>
        <v>4606850</v>
      </c>
      <c r="H98" s="1297">
        <f t="shared" si="11"/>
        <v>4606.8500000000004</v>
      </c>
      <c r="I98" s="254"/>
    </row>
    <row r="99" spans="1:9">
      <c r="D99" s="22"/>
    </row>
    <row r="100" spans="1:9" ht="13" thickBot="1">
      <c r="D100" s="22"/>
    </row>
    <row r="101" spans="1:9" ht="28.5" customHeight="1">
      <c r="A101" s="2892" t="s">
        <v>3219</v>
      </c>
      <c r="B101" s="2893"/>
      <c r="C101" s="2893"/>
      <c r="D101" s="2893"/>
      <c r="E101" s="2893"/>
      <c r="F101" s="2893"/>
      <c r="G101" s="2893"/>
      <c r="H101" s="2893"/>
      <c r="I101" s="2894"/>
    </row>
    <row r="102" spans="1:9" ht="12.75" customHeight="1">
      <c r="A102" s="2903" t="s">
        <v>3221</v>
      </c>
      <c r="B102" s="2904"/>
      <c r="C102" s="2904"/>
      <c r="D102" s="2904"/>
      <c r="E102" s="2904"/>
      <c r="F102" s="2904"/>
      <c r="G102" s="2904"/>
      <c r="H102" s="2904"/>
      <c r="I102" s="2905"/>
    </row>
    <row r="103" spans="1:9" ht="13">
      <c r="A103" s="989"/>
      <c r="B103" s="584"/>
      <c r="C103" s="1258"/>
      <c r="D103" s="1279"/>
      <c r="E103" s="1785"/>
      <c r="F103" s="1259"/>
      <c r="G103" s="1260"/>
      <c r="H103" s="584"/>
      <c r="I103" s="551"/>
    </row>
    <row r="104" spans="1:9" ht="13">
      <c r="A104" s="989"/>
      <c r="B104" s="584"/>
      <c r="C104" s="1258"/>
      <c r="D104" s="1279"/>
      <c r="E104" s="1785"/>
      <c r="F104" s="1259"/>
      <c r="G104" s="1260"/>
      <c r="H104" s="584"/>
      <c r="I104" s="551"/>
    </row>
    <row r="105" spans="1:9" ht="13.5" thickBot="1">
      <c r="A105" s="1261"/>
      <c r="B105" s="1262"/>
      <c r="C105" s="1263"/>
      <c r="D105" s="1280"/>
      <c r="E105" s="1786"/>
      <c r="F105" s="1264"/>
      <c r="G105" s="1265"/>
      <c r="H105" s="1262"/>
      <c r="I105" s="572"/>
    </row>
    <row r="106" spans="1:9" ht="21">
      <c r="A106" s="1266" t="s">
        <v>1013</v>
      </c>
      <c r="B106" s="1267" t="s">
        <v>1014</v>
      </c>
      <c r="C106" s="1268" t="s">
        <v>665</v>
      </c>
      <c r="D106" s="1268" t="s">
        <v>2923</v>
      </c>
      <c r="E106" s="1787" t="s">
        <v>3218</v>
      </c>
      <c r="F106" s="1269" t="s">
        <v>2578</v>
      </c>
      <c r="G106" s="2887" t="s">
        <v>2427</v>
      </c>
      <c r="H106" s="2889" t="s">
        <v>493</v>
      </c>
      <c r="I106" s="613" t="s">
        <v>4003</v>
      </c>
    </row>
    <row r="107" spans="1:9" ht="13" thickBot="1">
      <c r="A107" s="1270"/>
      <c r="B107" s="1271"/>
      <c r="C107" s="1272" t="s">
        <v>3419</v>
      </c>
      <c r="D107" s="1273" t="s">
        <v>2428</v>
      </c>
      <c r="E107" s="1788" t="s">
        <v>264</v>
      </c>
      <c r="F107" s="758">
        <f>'Заказ, cкидки и курсы валют'!$I$12</f>
        <v>0</v>
      </c>
      <c r="G107" s="2901"/>
      <c r="H107" s="2902"/>
      <c r="I107" s="1274"/>
    </row>
    <row r="108" spans="1:9" ht="13">
      <c r="A108" s="2574" t="s">
        <v>9722</v>
      </c>
      <c r="B108" s="2575" t="s">
        <v>9723</v>
      </c>
      <c r="C108" s="2575"/>
      <c r="D108" s="2576">
        <v>50</v>
      </c>
      <c r="E108" s="2577">
        <v>80.11</v>
      </c>
      <c r="F108" s="2578">
        <f>ROUND(E108*(1-$F$10),2)</f>
        <v>80.11</v>
      </c>
      <c r="G108" s="2579">
        <f>F108*1000</f>
        <v>80110</v>
      </c>
      <c r="H108" s="2580">
        <f>F108*D108</f>
        <v>4005.5</v>
      </c>
      <c r="I108" s="2581"/>
    </row>
    <row r="109" spans="1:9" ht="13">
      <c r="A109" s="1286" t="s">
        <v>9724</v>
      </c>
      <c r="B109" s="2185" t="s">
        <v>9725</v>
      </c>
      <c r="C109" s="2185"/>
      <c r="D109" s="2107">
        <v>50</v>
      </c>
      <c r="E109" s="2079">
        <v>78.27</v>
      </c>
      <c r="F109" s="2187">
        <f>ROUND(E109*(1-$F$10),2)</f>
        <v>78.27</v>
      </c>
      <c r="G109" s="2188">
        <f>F109*1000</f>
        <v>78270</v>
      </c>
      <c r="H109" s="2189">
        <f t="shared" ref="H109:H122" si="14">F109*D109</f>
        <v>3913.5</v>
      </c>
      <c r="I109" s="2192"/>
    </row>
    <row r="110" spans="1:9" ht="13">
      <c r="A110" s="1286" t="s">
        <v>9716</v>
      </c>
      <c r="B110" s="2185" t="s">
        <v>9717</v>
      </c>
      <c r="C110" s="2185"/>
      <c r="D110" s="2107">
        <v>100</v>
      </c>
      <c r="E110" s="2079">
        <v>117.76</v>
      </c>
      <c r="F110" s="2187">
        <f>ROUND(E110*(1-$F$10),2)</f>
        <v>117.76</v>
      </c>
      <c r="G110" s="2188">
        <f>F110*1000</f>
        <v>117760</v>
      </c>
      <c r="H110" s="2189">
        <f t="shared" si="14"/>
        <v>11776</v>
      </c>
      <c r="I110" s="2192"/>
    </row>
    <row r="111" spans="1:9" ht="13">
      <c r="A111" s="1293" t="s">
        <v>9718</v>
      </c>
      <c r="B111" s="1294" t="s">
        <v>9719</v>
      </c>
      <c r="C111" s="1294"/>
      <c r="D111" s="389">
        <v>100</v>
      </c>
      <c r="E111" s="447">
        <v>106.06</v>
      </c>
      <c r="F111" s="1295">
        <f t="shared" ref="F111:F122" si="15">ROUND(E111*(1-$F$10),2)</f>
        <v>106.06</v>
      </c>
      <c r="G111" s="1296">
        <f>F111*1000</f>
        <v>106060</v>
      </c>
      <c r="H111" s="2189">
        <f t="shared" si="14"/>
        <v>10606</v>
      </c>
      <c r="I111" s="1065"/>
    </row>
    <row r="112" spans="1:9" ht="13">
      <c r="A112" s="1286" t="s">
        <v>9720</v>
      </c>
      <c r="B112" s="2185" t="s">
        <v>9721</v>
      </c>
      <c r="C112" s="2185"/>
      <c r="D112" s="2107">
        <v>100</v>
      </c>
      <c r="E112" s="447">
        <v>98.15</v>
      </c>
      <c r="F112" s="2187">
        <f t="shared" si="15"/>
        <v>98.15</v>
      </c>
      <c r="G112" s="2188">
        <f t="shared" ref="G112:G121" si="16">F112*1000</f>
        <v>98150</v>
      </c>
      <c r="H112" s="2189">
        <f t="shared" si="14"/>
        <v>9815</v>
      </c>
      <c r="I112" s="2192"/>
    </row>
    <row r="113" spans="1:9" ht="13">
      <c r="A113" s="1286" t="s">
        <v>9728</v>
      </c>
      <c r="B113" s="2185" t="s">
        <v>9729</v>
      </c>
      <c r="C113" s="2185"/>
      <c r="D113" s="2107">
        <v>50</v>
      </c>
      <c r="E113" s="447">
        <v>139.96</v>
      </c>
      <c r="F113" s="2187">
        <f>ROUND(E113*(1-$F$10),2)</f>
        <v>139.96</v>
      </c>
      <c r="G113" s="2188">
        <f>F113*1000</f>
        <v>139960</v>
      </c>
      <c r="H113" s="2189">
        <f t="shared" si="14"/>
        <v>6998</v>
      </c>
      <c r="I113" s="2192"/>
    </row>
    <row r="114" spans="1:9" ht="13">
      <c r="A114" s="1286" t="s">
        <v>9726</v>
      </c>
      <c r="B114" s="2185" t="s">
        <v>9727</v>
      </c>
      <c r="C114" s="2185"/>
      <c r="D114" s="2107">
        <v>25</v>
      </c>
      <c r="E114" s="447">
        <v>227.29</v>
      </c>
      <c r="F114" s="2187">
        <f t="shared" si="15"/>
        <v>227.29</v>
      </c>
      <c r="G114" s="2188">
        <f t="shared" si="16"/>
        <v>227290</v>
      </c>
      <c r="H114" s="2189">
        <f t="shared" si="14"/>
        <v>5682.25</v>
      </c>
      <c r="I114" s="2192"/>
    </row>
    <row r="115" spans="1:9" ht="13">
      <c r="A115" s="1286" t="s">
        <v>9730</v>
      </c>
      <c r="B115" s="2185" t="s">
        <v>9731</v>
      </c>
      <c r="C115" s="2185"/>
      <c r="D115" s="2107">
        <v>25</v>
      </c>
      <c r="E115" s="447">
        <v>225.5</v>
      </c>
      <c r="F115" s="2187">
        <f t="shared" si="15"/>
        <v>225.5</v>
      </c>
      <c r="G115" s="2188">
        <f t="shared" si="16"/>
        <v>225500</v>
      </c>
      <c r="H115" s="2189">
        <f t="shared" si="14"/>
        <v>5637.5</v>
      </c>
      <c r="I115" s="2192"/>
    </row>
    <row r="116" spans="1:9" ht="13">
      <c r="A116" s="1286" t="s">
        <v>9732</v>
      </c>
      <c r="B116" s="2185" t="s">
        <v>9733</v>
      </c>
      <c r="C116" s="2185"/>
      <c r="D116" s="2107">
        <v>40</v>
      </c>
      <c r="E116" s="447">
        <v>90.96</v>
      </c>
      <c r="F116" s="2187">
        <f t="shared" si="15"/>
        <v>90.96</v>
      </c>
      <c r="G116" s="2188">
        <f t="shared" si="16"/>
        <v>90960</v>
      </c>
      <c r="H116" s="2189">
        <f t="shared" si="14"/>
        <v>3638.3999999999996</v>
      </c>
      <c r="I116" s="2192"/>
    </row>
    <row r="117" spans="1:9" ht="13">
      <c r="A117" s="1286" t="s">
        <v>9734</v>
      </c>
      <c r="B117" s="2582" t="s">
        <v>9735</v>
      </c>
      <c r="C117" s="2582"/>
      <c r="D117" s="2107">
        <v>50</v>
      </c>
      <c r="E117" s="447">
        <v>75.48</v>
      </c>
      <c r="F117" s="2187">
        <f t="shared" si="15"/>
        <v>75.48</v>
      </c>
      <c r="G117" s="2188">
        <f t="shared" si="16"/>
        <v>75480</v>
      </c>
      <c r="H117" s="2189">
        <f t="shared" si="14"/>
        <v>3774</v>
      </c>
      <c r="I117" s="2192"/>
    </row>
    <row r="118" spans="1:9" ht="13">
      <c r="A118" s="1286" t="s">
        <v>9736</v>
      </c>
      <c r="B118" s="2185" t="s">
        <v>9737</v>
      </c>
      <c r="C118" s="2185"/>
      <c r="D118" s="2107">
        <v>20</v>
      </c>
      <c r="E118" s="447">
        <v>263.72000000000003</v>
      </c>
      <c r="F118" s="2187">
        <f t="shared" si="15"/>
        <v>263.72000000000003</v>
      </c>
      <c r="G118" s="2188">
        <f t="shared" si="16"/>
        <v>263720</v>
      </c>
      <c r="H118" s="2189">
        <f t="shared" si="14"/>
        <v>5274.4000000000005</v>
      </c>
      <c r="I118" s="2192"/>
    </row>
    <row r="119" spans="1:9" ht="13">
      <c r="A119" s="2223" t="s">
        <v>9738</v>
      </c>
      <c r="B119" s="2224" t="s">
        <v>9739</v>
      </c>
      <c r="C119" s="2224"/>
      <c r="D119" s="2583">
        <v>10</v>
      </c>
      <c r="E119" s="447">
        <v>356.78</v>
      </c>
      <c r="F119" s="2226">
        <f t="shared" si="15"/>
        <v>356.78</v>
      </c>
      <c r="G119" s="2188">
        <f t="shared" si="16"/>
        <v>356780</v>
      </c>
      <c r="H119" s="2189">
        <f t="shared" si="14"/>
        <v>3567.7999999999997</v>
      </c>
      <c r="I119" s="2228"/>
    </row>
    <row r="120" spans="1:9" ht="13">
      <c r="A120" s="2223" t="s">
        <v>9740</v>
      </c>
      <c r="B120" s="2224" t="s">
        <v>9741</v>
      </c>
      <c r="C120" s="2224"/>
      <c r="D120" s="2583">
        <v>10</v>
      </c>
      <c r="E120" s="447">
        <v>415.57</v>
      </c>
      <c r="F120" s="2226">
        <f t="shared" si="15"/>
        <v>415.57</v>
      </c>
      <c r="G120" s="2188">
        <f t="shared" si="16"/>
        <v>415570</v>
      </c>
      <c r="H120" s="2189">
        <f t="shared" si="14"/>
        <v>4155.7</v>
      </c>
      <c r="I120" s="2228"/>
    </row>
    <row r="121" spans="1:9" ht="13">
      <c r="A121" s="1286" t="s">
        <v>9742</v>
      </c>
      <c r="B121" s="2185" t="s">
        <v>9743</v>
      </c>
      <c r="C121" s="2185"/>
      <c r="D121" s="2107">
        <v>10</v>
      </c>
      <c r="E121" s="447">
        <v>520.59</v>
      </c>
      <c r="F121" s="2187">
        <f t="shared" si="15"/>
        <v>520.59</v>
      </c>
      <c r="G121" s="2188">
        <f t="shared" si="16"/>
        <v>520590.00000000006</v>
      </c>
      <c r="H121" s="2189">
        <f t="shared" si="14"/>
        <v>5205.9000000000005</v>
      </c>
      <c r="I121" s="2192"/>
    </row>
    <row r="122" spans="1:9" ht="13.5" thickBot="1">
      <c r="A122" s="1289" t="s">
        <v>9744</v>
      </c>
      <c r="B122" s="1290" t="s">
        <v>9745</v>
      </c>
      <c r="C122" s="1290"/>
      <c r="D122" s="142">
        <v>10</v>
      </c>
      <c r="E122" s="2190">
        <v>525.72</v>
      </c>
      <c r="F122" s="1291">
        <f t="shared" si="15"/>
        <v>525.72</v>
      </c>
      <c r="G122" s="1292">
        <f>F122*1000</f>
        <v>525720</v>
      </c>
      <c r="H122" s="1277">
        <f t="shared" si="14"/>
        <v>5257.2000000000007</v>
      </c>
      <c r="I122" s="254"/>
    </row>
    <row r="123" spans="1:9" ht="13">
      <c r="A123" s="1751"/>
      <c r="D123" s="22"/>
      <c r="E123" s="447"/>
      <c r="F123" s="1752"/>
      <c r="G123" s="1753"/>
      <c r="H123" s="1313"/>
    </row>
    <row r="124" spans="1:9" ht="13.5" thickBot="1">
      <c r="A124" s="1751"/>
      <c r="D124" s="22"/>
      <c r="E124" s="447"/>
      <c r="F124" s="1752"/>
      <c r="G124" s="1753"/>
      <c r="H124" s="1313"/>
    </row>
    <row r="125" spans="1:9" ht="30.75" customHeight="1">
      <c r="A125" s="2892" t="s">
        <v>3219</v>
      </c>
      <c r="B125" s="2893"/>
      <c r="C125" s="2893"/>
      <c r="D125" s="2893"/>
      <c r="E125" s="2893"/>
      <c r="F125" s="2893"/>
      <c r="G125" s="2893"/>
      <c r="H125" s="2893"/>
      <c r="I125" s="2894"/>
    </row>
    <row r="126" spans="1:9" ht="15.75" customHeight="1">
      <c r="A126" s="2903" t="s">
        <v>3222</v>
      </c>
      <c r="B126" s="2904"/>
      <c r="C126" s="2904"/>
      <c r="D126" s="2904"/>
      <c r="E126" s="2904"/>
      <c r="F126" s="2904"/>
      <c r="G126" s="2904"/>
      <c r="H126" s="2904"/>
      <c r="I126" s="2905"/>
    </row>
    <row r="127" spans="1:9" ht="13">
      <c r="A127" s="989"/>
      <c r="B127" s="584"/>
      <c r="C127" s="1258"/>
      <c r="D127" s="1279"/>
      <c r="E127" s="1785"/>
      <c r="F127" s="1259"/>
      <c r="G127" s="1260"/>
      <c r="H127" s="584"/>
      <c r="I127" s="551"/>
    </row>
    <row r="128" spans="1:9" ht="13.5" thickBot="1">
      <c r="A128" s="989"/>
      <c r="B128" s="584"/>
      <c r="C128" s="1258"/>
      <c r="D128" s="1279"/>
      <c r="E128" s="1785"/>
      <c r="F128" s="1259"/>
      <c r="G128" s="1260"/>
      <c r="H128" s="584"/>
      <c r="I128" s="551"/>
    </row>
    <row r="129" spans="1:9" ht="39" customHeight="1">
      <c r="A129" s="1266" t="s">
        <v>1013</v>
      </c>
      <c r="B129" s="1267" t="s">
        <v>1014</v>
      </c>
      <c r="C129" s="1268" t="s">
        <v>665</v>
      </c>
      <c r="D129" s="1268" t="s">
        <v>2923</v>
      </c>
      <c r="E129" s="1787" t="s">
        <v>3218</v>
      </c>
      <c r="F129" s="1269" t="s">
        <v>2578</v>
      </c>
      <c r="G129" s="2887" t="s">
        <v>2427</v>
      </c>
      <c r="H129" s="2889" t="s">
        <v>493</v>
      </c>
      <c r="I129" s="613" t="s">
        <v>4003</v>
      </c>
    </row>
    <row r="130" spans="1:9" ht="16.5" customHeight="1" thickBot="1">
      <c r="A130" s="1270"/>
      <c r="B130" s="1271"/>
      <c r="C130" s="1272" t="s">
        <v>3419</v>
      </c>
      <c r="D130" s="1273" t="s">
        <v>2428</v>
      </c>
      <c r="E130" s="2184" t="s">
        <v>264</v>
      </c>
      <c r="F130" s="2194">
        <f>'Заказ, cкидки и курсы валют'!$I$12</f>
        <v>0</v>
      </c>
      <c r="G130" s="2907"/>
      <c r="H130" s="2908"/>
      <c r="I130" s="1274"/>
    </row>
    <row r="131" spans="1:9" ht="13.5" thickBot="1">
      <c r="A131" s="2574" t="s">
        <v>1394</v>
      </c>
      <c r="B131" s="2575" t="s">
        <v>9234</v>
      </c>
      <c r="C131" s="2575"/>
      <c r="D131" s="2576">
        <v>1</v>
      </c>
      <c r="E131" s="2093">
        <v>462.46</v>
      </c>
      <c r="F131" s="2578">
        <f>ROUND(E131*(1-$F$10),2)</f>
        <v>462.46</v>
      </c>
      <c r="G131" s="2579">
        <f>F131*1000</f>
        <v>462460</v>
      </c>
      <c r="H131" s="2580">
        <f>F131*D131</f>
        <v>462.46</v>
      </c>
      <c r="I131" s="2581"/>
    </row>
    <row r="132" spans="1:9" ht="13.5" thickBot="1">
      <c r="A132" s="1286" t="s">
        <v>1393</v>
      </c>
      <c r="B132" s="2185" t="s">
        <v>9235</v>
      </c>
      <c r="C132" s="2185"/>
      <c r="D132" s="2107">
        <v>1</v>
      </c>
      <c r="E132" s="447">
        <v>473.93</v>
      </c>
      <c r="F132" s="2187">
        <f t="shared" ref="F132:F142" si="17">ROUND(E132*(1-$F$10),2)</f>
        <v>473.93</v>
      </c>
      <c r="G132" s="2188">
        <f>F132*1000</f>
        <v>473930</v>
      </c>
      <c r="H132" s="2580">
        <f t="shared" ref="H132:H142" si="18">F132*D132</f>
        <v>473.93</v>
      </c>
      <c r="I132" s="2192"/>
    </row>
    <row r="133" spans="1:9" ht="13.5" thickBot="1">
      <c r="A133" s="1286" t="s">
        <v>1389</v>
      </c>
      <c r="B133" s="2185" t="s">
        <v>9236</v>
      </c>
      <c r="C133" s="2185"/>
      <c r="D133" s="2107">
        <v>1</v>
      </c>
      <c r="E133" s="447">
        <v>456.4</v>
      </c>
      <c r="F133" s="2187">
        <f t="shared" si="17"/>
        <v>456.4</v>
      </c>
      <c r="G133" s="2188">
        <f t="shared" ref="G133:G141" si="19">F133*1000</f>
        <v>456400</v>
      </c>
      <c r="H133" s="2580">
        <f t="shared" si="18"/>
        <v>456.4</v>
      </c>
      <c r="I133" s="2192"/>
    </row>
    <row r="134" spans="1:9" ht="13.5" thickBot="1">
      <c r="A134" s="1286" t="s">
        <v>1388</v>
      </c>
      <c r="B134" s="2185" t="s">
        <v>9237</v>
      </c>
      <c r="C134" s="2185"/>
      <c r="D134" s="2107">
        <v>1</v>
      </c>
      <c r="E134" s="447">
        <v>599.20000000000005</v>
      </c>
      <c r="F134" s="2187">
        <f t="shared" si="17"/>
        <v>599.20000000000005</v>
      </c>
      <c r="G134" s="2188">
        <f t="shared" si="19"/>
        <v>599200</v>
      </c>
      <c r="H134" s="2580">
        <f t="shared" si="18"/>
        <v>599.20000000000005</v>
      </c>
      <c r="I134" s="2192"/>
    </row>
    <row r="135" spans="1:9" ht="13.5" thickBot="1">
      <c r="A135" s="1286" t="s">
        <v>1387</v>
      </c>
      <c r="B135" s="2185" t="s">
        <v>9238</v>
      </c>
      <c r="C135" s="2185"/>
      <c r="D135" s="2107">
        <v>1</v>
      </c>
      <c r="E135" s="447">
        <v>738.14093519999994</v>
      </c>
      <c r="F135" s="2187">
        <f t="shared" si="17"/>
        <v>738.14</v>
      </c>
      <c r="G135" s="2188">
        <f t="shared" si="19"/>
        <v>738140</v>
      </c>
      <c r="H135" s="2580">
        <f t="shared" si="18"/>
        <v>738.14</v>
      </c>
      <c r="I135" s="2192"/>
    </row>
    <row r="136" spans="1:9" ht="13.5" thickBot="1">
      <c r="A136" s="1286" t="s">
        <v>1386</v>
      </c>
      <c r="B136" s="2185" t="s">
        <v>9239</v>
      </c>
      <c r="C136" s="2185"/>
      <c r="D136" s="2107">
        <v>1</v>
      </c>
      <c r="E136" s="447">
        <v>844.62</v>
      </c>
      <c r="F136" s="2187">
        <f t="shared" si="17"/>
        <v>844.62</v>
      </c>
      <c r="G136" s="2188">
        <f t="shared" si="19"/>
        <v>844620</v>
      </c>
      <c r="H136" s="2580">
        <f t="shared" si="18"/>
        <v>844.62</v>
      </c>
      <c r="I136" s="2192"/>
    </row>
    <row r="137" spans="1:9" ht="13.5" thickBot="1">
      <c r="A137" s="1286" t="s">
        <v>1391</v>
      </c>
      <c r="B137" s="2185" t="s">
        <v>9240</v>
      </c>
      <c r="C137" s="2185"/>
      <c r="D137" s="2107">
        <v>1</v>
      </c>
      <c r="E137" s="447">
        <v>1043.3699999999999</v>
      </c>
      <c r="F137" s="2187">
        <f>ROUND(E137*(1-$F$10),2)</f>
        <v>1043.3699999999999</v>
      </c>
      <c r="G137" s="2188">
        <f t="shared" si="19"/>
        <v>1043369.9999999999</v>
      </c>
      <c r="H137" s="2580">
        <f t="shared" si="18"/>
        <v>1043.3699999999999</v>
      </c>
      <c r="I137" s="2192"/>
    </row>
    <row r="138" spans="1:9" ht="13.5" thickBot="1">
      <c r="A138" s="1286" t="s">
        <v>1390</v>
      </c>
      <c r="B138" s="2185" t="s">
        <v>9241</v>
      </c>
      <c r="C138" s="2185"/>
      <c r="D138" s="2107">
        <v>1</v>
      </c>
      <c r="E138" s="447">
        <v>1194.76</v>
      </c>
      <c r="F138" s="2187">
        <f t="shared" si="17"/>
        <v>1194.76</v>
      </c>
      <c r="G138" s="2188">
        <f t="shared" si="19"/>
        <v>1194760</v>
      </c>
      <c r="H138" s="2580">
        <f t="shared" si="18"/>
        <v>1194.76</v>
      </c>
      <c r="I138" s="2192"/>
    </row>
    <row r="139" spans="1:9" ht="13.5" thickBot="1">
      <c r="A139" s="1286" t="s">
        <v>1392</v>
      </c>
      <c r="B139" s="2582" t="s">
        <v>9242</v>
      </c>
      <c r="C139" s="2582"/>
      <c r="D139" s="2667">
        <v>1</v>
      </c>
      <c r="E139" s="1863">
        <v>1280.79</v>
      </c>
      <c r="F139" s="2187">
        <f t="shared" si="17"/>
        <v>1280.79</v>
      </c>
      <c r="G139" s="2188">
        <f t="shared" si="19"/>
        <v>1280790</v>
      </c>
      <c r="H139" s="2580">
        <f t="shared" si="18"/>
        <v>1280.79</v>
      </c>
      <c r="I139" s="2192"/>
    </row>
    <row r="140" spans="1:9" ht="13.5" thickBot="1">
      <c r="A140" s="1286" t="s">
        <v>1395</v>
      </c>
      <c r="B140" s="2185" t="s">
        <v>9245</v>
      </c>
      <c r="C140" s="2185"/>
      <c r="D140" s="2107">
        <v>1</v>
      </c>
      <c r="E140" s="447">
        <v>1444.33</v>
      </c>
      <c r="F140" s="2187">
        <f t="shared" si="17"/>
        <v>1444.33</v>
      </c>
      <c r="G140" s="2188">
        <f t="shared" si="19"/>
        <v>1444330</v>
      </c>
      <c r="H140" s="2580">
        <f t="shared" si="18"/>
        <v>1444.33</v>
      </c>
      <c r="I140" s="2192"/>
    </row>
    <row r="141" spans="1:9" ht="13.5" thickBot="1">
      <c r="A141" s="1286" t="s">
        <v>1396</v>
      </c>
      <c r="B141" s="2185" t="s">
        <v>9243</v>
      </c>
      <c r="C141" s="2185"/>
      <c r="D141" s="2107">
        <v>1</v>
      </c>
      <c r="E141" s="447">
        <v>2484.3000000000002</v>
      </c>
      <c r="F141" s="2187">
        <f t="shared" si="17"/>
        <v>2484.3000000000002</v>
      </c>
      <c r="G141" s="2188">
        <f t="shared" si="19"/>
        <v>2484300</v>
      </c>
      <c r="H141" s="2580">
        <f t="shared" si="18"/>
        <v>2484.3000000000002</v>
      </c>
      <c r="I141" s="2192"/>
    </row>
    <row r="142" spans="1:9" ht="13.5" thickBot="1">
      <c r="A142" s="1289" t="s">
        <v>1397</v>
      </c>
      <c r="B142" s="1290" t="s">
        <v>9244</v>
      </c>
      <c r="C142" s="1290"/>
      <c r="D142" s="142">
        <v>1</v>
      </c>
      <c r="E142" s="2190">
        <v>3057.6</v>
      </c>
      <c r="F142" s="1291">
        <f t="shared" si="17"/>
        <v>3057.6</v>
      </c>
      <c r="G142" s="1292">
        <f>F142*1000</f>
        <v>3057600</v>
      </c>
      <c r="H142" s="1321">
        <f t="shared" si="18"/>
        <v>3057.6</v>
      </c>
      <c r="I142" s="254"/>
    </row>
    <row r="143" spans="1:9">
      <c r="D143" s="22"/>
    </row>
    <row r="144" spans="1:9" ht="13" thickBot="1">
      <c r="D144" s="22"/>
    </row>
    <row r="145" spans="1:9" ht="18">
      <c r="A145" s="2892" t="s">
        <v>3219</v>
      </c>
      <c r="B145" s="2893"/>
      <c r="C145" s="2893"/>
      <c r="D145" s="2893"/>
      <c r="E145" s="2893"/>
      <c r="F145" s="2893"/>
      <c r="G145" s="2893"/>
      <c r="H145" s="2893"/>
      <c r="I145" s="2894"/>
    </row>
    <row r="146" spans="1:9" ht="12.75" customHeight="1">
      <c r="A146" s="2903" t="s">
        <v>9246</v>
      </c>
      <c r="B146" s="2904"/>
      <c r="C146" s="2904"/>
      <c r="D146" s="2904"/>
      <c r="E146" s="2904"/>
      <c r="F146" s="2904"/>
      <c r="G146" s="2904"/>
      <c r="H146" s="2904"/>
      <c r="I146" s="2905"/>
    </row>
    <row r="147" spans="1:9" ht="13">
      <c r="A147" s="989"/>
      <c r="B147" s="584"/>
      <c r="C147" s="1258"/>
      <c r="D147" s="1279"/>
      <c r="E147" s="1785"/>
      <c r="F147" s="1259"/>
      <c r="G147" s="1260"/>
      <c r="H147" s="584"/>
      <c r="I147" s="551"/>
    </row>
    <row r="148" spans="1:9" ht="13">
      <c r="A148" s="989"/>
      <c r="B148" s="584"/>
      <c r="C148" s="1258"/>
      <c r="D148" s="1279"/>
      <c r="E148" s="1785"/>
      <c r="F148" s="1259"/>
      <c r="G148" s="1260"/>
      <c r="H148" s="584"/>
      <c r="I148" s="551"/>
    </row>
    <row r="149" spans="1:9" ht="13.5" thickBot="1">
      <c r="A149" s="989"/>
      <c r="B149" s="584"/>
      <c r="C149" s="1258"/>
      <c r="D149" s="1279"/>
      <c r="E149" s="1785"/>
      <c r="F149" s="1259"/>
      <c r="G149" s="1260"/>
      <c r="H149" s="584"/>
      <c r="I149" s="551"/>
    </row>
    <row r="150" spans="1:9" ht="29.25" customHeight="1">
      <c r="A150" s="2913" t="s">
        <v>1013</v>
      </c>
      <c r="B150" s="2911" t="s">
        <v>1014</v>
      </c>
      <c r="C150" s="2587" t="s">
        <v>665</v>
      </c>
      <c r="D150" s="2588" t="s">
        <v>2923</v>
      </c>
      <c r="E150" s="2584" t="s">
        <v>3218</v>
      </c>
      <c r="F150" s="2585" t="s">
        <v>2578</v>
      </c>
      <c r="G150" s="2919" t="s">
        <v>2427</v>
      </c>
      <c r="H150" s="2909" t="s">
        <v>493</v>
      </c>
      <c r="I150" s="2586" t="s">
        <v>4003</v>
      </c>
    </row>
    <row r="151" spans="1:9" ht="18.75" customHeight="1" thickBot="1">
      <c r="A151" s="2914"/>
      <c r="B151" s="2912"/>
      <c r="C151" s="2589" t="s">
        <v>3419</v>
      </c>
      <c r="D151" s="2590" t="s">
        <v>2428</v>
      </c>
      <c r="E151" s="2591" t="s">
        <v>264</v>
      </c>
      <c r="F151" s="2592">
        <f>'Заказ, cкидки и курсы валют'!$I$12</f>
        <v>0</v>
      </c>
      <c r="G151" s="2920"/>
      <c r="H151" s="2910"/>
      <c r="I151" s="2593"/>
    </row>
    <row r="152" spans="1:9" ht="18.75" customHeight="1">
      <c r="A152" s="2609" t="s">
        <v>12489</v>
      </c>
      <c r="B152" s="2610" t="s">
        <v>12488</v>
      </c>
      <c r="C152" s="2611"/>
      <c r="D152" s="2612">
        <v>1</v>
      </c>
      <c r="E152" s="2613">
        <v>405.13</v>
      </c>
      <c r="F152" s="2614">
        <f t="shared" ref="F152:F163" si="20">ROUND(E152*(1-$F$10),2)</f>
        <v>405.13</v>
      </c>
      <c r="G152" s="2615">
        <f t="shared" ref="G152:G162" si="21">F152*1000</f>
        <v>405130</v>
      </c>
      <c r="H152" s="2616">
        <f>F152*D152</f>
        <v>405.13</v>
      </c>
      <c r="I152" s="2617"/>
    </row>
    <row r="153" spans="1:9" ht="13">
      <c r="A153" s="2618" t="s">
        <v>9257</v>
      </c>
      <c r="B153" s="2185" t="s">
        <v>9258</v>
      </c>
      <c r="C153" s="2185"/>
      <c r="D153" s="2107">
        <v>1</v>
      </c>
      <c r="E153" s="2079">
        <v>524.91</v>
      </c>
      <c r="F153" s="2187">
        <f t="shared" si="20"/>
        <v>524.91</v>
      </c>
      <c r="G153" s="2188">
        <f t="shared" si="21"/>
        <v>524910</v>
      </c>
      <c r="H153" s="2189">
        <f t="shared" ref="H153:H163" si="22">F153*D153</f>
        <v>524.91</v>
      </c>
      <c r="I153" s="2619"/>
    </row>
    <row r="154" spans="1:9" ht="13">
      <c r="A154" s="2618" t="s">
        <v>9259</v>
      </c>
      <c r="B154" s="1294" t="s">
        <v>9260</v>
      </c>
      <c r="C154" s="1305"/>
      <c r="D154" s="389">
        <v>1</v>
      </c>
      <c r="E154" s="447">
        <v>538.9</v>
      </c>
      <c r="F154" s="1295">
        <f t="shared" si="20"/>
        <v>538.9</v>
      </c>
      <c r="G154" s="1296">
        <f t="shared" si="21"/>
        <v>538900</v>
      </c>
      <c r="H154" s="2189">
        <f t="shared" si="22"/>
        <v>538.9</v>
      </c>
      <c r="I154" s="2620"/>
    </row>
    <row r="155" spans="1:9" ht="13">
      <c r="A155" s="2618" t="s">
        <v>9251</v>
      </c>
      <c r="B155" s="2594" t="s">
        <v>9746</v>
      </c>
      <c r="C155" s="2597"/>
      <c r="D155" s="2100">
        <v>1</v>
      </c>
      <c r="E155" s="447">
        <v>718.54</v>
      </c>
      <c r="F155" s="2187">
        <f t="shared" si="20"/>
        <v>718.54</v>
      </c>
      <c r="G155" s="2188">
        <f t="shared" si="21"/>
        <v>718540</v>
      </c>
      <c r="H155" s="2189">
        <f t="shared" si="22"/>
        <v>718.54</v>
      </c>
      <c r="I155" s="2620"/>
    </row>
    <row r="156" spans="1:9" ht="13">
      <c r="A156" s="2618" t="s">
        <v>9252</v>
      </c>
      <c r="B156" s="2594" t="s">
        <v>9747</v>
      </c>
      <c r="C156" s="2597"/>
      <c r="D156" s="2100">
        <v>1</v>
      </c>
      <c r="E156" s="447">
        <v>764.4</v>
      </c>
      <c r="F156" s="2187">
        <f t="shared" si="20"/>
        <v>764.4</v>
      </c>
      <c r="G156" s="2188">
        <f t="shared" si="21"/>
        <v>764400</v>
      </c>
      <c r="H156" s="2189">
        <f t="shared" si="22"/>
        <v>764.4</v>
      </c>
      <c r="I156" s="2620"/>
    </row>
    <row r="157" spans="1:9" ht="13">
      <c r="A157" s="2621" t="s">
        <v>9261</v>
      </c>
      <c r="B157" s="620" t="s">
        <v>9262</v>
      </c>
      <c r="C157" s="2597"/>
      <c r="D157" s="2229">
        <v>1</v>
      </c>
      <c r="E157" s="447">
        <v>847.83</v>
      </c>
      <c r="F157" s="1307">
        <f t="shared" si="20"/>
        <v>847.83</v>
      </c>
      <c r="G157" s="2188">
        <f t="shared" si="21"/>
        <v>847830</v>
      </c>
      <c r="H157" s="2189">
        <f t="shared" si="22"/>
        <v>847.83</v>
      </c>
      <c r="I157" s="2622"/>
    </row>
    <row r="158" spans="1:9" ht="13">
      <c r="A158" s="2623" t="s">
        <v>9263</v>
      </c>
      <c r="B158" s="2595" t="s">
        <v>9264</v>
      </c>
      <c r="C158" s="2597"/>
      <c r="D158" s="2596">
        <v>1</v>
      </c>
      <c r="E158" s="447">
        <v>810.26</v>
      </c>
      <c r="F158" s="2226">
        <f t="shared" si="20"/>
        <v>810.26</v>
      </c>
      <c r="G158" s="2188">
        <f t="shared" si="21"/>
        <v>810260</v>
      </c>
      <c r="H158" s="2189">
        <f t="shared" si="22"/>
        <v>810.26</v>
      </c>
      <c r="I158" s="2624"/>
    </row>
    <row r="159" spans="1:9" ht="13">
      <c r="A159" s="2618" t="s">
        <v>9265</v>
      </c>
      <c r="B159" s="2185" t="s">
        <v>9266</v>
      </c>
      <c r="C159" s="1294"/>
      <c r="D159" s="2107">
        <v>1</v>
      </c>
      <c r="E159" s="447">
        <v>1207.75</v>
      </c>
      <c r="F159" s="2187">
        <f t="shared" si="20"/>
        <v>1207.75</v>
      </c>
      <c r="G159" s="2188">
        <f t="shared" si="21"/>
        <v>1207750</v>
      </c>
      <c r="H159" s="2189">
        <f t="shared" si="22"/>
        <v>1207.75</v>
      </c>
      <c r="I159" s="2620"/>
    </row>
    <row r="160" spans="1:9" ht="13">
      <c r="A160" s="2625" t="s">
        <v>9247</v>
      </c>
      <c r="B160" s="1294" t="s">
        <v>9248</v>
      </c>
      <c r="C160" s="2185"/>
      <c r="D160" s="389">
        <v>1</v>
      </c>
      <c r="E160" s="447">
        <v>1417.96</v>
      </c>
      <c r="F160" s="1295">
        <f t="shared" si="20"/>
        <v>1417.96</v>
      </c>
      <c r="G160" s="2188">
        <f t="shared" si="21"/>
        <v>1417960</v>
      </c>
      <c r="H160" s="2189">
        <f t="shared" si="22"/>
        <v>1417.96</v>
      </c>
      <c r="I160" s="2626"/>
    </row>
    <row r="161" spans="1:9" ht="13">
      <c r="A161" s="2618" t="s">
        <v>9249</v>
      </c>
      <c r="B161" s="2185" t="s">
        <v>9250</v>
      </c>
      <c r="C161" s="2185"/>
      <c r="D161" s="2107">
        <v>1</v>
      </c>
      <c r="E161" s="447">
        <v>2637.18</v>
      </c>
      <c r="F161" s="2187">
        <f t="shared" si="20"/>
        <v>2637.18</v>
      </c>
      <c r="G161" s="2188">
        <f t="shared" si="21"/>
        <v>2637180</v>
      </c>
      <c r="H161" s="2189">
        <f t="shared" si="22"/>
        <v>2637.18</v>
      </c>
      <c r="I161" s="2620"/>
    </row>
    <row r="162" spans="1:9" ht="13">
      <c r="A162" s="2618" t="s">
        <v>9253</v>
      </c>
      <c r="B162" s="2185" t="s">
        <v>9254</v>
      </c>
      <c r="C162" s="2185"/>
      <c r="D162" s="2107">
        <v>1</v>
      </c>
      <c r="E162" s="447">
        <v>2992.63</v>
      </c>
      <c r="F162" s="2187">
        <f t="shared" si="20"/>
        <v>2992.63</v>
      </c>
      <c r="G162" s="2188">
        <f t="shared" si="21"/>
        <v>2992630</v>
      </c>
      <c r="H162" s="2189">
        <f t="shared" si="22"/>
        <v>2992.63</v>
      </c>
      <c r="I162" s="2620"/>
    </row>
    <row r="163" spans="1:9" ht="13.5" thickBot="1">
      <c r="A163" s="2627" t="s">
        <v>9255</v>
      </c>
      <c r="B163" s="2628" t="s">
        <v>9256</v>
      </c>
      <c r="C163" s="2628"/>
      <c r="D163" s="2629">
        <v>1</v>
      </c>
      <c r="E163" s="2630">
        <v>3260.17</v>
      </c>
      <c r="F163" s="2631">
        <f t="shared" si="20"/>
        <v>3260.17</v>
      </c>
      <c r="G163" s="2632">
        <f>F163*1000</f>
        <v>3260170</v>
      </c>
      <c r="H163" s="2633">
        <f t="shared" si="22"/>
        <v>3260.17</v>
      </c>
      <c r="I163" s="2634"/>
    </row>
    <row r="164" spans="1:9">
      <c r="A164" s="2598"/>
      <c r="B164" s="2599"/>
      <c r="C164" s="2599"/>
      <c r="D164" s="2599"/>
      <c r="E164" s="2600"/>
      <c r="F164" s="2601"/>
      <c r="G164" s="2601"/>
      <c r="H164" s="2599"/>
      <c r="I164" s="2607"/>
    </row>
    <row r="165" spans="1:9" ht="13" thickBot="1">
      <c r="A165" s="2602"/>
      <c r="B165" s="2603"/>
      <c r="C165" s="2603"/>
      <c r="D165" s="2604"/>
      <c r="E165" s="2605"/>
      <c r="F165" s="2606"/>
      <c r="G165" s="2606"/>
      <c r="H165" s="2603"/>
      <c r="I165" s="2608"/>
    </row>
    <row r="166" spans="1:9" ht="23.25" customHeight="1">
      <c r="A166" s="2895" t="s">
        <v>3223</v>
      </c>
      <c r="B166" s="2896"/>
      <c r="C166" s="2896"/>
      <c r="D166" s="2896"/>
      <c r="E166" s="2896"/>
      <c r="F166" s="2896"/>
      <c r="G166" s="2896"/>
      <c r="H166" s="2896"/>
      <c r="I166" s="2897"/>
    </row>
    <row r="167" spans="1:9" ht="12.75" customHeight="1">
      <c r="A167" s="2903" t="s">
        <v>3224</v>
      </c>
      <c r="B167" s="2904"/>
      <c r="C167" s="2904"/>
      <c r="D167" s="2904"/>
      <c r="E167" s="2904"/>
      <c r="F167" s="2904"/>
      <c r="G167" s="2904"/>
      <c r="H167" s="2904"/>
      <c r="I167" s="2905"/>
    </row>
    <row r="168" spans="1:9" ht="13">
      <c r="A168" s="989"/>
      <c r="B168" s="584"/>
      <c r="C168" s="1258"/>
      <c r="D168" s="1279"/>
      <c r="E168" s="1785"/>
      <c r="F168" s="1259"/>
      <c r="G168" s="1260"/>
      <c r="H168" s="584"/>
      <c r="I168" s="551"/>
    </row>
    <row r="169" spans="1:9" ht="13">
      <c r="A169" s="989"/>
      <c r="B169" s="584"/>
      <c r="C169" s="1258"/>
      <c r="D169" s="1279"/>
      <c r="E169" s="1785"/>
      <c r="F169" s="1259"/>
      <c r="G169" s="1260"/>
      <c r="H169" s="584"/>
      <c r="I169" s="551"/>
    </row>
    <row r="170" spans="1:9" ht="13.5" thickBot="1">
      <c r="A170" s="1261"/>
      <c r="B170" s="1262"/>
      <c r="C170" s="1263"/>
      <c r="D170" s="1280"/>
      <c r="E170" s="1786"/>
      <c r="F170" s="1264"/>
      <c r="G170" s="1265"/>
      <c r="H170" s="1262"/>
      <c r="I170" s="572"/>
    </row>
    <row r="171" spans="1:9" ht="21">
      <c r="A171" s="1266" t="s">
        <v>1013</v>
      </c>
      <c r="B171" s="1267" t="s">
        <v>1014</v>
      </c>
      <c r="C171" s="1268" t="s">
        <v>665</v>
      </c>
      <c r="D171" s="1268" t="s">
        <v>2923</v>
      </c>
      <c r="E171" s="1787" t="s">
        <v>3218</v>
      </c>
      <c r="F171" s="1269" t="s">
        <v>2578</v>
      </c>
      <c r="G171" s="2887" t="s">
        <v>2427</v>
      </c>
      <c r="H171" s="2889" t="s">
        <v>493</v>
      </c>
      <c r="I171" s="613" t="s">
        <v>4003</v>
      </c>
    </row>
    <row r="172" spans="1:9" ht="13" thickBot="1">
      <c r="A172" s="1270"/>
      <c r="B172" s="1271"/>
      <c r="C172" s="1272" t="s">
        <v>3419</v>
      </c>
      <c r="D172" s="1273" t="s">
        <v>2428</v>
      </c>
      <c r="E172" s="1788" t="s">
        <v>264</v>
      </c>
      <c r="F172" s="758">
        <f>'Заказ, cкидки и курсы валют'!$I$12</f>
        <v>0</v>
      </c>
      <c r="G172" s="2901"/>
      <c r="H172" s="2902"/>
      <c r="I172" s="1274"/>
    </row>
    <row r="173" spans="1:9" ht="13.5" thickBot="1">
      <c r="A173" s="2636" t="s">
        <v>9748</v>
      </c>
      <c r="B173" s="2638" t="s">
        <v>9749</v>
      </c>
      <c r="C173" s="2638"/>
      <c r="D173" s="2650">
        <v>50</v>
      </c>
      <c r="E173" s="2640">
        <v>160.22</v>
      </c>
      <c r="F173" s="2614">
        <f>ROUND(E173*(1-$F$10),2)</f>
        <v>160.22</v>
      </c>
      <c r="G173" s="2615">
        <f>F173*1000</f>
        <v>160220</v>
      </c>
      <c r="H173" s="2616">
        <f>F173*D173</f>
        <v>8011</v>
      </c>
      <c r="I173" s="2641"/>
    </row>
    <row r="174" spans="1:9" ht="13.5" thickBot="1">
      <c r="A174" s="2618" t="s">
        <v>9750</v>
      </c>
      <c r="B174" s="2185" t="s">
        <v>9751</v>
      </c>
      <c r="C174" s="2185"/>
      <c r="D174" s="2107">
        <v>100</v>
      </c>
      <c r="E174" s="447">
        <v>150.19999999999999</v>
      </c>
      <c r="F174" s="2187">
        <f t="shared" ref="F174:F187" si="23">ROUND(E174*(1-$F$10),2)</f>
        <v>150.19999999999999</v>
      </c>
      <c r="G174" s="2188">
        <f>F174*1000</f>
        <v>150200</v>
      </c>
      <c r="H174" s="2580">
        <f t="shared" ref="H174:H187" si="24">F174*D174</f>
        <v>15019.999999999998</v>
      </c>
      <c r="I174" s="2620"/>
    </row>
    <row r="175" spans="1:9" ht="13.5" thickBot="1">
      <c r="A175" s="2618" t="s">
        <v>9752</v>
      </c>
      <c r="B175" s="2185" t="s">
        <v>9753</v>
      </c>
      <c r="C175" s="2185"/>
      <c r="D175" s="2107">
        <v>50</v>
      </c>
      <c r="E175" s="447">
        <v>190.26</v>
      </c>
      <c r="F175" s="2187">
        <f t="shared" si="23"/>
        <v>190.26</v>
      </c>
      <c r="G175" s="2188">
        <f t="shared" ref="G175:G186" si="25">F175*1000</f>
        <v>190260</v>
      </c>
      <c r="H175" s="2580">
        <f t="shared" si="24"/>
        <v>9513</v>
      </c>
      <c r="I175" s="2620"/>
    </row>
    <row r="176" spans="1:9" ht="13.5" thickBot="1">
      <c r="A176" s="2618" t="s">
        <v>9754</v>
      </c>
      <c r="B176" s="2185" t="s">
        <v>9755</v>
      </c>
      <c r="C176" s="2185"/>
      <c r="D176" s="2107">
        <v>100</v>
      </c>
      <c r="E176" s="447">
        <v>143.02000000000001</v>
      </c>
      <c r="F176" s="2187">
        <f t="shared" si="23"/>
        <v>143.02000000000001</v>
      </c>
      <c r="G176" s="2188">
        <f t="shared" si="25"/>
        <v>143020</v>
      </c>
      <c r="H176" s="2580">
        <f t="shared" si="24"/>
        <v>14302.000000000002</v>
      </c>
      <c r="I176" s="2620"/>
    </row>
    <row r="177" spans="1:9" ht="13.5" thickBot="1">
      <c r="A177" s="2618" t="s">
        <v>9756</v>
      </c>
      <c r="B177" s="2185" t="s">
        <v>9757</v>
      </c>
      <c r="C177" s="2185"/>
      <c r="D177" s="2107">
        <v>100</v>
      </c>
      <c r="E177" s="447">
        <v>115.16</v>
      </c>
      <c r="F177" s="2187">
        <f t="shared" si="23"/>
        <v>115.16</v>
      </c>
      <c r="G177" s="2188">
        <f t="shared" si="25"/>
        <v>115160</v>
      </c>
      <c r="H177" s="2580">
        <f t="shared" si="24"/>
        <v>11516</v>
      </c>
      <c r="I177" s="2620"/>
    </row>
    <row r="178" spans="1:9" ht="13.5" thickBot="1">
      <c r="A178" s="2618" t="s">
        <v>9758</v>
      </c>
      <c r="B178" s="2185" t="s">
        <v>9759</v>
      </c>
      <c r="C178" s="2185"/>
      <c r="D178" s="2107">
        <v>100</v>
      </c>
      <c r="E178" s="447">
        <v>105.14</v>
      </c>
      <c r="F178" s="2187">
        <f t="shared" si="23"/>
        <v>105.14</v>
      </c>
      <c r="G178" s="2188">
        <f t="shared" si="25"/>
        <v>105140</v>
      </c>
      <c r="H178" s="2580">
        <f t="shared" si="24"/>
        <v>10514</v>
      </c>
      <c r="I178" s="2620"/>
    </row>
    <row r="179" spans="1:9" ht="13.5" thickBot="1">
      <c r="A179" s="2618" t="s">
        <v>9760</v>
      </c>
      <c r="B179" s="2185" t="s">
        <v>9761</v>
      </c>
      <c r="C179" s="2185"/>
      <c r="D179" s="2107">
        <v>25</v>
      </c>
      <c r="E179" s="447">
        <v>279.01</v>
      </c>
      <c r="F179" s="2187">
        <f t="shared" si="23"/>
        <v>279.01</v>
      </c>
      <c r="G179" s="2188">
        <f t="shared" si="25"/>
        <v>279010</v>
      </c>
      <c r="H179" s="2580">
        <f t="shared" si="24"/>
        <v>6975.25</v>
      </c>
      <c r="I179" s="2620"/>
    </row>
    <row r="180" spans="1:9" ht="13.5" thickBot="1">
      <c r="A180" s="2618" t="s">
        <v>9762</v>
      </c>
      <c r="B180" s="2185" t="s">
        <v>9763</v>
      </c>
      <c r="C180" s="2185"/>
      <c r="D180" s="2107">
        <v>50</v>
      </c>
      <c r="E180" s="1863">
        <v>192.74</v>
      </c>
      <c r="F180" s="2187">
        <f t="shared" si="23"/>
        <v>192.74</v>
      </c>
      <c r="G180" s="2188">
        <f t="shared" si="25"/>
        <v>192740</v>
      </c>
      <c r="H180" s="2580">
        <f t="shared" si="24"/>
        <v>9637</v>
      </c>
      <c r="I180" s="2620"/>
    </row>
    <row r="181" spans="1:9" ht="13.5" thickBot="1">
      <c r="A181" s="2618" t="s">
        <v>9764</v>
      </c>
      <c r="B181" s="2185" t="s">
        <v>9765</v>
      </c>
      <c r="C181" s="2185"/>
      <c r="D181" s="2107">
        <v>25</v>
      </c>
      <c r="E181" s="447">
        <v>298.12</v>
      </c>
      <c r="F181" s="2187">
        <f t="shared" si="23"/>
        <v>298.12</v>
      </c>
      <c r="G181" s="2188">
        <f t="shared" si="25"/>
        <v>298120</v>
      </c>
      <c r="H181" s="2580">
        <f t="shared" si="24"/>
        <v>7453</v>
      </c>
      <c r="I181" s="2620"/>
    </row>
    <row r="182" spans="1:9" ht="13.5" thickBot="1">
      <c r="A182" s="2618" t="s">
        <v>9766</v>
      </c>
      <c r="B182" s="2185" t="s">
        <v>9767</v>
      </c>
      <c r="C182" s="2185"/>
      <c r="D182" s="2107">
        <v>100</v>
      </c>
      <c r="E182" s="447">
        <v>128.99</v>
      </c>
      <c r="F182" s="2187">
        <f t="shared" si="23"/>
        <v>128.99</v>
      </c>
      <c r="G182" s="2188">
        <f t="shared" si="25"/>
        <v>128990.00000000001</v>
      </c>
      <c r="H182" s="2580">
        <f t="shared" si="24"/>
        <v>12899</v>
      </c>
      <c r="I182" s="2620"/>
    </row>
    <row r="183" spans="1:9" ht="13.5" thickBot="1">
      <c r="A183" s="2618" t="s">
        <v>9768</v>
      </c>
      <c r="B183" s="2185" t="s">
        <v>9769</v>
      </c>
      <c r="C183" s="2185"/>
      <c r="D183" s="2107">
        <v>100</v>
      </c>
      <c r="E183" s="447">
        <v>110.15</v>
      </c>
      <c r="F183" s="2187">
        <f t="shared" si="23"/>
        <v>110.15</v>
      </c>
      <c r="G183" s="2188">
        <f t="shared" si="25"/>
        <v>110150</v>
      </c>
      <c r="H183" s="2580">
        <f t="shared" si="24"/>
        <v>11015</v>
      </c>
      <c r="I183" s="2620"/>
    </row>
    <row r="184" spans="1:9" ht="13.5" thickBot="1">
      <c r="A184" s="2618" t="s">
        <v>9770</v>
      </c>
      <c r="B184" s="2185" t="s">
        <v>9771</v>
      </c>
      <c r="C184" s="2185"/>
      <c r="D184" s="2107">
        <v>15</v>
      </c>
      <c r="E184" s="447">
        <v>350.48</v>
      </c>
      <c r="F184" s="2187">
        <f t="shared" si="23"/>
        <v>350.48</v>
      </c>
      <c r="G184" s="2188">
        <f t="shared" si="25"/>
        <v>350480</v>
      </c>
      <c r="H184" s="2580">
        <f t="shared" si="24"/>
        <v>5257.2000000000007</v>
      </c>
      <c r="I184" s="2620"/>
    </row>
    <row r="185" spans="1:9" ht="13.5" thickBot="1">
      <c r="A185" s="2618" t="s">
        <v>9772</v>
      </c>
      <c r="B185" s="2185" t="s">
        <v>9773</v>
      </c>
      <c r="C185" s="2185"/>
      <c r="D185" s="2107">
        <v>25</v>
      </c>
      <c r="E185" s="447">
        <v>411.25</v>
      </c>
      <c r="F185" s="2187">
        <f t="shared" si="23"/>
        <v>411.25</v>
      </c>
      <c r="G185" s="2188">
        <f t="shared" si="25"/>
        <v>411250</v>
      </c>
      <c r="H185" s="2580">
        <f t="shared" si="24"/>
        <v>10281.25</v>
      </c>
      <c r="I185" s="2620"/>
    </row>
    <row r="186" spans="1:9" ht="13.5" thickBot="1">
      <c r="A186" s="2618" t="s">
        <v>9774</v>
      </c>
      <c r="B186" s="2185" t="s">
        <v>9775</v>
      </c>
      <c r="C186" s="2185"/>
      <c r="D186" s="2107">
        <v>25</v>
      </c>
      <c r="E186" s="447">
        <v>447.82</v>
      </c>
      <c r="F186" s="2187">
        <f t="shared" si="23"/>
        <v>447.82</v>
      </c>
      <c r="G186" s="2188">
        <f t="shared" si="25"/>
        <v>447820</v>
      </c>
      <c r="H186" s="2580">
        <f t="shared" si="24"/>
        <v>11195.5</v>
      </c>
      <c r="I186" s="2620"/>
    </row>
    <row r="187" spans="1:9" ht="13.5" thickBot="1">
      <c r="A187" s="2627" t="s">
        <v>9776</v>
      </c>
      <c r="B187" s="2628" t="s">
        <v>9777</v>
      </c>
      <c r="C187" s="2628"/>
      <c r="D187" s="2629">
        <v>25</v>
      </c>
      <c r="E187" s="2630">
        <v>496.1</v>
      </c>
      <c r="F187" s="2631">
        <f t="shared" si="23"/>
        <v>496.1</v>
      </c>
      <c r="G187" s="2632">
        <f>F187*1000</f>
        <v>496100</v>
      </c>
      <c r="H187" s="2651">
        <f t="shared" si="24"/>
        <v>12402.5</v>
      </c>
      <c r="I187" s="2634"/>
    </row>
    <row r="188" spans="1:9">
      <c r="D188" s="22"/>
    </row>
    <row r="189" spans="1:9" ht="13" thickBot="1">
      <c r="D189" s="22"/>
    </row>
    <row r="190" spans="1:9" ht="20.25" customHeight="1">
      <c r="A190" s="2892" t="s">
        <v>1372</v>
      </c>
      <c r="B190" s="2893"/>
      <c r="C190" s="2893"/>
      <c r="D190" s="2893"/>
      <c r="E190" s="2893"/>
      <c r="F190" s="2893"/>
      <c r="G190" s="2893"/>
      <c r="H190" s="2893"/>
      <c r="I190" s="2894"/>
    </row>
    <row r="191" spans="1:9" ht="12.75" customHeight="1">
      <c r="A191" s="2903" t="s">
        <v>1373</v>
      </c>
      <c r="B191" s="2904"/>
      <c r="C191" s="2904"/>
      <c r="D191" s="2904"/>
      <c r="E191" s="2904"/>
      <c r="F191" s="2904"/>
      <c r="G191" s="2904"/>
      <c r="H191" s="2904"/>
      <c r="I191" s="2905"/>
    </row>
    <row r="192" spans="1:9" ht="13">
      <c r="A192" s="989"/>
      <c r="B192" s="584"/>
      <c r="C192" s="1258"/>
      <c r="D192" s="1279"/>
      <c r="E192" s="1785"/>
      <c r="F192" s="1259"/>
      <c r="G192" s="1260"/>
      <c r="H192" s="584"/>
      <c r="I192" s="551"/>
    </row>
    <row r="193" spans="1:9" ht="13">
      <c r="A193" s="989"/>
      <c r="B193" s="584"/>
      <c r="C193" s="1258"/>
      <c r="D193" s="1279"/>
      <c r="E193" s="1785"/>
      <c r="F193" s="1259"/>
      <c r="G193" s="1260"/>
      <c r="H193" s="584"/>
      <c r="I193" s="551"/>
    </row>
    <row r="194" spans="1:9" ht="13.5" thickBot="1">
      <c r="A194" s="1261"/>
      <c r="B194" s="1262"/>
      <c r="C194" s="1258"/>
      <c r="D194" s="1280"/>
      <c r="E194" s="1786"/>
      <c r="F194" s="1264"/>
      <c r="G194" s="1265"/>
      <c r="H194" s="1262"/>
      <c r="I194" s="572"/>
    </row>
    <row r="195" spans="1:9" ht="22.5" customHeight="1">
      <c r="A195" s="2915" t="s">
        <v>1013</v>
      </c>
      <c r="B195" s="1267" t="s">
        <v>1014</v>
      </c>
      <c r="C195" s="1268" t="s">
        <v>665</v>
      </c>
      <c r="D195" s="1268" t="s">
        <v>2923</v>
      </c>
      <c r="E195" s="1787" t="s">
        <v>3218</v>
      </c>
      <c r="F195" s="1269" t="s">
        <v>2578</v>
      </c>
      <c r="G195" s="2887" t="s">
        <v>2427</v>
      </c>
      <c r="H195" s="2889" t="s">
        <v>493</v>
      </c>
      <c r="I195" s="613" t="s">
        <v>4003</v>
      </c>
    </row>
    <row r="196" spans="1:9" ht="23.25" customHeight="1" thickBot="1">
      <c r="A196" s="2916"/>
      <c r="B196" s="1271"/>
      <c r="C196" s="1272" t="s">
        <v>3419</v>
      </c>
      <c r="D196" s="2635" t="s">
        <v>2428</v>
      </c>
      <c r="E196" s="2184" t="s">
        <v>264</v>
      </c>
      <c r="F196" s="2194">
        <f>'Заказ, cкидки и курсы валют'!$I$12</f>
        <v>0</v>
      </c>
      <c r="G196" s="2901"/>
      <c r="H196" s="2902"/>
      <c r="I196" s="1274"/>
    </row>
    <row r="197" spans="1:9" ht="13">
      <c r="A197" s="2636" t="s">
        <v>9191</v>
      </c>
      <c r="B197" s="2637" t="s">
        <v>9192</v>
      </c>
      <c r="C197" s="2638"/>
      <c r="D197" s="2639">
        <v>50</v>
      </c>
      <c r="E197" s="2640">
        <v>162.55000000000001</v>
      </c>
      <c r="F197" s="2614">
        <f>ROUND(E197*(1-$F$10),2)</f>
        <v>162.55000000000001</v>
      </c>
      <c r="G197" s="2615">
        <f>F197*1000</f>
        <v>162550</v>
      </c>
      <c r="H197" s="2616">
        <f>F197*D197</f>
        <v>8127.5000000000009</v>
      </c>
      <c r="I197" s="2641"/>
    </row>
    <row r="198" spans="1:9" ht="13">
      <c r="A198" s="2618" t="s">
        <v>9193</v>
      </c>
      <c r="B198" s="2186" t="s">
        <v>1374</v>
      </c>
      <c r="C198" s="2185"/>
      <c r="D198" s="2122">
        <v>50</v>
      </c>
      <c r="E198" s="447">
        <v>168.17</v>
      </c>
      <c r="F198" s="2187">
        <f t="shared" ref="F198:F208" si="26">ROUND(E198*(1-$F$10),2)</f>
        <v>168.17</v>
      </c>
      <c r="G198" s="1296">
        <f t="shared" ref="G198:G207" si="27">F198*1000</f>
        <v>168170</v>
      </c>
      <c r="H198" s="1276">
        <f t="shared" ref="H198:H208" si="28">F198*D198</f>
        <v>8408.5</v>
      </c>
      <c r="I198" s="2620"/>
    </row>
    <row r="199" spans="1:9" ht="13">
      <c r="A199" s="2618" t="s">
        <v>9194</v>
      </c>
      <c r="B199" s="2186" t="s">
        <v>9195</v>
      </c>
      <c r="C199" s="2185"/>
      <c r="D199" s="2122">
        <v>50</v>
      </c>
      <c r="E199" s="447">
        <v>171.99</v>
      </c>
      <c r="F199" s="2187">
        <f>ROUND(E199*(1-$F$10),2)</f>
        <v>171.99</v>
      </c>
      <c r="G199" s="1296">
        <f t="shared" si="27"/>
        <v>171990</v>
      </c>
      <c r="H199" s="1276">
        <f t="shared" si="28"/>
        <v>8599.5</v>
      </c>
      <c r="I199" s="2620"/>
    </row>
    <row r="200" spans="1:9" ht="13">
      <c r="A200" s="2618" t="s">
        <v>9778</v>
      </c>
      <c r="B200" s="2186" t="s">
        <v>1375</v>
      </c>
      <c r="C200" s="2185"/>
      <c r="D200" s="2122">
        <v>50</v>
      </c>
      <c r="E200" s="447">
        <v>183.46</v>
      </c>
      <c r="F200" s="2187">
        <f t="shared" si="26"/>
        <v>183.46</v>
      </c>
      <c r="G200" s="1296">
        <f t="shared" si="27"/>
        <v>183460</v>
      </c>
      <c r="H200" s="1276">
        <f t="shared" si="28"/>
        <v>9173</v>
      </c>
      <c r="I200" s="2620"/>
    </row>
    <row r="201" spans="1:9" ht="13">
      <c r="A201" s="2618" t="s">
        <v>9197</v>
      </c>
      <c r="B201" s="2186" t="s">
        <v>9198</v>
      </c>
      <c r="C201" s="2185"/>
      <c r="D201" s="2122">
        <v>50</v>
      </c>
      <c r="E201" s="447">
        <v>167.29</v>
      </c>
      <c r="F201" s="2187">
        <f t="shared" si="26"/>
        <v>167.29</v>
      </c>
      <c r="G201" s="1296">
        <f t="shared" si="27"/>
        <v>167290</v>
      </c>
      <c r="H201" s="1276">
        <f t="shared" si="28"/>
        <v>8364.5</v>
      </c>
      <c r="I201" s="2620"/>
    </row>
    <row r="202" spans="1:9" ht="13">
      <c r="A202" s="2618" t="s">
        <v>9199</v>
      </c>
      <c r="B202" s="2186" t="s">
        <v>9200</v>
      </c>
      <c r="C202" s="2185"/>
      <c r="D202" s="2122">
        <v>50</v>
      </c>
      <c r="E202" s="447">
        <v>144.47</v>
      </c>
      <c r="F202" s="2187">
        <f t="shared" si="26"/>
        <v>144.47</v>
      </c>
      <c r="G202" s="1296">
        <f t="shared" si="27"/>
        <v>144470</v>
      </c>
      <c r="H202" s="1276">
        <f t="shared" si="28"/>
        <v>7223.5</v>
      </c>
      <c r="I202" s="2620"/>
    </row>
    <row r="203" spans="1:9" ht="13">
      <c r="A203" s="2618" t="s">
        <v>9201</v>
      </c>
      <c r="B203" s="2186" t="s">
        <v>9202</v>
      </c>
      <c r="C203" s="2185"/>
      <c r="D203" s="2122">
        <v>50</v>
      </c>
      <c r="E203" s="447">
        <v>252.9</v>
      </c>
      <c r="F203" s="2187">
        <f t="shared" si="26"/>
        <v>252.9</v>
      </c>
      <c r="G203" s="1296">
        <f t="shared" si="27"/>
        <v>252900</v>
      </c>
      <c r="H203" s="1276">
        <f t="shared" si="28"/>
        <v>12645</v>
      </c>
      <c r="I203" s="2620"/>
    </row>
    <row r="204" spans="1:9" ht="13">
      <c r="A204" s="2618" t="s">
        <v>9203</v>
      </c>
      <c r="B204" s="2186" t="s">
        <v>9204</v>
      </c>
      <c r="C204" s="2185"/>
      <c r="D204" s="2122">
        <v>50</v>
      </c>
      <c r="E204" s="447">
        <v>256.89999999999998</v>
      </c>
      <c r="F204" s="2187">
        <f t="shared" si="26"/>
        <v>256.89999999999998</v>
      </c>
      <c r="G204" s="1296">
        <f t="shared" si="27"/>
        <v>256899.99999999997</v>
      </c>
      <c r="H204" s="1276">
        <f t="shared" si="28"/>
        <v>12844.999999999998</v>
      </c>
      <c r="I204" s="2620"/>
    </row>
    <row r="205" spans="1:9" ht="13">
      <c r="A205" s="2618" t="s">
        <v>9205</v>
      </c>
      <c r="B205" s="2186" t="s">
        <v>9206</v>
      </c>
      <c r="C205" s="2185"/>
      <c r="D205" s="2122">
        <v>50</v>
      </c>
      <c r="E205" s="447">
        <v>230.77</v>
      </c>
      <c r="F205" s="2187">
        <f t="shared" si="26"/>
        <v>230.77</v>
      </c>
      <c r="G205" s="1296">
        <f t="shared" si="27"/>
        <v>230770</v>
      </c>
      <c r="H205" s="1276">
        <f t="shared" si="28"/>
        <v>11538.5</v>
      </c>
      <c r="I205" s="2620"/>
    </row>
    <row r="206" spans="1:9" ht="13">
      <c r="A206" s="2618" t="s">
        <v>9207</v>
      </c>
      <c r="B206" s="2186" t="s">
        <v>1376</v>
      </c>
      <c r="C206" s="2185"/>
      <c r="D206" s="2122">
        <v>50</v>
      </c>
      <c r="E206" s="447">
        <v>342.75</v>
      </c>
      <c r="F206" s="2187">
        <f t="shared" si="26"/>
        <v>342.75</v>
      </c>
      <c r="G206" s="1296">
        <f t="shared" si="27"/>
        <v>342750</v>
      </c>
      <c r="H206" s="1276">
        <f t="shared" si="28"/>
        <v>17137.5</v>
      </c>
      <c r="I206" s="2620"/>
    </row>
    <row r="207" spans="1:9" ht="13">
      <c r="A207" s="2618" t="s">
        <v>9208</v>
      </c>
      <c r="B207" s="2186" t="s">
        <v>1377</v>
      </c>
      <c r="C207" s="2185"/>
      <c r="D207" s="2122">
        <v>50</v>
      </c>
      <c r="E207" s="447">
        <v>325.75</v>
      </c>
      <c r="F207" s="2187">
        <f t="shared" si="26"/>
        <v>325.75</v>
      </c>
      <c r="G207" s="1296">
        <f t="shared" si="27"/>
        <v>325750</v>
      </c>
      <c r="H207" s="1276">
        <f t="shared" si="28"/>
        <v>16287.5</v>
      </c>
      <c r="I207" s="2620"/>
    </row>
    <row r="208" spans="1:9" ht="13.5" thickBot="1">
      <c r="A208" s="2642" t="s">
        <v>9209</v>
      </c>
      <c r="B208" s="2643" t="s">
        <v>1378</v>
      </c>
      <c r="C208" s="2644"/>
      <c r="D208" s="2645">
        <v>50</v>
      </c>
      <c r="E208" s="2630">
        <v>284.55</v>
      </c>
      <c r="F208" s="2646">
        <f t="shared" si="26"/>
        <v>284.55</v>
      </c>
      <c r="G208" s="2647">
        <f>F208*1000</f>
        <v>284550</v>
      </c>
      <c r="H208" s="2648">
        <f t="shared" si="28"/>
        <v>14227.5</v>
      </c>
      <c r="I208" s="2649"/>
    </row>
    <row r="209" spans="1:9">
      <c r="A209" s="13"/>
      <c r="D209" s="13"/>
      <c r="E209" s="445"/>
    </row>
    <row r="210" spans="1:9" ht="13" thickBot="1"/>
    <row r="211" spans="1:9" ht="19.5" customHeight="1">
      <c r="A211" s="2892" t="s">
        <v>1372</v>
      </c>
      <c r="B211" s="2893"/>
      <c r="C211" s="2893"/>
      <c r="D211" s="2893"/>
      <c r="E211" s="2893"/>
      <c r="F211" s="2893"/>
      <c r="G211" s="2893"/>
      <c r="H211" s="2893"/>
      <c r="I211" s="2894"/>
    </row>
    <row r="212" spans="1:9" ht="12.75" customHeight="1">
      <c r="A212" s="2903" t="s">
        <v>1379</v>
      </c>
      <c r="B212" s="2904"/>
      <c r="C212" s="2904"/>
      <c r="D212" s="2904"/>
      <c r="E212" s="2904"/>
      <c r="F212" s="2904"/>
      <c r="G212" s="2904"/>
      <c r="H212" s="2904"/>
      <c r="I212" s="2905"/>
    </row>
    <row r="213" spans="1:9" ht="13">
      <c r="A213" s="989"/>
      <c r="B213" s="584"/>
      <c r="C213" s="1258"/>
      <c r="D213" s="1279"/>
      <c r="E213" s="1785"/>
      <c r="F213" s="1259"/>
      <c r="G213" s="1260"/>
      <c r="H213" s="584"/>
      <c r="I213" s="551"/>
    </row>
    <row r="214" spans="1:9" ht="13">
      <c r="A214" s="989"/>
      <c r="B214" s="584"/>
      <c r="C214" s="1258"/>
      <c r="D214" s="1279"/>
      <c r="E214" s="1785"/>
      <c r="F214" s="1259"/>
      <c r="G214" s="1260"/>
      <c r="H214" s="584"/>
      <c r="I214" s="551"/>
    </row>
    <row r="215" spans="1:9" ht="13.5" thickBot="1">
      <c r="A215" s="1261"/>
      <c r="B215" s="1262"/>
      <c r="C215" s="1263"/>
      <c r="D215" s="1280"/>
      <c r="E215" s="1786"/>
      <c r="F215" s="1264"/>
      <c r="G215" s="1265"/>
      <c r="H215" s="1262"/>
      <c r="I215" s="572"/>
    </row>
    <row r="216" spans="1:9" ht="21">
      <c r="A216" s="1266" t="s">
        <v>1013</v>
      </c>
      <c r="B216" s="1267" t="s">
        <v>1014</v>
      </c>
      <c r="C216" s="1268" t="s">
        <v>665</v>
      </c>
      <c r="D216" s="1268" t="s">
        <v>2923</v>
      </c>
      <c r="E216" s="1787" t="s">
        <v>3218</v>
      </c>
      <c r="F216" s="1269" t="s">
        <v>2578</v>
      </c>
      <c r="G216" s="2887" t="s">
        <v>2427</v>
      </c>
      <c r="H216" s="2889" t="s">
        <v>493</v>
      </c>
      <c r="I216" s="613" t="s">
        <v>4003</v>
      </c>
    </row>
    <row r="217" spans="1:9" ht="24" customHeight="1" thickBot="1">
      <c r="A217" s="1301"/>
      <c r="B217" s="1302"/>
      <c r="C217" s="1303" t="s">
        <v>3419</v>
      </c>
      <c r="D217" s="1304" t="s">
        <v>2428</v>
      </c>
      <c r="E217" s="1790" t="s">
        <v>264</v>
      </c>
      <c r="F217" s="1324">
        <f>'Заказ, cкидки и курсы валют'!$I$12</f>
        <v>0</v>
      </c>
      <c r="G217" s="2888"/>
      <c r="H217" s="2890"/>
      <c r="I217" s="614"/>
    </row>
    <row r="218" spans="1:9" ht="12.75" customHeight="1">
      <c r="A218" s="2574" t="s">
        <v>9196</v>
      </c>
      <c r="B218" s="2575" t="s">
        <v>9413</v>
      </c>
      <c r="C218" s="2575"/>
      <c r="D218" s="2654">
        <v>50</v>
      </c>
      <c r="E218" s="2093">
        <v>306.45</v>
      </c>
      <c r="F218" s="2578">
        <f t="shared" ref="F218:F236" si="29">ROUND(E218*(1-$F$10),2)</f>
        <v>306.45</v>
      </c>
      <c r="G218" s="2579">
        <f>F218*1000</f>
        <v>306450</v>
      </c>
      <c r="H218" s="2580">
        <f>F218*D218</f>
        <v>15322.5</v>
      </c>
      <c r="I218" s="2581"/>
    </row>
    <row r="219" spans="1:9" ht="13.5" customHeight="1">
      <c r="A219" s="1286" t="s">
        <v>9210</v>
      </c>
      <c r="B219" s="2185" t="s">
        <v>9414</v>
      </c>
      <c r="C219" s="2185"/>
      <c r="D219" s="2122">
        <v>50</v>
      </c>
      <c r="E219" s="447">
        <v>315.16000000000003</v>
      </c>
      <c r="F219" s="2187">
        <f t="shared" si="29"/>
        <v>315.16000000000003</v>
      </c>
      <c r="G219" s="2188">
        <f t="shared" ref="G219:G235" si="30">F219*1000</f>
        <v>315160</v>
      </c>
      <c r="H219" s="2189">
        <f t="shared" ref="H219:H236" si="31">F219*D219</f>
        <v>15758.000000000002</v>
      </c>
      <c r="I219" s="2192"/>
    </row>
    <row r="220" spans="1:9" ht="13">
      <c r="A220" s="1286" t="s">
        <v>9211</v>
      </c>
      <c r="B220" s="2185" t="s">
        <v>9415</v>
      </c>
      <c r="C220" s="2185"/>
      <c r="D220" s="2122">
        <v>50</v>
      </c>
      <c r="E220" s="447">
        <v>327.47000000000003</v>
      </c>
      <c r="F220" s="2187">
        <f t="shared" si="29"/>
        <v>327.47000000000003</v>
      </c>
      <c r="G220" s="2188">
        <f t="shared" si="30"/>
        <v>327470</v>
      </c>
      <c r="H220" s="2189">
        <f t="shared" si="31"/>
        <v>16373.500000000002</v>
      </c>
      <c r="I220" s="2192"/>
    </row>
    <row r="221" spans="1:9" ht="13">
      <c r="A221" s="1286" t="s">
        <v>9212</v>
      </c>
      <c r="B221" s="2185" t="s">
        <v>9416</v>
      </c>
      <c r="C221" s="2185"/>
      <c r="D221" s="2122">
        <v>50</v>
      </c>
      <c r="E221" s="447">
        <v>261.77</v>
      </c>
      <c r="F221" s="2187">
        <f t="shared" si="29"/>
        <v>261.77</v>
      </c>
      <c r="G221" s="2188">
        <f t="shared" si="30"/>
        <v>261769.99999999997</v>
      </c>
      <c r="H221" s="2189">
        <f t="shared" si="31"/>
        <v>13088.5</v>
      </c>
      <c r="I221" s="2192"/>
    </row>
    <row r="222" spans="1:9" ht="13">
      <c r="A222" s="1286" t="s">
        <v>9213</v>
      </c>
      <c r="B222" s="2185" t="s">
        <v>9417</v>
      </c>
      <c r="C222" s="2185"/>
      <c r="D222" s="2122">
        <v>50</v>
      </c>
      <c r="E222" s="447">
        <v>288.83</v>
      </c>
      <c r="F222" s="2187">
        <f t="shared" si="29"/>
        <v>288.83</v>
      </c>
      <c r="G222" s="2188">
        <f t="shared" si="30"/>
        <v>288830</v>
      </c>
      <c r="H222" s="2189">
        <f t="shared" si="31"/>
        <v>14441.5</v>
      </c>
      <c r="I222" s="2192"/>
    </row>
    <row r="223" spans="1:9" ht="13">
      <c r="A223" s="1286" t="s">
        <v>9214</v>
      </c>
      <c r="B223" s="2185" t="s">
        <v>9418</v>
      </c>
      <c r="C223" s="2185"/>
      <c r="D223" s="2122">
        <v>50</v>
      </c>
      <c r="E223" s="447">
        <v>249.88</v>
      </c>
      <c r="F223" s="2187">
        <f t="shared" si="29"/>
        <v>249.88</v>
      </c>
      <c r="G223" s="2188">
        <f t="shared" si="30"/>
        <v>249880</v>
      </c>
      <c r="H223" s="2189">
        <f t="shared" si="31"/>
        <v>12494</v>
      </c>
      <c r="I223" s="2192"/>
    </row>
    <row r="224" spans="1:9" ht="13">
      <c r="A224" s="1286" t="s">
        <v>9215</v>
      </c>
      <c r="B224" s="2185" t="s">
        <v>9419</v>
      </c>
      <c r="C224" s="2185"/>
      <c r="D224" s="2122">
        <v>50</v>
      </c>
      <c r="E224" s="447">
        <v>312.14</v>
      </c>
      <c r="F224" s="2187">
        <f t="shared" si="29"/>
        <v>312.14</v>
      </c>
      <c r="G224" s="2188">
        <f t="shared" si="30"/>
        <v>312140</v>
      </c>
      <c r="H224" s="2189">
        <f t="shared" si="31"/>
        <v>15607</v>
      </c>
      <c r="I224" s="2192"/>
    </row>
    <row r="225" spans="1:9" ht="13">
      <c r="A225" s="1286" t="s">
        <v>9216</v>
      </c>
      <c r="B225" s="2185" t="s">
        <v>9420</v>
      </c>
      <c r="C225" s="2185"/>
      <c r="D225" s="2122">
        <v>50</v>
      </c>
      <c r="E225" s="447">
        <v>299.3</v>
      </c>
      <c r="F225" s="2187">
        <f t="shared" si="29"/>
        <v>299.3</v>
      </c>
      <c r="G225" s="2188">
        <f t="shared" si="30"/>
        <v>299300</v>
      </c>
      <c r="H225" s="2189">
        <f t="shared" si="31"/>
        <v>14965</v>
      </c>
      <c r="I225" s="2192"/>
    </row>
    <row r="226" spans="1:9" ht="13">
      <c r="A226" s="1286" t="s">
        <v>9217</v>
      </c>
      <c r="B226" s="2185" t="s">
        <v>9421</v>
      </c>
      <c r="C226" s="2185"/>
      <c r="D226" s="2122">
        <v>50</v>
      </c>
      <c r="E226" s="447">
        <v>352.83949272000007</v>
      </c>
      <c r="F226" s="2187">
        <f t="shared" si="29"/>
        <v>352.84</v>
      </c>
      <c r="G226" s="2188">
        <f t="shared" si="30"/>
        <v>352840</v>
      </c>
      <c r="H226" s="2189">
        <f t="shared" si="31"/>
        <v>17642</v>
      </c>
      <c r="I226" s="2192"/>
    </row>
    <row r="227" spans="1:9" ht="13">
      <c r="A227" s="1286" t="s">
        <v>9218</v>
      </c>
      <c r="B227" s="2185" t="s">
        <v>9422</v>
      </c>
      <c r="C227" s="2185"/>
      <c r="D227" s="2122">
        <v>50</v>
      </c>
      <c r="E227" s="447">
        <v>347.04</v>
      </c>
      <c r="F227" s="2187">
        <f t="shared" si="29"/>
        <v>347.04</v>
      </c>
      <c r="G227" s="2188">
        <f t="shared" si="30"/>
        <v>347040</v>
      </c>
      <c r="H227" s="2189">
        <f t="shared" si="31"/>
        <v>17352</v>
      </c>
      <c r="I227" s="2192"/>
    </row>
    <row r="228" spans="1:9" ht="13">
      <c r="A228" s="2034" t="s">
        <v>9219</v>
      </c>
      <c r="B228" s="1294" t="s">
        <v>9423</v>
      </c>
      <c r="C228" s="2185"/>
      <c r="D228" s="2122">
        <v>25</v>
      </c>
      <c r="E228" s="447">
        <v>387.05</v>
      </c>
      <c r="F228" s="2187">
        <f t="shared" si="29"/>
        <v>387.05</v>
      </c>
      <c r="G228" s="2188">
        <f t="shared" si="30"/>
        <v>387050</v>
      </c>
      <c r="H228" s="2189">
        <f t="shared" si="31"/>
        <v>9676.25</v>
      </c>
      <c r="I228" s="2192"/>
    </row>
    <row r="229" spans="1:9" ht="13">
      <c r="A229" s="1286" t="s">
        <v>9220</v>
      </c>
      <c r="B229" s="2185" t="s">
        <v>9424</v>
      </c>
      <c r="C229" s="2185"/>
      <c r="D229" s="2122">
        <v>25</v>
      </c>
      <c r="E229" s="447">
        <v>638.35</v>
      </c>
      <c r="F229" s="2187">
        <f t="shared" si="29"/>
        <v>638.35</v>
      </c>
      <c r="G229" s="2188">
        <f t="shared" si="30"/>
        <v>638350</v>
      </c>
      <c r="H229" s="2189">
        <f t="shared" si="31"/>
        <v>15958.75</v>
      </c>
      <c r="I229" s="2192"/>
    </row>
    <row r="230" spans="1:9" ht="13">
      <c r="A230" s="1293" t="s">
        <v>9221</v>
      </c>
      <c r="B230" s="2185" t="s">
        <v>9425</v>
      </c>
      <c r="C230" s="1294"/>
      <c r="D230" s="9">
        <v>25</v>
      </c>
      <c r="E230" s="447">
        <v>695.6</v>
      </c>
      <c r="F230" s="1295">
        <f t="shared" si="29"/>
        <v>695.6</v>
      </c>
      <c r="G230" s="2188">
        <f t="shared" si="30"/>
        <v>695600</v>
      </c>
      <c r="H230" s="2189">
        <f t="shared" si="31"/>
        <v>17390</v>
      </c>
      <c r="I230" s="1065"/>
    </row>
    <row r="231" spans="1:9" ht="13">
      <c r="A231" s="1286" t="s">
        <v>9222</v>
      </c>
      <c r="B231" s="2185" t="s">
        <v>9426</v>
      </c>
      <c r="C231" s="2185"/>
      <c r="D231" s="2122">
        <v>25</v>
      </c>
      <c r="E231" s="447">
        <v>624.54999999999995</v>
      </c>
      <c r="F231" s="2187">
        <f t="shared" si="29"/>
        <v>624.54999999999995</v>
      </c>
      <c r="G231" s="2188">
        <f t="shared" si="30"/>
        <v>624550</v>
      </c>
      <c r="H231" s="2189">
        <f t="shared" si="31"/>
        <v>15613.749999999998</v>
      </c>
      <c r="I231" s="2192"/>
    </row>
    <row r="232" spans="1:9" ht="13">
      <c r="A232" s="1286" t="s">
        <v>9223</v>
      </c>
      <c r="B232" s="2185" t="s">
        <v>9427</v>
      </c>
      <c r="C232" s="2185"/>
      <c r="D232" s="2122">
        <v>25</v>
      </c>
      <c r="E232" s="447">
        <v>820.28</v>
      </c>
      <c r="F232" s="2187">
        <f t="shared" si="29"/>
        <v>820.28</v>
      </c>
      <c r="G232" s="2188">
        <f t="shared" si="30"/>
        <v>820280</v>
      </c>
      <c r="H232" s="2189">
        <f t="shared" si="31"/>
        <v>20507</v>
      </c>
      <c r="I232" s="2192"/>
    </row>
    <row r="233" spans="1:9" ht="13">
      <c r="A233" s="1286" t="s">
        <v>9224</v>
      </c>
      <c r="B233" s="2185" t="s">
        <v>9428</v>
      </c>
      <c r="C233" s="2185"/>
      <c r="D233" s="2122">
        <v>25</v>
      </c>
      <c r="E233" s="447">
        <v>928.75</v>
      </c>
      <c r="F233" s="2187">
        <f t="shared" si="29"/>
        <v>928.75</v>
      </c>
      <c r="G233" s="2188">
        <f t="shared" si="30"/>
        <v>928750</v>
      </c>
      <c r="H233" s="2189">
        <f t="shared" si="31"/>
        <v>23218.75</v>
      </c>
      <c r="I233" s="2192"/>
    </row>
    <row r="234" spans="1:9" ht="13">
      <c r="A234" s="1286" t="s">
        <v>9225</v>
      </c>
      <c r="B234" s="2185" t="s">
        <v>9429</v>
      </c>
      <c r="C234" s="2185"/>
      <c r="D234" s="2122">
        <v>10</v>
      </c>
      <c r="E234" s="447">
        <v>780.72</v>
      </c>
      <c r="F234" s="2187">
        <f t="shared" si="29"/>
        <v>780.72</v>
      </c>
      <c r="G234" s="2188">
        <f t="shared" si="30"/>
        <v>780720</v>
      </c>
      <c r="H234" s="2189">
        <f t="shared" si="31"/>
        <v>7807.2000000000007</v>
      </c>
      <c r="I234" s="2192"/>
    </row>
    <row r="235" spans="1:9" ht="13">
      <c r="A235" s="1286" t="s">
        <v>9226</v>
      </c>
      <c r="B235" s="2185" t="s">
        <v>9430</v>
      </c>
      <c r="C235" s="2185"/>
      <c r="D235" s="2122">
        <v>10</v>
      </c>
      <c r="E235" s="447">
        <v>470.22</v>
      </c>
      <c r="F235" s="2187">
        <f t="shared" si="29"/>
        <v>470.22</v>
      </c>
      <c r="G235" s="2188">
        <f t="shared" si="30"/>
        <v>470220</v>
      </c>
      <c r="H235" s="2189">
        <f t="shared" si="31"/>
        <v>4702.2000000000007</v>
      </c>
      <c r="I235" s="2192"/>
    </row>
    <row r="236" spans="1:9" ht="13.5" thickBot="1">
      <c r="A236" s="1289" t="s">
        <v>9227</v>
      </c>
      <c r="B236" s="1290" t="s">
        <v>9431</v>
      </c>
      <c r="C236" s="1290"/>
      <c r="D236" s="18">
        <v>10</v>
      </c>
      <c r="E236" s="2190">
        <v>907.11</v>
      </c>
      <c r="F236" s="1291">
        <f t="shared" si="29"/>
        <v>907.11</v>
      </c>
      <c r="G236" s="1292">
        <f>F236*1000</f>
        <v>907110</v>
      </c>
      <c r="H236" s="1277">
        <f t="shared" si="31"/>
        <v>9071.1</v>
      </c>
      <c r="I236" s="254"/>
    </row>
    <row r="239" spans="1:9" ht="13" thickBot="1"/>
    <row r="240" spans="1:9" ht="24" customHeight="1">
      <c r="A240" s="2892" t="s">
        <v>1372</v>
      </c>
      <c r="B240" s="2893"/>
      <c r="C240" s="2893"/>
      <c r="D240" s="2893"/>
      <c r="E240" s="2893"/>
      <c r="F240" s="2893"/>
      <c r="G240" s="2893"/>
      <c r="H240" s="2893"/>
      <c r="I240" s="2894"/>
    </row>
    <row r="241" spans="1:9" ht="12.75" customHeight="1">
      <c r="A241" s="2903" t="s">
        <v>9179</v>
      </c>
      <c r="B241" s="2904"/>
      <c r="C241" s="2904"/>
      <c r="D241" s="2904"/>
      <c r="E241" s="2904"/>
      <c r="F241" s="2904"/>
      <c r="G241" s="2904"/>
      <c r="H241" s="2904"/>
      <c r="I241" s="2905"/>
    </row>
    <row r="242" spans="1:9" ht="13">
      <c r="A242" s="989"/>
      <c r="B242" s="584"/>
      <c r="C242" s="1258"/>
      <c r="D242" s="1279"/>
      <c r="E242" s="1785"/>
      <c r="F242" s="1259"/>
      <c r="G242" s="1260"/>
      <c r="H242" s="584"/>
      <c r="I242" s="551"/>
    </row>
    <row r="243" spans="1:9" ht="13">
      <c r="A243" s="989"/>
      <c r="B243" s="584"/>
      <c r="C243" s="1258"/>
      <c r="D243" s="1279"/>
      <c r="E243" s="1785"/>
      <c r="F243" s="1259"/>
      <c r="G243" s="1260"/>
      <c r="H243" s="584"/>
      <c r="I243" s="551"/>
    </row>
    <row r="244" spans="1:9" ht="13.5" thickBot="1">
      <c r="A244" s="1261"/>
      <c r="B244" s="1262"/>
      <c r="C244" s="1263"/>
      <c r="D244" s="1280"/>
      <c r="E244" s="1786"/>
      <c r="F244" s="1264"/>
      <c r="G244" s="1265"/>
      <c r="H244" s="1262"/>
      <c r="I244" s="572"/>
    </row>
    <row r="245" spans="1:9" ht="21">
      <c r="A245" s="1266" t="s">
        <v>1013</v>
      </c>
      <c r="B245" s="1267" t="s">
        <v>1014</v>
      </c>
      <c r="C245" s="1268" t="s">
        <v>665</v>
      </c>
      <c r="D245" s="1268" t="s">
        <v>2923</v>
      </c>
      <c r="E245" s="1787" t="s">
        <v>3218</v>
      </c>
      <c r="F245" s="1269" t="s">
        <v>2578</v>
      </c>
      <c r="G245" s="2887" t="s">
        <v>2427</v>
      </c>
      <c r="H245" s="2889" t="s">
        <v>493</v>
      </c>
      <c r="I245" s="613" t="s">
        <v>4003</v>
      </c>
    </row>
    <row r="246" spans="1:9" ht="19.5" customHeight="1" thickBot="1">
      <c r="A246" s="1270"/>
      <c r="B246" s="1271"/>
      <c r="C246" s="1272" t="s">
        <v>3419</v>
      </c>
      <c r="D246" s="1273" t="s">
        <v>2428</v>
      </c>
      <c r="E246" s="1788" t="s">
        <v>264</v>
      </c>
      <c r="F246" s="758">
        <f>'Заказ, cкидки и курсы валют'!$I$12</f>
        <v>0</v>
      </c>
      <c r="G246" s="2901"/>
      <c r="H246" s="2902"/>
      <c r="I246" s="1274"/>
    </row>
    <row r="247" spans="1:9" ht="13">
      <c r="A247" s="1283" t="s">
        <v>1398</v>
      </c>
      <c r="B247" s="261" t="s">
        <v>9180</v>
      </c>
      <c r="C247" s="261"/>
      <c r="D247" s="260">
        <v>100</v>
      </c>
      <c r="E247" s="447">
        <v>55.03</v>
      </c>
      <c r="F247" s="1284">
        <f t="shared" ref="F247:F259" si="32">ROUND(E247*(1-$F$10),2)</f>
        <v>55.03</v>
      </c>
      <c r="G247" s="1285">
        <f>F247*1000</f>
        <v>55030</v>
      </c>
      <c r="H247" s="1275">
        <f t="shared" ref="H247:H259" si="33">ROUND((D247/1000)*G247,2)</f>
        <v>5503</v>
      </c>
      <c r="I247" s="262"/>
    </row>
    <row r="248" spans="1:9" ht="13">
      <c r="A248" s="1286" t="s">
        <v>1403</v>
      </c>
      <c r="B248" s="15" t="s">
        <v>9181</v>
      </c>
      <c r="C248" s="15"/>
      <c r="D248" s="14">
        <v>100</v>
      </c>
      <c r="E248" s="447">
        <v>56.238</v>
      </c>
      <c r="F248" s="1287">
        <f t="shared" si="32"/>
        <v>56.24</v>
      </c>
      <c r="G248" s="1288">
        <f>F248*1000</f>
        <v>56240</v>
      </c>
      <c r="H248" s="529">
        <f t="shared" si="33"/>
        <v>5624</v>
      </c>
      <c r="I248" s="253"/>
    </row>
    <row r="249" spans="1:9" ht="13">
      <c r="A249" s="1286" t="s">
        <v>9779</v>
      </c>
      <c r="B249" s="15" t="s">
        <v>9780</v>
      </c>
      <c r="C249" s="15"/>
      <c r="D249" s="14">
        <v>100</v>
      </c>
      <c r="E249" s="447">
        <v>57.02</v>
      </c>
      <c r="F249" s="1287">
        <f t="shared" si="32"/>
        <v>57.02</v>
      </c>
      <c r="G249" s="1288">
        <f t="shared" ref="G249:G258" si="34">F249*1000</f>
        <v>57020</v>
      </c>
      <c r="H249" s="529">
        <f>ROUND((D249/1000)*G249,2)</f>
        <v>5702</v>
      </c>
      <c r="I249" s="253"/>
    </row>
    <row r="250" spans="1:9" ht="13">
      <c r="A250" s="1286" t="s">
        <v>1404</v>
      </c>
      <c r="B250" s="15" t="s">
        <v>9182</v>
      </c>
      <c r="C250" s="15"/>
      <c r="D250" s="14">
        <v>50</v>
      </c>
      <c r="E250" s="447">
        <v>78.3</v>
      </c>
      <c r="F250" s="1287">
        <f t="shared" si="32"/>
        <v>78.3</v>
      </c>
      <c r="G250" s="1288">
        <f t="shared" si="34"/>
        <v>78300</v>
      </c>
      <c r="H250" s="529">
        <f t="shared" si="33"/>
        <v>3915</v>
      </c>
      <c r="I250" s="253"/>
    </row>
    <row r="251" spans="1:9" ht="13">
      <c r="A251" s="1286" t="s">
        <v>1405</v>
      </c>
      <c r="B251" s="15" t="s">
        <v>9183</v>
      </c>
      <c r="C251" s="15"/>
      <c r="D251" s="14">
        <v>50</v>
      </c>
      <c r="E251" s="447">
        <v>57.32</v>
      </c>
      <c r="F251" s="1287">
        <f t="shared" si="32"/>
        <v>57.32</v>
      </c>
      <c r="G251" s="1288">
        <f t="shared" si="34"/>
        <v>57320</v>
      </c>
      <c r="H251" s="529">
        <f t="shared" si="33"/>
        <v>2866</v>
      </c>
      <c r="I251" s="253"/>
    </row>
    <row r="252" spans="1:9" ht="13">
      <c r="A252" s="1286" t="s">
        <v>9781</v>
      </c>
      <c r="B252" s="15" t="s">
        <v>9782</v>
      </c>
      <c r="C252" s="15"/>
      <c r="D252" s="14">
        <v>50</v>
      </c>
      <c r="E252" s="447">
        <v>78.5</v>
      </c>
      <c r="F252" s="1287">
        <f t="shared" si="32"/>
        <v>78.5</v>
      </c>
      <c r="G252" s="1288">
        <f t="shared" si="34"/>
        <v>78500</v>
      </c>
      <c r="H252" s="529">
        <f t="shared" si="33"/>
        <v>3925</v>
      </c>
      <c r="I252" s="253"/>
    </row>
    <row r="253" spans="1:9" ht="13">
      <c r="A253" s="1286" t="s">
        <v>1406</v>
      </c>
      <c r="B253" s="15" t="s">
        <v>9184</v>
      </c>
      <c r="C253" s="15"/>
      <c r="D253" s="14">
        <v>50</v>
      </c>
      <c r="E253" s="447">
        <v>95.98205999999999</v>
      </c>
      <c r="F253" s="1287">
        <f t="shared" si="32"/>
        <v>95.98</v>
      </c>
      <c r="G253" s="1288">
        <f t="shared" si="34"/>
        <v>95980</v>
      </c>
      <c r="H253" s="529">
        <f t="shared" si="33"/>
        <v>4799</v>
      </c>
      <c r="I253" s="253"/>
    </row>
    <row r="254" spans="1:9" ht="13">
      <c r="A254" s="1286" t="s">
        <v>1763</v>
      </c>
      <c r="B254" s="15" t="s">
        <v>9185</v>
      </c>
      <c r="C254" s="15"/>
      <c r="D254" s="14">
        <v>50</v>
      </c>
      <c r="E254" s="447">
        <v>126.12</v>
      </c>
      <c r="F254" s="1287">
        <f t="shared" si="32"/>
        <v>126.12</v>
      </c>
      <c r="G254" s="1288">
        <f t="shared" si="34"/>
        <v>126120</v>
      </c>
      <c r="H254" s="529">
        <f t="shared" si="33"/>
        <v>6306</v>
      </c>
      <c r="I254" s="253"/>
    </row>
    <row r="255" spans="1:9" ht="13">
      <c r="A255" s="1286" t="s">
        <v>1764</v>
      </c>
      <c r="B255" s="15" t="s">
        <v>9186</v>
      </c>
      <c r="C255" s="15"/>
      <c r="D255" s="14">
        <v>50</v>
      </c>
      <c r="E255" s="447">
        <v>127.74</v>
      </c>
      <c r="F255" s="1287">
        <f t="shared" si="32"/>
        <v>127.74</v>
      </c>
      <c r="G255" s="1288">
        <f t="shared" si="34"/>
        <v>127740</v>
      </c>
      <c r="H255" s="529">
        <f t="shared" si="33"/>
        <v>6387</v>
      </c>
      <c r="I255" s="253"/>
    </row>
    <row r="256" spans="1:9" ht="13">
      <c r="A256" s="1286" t="s">
        <v>1399</v>
      </c>
      <c r="B256" s="15" t="s">
        <v>9187</v>
      </c>
      <c r="C256" s="15"/>
      <c r="D256" s="14">
        <v>25</v>
      </c>
      <c r="E256" s="447">
        <v>140.52000000000001</v>
      </c>
      <c r="F256" s="1287">
        <f t="shared" si="32"/>
        <v>140.52000000000001</v>
      </c>
      <c r="G256" s="1288">
        <f t="shared" si="34"/>
        <v>140520</v>
      </c>
      <c r="H256" s="529">
        <f t="shared" si="33"/>
        <v>3513</v>
      </c>
      <c r="I256" s="253"/>
    </row>
    <row r="257" spans="1:9" ht="13">
      <c r="A257" s="1286" t="s">
        <v>1400</v>
      </c>
      <c r="B257" s="15" t="s">
        <v>9188</v>
      </c>
      <c r="C257" s="15"/>
      <c r="D257" s="14">
        <v>25</v>
      </c>
      <c r="E257" s="447">
        <v>153.28</v>
      </c>
      <c r="F257" s="1287">
        <f t="shared" si="32"/>
        <v>153.28</v>
      </c>
      <c r="G257" s="1288">
        <f t="shared" si="34"/>
        <v>153280</v>
      </c>
      <c r="H257" s="529">
        <f t="shared" si="33"/>
        <v>3832</v>
      </c>
      <c r="I257" s="253"/>
    </row>
    <row r="258" spans="1:9" ht="13">
      <c r="A258" s="1286" t="s">
        <v>1401</v>
      </c>
      <c r="B258" s="15" t="s">
        <v>9189</v>
      </c>
      <c r="C258" s="15"/>
      <c r="D258" s="14">
        <v>25</v>
      </c>
      <c r="E258" s="447">
        <v>165.98024999999998</v>
      </c>
      <c r="F258" s="1287">
        <f t="shared" si="32"/>
        <v>165.98</v>
      </c>
      <c r="G258" s="1288">
        <f t="shared" si="34"/>
        <v>165980</v>
      </c>
      <c r="H258" s="529">
        <f t="shared" si="33"/>
        <v>4149.5</v>
      </c>
      <c r="I258" s="253"/>
    </row>
    <row r="259" spans="1:9" ht="13.5" thickBot="1">
      <c r="A259" s="1289" t="s">
        <v>1402</v>
      </c>
      <c r="B259" s="1290" t="s">
        <v>9190</v>
      </c>
      <c r="C259" s="1290"/>
      <c r="D259" s="18">
        <v>25</v>
      </c>
      <c r="E259" s="2190">
        <v>166.12</v>
      </c>
      <c r="F259" s="1291">
        <f t="shared" si="32"/>
        <v>166.12</v>
      </c>
      <c r="G259" s="1292">
        <f>F259*1000</f>
        <v>166120</v>
      </c>
      <c r="H259" s="1277">
        <f t="shared" si="33"/>
        <v>4153</v>
      </c>
      <c r="I259" s="254"/>
    </row>
    <row r="261" spans="1:9" ht="13" thickBot="1"/>
    <row r="262" spans="1:9" ht="21" customHeight="1">
      <c r="A262" s="2892" t="s">
        <v>1372</v>
      </c>
      <c r="B262" s="2893"/>
      <c r="C262" s="2893"/>
      <c r="D262" s="2893"/>
      <c r="E262" s="2893"/>
      <c r="F262" s="2893"/>
      <c r="G262" s="2893"/>
      <c r="H262" s="2893"/>
      <c r="I262" s="2894"/>
    </row>
    <row r="263" spans="1:9" ht="12.75" customHeight="1">
      <c r="A263" s="2903" t="s">
        <v>1380</v>
      </c>
      <c r="B263" s="2904"/>
      <c r="C263" s="2904"/>
      <c r="D263" s="2904"/>
      <c r="E263" s="2904"/>
      <c r="F263" s="2904"/>
      <c r="G263" s="2904"/>
      <c r="H263" s="2904"/>
      <c r="I263" s="2905"/>
    </row>
    <row r="264" spans="1:9" ht="13">
      <c r="A264" s="989"/>
      <c r="B264" s="584"/>
      <c r="C264" s="1258"/>
      <c r="D264" s="1279"/>
      <c r="E264" s="1785"/>
      <c r="F264" s="1259"/>
      <c r="G264" s="1260"/>
      <c r="H264" s="584"/>
      <c r="I264" s="551"/>
    </row>
    <row r="265" spans="1:9" ht="13">
      <c r="A265" s="989"/>
      <c r="B265" s="584"/>
      <c r="C265" s="1258"/>
      <c r="D265" s="1279"/>
      <c r="E265" s="1785"/>
      <c r="F265" s="1259"/>
      <c r="G265" s="1260"/>
      <c r="H265" s="584"/>
      <c r="I265" s="551"/>
    </row>
    <row r="266" spans="1:9" ht="13.5" thickBot="1">
      <c r="A266" s="1261"/>
      <c r="B266" s="1262"/>
      <c r="C266" s="1263"/>
      <c r="D266" s="1280"/>
      <c r="E266" s="1786"/>
      <c r="F266" s="1264"/>
      <c r="G266" s="1265"/>
      <c r="H266" s="1262"/>
      <c r="I266" s="572"/>
    </row>
    <row r="267" spans="1:9" ht="21">
      <c r="A267" s="1266" t="s">
        <v>1013</v>
      </c>
      <c r="B267" s="1267" t="s">
        <v>1014</v>
      </c>
      <c r="C267" s="1268" t="s">
        <v>665</v>
      </c>
      <c r="D267" s="1268" t="s">
        <v>2923</v>
      </c>
      <c r="E267" s="1787" t="s">
        <v>3218</v>
      </c>
      <c r="F267" s="1269" t="s">
        <v>2578</v>
      </c>
      <c r="G267" s="2887" t="s">
        <v>2427</v>
      </c>
      <c r="H267" s="2889" t="s">
        <v>493</v>
      </c>
      <c r="I267" s="613" t="s">
        <v>4003</v>
      </c>
    </row>
    <row r="268" spans="1:9" ht="13" thickBot="1">
      <c r="A268" s="1270"/>
      <c r="B268" s="1271"/>
      <c r="C268" s="1272" t="s">
        <v>3419</v>
      </c>
      <c r="D268" s="1273" t="s">
        <v>2428</v>
      </c>
      <c r="E268" s="1788" t="s">
        <v>264</v>
      </c>
      <c r="F268" s="758">
        <f>'Заказ, cкидки и курсы валют'!$I$12</f>
        <v>0</v>
      </c>
      <c r="G268" s="2901"/>
      <c r="H268" s="2902"/>
      <c r="I268" s="1274"/>
    </row>
    <row r="269" spans="1:9" ht="13.5" thickBot="1">
      <c r="A269" s="2574" t="s">
        <v>1765</v>
      </c>
      <c r="B269" s="2575" t="s">
        <v>9312</v>
      </c>
      <c r="C269" s="2575"/>
      <c r="D269" s="2654">
        <v>100</v>
      </c>
      <c r="E269" s="2093">
        <v>82.02</v>
      </c>
      <c r="F269" s="2578">
        <f>ROUND(E269*(1-$F$10),2)</f>
        <v>82.02</v>
      </c>
      <c r="G269" s="2579">
        <f>F269*1000</f>
        <v>82020</v>
      </c>
      <c r="H269" s="2580">
        <f>F269*D269</f>
        <v>8202</v>
      </c>
      <c r="I269" s="2581"/>
    </row>
    <row r="270" spans="1:9" ht="13.5" thickBot="1">
      <c r="A270" s="1286" t="s">
        <v>1766</v>
      </c>
      <c r="B270" s="2185" t="s">
        <v>9313</v>
      </c>
      <c r="C270" s="2185"/>
      <c r="D270" s="2122">
        <v>100</v>
      </c>
      <c r="E270" s="447">
        <v>81.83</v>
      </c>
      <c r="F270" s="2187">
        <f t="shared" ref="F270:F283" si="35">ROUND(E270*(1-$F$10),2)</f>
        <v>81.83</v>
      </c>
      <c r="G270" s="2188">
        <f t="shared" ref="G270:G283" si="36">F270*1000</f>
        <v>81830</v>
      </c>
      <c r="H270" s="2580">
        <f t="shared" ref="H270:H283" si="37">F270*D270</f>
        <v>8183</v>
      </c>
      <c r="I270" s="2192"/>
    </row>
    <row r="271" spans="1:9" ht="13.5" thickBot="1">
      <c r="A271" s="1286" t="s">
        <v>12394</v>
      </c>
      <c r="B271" s="2185" t="s">
        <v>12395</v>
      </c>
      <c r="C271" s="2185"/>
      <c r="D271" s="2122">
        <v>100</v>
      </c>
      <c r="E271" s="447">
        <v>99.1</v>
      </c>
      <c r="F271" s="2187">
        <f t="shared" si="35"/>
        <v>99.1</v>
      </c>
      <c r="G271" s="2188">
        <f t="shared" si="36"/>
        <v>99100</v>
      </c>
      <c r="H271" s="2580">
        <f t="shared" si="37"/>
        <v>9910</v>
      </c>
      <c r="I271" s="2192"/>
    </row>
    <row r="272" spans="1:9" ht="13.5" thickBot="1">
      <c r="A272" s="1286" t="s">
        <v>12396</v>
      </c>
      <c r="B272" s="2185" t="s">
        <v>12397</v>
      </c>
      <c r="C272" s="2185"/>
      <c r="D272" s="2122">
        <v>100</v>
      </c>
      <c r="E272" s="447">
        <v>82.21</v>
      </c>
      <c r="F272" s="2187">
        <f t="shared" si="35"/>
        <v>82.21</v>
      </c>
      <c r="G272" s="2188">
        <f t="shared" si="36"/>
        <v>82210</v>
      </c>
      <c r="H272" s="2580">
        <f t="shared" si="37"/>
        <v>8221</v>
      </c>
      <c r="I272" s="2192"/>
    </row>
    <row r="273" spans="1:9" ht="13.5" thickBot="1">
      <c r="A273" s="1286" t="s">
        <v>1767</v>
      </c>
      <c r="B273" s="2185" t="s">
        <v>9314</v>
      </c>
      <c r="C273" s="2185"/>
      <c r="D273" s="2122">
        <v>100</v>
      </c>
      <c r="E273" s="447">
        <v>85.46</v>
      </c>
      <c r="F273" s="2187">
        <f t="shared" si="35"/>
        <v>85.46</v>
      </c>
      <c r="G273" s="2188">
        <f t="shared" si="36"/>
        <v>85460</v>
      </c>
      <c r="H273" s="2580">
        <f t="shared" si="37"/>
        <v>8546</v>
      </c>
      <c r="I273" s="2192"/>
    </row>
    <row r="274" spans="1:9" ht="13.5" thickBot="1">
      <c r="A274" s="1286" t="s">
        <v>1768</v>
      </c>
      <c r="B274" s="2185" t="s">
        <v>9315</v>
      </c>
      <c r="C274" s="2185"/>
      <c r="D274" s="2122">
        <v>100</v>
      </c>
      <c r="E274" s="447">
        <v>92.38</v>
      </c>
      <c r="F274" s="2187">
        <f t="shared" si="35"/>
        <v>92.38</v>
      </c>
      <c r="G274" s="2188">
        <f t="shared" si="36"/>
        <v>92380</v>
      </c>
      <c r="H274" s="2580">
        <f t="shared" si="37"/>
        <v>9238</v>
      </c>
      <c r="I274" s="2192"/>
    </row>
    <row r="275" spans="1:9" ht="13.5" thickBot="1">
      <c r="A275" s="1286" t="s">
        <v>1769</v>
      </c>
      <c r="B275" s="2185" t="s">
        <v>9316</v>
      </c>
      <c r="C275" s="2185"/>
      <c r="D275" s="2122">
        <v>100</v>
      </c>
      <c r="E275" s="447">
        <v>96.12</v>
      </c>
      <c r="F275" s="2187">
        <f t="shared" si="35"/>
        <v>96.12</v>
      </c>
      <c r="G275" s="2188">
        <f t="shared" si="36"/>
        <v>96120</v>
      </c>
      <c r="H275" s="2580">
        <f t="shared" si="37"/>
        <v>9612</v>
      </c>
      <c r="I275" s="2192"/>
    </row>
    <row r="276" spans="1:9" ht="13.5" thickBot="1">
      <c r="A276" s="1286" t="s">
        <v>1770</v>
      </c>
      <c r="B276" s="2185" t="s">
        <v>9317</v>
      </c>
      <c r="C276" s="2185"/>
      <c r="D276" s="2122">
        <v>50</v>
      </c>
      <c r="E276" s="447">
        <v>104.61</v>
      </c>
      <c r="F276" s="2187">
        <f>ROUND(E276*(1-$F$10),2)</f>
        <v>104.61</v>
      </c>
      <c r="G276" s="2188">
        <f t="shared" si="36"/>
        <v>104610</v>
      </c>
      <c r="H276" s="2580">
        <f t="shared" si="37"/>
        <v>5230.5</v>
      </c>
      <c r="I276" s="2192"/>
    </row>
    <row r="277" spans="1:9" ht="13.5" thickBot="1">
      <c r="A277" s="1286" t="s">
        <v>1771</v>
      </c>
      <c r="B277" s="2185" t="s">
        <v>9318</v>
      </c>
      <c r="C277" s="2185"/>
      <c r="D277" s="2122">
        <v>50</v>
      </c>
      <c r="E277" s="447">
        <v>106.37</v>
      </c>
      <c r="F277" s="2187">
        <f t="shared" si="35"/>
        <v>106.37</v>
      </c>
      <c r="G277" s="2188">
        <f t="shared" si="36"/>
        <v>106370</v>
      </c>
      <c r="H277" s="2580">
        <f t="shared" si="37"/>
        <v>5318.5</v>
      </c>
      <c r="I277" s="2192"/>
    </row>
    <row r="278" spans="1:9" ht="13.5" thickBot="1">
      <c r="A278" s="1286" t="s">
        <v>1772</v>
      </c>
      <c r="B278" s="2185" t="s">
        <v>9319</v>
      </c>
      <c r="C278" s="2185"/>
      <c r="D278" s="2122">
        <v>50</v>
      </c>
      <c r="E278" s="447">
        <v>108.81</v>
      </c>
      <c r="F278" s="2187">
        <f t="shared" si="35"/>
        <v>108.81</v>
      </c>
      <c r="G278" s="2188">
        <f t="shared" si="36"/>
        <v>108810</v>
      </c>
      <c r="H278" s="2580">
        <f t="shared" si="37"/>
        <v>5440.5</v>
      </c>
      <c r="I278" s="2192"/>
    </row>
    <row r="279" spans="1:9" ht="13.5" thickBot="1">
      <c r="A279" s="1286" t="s">
        <v>1773</v>
      </c>
      <c r="B279" s="2185" t="s">
        <v>9320</v>
      </c>
      <c r="C279" s="2185"/>
      <c r="D279" s="2122">
        <v>50</v>
      </c>
      <c r="E279" s="447">
        <v>97.69</v>
      </c>
      <c r="F279" s="2187">
        <f t="shared" si="35"/>
        <v>97.69</v>
      </c>
      <c r="G279" s="2188">
        <f t="shared" si="36"/>
        <v>97690</v>
      </c>
      <c r="H279" s="2580">
        <f t="shared" si="37"/>
        <v>4884.5</v>
      </c>
      <c r="I279" s="2192"/>
    </row>
    <row r="280" spans="1:9" ht="13.5" thickBot="1">
      <c r="A280" s="2223" t="s">
        <v>1774</v>
      </c>
      <c r="B280" s="2652" t="s">
        <v>9321</v>
      </c>
      <c r="C280" s="2224"/>
      <c r="D280" s="2225">
        <v>50</v>
      </c>
      <c r="E280" s="447">
        <v>136.79</v>
      </c>
      <c r="F280" s="2226">
        <f t="shared" si="35"/>
        <v>136.79</v>
      </c>
      <c r="G280" s="2227">
        <f t="shared" si="36"/>
        <v>136790</v>
      </c>
      <c r="H280" s="2580">
        <f t="shared" si="37"/>
        <v>6839.5</v>
      </c>
      <c r="I280" s="2228"/>
    </row>
    <row r="281" spans="1:9" ht="13.5" thickBot="1">
      <c r="A281" s="1286" t="s">
        <v>1775</v>
      </c>
      <c r="B281" s="2185" t="s">
        <v>9322</v>
      </c>
      <c r="C281" s="2185"/>
      <c r="D281" s="2122">
        <v>50</v>
      </c>
      <c r="E281" s="2079">
        <v>147.03</v>
      </c>
      <c r="F281" s="2187">
        <f t="shared" si="35"/>
        <v>147.03</v>
      </c>
      <c r="G281" s="2188">
        <f t="shared" si="36"/>
        <v>147030</v>
      </c>
      <c r="H281" s="2580">
        <f t="shared" si="37"/>
        <v>7351.5</v>
      </c>
      <c r="I281" s="2192"/>
    </row>
    <row r="282" spans="1:9" ht="13.5" thickBot="1">
      <c r="A282" s="1286" t="s">
        <v>12398</v>
      </c>
      <c r="B282" s="2185" t="s">
        <v>12399</v>
      </c>
      <c r="C282" s="2185"/>
      <c r="D282" s="2122">
        <v>50</v>
      </c>
      <c r="E282" s="2079">
        <v>164.96</v>
      </c>
      <c r="F282" s="2187">
        <f t="shared" si="35"/>
        <v>164.96</v>
      </c>
      <c r="G282" s="2188">
        <f t="shared" si="36"/>
        <v>164960</v>
      </c>
      <c r="H282" s="2580">
        <f t="shared" si="37"/>
        <v>8248</v>
      </c>
      <c r="I282" s="2192"/>
    </row>
    <row r="283" spans="1:9" ht="13.5" thickBot="1">
      <c r="A283" s="1289" t="s">
        <v>12400</v>
      </c>
      <c r="B283" s="1290" t="s">
        <v>12401</v>
      </c>
      <c r="C283" s="1290"/>
      <c r="D283" s="18">
        <v>50</v>
      </c>
      <c r="E283" s="1822">
        <v>153.41999999999999</v>
      </c>
      <c r="F283" s="1291">
        <f t="shared" si="35"/>
        <v>153.41999999999999</v>
      </c>
      <c r="G283" s="1292">
        <f t="shared" si="36"/>
        <v>153420</v>
      </c>
      <c r="H283" s="1321">
        <f t="shared" si="37"/>
        <v>7670.9999999999991</v>
      </c>
      <c r="I283" s="254"/>
    </row>
    <row r="285" spans="1:9" ht="13" thickBot="1"/>
    <row r="286" spans="1:9" ht="23.25" customHeight="1">
      <c r="A286" s="2892" t="s">
        <v>1372</v>
      </c>
      <c r="B286" s="2893"/>
      <c r="C286" s="2893"/>
      <c r="D286" s="2893"/>
      <c r="E286" s="2893"/>
      <c r="F286" s="2893"/>
      <c r="G286" s="2893"/>
      <c r="H286" s="2893"/>
      <c r="I286" s="2894"/>
    </row>
    <row r="287" spans="1:9" ht="12.75" customHeight="1">
      <c r="A287" s="2903" t="s">
        <v>1381</v>
      </c>
      <c r="B287" s="2904"/>
      <c r="C287" s="2904"/>
      <c r="D287" s="2904"/>
      <c r="E287" s="2904"/>
      <c r="F287" s="2904"/>
      <c r="G287" s="2904"/>
      <c r="H287" s="2904"/>
      <c r="I287" s="2905"/>
    </row>
    <row r="288" spans="1:9" ht="13">
      <c r="A288" s="989"/>
      <c r="B288" s="584"/>
      <c r="C288" s="1258"/>
      <c r="D288" s="1279"/>
      <c r="E288" s="1785"/>
      <c r="F288" s="1259"/>
      <c r="G288" s="1260"/>
      <c r="H288" s="584"/>
      <c r="I288" s="551"/>
    </row>
    <row r="289" spans="1:9" ht="13">
      <c r="A289" s="989"/>
      <c r="B289" s="584"/>
      <c r="C289" s="1258"/>
      <c r="D289" s="1279"/>
      <c r="E289" s="1785"/>
      <c r="F289" s="1259"/>
      <c r="G289" s="1260"/>
      <c r="H289" s="584"/>
      <c r="I289" s="551"/>
    </row>
    <row r="290" spans="1:9" ht="13.5" thickBot="1">
      <c r="A290" s="1261"/>
      <c r="B290" s="1262"/>
      <c r="C290" s="1263"/>
      <c r="D290" s="1280"/>
      <c r="E290" s="1786"/>
      <c r="F290" s="1264"/>
      <c r="G290" s="1265"/>
      <c r="H290" s="1262"/>
      <c r="I290" s="572"/>
    </row>
    <row r="291" spans="1:9" ht="21">
      <c r="A291" s="1266" t="s">
        <v>1013</v>
      </c>
      <c r="B291" s="1267" t="s">
        <v>1014</v>
      </c>
      <c r="C291" s="1268" t="s">
        <v>665</v>
      </c>
      <c r="D291" s="1268" t="s">
        <v>2923</v>
      </c>
      <c r="E291" s="1787" t="s">
        <v>3218</v>
      </c>
      <c r="F291" s="1269" t="s">
        <v>2578</v>
      </c>
      <c r="G291" s="2887" t="s">
        <v>2427</v>
      </c>
      <c r="H291" s="2889" t="s">
        <v>493</v>
      </c>
      <c r="I291" s="613" t="s">
        <v>4003</v>
      </c>
    </row>
    <row r="292" spans="1:9" ht="13" thickBot="1">
      <c r="A292" s="1270"/>
      <c r="B292" s="1271"/>
      <c r="C292" s="1272" t="s">
        <v>3419</v>
      </c>
      <c r="D292" s="1273" t="s">
        <v>2428</v>
      </c>
      <c r="E292" s="1788" t="s">
        <v>264</v>
      </c>
      <c r="F292" s="758">
        <f>'Заказ, cкидки и курсы валют'!$I$12</f>
        <v>0</v>
      </c>
      <c r="G292" s="2901"/>
      <c r="H292" s="2902"/>
      <c r="I292" s="1274"/>
    </row>
    <row r="293" spans="1:9" ht="13.5" thickBot="1">
      <c r="A293" s="2574" t="s">
        <v>1776</v>
      </c>
      <c r="B293" s="2575" t="s">
        <v>9323</v>
      </c>
      <c r="C293" s="2575"/>
      <c r="D293" s="2654">
        <v>100</v>
      </c>
      <c r="E293" s="2093">
        <v>91.04</v>
      </c>
      <c r="F293" s="2578">
        <f>ROUND(E293*(1-$F$10),2)</f>
        <v>91.04</v>
      </c>
      <c r="G293" s="2579">
        <f>F293*1000</f>
        <v>91040</v>
      </c>
      <c r="H293" s="2580">
        <f>F293*D293</f>
        <v>9104</v>
      </c>
      <c r="I293" s="2581"/>
    </row>
    <row r="294" spans="1:9" ht="13.5" thickBot="1">
      <c r="A294" s="1314" t="s">
        <v>1777</v>
      </c>
      <c r="B294" s="2185" t="s">
        <v>9324</v>
      </c>
      <c r="C294" s="2185"/>
      <c r="D294" s="2122">
        <v>100</v>
      </c>
      <c r="E294" s="447">
        <v>98.72</v>
      </c>
      <c r="F294" s="2187">
        <f t="shared" ref="F294:F306" si="38">ROUND(E294*(1-$F$10),2)</f>
        <v>98.72</v>
      </c>
      <c r="G294" s="2188">
        <f t="shared" ref="G294:G295" si="39">F294*1000</f>
        <v>98720</v>
      </c>
      <c r="H294" s="2580">
        <f t="shared" ref="H294:H306" si="40">F294*D294</f>
        <v>9872</v>
      </c>
      <c r="I294" s="2192"/>
    </row>
    <row r="295" spans="1:9" ht="13.5" thickBot="1">
      <c r="A295" s="1286" t="s">
        <v>1778</v>
      </c>
      <c r="B295" s="2185" t="s">
        <v>9325</v>
      </c>
      <c r="C295" s="2185"/>
      <c r="D295" s="2122">
        <v>100</v>
      </c>
      <c r="E295" s="447">
        <v>122.57</v>
      </c>
      <c r="F295" s="2187">
        <f t="shared" si="38"/>
        <v>122.57</v>
      </c>
      <c r="G295" s="2188">
        <f t="shared" si="39"/>
        <v>122570</v>
      </c>
      <c r="H295" s="2580">
        <f t="shared" si="40"/>
        <v>12257</v>
      </c>
      <c r="I295" s="2192"/>
    </row>
    <row r="296" spans="1:9" ht="13.5" thickBot="1">
      <c r="A296" s="1286" t="s">
        <v>1779</v>
      </c>
      <c r="B296" s="2185" t="s">
        <v>9326</v>
      </c>
      <c r="C296" s="2185"/>
      <c r="D296" s="2122">
        <v>100</v>
      </c>
      <c r="E296" s="447">
        <v>121.2</v>
      </c>
      <c r="F296" s="2187">
        <f t="shared" si="38"/>
        <v>121.2</v>
      </c>
      <c r="G296" s="2188">
        <f>E296*1000</f>
        <v>121200</v>
      </c>
      <c r="H296" s="2580">
        <f t="shared" si="40"/>
        <v>12120</v>
      </c>
      <c r="I296" s="2192"/>
    </row>
    <row r="297" spans="1:9" ht="13.5" thickBot="1">
      <c r="A297" s="1286" t="s">
        <v>1780</v>
      </c>
      <c r="B297" s="2185" t="s">
        <v>9327</v>
      </c>
      <c r="C297" s="2185"/>
      <c r="D297" s="2122">
        <v>100</v>
      </c>
      <c r="E297" s="447">
        <v>134.69</v>
      </c>
      <c r="F297" s="2187">
        <f>ROUND(E297*(1-$F$10),2)</f>
        <v>134.69</v>
      </c>
      <c r="G297" s="2188">
        <f>E297*1000</f>
        <v>134690</v>
      </c>
      <c r="H297" s="2580">
        <f t="shared" si="40"/>
        <v>13469</v>
      </c>
      <c r="I297" s="2192"/>
    </row>
    <row r="298" spans="1:9" ht="13.5" thickBot="1">
      <c r="A298" s="1286" t="s">
        <v>1781</v>
      </c>
      <c r="B298" s="2185" t="s">
        <v>9328</v>
      </c>
      <c r="C298" s="2185"/>
      <c r="D298" s="2122">
        <v>100</v>
      </c>
      <c r="E298" s="447">
        <v>139.08000000000001</v>
      </c>
      <c r="F298" s="2187">
        <f t="shared" si="38"/>
        <v>139.08000000000001</v>
      </c>
      <c r="G298" s="2188">
        <f t="shared" ref="G298:G306" si="41">E298*1000</f>
        <v>139080</v>
      </c>
      <c r="H298" s="2580">
        <f t="shared" si="40"/>
        <v>13908.000000000002</v>
      </c>
      <c r="I298" s="2192"/>
    </row>
    <row r="299" spans="1:9" ht="13.5" thickBot="1">
      <c r="A299" s="1286" t="s">
        <v>1782</v>
      </c>
      <c r="B299" s="2185" t="s">
        <v>9329</v>
      </c>
      <c r="C299" s="2185"/>
      <c r="D299" s="2122">
        <v>100</v>
      </c>
      <c r="E299" s="447">
        <v>148.47999999999999</v>
      </c>
      <c r="F299" s="2187">
        <f t="shared" si="38"/>
        <v>148.47999999999999</v>
      </c>
      <c r="G299" s="2188">
        <f t="shared" si="41"/>
        <v>148480</v>
      </c>
      <c r="H299" s="2580">
        <f t="shared" si="40"/>
        <v>14847.999999999998</v>
      </c>
      <c r="I299" s="2192"/>
    </row>
    <row r="300" spans="1:9" ht="13.5" thickBot="1">
      <c r="A300" s="1286" t="s">
        <v>1783</v>
      </c>
      <c r="B300" s="2185" t="s">
        <v>9330</v>
      </c>
      <c r="C300" s="2185"/>
      <c r="D300" s="2122">
        <v>50</v>
      </c>
      <c r="E300" s="447">
        <v>119.93</v>
      </c>
      <c r="F300" s="2187">
        <f t="shared" si="38"/>
        <v>119.93</v>
      </c>
      <c r="G300" s="2188">
        <f t="shared" si="41"/>
        <v>119930</v>
      </c>
      <c r="H300" s="2580">
        <f t="shared" si="40"/>
        <v>5996.5</v>
      </c>
      <c r="I300" s="2192"/>
    </row>
    <row r="301" spans="1:9" ht="13.5" thickBot="1">
      <c r="A301" s="1286" t="s">
        <v>1784</v>
      </c>
      <c r="B301" s="2185" t="s">
        <v>9331</v>
      </c>
      <c r="C301" s="2185"/>
      <c r="D301" s="2122">
        <v>50</v>
      </c>
      <c r="E301" s="447">
        <v>152.88</v>
      </c>
      <c r="F301" s="2187">
        <f t="shared" si="38"/>
        <v>152.88</v>
      </c>
      <c r="G301" s="2188">
        <f t="shared" si="41"/>
        <v>152880</v>
      </c>
      <c r="H301" s="2580">
        <f t="shared" si="40"/>
        <v>7644</v>
      </c>
      <c r="I301" s="2192"/>
    </row>
    <row r="302" spans="1:9" ht="13.5" thickBot="1">
      <c r="A302" s="1286" t="s">
        <v>1785</v>
      </c>
      <c r="B302" s="2185" t="s">
        <v>9332</v>
      </c>
      <c r="C302" s="2185"/>
      <c r="D302" s="2122">
        <v>50</v>
      </c>
      <c r="E302" s="447">
        <v>159.03</v>
      </c>
      <c r="F302" s="2187">
        <f t="shared" si="38"/>
        <v>159.03</v>
      </c>
      <c r="G302" s="2188">
        <f t="shared" si="41"/>
        <v>159030</v>
      </c>
      <c r="H302" s="2580">
        <f t="shared" si="40"/>
        <v>7951.5</v>
      </c>
      <c r="I302" s="2192"/>
    </row>
    <row r="303" spans="1:9" ht="13.5" thickBot="1">
      <c r="A303" s="1286" t="s">
        <v>1786</v>
      </c>
      <c r="B303" s="2185" t="s">
        <v>9333</v>
      </c>
      <c r="C303" s="2185"/>
      <c r="D303" s="2122">
        <v>50</v>
      </c>
      <c r="E303" s="447">
        <v>164</v>
      </c>
      <c r="F303" s="2187">
        <f t="shared" si="38"/>
        <v>164</v>
      </c>
      <c r="G303" s="2188">
        <f t="shared" si="41"/>
        <v>164000</v>
      </c>
      <c r="H303" s="2580">
        <f t="shared" si="40"/>
        <v>8200</v>
      </c>
      <c r="I303" s="2192"/>
    </row>
    <row r="304" spans="1:9" ht="13.5" thickBot="1">
      <c r="A304" s="1286" t="s">
        <v>1787</v>
      </c>
      <c r="B304" s="2185" t="s">
        <v>9334</v>
      </c>
      <c r="C304" s="2185"/>
      <c r="D304" s="2122">
        <v>50</v>
      </c>
      <c r="E304" s="447">
        <v>159.19</v>
      </c>
      <c r="F304" s="2187">
        <f t="shared" si="38"/>
        <v>159.19</v>
      </c>
      <c r="G304" s="2188">
        <f t="shared" si="41"/>
        <v>159190</v>
      </c>
      <c r="H304" s="2580">
        <f t="shared" si="40"/>
        <v>7959.5</v>
      </c>
      <c r="I304" s="2192"/>
    </row>
    <row r="305" spans="1:9" ht="13.5" thickBot="1">
      <c r="A305" s="1286" t="s">
        <v>1788</v>
      </c>
      <c r="B305" s="2185" t="s">
        <v>9335</v>
      </c>
      <c r="C305" s="2185"/>
      <c r="D305" s="2122">
        <v>50</v>
      </c>
      <c r="E305" s="447">
        <v>202.07</v>
      </c>
      <c r="F305" s="2187">
        <f t="shared" si="38"/>
        <v>202.07</v>
      </c>
      <c r="G305" s="2188">
        <f t="shared" si="41"/>
        <v>202070</v>
      </c>
      <c r="H305" s="2580">
        <f t="shared" si="40"/>
        <v>10103.5</v>
      </c>
      <c r="I305" s="2192"/>
    </row>
    <row r="306" spans="1:9" ht="13.5" thickBot="1">
      <c r="A306" s="1289" t="s">
        <v>1789</v>
      </c>
      <c r="B306" s="1290" t="s">
        <v>9336</v>
      </c>
      <c r="C306" s="1290"/>
      <c r="D306" s="18">
        <v>50</v>
      </c>
      <c r="E306" s="2190">
        <v>168.39080000000001</v>
      </c>
      <c r="F306" s="1291">
        <f t="shared" si="38"/>
        <v>168.39</v>
      </c>
      <c r="G306" s="1292">
        <f t="shared" si="41"/>
        <v>168390.80000000002</v>
      </c>
      <c r="H306" s="1321">
        <f t="shared" si="40"/>
        <v>8419.5</v>
      </c>
      <c r="I306" s="254"/>
    </row>
    <row r="308" spans="1:9" ht="13" thickBot="1"/>
    <row r="309" spans="1:9" ht="24.75" customHeight="1">
      <c r="A309" s="2892" t="s">
        <v>1372</v>
      </c>
      <c r="B309" s="2893"/>
      <c r="C309" s="2893"/>
      <c r="D309" s="2893"/>
      <c r="E309" s="2893"/>
      <c r="F309" s="2893"/>
      <c r="G309" s="2893"/>
      <c r="H309" s="2893"/>
      <c r="I309" s="2894"/>
    </row>
    <row r="310" spans="1:9" ht="12.75" customHeight="1">
      <c r="A310" s="2903" t="s">
        <v>9280</v>
      </c>
      <c r="B310" s="2904"/>
      <c r="C310" s="2904"/>
      <c r="D310" s="2904"/>
      <c r="E310" s="2904"/>
      <c r="F310" s="2904"/>
      <c r="G310" s="2904"/>
      <c r="H310" s="2904"/>
      <c r="I310" s="2905"/>
    </row>
    <row r="311" spans="1:9" ht="13">
      <c r="A311" s="989"/>
      <c r="B311" s="584"/>
      <c r="C311" s="1258"/>
      <c r="D311" s="1279"/>
      <c r="E311" s="1785"/>
      <c r="F311" s="1259"/>
      <c r="G311" s="1260"/>
      <c r="H311" s="584"/>
      <c r="I311" s="551"/>
    </row>
    <row r="312" spans="1:9" ht="23.25" customHeight="1" thickBot="1">
      <c r="A312" s="989"/>
      <c r="B312" s="584"/>
      <c r="C312" s="1258"/>
      <c r="D312" s="1279"/>
      <c r="E312" s="1785"/>
      <c r="F312" s="1259"/>
      <c r="G312" s="1260"/>
      <c r="H312" s="584"/>
      <c r="I312" s="551"/>
    </row>
    <row r="313" spans="1:9" ht="39" customHeight="1">
      <c r="A313" s="2915" t="s">
        <v>1013</v>
      </c>
      <c r="B313" s="2917" t="s">
        <v>1014</v>
      </c>
      <c r="C313" s="1268" t="s">
        <v>665</v>
      </c>
      <c r="D313" s="1268" t="s">
        <v>2923</v>
      </c>
      <c r="E313" s="1787" t="s">
        <v>3218</v>
      </c>
      <c r="F313" s="1269" t="s">
        <v>2578</v>
      </c>
      <c r="G313" s="2887" t="s">
        <v>2427</v>
      </c>
      <c r="H313" s="2889" t="s">
        <v>493</v>
      </c>
      <c r="I313" s="613" t="s">
        <v>4003</v>
      </c>
    </row>
    <row r="314" spans="1:9" ht="21.75" customHeight="1" thickBot="1">
      <c r="A314" s="2916"/>
      <c r="B314" s="2918"/>
      <c r="C314" s="1272" t="s">
        <v>3419</v>
      </c>
      <c r="D314" s="1273" t="s">
        <v>2428</v>
      </c>
      <c r="E314" s="2184" t="s">
        <v>264</v>
      </c>
      <c r="F314" s="2194">
        <f>'Заказ, cкидки и курсы валют'!$I$12</f>
        <v>0</v>
      </c>
      <c r="G314" s="2901"/>
      <c r="H314" s="2902"/>
      <c r="I314" s="1274"/>
    </row>
    <row r="315" spans="1:9" ht="13.5" thickBot="1">
      <c r="A315" s="2655" t="s">
        <v>10082</v>
      </c>
      <c r="B315" s="2664" t="s">
        <v>12494</v>
      </c>
      <c r="C315" s="2575"/>
      <c r="D315" s="2654">
        <v>100</v>
      </c>
      <c r="E315" s="2093">
        <v>28.4</v>
      </c>
      <c r="F315" s="2578">
        <f>ROUND(E315*(1-$F$10),2)</f>
        <v>28.4</v>
      </c>
      <c r="G315" s="2579">
        <f>F315*1000</f>
        <v>28400</v>
      </c>
      <c r="H315" s="2580">
        <f>F315*D315</f>
        <v>2840</v>
      </c>
      <c r="I315" s="57"/>
    </row>
    <row r="316" spans="1:9" ht="13.5" thickBot="1">
      <c r="A316" s="2656" t="s">
        <v>10083</v>
      </c>
      <c r="B316" s="2665" t="s">
        <v>12495</v>
      </c>
      <c r="C316" s="2185"/>
      <c r="D316" s="9">
        <v>100</v>
      </c>
      <c r="E316" s="447">
        <v>28.74</v>
      </c>
      <c r="F316" s="2187">
        <f t="shared" ref="F316:F329" si="42">ROUND(E316*(1-$F$10),2)</f>
        <v>28.74</v>
      </c>
      <c r="G316" s="2188">
        <f>F316*1000</f>
        <v>28740</v>
      </c>
      <c r="H316" s="2653">
        <f t="shared" ref="H316:H329" si="43">F316*D316</f>
        <v>2874</v>
      </c>
      <c r="I316" s="2192"/>
    </row>
    <row r="317" spans="1:9" ht="13.5" thickBot="1">
      <c r="A317" s="2656" t="s">
        <v>10084</v>
      </c>
      <c r="B317" s="2665" t="s">
        <v>12496</v>
      </c>
      <c r="C317" s="2185"/>
      <c r="D317" s="2122">
        <v>100</v>
      </c>
      <c r="E317" s="447">
        <v>29.47</v>
      </c>
      <c r="F317" s="2187">
        <f t="shared" si="42"/>
        <v>29.47</v>
      </c>
      <c r="G317" s="2188">
        <f t="shared" ref="G317:G329" si="44">F317*1000</f>
        <v>29470</v>
      </c>
      <c r="H317" s="2653">
        <f t="shared" si="43"/>
        <v>2947</v>
      </c>
      <c r="I317" s="2192"/>
    </row>
    <row r="318" spans="1:9" ht="13.5" thickBot="1">
      <c r="A318" s="2656" t="s">
        <v>10085</v>
      </c>
      <c r="B318" s="2665" t="s">
        <v>12497</v>
      </c>
      <c r="C318" s="2185"/>
      <c r="D318" s="2122">
        <v>100</v>
      </c>
      <c r="E318" s="447">
        <v>23.74</v>
      </c>
      <c r="F318" s="2187">
        <v>24.77</v>
      </c>
      <c r="G318" s="2188">
        <f t="shared" si="44"/>
        <v>24770</v>
      </c>
      <c r="H318" s="2653">
        <f t="shared" si="43"/>
        <v>2477</v>
      </c>
      <c r="I318" s="2192"/>
    </row>
    <row r="319" spans="1:9" ht="13.5" thickBot="1">
      <c r="A319" s="2656" t="s">
        <v>10086</v>
      </c>
      <c r="B319" s="2665" t="s">
        <v>12498</v>
      </c>
      <c r="C319" s="2185"/>
      <c r="D319" s="2122">
        <v>100</v>
      </c>
      <c r="E319" s="447">
        <v>29.49</v>
      </c>
      <c r="F319" s="2187">
        <v>25.8</v>
      </c>
      <c r="G319" s="2188">
        <f t="shared" si="44"/>
        <v>25800</v>
      </c>
      <c r="H319" s="2653">
        <f t="shared" si="43"/>
        <v>2580</v>
      </c>
      <c r="I319" s="2192"/>
    </row>
    <row r="320" spans="1:9" ht="13.5" thickBot="1">
      <c r="A320" s="2656" t="s">
        <v>10087</v>
      </c>
      <c r="B320" s="2665" t="s">
        <v>12499</v>
      </c>
      <c r="C320" s="2185"/>
      <c r="D320" s="2122">
        <v>100</v>
      </c>
      <c r="E320" s="447">
        <v>22.1</v>
      </c>
      <c r="F320" s="2187">
        <v>19.350000000000001</v>
      </c>
      <c r="G320" s="2188">
        <f t="shared" si="44"/>
        <v>19350</v>
      </c>
      <c r="H320" s="2653">
        <f t="shared" si="43"/>
        <v>1935.0000000000002</v>
      </c>
      <c r="I320" s="2192"/>
    </row>
    <row r="321" spans="1:9" ht="13.5" thickBot="1">
      <c r="A321" s="2656" t="s">
        <v>10088</v>
      </c>
      <c r="B321" s="2665" t="s">
        <v>12493</v>
      </c>
      <c r="C321" s="2185"/>
      <c r="D321" s="2122">
        <v>100</v>
      </c>
      <c r="E321" s="447">
        <v>20.75</v>
      </c>
      <c r="F321" s="2187">
        <f t="shared" si="42"/>
        <v>20.75</v>
      </c>
      <c r="G321" s="2188">
        <f t="shared" si="44"/>
        <v>20750</v>
      </c>
      <c r="H321" s="2653">
        <f t="shared" si="43"/>
        <v>2075</v>
      </c>
      <c r="I321" s="2192"/>
    </row>
    <row r="322" spans="1:9" ht="13.5" thickBot="1">
      <c r="A322" s="2656" t="s">
        <v>10089</v>
      </c>
      <c r="B322" s="2665" t="s">
        <v>12500</v>
      </c>
      <c r="C322" s="2185"/>
      <c r="D322" s="2122">
        <v>100</v>
      </c>
      <c r="E322" s="447">
        <v>29.39</v>
      </c>
      <c r="F322" s="2187">
        <v>29.39</v>
      </c>
      <c r="G322" s="2188">
        <f t="shared" si="44"/>
        <v>29390</v>
      </c>
      <c r="H322" s="2653">
        <f t="shared" si="43"/>
        <v>2939</v>
      </c>
      <c r="I322" s="2192"/>
    </row>
    <row r="323" spans="1:9" ht="13.5" thickBot="1">
      <c r="A323" s="2656" t="s">
        <v>10090</v>
      </c>
      <c r="B323" s="2665" t="s">
        <v>12501</v>
      </c>
      <c r="C323" s="2185"/>
      <c r="D323" s="2122">
        <v>50</v>
      </c>
      <c r="E323" s="447">
        <v>31.91</v>
      </c>
      <c r="F323" s="2187">
        <f t="shared" si="42"/>
        <v>31.91</v>
      </c>
      <c r="G323" s="2188">
        <f t="shared" si="44"/>
        <v>31910</v>
      </c>
      <c r="H323" s="2653">
        <f t="shared" si="43"/>
        <v>1595.5</v>
      </c>
      <c r="I323" s="2192"/>
    </row>
    <row r="324" spans="1:9" ht="13.5" thickBot="1">
      <c r="A324" s="2656" t="s">
        <v>10091</v>
      </c>
      <c r="B324" s="2665" t="s">
        <v>12502</v>
      </c>
      <c r="C324" s="2185"/>
      <c r="D324" s="2122">
        <v>50</v>
      </c>
      <c r="E324" s="447">
        <v>33.75</v>
      </c>
      <c r="F324" s="2187">
        <f t="shared" si="42"/>
        <v>33.75</v>
      </c>
      <c r="G324" s="2188">
        <f t="shared" si="44"/>
        <v>33750</v>
      </c>
      <c r="H324" s="2653">
        <f t="shared" si="43"/>
        <v>1687.5</v>
      </c>
      <c r="I324" s="2192"/>
    </row>
    <row r="325" spans="1:9" ht="13.5" thickBot="1">
      <c r="A325" s="2656" t="s">
        <v>10092</v>
      </c>
      <c r="B325" s="2665" t="s">
        <v>12503</v>
      </c>
      <c r="C325" s="2185"/>
      <c r="D325" s="2122">
        <v>50</v>
      </c>
      <c r="E325" s="447">
        <v>34.450000000000003</v>
      </c>
      <c r="F325" s="2187">
        <f t="shared" si="42"/>
        <v>34.450000000000003</v>
      </c>
      <c r="G325" s="2188">
        <f t="shared" si="44"/>
        <v>34450</v>
      </c>
      <c r="H325" s="2653">
        <f t="shared" si="43"/>
        <v>1722.5000000000002</v>
      </c>
      <c r="I325" s="2192"/>
    </row>
    <row r="326" spans="1:9" ht="13.5" thickBot="1">
      <c r="A326" s="2656" t="s">
        <v>10093</v>
      </c>
      <c r="B326" s="2665" t="s">
        <v>12504</v>
      </c>
      <c r="C326" s="2185"/>
      <c r="D326" s="2122">
        <v>50</v>
      </c>
      <c r="E326" s="447">
        <v>33.29</v>
      </c>
      <c r="F326" s="2187">
        <f t="shared" si="42"/>
        <v>33.29</v>
      </c>
      <c r="G326" s="2188">
        <f t="shared" si="44"/>
        <v>33290</v>
      </c>
      <c r="H326" s="2653">
        <f t="shared" si="43"/>
        <v>1664.5</v>
      </c>
      <c r="I326" s="2192"/>
    </row>
    <row r="327" spans="1:9" ht="13.5" thickBot="1">
      <c r="A327" s="2656" t="s">
        <v>10094</v>
      </c>
      <c r="B327" s="2665" t="s">
        <v>10097</v>
      </c>
      <c r="C327" s="2185"/>
      <c r="D327" s="2122">
        <v>50</v>
      </c>
      <c r="E327" s="447">
        <v>40.44</v>
      </c>
      <c r="F327" s="2187">
        <f t="shared" si="42"/>
        <v>40.44</v>
      </c>
      <c r="G327" s="2188">
        <f t="shared" si="44"/>
        <v>40440</v>
      </c>
      <c r="H327" s="2653">
        <f t="shared" si="43"/>
        <v>2022</v>
      </c>
      <c r="I327" s="2192"/>
    </row>
    <row r="328" spans="1:9" ht="13.5" thickBot="1">
      <c r="A328" s="2656" t="s">
        <v>10095</v>
      </c>
      <c r="B328" s="2665" t="s">
        <v>12505</v>
      </c>
      <c r="C328" s="2185"/>
      <c r="D328" s="2122">
        <v>50</v>
      </c>
      <c r="E328" s="447">
        <v>36.770000000000003</v>
      </c>
      <c r="F328" s="2187">
        <f t="shared" si="42"/>
        <v>36.770000000000003</v>
      </c>
      <c r="G328" s="2188">
        <f t="shared" si="44"/>
        <v>36770</v>
      </c>
      <c r="H328" s="2580">
        <f t="shared" si="43"/>
        <v>1838.5000000000002</v>
      </c>
      <c r="I328" s="2192"/>
    </row>
    <row r="329" spans="1:9" ht="13.5" thickBot="1">
      <c r="A329" s="2657" t="s">
        <v>10096</v>
      </c>
      <c r="B329" s="2666" t="s">
        <v>10098</v>
      </c>
      <c r="C329" s="1290"/>
      <c r="D329" s="18">
        <v>50</v>
      </c>
      <c r="E329" s="2190">
        <v>44.79</v>
      </c>
      <c r="F329" s="1291">
        <f t="shared" si="42"/>
        <v>44.79</v>
      </c>
      <c r="G329" s="1292">
        <f t="shared" si="44"/>
        <v>44790</v>
      </c>
      <c r="H329" s="1321">
        <f t="shared" si="43"/>
        <v>2239.5</v>
      </c>
      <c r="I329" s="254"/>
    </row>
    <row r="331" spans="1:9" ht="13" thickBot="1"/>
    <row r="332" spans="1:9" ht="18" customHeight="1">
      <c r="A332" s="2892" t="s">
        <v>9284</v>
      </c>
      <c r="B332" s="2893"/>
      <c r="C332" s="2893"/>
      <c r="D332" s="2893"/>
      <c r="E332" s="2893"/>
      <c r="F332" s="2893"/>
      <c r="G332" s="2893"/>
      <c r="H332" s="2893"/>
      <c r="I332" s="2894"/>
    </row>
    <row r="333" spans="1:9" ht="15.75" customHeight="1">
      <c r="A333" s="2903" t="s">
        <v>1383</v>
      </c>
      <c r="B333" s="2904"/>
      <c r="C333" s="2904"/>
      <c r="D333" s="2904"/>
      <c r="E333" s="2904"/>
      <c r="F333" s="2904"/>
      <c r="G333" s="2904"/>
      <c r="H333" s="2904"/>
      <c r="I333" s="2905"/>
    </row>
    <row r="334" spans="1:9" ht="12.75" customHeight="1">
      <c r="A334" s="989"/>
      <c r="B334" s="584"/>
      <c r="C334" s="1258"/>
      <c r="D334" s="1279"/>
      <c r="E334" s="1785"/>
      <c r="F334" s="1259"/>
      <c r="G334" s="1260"/>
      <c r="H334" s="584"/>
      <c r="I334" s="551"/>
    </row>
    <row r="335" spans="1:9" ht="12.75" customHeight="1">
      <c r="A335" s="989"/>
      <c r="B335" s="584"/>
      <c r="C335" s="1258"/>
      <c r="D335" s="1279"/>
      <c r="E335" s="1785"/>
      <c r="F335" s="1259"/>
      <c r="G335" s="1260"/>
      <c r="H335" s="584"/>
      <c r="I335" s="551"/>
    </row>
    <row r="336" spans="1:9" ht="13.5" customHeight="1" thickBot="1">
      <c r="A336" s="1261"/>
      <c r="B336" s="1262"/>
      <c r="C336" s="1263"/>
      <c r="D336" s="1280"/>
      <c r="E336" s="1786"/>
      <c r="F336" s="1264"/>
      <c r="G336" s="1265"/>
      <c r="H336" s="1262"/>
      <c r="I336" s="572"/>
    </row>
    <row r="337" spans="1:9" ht="21">
      <c r="A337" s="1266" t="s">
        <v>1013</v>
      </c>
      <c r="B337" s="1267" t="s">
        <v>1014</v>
      </c>
      <c r="C337" s="1268" t="s">
        <v>665</v>
      </c>
      <c r="D337" s="1268" t="s">
        <v>2923</v>
      </c>
      <c r="E337" s="1787" t="s">
        <v>3218</v>
      </c>
      <c r="F337" s="1269" t="s">
        <v>2578</v>
      </c>
      <c r="G337" s="2887" t="s">
        <v>2427</v>
      </c>
      <c r="H337" s="2889" t="s">
        <v>493</v>
      </c>
      <c r="I337" s="613" t="s">
        <v>4003</v>
      </c>
    </row>
    <row r="338" spans="1:9" ht="13" thickBot="1">
      <c r="A338" s="1270"/>
      <c r="B338" s="1271"/>
      <c r="C338" s="1272" t="s">
        <v>3419</v>
      </c>
      <c r="D338" s="1273" t="s">
        <v>2428</v>
      </c>
      <c r="E338" s="1790" t="s">
        <v>264</v>
      </c>
      <c r="F338" s="2194">
        <f>'Заказ, cкидки и курсы валют'!$I$12</f>
        <v>0</v>
      </c>
      <c r="G338" s="2901"/>
      <c r="H338" s="2902"/>
      <c r="I338" s="1274"/>
    </row>
    <row r="339" spans="1:9" ht="13.5" thickBot="1">
      <c r="A339" s="801" t="s">
        <v>1790</v>
      </c>
      <c r="B339" s="1320" t="s">
        <v>9281</v>
      </c>
      <c r="C339" s="1320"/>
      <c r="D339" s="808">
        <v>50</v>
      </c>
      <c r="E339" s="2013">
        <v>43.95</v>
      </c>
      <c r="F339" s="1322">
        <f>ROUND(E339*(1-$F$10),2)</f>
        <v>43.95</v>
      </c>
      <c r="G339" s="1323">
        <f>F339*1000</f>
        <v>43950</v>
      </c>
      <c r="H339" s="1321">
        <f>F339*D339</f>
        <v>2197.5</v>
      </c>
      <c r="I339" s="809"/>
    </row>
    <row r="341" spans="1:9" ht="13" thickBot="1"/>
    <row r="342" spans="1:9" ht="29.25" customHeight="1">
      <c r="A342" s="2892" t="s">
        <v>1382</v>
      </c>
      <c r="B342" s="2893"/>
      <c r="C342" s="2893"/>
      <c r="D342" s="2893"/>
      <c r="E342" s="2893"/>
      <c r="F342" s="2893"/>
      <c r="G342" s="2893"/>
      <c r="H342" s="2893"/>
      <c r="I342" s="2894"/>
    </row>
    <row r="343" spans="1:9" ht="15.75" customHeight="1">
      <c r="A343" s="2895"/>
      <c r="B343" s="2896"/>
      <c r="C343" s="2896"/>
      <c r="D343" s="2896"/>
      <c r="E343" s="2896"/>
      <c r="F343" s="2896"/>
      <c r="G343" s="2896"/>
      <c r="H343" s="2896"/>
      <c r="I343" s="2897"/>
    </row>
    <row r="344" spans="1:9">
      <c r="A344" s="2895"/>
      <c r="B344" s="2896"/>
      <c r="C344" s="2896"/>
      <c r="D344" s="2896"/>
      <c r="E344" s="2896"/>
      <c r="F344" s="2896"/>
      <c r="G344" s="2896"/>
      <c r="H344" s="2896"/>
      <c r="I344" s="2897"/>
    </row>
    <row r="345" spans="1:9" ht="13" thickBot="1">
      <c r="A345" s="2898"/>
      <c r="B345" s="2899"/>
      <c r="C345" s="2899"/>
      <c r="D345" s="2899"/>
      <c r="E345" s="2899"/>
      <c r="F345" s="2899"/>
      <c r="G345" s="2899"/>
      <c r="H345" s="2899"/>
      <c r="I345" s="2900"/>
    </row>
    <row r="346" spans="1:9" ht="21">
      <c r="A346" s="1266" t="s">
        <v>1013</v>
      </c>
      <c r="B346" s="1267" t="s">
        <v>1014</v>
      </c>
      <c r="C346" s="1268" t="s">
        <v>665</v>
      </c>
      <c r="D346" s="1268" t="s">
        <v>2923</v>
      </c>
      <c r="E346" s="1787" t="s">
        <v>3218</v>
      </c>
      <c r="F346" s="1269" t="s">
        <v>2578</v>
      </c>
      <c r="G346" s="2887" t="s">
        <v>2427</v>
      </c>
      <c r="H346" s="2889" t="s">
        <v>493</v>
      </c>
      <c r="I346" s="613" t="s">
        <v>4003</v>
      </c>
    </row>
    <row r="347" spans="1:9" ht="13" thickBot="1">
      <c r="A347" s="1270"/>
      <c r="B347" s="1271"/>
      <c r="C347" s="1272" t="s">
        <v>3419</v>
      </c>
      <c r="D347" s="1273" t="s">
        <v>2428</v>
      </c>
      <c r="E347" s="1788" t="s">
        <v>264</v>
      </c>
      <c r="F347" s="758">
        <f>'Заказ, cкидки и курсы валют'!$I$12</f>
        <v>0</v>
      </c>
      <c r="G347" s="2901"/>
      <c r="H347" s="2902"/>
      <c r="I347" s="1274"/>
    </row>
    <row r="348" spans="1:9" ht="13.5" thickBot="1">
      <c r="A348" s="801" t="s">
        <v>9282</v>
      </c>
      <c r="B348" s="1319" t="s">
        <v>9283</v>
      </c>
      <c r="C348" s="1320"/>
      <c r="D348" s="808">
        <v>1</v>
      </c>
      <c r="E348" s="2193">
        <v>1426.88</v>
      </c>
      <c r="F348" s="1322">
        <f>ROUND(E348*(1-$F$10),2)</f>
        <v>1426.88</v>
      </c>
      <c r="G348" s="1323">
        <f>F348*1000</f>
        <v>1426880</v>
      </c>
      <c r="H348" s="1321">
        <f>ROUND((D348/1000)*G348,2)</f>
        <v>1426.88</v>
      </c>
      <c r="I348" s="809"/>
    </row>
    <row r="350" spans="1:9" ht="13" thickBot="1"/>
    <row r="351" spans="1:9">
      <c r="A351" s="2892" t="s">
        <v>1372</v>
      </c>
      <c r="B351" s="2893"/>
      <c r="C351" s="2893"/>
      <c r="D351" s="2893"/>
      <c r="E351" s="2893"/>
      <c r="F351" s="2893"/>
      <c r="G351" s="2893"/>
      <c r="H351" s="2893"/>
      <c r="I351" s="2894"/>
    </row>
    <row r="352" spans="1:9">
      <c r="A352" s="2895"/>
      <c r="B352" s="2896"/>
      <c r="C352" s="2896"/>
      <c r="D352" s="2896"/>
      <c r="E352" s="2896"/>
      <c r="F352" s="2896"/>
      <c r="G352" s="2896"/>
      <c r="H352" s="2896"/>
      <c r="I352" s="2897"/>
    </row>
    <row r="353" spans="1:9">
      <c r="A353" s="2895"/>
      <c r="B353" s="2896"/>
      <c r="C353" s="2896"/>
      <c r="D353" s="2896"/>
      <c r="E353" s="2896"/>
      <c r="F353" s="2896"/>
      <c r="G353" s="2896"/>
      <c r="H353" s="2896"/>
      <c r="I353" s="2897"/>
    </row>
    <row r="354" spans="1:9">
      <c r="A354" s="2895"/>
      <c r="B354" s="2896"/>
      <c r="C354" s="2896"/>
      <c r="D354" s="2896"/>
      <c r="E354" s="2896"/>
      <c r="F354" s="2896"/>
      <c r="G354" s="2896"/>
      <c r="H354" s="2896"/>
      <c r="I354" s="2897"/>
    </row>
    <row r="355" spans="1:9" ht="13" thickBot="1">
      <c r="A355" s="2898"/>
      <c r="B355" s="2899"/>
      <c r="C355" s="2899"/>
      <c r="D355" s="2899"/>
      <c r="E355" s="2899"/>
      <c r="F355" s="2899"/>
      <c r="G355" s="2899"/>
      <c r="H355" s="2899"/>
      <c r="I355" s="2900"/>
    </row>
    <row r="356" spans="1:9" ht="22.5" customHeight="1">
      <c r="A356" s="1266" t="s">
        <v>1013</v>
      </c>
      <c r="B356" s="2216" t="s">
        <v>1014</v>
      </c>
      <c r="C356" s="1268"/>
      <c r="D356" s="1268" t="s">
        <v>2923</v>
      </c>
      <c r="E356" s="1787" t="s">
        <v>3218</v>
      </c>
      <c r="F356" s="1269" t="s">
        <v>2578</v>
      </c>
      <c r="G356" s="2887" t="s">
        <v>2427</v>
      </c>
      <c r="H356" s="2889" t="s">
        <v>493</v>
      </c>
      <c r="I356" s="613" t="s">
        <v>4003</v>
      </c>
    </row>
    <row r="357" spans="1:9" ht="13" thickBot="1">
      <c r="A357" s="1270"/>
      <c r="B357" s="1271"/>
      <c r="C357" s="1272"/>
      <c r="D357" s="1273" t="s">
        <v>2428</v>
      </c>
      <c r="E357" s="2184" t="s">
        <v>264</v>
      </c>
      <c r="F357" s="2194">
        <f>'Заказ, cкидки и курсы валют'!$I$12</f>
        <v>0</v>
      </c>
      <c r="G357" s="2901"/>
      <c r="H357" s="2902"/>
      <c r="I357" s="1274"/>
    </row>
    <row r="358" spans="1:9" ht="13.5" thickBot="1">
      <c r="A358" s="2195" t="s">
        <v>11179</v>
      </c>
      <c r="B358" s="2196" t="s">
        <v>11131</v>
      </c>
      <c r="C358" s="2668" t="s">
        <v>11180</v>
      </c>
      <c r="D358" s="2575">
        <v>100</v>
      </c>
      <c r="E358" s="2763">
        <v>13.73</v>
      </c>
      <c r="F358" s="2578">
        <f t="shared" ref="F358:F406" si="45">ROUND(E358*(1-$F$10),2)</f>
        <v>13.73</v>
      </c>
      <c r="G358" s="2579">
        <f>F358*1000</f>
        <v>13730</v>
      </c>
      <c r="H358" s="2580">
        <f t="shared" ref="H358:H406" si="46">ROUND((D358/1000)*G358,2)</f>
        <v>1373</v>
      </c>
      <c r="I358" s="2581"/>
    </row>
    <row r="359" spans="1:9" ht="13.5" thickBot="1">
      <c r="A359" s="2197" t="s">
        <v>9285</v>
      </c>
      <c r="B359" s="2658" t="s">
        <v>11132</v>
      </c>
      <c r="C359" s="2183" t="s">
        <v>11180</v>
      </c>
      <c r="D359" s="2582">
        <v>100</v>
      </c>
      <c r="E359" s="2764">
        <v>14.18</v>
      </c>
      <c r="F359" s="2187">
        <f t="shared" si="45"/>
        <v>14.18</v>
      </c>
      <c r="G359" s="2188">
        <f>F359*1000</f>
        <v>14180</v>
      </c>
      <c r="H359" s="2580">
        <f t="shared" si="46"/>
        <v>1418</v>
      </c>
      <c r="I359" s="2192"/>
    </row>
    <row r="360" spans="1:9" ht="13.5" thickBot="1">
      <c r="A360" s="2197" t="s">
        <v>1791</v>
      </c>
      <c r="B360" s="2658" t="s">
        <v>11133</v>
      </c>
      <c r="C360" s="2183" t="s">
        <v>11181</v>
      </c>
      <c r="D360" s="2582">
        <v>100</v>
      </c>
      <c r="E360" s="2764">
        <v>13.76</v>
      </c>
      <c r="F360" s="2187">
        <f t="shared" si="45"/>
        <v>13.76</v>
      </c>
      <c r="G360" s="2188">
        <f t="shared" ref="G360:G406" si="47">F360*1000</f>
        <v>13760</v>
      </c>
      <c r="H360" s="2580">
        <f t="shared" si="46"/>
        <v>1376</v>
      </c>
      <c r="I360" s="2192"/>
    </row>
    <row r="361" spans="1:9" ht="13.5" thickBot="1">
      <c r="A361" s="2197" t="s">
        <v>9286</v>
      </c>
      <c r="B361" s="2658" t="s">
        <v>11134</v>
      </c>
      <c r="C361" s="2661" t="s">
        <v>11181</v>
      </c>
      <c r="D361" s="2582">
        <v>100</v>
      </c>
      <c r="E361" s="2764">
        <v>14.64</v>
      </c>
      <c r="F361" s="2187">
        <f t="shared" si="45"/>
        <v>14.64</v>
      </c>
      <c r="G361" s="2188">
        <f t="shared" si="47"/>
        <v>14640</v>
      </c>
      <c r="H361" s="2580">
        <f t="shared" si="46"/>
        <v>1464</v>
      </c>
      <c r="I361" s="2192"/>
    </row>
    <row r="362" spans="1:9" ht="13.5" thickBot="1">
      <c r="A362" s="2197" t="s">
        <v>1794</v>
      </c>
      <c r="B362" s="2658" t="s">
        <v>11135</v>
      </c>
      <c r="C362" s="2661" t="s">
        <v>11182</v>
      </c>
      <c r="D362" s="2582">
        <v>100</v>
      </c>
      <c r="E362" s="2764">
        <v>16.044</v>
      </c>
      <c r="F362" s="2187">
        <f t="shared" si="45"/>
        <v>16.04</v>
      </c>
      <c r="G362" s="2188">
        <f t="shared" si="47"/>
        <v>16040</v>
      </c>
      <c r="H362" s="2580">
        <f t="shared" si="46"/>
        <v>1604</v>
      </c>
      <c r="I362" s="2192"/>
    </row>
    <row r="363" spans="1:9" ht="13.5" thickBot="1">
      <c r="A363" s="2197" t="s">
        <v>9287</v>
      </c>
      <c r="B363" s="2658" t="s">
        <v>11136</v>
      </c>
      <c r="C363" s="2661" t="s">
        <v>11183</v>
      </c>
      <c r="D363" s="2582">
        <v>100</v>
      </c>
      <c r="E363" s="2764">
        <v>15.46</v>
      </c>
      <c r="F363" s="2187">
        <f t="shared" si="45"/>
        <v>15.46</v>
      </c>
      <c r="G363" s="2188">
        <f t="shared" si="47"/>
        <v>15460</v>
      </c>
      <c r="H363" s="2580">
        <f t="shared" si="46"/>
        <v>1546</v>
      </c>
      <c r="I363" s="2192"/>
    </row>
    <row r="364" spans="1:9" ht="13.5" thickBot="1">
      <c r="A364" s="2197" t="s">
        <v>9288</v>
      </c>
      <c r="B364" s="2658" t="s">
        <v>11137</v>
      </c>
      <c r="C364" s="2661" t="s">
        <v>11184</v>
      </c>
      <c r="D364" s="2582">
        <v>100</v>
      </c>
      <c r="E364" s="2764">
        <v>15.15</v>
      </c>
      <c r="F364" s="2187">
        <f t="shared" si="45"/>
        <v>15.15</v>
      </c>
      <c r="G364" s="2188">
        <f t="shared" si="47"/>
        <v>15150</v>
      </c>
      <c r="H364" s="2580">
        <f t="shared" si="46"/>
        <v>1515</v>
      </c>
      <c r="I364" s="2192"/>
    </row>
    <row r="365" spans="1:9" ht="13.5" thickBot="1">
      <c r="A365" s="2197" t="s">
        <v>1798</v>
      </c>
      <c r="B365" s="2658" t="s">
        <v>11138</v>
      </c>
      <c r="C365" s="2183" t="s">
        <v>11185</v>
      </c>
      <c r="D365" s="2582">
        <v>100</v>
      </c>
      <c r="E365" s="2764">
        <v>15.33</v>
      </c>
      <c r="F365" s="2187">
        <f t="shared" si="45"/>
        <v>15.33</v>
      </c>
      <c r="G365" s="2188">
        <f t="shared" si="47"/>
        <v>15330</v>
      </c>
      <c r="H365" s="2580">
        <f t="shared" si="46"/>
        <v>1533</v>
      </c>
      <c r="I365" s="2192"/>
    </row>
    <row r="366" spans="1:9" ht="13.5" thickBot="1">
      <c r="A366" s="2197" t="s">
        <v>9289</v>
      </c>
      <c r="B366" s="2658" t="s">
        <v>11139</v>
      </c>
      <c r="C366" s="2183" t="s">
        <v>11185</v>
      </c>
      <c r="D366" s="2582">
        <v>100</v>
      </c>
      <c r="E366" s="2764">
        <v>15.15</v>
      </c>
      <c r="F366" s="2187">
        <f t="shared" si="45"/>
        <v>15.15</v>
      </c>
      <c r="G366" s="2188">
        <f t="shared" si="47"/>
        <v>15150</v>
      </c>
      <c r="H366" s="2580">
        <f t="shared" si="46"/>
        <v>1515</v>
      </c>
      <c r="I366" s="2192"/>
    </row>
    <row r="367" spans="1:9" ht="13.5" thickBot="1">
      <c r="A367" s="2197" t="s">
        <v>9290</v>
      </c>
      <c r="B367" s="2658" t="s">
        <v>11140</v>
      </c>
      <c r="C367" s="2183" t="s">
        <v>11186</v>
      </c>
      <c r="D367" s="2582">
        <v>100</v>
      </c>
      <c r="E367" s="2764">
        <v>15.94</v>
      </c>
      <c r="F367" s="2187">
        <f t="shared" si="45"/>
        <v>15.94</v>
      </c>
      <c r="G367" s="2188">
        <f t="shared" si="47"/>
        <v>15940</v>
      </c>
      <c r="H367" s="2580">
        <f t="shared" si="46"/>
        <v>1594</v>
      </c>
      <c r="I367" s="2192"/>
    </row>
    <row r="368" spans="1:9" ht="13.5" thickBot="1">
      <c r="A368" s="2197" t="s">
        <v>1802</v>
      </c>
      <c r="B368" s="2658" t="s">
        <v>11141</v>
      </c>
      <c r="C368" s="2183" t="s">
        <v>11187</v>
      </c>
      <c r="D368" s="2582">
        <v>50</v>
      </c>
      <c r="E368" s="2764">
        <v>16.829999999999998</v>
      </c>
      <c r="F368" s="2187">
        <f t="shared" si="45"/>
        <v>16.829999999999998</v>
      </c>
      <c r="G368" s="2188">
        <f t="shared" si="47"/>
        <v>16830</v>
      </c>
      <c r="H368" s="2580">
        <f t="shared" si="46"/>
        <v>841.5</v>
      </c>
      <c r="I368" s="2192"/>
    </row>
    <row r="369" spans="1:9" ht="13.5" thickBot="1">
      <c r="A369" s="2197" t="s">
        <v>9291</v>
      </c>
      <c r="B369" s="2658" t="s">
        <v>11142</v>
      </c>
      <c r="C369" s="2183" t="s">
        <v>11187</v>
      </c>
      <c r="D369" s="2582">
        <v>50</v>
      </c>
      <c r="E369" s="2764">
        <v>27.52</v>
      </c>
      <c r="F369" s="2187">
        <f t="shared" si="45"/>
        <v>27.52</v>
      </c>
      <c r="G369" s="2188">
        <f t="shared" si="47"/>
        <v>27520</v>
      </c>
      <c r="H369" s="2580">
        <f t="shared" si="46"/>
        <v>1376</v>
      </c>
      <c r="I369" s="2192"/>
    </row>
    <row r="370" spans="1:9" ht="13.5" thickBot="1">
      <c r="A370" s="2197" t="s">
        <v>1804</v>
      </c>
      <c r="B370" s="2658" t="s">
        <v>11143</v>
      </c>
      <c r="C370" s="2183" t="s">
        <v>11188</v>
      </c>
      <c r="D370" s="2582">
        <v>50</v>
      </c>
      <c r="E370" s="2764">
        <v>18.71</v>
      </c>
      <c r="F370" s="2187">
        <f t="shared" si="45"/>
        <v>18.71</v>
      </c>
      <c r="G370" s="2188">
        <f t="shared" si="47"/>
        <v>18710</v>
      </c>
      <c r="H370" s="2580">
        <f t="shared" si="46"/>
        <v>935.5</v>
      </c>
      <c r="I370" s="2192"/>
    </row>
    <row r="371" spans="1:9" ht="13.5" thickBot="1">
      <c r="A371" s="2197" t="s">
        <v>9292</v>
      </c>
      <c r="B371" s="2658" t="s">
        <v>11144</v>
      </c>
      <c r="C371" s="2183" t="s">
        <v>11188</v>
      </c>
      <c r="D371" s="2582">
        <v>50</v>
      </c>
      <c r="E371" s="2764">
        <v>19.22</v>
      </c>
      <c r="F371" s="2187">
        <f t="shared" si="45"/>
        <v>19.22</v>
      </c>
      <c r="G371" s="2188">
        <f t="shared" si="47"/>
        <v>19220</v>
      </c>
      <c r="H371" s="2580">
        <f t="shared" si="46"/>
        <v>961</v>
      </c>
      <c r="I371" s="2192"/>
    </row>
    <row r="372" spans="1:9" ht="13.5" thickBot="1">
      <c r="A372" s="2197" t="s">
        <v>9293</v>
      </c>
      <c r="B372" s="2658" t="s">
        <v>11145</v>
      </c>
      <c r="C372" s="2183" t="s">
        <v>11189</v>
      </c>
      <c r="D372" s="2582">
        <v>50</v>
      </c>
      <c r="E372" s="2764">
        <v>23.55</v>
      </c>
      <c r="F372" s="2187">
        <f t="shared" si="45"/>
        <v>23.55</v>
      </c>
      <c r="G372" s="2188">
        <f t="shared" si="47"/>
        <v>23550</v>
      </c>
      <c r="H372" s="2580">
        <f t="shared" si="46"/>
        <v>1177.5</v>
      </c>
      <c r="I372" s="2192"/>
    </row>
    <row r="373" spans="1:9" ht="13.5" thickBot="1">
      <c r="A373" s="2197" t="s">
        <v>1805</v>
      </c>
      <c r="B373" s="2658" t="s">
        <v>11146</v>
      </c>
      <c r="C373" s="2183" t="s">
        <v>11190</v>
      </c>
      <c r="D373" s="2582">
        <v>50</v>
      </c>
      <c r="E373" s="2764">
        <v>18.309999999999999</v>
      </c>
      <c r="F373" s="2187">
        <f t="shared" si="45"/>
        <v>18.309999999999999</v>
      </c>
      <c r="G373" s="2188">
        <f t="shared" si="47"/>
        <v>18310</v>
      </c>
      <c r="H373" s="2580">
        <f t="shared" si="46"/>
        <v>915.5</v>
      </c>
      <c r="I373" s="2192"/>
    </row>
    <row r="374" spans="1:9" ht="13.5" thickBot="1">
      <c r="A374" s="2197" t="s">
        <v>9294</v>
      </c>
      <c r="B374" s="2658" t="s">
        <v>11147</v>
      </c>
      <c r="C374" s="2183" t="s">
        <v>11190</v>
      </c>
      <c r="D374" s="2582">
        <v>50</v>
      </c>
      <c r="E374" s="2764">
        <v>24.19</v>
      </c>
      <c r="F374" s="2187">
        <f t="shared" si="45"/>
        <v>24.19</v>
      </c>
      <c r="G374" s="2188">
        <f t="shared" si="47"/>
        <v>24190</v>
      </c>
      <c r="H374" s="2580">
        <f t="shared" si="46"/>
        <v>1209.5</v>
      </c>
      <c r="I374" s="2192"/>
    </row>
    <row r="375" spans="1:9" ht="13.5" thickBot="1">
      <c r="A375" s="2197" t="s">
        <v>1806</v>
      </c>
      <c r="B375" s="2658" t="s">
        <v>11148</v>
      </c>
      <c r="C375" s="2183" t="s">
        <v>11191</v>
      </c>
      <c r="D375" s="2582">
        <v>50</v>
      </c>
      <c r="E375" s="2764">
        <v>19.489999999999998</v>
      </c>
      <c r="F375" s="2187">
        <f t="shared" si="45"/>
        <v>19.489999999999998</v>
      </c>
      <c r="G375" s="2188">
        <f t="shared" si="47"/>
        <v>19490</v>
      </c>
      <c r="H375" s="2580">
        <f t="shared" si="46"/>
        <v>974.5</v>
      </c>
      <c r="I375" s="2192"/>
    </row>
    <row r="376" spans="1:9" ht="13.5" thickBot="1">
      <c r="A376" s="2197" t="s">
        <v>1807</v>
      </c>
      <c r="B376" s="2658" t="s">
        <v>11149</v>
      </c>
      <c r="C376" s="2183" t="s">
        <v>11192</v>
      </c>
      <c r="D376" s="2582">
        <v>50</v>
      </c>
      <c r="E376" s="2764">
        <v>21.45</v>
      </c>
      <c r="F376" s="2187">
        <f t="shared" si="45"/>
        <v>21.45</v>
      </c>
      <c r="G376" s="2188">
        <f t="shared" si="47"/>
        <v>21450</v>
      </c>
      <c r="H376" s="2580">
        <f t="shared" si="46"/>
        <v>1072.5</v>
      </c>
      <c r="I376" s="2192"/>
    </row>
    <row r="377" spans="1:9" ht="13.5" thickBot="1">
      <c r="A377" s="2197" t="s">
        <v>9295</v>
      </c>
      <c r="B377" s="2658" t="s">
        <v>11150</v>
      </c>
      <c r="C377" s="2662" t="s">
        <v>11193</v>
      </c>
      <c r="D377" s="2582">
        <v>25</v>
      </c>
      <c r="E377" s="2764">
        <v>22.44</v>
      </c>
      <c r="F377" s="2187">
        <f t="shared" si="45"/>
        <v>22.44</v>
      </c>
      <c r="G377" s="2188">
        <f t="shared" si="47"/>
        <v>22440</v>
      </c>
      <c r="H377" s="2580">
        <f t="shared" si="46"/>
        <v>561</v>
      </c>
      <c r="I377" s="2192"/>
    </row>
    <row r="378" spans="1:9" ht="13.5" thickBot="1">
      <c r="A378" s="2197" t="s">
        <v>9296</v>
      </c>
      <c r="B378" s="2658" t="s">
        <v>11151</v>
      </c>
      <c r="C378" s="2662" t="s">
        <v>11193</v>
      </c>
      <c r="D378" s="2582">
        <v>50</v>
      </c>
      <c r="E378" s="2764">
        <v>24.19</v>
      </c>
      <c r="F378" s="2187">
        <f t="shared" si="45"/>
        <v>24.19</v>
      </c>
      <c r="G378" s="2188">
        <f t="shared" si="47"/>
        <v>24190</v>
      </c>
      <c r="H378" s="2580">
        <f t="shared" si="46"/>
        <v>1209.5</v>
      </c>
      <c r="I378" s="2192"/>
    </row>
    <row r="379" spans="1:9" ht="13.5" thickBot="1">
      <c r="A379" s="2197" t="s">
        <v>1808</v>
      </c>
      <c r="B379" s="2658" t="s">
        <v>11152</v>
      </c>
      <c r="C379" s="2662" t="s">
        <v>11194</v>
      </c>
      <c r="D379" s="2582">
        <v>50</v>
      </c>
      <c r="E379" s="2764">
        <v>24.19</v>
      </c>
      <c r="F379" s="2187">
        <f t="shared" si="45"/>
        <v>24.19</v>
      </c>
      <c r="G379" s="2188">
        <f t="shared" si="47"/>
        <v>24190</v>
      </c>
      <c r="H379" s="2580">
        <f t="shared" si="46"/>
        <v>1209.5</v>
      </c>
      <c r="I379" s="2192"/>
    </row>
    <row r="380" spans="1:9" ht="13.5" thickBot="1">
      <c r="A380" s="2197" t="s">
        <v>9297</v>
      </c>
      <c r="B380" s="2658" t="s">
        <v>11153</v>
      </c>
      <c r="C380" s="2662" t="s">
        <v>11195</v>
      </c>
      <c r="D380" s="2582">
        <v>50</v>
      </c>
      <c r="E380" s="2764">
        <v>26.8</v>
      </c>
      <c r="F380" s="2187">
        <f t="shared" si="45"/>
        <v>26.8</v>
      </c>
      <c r="G380" s="2188">
        <f t="shared" si="47"/>
        <v>26800</v>
      </c>
      <c r="H380" s="2580">
        <f t="shared" si="46"/>
        <v>1340</v>
      </c>
      <c r="I380" s="2192"/>
    </row>
    <row r="381" spans="1:9" ht="13.5" thickBot="1">
      <c r="A381" s="2197" t="s">
        <v>1809</v>
      </c>
      <c r="B381" s="2658" t="s">
        <v>11154</v>
      </c>
      <c r="C381" s="2662" t="s">
        <v>12492</v>
      </c>
      <c r="D381" s="2582">
        <v>25</v>
      </c>
      <c r="E381" s="2764">
        <v>30.28</v>
      </c>
      <c r="F381" s="2187">
        <f t="shared" si="45"/>
        <v>30.28</v>
      </c>
      <c r="G381" s="2188">
        <f t="shared" si="47"/>
        <v>30280</v>
      </c>
      <c r="H381" s="2580">
        <f t="shared" si="46"/>
        <v>757</v>
      </c>
      <c r="I381" s="2192"/>
    </row>
    <row r="382" spans="1:9" ht="13.5" thickBot="1">
      <c r="A382" s="2197" t="s">
        <v>9298</v>
      </c>
      <c r="B382" s="2658" t="s">
        <v>11155</v>
      </c>
      <c r="C382" s="2662" t="s">
        <v>11196</v>
      </c>
      <c r="D382" s="2582">
        <v>25</v>
      </c>
      <c r="E382" s="2764">
        <v>27.67</v>
      </c>
      <c r="F382" s="2187">
        <f t="shared" si="45"/>
        <v>27.67</v>
      </c>
      <c r="G382" s="2188">
        <f t="shared" si="47"/>
        <v>27670</v>
      </c>
      <c r="H382" s="2580">
        <f t="shared" si="46"/>
        <v>691.75</v>
      </c>
      <c r="I382" s="2192"/>
    </row>
    <row r="383" spans="1:9" ht="13.5" thickBot="1">
      <c r="A383" s="2197" t="s">
        <v>1810</v>
      </c>
      <c r="B383" s="2658" t="s">
        <v>11156</v>
      </c>
      <c r="C383" s="2183" t="s">
        <v>11197</v>
      </c>
      <c r="D383" s="2582">
        <v>25</v>
      </c>
      <c r="E383" s="2764">
        <v>27.14</v>
      </c>
      <c r="F383" s="2187">
        <f t="shared" si="45"/>
        <v>27.14</v>
      </c>
      <c r="G383" s="2188">
        <f t="shared" si="47"/>
        <v>27140</v>
      </c>
      <c r="H383" s="2580">
        <f t="shared" si="46"/>
        <v>678.5</v>
      </c>
      <c r="I383" s="2192"/>
    </row>
    <row r="384" spans="1:9" ht="13.5" thickBot="1">
      <c r="A384" s="2197" t="s">
        <v>9299</v>
      </c>
      <c r="B384" s="2658" t="s">
        <v>11157</v>
      </c>
      <c r="C384" s="2183" t="s">
        <v>11197</v>
      </c>
      <c r="D384" s="2582">
        <v>25</v>
      </c>
      <c r="E384" s="2764">
        <v>39.125999999999998</v>
      </c>
      <c r="F384" s="2187">
        <f t="shared" si="45"/>
        <v>39.130000000000003</v>
      </c>
      <c r="G384" s="2188">
        <f t="shared" si="47"/>
        <v>39130</v>
      </c>
      <c r="H384" s="2580">
        <f t="shared" si="46"/>
        <v>978.25</v>
      </c>
      <c r="I384" s="2192"/>
    </row>
    <row r="385" spans="1:9" ht="13.5" thickBot="1">
      <c r="A385" s="2197" t="s">
        <v>1792</v>
      </c>
      <c r="B385" s="2658" t="s">
        <v>11158</v>
      </c>
      <c r="C385" s="2183" t="s">
        <v>11198</v>
      </c>
      <c r="D385" s="2582">
        <v>25</v>
      </c>
      <c r="E385" s="2764">
        <v>31.64</v>
      </c>
      <c r="F385" s="2187">
        <f t="shared" si="45"/>
        <v>31.64</v>
      </c>
      <c r="G385" s="2188">
        <f t="shared" si="47"/>
        <v>31640</v>
      </c>
      <c r="H385" s="2580">
        <f t="shared" si="46"/>
        <v>791</v>
      </c>
      <c r="I385" s="2192"/>
    </row>
    <row r="386" spans="1:9" ht="13.5" thickBot="1">
      <c r="A386" s="2197" t="s">
        <v>9300</v>
      </c>
      <c r="B386" s="2658" t="s">
        <v>11159</v>
      </c>
      <c r="C386" s="2183" t="s">
        <v>11199</v>
      </c>
      <c r="D386" s="2582">
        <v>25</v>
      </c>
      <c r="E386" s="2764">
        <v>32.619999999999997</v>
      </c>
      <c r="F386" s="2187">
        <f t="shared" si="45"/>
        <v>32.619999999999997</v>
      </c>
      <c r="G386" s="2188">
        <f t="shared" si="47"/>
        <v>32619.999999999996</v>
      </c>
      <c r="H386" s="2580">
        <f t="shared" si="46"/>
        <v>815.5</v>
      </c>
      <c r="I386" s="2192"/>
    </row>
    <row r="387" spans="1:9" ht="13.5" thickBot="1">
      <c r="A387" s="2197" t="s">
        <v>1793</v>
      </c>
      <c r="B387" s="2658" t="s">
        <v>11160</v>
      </c>
      <c r="C387" s="2183" t="s">
        <v>11200</v>
      </c>
      <c r="D387" s="2582">
        <v>25</v>
      </c>
      <c r="E387" s="2764">
        <v>33.020000000000003</v>
      </c>
      <c r="F387" s="2187">
        <f t="shared" si="45"/>
        <v>33.020000000000003</v>
      </c>
      <c r="G387" s="2188">
        <f t="shared" si="47"/>
        <v>33020</v>
      </c>
      <c r="H387" s="2580">
        <f t="shared" si="46"/>
        <v>825.5</v>
      </c>
      <c r="I387" s="2192"/>
    </row>
    <row r="388" spans="1:9" ht="13.5" thickBot="1">
      <c r="A388" s="2197" t="s">
        <v>9301</v>
      </c>
      <c r="B388" s="2658" t="s">
        <v>11161</v>
      </c>
      <c r="C388" s="2183" t="s">
        <v>11201</v>
      </c>
      <c r="D388" s="2582">
        <v>25</v>
      </c>
      <c r="E388" s="2764">
        <v>34.369999999999997</v>
      </c>
      <c r="F388" s="2187">
        <f t="shared" si="45"/>
        <v>34.369999999999997</v>
      </c>
      <c r="G388" s="2188">
        <f t="shared" si="47"/>
        <v>34370</v>
      </c>
      <c r="H388" s="2580">
        <f t="shared" si="46"/>
        <v>859.25</v>
      </c>
      <c r="I388" s="2192"/>
    </row>
    <row r="389" spans="1:9" ht="13.5" thickBot="1">
      <c r="A389" s="2197" t="s">
        <v>1795</v>
      </c>
      <c r="B389" s="2658" t="s">
        <v>11162</v>
      </c>
      <c r="C389" s="2183" t="s">
        <v>11202</v>
      </c>
      <c r="D389" s="2582">
        <v>25</v>
      </c>
      <c r="E389" s="2764">
        <v>36.58</v>
      </c>
      <c r="F389" s="2187">
        <f t="shared" si="45"/>
        <v>36.58</v>
      </c>
      <c r="G389" s="2188">
        <f t="shared" si="47"/>
        <v>36580</v>
      </c>
      <c r="H389" s="2580">
        <f t="shared" si="46"/>
        <v>914.5</v>
      </c>
      <c r="I389" s="2192"/>
    </row>
    <row r="390" spans="1:9" ht="13.5" thickBot="1">
      <c r="A390" s="2197" t="s">
        <v>9302</v>
      </c>
      <c r="B390" s="2658" t="s">
        <v>11163</v>
      </c>
      <c r="C390" s="2183" t="s">
        <v>11203</v>
      </c>
      <c r="D390" s="2582">
        <v>25</v>
      </c>
      <c r="E390" s="2764">
        <v>37.9</v>
      </c>
      <c r="F390" s="2187">
        <f t="shared" si="45"/>
        <v>37.9</v>
      </c>
      <c r="G390" s="2188">
        <f t="shared" si="47"/>
        <v>37900</v>
      </c>
      <c r="H390" s="2580">
        <f t="shared" si="46"/>
        <v>947.5</v>
      </c>
      <c r="I390" s="2192"/>
    </row>
    <row r="391" spans="1:9" ht="13.5" thickBot="1">
      <c r="A391" s="2197" t="s">
        <v>1796</v>
      </c>
      <c r="B391" s="2658" t="s">
        <v>11164</v>
      </c>
      <c r="C391" s="2183" t="s">
        <v>11204</v>
      </c>
      <c r="D391" s="2582">
        <v>25</v>
      </c>
      <c r="E391" s="2764">
        <v>49.42</v>
      </c>
      <c r="F391" s="2187">
        <f t="shared" si="45"/>
        <v>49.42</v>
      </c>
      <c r="G391" s="2188">
        <f t="shared" si="47"/>
        <v>49420</v>
      </c>
      <c r="H391" s="2580">
        <f t="shared" si="46"/>
        <v>1235.5</v>
      </c>
      <c r="I391" s="2192"/>
    </row>
    <row r="392" spans="1:9" ht="13.5" thickBot="1">
      <c r="A392" s="2197" t="s">
        <v>9303</v>
      </c>
      <c r="B392" s="2658" t="s">
        <v>11165</v>
      </c>
      <c r="C392" s="2183" t="s">
        <v>11204</v>
      </c>
      <c r="D392" s="2582">
        <v>25</v>
      </c>
      <c r="E392" s="2764">
        <v>39.18</v>
      </c>
      <c r="F392" s="2187">
        <f t="shared" si="45"/>
        <v>39.18</v>
      </c>
      <c r="G392" s="2188">
        <f t="shared" si="47"/>
        <v>39180</v>
      </c>
      <c r="H392" s="2580">
        <f t="shared" si="46"/>
        <v>979.5</v>
      </c>
      <c r="I392" s="2192"/>
    </row>
    <row r="393" spans="1:9" ht="13.5" thickBot="1">
      <c r="A393" s="2197" t="s">
        <v>1797</v>
      </c>
      <c r="B393" s="2658" t="s">
        <v>11166</v>
      </c>
      <c r="C393" s="2183" t="s">
        <v>11205</v>
      </c>
      <c r="D393" s="2582">
        <v>25</v>
      </c>
      <c r="E393" s="2764">
        <v>49.98</v>
      </c>
      <c r="F393" s="2187">
        <f t="shared" si="45"/>
        <v>49.98</v>
      </c>
      <c r="G393" s="2188">
        <f t="shared" si="47"/>
        <v>49980</v>
      </c>
      <c r="H393" s="2580">
        <f t="shared" si="46"/>
        <v>1249.5</v>
      </c>
      <c r="I393" s="2192"/>
    </row>
    <row r="394" spans="1:9" ht="13.5" thickBot="1">
      <c r="A394" s="2197" t="s">
        <v>9304</v>
      </c>
      <c r="B394" s="2658" t="s">
        <v>11167</v>
      </c>
      <c r="C394" s="2183" t="s">
        <v>11205</v>
      </c>
      <c r="D394" s="2582">
        <v>25</v>
      </c>
      <c r="E394" s="2764">
        <v>43.23</v>
      </c>
      <c r="F394" s="2187">
        <f t="shared" si="45"/>
        <v>43.23</v>
      </c>
      <c r="G394" s="2188">
        <f t="shared" si="47"/>
        <v>43230</v>
      </c>
      <c r="H394" s="2580">
        <f t="shared" si="46"/>
        <v>1080.75</v>
      </c>
      <c r="I394" s="2192"/>
    </row>
    <row r="395" spans="1:9" ht="13.5" thickBot="1">
      <c r="A395" s="2197" t="s">
        <v>9305</v>
      </c>
      <c r="B395" s="2658" t="s">
        <v>11168</v>
      </c>
      <c r="C395" s="2183" t="s">
        <v>11206</v>
      </c>
      <c r="D395" s="2582">
        <v>25</v>
      </c>
      <c r="E395" s="2764">
        <v>57</v>
      </c>
      <c r="F395" s="2187">
        <f t="shared" si="45"/>
        <v>57</v>
      </c>
      <c r="G395" s="2188">
        <f t="shared" si="47"/>
        <v>57000</v>
      </c>
      <c r="H395" s="2580">
        <f t="shared" si="46"/>
        <v>1425</v>
      </c>
      <c r="I395" s="2192"/>
    </row>
    <row r="396" spans="1:9" ht="13.5" thickBot="1">
      <c r="A396" s="2197" t="s">
        <v>1799</v>
      </c>
      <c r="B396" s="2658" t="s">
        <v>11169</v>
      </c>
      <c r="C396" s="2183" t="s">
        <v>11207</v>
      </c>
      <c r="D396" s="2582">
        <v>25</v>
      </c>
      <c r="E396" s="2764">
        <v>51.46</v>
      </c>
      <c r="F396" s="2187">
        <f t="shared" si="45"/>
        <v>51.46</v>
      </c>
      <c r="G396" s="2188">
        <f t="shared" si="47"/>
        <v>51460</v>
      </c>
      <c r="H396" s="2580">
        <f t="shared" si="46"/>
        <v>1286.5</v>
      </c>
      <c r="I396" s="2192"/>
    </row>
    <row r="397" spans="1:9" ht="13.5" thickBot="1">
      <c r="A397" s="2197" t="s">
        <v>9306</v>
      </c>
      <c r="B397" s="2658" t="s">
        <v>11170</v>
      </c>
      <c r="C397" s="2183" t="s">
        <v>11207</v>
      </c>
      <c r="D397" s="2582">
        <v>25</v>
      </c>
      <c r="E397" s="2764">
        <v>49.27</v>
      </c>
      <c r="F397" s="2187">
        <f t="shared" si="45"/>
        <v>49.27</v>
      </c>
      <c r="G397" s="2188">
        <f t="shared" si="47"/>
        <v>49270</v>
      </c>
      <c r="H397" s="2580">
        <f t="shared" si="46"/>
        <v>1231.75</v>
      </c>
      <c r="I397" s="2192"/>
    </row>
    <row r="398" spans="1:9" ht="13.5" thickBot="1">
      <c r="A398" s="2197" t="s">
        <v>1800</v>
      </c>
      <c r="B398" s="2658" t="s">
        <v>11171</v>
      </c>
      <c r="C398" s="2183" t="s">
        <v>11208</v>
      </c>
      <c r="D398" s="2582">
        <v>25</v>
      </c>
      <c r="E398" s="2764">
        <v>54.6</v>
      </c>
      <c r="F398" s="2187">
        <f t="shared" si="45"/>
        <v>54.6</v>
      </c>
      <c r="G398" s="2188">
        <f t="shared" si="47"/>
        <v>54600</v>
      </c>
      <c r="H398" s="2580">
        <f t="shared" si="46"/>
        <v>1365</v>
      </c>
      <c r="I398" s="2192"/>
    </row>
    <row r="399" spans="1:9" ht="13.5" thickBot="1">
      <c r="A399" s="2197" t="s">
        <v>9307</v>
      </c>
      <c r="B399" s="2658" t="s">
        <v>11172</v>
      </c>
      <c r="C399" s="2183" t="s">
        <v>11209</v>
      </c>
      <c r="D399" s="2582">
        <v>25</v>
      </c>
      <c r="E399" s="2764">
        <v>56.07</v>
      </c>
      <c r="F399" s="2187">
        <f t="shared" si="45"/>
        <v>56.07</v>
      </c>
      <c r="G399" s="2188">
        <f t="shared" si="47"/>
        <v>56070</v>
      </c>
      <c r="H399" s="2580">
        <f t="shared" si="46"/>
        <v>1401.75</v>
      </c>
      <c r="I399" s="2192"/>
    </row>
    <row r="400" spans="1:9" ht="13.5" thickBot="1">
      <c r="A400" s="2197" t="s">
        <v>1801</v>
      </c>
      <c r="B400" s="2658" t="s">
        <v>11173</v>
      </c>
      <c r="C400" s="2183" t="s">
        <v>11210</v>
      </c>
      <c r="D400" s="2582">
        <v>25</v>
      </c>
      <c r="E400" s="2764">
        <v>53.09</v>
      </c>
      <c r="F400" s="2187">
        <f t="shared" si="45"/>
        <v>53.09</v>
      </c>
      <c r="G400" s="2188">
        <f t="shared" si="47"/>
        <v>53090</v>
      </c>
      <c r="H400" s="2580">
        <f t="shared" si="46"/>
        <v>1327.25</v>
      </c>
      <c r="I400" s="2192"/>
    </row>
    <row r="401" spans="1:9" ht="13.5" thickBot="1">
      <c r="A401" s="2197" t="s">
        <v>9308</v>
      </c>
      <c r="B401" s="2658" t="s">
        <v>11174</v>
      </c>
      <c r="C401" s="2183" t="s">
        <v>11211</v>
      </c>
      <c r="D401" s="2582">
        <v>25</v>
      </c>
      <c r="E401" s="2764">
        <v>60.34</v>
      </c>
      <c r="F401" s="2187">
        <f t="shared" si="45"/>
        <v>60.34</v>
      </c>
      <c r="G401" s="2188">
        <f t="shared" si="47"/>
        <v>60340</v>
      </c>
      <c r="H401" s="2580">
        <f t="shared" si="46"/>
        <v>1508.5</v>
      </c>
      <c r="I401" s="2192"/>
    </row>
    <row r="402" spans="1:9" ht="13.5" thickBot="1">
      <c r="A402" s="2197" t="s">
        <v>12490</v>
      </c>
      <c r="B402" s="2658" t="s">
        <v>12491</v>
      </c>
      <c r="C402" s="2183"/>
      <c r="D402" s="2582">
        <v>25</v>
      </c>
      <c r="E402" s="2764">
        <v>79.31</v>
      </c>
      <c r="F402" s="2187">
        <f t="shared" si="45"/>
        <v>79.31</v>
      </c>
      <c r="G402" s="2188">
        <f t="shared" si="47"/>
        <v>79310</v>
      </c>
      <c r="H402" s="2580">
        <f t="shared" si="46"/>
        <v>1982.75</v>
      </c>
      <c r="I402" s="2192"/>
    </row>
    <row r="403" spans="1:9" ht="13.5" thickBot="1">
      <c r="A403" s="2197" t="s">
        <v>9309</v>
      </c>
      <c r="B403" s="2658" t="s">
        <v>11175</v>
      </c>
      <c r="C403" s="2183" t="s">
        <v>11212</v>
      </c>
      <c r="D403" s="2582">
        <v>25</v>
      </c>
      <c r="E403" s="2764">
        <v>103.35</v>
      </c>
      <c r="F403" s="2187">
        <f t="shared" si="45"/>
        <v>103.35</v>
      </c>
      <c r="G403" s="2188">
        <f t="shared" si="47"/>
        <v>103350</v>
      </c>
      <c r="H403" s="2580">
        <f t="shared" si="46"/>
        <v>2583.75</v>
      </c>
      <c r="I403" s="2192"/>
    </row>
    <row r="404" spans="1:9" ht="13.5" thickBot="1">
      <c r="A404" s="2197" t="s">
        <v>9310</v>
      </c>
      <c r="B404" s="2658" t="s">
        <v>11176</v>
      </c>
      <c r="C404" s="2183" t="s">
        <v>11213</v>
      </c>
      <c r="D404" s="2582">
        <v>25</v>
      </c>
      <c r="E404" s="2764">
        <v>97.12</v>
      </c>
      <c r="F404" s="2187">
        <f t="shared" si="45"/>
        <v>97.12</v>
      </c>
      <c r="G404" s="2188">
        <f t="shared" si="47"/>
        <v>97120</v>
      </c>
      <c r="H404" s="2580">
        <f t="shared" si="46"/>
        <v>2428</v>
      </c>
      <c r="I404" s="2192"/>
    </row>
    <row r="405" spans="1:9" ht="13.5" thickBot="1">
      <c r="A405" s="2197" t="s">
        <v>1803</v>
      </c>
      <c r="B405" s="2658" t="s">
        <v>11177</v>
      </c>
      <c r="C405" s="2183" t="s">
        <v>11214</v>
      </c>
      <c r="D405" s="2582">
        <v>10</v>
      </c>
      <c r="E405" s="2764">
        <v>106.75</v>
      </c>
      <c r="F405" s="2187">
        <f t="shared" si="45"/>
        <v>106.75</v>
      </c>
      <c r="G405" s="2188">
        <f t="shared" si="47"/>
        <v>106750</v>
      </c>
      <c r="H405" s="2580">
        <f t="shared" si="46"/>
        <v>1067.5</v>
      </c>
      <c r="I405" s="2192"/>
    </row>
    <row r="406" spans="1:9" ht="13.5" thickBot="1">
      <c r="A406" s="2198" t="s">
        <v>9783</v>
      </c>
      <c r="B406" s="2659" t="s">
        <v>11178</v>
      </c>
      <c r="C406" s="2660" t="s">
        <v>11215</v>
      </c>
      <c r="D406" s="1022">
        <v>10</v>
      </c>
      <c r="E406" s="2765">
        <v>113.93</v>
      </c>
      <c r="F406" s="1291">
        <f t="shared" si="45"/>
        <v>113.93</v>
      </c>
      <c r="G406" s="1292">
        <f t="shared" si="47"/>
        <v>113930</v>
      </c>
      <c r="H406" s="1321">
        <f t="shared" si="46"/>
        <v>1139.3</v>
      </c>
      <c r="I406" s="254"/>
    </row>
    <row r="407" spans="1:9">
      <c r="A407" s="1751"/>
      <c r="D407" s="13"/>
      <c r="E407" s="445"/>
      <c r="F407" s="1752"/>
      <c r="G407" s="1753"/>
      <c r="H407" s="1313"/>
    </row>
    <row r="408" spans="1:9" ht="13" thickBot="1">
      <c r="A408" s="1751"/>
      <c r="D408" s="13"/>
      <c r="E408" s="445"/>
      <c r="F408" s="1752"/>
      <c r="G408" s="1753"/>
      <c r="H408" s="1313"/>
    </row>
    <row r="409" spans="1:9">
      <c r="A409" s="2892" t="s">
        <v>10921</v>
      </c>
      <c r="B409" s="2893"/>
      <c r="C409" s="2893"/>
      <c r="D409" s="2893"/>
      <c r="E409" s="2893"/>
      <c r="F409" s="2893"/>
      <c r="G409" s="2893"/>
      <c r="H409" s="2893"/>
      <c r="I409" s="2894"/>
    </row>
    <row r="410" spans="1:9">
      <c r="A410" s="2895"/>
      <c r="B410" s="2896"/>
      <c r="C410" s="2896"/>
      <c r="D410" s="2896"/>
      <c r="E410" s="2896"/>
      <c r="F410" s="2896"/>
      <c r="G410" s="2896"/>
      <c r="H410" s="2896"/>
      <c r="I410" s="2897"/>
    </row>
    <row r="411" spans="1:9">
      <c r="A411" s="2895"/>
      <c r="B411" s="2896"/>
      <c r="C411" s="2896"/>
      <c r="D411" s="2896"/>
      <c r="E411" s="2896"/>
      <c r="F411" s="2896"/>
      <c r="G411" s="2896"/>
      <c r="H411" s="2896"/>
      <c r="I411" s="2897"/>
    </row>
    <row r="412" spans="1:9">
      <c r="A412" s="2895"/>
      <c r="B412" s="2896"/>
      <c r="C412" s="2896"/>
      <c r="D412" s="2896"/>
      <c r="E412" s="2896"/>
      <c r="F412" s="2896"/>
      <c r="G412" s="2896"/>
      <c r="H412" s="2896"/>
      <c r="I412" s="2897"/>
    </row>
    <row r="413" spans="1:9" ht="13" thickBot="1">
      <c r="A413" s="2898"/>
      <c r="B413" s="2899"/>
      <c r="C413" s="2899"/>
      <c r="D413" s="2899"/>
      <c r="E413" s="2899"/>
      <c r="F413" s="2899"/>
      <c r="G413" s="2899"/>
      <c r="H413" s="2899"/>
      <c r="I413" s="2900"/>
    </row>
    <row r="414" spans="1:9" ht="21">
      <c r="A414" s="1266" t="s">
        <v>1013</v>
      </c>
      <c r="B414" s="1267" t="s">
        <v>1014</v>
      </c>
      <c r="C414" s="1268" t="s">
        <v>665</v>
      </c>
      <c r="D414" s="1268" t="s">
        <v>2923</v>
      </c>
      <c r="E414" s="1787" t="s">
        <v>3218</v>
      </c>
      <c r="F414" s="1269" t="s">
        <v>2578</v>
      </c>
      <c r="G414" s="2887" t="s">
        <v>2427</v>
      </c>
      <c r="H414" s="2889" t="s">
        <v>493</v>
      </c>
      <c r="I414" s="613" t="s">
        <v>4003</v>
      </c>
    </row>
    <row r="415" spans="1:9" ht="13" thickBot="1">
      <c r="A415" s="1270"/>
      <c r="B415" s="1271"/>
      <c r="C415" s="1272" t="s">
        <v>3419</v>
      </c>
      <c r="D415" s="1273" t="s">
        <v>2428</v>
      </c>
      <c r="E415" s="2184" t="s">
        <v>264</v>
      </c>
      <c r="F415" s="2194">
        <f>'Заказ, cкидки и курсы валют'!$I$12</f>
        <v>0</v>
      </c>
      <c r="G415" s="2901"/>
      <c r="H415" s="2902"/>
      <c r="I415" s="1274"/>
    </row>
    <row r="416" spans="1:9" ht="13.5" thickBot="1">
      <c r="A416" s="2669" t="s">
        <v>10922</v>
      </c>
      <c r="B416" s="2199" t="s">
        <v>10935</v>
      </c>
      <c r="C416" s="2199"/>
      <c r="D416" s="2576">
        <v>120</v>
      </c>
      <c r="E416" s="2093">
        <v>34.159999999999997</v>
      </c>
      <c r="F416" s="2670">
        <f t="shared" ref="F416:F428" si="48">ROUND(E416*(1-$F$10),2)</f>
        <v>34.159999999999997</v>
      </c>
      <c r="G416" s="2671">
        <f>E416*1000</f>
        <v>34160</v>
      </c>
      <c r="H416" s="2580">
        <f t="shared" ref="H416:H428" si="49">ROUND((D416/1000)*G416,2)</f>
        <v>4099.2</v>
      </c>
      <c r="I416" s="2672"/>
    </row>
    <row r="417" spans="1:9" ht="13.5" thickBot="1">
      <c r="A417" s="2200" t="s">
        <v>10923</v>
      </c>
      <c r="B417" s="1754" t="s">
        <v>10936</v>
      </c>
      <c r="C417" s="1754"/>
      <c r="D417" s="2107">
        <v>600</v>
      </c>
      <c r="E417" s="447">
        <v>20.3</v>
      </c>
      <c r="F417" s="2201">
        <f t="shared" si="48"/>
        <v>20.3</v>
      </c>
      <c r="G417" s="2671">
        <f>E417*1000</f>
        <v>20300</v>
      </c>
      <c r="H417" s="2580">
        <f t="shared" si="49"/>
        <v>12180</v>
      </c>
      <c r="I417" s="2202"/>
    </row>
    <row r="418" spans="1:9" ht="13.5" thickBot="1">
      <c r="A418" s="2200" t="s">
        <v>10924</v>
      </c>
      <c r="B418" s="1754" t="s">
        <v>10937</v>
      </c>
      <c r="C418" s="1754"/>
      <c r="D418" s="2107">
        <v>400</v>
      </c>
      <c r="E418" s="447">
        <v>21.7</v>
      </c>
      <c r="F418" s="2201">
        <f t="shared" si="48"/>
        <v>21.7</v>
      </c>
      <c r="G418" s="2671">
        <f t="shared" ref="G418:G428" si="50">E418*1000</f>
        <v>21700</v>
      </c>
      <c r="H418" s="2580">
        <f t="shared" si="49"/>
        <v>8680</v>
      </c>
      <c r="I418" s="2202"/>
    </row>
    <row r="419" spans="1:9" ht="17.25" customHeight="1" thickBot="1">
      <c r="A419" s="2200" t="s">
        <v>10925</v>
      </c>
      <c r="B419" s="1754" t="s">
        <v>10938</v>
      </c>
      <c r="C419" s="1754"/>
      <c r="D419" s="2107">
        <v>400</v>
      </c>
      <c r="E419" s="447">
        <v>24.5</v>
      </c>
      <c r="F419" s="2201">
        <f t="shared" si="48"/>
        <v>24.5</v>
      </c>
      <c r="G419" s="2671">
        <f t="shared" si="50"/>
        <v>24500</v>
      </c>
      <c r="H419" s="2580">
        <f t="shared" si="49"/>
        <v>9800</v>
      </c>
      <c r="I419" s="2202"/>
    </row>
    <row r="420" spans="1:9" ht="13.5" customHeight="1" thickBot="1">
      <c r="A420" s="2200" t="s">
        <v>10926</v>
      </c>
      <c r="B420" s="1754" t="s">
        <v>10939</v>
      </c>
      <c r="C420" s="1754"/>
      <c r="D420" s="2107">
        <v>300</v>
      </c>
      <c r="E420" s="447">
        <v>25.9</v>
      </c>
      <c r="F420" s="2201">
        <f t="shared" si="48"/>
        <v>25.9</v>
      </c>
      <c r="G420" s="2671">
        <f t="shared" si="50"/>
        <v>25900</v>
      </c>
      <c r="H420" s="2580">
        <f t="shared" si="49"/>
        <v>7770</v>
      </c>
      <c r="I420" s="2202"/>
    </row>
    <row r="421" spans="1:9" ht="13.5" thickBot="1">
      <c r="A421" s="2200" t="s">
        <v>10927</v>
      </c>
      <c r="B421" s="1754" t="s">
        <v>10940</v>
      </c>
      <c r="C421" s="1754"/>
      <c r="D421" s="2107">
        <v>170</v>
      </c>
      <c r="E421" s="447">
        <v>33.04</v>
      </c>
      <c r="F421" s="2201">
        <f t="shared" si="48"/>
        <v>33.04</v>
      </c>
      <c r="G421" s="2671">
        <f t="shared" si="50"/>
        <v>33040</v>
      </c>
      <c r="H421" s="2580">
        <f t="shared" si="49"/>
        <v>5616.8</v>
      </c>
      <c r="I421" s="2202"/>
    </row>
    <row r="422" spans="1:9" ht="18" customHeight="1" thickBot="1">
      <c r="A422" s="2200" t="s">
        <v>10928</v>
      </c>
      <c r="B422" s="1754" t="s">
        <v>10941</v>
      </c>
      <c r="C422" s="1754"/>
      <c r="D422" s="2107">
        <v>120</v>
      </c>
      <c r="E422" s="447">
        <v>34.44</v>
      </c>
      <c r="F422" s="2201">
        <f t="shared" si="48"/>
        <v>34.44</v>
      </c>
      <c r="G422" s="2671">
        <f t="shared" si="50"/>
        <v>34440</v>
      </c>
      <c r="H422" s="2580">
        <f t="shared" si="49"/>
        <v>4132.8</v>
      </c>
      <c r="I422" s="2202"/>
    </row>
    <row r="423" spans="1:9" ht="13.5" thickBot="1">
      <c r="A423" s="2200" t="s">
        <v>10929</v>
      </c>
      <c r="B423" s="1755" t="s">
        <v>10942</v>
      </c>
      <c r="C423" s="1755"/>
      <c r="D423" s="2107">
        <v>100</v>
      </c>
      <c r="E423" s="447">
        <v>37.94</v>
      </c>
      <c r="F423" s="2201">
        <f t="shared" si="48"/>
        <v>37.94</v>
      </c>
      <c r="G423" s="2671">
        <f t="shared" si="50"/>
        <v>37940</v>
      </c>
      <c r="H423" s="2580">
        <f t="shared" si="49"/>
        <v>3794</v>
      </c>
      <c r="I423" s="2202"/>
    </row>
    <row r="424" spans="1:9" ht="13.5" thickBot="1">
      <c r="A424" s="2200" t="s">
        <v>10930</v>
      </c>
      <c r="B424" s="2201" t="s">
        <v>10943</v>
      </c>
      <c r="C424" s="2185"/>
      <c r="D424" s="2107">
        <v>90</v>
      </c>
      <c r="E424" s="447">
        <v>47.88</v>
      </c>
      <c r="F424" s="2201">
        <f t="shared" si="48"/>
        <v>47.88</v>
      </c>
      <c r="G424" s="2671">
        <f t="shared" si="50"/>
        <v>47880</v>
      </c>
      <c r="H424" s="2580">
        <f t="shared" si="49"/>
        <v>4309.2</v>
      </c>
      <c r="I424" s="2202"/>
    </row>
    <row r="425" spans="1:9" ht="13.5" thickBot="1">
      <c r="A425" s="2200" t="s">
        <v>10931</v>
      </c>
      <c r="B425" s="2207" t="s">
        <v>10944</v>
      </c>
      <c r="C425" s="2207"/>
      <c r="D425" s="2107">
        <v>75</v>
      </c>
      <c r="E425" s="447">
        <v>52.08</v>
      </c>
      <c r="F425" s="2201">
        <f t="shared" si="48"/>
        <v>52.08</v>
      </c>
      <c r="G425" s="2671">
        <f t="shared" si="50"/>
        <v>52080</v>
      </c>
      <c r="H425" s="2580">
        <f t="shared" si="49"/>
        <v>3906</v>
      </c>
      <c r="I425" s="2202"/>
    </row>
    <row r="426" spans="1:9" ht="13.5" thickBot="1">
      <c r="A426" s="2200" t="s">
        <v>10932</v>
      </c>
      <c r="B426" s="1754" t="s">
        <v>10945</v>
      </c>
      <c r="C426" s="1754"/>
      <c r="D426" s="2107">
        <v>10</v>
      </c>
      <c r="E426" s="447">
        <v>45.262</v>
      </c>
      <c r="F426" s="2201">
        <f t="shared" si="48"/>
        <v>45.26</v>
      </c>
      <c r="G426" s="2671">
        <f t="shared" si="50"/>
        <v>45262</v>
      </c>
      <c r="H426" s="2580">
        <f t="shared" si="49"/>
        <v>452.62</v>
      </c>
      <c r="I426" s="2202"/>
    </row>
    <row r="427" spans="1:9" ht="13.5" thickBot="1">
      <c r="A427" s="2200" t="s">
        <v>10933</v>
      </c>
      <c r="B427" s="1754" t="s">
        <v>10946</v>
      </c>
      <c r="C427" s="1754"/>
      <c r="D427" s="2107">
        <v>60</v>
      </c>
      <c r="E427" s="447">
        <v>64.12</v>
      </c>
      <c r="F427" s="2201">
        <f t="shared" si="48"/>
        <v>64.12</v>
      </c>
      <c r="G427" s="2671">
        <f t="shared" si="50"/>
        <v>64120.000000000007</v>
      </c>
      <c r="H427" s="2580">
        <f t="shared" si="49"/>
        <v>3847.2</v>
      </c>
      <c r="I427" s="2202"/>
    </row>
    <row r="428" spans="1:9" ht="16.5" customHeight="1" thickBot="1">
      <c r="A428" s="2203" t="s">
        <v>10934</v>
      </c>
      <c r="B428" s="2204" t="s">
        <v>10947</v>
      </c>
      <c r="C428" s="2204"/>
      <c r="D428" s="142">
        <v>10</v>
      </c>
      <c r="E428" s="2013">
        <v>53.9</v>
      </c>
      <c r="F428" s="2205">
        <f t="shared" si="48"/>
        <v>53.9</v>
      </c>
      <c r="G428" s="2673">
        <f t="shared" si="50"/>
        <v>53900</v>
      </c>
      <c r="H428" s="1321">
        <f t="shared" si="49"/>
        <v>539</v>
      </c>
      <c r="I428" s="2206"/>
    </row>
    <row r="429" spans="1:9">
      <c r="A429" s="1751"/>
      <c r="D429" s="13"/>
      <c r="E429" s="445"/>
      <c r="F429" s="1752"/>
      <c r="G429" s="1753"/>
      <c r="H429" s="1313"/>
    </row>
    <row r="430" spans="1:9" ht="18" customHeight="1">
      <c r="A430" s="2896" t="s">
        <v>1384</v>
      </c>
      <c r="B430" s="2896"/>
      <c r="C430" s="2896"/>
      <c r="D430" s="2896"/>
      <c r="E430" s="2896"/>
      <c r="F430" s="2896"/>
      <c r="G430" s="2896"/>
      <c r="H430" s="2896"/>
      <c r="I430" s="2896"/>
    </row>
    <row r="431" spans="1:9">
      <c r="A431" s="2896"/>
      <c r="B431" s="2896"/>
      <c r="C431" s="2896"/>
      <c r="D431" s="2896"/>
      <c r="E431" s="2896"/>
      <c r="F431" s="2896"/>
      <c r="G431" s="2896"/>
      <c r="H431" s="2896"/>
      <c r="I431" s="2896"/>
    </row>
    <row r="432" spans="1:9">
      <c r="A432" s="2896"/>
      <c r="B432" s="2896"/>
      <c r="C432" s="2896"/>
      <c r="D432" s="2896"/>
      <c r="E432" s="2896"/>
      <c r="F432" s="2896"/>
      <c r="G432" s="2896"/>
      <c r="H432" s="2896"/>
      <c r="I432" s="2896"/>
    </row>
    <row r="433" spans="1:9">
      <c r="A433" s="2896"/>
      <c r="B433" s="2896"/>
      <c r="C433" s="2896"/>
      <c r="D433" s="2896"/>
      <c r="E433" s="2896"/>
      <c r="F433" s="2896"/>
      <c r="G433" s="2896"/>
      <c r="H433" s="2896"/>
      <c r="I433" s="2896"/>
    </row>
    <row r="434" spans="1:9">
      <c r="A434" s="2896"/>
      <c r="B434" s="2896"/>
      <c r="C434" s="2896"/>
      <c r="D434" s="2896"/>
      <c r="E434" s="2896"/>
      <c r="F434" s="2896"/>
      <c r="G434" s="2896"/>
      <c r="H434" s="2896"/>
      <c r="I434" s="2896"/>
    </row>
    <row r="435" spans="1:9" ht="13" thickBot="1">
      <c r="A435" s="2899"/>
      <c r="B435" s="2899"/>
      <c r="C435" s="2899"/>
      <c r="D435" s="2899"/>
      <c r="E435" s="2899"/>
      <c r="F435" s="2899"/>
      <c r="G435" s="2899"/>
      <c r="H435" s="2899"/>
      <c r="I435" s="2899"/>
    </row>
    <row r="436" spans="1:9" ht="21">
      <c r="A436" s="1266" t="s">
        <v>1013</v>
      </c>
      <c r="B436" s="1267" t="s">
        <v>1014</v>
      </c>
      <c r="C436" s="1268" t="s">
        <v>665</v>
      </c>
      <c r="D436" s="1268" t="s">
        <v>2923</v>
      </c>
      <c r="E436" s="1787" t="s">
        <v>3218</v>
      </c>
      <c r="F436" s="1269" t="s">
        <v>2578</v>
      </c>
      <c r="G436" s="2887" t="s">
        <v>2427</v>
      </c>
      <c r="H436" s="2889" t="s">
        <v>493</v>
      </c>
      <c r="I436" s="613" t="s">
        <v>4003</v>
      </c>
    </row>
    <row r="437" spans="1:9" ht="13" thickBot="1">
      <c r="A437" s="1270"/>
      <c r="B437" s="1271"/>
      <c r="C437" s="1272" t="s">
        <v>3419</v>
      </c>
      <c r="D437" s="1273" t="s">
        <v>2428</v>
      </c>
      <c r="E437" s="2184" t="s">
        <v>264</v>
      </c>
      <c r="F437" s="2194">
        <f>'Заказ, cкидки и курсы валют'!$I$12</f>
        <v>0</v>
      </c>
      <c r="G437" s="2901"/>
      <c r="H437" s="2902"/>
      <c r="I437" s="1274"/>
    </row>
    <row r="438" spans="1:9" ht="13">
      <c r="A438" s="2574" t="s">
        <v>1811</v>
      </c>
      <c r="B438" s="2575" t="s">
        <v>9148</v>
      </c>
      <c r="C438" s="2575"/>
      <c r="D438" s="2654">
        <v>1</v>
      </c>
      <c r="E438" s="2093">
        <v>574.17999999999995</v>
      </c>
      <c r="F438" s="2578">
        <f t="shared" ref="F438:F443" si="51">ROUND(E438*(1-$F$10),2)</f>
        <v>574.17999999999995</v>
      </c>
      <c r="G438" s="2579">
        <f t="shared" ref="G438:G442" si="52">F438*1000</f>
        <v>574180</v>
      </c>
      <c r="H438" s="2189">
        <f t="shared" ref="H438:H443" si="53">ROUND((D438/1000)*G438,2)</f>
        <v>574.17999999999995</v>
      </c>
      <c r="I438" s="2581"/>
    </row>
    <row r="439" spans="1:9" ht="13">
      <c r="A439" s="1286" t="s">
        <v>1812</v>
      </c>
      <c r="B439" s="2185" t="s">
        <v>9149</v>
      </c>
      <c r="C439" s="2185"/>
      <c r="D439" s="2122">
        <v>1</v>
      </c>
      <c r="E439" s="447">
        <v>631.54999999999995</v>
      </c>
      <c r="F439" s="2187">
        <f t="shared" si="51"/>
        <v>631.54999999999995</v>
      </c>
      <c r="G439" s="2188">
        <f t="shared" si="52"/>
        <v>631550</v>
      </c>
      <c r="H439" s="2189">
        <f t="shared" si="53"/>
        <v>631.54999999999995</v>
      </c>
      <c r="I439" s="2192"/>
    </row>
    <row r="440" spans="1:9" ht="13">
      <c r="A440" s="1286" t="s">
        <v>1813</v>
      </c>
      <c r="B440" s="2185" t="s">
        <v>9150</v>
      </c>
      <c r="C440" s="2185"/>
      <c r="D440" s="2122">
        <v>1</v>
      </c>
      <c r="E440" s="447">
        <v>764.94</v>
      </c>
      <c r="F440" s="2187">
        <f t="shared" si="51"/>
        <v>764.94</v>
      </c>
      <c r="G440" s="2188">
        <f t="shared" si="52"/>
        <v>764940</v>
      </c>
      <c r="H440" s="2189">
        <f t="shared" si="53"/>
        <v>764.94</v>
      </c>
      <c r="I440" s="2192"/>
    </row>
    <row r="441" spans="1:9" ht="13">
      <c r="A441" s="1286" t="s">
        <v>1814</v>
      </c>
      <c r="B441" s="2185" t="s">
        <v>9151</v>
      </c>
      <c r="C441" s="2185"/>
      <c r="D441" s="2122">
        <v>1</v>
      </c>
      <c r="E441" s="447">
        <v>764.94</v>
      </c>
      <c r="F441" s="2187">
        <f t="shared" si="51"/>
        <v>764.94</v>
      </c>
      <c r="G441" s="2188">
        <f t="shared" si="52"/>
        <v>764940</v>
      </c>
      <c r="H441" s="2189">
        <f t="shared" si="53"/>
        <v>764.94</v>
      </c>
      <c r="I441" s="2192"/>
    </row>
    <row r="442" spans="1:9" ht="13">
      <c r="A442" s="1286" t="s">
        <v>1815</v>
      </c>
      <c r="B442" s="2185" t="s">
        <v>9152</v>
      </c>
      <c r="C442" s="2185"/>
      <c r="D442" s="2122">
        <v>1</v>
      </c>
      <c r="E442" s="447">
        <v>853.94</v>
      </c>
      <c r="F442" s="2187">
        <f t="shared" si="51"/>
        <v>853.94</v>
      </c>
      <c r="G442" s="2188">
        <f t="shared" si="52"/>
        <v>853940</v>
      </c>
      <c r="H442" s="2189">
        <f t="shared" si="53"/>
        <v>853.94</v>
      </c>
      <c r="I442" s="2192"/>
    </row>
    <row r="443" spans="1:9" ht="13.5" thickBot="1">
      <c r="A443" s="1308" t="s">
        <v>9153</v>
      </c>
      <c r="B443" s="1309" t="s">
        <v>9411</v>
      </c>
      <c r="C443" s="1309"/>
      <c r="D443" s="1310">
        <v>1</v>
      </c>
      <c r="E443" s="2013">
        <v>917.28</v>
      </c>
      <c r="F443" s="1291">
        <f t="shared" si="51"/>
        <v>917.28</v>
      </c>
      <c r="G443" s="1312">
        <f>F443*1000</f>
        <v>917280</v>
      </c>
      <c r="H443" s="1277">
        <f t="shared" si="53"/>
        <v>917.28</v>
      </c>
      <c r="I443" s="861"/>
    </row>
    <row r="445" spans="1:9" ht="13" thickBot="1">
      <c r="A445" s="1751"/>
      <c r="D445" s="13"/>
      <c r="E445" s="445"/>
      <c r="F445" s="1752"/>
      <c r="G445" s="1753"/>
      <c r="H445" s="1313"/>
    </row>
    <row r="446" spans="1:9" ht="18" customHeight="1">
      <c r="A446" s="2892" t="s">
        <v>12360</v>
      </c>
      <c r="B446" s="2893"/>
      <c r="C446" s="2893"/>
      <c r="D446" s="2893"/>
      <c r="E446" s="2893"/>
      <c r="F446" s="2893"/>
      <c r="G446" s="2893"/>
      <c r="H446" s="2893"/>
      <c r="I446" s="2894"/>
    </row>
    <row r="447" spans="1:9">
      <c r="A447" s="2895"/>
      <c r="B447" s="2896"/>
      <c r="C447" s="2896"/>
      <c r="D447" s="2896"/>
      <c r="E447" s="2896"/>
      <c r="F447" s="2896"/>
      <c r="G447" s="2896"/>
      <c r="H447" s="2896"/>
      <c r="I447" s="2897"/>
    </row>
    <row r="448" spans="1:9">
      <c r="A448" s="2895"/>
      <c r="B448" s="2896"/>
      <c r="C448" s="2896"/>
      <c r="D448" s="2896"/>
      <c r="E448" s="2896"/>
      <c r="F448" s="2896"/>
      <c r="G448" s="2896"/>
      <c r="H448" s="2896"/>
      <c r="I448" s="2897"/>
    </row>
    <row r="449" spans="1:9">
      <c r="A449" s="2895"/>
      <c r="B449" s="2896"/>
      <c r="C449" s="2896"/>
      <c r="D449" s="2896"/>
      <c r="E449" s="2896"/>
      <c r="F449" s="2896"/>
      <c r="G449" s="2896"/>
      <c r="H449" s="2896"/>
      <c r="I449" s="2897"/>
    </row>
    <row r="450" spans="1:9" ht="13" thickBot="1">
      <c r="A450" s="2898"/>
      <c r="B450" s="2899"/>
      <c r="C450" s="2899"/>
      <c r="D450" s="2899"/>
      <c r="E450" s="2899"/>
      <c r="F450" s="2899"/>
      <c r="G450" s="2899"/>
      <c r="H450" s="2899"/>
      <c r="I450" s="2900"/>
    </row>
    <row r="451" spans="1:9" ht="21">
      <c r="A451" s="1266" t="s">
        <v>1013</v>
      </c>
      <c r="B451" s="1267" t="s">
        <v>1014</v>
      </c>
      <c r="C451" s="1268" t="s">
        <v>665</v>
      </c>
      <c r="D451" s="1268" t="s">
        <v>2923</v>
      </c>
      <c r="E451" s="1787" t="s">
        <v>3218</v>
      </c>
      <c r="F451" s="1269" t="s">
        <v>2578</v>
      </c>
      <c r="G451" s="2887" t="s">
        <v>2427</v>
      </c>
      <c r="H451" s="2889" t="s">
        <v>493</v>
      </c>
      <c r="I451" s="613" t="s">
        <v>4003</v>
      </c>
    </row>
    <row r="452" spans="1:9" ht="13" thickBot="1">
      <c r="A452" s="1270"/>
      <c r="B452" s="1271"/>
      <c r="C452" s="1272" t="s">
        <v>3419</v>
      </c>
      <c r="D452" s="1273" t="s">
        <v>2428</v>
      </c>
      <c r="E452" s="2184" t="s">
        <v>264</v>
      </c>
      <c r="F452" s="2194">
        <f>'Заказ, cкидки и курсы валют'!$I$12</f>
        <v>0</v>
      </c>
      <c r="G452" s="2901"/>
      <c r="H452" s="2902"/>
      <c r="I452" s="1274"/>
    </row>
    <row r="453" spans="1:9" ht="13.5" thickBot="1">
      <c r="A453" s="2674" t="s">
        <v>12361</v>
      </c>
      <c r="B453" s="2575" t="s">
        <v>12364</v>
      </c>
      <c r="C453" s="2575"/>
      <c r="D453" s="2575">
        <v>100</v>
      </c>
      <c r="E453" s="2767">
        <v>105.91</v>
      </c>
      <c r="F453" s="2675">
        <f>ROUND(E453*(1-$F$10),2)</f>
        <v>105.91</v>
      </c>
      <c r="G453" s="2217">
        <f>E453*1000</f>
        <v>105910</v>
      </c>
      <c r="H453" s="2676">
        <f>ROUND((D453/1000)*G453,2)</f>
        <v>10591</v>
      </c>
      <c r="I453" s="2581"/>
    </row>
    <row r="454" spans="1:9" ht="13.5" thickBot="1">
      <c r="A454" s="1106" t="s">
        <v>12362</v>
      </c>
      <c r="B454" s="2185" t="s">
        <v>12365</v>
      </c>
      <c r="C454" s="2185"/>
      <c r="D454" s="2185">
        <v>50</v>
      </c>
      <c r="E454" s="2768">
        <v>121.84</v>
      </c>
      <c r="F454" s="2208">
        <f t="shared" ref="F454:F455" si="54">ROUND(E454*(1-$F$10),2)</f>
        <v>121.84</v>
      </c>
      <c r="G454" s="2217">
        <f>E454*1000</f>
        <v>121840</v>
      </c>
      <c r="H454" s="2676">
        <f>ROUND((D454/1000)*G454,2)</f>
        <v>6092</v>
      </c>
      <c r="I454" s="2192"/>
    </row>
    <row r="455" spans="1:9" ht="13.5" thickBot="1">
      <c r="A455" s="1107" t="s">
        <v>12363</v>
      </c>
      <c r="B455" s="1290" t="s">
        <v>12366</v>
      </c>
      <c r="C455" s="1290"/>
      <c r="D455" s="1290">
        <v>50</v>
      </c>
      <c r="E455" s="2769">
        <v>171.84</v>
      </c>
      <c r="F455" s="2211">
        <f t="shared" si="54"/>
        <v>171.84</v>
      </c>
      <c r="G455" s="2218">
        <f t="shared" ref="G455" si="55">F455*1000</f>
        <v>171840</v>
      </c>
      <c r="H455" s="2677">
        <f t="shared" ref="H455" si="56">ROUND((D455/1000)*G455,2)</f>
        <v>8592</v>
      </c>
      <c r="I455" s="254"/>
    </row>
    <row r="457" spans="1:9" ht="13" thickBot="1"/>
    <row r="458" spans="1:9" ht="18" customHeight="1">
      <c r="A458" s="2892" t="s">
        <v>12379</v>
      </c>
      <c r="B458" s="2893"/>
      <c r="C458" s="2893"/>
      <c r="D458" s="2893"/>
      <c r="E458" s="2893"/>
      <c r="F458" s="2893"/>
      <c r="G458" s="2893"/>
      <c r="H458" s="2893"/>
      <c r="I458" s="2894"/>
    </row>
    <row r="459" spans="1:9">
      <c r="A459" s="2895"/>
      <c r="B459" s="2896"/>
      <c r="C459" s="2896"/>
      <c r="D459" s="2896"/>
      <c r="E459" s="2896"/>
      <c r="F459" s="2896"/>
      <c r="G459" s="2896"/>
      <c r="H459" s="2896"/>
      <c r="I459" s="2897"/>
    </row>
    <row r="460" spans="1:9">
      <c r="A460" s="2895"/>
      <c r="B460" s="2896"/>
      <c r="C460" s="2896"/>
      <c r="D460" s="2896"/>
      <c r="E460" s="2896"/>
      <c r="F460" s="2896"/>
      <c r="G460" s="2896"/>
      <c r="H460" s="2896"/>
      <c r="I460" s="2897"/>
    </row>
    <row r="461" spans="1:9">
      <c r="A461" s="2895"/>
      <c r="B461" s="2896"/>
      <c r="C461" s="2896"/>
      <c r="D461" s="2896"/>
      <c r="E461" s="2896"/>
      <c r="F461" s="2896"/>
      <c r="G461" s="2896"/>
      <c r="H461" s="2896"/>
      <c r="I461" s="2897"/>
    </row>
    <row r="462" spans="1:9" ht="13" thickBot="1">
      <c r="A462" s="2898"/>
      <c r="B462" s="2899"/>
      <c r="C462" s="2899"/>
      <c r="D462" s="2899"/>
      <c r="E462" s="2899"/>
      <c r="F462" s="2899"/>
      <c r="G462" s="2899"/>
      <c r="H462" s="2899"/>
      <c r="I462" s="2900"/>
    </row>
    <row r="463" spans="1:9" ht="21">
      <c r="A463" s="1266" t="s">
        <v>1013</v>
      </c>
      <c r="B463" s="1267" t="s">
        <v>1014</v>
      </c>
      <c r="C463" s="1268" t="s">
        <v>665</v>
      </c>
      <c r="D463" s="1268" t="s">
        <v>2923</v>
      </c>
      <c r="E463" s="1787" t="s">
        <v>3218</v>
      </c>
      <c r="F463" s="1269" t="s">
        <v>2578</v>
      </c>
      <c r="G463" s="2887" t="s">
        <v>2427</v>
      </c>
      <c r="H463" s="2889" t="s">
        <v>493</v>
      </c>
      <c r="I463" s="613" t="s">
        <v>4003</v>
      </c>
    </row>
    <row r="464" spans="1:9" ht="13" thickBot="1">
      <c r="A464" s="1301"/>
      <c r="B464" s="1302"/>
      <c r="C464" s="1303" t="s">
        <v>3419</v>
      </c>
      <c r="D464" s="1304" t="s">
        <v>2428</v>
      </c>
      <c r="E464" s="1790" t="s">
        <v>264</v>
      </c>
      <c r="F464" s="1324">
        <f>'Заказ, cкидки и курсы валют'!$I$12</f>
        <v>0</v>
      </c>
      <c r="G464" s="2888"/>
      <c r="H464" s="2890"/>
      <c r="I464" s="614"/>
    </row>
    <row r="465" spans="1:9" ht="13">
      <c r="A465" s="2209" t="s">
        <v>12380</v>
      </c>
      <c r="B465" s="2663" t="s">
        <v>12387</v>
      </c>
      <c r="C465" s="261"/>
      <c r="D465" s="261">
        <v>50</v>
      </c>
      <c r="E465" s="2770">
        <v>18.3</v>
      </c>
      <c r="F465" s="2210"/>
      <c r="G465" s="2219">
        <f>E465*1000</f>
        <v>18300</v>
      </c>
      <c r="H465" s="659">
        <f>ROUND((D465/1000)*G465,2)</f>
        <v>915</v>
      </c>
      <c r="I465" s="262"/>
    </row>
    <row r="466" spans="1:9" ht="13">
      <c r="A466" s="1106" t="s">
        <v>12381</v>
      </c>
      <c r="B466" s="2582" t="s">
        <v>12388</v>
      </c>
      <c r="C466" s="2185"/>
      <c r="D466" s="2185">
        <v>50</v>
      </c>
      <c r="E466" s="2768">
        <v>24.4</v>
      </c>
      <c r="F466" s="2208"/>
      <c r="G466" s="2220">
        <f t="shared" ref="G466:G471" si="57">E466*1000</f>
        <v>24400</v>
      </c>
      <c r="H466" s="738">
        <f t="shared" ref="H466:H470" si="58">ROUND((D466/1000)*G466,2)</f>
        <v>1220</v>
      </c>
      <c r="I466" s="2192"/>
    </row>
    <row r="467" spans="1:9" ht="13">
      <c r="A467" s="1106" t="s">
        <v>12382</v>
      </c>
      <c r="B467" s="2582" t="s">
        <v>12389</v>
      </c>
      <c r="C467" s="2185"/>
      <c r="D467" s="1294">
        <v>50</v>
      </c>
      <c r="E467" s="2768">
        <v>27.736000000000001</v>
      </c>
      <c r="F467" s="2208"/>
      <c r="G467" s="2220">
        <f t="shared" si="57"/>
        <v>27736</v>
      </c>
      <c r="H467" s="738">
        <f>ROUND((D467/1000)*G467,2)</f>
        <v>1386.8</v>
      </c>
      <c r="I467" s="2192"/>
    </row>
    <row r="468" spans="1:9" ht="13">
      <c r="A468" s="1106" t="s">
        <v>12383</v>
      </c>
      <c r="B468" s="2582" t="s">
        <v>12390</v>
      </c>
      <c r="C468" s="2185"/>
      <c r="D468" s="2185">
        <v>50</v>
      </c>
      <c r="E468" s="2768">
        <v>37.700000000000003</v>
      </c>
      <c r="F468" s="2208"/>
      <c r="G468" s="2220">
        <f t="shared" si="57"/>
        <v>37700</v>
      </c>
      <c r="H468" s="738">
        <f t="shared" si="58"/>
        <v>1885</v>
      </c>
      <c r="I468" s="2192"/>
    </row>
    <row r="469" spans="1:9" ht="13">
      <c r="A469" s="1106" t="s">
        <v>12384</v>
      </c>
      <c r="B469" s="2582" t="s">
        <v>12391</v>
      </c>
      <c r="C469" s="2185"/>
      <c r="D469" s="1294">
        <v>50</v>
      </c>
      <c r="E469" s="2768">
        <v>34.6</v>
      </c>
      <c r="F469" s="2208"/>
      <c r="G469" s="2220">
        <f t="shared" si="57"/>
        <v>34600</v>
      </c>
      <c r="H469" s="738">
        <f t="shared" si="58"/>
        <v>1730</v>
      </c>
      <c r="I469" s="2192"/>
    </row>
    <row r="470" spans="1:9" ht="13">
      <c r="A470" s="1106" t="s">
        <v>12385</v>
      </c>
      <c r="B470" s="2582" t="s">
        <v>12392</v>
      </c>
      <c r="C470" s="2185"/>
      <c r="D470" s="2185">
        <v>50</v>
      </c>
      <c r="E470" s="2768">
        <v>63.444400000000002</v>
      </c>
      <c r="F470" s="2208"/>
      <c r="G470" s="2221">
        <f t="shared" si="57"/>
        <v>63444.4</v>
      </c>
      <c r="H470" s="738">
        <f t="shared" si="58"/>
        <v>3172.22</v>
      </c>
      <c r="I470" s="2192"/>
    </row>
    <row r="471" spans="1:9" ht="13.5" thickBot="1">
      <c r="A471" s="1107" t="s">
        <v>12386</v>
      </c>
      <c r="B471" s="1290" t="s">
        <v>12393</v>
      </c>
      <c r="C471" s="1290"/>
      <c r="D471" s="1290">
        <v>50</v>
      </c>
      <c r="E471" s="2769">
        <v>77.28</v>
      </c>
      <c r="F471" s="2211"/>
      <c r="G471" s="2218">
        <f t="shared" si="57"/>
        <v>77280</v>
      </c>
      <c r="H471" s="2222">
        <f>ROUND((D471/1000)*G471,2)</f>
        <v>3864</v>
      </c>
      <c r="I471" s="254"/>
    </row>
    <row r="507" hidden="1"/>
    <row r="508" hidden="1"/>
    <row r="509" hidden="1"/>
    <row r="515" spans="11:14" ht="19.75" customHeight="1"/>
    <row r="519" spans="11:14" ht="13.4" customHeight="1">
      <c r="K519" s="1756"/>
      <c r="L519" s="1756"/>
      <c r="M519" s="1757"/>
      <c r="N519" s="1757"/>
    </row>
    <row r="520" spans="11:14" ht="13.4" customHeight="1">
      <c r="K520" s="1758"/>
      <c r="L520" s="1758"/>
      <c r="M520" s="1757"/>
      <c r="N520" s="1757"/>
    </row>
    <row r="521" spans="11:14" ht="13.4" customHeight="1">
      <c r="K521" s="1758"/>
      <c r="L521" s="1758"/>
      <c r="M521" s="1757"/>
      <c r="N521" s="1757"/>
    </row>
    <row r="522" spans="11:14" ht="13.4" customHeight="1">
      <c r="K522" s="1756"/>
      <c r="L522" s="1756"/>
      <c r="M522" s="1757"/>
      <c r="N522" s="1757"/>
    </row>
    <row r="523" spans="11:14" ht="13.4" customHeight="1">
      <c r="K523" s="1756"/>
      <c r="L523" s="1756"/>
      <c r="M523" s="1757"/>
      <c r="N523" s="1757"/>
    </row>
    <row r="524" spans="11:14" ht="13.4" customHeight="1">
      <c r="K524" s="1757"/>
      <c r="L524" s="1757"/>
      <c r="M524" s="1757"/>
      <c r="N524" s="1757"/>
    </row>
    <row r="525" spans="11:14" ht="13.4" customHeight="1">
      <c r="K525" s="1756"/>
      <c r="L525" s="1756"/>
      <c r="M525" s="1757"/>
      <c r="N525" s="1757"/>
    </row>
    <row r="526" spans="11:14" ht="13.4" customHeight="1">
      <c r="K526" s="1756"/>
      <c r="L526" s="1756"/>
      <c r="M526" s="1757"/>
      <c r="N526" s="1757"/>
    </row>
    <row r="527" spans="11:14" ht="13.4" customHeight="1">
      <c r="K527" s="1757"/>
      <c r="L527" s="1757"/>
      <c r="M527" s="1757"/>
      <c r="N527" s="1757"/>
    </row>
    <row r="528" spans="11:14" ht="13.4" customHeight="1">
      <c r="K528" s="1756"/>
      <c r="L528" s="1756"/>
      <c r="M528" s="1757"/>
      <c r="N528" s="1757"/>
    </row>
    <row r="529" spans="11:14" ht="13.4" customHeight="1">
      <c r="K529" s="1756"/>
      <c r="L529" s="1756"/>
      <c r="M529" s="1757"/>
      <c r="N529" s="1757"/>
    </row>
    <row r="530" spans="11:14" ht="13.4" customHeight="1">
      <c r="K530" s="1757"/>
      <c r="L530" s="1757"/>
      <c r="M530" s="1757"/>
      <c r="N530" s="1757"/>
    </row>
    <row r="531" spans="11:14" ht="13.4" customHeight="1">
      <c r="K531" s="1756"/>
      <c r="L531" s="1756"/>
      <c r="M531" s="1757"/>
      <c r="N531" s="1757"/>
    </row>
    <row r="532" spans="11:14" ht="13.4" customHeight="1">
      <c r="K532" s="1756"/>
      <c r="L532" s="1756"/>
      <c r="M532" s="1757"/>
      <c r="N532" s="1757"/>
    </row>
    <row r="533" spans="11:14" ht="13.4" customHeight="1">
      <c r="K533" s="1757"/>
      <c r="L533" s="1757"/>
      <c r="M533" s="1757"/>
      <c r="N533" s="1757"/>
    </row>
    <row r="534" spans="11:14" ht="13.4" customHeight="1">
      <c r="K534" s="1756"/>
      <c r="L534" s="1756"/>
      <c r="M534" s="1757"/>
      <c r="N534" s="1757"/>
    </row>
    <row r="535" spans="11:14" ht="13.4" customHeight="1">
      <c r="K535" s="1756"/>
      <c r="L535" s="1756"/>
      <c r="M535" s="1757"/>
      <c r="N535" s="1757"/>
    </row>
    <row r="536" spans="11:14" ht="13.4" customHeight="1">
      <c r="K536" s="1757"/>
      <c r="L536" s="1757"/>
      <c r="M536" s="1757"/>
      <c r="N536" s="1757"/>
    </row>
    <row r="537" spans="11:14" ht="13.4" customHeight="1">
      <c r="K537" s="1756"/>
      <c r="L537" s="1756"/>
      <c r="M537" s="1757"/>
      <c r="N537" s="1757"/>
    </row>
    <row r="538" spans="11:14" ht="13.4" customHeight="1">
      <c r="K538" s="1756"/>
      <c r="L538" s="1756"/>
      <c r="M538" s="1757"/>
      <c r="N538" s="1757"/>
    </row>
    <row r="539" spans="11:14" ht="13.4" customHeight="1">
      <c r="K539" s="1757"/>
      <c r="L539" s="1757"/>
      <c r="M539" s="1757"/>
      <c r="N539" s="1757"/>
    </row>
    <row r="540" spans="11:14" ht="13.4" customHeight="1">
      <c r="K540" s="1756"/>
      <c r="L540" s="1756"/>
      <c r="M540" s="1757"/>
      <c r="N540" s="1757"/>
    </row>
    <row r="541" spans="11:14" ht="13.4" customHeight="1">
      <c r="K541" s="1756"/>
      <c r="L541" s="1756"/>
      <c r="M541" s="1757"/>
      <c r="N541" s="1757"/>
    </row>
    <row r="542" spans="11:14" ht="13.4" customHeight="1">
      <c r="K542" s="1757"/>
      <c r="L542" s="1757"/>
      <c r="M542" s="1757"/>
      <c r="N542" s="1757"/>
    </row>
    <row r="543" spans="11:14" ht="13.4" customHeight="1">
      <c r="K543" s="1756"/>
      <c r="L543" s="1756"/>
      <c r="M543" s="1757"/>
      <c r="N543" s="1757"/>
    </row>
    <row r="544" spans="11:14" ht="13.4" customHeight="1">
      <c r="K544" s="1756"/>
      <c r="L544" s="1756"/>
      <c r="M544" s="1757"/>
      <c r="N544" s="1757"/>
    </row>
    <row r="545" spans="11:14" ht="13.4" customHeight="1">
      <c r="K545" s="1757"/>
      <c r="L545" s="1757"/>
      <c r="M545" s="1757"/>
      <c r="N545" s="1757"/>
    </row>
    <row r="546" spans="11:14" ht="13.4" customHeight="1">
      <c r="K546" s="1756"/>
      <c r="L546" s="1756"/>
      <c r="M546" s="1757"/>
      <c r="N546" s="1757"/>
    </row>
    <row r="547" spans="11:14" ht="13.4" customHeight="1">
      <c r="K547" s="1756"/>
      <c r="L547" s="1756"/>
      <c r="M547" s="1757"/>
      <c r="N547" s="1757"/>
    </row>
    <row r="548" spans="11:14" ht="13.4" customHeight="1">
      <c r="K548" s="1757"/>
      <c r="L548" s="1757"/>
      <c r="M548" s="1757"/>
      <c r="N548" s="1757"/>
    </row>
    <row r="549" spans="11:14" ht="13.4" customHeight="1">
      <c r="K549" s="1756"/>
      <c r="L549" s="1756"/>
      <c r="M549" s="1757"/>
      <c r="N549" s="1757"/>
    </row>
    <row r="550" spans="11:14" ht="13.4" customHeight="1">
      <c r="K550" s="1756"/>
      <c r="L550" s="1756"/>
      <c r="M550" s="1757"/>
      <c r="N550" s="1757"/>
    </row>
    <row r="584" ht="16.399999999999999" customHeight="1"/>
    <row r="1303" spans="6:7">
      <c r="F1303" s="1278">
        <f>$E$1303*(1-$F$1289)</f>
        <v>0</v>
      </c>
      <c r="G1303"/>
    </row>
  </sheetData>
  <mergeCells count="80">
    <mergeCell ref="A150:A151"/>
    <mergeCell ref="A458:I462"/>
    <mergeCell ref="A446:I450"/>
    <mergeCell ref="G451:G452"/>
    <mergeCell ref="H451:H452"/>
    <mergeCell ref="A241:I241"/>
    <mergeCell ref="A211:I211"/>
    <mergeCell ref="A212:I212"/>
    <mergeCell ref="A195:A196"/>
    <mergeCell ref="B313:B314"/>
    <mergeCell ref="A313:A314"/>
    <mergeCell ref="G195:G196"/>
    <mergeCell ref="H195:H196"/>
    <mergeCell ref="H313:H314"/>
    <mergeCell ref="G313:G314"/>
    <mergeCell ref="G150:G151"/>
    <mergeCell ref="H150:H151"/>
    <mergeCell ref="G171:G172"/>
    <mergeCell ref="H171:H172"/>
    <mergeCell ref="B150:B151"/>
    <mergeCell ref="H79:H80"/>
    <mergeCell ref="G106:G107"/>
    <mergeCell ref="H106:H107"/>
    <mergeCell ref="G129:G130"/>
    <mergeCell ref="H129:H130"/>
    <mergeCell ref="A1:I1"/>
    <mergeCell ref="G9:G10"/>
    <mergeCell ref="H9:H10"/>
    <mergeCell ref="G35:G36"/>
    <mergeCell ref="H35:H36"/>
    <mergeCell ref="A30:I30"/>
    <mergeCell ref="A31:I31"/>
    <mergeCell ref="A4:I8"/>
    <mergeCell ref="G337:G338"/>
    <mergeCell ref="H337:H338"/>
    <mergeCell ref="A333:I333"/>
    <mergeCell ref="A240:I240"/>
    <mergeCell ref="G216:G217"/>
    <mergeCell ref="H216:H217"/>
    <mergeCell ref="G436:G437"/>
    <mergeCell ref="H436:H437"/>
    <mergeCell ref="A351:I355"/>
    <mergeCell ref="A409:I413"/>
    <mergeCell ref="G414:G415"/>
    <mergeCell ref="H414:H415"/>
    <mergeCell ref="A430:I435"/>
    <mergeCell ref="G356:G357"/>
    <mergeCell ref="H356:H357"/>
    <mergeCell ref="A74:I74"/>
    <mergeCell ref="A75:I75"/>
    <mergeCell ref="A102:I102"/>
    <mergeCell ref="H267:H268"/>
    <mergeCell ref="A332:I332"/>
    <mergeCell ref="A262:I262"/>
    <mergeCell ref="A263:I263"/>
    <mergeCell ref="G291:G292"/>
    <mergeCell ref="H291:H292"/>
    <mergeCell ref="A309:I309"/>
    <mergeCell ref="A310:I310"/>
    <mergeCell ref="A286:I286"/>
    <mergeCell ref="A287:I287"/>
    <mergeCell ref="A126:I126"/>
    <mergeCell ref="A101:I101"/>
    <mergeCell ref="G79:G80"/>
    <mergeCell ref="G463:G464"/>
    <mergeCell ref="H463:H464"/>
    <mergeCell ref="J1:L1"/>
    <mergeCell ref="A342:I345"/>
    <mergeCell ref="G346:G347"/>
    <mergeCell ref="H346:H347"/>
    <mergeCell ref="A190:I190"/>
    <mergeCell ref="A191:I191"/>
    <mergeCell ref="A166:I166"/>
    <mergeCell ref="A167:I167"/>
    <mergeCell ref="A145:I145"/>
    <mergeCell ref="A146:I146"/>
    <mergeCell ref="A125:I125"/>
    <mergeCell ref="G245:G246"/>
    <mergeCell ref="H245:H246"/>
    <mergeCell ref="G267:G268"/>
  </mergeCells>
  <phoneticPr fontId="0" type="noConversion"/>
  <conditionalFormatting sqref="B358:B406">
    <cfRule type="duplicateValues" dxfId="1" priority="17"/>
  </conditionalFormatting>
  <conditionalFormatting sqref="C399:C406">
    <cfRule type="duplicateValues" dxfId="0" priority="14"/>
  </conditionalFormatting>
  <hyperlinks>
    <hyperlink ref="A1:I1" location="ОГЛАВЛЕНИЕ!R1C1" display="Нажмите ЗДЕСЬ для возврата в оглавление " xr:uid="{00000000-0004-0000-0B00-000000000000}"/>
  </hyperlinks>
  <pageMargins left="0.23622047244094491" right="0.23622047244094491" top="0.74803149606299213" bottom="0.74803149606299213" header="0.31496062992125984" footer="0.31496062992125984"/>
  <pageSetup paperSize="9" scale="80" orientation="landscape" r:id="rId1"/>
  <ignoredErrors>
    <ignoredError sqref="C362:C363" twoDigitTextYear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9">
    <tabColor rgb="FF0070C0"/>
  </sheetPr>
  <dimension ref="A1:M1765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723" sqref="A723:H817"/>
    </sheetView>
  </sheetViews>
  <sheetFormatPr defaultRowHeight="12.5"/>
  <cols>
    <col min="1" max="1" width="12.1796875" style="419" customWidth="1"/>
    <col min="2" max="2" width="14.1796875" style="419" customWidth="1"/>
    <col min="3" max="3" width="11.453125" style="891" customWidth="1"/>
    <col min="4" max="4" width="10.1796875" customWidth="1"/>
    <col min="5" max="5" width="13.453125" style="421" hidden="1" customWidth="1"/>
    <col min="6" max="6" width="12.54296875" style="512" customWidth="1"/>
    <col min="7" max="7" width="13.54296875" style="421" customWidth="1"/>
    <col min="8" max="8" width="12.81640625" customWidth="1"/>
    <col min="9" max="9" width="22.54296875" customWidth="1"/>
    <col min="10" max="10" width="4.7265625" hidden="1" customWidth="1"/>
    <col min="11" max="11" width="10.7265625" customWidth="1"/>
  </cols>
  <sheetData>
    <row r="1" spans="1:13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ht="30">
      <c r="A2" s="2389" t="s">
        <v>3732</v>
      </c>
      <c r="B2" s="2389"/>
      <c r="C2" s="2390"/>
      <c r="D2" s="2389"/>
      <c r="E2" s="2391"/>
      <c r="F2" s="2392"/>
      <c r="G2" s="2393"/>
      <c r="H2" s="2394"/>
      <c r="I2" s="2395"/>
    </row>
    <row r="3" spans="1:13" ht="13" thickBot="1"/>
    <row r="4" spans="1:13" ht="18">
      <c r="A4" s="904"/>
      <c r="B4" s="905"/>
      <c r="C4" s="2383"/>
      <c r="D4" s="64" t="s">
        <v>2332</v>
      </c>
      <c r="E4" s="428"/>
      <c r="F4" s="513"/>
      <c r="G4" s="442"/>
      <c r="H4" s="67"/>
      <c r="I4" s="68"/>
    </row>
    <row r="5" spans="1:13" ht="13">
      <c r="A5" s="890"/>
      <c r="C5" s="2377"/>
      <c r="D5" s="70"/>
      <c r="E5" s="430"/>
      <c r="F5" s="514"/>
      <c r="G5" s="488"/>
      <c r="H5" s="16"/>
      <c r="I5" s="132"/>
    </row>
    <row r="6" spans="1:13" ht="13">
      <c r="A6" s="890"/>
      <c r="C6" s="2377"/>
      <c r="D6" s="70"/>
      <c r="E6" s="430"/>
      <c r="F6" s="514"/>
      <c r="G6" s="488"/>
      <c r="H6" s="16"/>
      <c r="I6" s="132"/>
    </row>
    <row r="7" spans="1:13" ht="13">
      <c r="A7" s="890"/>
      <c r="C7" s="2377"/>
      <c r="D7" s="70"/>
      <c r="E7" s="430"/>
      <c r="F7" s="514"/>
      <c r="G7" s="488"/>
      <c r="H7" s="16"/>
      <c r="I7" s="132"/>
    </row>
    <row r="8" spans="1:13" ht="18.5" thickBot="1">
      <c r="A8" s="2251" t="s">
        <v>7302</v>
      </c>
      <c r="B8" s="897"/>
      <c r="C8" s="2345"/>
      <c r="D8" s="72"/>
      <c r="E8" s="431"/>
      <c r="F8" s="515"/>
      <c r="G8" s="489"/>
      <c r="H8" s="136"/>
      <c r="I8" s="137"/>
    </row>
    <row r="9" spans="1:13" ht="32.25" customHeight="1">
      <c r="A9" s="1519" t="s">
        <v>1013</v>
      </c>
      <c r="B9" s="1520" t="s">
        <v>1014</v>
      </c>
      <c r="C9" s="2286" t="s">
        <v>665</v>
      </c>
      <c r="D9" s="158" t="s">
        <v>2923</v>
      </c>
      <c r="E9" s="432" t="s">
        <v>10284</v>
      </c>
      <c r="F9" s="516" t="s">
        <v>2578</v>
      </c>
      <c r="G9" s="2882" t="s">
        <v>2427</v>
      </c>
      <c r="H9" s="2873" t="s">
        <v>493</v>
      </c>
      <c r="I9" s="160" t="s">
        <v>4003</v>
      </c>
    </row>
    <row r="10" spans="1:13" ht="18.75" customHeight="1" thickBot="1">
      <c r="A10" s="1519"/>
      <c r="B10" s="1680"/>
      <c r="C10" s="2286" t="s">
        <v>3419</v>
      </c>
      <c r="D10" s="313" t="s">
        <v>2428</v>
      </c>
      <c r="E10" s="437" t="s">
        <v>264</v>
      </c>
      <c r="F10" s="830">
        <f>'Заказ, cкидки и курсы валют'!$I$12</f>
        <v>0</v>
      </c>
      <c r="G10" s="2883"/>
      <c r="H10" s="2869"/>
      <c r="I10" s="252"/>
    </row>
    <row r="11" spans="1:13" ht="13">
      <c r="A11" s="799" t="s">
        <v>4025</v>
      </c>
      <c r="B11" s="1408" t="s">
        <v>3436</v>
      </c>
      <c r="C11" s="2299">
        <v>8</v>
      </c>
      <c r="D11" s="1618">
        <v>3000</v>
      </c>
      <c r="E11" s="653">
        <v>365.15</v>
      </c>
      <c r="F11" s="779">
        <f>ROUND(E11*(1-$F$10),2)</f>
        <v>365.15</v>
      </c>
      <c r="G11" s="780">
        <f>'Заказ, cкидки и курсы валют'!$J$23*F11</f>
        <v>4199.2249999999995</v>
      </c>
      <c r="H11" s="310">
        <f>ROUND((D11/1000)*G11,2)</f>
        <v>12597.68</v>
      </c>
      <c r="I11" s="263"/>
      <c r="J11" s="653"/>
    </row>
    <row r="12" spans="1:13" ht="13">
      <c r="A12" s="493" t="s">
        <v>11377</v>
      </c>
      <c r="B12" s="1409" t="s">
        <v>3081</v>
      </c>
      <c r="C12" s="2299">
        <v>8</v>
      </c>
      <c r="D12" s="1570">
        <v>2500</v>
      </c>
      <c r="E12" s="653">
        <v>376.85</v>
      </c>
      <c r="F12" s="471">
        <f>ROUND(E12*(1-$F$10),2)</f>
        <v>376.85</v>
      </c>
      <c r="G12" s="691">
        <f>'Заказ, cкидки и курсы валют'!$J$23*F12</f>
        <v>4333.7750000000005</v>
      </c>
      <c r="H12" s="96">
        <f>ROUND((D12/1000)*G12,2)</f>
        <v>10834.44</v>
      </c>
      <c r="I12" s="168"/>
      <c r="J12" s="653"/>
    </row>
    <row r="13" spans="1:13" ht="13">
      <c r="A13" s="493" t="s">
        <v>4026</v>
      </c>
      <c r="B13" s="1409" t="s">
        <v>3437</v>
      </c>
      <c r="C13" s="2299">
        <v>12.5</v>
      </c>
      <c r="D13" s="1570">
        <v>2500</v>
      </c>
      <c r="E13" s="653">
        <v>452.52</v>
      </c>
      <c r="F13" s="471">
        <f t="shared" ref="F13:F29" si="0">ROUND(E13*(1-$F$10),2)</f>
        <v>452.52</v>
      </c>
      <c r="G13" s="691">
        <f>'Заказ, cкидки и курсы валют'!$J$23*F13</f>
        <v>5203.9799999999996</v>
      </c>
      <c r="H13" s="96">
        <f t="shared" ref="H13:H29" si="1">ROUND((D13/1000)*G13,2)</f>
        <v>13009.95</v>
      </c>
      <c r="I13" s="168"/>
      <c r="J13" s="653"/>
    </row>
    <row r="14" spans="1:13" ht="13">
      <c r="A14" s="493" t="s">
        <v>4027</v>
      </c>
      <c r="B14" s="1409" t="s">
        <v>3438</v>
      </c>
      <c r="C14" s="2299">
        <v>14.5</v>
      </c>
      <c r="D14" s="1570">
        <v>1800</v>
      </c>
      <c r="E14" s="653">
        <v>548.63</v>
      </c>
      <c r="F14" s="471">
        <f t="shared" si="0"/>
        <v>548.63</v>
      </c>
      <c r="G14" s="691">
        <f>'Заказ, cкидки и курсы валют'!$J$23*F14</f>
        <v>6309.2449999999999</v>
      </c>
      <c r="H14" s="96">
        <f t="shared" si="1"/>
        <v>11356.64</v>
      </c>
      <c r="I14" s="168"/>
      <c r="J14" s="653"/>
    </row>
    <row r="15" spans="1:13" ht="13">
      <c r="A15" s="493" t="s">
        <v>4028</v>
      </c>
      <c r="B15" s="1409" t="s">
        <v>3439</v>
      </c>
      <c r="C15" s="2299">
        <v>23</v>
      </c>
      <c r="D15" s="1885">
        <v>1000</v>
      </c>
      <c r="E15" s="653">
        <v>801.82</v>
      </c>
      <c r="F15" s="471">
        <f t="shared" si="0"/>
        <v>801.82</v>
      </c>
      <c r="G15" s="691">
        <f>'Заказ, cкидки и курсы валют'!$J$23*F15</f>
        <v>9220.93</v>
      </c>
      <c r="H15" s="96">
        <f t="shared" si="1"/>
        <v>9220.93</v>
      </c>
      <c r="I15" s="168"/>
      <c r="J15" s="653"/>
    </row>
    <row r="16" spans="1:13" ht="13">
      <c r="A16" s="493" t="s">
        <v>4029</v>
      </c>
      <c r="B16" s="1409" t="s">
        <v>3069</v>
      </c>
      <c r="C16" s="2299">
        <v>53</v>
      </c>
      <c r="D16" s="1885">
        <v>500</v>
      </c>
      <c r="E16" s="653">
        <v>1464.01</v>
      </c>
      <c r="F16" s="471">
        <f t="shared" si="0"/>
        <v>1464.01</v>
      </c>
      <c r="G16" s="691">
        <f>'Заказ, cкидки и курсы валют'!$J$23*F16</f>
        <v>16836.115000000002</v>
      </c>
      <c r="H16" s="96">
        <f t="shared" si="1"/>
        <v>8418.06</v>
      </c>
      <c r="I16" s="168"/>
      <c r="J16" s="653"/>
    </row>
    <row r="17" spans="1:10" ht="13">
      <c r="A17" s="493" t="s">
        <v>4030</v>
      </c>
      <c r="B17" s="1409" t="s">
        <v>3070</v>
      </c>
      <c r="C17" s="2299">
        <v>105</v>
      </c>
      <c r="D17" s="406">
        <v>220</v>
      </c>
      <c r="E17" s="653">
        <v>2818.04</v>
      </c>
      <c r="F17" s="471">
        <f t="shared" si="0"/>
        <v>2818.04</v>
      </c>
      <c r="G17" s="691">
        <f>'Заказ, cкидки и курсы валют'!$J$23*F17</f>
        <v>32407.46</v>
      </c>
      <c r="H17" s="96">
        <f t="shared" si="1"/>
        <v>7129.64</v>
      </c>
      <c r="I17" s="168"/>
      <c r="J17" s="653"/>
    </row>
    <row r="18" spans="1:10" ht="13">
      <c r="A18" s="493" t="s">
        <v>4031</v>
      </c>
      <c r="B18" s="1409" t="s">
        <v>3071</v>
      </c>
      <c r="C18" s="2299">
        <v>102</v>
      </c>
      <c r="D18" s="406">
        <v>200</v>
      </c>
      <c r="E18" s="653">
        <v>2949.55</v>
      </c>
      <c r="F18" s="471">
        <f t="shared" si="0"/>
        <v>2949.55</v>
      </c>
      <c r="G18" s="691">
        <f>'Заказ, cкидки и курсы валют'!$J$23*F18</f>
        <v>33919.825000000004</v>
      </c>
      <c r="H18" s="96">
        <f t="shared" si="1"/>
        <v>6783.97</v>
      </c>
      <c r="I18" s="168"/>
      <c r="J18" s="653"/>
    </row>
    <row r="19" spans="1:10" ht="13">
      <c r="A19" s="493" t="s">
        <v>4032</v>
      </c>
      <c r="B19" s="1409" t="s">
        <v>3072</v>
      </c>
      <c r="C19" s="2299">
        <v>165</v>
      </c>
      <c r="D19" s="406">
        <v>150</v>
      </c>
      <c r="E19" s="653">
        <v>4265.42</v>
      </c>
      <c r="F19" s="471">
        <f t="shared" si="0"/>
        <v>4265.42</v>
      </c>
      <c r="G19" s="691">
        <f>'Заказ, cкидки и курсы валют'!$J$23*F19</f>
        <v>49052.33</v>
      </c>
      <c r="H19" s="96">
        <f t="shared" si="1"/>
        <v>7357.85</v>
      </c>
      <c r="I19" s="168"/>
      <c r="J19" s="653"/>
    </row>
    <row r="20" spans="1:10" ht="13">
      <c r="A20" s="493" t="s">
        <v>4033</v>
      </c>
      <c r="B20" s="1409" t="s">
        <v>3073</v>
      </c>
      <c r="C20" s="2299">
        <v>214</v>
      </c>
      <c r="D20" s="406">
        <v>100</v>
      </c>
      <c r="E20" s="653">
        <v>5428.93</v>
      </c>
      <c r="F20" s="471">
        <f t="shared" si="0"/>
        <v>5428.93</v>
      </c>
      <c r="G20" s="691">
        <f>'Заказ, cкидки и курсы валют'!$J$23*F20</f>
        <v>62432.695000000007</v>
      </c>
      <c r="H20" s="96">
        <f t="shared" si="1"/>
        <v>6243.27</v>
      </c>
      <c r="I20" s="168"/>
      <c r="J20" s="653"/>
    </row>
    <row r="21" spans="1:10" ht="13">
      <c r="A21" s="493" t="s">
        <v>4034</v>
      </c>
      <c r="B21" s="1409" t="s">
        <v>3074</v>
      </c>
      <c r="C21" s="2299">
        <v>322.5</v>
      </c>
      <c r="D21" s="492">
        <v>80</v>
      </c>
      <c r="E21" s="653">
        <v>8036.66</v>
      </c>
      <c r="F21" s="471">
        <f t="shared" si="0"/>
        <v>8036.66</v>
      </c>
      <c r="G21" s="691">
        <f>'Заказ, cкидки и курсы валют'!$J$23*F21</f>
        <v>92421.59</v>
      </c>
      <c r="H21" s="96">
        <f t="shared" si="1"/>
        <v>7393.73</v>
      </c>
      <c r="I21" s="168"/>
      <c r="J21" s="653"/>
    </row>
    <row r="22" spans="1:10" ht="13">
      <c r="A22" s="493" t="s">
        <v>4035</v>
      </c>
      <c r="B22" s="1409" t="s">
        <v>3075</v>
      </c>
      <c r="C22" s="2299">
        <v>385</v>
      </c>
      <c r="D22" s="492">
        <v>50</v>
      </c>
      <c r="E22" s="653">
        <v>11034.76</v>
      </c>
      <c r="F22" s="471">
        <f t="shared" si="0"/>
        <v>11034.76</v>
      </c>
      <c r="G22" s="691">
        <f>'Заказ, cкидки и курсы валют'!$J$23*F22</f>
        <v>126899.74</v>
      </c>
      <c r="H22" s="96">
        <f t="shared" si="1"/>
        <v>6344.99</v>
      </c>
      <c r="I22" s="168"/>
      <c r="J22" s="653"/>
    </row>
    <row r="23" spans="1:10" ht="13">
      <c r="A23" s="493" t="s">
        <v>5301</v>
      </c>
      <c r="B23" s="1409" t="s">
        <v>3080</v>
      </c>
      <c r="C23" s="2250">
        <v>390</v>
      </c>
      <c r="D23" s="492">
        <v>50</v>
      </c>
      <c r="E23" s="653">
        <v>11499.81</v>
      </c>
      <c r="F23" s="471">
        <f t="shared" si="0"/>
        <v>11499.81</v>
      </c>
      <c r="G23" s="691">
        <f>'Заказ, cкидки и курсы валют'!$J$23*F23</f>
        <v>132247.815</v>
      </c>
      <c r="H23" s="96">
        <f t="shared" si="1"/>
        <v>6612.39</v>
      </c>
      <c r="I23" s="168"/>
      <c r="J23" s="653"/>
    </row>
    <row r="24" spans="1:10" ht="13">
      <c r="A24" s="493" t="s">
        <v>5302</v>
      </c>
      <c r="B24" s="1409" t="s">
        <v>5300</v>
      </c>
      <c r="C24" s="2299">
        <v>385</v>
      </c>
      <c r="D24" s="492">
        <v>50</v>
      </c>
      <c r="E24" s="653">
        <v>10190.06</v>
      </c>
      <c r="F24" s="471">
        <f t="shared" si="0"/>
        <v>10190.06</v>
      </c>
      <c r="G24" s="691">
        <f>'Заказ, cкидки и курсы валют'!$J$23*F24</f>
        <v>117185.68999999999</v>
      </c>
      <c r="H24" s="96">
        <f t="shared" si="1"/>
        <v>5859.28</v>
      </c>
      <c r="I24" s="168"/>
      <c r="J24" s="653"/>
    </row>
    <row r="25" spans="1:10" ht="13">
      <c r="A25" s="493" t="s">
        <v>4036</v>
      </c>
      <c r="B25" s="1409" t="s">
        <v>3076</v>
      </c>
      <c r="C25" s="2299">
        <v>560</v>
      </c>
      <c r="D25" s="492">
        <v>50</v>
      </c>
      <c r="E25" s="653">
        <v>15477.1</v>
      </c>
      <c r="F25" s="471">
        <f t="shared" si="0"/>
        <v>15477.1</v>
      </c>
      <c r="G25" s="691">
        <f>'Заказ, cкидки и курсы валют'!$J$23*F25</f>
        <v>177986.65</v>
      </c>
      <c r="H25" s="96">
        <f t="shared" si="1"/>
        <v>8899.33</v>
      </c>
      <c r="I25" s="168"/>
      <c r="J25" s="653"/>
    </row>
    <row r="26" spans="1:10" ht="13">
      <c r="A26" s="493" t="s">
        <v>4037</v>
      </c>
      <c r="B26" s="1409" t="s">
        <v>3077</v>
      </c>
      <c r="C26" s="2299">
        <v>660</v>
      </c>
      <c r="D26" s="406">
        <v>25</v>
      </c>
      <c r="E26" s="653">
        <v>17898.11</v>
      </c>
      <c r="F26" s="471">
        <f t="shared" si="0"/>
        <v>17898.11</v>
      </c>
      <c r="G26" s="691">
        <f>'Заказ, cкидки и курсы валют'!$J$23*F26</f>
        <v>205828.26500000001</v>
      </c>
      <c r="H26" s="96">
        <f t="shared" si="1"/>
        <v>5145.71</v>
      </c>
      <c r="I26" s="168"/>
      <c r="J26" s="653"/>
    </row>
    <row r="27" spans="1:10" ht="13">
      <c r="A27" s="493" t="s">
        <v>11378</v>
      </c>
      <c r="B27" s="1409" t="s">
        <v>11379</v>
      </c>
      <c r="C27" s="2299">
        <v>670</v>
      </c>
      <c r="D27" s="406">
        <v>25</v>
      </c>
      <c r="E27" s="653">
        <v>17947.810000000001</v>
      </c>
      <c r="F27" s="471">
        <f t="shared" ref="F27" si="2">ROUND(E27*(1-$F$10),2)</f>
        <v>17947.810000000001</v>
      </c>
      <c r="G27" s="691">
        <f>'Заказ, cкидки и курсы валют'!$J$23*F27</f>
        <v>206399.815</v>
      </c>
      <c r="H27" s="96">
        <f t="shared" ref="H27" si="3">ROUND((D27/1000)*G27,2)</f>
        <v>5160</v>
      </c>
      <c r="I27" s="168"/>
      <c r="J27" s="653"/>
    </row>
    <row r="28" spans="1:10" ht="13">
      <c r="A28" s="493" t="s">
        <v>2066</v>
      </c>
      <c r="B28" s="1409" t="s">
        <v>3078</v>
      </c>
      <c r="C28" s="2299">
        <v>820</v>
      </c>
      <c r="D28" s="406">
        <v>25</v>
      </c>
      <c r="E28" s="653">
        <v>22366.19</v>
      </c>
      <c r="F28" s="471">
        <f t="shared" si="0"/>
        <v>22366.19</v>
      </c>
      <c r="G28" s="691">
        <f>'Заказ, cкидки и курсы валют'!$J$23*F28</f>
        <v>257211.185</v>
      </c>
      <c r="H28" s="96">
        <f t="shared" si="1"/>
        <v>6430.28</v>
      </c>
      <c r="I28" s="168"/>
      <c r="J28" s="653"/>
    </row>
    <row r="29" spans="1:10" ht="13.5" thickBot="1">
      <c r="A29" s="521" t="s">
        <v>2067</v>
      </c>
      <c r="B29" s="1410" t="s">
        <v>3079</v>
      </c>
      <c r="C29" s="2299">
        <v>820</v>
      </c>
      <c r="D29" s="404">
        <v>25</v>
      </c>
      <c r="E29" s="653">
        <v>22516.33</v>
      </c>
      <c r="F29" s="775">
        <f t="shared" si="0"/>
        <v>22516.33</v>
      </c>
      <c r="G29" s="776">
        <f>'Заказ, cкидки и курсы валют'!$J$23*F29</f>
        <v>258937.79500000001</v>
      </c>
      <c r="H29" s="142">
        <f t="shared" si="1"/>
        <v>6473.44</v>
      </c>
      <c r="I29" s="170"/>
    </row>
    <row r="30" spans="1:10" ht="16" customHeight="1" thickBot="1">
      <c r="A30" s="648"/>
      <c r="B30" s="1917"/>
      <c r="C30" s="1342"/>
      <c r="D30" s="42"/>
      <c r="E30" s="448"/>
      <c r="F30" s="63"/>
      <c r="G30" s="420"/>
      <c r="H30" s="13"/>
      <c r="I30" s="13"/>
    </row>
    <row r="31" spans="1:10" ht="20.25" customHeight="1">
      <c r="A31" s="904"/>
      <c r="B31" s="905"/>
      <c r="C31" s="2383"/>
      <c r="D31" s="64" t="s">
        <v>2332</v>
      </c>
      <c r="E31" s="428"/>
      <c r="F31" s="513"/>
      <c r="G31" s="442"/>
      <c r="H31" s="128"/>
      <c r="I31" s="68"/>
    </row>
    <row r="32" spans="1:10" ht="13">
      <c r="A32" s="890"/>
      <c r="C32" s="2377"/>
      <c r="D32" s="70"/>
      <c r="E32" s="430"/>
      <c r="F32" s="514"/>
      <c r="G32" s="488"/>
      <c r="H32" s="16"/>
      <c r="I32" s="132"/>
    </row>
    <row r="33" spans="1:10" ht="13">
      <c r="A33" s="890"/>
      <c r="C33" s="2377"/>
      <c r="D33" s="70"/>
      <c r="E33" s="430"/>
      <c r="F33" s="514"/>
      <c r="G33" s="488"/>
      <c r="H33" s="16"/>
      <c r="I33" s="132"/>
    </row>
    <row r="34" spans="1:10" ht="31.5" customHeight="1">
      <c r="A34" s="890"/>
      <c r="C34" s="2377"/>
      <c r="D34" s="70"/>
      <c r="E34" s="430"/>
      <c r="F34" s="514"/>
      <c r="G34" s="488"/>
      <c r="H34" s="16"/>
      <c r="I34" s="132"/>
    </row>
    <row r="35" spans="1:10" ht="34" customHeight="1" thickBot="1">
      <c r="A35" s="2044" t="s">
        <v>7303</v>
      </c>
      <c r="B35" s="2043"/>
      <c r="C35" s="1992"/>
      <c r="D35" s="136"/>
      <c r="E35" s="431"/>
      <c r="F35" s="515"/>
      <c r="G35" s="489"/>
      <c r="H35" s="136"/>
      <c r="I35" s="137"/>
    </row>
    <row r="36" spans="1:10" ht="59.5" customHeight="1">
      <c r="A36" s="1519" t="s">
        <v>1013</v>
      </c>
      <c r="B36" s="1520" t="s">
        <v>1014</v>
      </c>
      <c r="C36" s="2286" t="s">
        <v>665</v>
      </c>
      <c r="D36" s="158" t="s">
        <v>2923</v>
      </c>
      <c r="E36" s="432" t="s">
        <v>10284</v>
      </c>
      <c r="F36" s="516" t="s">
        <v>2578</v>
      </c>
      <c r="G36" s="506" t="s">
        <v>2427</v>
      </c>
      <c r="H36" s="264" t="s">
        <v>493</v>
      </c>
      <c r="I36" s="160" t="s">
        <v>4003</v>
      </c>
      <c r="J36" s="2868" t="s">
        <v>11229</v>
      </c>
    </row>
    <row r="37" spans="1:10" ht="13" thickBot="1">
      <c r="A37" s="1519"/>
      <c r="B37" s="1680"/>
      <c r="C37" s="2286" t="s">
        <v>3419</v>
      </c>
      <c r="D37" s="313" t="s">
        <v>2428</v>
      </c>
      <c r="E37" s="437" t="s">
        <v>264</v>
      </c>
      <c r="F37" s="830">
        <f>'Заказ, cкидки и курсы валют'!$I$12</f>
        <v>0</v>
      </c>
      <c r="G37" s="765"/>
      <c r="H37" s="358"/>
      <c r="I37" s="252"/>
      <c r="J37" s="2873"/>
    </row>
    <row r="38" spans="1:10" ht="13.5" thickBot="1">
      <c r="A38" s="799" t="s">
        <v>2068</v>
      </c>
      <c r="B38" s="1877" t="s">
        <v>3436</v>
      </c>
      <c r="C38" s="2299">
        <v>8</v>
      </c>
      <c r="D38" s="1577">
        <v>250</v>
      </c>
      <c r="E38" s="1603">
        <f t="shared" ref="E38:E47" si="4">E11*1.2</f>
        <v>438.17999999999995</v>
      </c>
      <c r="F38" s="779">
        <f>ROUND(E38*(1-$F$10),2)</f>
        <v>438.18</v>
      </c>
      <c r="G38" s="780">
        <f>'Заказ, cкидки и курсы валют'!$J$23*F38</f>
        <v>5039.07</v>
      </c>
      <c r="H38" s="659">
        <f>ROUND(IF('Заказ, cкидки и курсы валют'!$J$23*E38/1000*D38&lt;387,387,'Заказ, cкидки и курсы валют'!$J$23*E38/1000*D38)*(1-'Заказ, cкидки и курсы валют'!$I$12),2)</f>
        <v>1259.77</v>
      </c>
      <c r="I38" s="263"/>
      <c r="J38" s="1338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1259.77</v>
      </c>
    </row>
    <row r="39" spans="1:10" ht="13.5" thickBot="1">
      <c r="A39" s="493" t="s">
        <v>11812</v>
      </c>
      <c r="B39" s="490" t="s">
        <v>3081</v>
      </c>
      <c r="C39" s="2299">
        <v>8</v>
      </c>
      <c r="D39" s="1555">
        <v>250</v>
      </c>
      <c r="E39" s="1602">
        <f t="shared" si="4"/>
        <v>452.22</v>
      </c>
      <c r="F39" s="471">
        <f>ROUND(E39*(1-$F$10),2)</f>
        <v>452.22</v>
      </c>
      <c r="G39" s="691">
        <f>'Заказ, cкидки и курсы валют'!$J$23*F39</f>
        <v>5200.5300000000007</v>
      </c>
      <c r="H39" s="659">
        <f>ROUND(IF('Заказ, cкидки и курсы валют'!$J$23*E39/1000*D39&lt;387,387,'Заказ, cкидки и курсы валют'!$J$23*E39/1000*D39)*(1-'Заказ, cкидки и курсы валют'!$I$12),2)</f>
        <v>1300.1300000000001</v>
      </c>
      <c r="I39" s="168"/>
      <c r="J39" s="1338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1300.1300000000001</v>
      </c>
    </row>
    <row r="40" spans="1:10" ht="13.5" thickBot="1">
      <c r="A40" s="493" t="s">
        <v>2069</v>
      </c>
      <c r="B40" s="490" t="s">
        <v>3437</v>
      </c>
      <c r="C40" s="2299">
        <v>12.5</v>
      </c>
      <c r="D40" s="1555">
        <v>200</v>
      </c>
      <c r="E40" s="1602">
        <f t="shared" si="4"/>
        <v>543.024</v>
      </c>
      <c r="F40" s="471">
        <f t="shared" ref="F40:F47" si="5">ROUND(E40*(1-$F$10),2)</f>
        <v>543.02</v>
      </c>
      <c r="G40" s="691">
        <f>'Заказ, cкидки и курсы валют'!$J$23*F40</f>
        <v>6244.73</v>
      </c>
      <c r="H40" s="659">
        <f>ROUND(IF('Заказ, cкидки и курсы валют'!$J$23*E40/1000*D40&lt;387,387,'Заказ, cкидки и курсы валют'!$J$23*E40/1000*D40)*(1-'Заказ, cкидки и курсы валют'!$I$12),2)</f>
        <v>1248.96</v>
      </c>
      <c r="I40" s="168"/>
      <c r="J40" s="1338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1248.96</v>
      </c>
    </row>
    <row r="41" spans="1:10" ht="13.5" thickBot="1">
      <c r="A41" s="493" t="s">
        <v>2070</v>
      </c>
      <c r="B41" s="490" t="s">
        <v>3438</v>
      </c>
      <c r="C41" s="2299">
        <v>14.5</v>
      </c>
      <c r="D41" s="1555">
        <v>200</v>
      </c>
      <c r="E41" s="1602">
        <f t="shared" si="4"/>
        <v>658.35599999999999</v>
      </c>
      <c r="F41" s="471">
        <f t="shared" si="5"/>
        <v>658.36</v>
      </c>
      <c r="G41" s="691">
        <f>'Заказ, cкидки и курсы валют'!$J$23*F41</f>
        <v>7571.14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1514.22</v>
      </c>
      <c r="I41" s="168"/>
      <c r="J41" s="1338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1514.22</v>
      </c>
    </row>
    <row r="42" spans="1:10" ht="13.5" thickBot="1">
      <c r="A42" s="493" t="s">
        <v>2071</v>
      </c>
      <c r="B42" s="490" t="s">
        <v>3439</v>
      </c>
      <c r="C42" s="2299">
        <v>23</v>
      </c>
      <c r="D42" s="1555">
        <v>80</v>
      </c>
      <c r="E42" s="1602">
        <f t="shared" si="4"/>
        <v>962.18399999999997</v>
      </c>
      <c r="F42" s="471">
        <f t="shared" si="5"/>
        <v>962.18</v>
      </c>
      <c r="G42" s="691">
        <f>'Заказ, cкидки и курсы валют'!$J$23*F42</f>
        <v>11065.07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885.21</v>
      </c>
      <c r="I42" s="168"/>
      <c r="J42" s="1338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956.03</v>
      </c>
    </row>
    <row r="43" spans="1:10" ht="13.5" thickBot="1">
      <c r="A43" s="493" t="s">
        <v>2072</v>
      </c>
      <c r="B43" s="490" t="s">
        <v>3069</v>
      </c>
      <c r="C43" s="2299">
        <v>53</v>
      </c>
      <c r="D43" s="40">
        <v>40</v>
      </c>
      <c r="E43" s="1602">
        <f t="shared" si="4"/>
        <v>1756.8119999999999</v>
      </c>
      <c r="F43" s="471">
        <f t="shared" si="5"/>
        <v>1756.81</v>
      </c>
      <c r="G43" s="691">
        <f>'Заказ, cкидки и курсы валют'!$J$23*F43</f>
        <v>20203.314999999999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808.13</v>
      </c>
      <c r="I43" s="168"/>
      <c r="J43" s="1338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872.78</v>
      </c>
    </row>
    <row r="44" spans="1:10" ht="13.5" thickBot="1">
      <c r="A44" s="493" t="s">
        <v>2073</v>
      </c>
      <c r="B44" s="490" t="s">
        <v>3070</v>
      </c>
      <c r="C44" s="2299">
        <v>105</v>
      </c>
      <c r="D44" s="40">
        <v>20</v>
      </c>
      <c r="E44" s="1602">
        <f t="shared" si="4"/>
        <v>3381.6479999999997</v>
      </c>
      <c r="F44" s="471">
        <f t="shared" si="5"/>
        <v>3381.65</v>
      </c>
      <c r="G44" s="691">
        <f>'Заказ, cкидки и курсы валют'!$J$23*F44</f>
        <v>38888.974999999999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777.78</v>
      </c>
      <c r="I44" s="168"/>
      <c r="J44" s="1338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840</v>
      </c>
    </row>
    <row r="45" spans="1:10" ht="13.5" thickBot="1">
      <c r="A45" s="493" t="s">
        <v>2074</v>
      </c>
      <c r="B45" s="490" t="s">
        <v>3071</v>
      </c>
      <c r="C45" s="2299">
        <v>102</v>
      </c>
      <c r="D45" s="40">
        <v>20</v>
      </c>
      <c r="E45" s="1602">
        <f t="shared" si="4"/>
        <v>3539.46</v>
      </c>
      <c r="F45" s="471">
        <f t="shared" si="5"/>
        <v>3539.46</v>
      </c>
      <c r="G45" s="691">
        <f>'Заказ, cкидки и курсы валют'!$J$23*F45</f>
        <v>40703.79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814.08</v>
      </c>
      <c r="I45" s="168"/>
      <c r="J45" s="1338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879.21</v>
      </c>
    </row>
    <row r="46" spans="1:10" ht="13.5" thickBot="1">
      <c r="A46" s="493" t="s">
        <v>2075</v>
      </c>
      <c r="B46" s="490" t="s">
        <v>3072</v>
      </c>
      <c r="C46" s="2299">
        <v>165</v>
      </c>
      <c r="D46" s="40">
        <v>10</v>
      </c>
      <c r="E46" s="1602">
        <f t="shared" si="4"/>
        <v>5118.5039999999999</v>
      </c>
      <c r="F46" s="471">
        <f t="shared" si="5"/>
        <v>5118.5</v>
      </c>
      <c r="G46" s="691">
        <f>'Заказ, cкидки и курсы валют'!$J$23*F46</f>
        <v>58862.75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588.63</v>
      </c>
      <c r="I46" s="168"/>
      <c r="J46" s="1338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635.72</v>
      </c>
    </row>
    <row r="47" spans="1:10" ht="13.5" thickBot="1">
      <c r="A47" s="521" t="s">
        <v>2076</v>
      </c>
      <c r="B47" s="1878" t="s">
        <v>3073</v>
      </c>
      <c r="C47" s="2299">
        <v>214</v>
      </c>
      <c r="D47" s="172">
        <v>10</v>
      </c>
      <c r="E47" s="1604">
        <f t="shared" si="4"/>
        <v>6514.7160000000003</v>
      </c>
      <c r="F47" s="775">
        <f t="shared" si="5"/>
        <v>6514.72</v>
      </c>
      <c r="G47" s="776">
        <f>'Заказ, cкидки и курсы валют'!$J$23*F47</f>
        <v>74919.28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749.19</v>
      </c>
      <c r="I47" s="170"/>
      <c r="J47" s="1338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809.13</v>
      </c>
    </row>
    <row r="48" spans="1:10" ht="13" thickBot="1">
      <c r="A48" s="648"/>
      <c r="B48" s="1917"/>
      <c r="C48" s="1342"/>
      <c r="D48" s="42"/>
      <c r="E48" s="448"/>
      <c r="F48" s="63"/>
      <c r="G48" s="420"/>
      <c r="H48" s="13"/>
      <c r="I48" s="13"/>
    </row>
    <row r="49" spans="1:10" ht="18">
      <c r="A49" s="904"/>
      <c r="B49" s="905"/>
      <c r="C49" s="2383"/>
      <c r="D49" s="64" t="s">
        <v>2332</v>
      </c>
      <c r="E49" s="428"/>
      <c r="F49" s="513"/>
      <c r="G49" s="442"/>
      <c r="H49" s="67"/>
      <c r="I49" s="68"/>
    </row>
    <row r="50" spans="1:10" ht="13">
      <c r="A50" s="890"/>
      <c r="C50" s="2377"/>
      <c r="D50" s="70"/>
      <c r="E50" s="430"/>
      <c r="F50" s="514"/>
      <c r="G50" s="488"/>
      <c r="H50" s="16"/>
      <c r="I50" s="132"/>
    </row>
    <row r="51" spans="1:10" ht="13">
      <c r="A51" s="890"/>
      <c r="C51" s="2377"/>
      <c r="D51" s="70"/>
      <c r="E51" s="430"/>
      <c r="F51" s="514"/>
      <c r="G51" s="488"/>
      <c r="H51" s="16"/>
      <c r="I51" s="132"/>
    </row>
    <row r="52" spans="1:10" ht="13">
      <c r="A52" s="890"/>
      <c r="C52" s="2377"/>
      <c r="D52" s="70"/>
      <c r="E52" s="430"/>
      <c r="F52" s="514"/>
      <c r="G52" s="488"/>
      <c r="H52" s="16"/>
      <c r="I52" s="132"/>
    </row>
    <row r="53" spans="1:10" ht="18.5" thickBot="1">
      <c r="A53" s="1835" t="s">
        <v>7304</v>
      </c>
      <c r="B53" s="1836"/>
      <c r="C53" s="2345"/>
      <c r="D53" s="72"/>
      <c r="E53" s="431"/>
      <c r="F53" s="515"/>
      <c r="G53" s="489"/>
      <c r="H53" s="136"/>
      <c r="I53" s="137"/>
    </row>
    <row r="54" spans="1:10" ht="32.25" customHeight="1">
      <c r="A54" s="1519" t="s">
        <v>1013</v>
      </c>
      <c r="B54" s="1520" t="s">
        <v>1014</v>
      </c>
      <c r="C54" s="2286" t="s">
        <v>665</v>
      </c>
      <c r="D54" s="158" t="s">
        <v>2923</v>
      </c>
      <c r="E54" s="432" t="s">
        <v>10284</v>
      </c>
      <c r="F54" s="516" t="s">
        <v>2578</v>
      </c>
      <c r="G54" s="2882" t="s">
        <v>2427</v>
      </c>
      <c r="H54" s="2873" t="s">
        <v>493</v>
      </c>
      <c r="I54" s="160" t="s">
        <v>4003</v>
      </c>
      <c r="J54" s="2868" t="s">
        <v>11229</v>
      </c>
    </row>
    <row r="55" spans="1:10" ht="30.75" customHeight="1" thickBot="1">
      <c r="A55" s="1519"/>
      <c r="B55" s="1680"/>
      <c r="C55" s="2286" t="s">
        <v>3419</v>
      </c>
      <c r="D55" s="313" t="s">
        <v>2428</v>
      </c>
      <c r="E55" s="437" t="s">
        <v>264</v>
      </c>
      <c r="F55" s="830">
        <f>'Заказ, cкидки и курсы валют'!$I$12</f>
        <v>0</v>
      </c>
      <c r="G55" s="2883"/>
      <c r="H55" s="2869"/>
      <c r="I55" s="252"/>
      <c r="J55" s="2873"/>
    </row>
    <row r="56" spans="1:10" ht="15" thickBot="1">
      <c r="A56" s="799" t="s">
        <v>8074</v>
      </c>
      <c r="B56" s="1877" t="s">
        <v>3436</v>
      </c>
      <c r="C56" s="2299">
        <v>8</v>
      </c>
      <c r="D56" s="1621">
        <v>10</v>
      </c>
      <c r="E56" s="1595">
        <f t="shared" ref="E56:E71" si="6">(E11*2)+(1000/D56*7.5)</f>
        <v>1480.3</v>
      </c>
      <c r="F56" s="779">
        <f>ROUND(E56*(1-$F$10),2)</f>
        <v>1480.3</v>
      </c>
      <c r="G56" s="780">
        <f>H56/D56*1000</f>
        <v>38700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263"/>
      <c r="J56" s="1338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5" thickBot="1">
      <c r="A57" s="493" t="s">
        <v>11813</v>
      </c>
      <c r="B57" s="490" t="s">
        <v>3081</v>
      </c>
      <c r="C57" s="2299">
        <v>8</v>
      </c>
      <c r="D57" s="37">
        <v>10</v>
      </c>
      <c r="E57" s="1572">
        <f t="shared" si="6"/>
        <v>1503.7</v>
      </c>
      <c r="F57" s="471">
        <f>ROUND(E57*(1-$F$10),2)</f>
        <v>1503.7</v>
      </c>
      <c r="G57" s="691">
        <f>H57/D57*1000</f>
        <v>38700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168"/>
      <c r="J57" s="1338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5" thickBot="1">
      <c r="A58" s="493" t="s">
        <v>8075</v>
      </c>
      <c r="B58" s="490" t="s">
        <v>3437</v>
      </c>
      <c r="C58" s="2299">
        <v>12.5</v>
      </c>
      <c r="D58" s="37">
        <v>10</v>
      </c>
      <c r="E58" s="1572">
        <f t="shared" si="6"/>
        <v>1655.04</v>
      </c>
      <c r="F58" s="471">
        <f t="shared" ref="F58:F74" si="7">ROUND(E58*(1-$F$10),2)</f>
        <v>1655.04</v>
      </c>
      <c r="G58" s="691">
        <f t="shared" ref="G58:G70" si="8">H58/D58*1000</f>
        <v>38700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168"/>
      <c r="J58" s="1338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5" thickBot="1">
      <c r="A59" s="493" t="s">
        <v>8076</v>
      </c>
      <c r="B59" s="490" t="s">
        <v>3438</v>
      </c>
      <c r="C59" s="2299">
        <v>14.5</v>
      </c>
      <c r="D59" s="37">
        <v>5</v>
      </c>
      <c r="E59" s="1572">
        <f t="shared" si="6"/>
        <v>2597.2600000000002</v>
      </c>
      <c r="F59" s="471">
        <f t="shared" si="7"/>
        <v>2597.2600000000002</v>
      </c>
      <c r="G59" s="691">
        <f t="shared" si="8"/>
        <v>77400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387</v>
      </c>
      <c r="I59" s="168"/>
      <c r="J59" s="1338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464.4</v>
      </c>
    </row>
    <row r="60" spans="1:10" ht="15" thickBot="1">
      <c r="A60" s="493" t="s">
        <v>8077</v>
      </c>
      <c r="B60" s="490" t="s">
        <v>3439</v>
      </c>
      <c r="C60" s="2299">
        <v>23</v>
      </c>
      <c r="D60" s="37">
        <v>5</v>
      </c>
      <c r="E60" s="1572">
        <f t="shared" si="6"/>
        <v>3103.6400000000003</v>
      </c>
      <c r="F60" s="471">
        <f t="shared" si="7"/>
        <v>3103.64</v>
      </c>
      <c r="G60" s="691">
        <f t="shared" si="8"/>
        <v>77400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387</v>
      </c>
      <c r="I60" s="168"/>
      <c r="J60" s="1338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464.4</v>
      </c>
    </row>
    <row r="61" spans="1:10" ht="15" thickBot="1">
      <c r="A61" s="493" t="s">
        <v>8078</v>
      </c>
      <c r="B61" s="490" t="s">
        <v>3069</v>
      </c>
      <c r="C61" s="2299">
        <v>53</v>
      </c>
      <c r="D61" s="38">
        <v>2</v>
      </c>
      <c r="E61" s="1572">
        <f t="shared" si="6"/>
        <v>6678.02</v>
      </c>
      <c r="F61" s="471">
        <f t="shared" si="7"/>
        <v>6678.02</v>
      </c>
      <c r="G61" s="691">
        <f t="shared" si="8"/>
        <v>193500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387</v>
      </c>
      <c r="I61" s="168"/>
      <c r="J61" s="1338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464.4</v>
      </c>
    </row>
    <row r="62" spans="1:10" ht="15" thickBot="1">
      <c r="A62" s="493" t="s">
        <v>8079</v>
      </c>
      <c r="B62" s="490" t="s">
        <v>3070</v>
      </c>
      <c r="C62" s="2299">
        <v>105</v>
      </c>
      <c r="D62" s="38">
        <v>2</v>
      </c>
      <c r="E62" s="1572">
        <f t="shared" si="6"/>
        <v>9386.08</v>
      </c>
      <c r="F62" s="471">
        <f t="shared" si="7"/>
        <v>9386.08</v>
      </c>
      <c r="G62" s="691">
        <f t="shared" si="8"/>
        <v>193500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387</v>
      </c>
      <c r="I62" s="168"/>
      <c r="J62" s="1338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464.4</v>
      </c>
    </row>
    <row r="63" spans="1:10" ht="15" thickBot="1">
      <c r="A63" s="493" t="s">
        <v>8080</v>
      </c>
      <c r="B63" s="490" t="s">
        <v>3071</v>
      </c>
      <c r="C63" s="2299">
        <v>102</v>
      </c>
      <c r="D63" s="38">
        <v>1</v>
      </c>
      <c r="E63" s="1572">
        <f t="shared" si="6"/>
        <v>13399.1</v>
      </c>
      <c r="F63" s="471">
        <f t="shared" si="7"/>
        <v>13399.1</v>
      </c>
      <c r="G63" s="691">
        <f t="shared" si="8"/>
        <v>387000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387</v>
      </c>
      <c r="I63" s="168"/>
      <c r="J63" s="1338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464.4</v>
      </c>
    </row>
    <row r="64" spans="1:10" ht="15" thickBot="1">
      <c r="A64" s="493" t="s">
        <v>8081</v>
      </c>
      <c r="B64" s="490" t="s">
        <v>3072</v>
      </c>
      <c r="C64" s="2299">
        <v>165</v>
      </c>
      <c r="D64" s="38">
        <v>1</v>
      </c>
      <c r="E64" s="1572">
        <f t="shared" si="6"/>
        <v>16030.84</v>
      </c>
      <c r="F64" s="471">
        <f t="shared" si="7"/>
        <v>16030.84</v>
      </c>
      <c r="G64" s="691">
        <f t="shared" si="8"/>
        <v>387000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168"/>
      <c r="J64" s="133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</row>
    <row r="65" spans="1:12" ht="15" thickBot="1">
      <c r="A65" s="493" t="s">
        <v>8082</v>
      </c>
      <c r="B65" s="490" t="s">
        <v>3073</v>
      </c>
      <c r="C65" s="2299">
        <v>214</v>
      </c>
      <c r="D65" s="38">
        <v>1</v>
      </c>
      <c r="E65" s="1572">
        <f t="shared" si="6"/>
        <v>18357.86</v>
      </c>
      <c r="F65" s="471">
        <f t="shared" si="7"/>
        <v>18357.86</v>
      </c>
      <c r="G65" s="691">
        <f t="shared" si="8"/>
        <v>387000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168"/>
      <c r="J65" s="133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</row>
    <row r="66" spans="1:12" ht="15" thickBot="1">
      <c r="A66" s="493" t="s">
        <v>8083</v>
      </c>
      <c r="B66" s="490" t="s">
        <v>3074</v>
      </c>
      <c r="C66" s="2299">
        <v>322.5</v>
      </c>
      <c r="D66" s="38">
        <v>1</v>
      </c>
      <c r="E66" s="1572">
        <f t="shared" si="6"/>
        <v>23573.32</v>
      </c>
      <c r="F66" s="471">
        <f t="shared" si="7"/>
        <v>23573.32</v>
      </c>
      <c r="G66" s="691">
        <f t="shared" si="8"/>
        <v>387000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168"/>
      <c r="J66" s="133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</row>
    <row r="67" spans="1:12" ht="15" thickBot="1">
      <c r="A67" s="493" t="s">
        <v>8084</v>
      </c>
      <c r="B67" s="490" t="s">
        <v>3075</v>
      </c>
      <c r="C67" s="2299">
        <v>385</v>
      </c>
      <c r="D67" s="38">
        <v>1</v>
      </c>
      <c r="E67" s="1572">
        <f t="shared" si="6"/>
        <v>29569.52</v>
      </c>
      <c r="F67" s="471">
        <f t="shared" si="7"/>
        <v>29569.52</v>
      </c>
      <c r="G67" s="691">
        <f t="shared" si="8"/>
        <v>387000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68"/>
      <c r="J67" s="1338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</row>
    <row r="68" spans="1:12" ht="15" thickBot="1">
      <c r="A68" s="493" t="s">
        <v>8085</v>
      </c>
      <c r="B68" s="490" t="s">
        <v>3080</v>
      </c>
      <c r="C68" s="2250">
        <v>390</v>
      </c>
      <c r="D68" s="38">
        <v>1</v>
      </c>
      <c r="E68" s="1572">
        <f t="shared" si="6"/>
        <v>30499.62</v>
      </c>
      <c r="F68" s="471">
        <f t="shared" si="7"/>
        <v>30499.62</v>
      </c>
      <c r="G68" s="691">
        <f t="shared" si="8"/>
        <v>387000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68"/>
      <c r="J68" s="1338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</row>
    <row r="69" spans="1:12" ht="15" thickBot="1">
      <c r="A69" s="493" t="s">
        <v>8086</v>
      </c>
      <c r="B69" s="490" t="s">
        <v>5300</v>
      </c>
      <c r="C69" s="2299">
        <v>385</v>
      </c>
      <c r="D69" s="38">
        <v>1</v>
      </c>
      <c r="E69" s="1572">
        <f t="shared" si="6"/>
        <v>27880.12</v>
      </c>
      <c r="F69" s="471">
        <f t="shared" si="7"/>
        <v>27880.12</v>
      </c>
      <c r="G69" s="691">
        <f t="shared" si="8"/>
        <v>387000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68"/>
      <c r="J69" s="1338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</row>
    <row r="70" spans="1:12" ht="15" thickBot="1">
      <c r="A70" s="493" t="s">
        <v>8087</v>
      </c>
      <c r="B70" s="490" t="s">
        <v>3076</v>
      </c>
      <c r="C70" s="2299">
        <v>560</v>
      </c>
      <c r="D70" s="38">
        <v>1</v>
      </c>
      <c r="E70" s="1572">
        <f t="shared" si="6"/>
        <v>38454.199999999997</v>
      </c>
      <c r="F70" s="471">
        <f t="shared" si="7"/>
        <v>38454.199999999997</v>
      </c>
      <c r="G70" s="691">
        <f t="shared" si="8"/>
        <v>442220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442.22</v>
      </c>
      <c r="I70" s="168"/>
      <c r="J70" s="133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530.66</v>
      </c>
    </row>
    <row r="71" spans="1:12" ht="15" thickBot="1">
      <c r="A71" s="493" t="s">
        <v>8088</v>
      </c>
      <c r="B71" s="490" t="s">
        <v>3077</v>
      </c>
      <c r="C71" s="2299">
        <v>660</v>
      </c>
      <c r="D71" s="38">
        <v>1</v>
      </c>
      <c r="E71" s="1572">
        <f t="shared" si="6"/>
        <v>43296.22</v>
      </c>
      <c r="F71" s="471">
        <f t="shared" si="7"/>
        <v>43296.22</v>
      </c>
      <c r="G71" s="691">
        <f>H71/D71*1000</f>
        <v>497910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497.91</v>
      </c>
      <c r="I71" s="168"/>
      <c r="J71" s="133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597.49</v>
      </c>
    </row>
    <row r="72" spans="1:12" ht="15" thickBot="1">
      <c r="A72" s="493" t="s">
        <v>12567</v>
      </c>
      <c r="B72" s="399" t="s">
        <v>11379</v>
      </c>
      <c r="C72" s="2299">
        <v>670</v>
      </c>
      <c r="D72" s="38">
        <v>1</v>
      </c>
      <c r="E72" s="1572">
        <f t="shared" ref="E72" si="9">(E27*2)+(1000/D72*7.5)</f>
        <v>43395.62</v>
      </c>
      <c r="F72" s="471">
        <f>ROUND(E72*(1-$F$10),2)</f>
        <v>43395.62</v>
      </c>
      <c r="G72" s="691">
        <f>H72/D72*1000</f>
        <v>499050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499.05</v>
      </c>
      <c r="I72" s="168"/>
      <c r="J72" s="2100"/>
    </row>
    <row r="73" spans="1:12" ht="15" thickBot="1">
      <c r="A73" s="493" t="s">
        <v>8089</v>
      </c>
      <c r="B73" s="490" t="s">
        <v>3078</v>
      </c>
      <c r="C73" s="643">
        <v>820</v>
      </c>
      <c r="D73" s="38">
        <v>1</v>
      </c>
      <c r="E73" s="1572">
        <f>(E28*2)+(1000/D73*7.5)</f>
        <v>52232.38</v>
      </c>
      <c r="F73" s="471">
        <f t="shared" si="7"/>
        <v>52232.38</v>
      </c>
      <c r="G73" s="691">
        <f t="shared" ref="G73:G74" si="10">H73/D73*1000</f>
        <v>600670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600.66999999999996</v>
      </c>
      <c r="I73" s="168"/>
      <c r="J73" s="133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648.72</v>
      </c>
    </row>
    <row r="74" spans="1:12" ht="15" thickBot="1">
      <c r="A74" s="521" t="s">
        <v>8090</v>
      </c>
      <c r="B74" s="1878" t="s">
        <v>3079</v>
      </c>
      <c r="C74" s="2366">
        <v>820</v>
      </c>
      <c r="D74" s="98">
        <v>1</v>
      </c>
      <c r="E74" s="1597">
        <f>(E29*2)+(1000/D74*7.5)</f>
        <v>52532.66</v>
      </c>
      <c r="F74" s="775">
        <f t="shared" si="7"/>
        <v>52532.66</v>
      </c>
      <c r="G74" s="776">
        <f t="shared" si="10"/>
        <v>604130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604.13</v>
      </c>
      <c r="I74" s="170"/>
      <c r="J74" s="133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652.46</v>
      </c>
    </row>
    <row r="75" spans="1:12" ht="16" customHeight="1" thickBot="1">
      <c r="A75" s="648"/>
      <c r="B75" s="1917"/>
      <c r="C75" s="1342"/>
      <c r="D75" s="42"/>
      <c r="E75" s="448"/>
      <c r="F75" s="63"/>
      <c r="G75" s="420"/>
      <c r="H75" s="13"/>
      <c r="I75" s="13"/>
    </row>
    <row r="76" spans="1:12" ht="18">
      <c r="A76" s="904"/>
      <c r="B76" s="905"/>
      <c r="C76" s="2383" t="s">
        <v>11068</v>
      </c>
      <c r="D76" s="428"/>
      <c r="E76" s="428"/>
      <c r="F76" s="442"/>
      <c r="G76" s="67"/>
      <c r="H76" s="128"/>
      <c r="I76" s="57"/>
    </row>
    <row r="77" spans="1:12" ht="13">
      <c r="A77" s="890"/>
      <c r="C77" s="2377"/>
      <c r="D77" s="70"/>
      <c r="E77" s="430"/>
      <c r="F77" s="514"/>
      <c r="G77" s="488"/>
      <c r="H77" s="16"/>
      <c r="I77" s="132"/>
    </row>
    <row r="78" spans="1:12" ht="13.5" thickBot="1">
      <c r="A78" s="890"/>
      <c r="C78" s="2377"/>
      <c r="D78" s="70"/>
      <c r="E78" s="430"/>
      <c r="F78" s="514"/>
      <c r="G78" s="488"/>
      <c r="H78" s="16"/>
      <c r="I78" s="132"/>
    </row>
    <row r="79" spans="1:12" ht="34" customHeight="1" thickBot="1">
      <c r="A79" s="890"/>
      <c r="C79" s="2377"/>
      <c r="D79" s="70"/>
      <c r="E79" s="430"/>
      <c r="F79" s="514"/>
      <c r="G79" s="488"/>
      <c r="H79" s="16"/>
      <c r="I79" s="132"/>
      <c r="L79" s="1770"/>
    </row>
    <row r="80" spans="1:12" ht="18.75" customHeight="1" thickBot="1">
      <c r="A80" s="2251" t="s">
        <v>7302</v>
      </c>
      <c r="B80" s="897"/>
      <c r="C80" s="2345"/>
      <c r="D80" s="72"/>
      <c r="E80" s="431"/>
      <c r="F80" s="515"/>
      <c r="G80" s="489"/>
      <c r="H80" s="136"/>
      <c r="I80" s="137"/>
    </row>
    <row r="81" spans="1:9" ht="46.5" customHeight="1">
      <c r="A81" s="915" t="s">
        <v>1013</v>
      </c>
      <c r="B81" s="2058" t="s">
        <v>1014</v>
      </c>
      <c r="C81" s="1957" t="s">
        <v>665</v>
      </c>
      <c r="D81" s="1771" t="s">
        <v>2923</v>
      </c>
      <c r="E81" s="1772" t="s">
        <v>10284</v>
      </c>
      <c r="F81" s="1773" t="s">
        <v>2578</v>
      </c>
      <c r="G81" s="2921" t="s">
        <v>2427</v>
      </c>
      <c r="H81" s="2923" t="s">
        <v>493</v>
      </c>
      <c r="I81" s="1774" t="s">
        <v>4003</v>
      </c>
    </row>
    <row r="82" spans="1:9" ht="13" thickBot="1">
      <c r="A82" s="2252"/>
      <c r="B82" s="2168"/>
      <c r="C82" s="2386" t="s">
        <v>3419</v>
      </c>
      <c r="D82" s="2169" t="s">
        <v>2428</v>
      </c>
      <c r="E82" s="2170" t="s">
        <v>264</v>
      </c>
      <c r="F82" s="2171">
        <f>'Заказ, cкидки и курсы валют'!$I$12</f>
        <v>0</v>
      </c>
      <c r="G82" s="2922"/>
      <c r="H82" s="2924"/>
      <c r="I82" s="2172"/>
    </row>
    <row r="83" spans="1:9" ht="13">
      <c r="A83" s="2253" t="s">
        <v>11071</v>
      </c>
      <c r="B83" s="1408" t="s">
        <v>11069</v>
      </c>
      <c r="C83" s="2299">
        <v>35</v>
      </c>
      <c r="D83" s="2072">
        <v>700</v>
      </c>
      <c r="E83" s="877">
        <v>1423.96</v>
      </c>
      <c r="F83" s="779">
        <f>ROUND(E83*(1-$F$10),2)</f>
        <v>1423.96</v>
      </c>
      <c r="G83" s="780">
        <f>'Заказ, cкидки и курсы валют'!$J$23*F83</f>
        <v>16375.54</v>
      </c>
      <c r="H83" s="310">
        <f>ROUND((D83/1000)*G83,2)</f>
        <v>11462.88</v>
      </c>
      <c r="I83" s="263"/>
    </row>
    <row r="84" spans="1:9" ht="13">
      <c r="A84" s="2254" t="s">
        <v>11072</v>
      </c>
      <c r="B84" s="2173" t="s">
        <v>3439</v>
      </c>
      <c r="C84" s="2299">
        <v>77</v>
      </c>
      <c r="D84" s="2166">
        <v>300</v>
      </c>
      <c r="E84" s="877">
        <v>2540.0700000000002</v>
      </c>
      <c r="F84" s="2104">
        <f t="shared" ref="F84:F89" si="11">ROUND(E84*(1-$F$10),2)</f>
        <v>2540.0700000000002</v>
      </c>
      <c r="G84" s="2105">
        <f>'Заказ, cкидки и курсы валют'!$J$23*F84</f>
        <v>29210.805</v>
      </c>
      <c r="H84" s="2107">
        <f t="shared" ref="H84:H89" si="12">ROUND((D84/1000)*G84,2)</f>
        <v>8763.24</v>
      </c>
      <c r="I84" s="2091"/>
    </row>
    <row r="85" spans="1:9" ht="13">
      <c r="A85" s="2254" t="s">
        <v>11073</v>
      </c>
      <c r="B85" s="2173" t="s">
        <v>3069</v>
      </c>
      <c r="C85" s="2299">
        <v>82.6</v>
      </c>
      <c r="D85" s="2166">
        <v>250</v>
      </c>
      <c r="E85" s="877">
        <v>2607.17</v>
      </c>
      <c r="F85" s="2104">
        <f t="shared" si="11"/>
        <v>2607.17</v>
      </c>
      <c r="G85" s="2105">
        <f>'Заказ, cкидки и курсы валют'!$J$23*F85</f>
        <v>29982.455000000002</v>
      </c>
      <c r="H85" s="2107">
        <f t="shared" si="12"/>
        <v>7495.61</v>
      </c>
      <c r="I85" s="2091"/>
    </row>
    <row r="86" spans="1:9" ht="13">
      <c r="A86" s="2254" t="s">
        <v>11074</v>
      </c>
      <c r="B86" s="2173" t="s">
        <v>3082</v>
      </c>
      <c r="C86" s="2299">
        <v>243.33</v>
      </c>
      <c r="D86" s="2167">
        <v>90</v>
      </c>
      <c r="E86" s="877">
        <v>8555.23</v>
      </c>
      <c r="F86" s="2104">
        <f t="shared" si="11"/>
        <v>8555.23</v>
      </c>
      <c r="G86" s="2105">
        <f>'Заказ, cкидки и курсы валют'!$J$23*F86</f>
        <v>98385.14499999999</v>
      </c>
      <c r="H86" s="2107">
        <f t="shared" si="12"/>
        <v>8854.66</v>
      </c>
      <c r="I86" s="2091"/>
    </row>
    <row r="87" spans="1:9" ht="13">
      <c r="A87" s="2254" t="s">
        <v>11075</v>
      </c>
      <c r="B87" s="2173" t="s">
        <v>3072</v>
      </c>
      <c r="C87" s="2299">
        <v>390</v>
      </c>
      <c r="D87" s="2166">
        <v>60</v>
      </c>
      <c r="E87" s="877">
        <v>12154.15</v>
      </c>
      <c r="F87" s="2104">
        <f t="shared" si="11"/>
        <v>12154.15</v>
      </c>
      <c r="G87" s="2105">
        <f>'Заказ, cкидки и курсы валют'!$J$23*F87</f>
        <v>139772.72500000001</v>
      </c>
      <c r="H87" s="2107">
        <f t="shared" si="12"/>
        <v>8386.36</v>
      </c>
      <c r="I87" s="2091"/>
    </row>
    <row r="88" spans="1:9" ht="13">
      <c r="A88" s="2254" t="s">
        <v>11076</v>
      </c>
      <c r="B88" s="2173" t="s">
        <v>11070</v>
      </c>
      <c r="C88" s="2299">
        <v>450</v>
      </c>
      <c r="D88" s="2166">
        <v>50</v>
      </c>
      <c r="E88" s="877">
        <v>16142.87</v>
      </c>
      <c r="F88" s="2104">
        <f t="shared" si="11"/>
        <v>16142.87</v>
      </c>
      <c r="G88" s="2105">
        <f>'Заказ, cкидки и курсы валют'!$J$23*F88</f>
        <v>185643.005</v>
      </c>
      <c r="H88" s="2107">
        <f t="shared" si="12"/>
        <v>9282.15</v>
      </c>
      <c r="I88" s="2091"/>
    </row>
    <row r="89" spans="1:9" ht="13">
      <c r="A89" s="2254" t="s">
        <v>11077</v>
      </c>
      <c r="B89" s="2173" t="s">
        <v>3076</v>
      </c>
      <c r="C89" s="2299">
        <v>1360</v>
      </c>
      <c r="D89" s="2167">
        <v>15</v>
      </c>
      <c r="E89" s="877">
        <v>50509.55</v>
      </c>
      <c r="F89" s="2104">
        <f t="shared" si="11"/>
        <v>50509.55</v>
      </c>
      <c r="G89" s="2105">
        <f>'Заказ, cкидки и курсы валют'!$J$23*F89</f>
        <v>580859.82500000007</v>
      </c>
      <c r="H89" s="2107">
        <f t="shared" si="12"/>
        <v>8712.9</v>
      </c>
      <c r="I89" s="2091"/>
    </row>
    <row r="90" spans="1:9" ht="13.5" thickBot="1">
      <c r="A90" s="2255" t="s">
        <v>12280</v>
      </c>
      <c r="B90" s="1410" t="s">
        <v>11379</v>
      </c>
      <c r="C90" s="2299">
        <v>1920</v>
      </c>
      <c r="D90" s="1102">
        <v>10</v>
      </c>
      <c r="E90" s="877">
        <v>68265.83</v>
      </c>
      <c r="F90" s="775">
        <f t="shared" ref="F90" si="13">ROUND(E90*(1-$F$10),2)</f>
        <v>68265.83</v>
      </c>
      <c r="G90" s="776">
        <f>'Заказ, cкидки и курсы валют'!$J$23*F90</f>
        <v>785057.04500000004</v>
      </c>
      <c r="H90" s="142">
        <f t="shared" ref="H90" si="14">ROUND((D90/1000)*G90,2)</f>
        <v>7850.57</v>
      </c>
      <c r="I90" s="170"/>
    </row>
    <row r="91" spans="1:9" ht="13.5" thickBot="1">
      <c r="A91" s="2256"/>
      <c r="B91" s="1886"/>
      <c r="C91" s="2271"/>
      <c r="D91" s="1351"/>
      <c r="E91" s="877"/>
      <c r="F91" s="881"/>
      <c r="G91" s="694"/>
      <c r="H91" s="22"/>
      <c r="I91" s="13"/>
    </row>
    <row r="92" spans="1:9" ht="18">
      <c r="A92" s="904"/>
      <c r="B92" s="905"/>
      <c r="C92" s="2383" t="s">
        <v>11068</v>
      </c>
      <c r="D92" s="428"/>
      <c r="E92" s="428"/>
      <c r="F92" s="442"/>
      <c r="G92" s="67"/>
      <c r="H92" s="128"/>
      <c r="I92" s="68"/>
    </row>
    <row r="93" spans="1:9" ht="13">
      <c r="A93" s="890"/>
      <c r="C93" s="2377"/>
      <c r="D93" s="70"/>
      <c r="E93" s="430"/>
      <c r="F93" s="514"/>
      <c r="G93" s="488"/>
      <c r="H93" s="16"/>
      <c r="I93" s="132"/>
    </row>
    <row r="94" spans="1:9" ht="13">
      <c r="A94" s="890"/>
      <c r="C94" s="2377"/>
      <c r="D94" s="70"/>
      <c r="E94" s="430"/>
      <c r="F94" s="514"/>
      <c r="G94" s="488"/>
      <c r="H94" s="16"/>
      <c r="I94" s="132"/>
    </row>
    <row r="95" spans="1:9" ht="13">
      <c r="A95" s="890"/>
      <c r="C95" s="2377"/>
      <c r="D95" s="70"/>
      <c r="E95" s="430"/>
      <c r="F95" s="514"/>
      <c r="G95" s="488"/>
      <c r="H95" s="16"/>
      <c r="I95" s="132"/>
    </row>
    <row r="96" spans="1:9" ht="18.5" thickBot="1">
      <c r="A96" s="2044" t="s">
        <v>7303</v>
      </c>
      <c r="B96" s="2043"/>
      <c r="C96" s="1992"/>
      <c r="D96" s="136"/>
      <c r="E96" s="431"/>
      <c r="F96" s="515"/>
      <c r="G96" s="489"/>
      <c r="H96" s="136"/>
      <c r="I96" s="137"/>
    </row>
    <row r="97" spans="1:9" ht="30">
      <c r="A97" s="1519" t="s">
        <v>1013</v>
      </c>
      <c r="B97" s="1520" t="s">
        <v>1014</v>
      </c>
      <c r="C97" s="2286" t="s">
        <v>665</v>
      </c>
      <c r="D97" s="158" t="s">
        <v>2923</v>
      </c>
      <c r="E97" s="432" t="s">
        <v>10284</v>
      </c>
      <c r="F97" s="516" t="s">
        <v>2578</v>
      </c>
      <c r="G97" s="506" t="s">
        <v>2427</v>
      </c>
      <c r="H97" s="264" t="s">
        <v>493</v>
      </c>
      <c r="I97" s="160" t="s">
        <v>4003</v>
      </c>
    </row>
    <row r="98" spans="1:9">
      <c r="A98" s="1519"/>
      <c r="B98" s="1680"/>
      <c r="C98" s="2286" t="s">
        <v>3419</v>
      </c>
      <c r="D98" s="313" t="s">
        <v>2428</v>
      </c>
      <c r="E98" s="437" t="s">
        <v>264</v>
      </c>
      <c r="F98" s="830">
        <f>'Заказ, cкидки и курсы валют'!$I$12</f>
        <v>0</v>
      </c>
      <c r="G98" s="765"/>
      <c r="H98" s="358"/>
      <c r="I98" s="252"/>
    </row>
    <row r="99" spans="1:9" ht="13">
      <c r="A99" s="2254" t="s">
        <v>11801</v>
      </c>
      <c r="B99" s="1409" t="s">
        <v>11069</v>
      </c>
      <c r="C99" s="2299">
        <v>35</v>
      </c>
      <c r="D99" s="1555">
        <v>70</v>
      </c>
      <c r="E99" s="1602">
        <f>E83*1.2</f>
        <v>1708.752</v>
      </c>
      <c r="F99" s="471">
        <f>ROUND(E99*(1-$F$10),2)</f>
        <v>1708.75</v>
      </c>
      <c r="G99" s="691">
        <f>'Заказ, cкидки и курсы валют'!$J$23*F99</f>
        <v>19650.625</v>
      </c>
      <c r="H99" s="96">
        <f>ROUND((D99/1000)*G99,2)</f>
        <v>1375.54</v>
      </c>
      <c r="I99" s="14"/>
    </row>
    <row r="100" spans="1:9" ht="13">
      <c r="A100" s="2254" t="s">
        <v>11802</v>
      </c>
      <c r="B100" s="1409" t="s">
        <v>3439</v>
      </c>
      <c r="C100" s="2299">
        <v>77</v>
      </c>
      <c r="D100" s="1555">
        <v>30</v>
      </c>
      <c r="E100" s="1602">
        <f>E84*1.2</f>
        <v>3048.0840000000003</v>
      </c>
      <c r="F100" s="471">
        <f t="shared" ref="F100:F102" si="15">ROUND(E100*(1-$F$10),2)</f>
        <v>3048.08</v>
      </c>
      <c r="G100" s="691">
        <f>'Заказ, cкидки и курсы валют'!$J$23*F100</f>
        <v>35052.92</v>
      </c>
      <c r="H100" s="96">
        <f t="shared" ref="H100:H102" si="16">ROUND((D100/1000)*G100,2)</f>
        <v>1051.5899999999999</v>
      </c>
      <c r="I100" s="14"/>
    </row>
    <row r="101" spans="1:9" ht="13">
      <c r="A101" s="2254" t="s">
        <v>11803</v>
      </c>
      <c r="B101" s="1409" t="s">
        <v>3069</v>
      </c>
      <c r="C101" s="2299">
        <v>82.6</v>
      </c>
      <c r="D101" s="1555">
        <v>25</v>
      </c>
      <c r="E101" s="1602">
        <f>E85*1.2</f>
        <v>3128.6039999999998</v>
      </c>
      <c r="F101" s="471">
        <f t="shared" si="15"/>
        <v>3128.6</v>
      </c>
      <c r="G101" s="691">
        <f>'Заказ, cкидки и курсы валют'!$J$23*F101</f>
        <v>35978.9</v>
      </c>
      <c r="H101" s="96">
        <f t="shared" si="16"/>
        <v>899.47</v>
      </c>
      <c r="I101" s="14"/>
    </row>
    <row r="102" spans="1:9" ht="13">
      <c r="A102" s="2254" t="s">
        <v>11804</v>
      </c>
      <c r="B102" s="1409" t="s">
        <v>3082</v>
      </c>
      <c r="C102" s="2299">
        <v>243.33</v>
      </c>
      <c r="D102" s="1555">
        <v>9</v>
      </c>
      <c r="E102" s="1602">
        <f>E86*1.2</f>
        <v>10266.276</v>
      </c>
      <c r="F102" s="471">
        <f t="shared" si="15"/>
        <v>10266.280000000001</v>
      </c>
      <c r="G102" s="691">
        <f>'Заказ, cкидки и курсы валют'!$J$23*F102</f>
        <v>118062.22</v>
      </c>
      <c r="H102" s="96">
        <f t="shared" si="16"/>
        <v>1062.56</v>
      </c>
      <c r="I102" s="14"/>
    </row>
    <row r="103" spans="1:9" ht="13.5" thickBot="1">
      <c r="A103" s="2256"/>
      <c r="B103" s="1886"/>
      <c r="C103" s="2271"/>
      <c r="D103" s="60"/>
      <c r="E103" s="449"/>
      <c r="F103" s="881"/>
      <c r="G103" s="694"/>
      <c r="H103" s="22"/>
      <c r="I103" s="13"/>
    </row>
    <row r="104" spans="1:9" ht="18">
      <c r="A104" s="904"/>
      <c r="B104" s="905"/>
      <c r="C104" s="2383" t="s">
        <v>11068</v>
      </c>
      <c r="D104" s="428"/>
      <c r="E104" s="428"/>
      <c r="F104" s="442"/>
      <c r="G104" s="67"/>
      <c r="H104" s="128"/>
      <c r="I104" s="68"/>
    </row>
    <row r="105" spans="1:9" ht="13">
      <c r="A105" s="890"/>
      <c r="C105" s="2377"/>
      <c r="D105" s="70"/>
      <c r="E105" s="430"/>
      <c r="F105" s="514"/>
      <c r="G105" s="488"/>
      <c r="H105" s="16"/>
      <c r="I105" s="132"/>
    </row>
    <row r="106" spans="1:9" ht="13">
      <c r="A106" s="890"/>
      <c r="C106" s="2377"/>
      <c r="D106" s="70"/>
      <c r="E106" s="430"/>
      <c r="F106" s="514"/>
      <c r="G106" s="488"/>
      <c r="H106" s="16"/>
      <c r="I106" s="132"/>
    </row>
    <row r="107" spans="1:9" ht="13">
      <c r="A107" s="890"/>
      <c r="C107" s="2377"/>
      <c r="D107" s="70"/>
      <c r="E107" s="430"/>
      <c r="F107" s="514"/>
      <c r="G107" s="488"/>
      <c r="H107" s="16"/>
      <c r="I107" s="132"/>
    </row>
    <row r="108" spans="1:9" ht="18.5" thickBot="1">
      <c r="A108" s="1835" t="s">
        <v>7304</v>
      </c>
      <c r="B108" s="1836"/>
      <c r="C108" s="2345"/>
      <c r="D108" s="72"/>
      <c r="E108" s="431"/>
      <c r="F108" s="515"/>
      <c r="G108" s="489"/>
      <c r="H108" s="136"/>
      <c r="I108" s="137"/>
    </row>
    <row r="109" spans="1:9" ht="21">
      <c r="A109" s="1519" t="s">
        <v>1013</v>
      </c>
      <c r="B109" s="1520" t="s">
        <v>1014</v>
      </c>
      <c r="C109" s="2286" t="s">
        <v>665</v>
      </c>
      <c r="D109" s="158" t="s">
        <v>2923</v>
      </c>
      <c r="E109" s="432" t="s">
        <v>10284</v>
      </c>
      <c r="F109" s="516" t="s">
        <v>2578</v>
      </c>
      <c r="G109" s="2882" t="s">
        <v>2427</v>
      </c>
      <c r="H109" s="2873" t="s">
        <v>493</v>
      </c>
      <c r="I109" s="160" t="s">
        <v>4003</v>
      </c>
    </row>
    <row r="110" spans="1:9" ht="21" customHeight="1" thickBot="1">
      <c r="A110" s="1519"/>
      <c r="B110" s="1680"/>
      <c r="C110" s="2286" t="s">
        <v>3419</v>
      </c>
      <c r="D110" s="313" t="s">
        <v>2428</v>
      </c>
      <c r="E110" s="437" t="s">
        <v>264</v>
      </c>
      <c r="F110" s="830">
        <f>'Заказ, cкидки и курсы валют'!$I$12</f>
        <v>0</v>
      </c>
      <c r="G110" s="2883"/>
      <c r="H110" s="2869"/>
      <c r="I110" s="252"/>
    </row>
    <row r="111" spans="1:9" ht="15" thickBot="1">
      <c r="A111" s="2253" t="s">
        <v>11805</v>
      </c>
      <c r="B111" s="1408" t="s">
        <v>11069</v>
      </c>
      <c r="C111" s="2299">
        <v>35</v>
      </c>
      <c r="D111" s="2072">
        <v>7</v>
      </c>
      <c r="E111" s="1595">
        <f t="shared" ref="E111:E116" si="17">(E83*2)+(1000/D111*7.5)</f>
        <v>3919.3485714285716</v>
      </c>
      <c r="F111" s="779">
        <f>ROUND(E111*(1-$F$10),2)</f>
        <v>3919.35</v>
      </c>
      <c r="G111" s="780">
        <f>H111/D111*1000</f>
        <v>55285.714285714283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263"/>
    </row>
    <row r="112" spans="1:9" ht="15" thickBot="1">
      <c r="A112" s="2254" t="s">
        <v>11806</v>
      </c>
      <c r="B112" s="2173" t="s">
        <v>3439</v>
      </c>
      <c r="C112" s="2299">
        <v>77</v>
      </c>
      <c r="D112" s="2166">
        <v>3</v>
      </c>
      <c r="E112" s="2138">
        <f t="shared" si="17"/>
        <v>7580.14</v>
      </c>
      <c r="F112" s="2104">
        <f t="shared" ref="F112:F117" si="18">ROUND(E112*(1-$F$10),2)</f>
        <v>7580.14</v>
      </c>
      <c r="G112" s="2105">
        <f t="shared" ref="G112:G117" si="19">H112/D112*1000</f>
        <v>129000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2091"/>
    </row>
    <row r="113" spans="1:9" ht="15" thickBot="1">
      <c r="A113" s="2254" t="s">
        <v>11807</v>
      </c>
      <c r="B113" s="2173" t="s">
        <v>3069</v>
      </c>
      <c r="C113" s="2299">
        <v>82.6</v>
      </c>
      <c r="D113" s="2166">
        <v>3</v>
      </c>
      <c r="E113" s="2138">
        <f t="shared" si="17"/>
        <v>7714.34</v>
      </c>
      <c r="F113" s="2104">
        <f t="shared" si="18"/>
        <v>7714.34</v>
      </c>
      <c r="G113" s="2105">
        <f t="shared" si="19"/>
        <v>129000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387</v>
      </c>
      <c r="I113" s="2091"/>
    </row>
    <row r="114" spans="1:9" ht="15" thickBot="1">
      <c r="A114" s="2254" t="s">
        <v>11808</v>
      </c>
      <c r="B114" s="2173" t="s">
        <v>3082</v>
      </c>
      <c r="C114" s="2299">
        <v>243.33</v>
      </c>
      <c r="D114" s="2167">
        <v>1</v>
      </c>
      <c r="E114" s="2138">
        <f t="shared" si="17"/>
        <v>24610.46</v>
      </c>
      <c r="F114" s="2104">
        <f t="shared" si="18"/>
        <v>24610.46</v>
      </c>
      <c r="G114" s="2105">
        <f t="shared" si="19"/>
        <v>387000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387</v>
      </c>
      <c r="I114" s="2091"/>
    </row>
    <row r="115" spans="1:9" ht="15" thickBot="1">
      <c r="A115" s="2254" t="s">
        <v>11809</v>
      </c>
      <c r="B115" s="2173" t="s">
        <v>3072</v>
      </c>
      <c r="C115" s="2299">
        <v>390</v>
      </c>
      <c r="D115" s="2166">
        <v>1</v>
      </c>
      <c r="E115" s="2138">
        <f t="shared" si="17"/>
        <v>31808.3</v>
      </c>
      <c r="F115" s="2104">
        <f t="shared" si="18"/>
        <v>31808.3</v>
      </c>
      <c r="G115" s="2105">
        <f t="shared" si="19"/>
        <v>387000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387</v>
      </c>
      <c r="I115" s="2091"/>
    </row>
    <row r="116" spans="1:9" ht="15" thickBot="1">
      <c r="A116" s="2254" t="s">
        <v>11810</v>
      </c>
      <c r="B116" s="2173" t="s">
        <v>11070</v>
      </c>
      <c r="C116" s="2299">
        <v>450</v>
      </c>
      <c r="D116" s="2166">
        <v>1</v>
      </c>
      <c r="E116" s="2138">
        <f t="shared" si="17"/>
        <v>39785.740000000005</v>
      </c>
      <c r="F116" s="2104">
        <f t="shared" si="18"/>
        <v>39785.74</v>
      </c>
      <c r="G116" s="2105">
        <f t="shared" si="19"/>
        <v>457540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457.54</v>
      </c>
      <c r="I116" s="2091"/>
    </row>
    <row r="117" spans="1:9" ht="15" thickBot="1">
      <c r="A117" s="2254" t="s">
        <v>11811</v>
      </c>
      <c r="B117" s="2173" t="s">
        <v>3076</v>
      </c>
      <c r="C117" s="2299">
        <v>1360</v>
      </c>
      <c r="D117" s="2167">
        <v>1</v>
      </c>
      <c r="E117" s="2138">
        <f t="shared" ref="E117" si="20">(E89*2)+(1000/D117*7.5)</f>
        <v>108519.1</v>
      </c>
      <c r="F117" s="2104">
        <f t="shared" si="18"/>
        <v>108519.1</v>
      </c>
      <c r="G117" s="2105">
        <f t="shared" si="19"/>
        <v>1247970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1247.97</v>
      </c>
      <c r="I117" s="2091"/>
    </row>
    <row r="118" spans="1:9" ht="15" thickBot="1">
      <c r="A118" s="2255" t="s">
        <v>12281</v>
      </c>
      <c r="B118" s="1410" t="s">
        <v>11379</v>
      </c>
      <c r="C118" s="2299">
        <v>1920</v>
      </c>
      <c r="D118" s="1102">
        <v>1</v>
      </c>
      <c r="E118" s="1597">
        <f t="shared" ref="E118" si="21">(E90*2)+(1000/D118*7.5)</f>
        <v>144031.66</v>
      </c>
      <c r="F118" s="775">
        <f t="shared" ref="F118" si="22">ROUND(E118*(1-$F$10),2)</f>
        <v>144031.66</v>
      </c>
      <c r="G118" s="776">
        <f t="shared" ref="G118" si="23">H118/D118*1000</f>
        <v>1656360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1656.36</v>
      </c>
      <c r="I118" s="170"/>
    </row>
    <row r="119" spans="1:9" ht="13.5" thickBot="1">
      <c r="A119" s="2256"/>
      <c r="B119" s="1886"/>
      <c r="C119" s="2271"/>
      <c r="D119" s="1351"/>
      <c r="E119" s="877"/>
      <c r="F119" s="881"/>
      <c r="G119" s="694"/>
      <c r="H119" s="22"/>
      <c r="I119" s="13"/>
    </row>
    <row r="120" spans="1:9" s="697" customFormat="1" ht="18">
      <c r="A120" s="2257"/>
      <c r="B120" s="2070"/>
      <c r="C120" s="2383"/>
      <c r="D120" s="1091" t="s">
        <v>11380</v>
      </c>
      <c r="E120" s="428"/>
      <c r="F120" s="513"/>
      <c r="G120" s="442"/>
      <c r="H120" s="1459"/>
      <c r="I120" s="2071"/>
    </row>
    <row r="121" spans="1:9" ht="13">
      <c r="A121" s="890"/>
      <c r="C121" s="2377"/>
      <c r="D121" s="70"/>
      <c r="E121" s="430"/>
      <c r="F121" s="514"/>
      <c r="G121" s="488"/>
      <c r="H121" s="16"/>
      <c r="I121" s="132"/>
    </row>
    <row r="122" spans="1:9" ht="13">
      <c r="A122" s="890"/>
      <c r="C122" s="2377"/>
      <c r="D122" s="70"/>
      <c r="E122" s="430"/>
      <c r="F122" s="514"/>
      <c r="G122" s="488"/>
      <c r="H122" s="16"/>
      <c r="I122" s="132"/>
    </row>
    <row r="123" spans="1:9" ht="13">
      <c r="A123" s="890"/>
      <c r="C123" s="2377"/>
      <c r="D123" s="70"/>
      <c r="E123" s="430"/>
      <c r="F123" s="514"/>
      <c r="G123" s="488"/>
      <c r="H123" s="16"/>
      <c r="I123" s="132"/>
    </row>
    <row r="124" spans="1:9" ht="18.5" thickBot="1">
      <c r="A124" s="2251" t="s">
        <v>7302</v>
      </c>
      <c r="B124" s="897"/>
      <c r="C124" s="2345"/>
      <c r="D124" s="72"/>
      <c r="E124" s="431"/>
      <c r="F124" s="515"/>
      <c r="G124" s="489"/>
      <c r="H124" s="136"/>
      <c r="I124" s="137"/>
    </row>
    <row r="125" spans="1:9" ht="30">
      <c r="A125" s="1519" t="s">
        <v>1013</v>
      </c>
      <c r="B125" s="1520" t="s">
        <v>1014</v>
      </c>
      <c r="C125" s="2286" t="s">
        <v>665</v>
      </c>
      <c r="D125" s="158" t="s">
        <v>2923</v>
      </c>
      <c r="E125" s="432" t="s">
        <v>10284</v>
      </c>
      <c r="F125" s="516" t="s">
        <v>2578</v>
      </c>
      <c r="G125" s="506" t="s">
        <v>2427</v>
      </c>
      <c r="H125" s="264" t="s">
        <v>493</v>
      </c>
      <c r="I125" s="160" t="s">
        <v>4003</v>
      </c>
    </row>
    <row r="126" spans="1:9" ht="13" thickBot="1">
      <c r="A126" s="1519"/>
      <c r="B126" s="1680"/>
      <c r="C126" s="2286" t="s">
        <v>3419</v>
      </c>
      <c r="D126" s="313" t="s">
        <v>2428</v>
      </c>
      <c r="E126" s="437" t="s">
        <v>264</v>
      </c>
      <c r="F126" s="830">
        <f>'Заказ, cкидки и курсы валют'!$I$12</f>
        <v>0</v>
      </c>
      <c r="G126" s="765"/>
      <c r="H126" s="358"/>
      <c r="I126" s="252"/>
    </row>
    <row r="127" spans="1:9" ht="13">
      <c r="A127" s="799" t="s">
        <v>11382</v>
      </c>
      <c r="B127" s="1974" t="s">
        <v>3089</v>
      </c>
      <c r="C127" s="2384">
        <v>4.5999999999999996</v>
      </c>
      <c r="D127" s="1618">
        <v>2500</v>
      </c>
      <c r="E127" s="877">
        <v>518.97</v>
      </c>
      <c r="F127" s="779">
        <f>ROUND(E127*(1-$F$10),2)</f>
        <v>518.97</v>
      </c>
      <c r="G127" s="780">
        <f>'Заказ, cкидки и курсы валют'!$J$23*F127</f>
        <v>5968.1550000000007</v>
      </c>
      <c r="H127" s="310">
        <f>ROUND((D127/1000)*G127,2)</f>
        <v>14920.39</v>
      </c>
      <c r="I127" s="263"/>
    </row>
    <row r="128" spans="1:9" ht="13">
      <c r="A128" s="493" t="s">
        <v>11383</v>
      </c>
      <c r="B128" s="492" t="s">
        <v>3436</v>
      </c>
      <c r="C128" s="643">
        <v>6.2</v>
      </c>
      <c r="D128" s="1570">
        <v>1500</v>
      </c>
      <c r="E128" s="877">
        <v>565.99</v>
      </c>
      <c r="F128" s="471">
        <f t="shared" ref="F128:F132" si="24">ROUND(E128*(1-$F$10),2)</f>
        <v>565.99</v>
      </c>
      <c r="G128" s="691">
        <f>'Заказ, cкидки и курсы валют'!$J$23*F128</f>
        <v>6508.8850000000002</v>
      </c>
      <c r="H128" s="96">
        <f t="shared" ref="H128:H132" si="25">ROUND((D128/1000)*G128,2)</f>
        <v>9763.33</v>
      </c>
      <c r="I128" s="168"/>
    </row>
    <row r="129" spans="1:9" ht="13">
      <c r="A129" s="493" t="s">
        <v>11384</v>
      </c>
      <c r="B129" s="492" t="s">
        <v>3081</v>
      </c>
      <c r="C129" s="643">
        <v>10.4</v>
      </c>
      <c r="D129" s="1570">
        <v>1500</v>
      </c>
      <c r="E129" s="877">
        <v>739.19</v>
      </c>
      <c r="F129" s="471">
        <f t="shared" si="24"/>
        <v>739.19</v>
      </c>
      <c r="G129" s="691">
        <f>'Заказ, cкидки и курсы валют'!$J$23*F129</f>
        <v>8500.6850000000013</v>
      </c>
      <c r="H129" s="96">
        <f t="shared" si="25"/>
        <v>12751.03</v>
      </c>
      <c r="I129" s="168"/>
    </row>
    <row r="130" spans="1:9" ht="13">
      <c r="A130" s="493" t="s">
        <v>11385</v>
      </c>
      <c r="B130" s="492" t="s">
        <v>3437</v>
      </c>
      <c r="C130" s="643">
        <v>14.3</v>
      </c>
      <c r="D130" s="406">
        <v>1500</v>
      </c>
      <c r="E130" s="877">
        <v>910.94</v>
      </c>
      <c r="F130" s="471">
        <f t="shared" si="24"/>
        <v>910.94</v>
      </c>
      <c r="G130" s="691">
        <f>'Заказ, cкидки и курсы валют'!$J$23*F130</f>
        <v>10475.810000000001</v>
      </c>
      <c r="H130" s="96">
        <f t="shared" si="25"/>
        <v>15713.72</v>
      </c>
      <c r="I130" s="168"/>
    </row>
    <row r="131" spans="1:9" ht="13">
      <c r="A131" s="493" t="s">
        <v>11386</v>
      </c>
      <c r="B131" s="492" t="s">
        <v>3438</v>
      </c>
      <c r="C131" s="643">
        <v>20.5</v>
      </c>
      <c r="D131" s="406">
        <v>750</v>
      </c>
      <c r="E131" s="877">
        <v>1250.33</v>
      </c>
      <c r="F131" s="471">
        <f t="shared" si="24"/>
        <v>1250.33</v>
      </c>
      <c r="G131" s="691">
        <f>'Заказ, cкидки и курсы валют'!$J$23*F131</f>
        <v>14378.794999999998</v>
      </c>
      <c r="H131" s="96">
        <f t="shared" si="25"/>
        <v>10784.1</v>
      </c>
      <c r="I131" s="168"/>
    </row>
    <row r="132" spans="1:9" ht="13.5" thickBot="1">
      <c r="A132" s="521" t="s">
        <v>11387</v>
      </c>
      <c r="B132" s="1879" t="s">
        <v>3439</v>
      </c>
      <c r="C132" s="831">
        <v>45</v>
      </c>
      <c r="D132" s="404">
        <v>300</v>
      </c>
      <c r="E132" s="877">
        <v>2137.7199999999998</v>
      </c>
      <c r="F132" s="775">
        <f t="shared" si="24"/>
        <v>2137.7199999999998</v>
      </c>
      <c r="G132" s="776">
        <f>'Заказ, cкидки и курсы валют'!$J$23*F132</f>
        <v>24583.78</v>
      </c>
      <c r="H132" s="142">
        <f t="shared" si="25"/>
        <v>7375.13</v>
      </c>
      <c r="I132" s="170"/>
    </row>
    <row r="133" spans="1:9" ht="13.5" thickBot="1">
      <c r="A133" s="648"/>
      <c r="B133" s="1968"/>
      <c r="C133" s="2271"/>
      <c r="D133" s="2073"/>
      <c r="E133" s="877"/>
      <c r="F133" s="881"/>
      <c r="G133" s="694"/>
      <c r="H133" s="22"/>
      <c r="I133" s="13"/>
    </row>
    <row r="134" spans="1:9" ht="18">
      <c r="A134" s="904"/>
      <c r="B134" s="905"/>
      <c r="C134" s="2383"/>
      <c r="D134" s="1091" t="s">
        <v>11380</v>
      </c>
      <c r="E134" s="428"/>
      <c r="F134" s="513"/>
      <c r="G134" s="442"/>
      <c r="H134" s="1459"/>
      <c r="I134" s="68"/>
    </row>
    <row r="135" spans="1:9" ht="13">
      <c r="A135" s="890"/>
      <c r="C135" s="2377"/>
      <c r="D135" s="70"/>
      <c r="E135" s="430"/>
      <c r="F135" s="514"/>
      <c r="G135" s="488"/>
      <c r="H135" s="16"/>
      <c r="I135" s="132"/>
    </row>
    <row r="136" spans="1:9" ht="13">
      <c r="A136" s="890"/>
      <c r="C136" s="2377"/>
      <c r="D136" s="70"/>
      <c r="E136" s="430"/>
      <c r="F136" s="514"/>
      <c r="G136" s="488"/>
      <c r="H136" s="16"/>
      <c r="I136" s="132"/>
    </row>
    <row r="137" spans="1:9" ht="13">
      <c r="A137" s="890"/>
      <c r="C137" s="2377"/>
      <c r="D137" s="70"/>
      <c r="E137" s="430"/>
      <c r="F137" s="514"/>
      <c r="G137" s="488"/>
      <c r="H137" s="16"/>
      <c r="I137" s="132"/>
    </row>
    <row r="138" spans="1:9" ht="18.5" thickBot="1">
      <c r="A138" s="2044" t="s">
        <v>7303</v>
      </c>
      <c r="B138" s="2043"/>
      <c r="C138" s="1992"/>
      <c r="D138" s="136"/>
      <c r="E138" s="431"/>
      <c r="F138" s="515"/>
      <c r="G138" s="489"/>
      <c r="H138" s="136"/>
      <c r="I138" s="137"/>
    </row>
    <row r="139" spans="1:9" ht="30">
      <c r="A139" s="1519" t="s">
        <v>1013</v>
      </c>
      <c r="B139" s="1520" t="s">
        <v>1014</v>
      </c>
      <c r="C139" s="2286" t="s">
        <v>665</v>
      </c>
      <c r="D139" s="158" t="s">
        <v>2923</v>
      </c>
      <c r="E139" s="432" t="s">
        <v>10284</v>
      </c>
      <c r="F139" s="516" t="s">
        <v>2578</v>
      </c>
      <c r="G139" s="506" t="s">
        <v>2427</v>
      </c>
      <c r="H139" s="264" t="s">
        <v>493</v>
      </c>
      <c r="I139" s="160" t="s">
        <v>4003</v>
      </c>
    </row>
    <row r="140" spans="1:9" ht="13" thickBot="1">
      <c r="A140" s="1519"/>
      <c r="B140" s="1680"/>
      <c r="C140" s="2286" t="s">
        <v>3419</v>
      </c>
      <c r="D140" s="313" t="s">
        <v>2428</v>
      </c>
      <c r="E140" s="437" t="s">
        <v>264</v>
      </c>
      <c r="F140" s="830">
        <f>'Заказ, cкидки и курсы валют'!$I$12</f>
        <v>0</v>
      </c>
      <c r="G140" s="765"/>
      <c r="H140" s="358"/>
      <c r="I140" s="252"/>
    </row>
    <row r="141" spans="1:9" ht="13">
      <c r="A141" s="799" t="s">
        <v>11814</v>
      </c>
      <c r="B141" s="1974" t="s">
        <v>3089</v>
      </c>
      <c r="C141" s="2384">
        <v>4.5999999999999996</v>
      </c>
      <c r="D141" s="1618">
        <v>250</v>
      </c>
      <c r="E141" s="1602">
        <f>E127*1.2</f>
        <v>622.76400000000001</v>
      </c>
      <c r="F141" s="471">
        <f>ROUND(E141*(1-$F$10),2)</f>
        <v>622.76</v>
      </c>
      <c r="G141" s="691">
        <f>'Заказ, cкидки и курсы валют'!$J$23*F141</f>
        <v>7161.74</v>
      </c>
      <c r="H141" s="96">
        <f>ROUND((D141/1000)*G141,2)</f>
        <v>1790.44</v>
      </c>
      <c r="I141" s="14"/>
    </row>
    <row r="142" spans="1:9" ht="13">
      <c r="A142" s="493" t="s">
        <v>11815</v>
      </c>
      <c r="B142" s="492" t="s">
        <v>3436</v>
      </c>
      <c r="C142" s="643">
        <v>6.2</v>
      </c>
      <c r="D142" s="1570">
        <v>250</v>
      </c>
      <c r="E142" s="1602">
        <f>E128*1.2</f>
        <v>679.18799999999999</v>
      </c>
      <c r="F142" s="471">
        <f t="shared" ref="F142:F146" si="26">ROUND(E142*(1-$F$10),2)</f>
        <v>679.19</v>
      </c>
      <c r="G142" s="691">
        <f>'Заказ, cкидки и курсы валют'!$J$23*F142</f>
        <v>7810.6850000000004</v>
      </c>
      <c r="H142" s="96">
        <f t="shared" ref="H142" si="27">ROUND((D142/1000)*G142,2)</f>
        <v>1952.67</v>
      </c>
      <c r="I142" s="14"/>
    </row>
    <row r="143" spans="1:9" ht="13">
      <c r="A143" s="493" t="s">
        <v>11816</v>
      </c>
      <c r="B143" s="492" t="s">
        <v>3081</v>
      </c>
      <c r="C143" s="643">
        <v>10.4</v>
      </c>
      <c r="D143" s="1570">
        <v>150</v>
      </c>
      <c r="E143" s="1602">
        <f t="shared" ref="E143:E146" si="28">E129*1.2</f>
        <v>887.02800000000002</v>
      </c>
      <c r="F143" s="471">
        <f t="shared" si="26"/>
        <v>887.03</v>
      </c>
      <c r="G143" s="691">
        <f>'Заказ, cкидки и курсы валют'!$J$23*F143</f>
        <v>10200.844999999999</v>
      </c>
      <c r="H143" s="96">
        <f t="shared" ref="H143:H146" si="29">ROUND((D143/1000)*G143,2)</f>
        <v>1530.13</v>
      </c>
      <c r="I143" s="14"/>
    </row>
    <row r="144" spans="1:9" ht="13">
      <c r="A144" s="493" t="s">
        <v>11817</v>
      </c>
      <c r="B144" s="492" t="s">
        <v>3437</v>
      </c>
      <c r="C144" s="643">
        <v>14.3</v>
      </c>
      <c r="D144" s="406">
        <v>150</v>
      </c>
      <c r="E144" s="1602">
        <f t="shared" si="28"/>
        <v>1093.1279999999999</v>
      </c>
      <c r="F144" s="471">
        <f t="shared" si="26"/>
        <v>1093.1300000000001</v>
      </c>
      <c r="G144" s="691">
        <f>'Заказ, cкидки и курсы валют'!$J$23*F144</f>
        <v>12570.995000000001</v>
      </c>
      <c r="H144" s="96">
        <f t="shared" si="29"/>
        <v>1885.65</v>
      </c>
      <c r="I144" s="14"/>
    </row>
    <row r="145" spans="1:9" ht="13">
      <c r="A145" s="493" t="s">
        <v>11818</v>
      </c>
      <c r="B145" s="492" t="s">
        <v>3438</v>
      </c>
      <c r="C145" s="643">
        <v>20.5</v>
      </c>
      <c r="D145" s="406">
        <v>75</v>
      </c>
      <c r="E145" s="1602">
        <f t="shared" si="28"/>
        <v>1500.396</v>
      </c>
      <c r="F145" s="471">
        <f t="shared" si="26"/>
        <v>1500.4</v>
      </c>
      <c r="G145" s="691">
        <f>'Заказ, cкидки и курсы валют'!$J$23*F145</f>
        <v>17254.600000000002</v>
      </c>
      <c r="H145" s="96">
        <f t="shared" si="29"/>
        <v>1294.0999999999999</v>
      </c>
      <c r="I145" s="14"/>
    </row>
    <row r="146" spans="1:9" ht="13.5" thickBot="1">
      <c r="A146" s="521" t="s">
        <v>11819</v>
      </c>
      <c r="B146" s="1879" t="s">
        <v>3439</v>
      </c>
      <c r="C146" s="831">
        <v>45</v>
      </c>
      <c r="D146" s="404">
        <v>30</v>
      </c>
      <c r="E146" s="1602">
        <f t="shared" si="28"/>
        <v>2565.2639999999997</v>
      </c>
      <c r="F146" s="471">
        <f t="shared" si="26"/>
        <v>2565.2600000000002</v>
      </c>
      <c r="G146" s="691">
        <f>'Заказ, cкидки и курсы валют'!$J$23*F146</f>
        <v>29500.49</v>
      </c>
      <c r="H146" s="96">
        <f t="shared" si="29"/>
        <v>885.01</v>
      </c>
      <c r="I146" s="14"/>
    </row>
    <row r="147" spans="1:9" ht="13.5" thickBot="1">
      <c r="A147" s="648"/>
      <c r="B147" s="1968"/>
      <c r="C147" s="2271"/>
      <c r="D147" s="2073"/>
      <c r="E147" s="449"/>
      <c r="F147" s="881"/>
      <c r="G147" s="694"/>
      <c r="H147" s="22"/>
      <c r="I147" s="13"/>
    </row>
    <row r="148" spans="1:9" ht="18">
      <c r="A148" s="904"/>
      <c r="B148" s="905"/>
      <c r="C148" s="2383"/>
      <c r="D148" s="1091" t="s">
        <v>11380</v>
      </c>
      <c r="E148" s="428"/>
      <c r="F148" s="513"/>
      <c r="G148" s="442"/>
      <c r="H148" s="1459"/>
      <c r="I148" s="68"/>
    </row>
    <row r="149" spans="1:9" ht="13">
      <c r="A149" s="890"/>
      <c r="C149" s="2377"/>
      <c r="D149" s="70"/>
      <c r="E149" s="430"/>
      <c r="F149" s="514"/>
      <c r="G149" s="488"/>
      <c r="H149" s="16"/>
      <c r="I149" s="132"/>
    </row>
    <row r="150" spans="1:9" ht="13">
      <c r="A150" s="890"/>
      <c r="C150" s="2377"/>
      <c r="D150" s="70"/>
      <c r="E150" s="430"/>
      <c r="F150" s="514"/>
      <c r="G150" s="488"/>
      <c r="H150" s="16"/>
      <c r="I150" s="132"/>
    </row>
    <row r="151" spans="1:9" ht="13">
      <c r="A151" s="890"/>
      <c r="C151" s="2377"/>
      <c r="D151" s="70"/>
      <c r="E151" s="430"/>
      <c r="F151" s="514"/>
      <c r="G151" s="488"/>
      <c r="H151" s="16"/>
      <c r="I151" s="132"/>
    </row>
    <row r="152" spans="1:9" ht="18.5" thickBot="1">
      <c r="A152" s="1835" t="s">
        <v>7304</v>
      </c>
      <c r="B152" s="1836"/>
      <c r="C152" s="2345"/>
      <c r="D152" s="72"/>
      <c r="E152" s="431"/>
      <c r="F152" s="515"/>
      <c r="G152" s="489"/>
      <c r="H152" s="136"/>
      <c r="I152" s="137"/>
    </row>
    <row r="153" spans="1:9" ht="21">
      <c r="A153" s="1519" t="s">
        <v>1013</v>
      </c>
      <c r="B153" s="1520" t="s">
        <v>1014</v>
      </c>
      <c r="C153" s="2286" t="s">
        <v>665</v>
      </c>
      <c r="D153" s="158" t="s">
        <v>2923</v>
      </c>
      <c r="E153" s="432" t="s">
        <v>10284</v>
      </c>
      <c r="F153" s="516" t="s">
        <v>2578</v>
      </c>
      <c r="G153" s="2882" t="s">
        <v>2427</v>
      </c>
      <c r="H153" s="2873" t="s">
        <v>493</v>
      </c>
      <c r="I153" s="160" t="s">
        <v>4003</v>
      </c>
    </row>
    <row r="154" spans="1:9" ht="20.25" customHeight="1" thickBot="1">
      <c r="A154" s="1519"/>
      <c r="B154" s="1680"/>
      <c r="C154" s="2286" t="s">
        <v>3419</v>
      </c>
      <c r="D154" s="313" t="s">
        <v>2428</v>
      </c>
      <c r="E154" s="437" t="s">
        <v>264</v>
      </c>
      <c r="F154" s="830">
        <f>'Заказ, cкидки и курсы валют'!$I$12</f>
        <v>0</v>
      </c>
      <c r="G154" s="2883"/>
      <c r="H154" s="2869"/>
      <c r="I154" s="252"/>
    </row>
    <row r="155" spans="1:9" ht="15" thickBot="1">
      <c r="A155" s="799" t="s">
        <v>11820</v>
      </c>
      <c r="B155" s="1974" t="s">
        <v>3089</v>
      </c>
      <c r="C155" s="2384">
        <v>4.5999999999999996</v>
      </c>
      <c r="D155" s="1618">
        <v>25</v>
      </c>
      <c r="E155" s="1595">
        <f>(E127*2)+(1000/D155*7.5)</f>
        <v>1337.94</v>
      </c>
      <c r="F155" s="779">
        <f>ROUND(E155*(1-$F$10),2)</f>
        <v>1337.94</v>
      </c>
      <c r="G155" s="780">
        <f>H155/D155*1000</f>
        <v>15480</v>
      </c>
      <c r="H155" s="659">
        <f>ROUND(IF('Заказ, cкидки и курсы валют'!$J$23*E155/1000*D155&lt;387,387,'Заказ, cкидки и курсы валют'!$J$23*E155/1000*D155)*(1-'Заказ, cкидки и курсы валют'!$I$12),2)</f>
        <v>387</v>
      </c>
      <c r="I155" s="263"/>
    </row>
    <row r="156" spans="1:9" ht="15" thickBot="1">
      <c r="A156" s="493" t="s">
        <v>11821</v>
      </c>
      <c r="B156" s="492" t="s">
        <v>3436</v>
      </c>
      <c r="C156" s="643">
        <v>6.2</v>
      </c>
      <c r="D156" s="1570">
        <v>25</v>
      </c>
      <c r="E156" s="1572">
        <f t="shared" ref="E156:E160" si="30">(E128*2)+(1000/D156*7.5)</f>
        <v>1431.98</v>
      </c>
      <c r="F156" s="471">
        <f t="shared" ref="F156:F160" si="31">ROUND(E156*(1-$F$10),2)</f>
        <v>1431.98</v>
      </c>
      <c r="G156" s="691">
        <f t="shared" ref="G156:G160" si="32">H156/D156*1000</f>
        <v>16467.600000000002</v>
      </c>
      <c r="H156" s="659">
        <f>ROUND(IF('Заказ, cкидки и курсы валют'!$J$23*E156/1000*D156&lt;387,387,'Заказ, cкидки и курсы валют'!$J$23*E156/1000*D156)*(1-'Заказ, cкидки и курсы валют'!$I$12),2)</f>
        <v>411.69</v>
      </c>
      <c r="I156" s="168"/>
    </row>
    <row r="157" spans="1:9" ht="15" thickBot="1">
      <c r="A157" s="493" t="s">
        <v>11822</v>
      </c>
      <c r="B157" s="492" t="s">
        <v>3081</v>
      </c>
      <c r="C157" s="643">
        <v>10.4</v>
      </c>
      <c r="D157" s="1570">
        <v>15</v>
      </c>
      <c r="E157" s="1572">
        <f t="shared" si="30"/>
        <v>1978.38</v>
      </c>
      <c r="F157" s="471">
        <f t="shared" si="31"/>
        <v>1978.38</v>
      </c>
      <c r="G157" s="691">
        <f t="shared" si="32"/>
        <v>25800</v>
      </c>
      <c r="H157" s="659">
        <f>ROUND(IF('Заказ, cкидки и курсы валют'!$J$23*E157/1000*D157&lt;387,387,'Заказ, cкидки и курсы валют'!$J$23*E157/1000*D157)*(1-'Заказ, cкидки и курсы валют'!$I$12),2)</f>
        <v>387</v>
      </c>
      <c r="I157" s="168"/>
    </row>
    <row r="158" spans="1:9" ht="15" thickBot="1">
      <c r="A158" s="493" t="s">
        <v>11823</v>
      </c>
      <c r="B158" s="492" t="s">
        <v>3437</v>
      </c>
      <c r="C158" s="643">
        <v>14.3</v>
      </c>
      <c r="D158" s="406">
        <v>15</v>
      </c>
      <c r="E158" s="1572">
        <f t="shared" si="30"/>
        <v>2321.88</v>
      </c>
      <c r="F158" s="471">
        <f t="shared" si="31"/>
        <v>2321.88</v>
      </c>
      <c r="G158" s="691">
        <f t="shared" si="32"/>
        <v>26701.333333333332</v>
      </c>
      <c r="H158" s="659">
        <f>ROUND(IF('Заказ, cкидки и курсы валют'!$J$23*E158/1000*D158&lt;387,387,'Заказ, cкидки и курсы валют'!$J$23*E158/1000*D158)*(1-'Заказ, cкидки и курсы валют'!$I$12),2)</f>
        <v>400.52</v>
      </c>
      <c r="I158" s="168"/>
    </row>
    <row r="159" spans="1:9" ht="15" thickBot="1">
      <c r="A159" s="493" t="s">
        <v>11824</v>
      </c>
      <c r="B159" s="492" t="s">
        <v>3438</v>
      </c>
      <c r="C159" s="643">
        <v>20.5</v>
      </c>
      <c r="D159" s="406">
        <v>8</v>
      </c>
      <c r="E159" s="1572">
        <f t="shared" si="30"/>
        <v>3438.16</v>
      </c>
      <c r="F159" s="471">
        <f t="shared" si="31"/>
        <v>3438.16</v>
      </c>
      <c r="G159" s="691">
        <f t="shared" si="32"/>
        <v>48375</v>
      </c>
      <c r="H159" s="659">
        <f>ROUND(IF('Заказ, cкидки и курсы валют'!$J$23*E159/1000*D159&lt;387,387,'Заказ, cкидки и курсы валют'!$J$23*E159/1000*D159)*(1-'Заказ, cкидки и курсы валют'!$I$12),2)</f>
        <v>387</v>
      </c>
      <c r="I159" s="168"/>
    </row>
    <row r="160" spans="1:9" ht="15" thickBot="1">
      <c r="A160" s="521" t="s">
        <v>11825</v>
      </c>
      <c r="B160" s="1879" t="s">
        <v>3439</v>
      </c>
      <c r="C160" s="831">
        <v>45</v>
      </c>
      <c r="D160" s="404">
        <v>3</v>
      </c>
      <c r="E160" s="1597">
        <f t="shared" si="30"/>
        <v>6775.44</v>
      </c>
      <c r="F160" s="775">
        <f t="shared" si="31"/>
        <v>6775.44</v>
      </c>
      <c r="G160" s="776">
        <f t="shared" si="32"/>
        <v>129000</v>
      </c>
      <c r="H160" s="659">
        <f>ROUND(IF('Заказ, cкидки и курсы валют'!$J$23*E160/1000*D160&lt;387,387,'Заказ, cкидки и курсы валют'!$J$23*E160/1000*D160)*(1-'Заказ, cкидки и курсы валют'!$I$12),2)</f>
        <v>387</v>
      </c>
      <c r="I160" s="170"/>
    </row>
    <row r="161" spans="1:10" ht="13" thickBot="1"/>
    <row r="162" spans="1:10" ht="18">
      <c r="A162" s="904"/>
      <c r="B162" s="905"/>
      <c r="C162" s="2383"/>
      <c r="D162" s="64" t="s">
        <v>11381</v>
      </c>
      <c r="E162" s="428"/>
      <c r="F162" s="513"/>
      <c r="G162" s="442"/>
      <c r="H162" s="67"/>
      <c r="I162" s="68"/>
      <c r="J162" s="653"/>
    </row>
    <row r="163" spans="1:10" ht="13">
      <c r="A163" s="890"/>
      <c r="C163" s="2377"/>
      <c r="D163" s="70"/>
      <c r="E163" s="430"/>
      <c r="F163" s="514"/>
      <c r="G163" s="488"/>
      <c r="H163" s="16"/>
      <c r="I163" s="132"/>
      <c r="J163" s="653"/>
    </row>
    <row r="164" spans="1:10" ht="13">
      <c r="A164" s="890"/>
      <c r="C164" s="2377"/>
      <c r="D164" s="70"/>
      <c r="E164" s="430"/>
      <c r="F164" s="514"/>
      <c r="G164" s="488"/>
      <c r="H164" s="16"/>
      <c r="I164" s="132"/>
      <c r="J164" s="653"/>
    </row>
    <row r="165" spans="1:10" ht="13">
      <c r="A165" s="890"/>
      <c r="C165" s="2377"/>
      <c r="D165" s="70"/>
      <c r="E165" s="430"/>
      <c r="F165" s="514"/>
      <c r="G165" s="488"/>
      <c r="H165" s="16"/>
      <c r="I165" s="132"/>
      <c r="J165" s="653"/>
    </row>
    <row r="166" spans="1:10" ht="18.5" thickBot="1">
      <c r="A166" s="2251" t="s">
        <v>7302</v>
      </c>
      <c r="B166" s="897"/>
      <c r="C166" s="2345"/>
      <c r="D166" s="72"/>
      <c r="E166" s="431"/>
      <c r="F166" s="515"/>
      <c r="G166" s="489"/>
      <c r="H166" s="136"/>
      <c r="I166" s="137"/>
      <c r="J166" s="653"/>
    </row>
    <row r="167" spans="1:10" ht="30">
      <c r="A167" s="1519" t="s">
        <v>1013</v>
      </c>
      <c r="B167" s="1520" t="s">
        <v>1014</v>
      </c>
      <c r="C167" s="2286" t="s">
        <v>665</v>
      </c>
      <c r="D167" s="158" t="s">
        <v>2923</v>
      </c>
      <c r="E167" s="432" t="s">
        <v>10284</v>
      </c>
      <c r="F167" s="516" t="s">
        <v>2578</v>
      </c>
      <c r="G167" s="506" t="s">
        <v>2427</v>
      </c>
      <c r="H167" s="264" t="s">
        <v>493</v>
      </c>
      <c r="I167" s="160" t="s">
        <v>4003</v>
      </c>
      <c r="J167" s="653"/>
    </row>
    <row r="168" spans="1:10" ht="13" thickBot="1">
      <c r="A168" s="1519"/>
      <c r="B168" s="1680"/>
      <c r="C168" s="2286" t="s">
        <v>3419</v>
      </c>
      <c r="D168" s="313" t="s">
        <v>2428</v>
      </c>
      <c r="E168" s="437" t="s">
        <v>264</v>
      </c>
      <c r="F168" s="830">
        <f>'Заказ, cкидки и курсы валют'!$I$12</f>
        <v>0</v>
      </c>
      <c r="G168" s="765"/>
      <c r="H168" s="358"/>
      <c r="I168" s="252"/>
    </row>
    <row r="169" spans="1:10" ht="14.15" customHeight="1">
      <c r="A169" s="799" t="s">
        <v>2077</v>
      </c>
      <c r="B169" s="1877" t="s">
        <v>3089</v>
      </c>
      <c r="C169" s="2299">
        <v>9.6999999999999993</v>
      </c>
      <c r="D169" s="1621">
        <v>1500</v>
      </c>
      <c r="E169" s="653">
        <v>791.43</v>
      </c>
      <c r="F169" s="779">
        <f>ROUND(E169*(1-$F$10),2)</f>
        <v>791.43</v>
      </c>
      <c r="G169" s="780">
        <f>'Заказ, cкидки и курсы валют'!$J$23*F169</f>
        <v>9101.4449999999997</v>
      </c>
      <c r="H169" s="310">
        <f>ROUND((D169/1000)*G169,2)</f>
        <v>13652.17</v>
      </c>
      <c r="I169" s="263"/>
    </row>
    <row r="170" spans="1:10" ht="14.15" customHeight="1">
      <c r="A170" s="493" t="s">
        <v>2078</v>
      </c>
      <c r="B170" s="490" t="s">
        <v>3436</v>
      </c>
      <c r="C170" s="2299">
        <v>11.4</v>
      </c>
      <c r="D170" s="37">
        <v>1000</v>
      </c>
      <c r="E170" s="653">
        <v>833.94</v>
      </c>
      <c r="F170" s="471">
        <f t="shared" ref="F170:F174" si="33">ROUND(E170*(1-$F$10),2)</f>
        <v>833.94</v>
      </c>
      <c r="G170" s="691">
        <f>'Заказ, cкидки и курсы валют'!$J$23*F170</f>
        <v>9590.3100000000013</v>
      </c>
      <c r="H170" s="96">
        <f t="shared" ref="H170:H174" si="34">ROUND((D170/1000)*G170,2)</f>
        <v>9590.31</v>
      </c>
      <c r="I170" s="168"/>
    </row>
    <row r="171" spans="1:10" ht="14.15" customHeight="1">
      <c r="A171" s="493" t="s">
        <v>2079</v>
      </c>
      <c r="B171" s="490" t="s">
        <v>3081</v>
      </c>
      <c r="C171" s="2299">
        <v>21</v>
      </c>
      <c r="D171" s="37">
        <v>1000</v>
      </c>
      <c r="E171" s="653">
        <v>1205.94</v>
      </c>
      <c r="F171" s="471">
        <f t="shared" si="33"/>
        <v>1205.94</v>
      </c>
      <c r="G171" s="691">
        <f>'Заказ, cкидки и курсы валют'!$J$23*F171</f>
        <v>13868.310000000001</v>
      </c>
      <c r="H171" s="96">
        <f t="shared" si="34"/>
        <v>13868.31</v>
      </c>
      <c r="I171" s="168"/>
    </row>
    <row r="172" spans="1:10" ht="14.15" customHeight="1">
      <c r="A172" s="493" t="s">
        <v>2080</v>
      </c>
      <c r="B172" s="490" t="s">
        <v>3437</v>
      </c>
      <c r="C172" s="2299">
        <v>27.4</v>
      </c>
      <c r="D172" s="38">
        <v>500</v>
      </c>
      <c r="E172" s="653">
        <v>1436.94</v>
      </c>
      <c r="F172" s="471">
        <f t="shared" si="33"/>
        <v>1436.94</v>
      </c>
      <c r="G172" s="691">
        <f>'Заказ, cкидки и курсы валют'!$J$23*F172</f>
        <v>16524.810000000001</v>
      </c>
      <c r="H172" s="96">
        <f t="shared" si="34"/>
        <v>8262.41</v>
      </c>
      <c r="I172" s="168"/>
    </row>
    <row r="173" spans="1:10" ht="14.15" customHeight="1">
      <c r="A173" s="493" t="s">
        <v>2081</v>
      </c>
      <c r="B173" s="490" t="s">
        <v>3438</v>
      </c>
      <c r="C173" s="2299">
        <v>39.799999999999997</v>
      </c>
      <c r="D173" s="38">
        <v>500</v>
      </c>
      <c r="E173" s="653">
        <v>2184.65</v>
      </c>
      <c r="F173" s="471">
        <f t="shared" si="33"/>
        <v>2184.65</v>
      </c>
      <c r="G173" s="691">
        <f>'Заказ, cкидки и курсы валют'!$J$23*F173</f>
        <v>25123.475000000002</v>
      </c>
      <c r="H173" s="96">
        <f t="shared" si="34"/>
        <v>12561.74</v>
      </c>
      <c r="I173" s="168"/>
    </row>
    <row r="174" spans="1:10" ht="14.15" customHeight="1" thickBot="1">
      <c r="A174" s="521" t="s">
        <v>2082</v>
      </c>
      <c r="B174" s="1878" t="s">
        <v>3439</v>
      </c>
      <c r="C174" s="2299">
        <v>90</v>
      </c>
      <c r="D174" s="98">
        <v>250</v>
      </c>
      <c r="E174" s="653">
        <v>4571.68</v>
      </c>
      <c r="F174" s="775">
        <f t="shared" si="33"/>
        <v>4571.68</v>
      </c>
      <c r="G174" s="776">
        <f>'Заказ, cкидки и курсы валют'!$J$23*F174</f>
        <v>52574.320000000007</v>
      </c>
      <c r="H174" s="142">
        <f t="shared" si="34"/>
        <v>13143.58</v>
      </c>
      <c r="I174" s="170"/>
    </row>
    <row r="175" spans="1:10" ht="13" thickBot="1"/>
    <row r="176" spans="1:10" ht="18">
      <c r="A176" s="904"/>
      <c r="B176" s="905"/>
      <c r="C176" s="2383"/>
      <c r="D176" s="64" t="s">
        <v>2333</v>
      </c>
      <c r="E176" s="428"/>
      <c r="F176" s="513"/>
      <c r="G176" s="442"/>
      <c r="H176" s="128"/>
      <c r="I176" s="68"/>
    </row>
    <row r="177" spans="1:10" ht="13">
      <c r="A177" s="890"/>
      <c r="C177" s="2377"/>
      <c r="D177" s="70"/>
      <c r="E177" s="430"/>
      <c r="F177" s="514"/>
      <c r="G177" s="488"/>
      <c r="H177" s="16"/>
      <c r="I177" s="132"/>
    </row>
    <row r="178" spans="1:10" ht="13">
      <c r="A178" s="890"/>
      <c r="C178" s="2377"/>
      <c r="D178" s="70"/>
      <c r="E178" s="430"/>
      <c r="F178" s="514"/>
      <c r="G178" s="488"/>
      <c r="H178" s="16"/>
      <c r="I178" s="132"/>
    </row>
    <row r="179" spans="1:10" ht="13">
      <c r="A179" s="890"/>
      <c r="C179" s="2377"/>
      <c r="D179" s="70"/>
      <c r="E179" s="430"/>
      <c r="F179" s="514"/>
      <c r="G179" s="488"/>
      <c r="H179" s="16"/>
      <c r="I179" s="132"/>
    </row>
    <row r="180" spans="1:10" ht="18.5" thickBot="1">
      <c r="A180" s="2044" t="s">
        <v>7303</v>
      </c>
      <c r="B180" s="2043"/>
      <c r="C180" s="1992"/>
      <c r="D180" s="136"/>
      <c r="E180" s="431"/>
      <c r="F180" s="515"/>
      <c r="G180" s="489"/>
      <c r="H180" s="136"/>
      <c r="I180" s="137"/>
    </row>
    <row r="181" spans="1:10" ht="30">
      <c r="A181" s="1519" t="s">
        <v>1013</v>
      </c>
      <c r="B181" s="1520" t="s">
        <v>1014</v>
      </c>
      <c r="C181" s="2286" t="s">
        <v>665</v>
      </c>
      <c r="D181" s="158" t="s">
        <v>2923</v>
      </c>
      <c r="E181" s="432" t="s">
        <v>10284</v>
      </c>
      <c r="F181" s="516" t="s">
        <v>2578</v>
      </c>
      <c r="G181" s="506" t="s">
        <v>2427</v>
      </c>
      <c r="H181" s="264" t="s">
        <v>493</v>
      </c>
      <c r="I181" s="160" t="s">
        <v>4003</v>
      </c>
      <c r="J181" s="2868" t="s">
        <v>11229</v>
      </c>
    </row>
    <row r="182" spans="1:10" ht="21" customHeight="1" thickBot="1">
      <c r="A182" s="1519"/>
      <c r="B182" s="1680"/>
      <c r="C182" s="2286" t="s">
        <v>3419</v>
      </c>
      <c r="D182" s="313" t="s">
        <v>2428</v>
      </c>
      <c r="E182" s="437" t="s">
        <v>264</v>
      </c>
      <c r="F182" s="830">
        <f>'Заказ, cкидки и курсы валют'!$I$12</f>
        <v>0</v>
      </c>
      <c r="G182" s="765"/>
      <c r="H182" s="358"/>
      <c r="I182" s="252"/>
      <c r="J182" s="2873"/>
    </row>
    <row r="183" spans="1:10" ht="14.15" customHeight="1">
      <c r="A183" s="799" t="s">
        <v>2083</v>
      </c>
      <c r="B183" s="1877" t="s">
        <v>3089</v>
      </c>
      <c r="C183" s="2299">
        <v>9.6999999999999993</v>
      </c>
      <c r="D183" s="1577">
        <v>100</v>
      </c>
      <c r="E183" s="1603">
        <f>E169*1.2</f>
        <v>949.71599999999989</v>
      </c>
      <c r="F183" s="779">
        <f>ROUND(E183*(1-$F$10),2)</f>
        <v>949.72</v>
      </c>
      <c r="G183" s="780">
        <f>'Заказ, cкидки и курсы валют'!$J$23*F183</f>
        <v>10921.78</v>
      </c>
      <c r="H183" s="310">
        <f>ROUND((D183/1000)*G183,2)</f>
        <v>1092.18</v>
      </c>
      <c r="I183" s="263"/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1092.18</v>
      </c>
    </row>
    <row r="184" spans="1:10" ht="14.15" customHeight="1">
      <c r="A184" s="493" t="s">
        <v>2084</v>
      </c>
      <c r="B184" s="490" t="s">
        <v>3436</v>
      </c>
      <c r="C184" s="2299">
        <v>11.4</v>
      </c>
      <c r="D184" s="1555">
        <v>100</v>
      </c>
      <c r="E184" s="1602">
        <f t="shared" ref="E184:E188" si="35">E170*1.2</f>
        <v>1000.7280000000001</v>
      </c>
      <c r="F184" s="471">
        <f t="shared" ref="F184:F188" si="36">ROUND(E184*(1-$F$10),2)</f>
        <v>1000.73</v>
      </c>
      <c r="G184" s="691">
        <f>'Заказ, cкидки и курсы валют'!$J$23*F184</f>
        <v>11508.395</v>
      </c>
      <c r="H184" s="96">
        <f t="shared" ref="H184:H188" si="37">ROUND((D184/1000)*G184,2)</f>
        <v>1150.8399999999999</v>
      </c>
      <c r="I184" s="168"/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1150.8399999999999</v>
      </c>
    </row>
    <row r="185" spans="1:10" ht="14.15" customHeight="1">
      <c r="A185" s="493" t="s">
        <v>2085</v>
      </c>
      <c r="B185" s="490" t="s">
        <v>3081</v>
      </c>
      <c r="C185" s="2299">
        <v>21</v>
      </c>
      <c r="D185" s="1555">
        <v>50</v>
      </c>
      <c r="E185" s="1602">
        <f t="shared" si="35"/>
        <v>1447.1279999999999</v>
      </c>
      <c r="F185" s="471">
        <f t="shared" si="36"/>
        <v>1447.13</v>
      </c>
      <c r="G185" s="691">
        <f>'Заказ, cкидки и курсы валют'!$J$23*F185</f>
        <v>16641.995000000003</v>
      </c>
      <c r="H185" s="96">
        <f t="shared" si="37"/>
        <v>832.1</v>
      </c>
      <c r="I185" s="168"/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898.67</v>
      </c>
    </row>
    <row r="186" spans="1:10" ht="14.15" customHeight="1">
      <c r="A186" s="493" t="s">
        <v>2086</v>
      </c>
      <c r="B186" s="490" t="s">
        <v>3437</v>
      </c>
      <c r="C186" s="2299">
        <v>27.4</v>
      </c>
      <c r="D186" s="40">
        <v>50</v>
      </c>
      <c r="E186" s="1602">
        <f t="shared" si="35"/>
        <v>1724.328</v>
      </c>
      <c r="F186" s="471">
        <f t="shared" si="36"/>
        <v>1724.33</v>
      </c>
      <c r="G186" s="691">
        <f>'Заказ, cкидки и курсы валют'!$J$23*F186</f>
        <v>19829.794999999998</v>
      </c>
      <c r="H186" s="96">
        <f t="shared" si="37"/>
        <v>991.49</v>
      </c>
      <c r="I186" s="168"/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991.49</v>
      </c>
    </row>
    <row r="187" spans="1:10" ht="14.15" customHeight="1">
      <c r="A187" s="493" t="s">
        <v>2087</v>
      </c>
      <c r="B187" s="490" t="s">
        <v>3438</v>
      </c>
      <c r="C187" s="2299">
        <v>39.799999999999997</v>
      </c>
      <c r="D187" s="40">
        <v>25</v>
      </c>
      <c r="E187" s="1602">
        <f>E173*1.2</f>
        <v>2621.58</v>
      </c>
      <c r="F187" s="471">
        <f t="shared" si="36"/>
        <v>2621.58</v>
      </c>
      <c r="G187" s="691">
        <f>'Заказ, cкидки и курсы валют'!$J$23*F187</f>
        <v>30148.17</v>
      </c>
      <c r="H187" s="96">
        <f t="shared" si="37"/>
        <v>753.7</v>
      </c>
      <c r="I187" s="168"/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814</v>
      </c>
    </row>
    <row r="188" spans="1:10" ht="14.15" customHeight="1" thickBot="1">
      <c r="A188" s="521" t="s">
        <v>2088</v>
      </c>
      <c r="B188" s="1878" t="s">
        <v>3439</v>
      </c>
      <c r="C188" s="2299">
        <v>90</v>
      </c>
      <c r="D188" s="172">
        <v>15</v>
      </c>
      <c r="E188" s="1604">
        <f t="shared" si="35"/>
        <v>5486.0160000000005</v>
      </c>
      <c r="F188" s="775">
        <f t="shared" si="36"/>
        <v>5486.02</v>
      </c>
      <c r="G188" s="776">
        <f>'Заказ, cкидки и курсы валют'!$J$23*F188</f>
        <v>63089.23</v>
      </c>
      <c r="H188" s="142">
        <f t="shared" si="37"/>
        <v>946.34</v>
      </c>
      <c r="I188" s="170"/>
      <c r="J188" s="9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946.34</v>
      </c>
    </row>
    <row r="189" spans="1:10" ht="13" thickBot="1"/>
    <row r="190" spans="1:10" ht="14.15" customHeight="1">
      <c r="A190" s="904"/>
      <c r="B190" s="905"/>
      <c r="C190" s="2383"/>
      <c r="D190" s="64" t="s">
        <v>2333</v>
      </c>
      <c r="E190" s="428"/>
      <c r="F190" s="513"/>
      <c r="G190" s="442"/>
      <c r="H190" s="67"/>
      <c r="I190" s="68"/>
    </row>
    <row r="191" spans="1:10" ht="14.15" customHeight="1">
      <c r="A191" s="890"/>
      <c r="C191" s="2377"/>
      <c r="D191" s="70"/>
      <c r="E191" s="430"/>
      <c r="F191" s="514"/>
      <c r="G191" s="488"/>
      <c r="H191" s="16"/>
      <c r="I191" s="132"/>
    </row>
    <row r="192" spans="1:10" ht="14.15" customHeight="1">
      <c r="A192" s="890"/>
      <c r="C192" s="2377"/>
      <c r="D192" s="70"/>
      <c r="E192" s="430"/>
      <c r="F192" s="514"/>
      <c r="G192" s="488"/>
      <c r="H192" s="16"/>
      <c r="I192" s="132"/>
    </row>
    <row r="193" spans="1:10" ht="14.15" customHeight="1">
      <c r="A193" s="890"/>
      <c r="C193" s="2377"/>
      <c r="D193" s="70"/>
      <c r="E193" s="430"/>
      <c r="F193" s="514"/>
      <c r="G193" s="488"/>
      <c r="H193" s="16"/>
      <c r="I193" s="132"/>
    </row>
    <row r="194" spans="1:10" ht="14.15" customHeight="1" thickBot="1">
      <c r="A194" s="1835" t="s">
        <v>7304</v>
      </c>
      <c r="B194" s="897"/>
      <c r="C194" s="2345"/>
      <c r="D194" s="72"/>
      <c r="E194" s="431"/>
      <c r="F194" s="515"/>
      <c r="G194" s="489"/>
      <c r="H194" s="136"/>
      <c r="I194" s="137"/>
    </row>
    <row r="195" spans="1:10" ht="40.5" customHeight="1">
      <c r="A195" s="1519" t="s">
        <v>1013</v>
      </c>
      <c r="B195" s="1520" t="s">
        <v>1014</v>
      </c>
      <c r="C195" s="2286" t="s">
        <v>665</v>
      </c>
      <c r="D195" s="158" t="s">
        <v>2923</v>
      </c>
      <c r="E195" s="432" t="s">
        <v>10284</v>
      </c>
      <c r="F195" s="516" t="s">
        <v>2578</v>
      </c>
      <c r="G195" s="506" t="s">
        <v>2427</v>
      </c>
      <c r="H195" s="264" t="s">
        <v>493</v>
      </c>
      <c r="I195" s="160" t="s">
        <v>4003</v>
      </c>
      <c r="J195" s="2868" t="s">
        <v>11229</v>
      </c>
    </row>
    <row r="196" spans="1:10" ht="24" customHeight="1" thickBot="1">
      <c r="A196" s="1519"/>
      <c r="B196" s="1680"/>
      <c r="C196" s="2286" t="s">
        <v>3419</v>
      </c>
      <c r="D196" s="313" t="s">
        <v>2428</v>
      </c>
      <c r="E196" s="437" t="s">
        <v>264</v>
      </c>
      <c r="F196" s="830">
        <f>'Заказ, cкидки и курсы валют'!$I$12</f>
        <v>0</v>
      </c>
      <c r="G196" s="765"/>
      <c r="H196" s="358"/>
      <c r="I196" s="252"/>
      <c r="J196" s="2873"/>
    </row>
    <row r="197" spans="1:10" ht="14.15" customHeight="1" thickBot="1">
      <c r="A197" s="799" t="s">
        <v>8091</v>
      </c>
      <c r="B197" s="1877" t="s">
        <v>3089</v>
      </c>
      <c r="C197" s="2299">
        <v>9.6999999999999993</v>
      </c>
      <c r="D197" s="1621">
        <v>10</v>
      </c>
      <c r="E197" s="1572">
        <f>(E169*2)+(1000/D197*7.5)</f>
        <v>2332.8599999999997</v>
      </c>
      <c r="F197" s="779">
        <f>ROUND(E197*(1-$F$10),2)</f>
        <v>2332.86</v>
      </c>
      <c r="G197" s="691">
        <f>H197/D197*1000</f>
        <v>38700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63"/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</row>
    <row r="198" spans="1:10" ht="14.15" customHeight="1" thickBot="1">
      <c r="A198" s="493" t="s">
        <v>8092</v>
      </c>
      <c r="B198" s="490" t="s">
        <v>3436</v>
      </c>
      <c r="C198" s="2299">
        <v>11.4</v>
      </c>
      <c r="D198" s="37">
        <v>5</v>
      </c>
      <c r="E198" s="1572">
        <f>(E170*2)+(1000/D198*7.5)</f>
        <v>3167.88</v>
      </c>
      <c r="F198" s="471">
        <f t="shared" ref="F198:F202" si="38">ROUND(E198*(1-$F$10),2)</f>
        <v>3167.88</v>
      </c>
      <c r="G198" s="691">
        <f t="shared" ref="G198:G202" si="39">H198/D198*1000</f>
        <v>77400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168"/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</row>
    <row r="199" spans="1:10" ht="14.15" customHeight="1" thickBot="1">
      <c r="A199" s="493" t="s">
        <v>8093</v>
      </c>
      <c r="B199" s="490" t="s">
        <v>3081</v>
      </c>
      <c r="C199" s="2299">
        <v>21</v>
      </c>
      <c r="D199" s="37">
        <v>5</v>
      </c>
      <c r="E199" s="1572">
        <f t="shared" ref="E199:E202" si="40">(E171*2)+(1000/D199*7.5)</f>
        <v>3911.88</v>
      </c>
      <c r="F199" s="471">
        <f t="shared" si="38"/>
        <v>3911.88</v>
      </c>
      <c r="G199" s="691">
        <f t="shared" si="39"/>
        <v>77400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387</v>
      </c>
      <c r="I199" s="168"/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464.4</v>
      </c>
    </row>
    <row r="200" spans="1:10" ht="14.15" customHeight="1" thickBot="1">
      <c r="A200" s="493" t="s">
        <v>8094</v>
      </c>
      <c r="B200" s="490" t="s">
        <v>3437</v>
      </c>
      <c r="C200" s="2299">
        <v>27.4</v>
      </c>
      <c r="D200" s="38">
        <v>5</v>
      </c>
      <c r="E200" s="1572">
        <f t="shared" si="40"/>
        <v>4373.88</v>
      </c>
      <c r="F200" s="471">
        <f t="shared" si="38"/>
        <v>4373.88</v>
      </c>
      <c r="G200" s="691">
        <f t="shared" si="39"/>
        <v>77400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387</v>
      </c>
      <c r="I200" s="168"/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464.4</v>
      </c>
    </row>
    <row r="201" spans="1:10" ht="14.15" customHeight="1" thickBot="1">
      <c r="A201" s="493" t="s">
        <v>8095</v>
      </c>
      <c r="B201" s="490" t="s">
        <v>3438</v>
      </c>
      <c r="C201" s="2299">
        <v>39.799999999999997</v>
      </c>
      <c r="D201" s="38">
        <v>2</v>
      </c>
      <c r="E201" s="1572">
        <f t="shared" si="40"/>
        <v>8119.3</v>
      </c>
      <c r="F201" s="471">
        <f t="shared" si="38"/>
        <v>8119.3</v>
      </c>
      <c r="G201" s="691">
        <f t="shared" si="39"/>
        <v>193500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387</v>
      </c>
      <c r="I201" s="168"/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464.4</v>
      </c>
    </row>
    <row r="202" spans="1:10" ht="14.15" customHeight="1" thickBot="1">
      <c r="A202" s="521" t="s">
        <v>8096</v>
      </c>
      <c r="B202" s="1878" t="s">
        <v>3439</v>
      </c>
      <c r="C202" s="2299">
        <v>90</v>
      </c>
      <c r="D202" s="98">
        <v>1</v>
      </c>
      <c r="E202" s="1572">
        <f t="shared" si="40"/>
        <v>16643.36</v>
      </c>
      <c r="F202" s="775">
        <f t="shared" si="38"/>
        <v>16643.36</v>
      </c>
      <c r="G202" s="691">
        <f t="shared" si="39"/>
        <v>387000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387</v>
      </c>
      <c r="I202" s="170"/>
      <c r="J202" s="9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464.4</v>
      </c>
    </row>
    <row r="203" spans="1:10" ht="14.15" customHeight="1" thickBot="1"/>
    <row r="204" spans="1:10" ht="14.15" customHeight="1">
      <c r="A204" s="904"/>
      <c r="B204" s="905"/>
      <c r="C204" s="2383"/>
      <c r="D204" s="64" t="s">
        <v>2334</v>
      </c>
      <c r="E204" s="428"/>
      <c r="F204" s="513"/>
      <c r="G204" s="442"/>
      <c r="H204" s="67"/>
      <c r="I204" s="68"/>
    </row>
    <row r="205" spans="1:10" ht="22.5" customHeight="1">
      <c r="A205" s="890"/>
      <c r="C205" s="2377"/>
      <c r="D205" s="70"/>
      <c r="E205" s="430"/>
      <c r="F205" s="514"/>
      <c r="G205" s="488"/>
      <c r="H205" s="16"/>
      <c r="I205" s="132"/>
    </row>
    <row r="206" spans="1:10" ht="13">
      <c r="A206" s="890"/>
      <c r="C206" s="2377"/>
      <c r="D206" s="70"/>
      <c r="E206" s="430"/>
      <c r="F206" s="514"/>
      <c r="G206" s="488"/>
      <c r="H206" s="16"/>
      <c r="I206" s="132"/>
    </row>
    <row r="207" spans="1:10" ht="13">
      <c r="A207" s="890"/>
      <c r="C207" s="2377"/>
      <c r="D207" s="70"/>
      <c r="E207" s="430"/>
      <c r="F207" s="514"/>
      <c r="G207" s="488"/>
      <c r="H207" s="16"/>
      <c r="I207" s="132"/>
    </row>
    <row r="208" spans="1:10" ht="32.25" customHeight="1" thickBot="1">
      <c r="A208" s="2251" t="s">
        <v>7302</v>
      </c>
      <c r="B208" s="897"/>
      <c r="C208" s="2345"/>
      <c r="D208" s="72"/>
      <c r="E208" s="431"/>
      <c r="F208" s="515"/>
      <c r="G208" s="489"/>
      <c r="H208" s="136"/>
      <c r="I208" s="137"/>
    </row>
    <row r="209" spans="1:10" ht="43.5" customHeight="1">
      <c r="A209" s="1963" t="s">
        <v>1013</v>
      </c>
      <c r="B209" s="1964" t="s">
        <v>1014</v>
      </c>
      <c r="C209" s="2285" t="s">
        <v>665</v>
      </c>
      <c r="D209" s="153" t="s">
        <v>2923</v>
      </c>
      <c r="E209" s="434" t="s">
        <v>10284</v>
      </c>
      <c r="F209" s="1462" t="s">
        <v>2578</v>
      </c>
      <c r="G209" s="507" t="s">
        <v>2427</v>
      </c>
      <c r="H209" s="327" t="s">
        <v>493</v>
      </c>
      <c r="I209" s="138" t="s">
        <v>4003</v>
      </c>
    </row>
    <row r="210" spans="1:10" ht="16.5" customHeight="1" thickBot="1">
      <c r="A210" s="1519"/>
      <c r="B210" s="1680"/>
      <c r="C210" s="2286" t="s">
        <v>3419</v>
      </c>
      <c r="D210" s="313" t="s">
        <v>2428</v>
      </c>
      <c r="E210" s="437" t="s">
        <v>264</v>
      </c>
      <c r="F210" s="830">
        <f>'Заказ, cкидки и курсы валют'!$I$12</f>
        <v>0</v>
      </c>
      <c r="G210" s="765"/>
      <c r="H210" s="358"/>
      <c r="I210" s="252"/>
    </row>
    <row r="211" spans="1:10" ht="13">
      <c r="A211" s="799" t="s">
        <v>2089</v>
      </c>
      <c r="B211" s="1877" t="s">
        <v>3089</v>
      </c>
      <c r="C211" s="2299">
        <v>0.25</v>
      </c>
      <c r="D211" s="1621">
        <v>45000</v>
      </c>
      <c r="E211" s="877">
        <v>178.26</v>
      </c>
      <c r="F211" s="779">
        <f>ROUND(E211*(1-$F$10),2)</f>
        <v>178.26</v>
      </c>
      <c r="G211" s="780">
        <f>'Заказ, cкидки и курсы валют'!$J$23*F211</f>
        <v>2049.9899999999998</v>
      </c>
      <c r="H211" s="310">
        <f>ROUND((D211/1000)*G211,2)</f>
        <v>92249.55</v>
      </c>
      <c r="I211" s="263"/>
    </row>
    <row r="212" spans="1:10" ht="13">
      <c r="A212" s="493" t="s">
        <v>2090</v>
      </c>
      <c r="B212" s="490" t="s">
        <v>3090</v>
      </c>
      <c r="C212" s="2299">
        <v>0.25</v>
      </c>
      <c r="D212" s="37">
        <v>25000</v>
      </c>
      <c r="E212" s="877">
        <v>181.68</v>
      </c>
      <c r="F212" s="471">
        <f t="shared" ref="F212:F215" si="41">ROUND(E212*(1-$F$10),2)</f>
        <v>181.68</v>
      </c>
      <c r="G212" s="691">
        <f>'Заказ, cкидки и курсы валют'!$J$23*F212</f>
        <v>2089.3200000000002</v>
      </c>
      <c r="H212" s="96">
        <f t="shared" ref="H212:H215" si="42">ROUND((D212/1000)*G212,2)</f>
        <v>52233</v>
      </c>
      <c r="I212" s="168"/>
      <c r="J212" s="653"/>
    </row>
    <row r="213" spans="1:10" ht="13">
      <c r="A213" s="493" t="s">
        <v>2091</v>
      </c>
      <c r="B213" s="490" t="s">
        <v>3436</v>
      </c>
      <c r="C213" s="2299">
        <v>0.8</v>
      </c>
      <c r="D213" s="37">
        <v>15000</v>
      </c>
      <c r="E213" s="877">
        <v>305.49</v>
      </c>
      <c r="F213" s="471">
        <f t="shared" si="41"/>
        <v>305.49</v>
      </c>
      <c r="G213" s="691">
        <f>'Заказ, cкидки и курсы валют'!$J$23*F213</f>
        <v>3513.1350000000002</v>
      </c>
      <c r="H213" s="96">
        <f t="shared" si="42"/>
        <v>52697.03</v>
      </c>
      <c r="I213" s="168"/>
      <c r="J213" s="653"/>
    </row>
    <row r="214" spans="1:10" ht="13">
      <c r="A214" s="493" t="s">
        <v>2092</v>
      </c>
      <c r="B214" s="490" t="s">
        <v>3081</v>
      </c>
      <c r="C214" s="2299">
        <v>1.74</v>
      </c>
      <c r="D214" s="37">
        <v>10000</v>
      </c>
      <c r="E214" s="877">
        <v>424.56</v>
      </c>
      <c r="F214" s="471">
        <f t="shared" si="41"/>
        <v>424.56</v>
      </c>
      <c r="G214" s="691">
        <f>'Заказ, cкидки и курсы валют'!$J$23*F214</f>
        <v>4882.4399999999996</v>
      </c>
      <c r="H214" s="96">
        <f t="shared" si="42"/>
        <v>48824.4</v>
      </c>
      <c r="I214" s="168"/>
      <c r="J214" s="653"/>
    </row>
    <row r="215" spans="1:10" ht="13">
      <c r="A215" s="493" t="s">
        <v>2093</v>
      </c>
      <c r="B215" s="490" t="s">
        <v>3437</v>
      </c>
      <c r="C215" s="2299">
        <v>3.57</v>
      </c>
      <c r="D215" s="37">
        <v>5000</v>
      </c>
      <c r="E215" s="877">
        <v>672.55</v>
      </c>
      <c r="F215" s="471">
        <f t="shared" si="41"/>
        <v>672.55</v>
      </c>
      <c r="G215" s="691">
        <f>'Заказ, cкидки и курсы валют'!$J$23*F215</f>
        <v>7734.3249999999998</v>
      </c>
      <c r="H215" s="96">
        <f t="shared" si="42"/>
        <v>38671.629999999997</v>
      </c>
      <c r="I215" s="168"/>
      <c r="J215" s="653"/>
    </row>
    <row r="216" spans="1:10" ht="13">
      <c r="A216" s="493" t="s">
        <v>10075</v>
      </c>
      <c r="B216" s="490" t="s">
        <v>3438</v>
      </c>
      <c r="C216" s="2299">
        <v>5.77</v>
      </c>
      <c r="D216" s="37">
        <v>2500</v>
      </c>
      <c r="E216" s="877">
        <v>869.89</v>
      </c>
      <c r="F216" s="471">
        <f t="shared" ref="F216" si="43">ROUND(E216*(1-$F$10),2)</f>
        <v>869.89</v>
      </c>
      <c r="G216" s="691">
        <f>'Заказ, cкидки и курсы валют'!$J$23*F216</f>
        <v>10003.735000000001</v>
      </c>
      <c r="H216" s="96">
        <f t="shared" ref="H216" si="44">ROUND((D216/1000)*G216,2)</f>
        <v>25009.34</v>
      </c>
      <c r="I216" s="168"/>
      <c r="J216" s="653"/>
    </row>
    <row r="217" spans="1:10" ht="13">
      <c r="A217" s="493" t="s">
        <v>2094</v>
      </c>
      <c r="B217" s="490" t="s">
        <v>3084</v>
      </c>
      <c r="C217" s="2299">
        <v>9.5299999999999994</v>
      </c>
      <c r="D217" s="37">
        <v>2000</v>
      </c>
      <c r="E217" s="877">
        <v>1207.19</v>
      </c>
      <c r="F217" s="471">
        <f t="shared" ref="F217:F225" si="45">ROUND(E217*(1-$F$10),2)</f>
        <v>1207.19</v>
      </c>
      <c r="G217" s="691">
        <f>'Заказ, cкидки и курсы валют'!$J$23*F217</f>
        <v>13882.685000000001</v>
      </c>
      <c r="H217" s="96">
        <f t="shared" ref="H217:H225" si="46">ROUND((D217/1000)*G217,2)</f>
        <v>27765.37</v>
      </c>
      <c r="I217" s="168"/>
      <c r="J217" s="653"/>
    </row>
    <row r="218" spans="1:10" ht="13">
      <c r="A218" s="493" t="s">
        <v>2095</v>
      </c>
      <c r="B218" s="490" t="s">
        <v>3439</v>
      </c>
      <c r="C218" s="2299">
        <v>14</v>
      </c>
      <c r="D218" s="37">
        <v>1500</v>
      </c>
      <c r="E218" s="877">
        <v>1734.38</v>
      </c>
      <c r="F218" s="471">
        <f t="shared" si="45"/>
        <v>1734.38</v>
      </c>
      <c r="G218" s="691">
        <f>'Заказ, cкидки и курсы валют'!$J$23*F218</f>
        <v>19945.370000000003</v>
      </c>
      <c r="H218" s="96">
        <f t="shared" si="46"/>
        <v>29918.06</v>
      </c>
      <c r="I218" s="168"/>
      <c r="J218" s="653"/>
    </row>
    <row r="219" spans="1:10" ht="13">
      <c r="A219" s="493" t="s">
        <v>2096</v>
      </c>
      <c r="B219" s="490" t="s">
        <v>3069</v>
      </c>
      <c r="C219" s="2299">
        <v>26.4</v>
      </c>
      <c r="D219" s="38">
        <v>800</v>
      </c>
      <c r="E219" s="877">
        <v>3361.91</v>
      </c>
      <c r="F219" s="471">
        <f t="shared" si="45"/>
        <v>3361.91</v>
      </c>
      <c r="G219" s="691">
        <f>'Заказ, cкидки и курсы валют'!$J$23*F219</f>
        <v>38661.964999999997</v>
      </c>
      <c r="H219" s="96">
        <f t="shared" si="46"/>
        <v>30929.57</v>
      </c>
      <c r="I219" s="168"/>
      <c r="J219" s="653"/>
    </row>
    <row r="220" spans="1:10" ht="13">
      <c r="A220" s="493" t="s">
        <v>2097</v>
      </c>
      <c r="B220" s="490" t="s">
        <v>3086</v>
      </c>
      <c r="C220" s="2299">
        <v>35.799999999999997</v>
      </c>
      <c r="D220" s="38">
        <v>600</v>
      </c>
      <c r="E220" s="877">
        <v>5997.91</v>
      </c>
      <c r="F220" s="471">
        <f t="shared" si="45"/>
        <v>5997.91</v>
      </c>
      <c r="G220" s="691">
        <f>'Заказ, cкидки и курсы валют'!$J$23*F220</f>
        <v>68975.964999999997</v>
      </c>
      <c r="H220" s="96">
        <f t="shared" si="46"/>
        <v>41385.58</v>
      </c>
      <c r="I220" s="168"/>
      <c r="J220" s="653"/>
    </row>
    <row r="221" spans="1:10" ht="14.5">
      <c r="A221" s="493" t="s">
        <v>2098</v>
      </c>
      <c r="B221" s="490" t="s">
        <v>3071</v>
      </c>
      <c r="C221" s="2299">
        <v>73.5</v>
      </c>
      <c r="D221" s="1714">
        <v>300</v>
      </c>
      <c r="E221" s="877">
        <v>10968.6</v>
      </c>
      <c r="F221" s="471">
        <f t="shared" si="45"/>
        <v>10968.6</v>
      </c>
      <c r="G221" s="691">
        <f>'Заказ, cкидки и курсы валют'!$J$23*F221</f>
        <v>126138.90000000001</v>
      </c>
      <c r="H221" s="96">
        <f t="shared" si="46"/>
        <v>37841.67</v>
      </c>
      <c r="I221" s="168"/>
      <c r="J221" s="653"/>
    </row>
    <row r="222" spans="1:10" ht="14.5">
      <c r="A222" s="493" t="s">
        <v>2099</v>
      </c>
      <c r="B222" s="490" t="s">
        <v>3167</v>
      </c>
      <c r="C222" s="2299">
        <v>159</v>
      </c>
      <c r="D222" s="1714">
        <v>160</v>
      </c>
      <c r="E222" s="877">
        <v>23586.79</v>
      </c>
      <c r="F222" s="471">
        <f t="shared" si="45"/>
        <v>23586.79</v>
      </c>
      <c r="G222" s="691">
        <f>'Заказ, cкидки и курсы валют'!$J$23*F222</f>
        <v>271248.08500000002</v>
      </c>
      <c r="H222" s="96">
        <f t="shared" si="46"/>
        <v>43399.69</v>
      </c>
      <c r="I222" s="168"/>
      <c r="J222" s="653"/>
    </row>
    <row r="223" spans="1:10" ht="14.5">
      <c r="A223" s="493" t="s">
        <v>2579</v>
      </c>
      <c r="B223" s="490" t="s">
        <v>3073</v>
      </c>
      <c r="C223" s="2299">
        <v>217</v>
      </c>
      <c r="D223" s="1714">
        <v>50</v>
      </c>
      <c r="E223" s="877">
        <v>30612.87</v>
      </c>
      <c r="F223" s="471">
        <f t="shared" si="45"/>
        <v>30612.87</v>
      </c>
      <c r="G223" s="691">
        <f>'Заказ, cкидки и курсы валют'!$J$23*F223</f>
        <v>352048.005</v>
      </c>
      <c r="H223" s="96">
        <f t="shared" si="46"/>
        <v>17602.400000000001</v>
      </c>
      <c r="I223" s="168"/>
      <c r="J223" s="653"/>
    </row>
    <row r="224" spans="1:10" ht="14.5">
      <c r="A224" s="493" t="s">
        <v>2100</v>
      </c>
      <c r="B224" s="490" t="s">
        <v>3074</v>
      </c>
      <c r="C224" s="2299">
        <v>291</v>
      </c>
      <c r="D224" s="1714">
        <v>80</v>
      </c>
      <c r="E224" s="877">
        <v>40929.1</v>
      </c>
      <c r="F224" s="471">
        <f t="shared" si="45"/>
        <v>40929.1</v>
      </c>
      <c r="G224" s="691">
        <f>'Заказ, cкидки и курсы валют'!$J$23*F224</f>
        <v>470684.64999999997</v>
      </c>
      <c r="H224" s="96">
        <f t="shared" si="46"/>
        <v>37654.769999999997</v>
      </c>
      <c r="I224" s="168"/>
      <c r="J224" s="653"/>
    </row>
    <row r="225" spans="1:10" ht="15" thickBot="1">
      <c r="A225" s="521" t="s">
        <v>2101</v>
      </c>
      <c r="B225" s="1878" t="s">
        <v>2421</v>
      </c>
      <c r="C225" s="2295">
        <v>678</v>
      </c>
      <c r="D225" s="1715">
        <v>40</v>
      </c>
      <c r="E225" s="877">
        <v>101441.07</v>
      </c>
      <c r="F225" s="775">
        <f t="shared" si="45"/>
        <v>101441.07</v>
      </c>
      <c r="G225" s="776">
        <f>'Заказ, cкидки и курсы валют'!$J$23*F225</f>
        <v>1166572.3050000002</v>
      </c>
      <c r="H225" s="142">
        <f t="shared" si="46"/>
        <v>46662.89</v>
      </c>
      <c r="I225" s="170"/>
      <c r="J225" s="653"/>
    </row>
    <row r="226" spans="1:10" ht="13.5" thickBot="1">
      <c r="J226" s="653"/>
    </row>
    <row r="227" spans="1:10" ht="18">
      <c r="A227" s="904"/>
      <c r="B227" s="905"/>
      <c r="C227" s="2383"/>
      <c r="D227" s="64" t="s">
        <v>2334</v>
      </c>
      <c r="E227" s="428"/>
      <c r="F227" s="513"/>
      <c r="G227" s="442"/>
      <c r="H227" s="128"/>
      <c r="I227" s="68"/>
      <c r="J227" s="653"/>
    </row>
    <row r="228" spans="1:10" ht="13">
      <c r="A228" s="890"/>
      <c r="C228" s="2377"/>
      <c r="D228" s="70"/>
      <c r="E228" s="430"/>
      <c r="F228" s="514"/>
      <c r="G228" s="488"/>
      <c r="H228" s="16"/>
      <c r="I228" s="132"/>
    </row>
    <row r="229" spans="1:10" ht="13">
      <c r="A229" s="890"/>
      <c r="C229" s="2377"/>
      <c r="D229" s="70"/>
      <c r="E229" s="430"/>
      <c r="F229" s="514"/>
      <c r="G229" s="488"/>
      <c r="H229" s="16"/>
      <c r="I229" s="132"/>
    </row>
    <row r="230" spans="1:10" ht="13">
      <c r="A230" s="890"/>
      <c r="C230" s="2377"/>
      <c r="D230" s="70"/>
      <c r="E230" s="430"/>
      <c r="F230" s="514"/>
      <c r="G230" s="488"/>
      <c r="H230" s="16"/>
      <c r="I230" s="132"/>
    </row>
    <row r="231" spans="1:10" ht="32.25" customHeight="1" thickBot="1">
      <c r="A231" s="2044" t="s">
        <v>7303</v>
      </c>
      <c r="B231" s="2043"/>
      <c r="C231" s="1992"/>
      <c r="D231" s="136"/>
      <c r="E231" s="431"/>
      <c r="F231" s="515"/>
      <c r="G231" s="489"/>
      <c r="H231" s="136"/>
      <c r="I231" s="137"/>
    </row>
    <row r="232" spans="1:10" ht="44.25" customHeight="1">
      <c r="A232" s="1963" t="s">
        <v>1013</v>
      </c>
      <c r="B232" s="1964" t="s">
        <v>1014</v>
      </c>
      <c r="C232" s="2285" t="s">
        <v>665</v>
      </c>
      <c r="D232" s="153" t="s">
        <v>2923</v>
      </c>
      <c r="E232" s="434" t="s">
        <v>10284</v>
      </c>
      <c r="F232" s="1462" t="s">
        <v>2578</v>
      </c>
      <c r="G232" s="507" t="s">
        <v>2427</v>
      </c>
      <c r="H232" s="327" t="s">
        <v>493</v>
      </c>
      <c r="I232" s="138" t="s">
        <v>4003</v>
      </c>
      <c r="J232" s="2868" t="s">
        <v>11229</v>
      </c>
    </row>
    <row r="233" spans="1:10" ht="18.75" customHeight="1" thickBot="1">
      <c r="A233" s="1519"/>
      <c r="B233" s="1680"/>
      <c r="C233" s="2286" t="s">
        <v>3419</v>
      </c>
      <c r="D233" s="313" t="s">
        <v>2428</v>
      </c>
      <c r="E233" s="437" t="s">
        <v>264</v>
      </c>
      <c r="F233" s="830">
        <f>'Заказ, cкидки и курсы валют'!$I$12</f>
        <v>0</v>
      </c>
      <c r="G233" s="765"/>
      <c r="H233" s="358"/>
      <c r="I233" s="252"/>
      <c r="J233" s="2873"/>
    </row>
    <row r="234" spans="1:10" ht="13">
      <c r="A234" s="799" t="s">
        <v>2102</v>
      </c>
      <c r="B234" s="1877" t="s">
        <v>3089</v>
      </c>
      <c r="C234" s="2299">
        <v>0.25</v>
      </c>
      <c r="D234" s="1577">
        <v>1000</v>
      </c>
      <c r="E234" s="1603">
        <f t="shared" ref="E234:E248" si="47">E211*1.2</f>
        <v>213.91199999999998</v>
      </c>
      <c r="F234" s="779">
        <f>ROUND(E234*(1-$F$10),2)</f>
        <v>213.91</v>
      </c>
      <c r="G234" s="780">
        <f>'Заказ, cкидки и курсы валют'!$J$23*F234</f>
        <v>2459.9650000000001</v>
      </c>
      <c r="H234" s="310">
        <f>ROUND((D234/1000)*G234,2)</f>
        <v>2459.9699999999998</v>
      </c>
      <c r="I234" s="263"/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2459.9699999999998</v>
      </c>
    </row>
    <row r="235" spans="1:10" ht="13">
      <c r="A235" s="493" t="s">
        <v>2103</v>
      </c>
      <c r="B235" s="490" t="s">
        <v>3090</v>
      </c>
      <c r="C235" s="2299">
        <v>0.25</v>
      </c>
      <c r="D235" s="1555">
        <v>1000</v>
      </c>
      <c r="E235" s="1602">
        <f t="shared" si="47"/>
        <v>218.01599999999999</v>
      </c>
      <c r="F235" s="471">
        <f t="shared" ref="F235:F247" si="48">ROUND(E235*(1-$F$10),2)</f>
        <v>218.02</v>
      </c>
      <c r="G235" s="691">
        <f>'Заказ, cкидки и курсы валют'!$J$23*F235</f>
        <v>2507.23</v>
      </c>
      <c r="H235" s="96">
        <f t="shared" ref="H235:H247" si="49">ROUND((D235/1000)*G235,2)</f>
        <v>2507.23</v>
      </c>
      <c r="I235" s="168"/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2507.23</v>
      </c>
    </row>
    <row r="236" spans="1:10" ht="13">
      <c r="A236" s="493" t="s">
        <v>2104</v>
      </c>
      <c r="B236" s="490" t="s">
        <v>3436</v>
      </c>
      <c r="C236" s="2299">
        <v>0.8</v>
      </c>
      <c r="D236" s="1555">
        <v>1000</v>
      </c>
      <c r="E236" s="1602">
        <f t="shared" si="47"/>
        <v>366.58800000000002</v>
      </c>
      <c r="F236" s="471">
        <f t="shared" si="48"/>
        <v>366.59</v>
      </c>
      <c r="G236" s="691">
        <f>'Заказ, cкидки и курсы валют'!$J$23*F236</f>
        <v>4215.7849999999999</v>
      </c>
      <c r="H236" s="96">
        <f t="shared" si="49"/>
        <v>4215.79</v>
      </c>
      <c r="I236" s="168"/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4215.79</v>
      </c>
    </row>
    <row r="237" spans="1:10" ht="13">
      <c r="A237" s="493" t="s">
        <v>2105</v>
      </c>
      <c r="B237" s="490" t="s">
        <v>3081</v>
      </c>
      <c r="C237" s="2299">
        <v>1.74</v>
      </c>
      <c r="D237" s="1555">
        <v>250</v>
      </c>
      <c r="E237" s="1602">
        <f t="shared" si="47"/>
        <v>509.47199999999998</v>
      </c>
      <c r="F237" s="471">
        <f t="shared" si="48"/>
        <v>509.47</v>
      </c>
      <c r="G237" s="691">
        <f>'Заказ, cкидки и курсы валют'!$J$23*F237</f>
        <v>5858.9050000000007</v>
      </c>
      <c r="H237" s="96">
        <f t="shared" si="49"/>
        <v>1464.73</v>
      </c>
      <c r="I237" s="168"/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1464.73</v>
      </c>
    </row>
    <row r="238" spans="1:10" ht="13">
      <c r="A238" s="493" t="s">
        <v>2106</v>
      </c>
      <c r="B238" s="490" t="s">
        <v>3437</v>
      </c>
      <c r="C238" s="2299">
        <v>3.57</v>
      </c>
      <c r="D238" s="1555">
        <v>250</v>
      </c>
      <c r="E238" s="1602">
        <f t="shared" si="47"/>
        <v>807.06</v>
      </c>
      <c r="F238" s="471">
        <f t="shared" si="48"/>
        <v>807.06</v>
      </c>
      <c r="G238" s="691">
        <f>'Заказ, cкидки и курсы валют'!$J$23*F238</f>
        <v>9281.1899999999987</v>
      </c>
      <c r="H238" s="96">
        <f t="shared" si="49"/>
        <v>2320.3000000000002</v>
      </c>
      <c r="I238" s="168"/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2320.3000000000002</v>
      </c>
    </row>
    <row r="239" spans="1:10" ht="13">
      <c r="A239" s="493" t="s">
        <v>10580</v>
      </c>
      <c r="B239" s="399" t="s">
        <v>3438</v>
      </c>
      <c r="C239" s="2299">
        <v>5.77</v>
      </c>
      <c r="D239" s="1555">
        <v>100</v>
      </c>
      <c r="E239" s="1602">
        <f>E216*1.2</f>
        <v>1043.8679999999999</v>
      </c>
      <c r="F239" s="471">
        <f t="shared" ref="F239" si="50">ROUND(E239*(1-$F$10),2)</f>
        <v>1043.8699999999999</v>
      </c>
      <c r="G239" s="691">
        <f>'Заказ, cкидки и курсы валют'!$J$23*F239</f>
        <v>12004.504999999999</v>
      </c>
      <c r="H239" s="96">
        <f t="shared" ref="H239" si="51">ROUND((D239/1000)*G239,2)</f>
        <v>1200.45</v>
      </c>
      <c r="I239" s="168"/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1200.45</v>
      </c>
    </row>
    <row r="240" spans="1:10" ht="13">
      <c r="A240" s="493" t="s">
        <v>2107</v>
      </c>
      <c r="B240" s="490" t="s">
        <v>3084</v>
      </c>
      <c r="C240" s="2299">
        <v>9.5299999999999994</v>
      </c>
      <c r="D240" s="1555">
        <v>80</v>
      </c>
      <c r="E240" s="1602">
        <f t="shared" si="47"/>
        <v>1448.6279999999999</v>
      </c>
      <c r="F240" s="471">
        <f t="shared" si="48"/>
        <v>1448.63</v>
      </c>
      <c r="G240" s="691">
        <f>'Заказ, cкидки и курсы валют'!$J$23*F240</f>
        <v>16659.245000000003</v>
      </c>
      <c r="H240" s="96">
        <f t="shared" si="49"/>
        <v>1332.74</v>
      </c>
      <c r="I240" s="168"/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1332.74</v>
      </c>
    </row>
    <row r="241" spans="1:10" ht="13">
      <c r="A241" s="493" t="s">
        <v>2108</v>
      </c>
      <c r="B241" s="490" t="s">
        <v>3439</v>
      </c>
      <c r="C241" s="2299">
        <v>14</v>
      </c>
      <c r="D241" s="1555">
        <v>50</v>
      </c>
      <c r="E241" s="1602">
        <f t="shared" si="47"/>
        <v>2081.2559999999999</v>
      </c>
      <c r="F241" s="471">
        <f t="shared" si="48"/>
        <v>2081.2600000000002</v>
      </c>
      <c r="G241" s="691">
        <f>'Заказ, cкидки и курсы валют'!$J$23*F241</f>
        <v>23934.49</v>
      </c>
      <c r="H241" s="96">
        <f t="shared" si="49"/>
        <v>1196.72</v>
      </c>
      <c r="I241" s="168"/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1196.72</v>
      </c>
    </row>
    <row r="242" spans="1:10" ht="13">
      <c r="A242" s="493" t="s">
        <v>2109</v>
      </c>
      <c r="B242" s="490" t="s">
        <v>3069</v>
      </c>
      <c r="C242" s="2299">
        <v>26.4</v>
      </c>
      <c r="D242" s="40">
        <v>30</v>
      </c>
      <c r="E242" s="1602">
        <f t="shared" si="47"/>
        <v>4034.2919999999995</v>
      </c>
      <c r="F242" s="471">
        <f t="shared" si="48"/>
        <v>4034.29</v>
      </c>
      <c r="G242" s="691">
        <f>'Заказ, cкидки и курсы валют'!$J$23*F242</f>
        <v>46394.334999999999</v>
      </c>
      <c r="H242" s="96">
        <f t="shared" si="49"/>
        <v>1391.83</v>
      </c>
      <c r="I242" s="168"/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1391.83</v>
      </c>
    </row>
    <row r="243" spans="1:10" ht="13">
      <c r="A243" s="493" t="s">
        <v>2110</v>
      </c>
      <c r="B243" s="490" t="s">
        <v>3086</v>
      </c>
      <c r="C243" s="2299">
        <v>35.799999999999997</v>
      </c>
      <c r="D243" s="40">
        <v>20</v>
      </c>
      <c r="E243" s="1602">
        <f t="shared" si="47"/>
        <v>7197.4919999999993</v>
      </c>
      <c r="F243" s="471">
        <f t="shared" si="48"/>
        <v>7197.49</v>
      </c>
      <c r="G243" s="691">
        <f>'Заказ, cкидки и курсы валют'!$J$23*F243</f>
        <v>82771.134999999995</v>
      </c>
      <c r="H243" s="96">
        <f t="shared" si="49"/>
        <v>1655.42</v>
      </c>
      <c r="I243" s="168"/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1655.42</v>
      </c>
    </row>
    <row r="244" spans="1:10" ht="13">
      <c r="A244" s="493" t="s">
        <v>2111</v>
      </c>
      <c r="B244" s="490" t="s">
        <v>3071</v>
      </c>
      <c r="C244" s="2299">
        <v>73.5</v>
      </c>
      <c r="D244" s="40">
        <v>10</v>
      </c>
      <c r="E244" s="1602">
        <f>E221*1.2</f>
        <v>13162.32</v>
      </c>
      <c r="F244" s="471">
        <f t="shared" si="48"/>
        <v>13162.32</v>
      </c>
      <c r="G244" s="691">
        <f>'Заказ, cкидки и курсы валют'!$J$23*F244</f>
        <v>151366.68</v>
      </c>
      <c r="H244" s="96">
        <f t="shared" si="49"/>
        <v>1513.67</v>
      </c>
      <c r="I244" s="168"/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1513.67</v>
      </c>
    </row>
    <row r="245" spans="1:10" ht="13">
      <c r="A245" s="493" t="s">
        <v>2112</v>
      </c>
      <c r="B245" s="490" t="s">
        <v>3167</v>
      </c>
      <c r="C245" s="2299">
        <v>159</v>
      </c>
      <c r="D245" s="40">
        <v>5</v>
      </c>
      <c r="E245" s="1602">
        <f t="shared" si="47"/>
        <v>28304.148000000001</v>
      </c>
      <c r="F245" s="471">
        <f t="shared" si="48"/>
        <v>28304.15</v>
      </c>
      <c r="G245" s="691">
        <f>'Заказ, cкидки и курсы валют'!$J$23*F245</f>
        <v>325497.72500000003</v>
      </c>
      <c r="H245" s="96">
        <f t="shared" si="49"/>
        <v>1627.49</v>
      </c>
      <c r="I245" s="168"/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1627.49</v>
      </c>
    </row>
    <row r="246" spans="1:10" ht="13">
      <c r="A246" s="493" t="s">
        <v>2580</v>
      </c>
      <c r="B246" s="490" t="s">
        <v>3073</v>
      </c>
      <c r="C246" s="2299">
        <v>217</v>
      </c>
      <c r="D246" s="40">
        <v>4</v>
      </c>
      <c r="E246" s="1602">
        <f t="shared" si="47"/>
        <v>36735.443999999996</v>
      </c>
      <c r="F246" s="471">
        <f t="shared" si="48"/>
        <v>36735.440000000002</v>
      </c>
      <c r="G246" s="691">
        <f>'Заказ, cкидки и курсы валют'!$J$23*F246</f>
        <v>422457.56000000006</v>
      </c>
      <c r="H246" s="96">
        <f t="shared" si="49"/>
        <v>1689.83</v>
      </c>
      <c r="I246" s="168"/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1689.83</v>
      </c>
    </row>
    <row r="247" spans="1:10" ht="13">
      <c r="A247" s="493" t="s">
        <v>2113</v>
      </c>
      <c r="B247" s="490" t="s">
        <v>3074</v>
      </c>
      <c r="C247" s="2299">
        <v>291</v>
      </c>
      <c r="D247" s="40">
        <v>4</v>
      </c>
      <c r="E247" s="1602">
        <f>E224*1.2</f>
        <v>49114.92</v>
      </c>
      <c r="F247" s="471">
        <f t="shared" si="48"/>
        <v>49114.92</v>
      </c>
      <c r="G247" s="691">
        <f>'Заказ, cкидки и курсы валют'!$J$23*F247</f>
        <v>564821.57999999996</v>
      </c>
      <c r="H247" s="96">
        <f t="shared" si="49"/>
        <v>2259.29</v>
      </c>
      <c r="I247" s="168"/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2259.29</v>
      </c>
    </row>
    <row r="248" spans="1:10" ht="13.5" thickBot="1">
      <c r="A248" s="521" t="s">
        <v>10582</v>
      </c>
      <c r="B248" s="777" t="s">
        <v>2421</v>
      </c>
      <c r="C248" s="2295">
        <v>678</v>
      </c>
      <c r="D248" s="172">
        <v>4</v>
      </c>
      <c r="E248" s="1604">
        <f t="shared" si="47"/>
        <v>121729.284</v>
      </c>
      <c r="F248" s="775">
        <f t="shared" ref="F248" si="52">ROUND(E248*(1-$F$10),2)</f>
        <v>121729.28</v>
      </c>
      <c r="G248" s="776">
        <f>'Заказ, cкидки и курсы валют'!$J$23*F248</f>
        <v>1399886.72</v>
      </c>
      <c r="H248" s="142">
        <f t="shared" ref="H248" si="53">ROUND((D248/1000)*G248,2)</f>
        <v>5599.55</v>
      </c>
      <c r="I248" s="170"/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5599.55</v>
      </c>
    </row>
    <row r="249" spans="1:10" ht="13" thickBot="1"/>
    <row r="250" spans="1:10" ht="18">
      <c r="A250" s="904"/>
      <c r="B250" s="905"/>
      <c r="C250" s="2383"/>
      <c r="D250" s="64" t="s">
        <v>2334</v>
      </c>
      <c r="E250" s="428"/>
      <c r="F250" s="513"/>
      <c r="G250" s="442"/>
      <c r="H250" s="67"/>
      <c r="I250" s="68"/>
    </row>
    <row r="251" spans="1:10" ht="13">
      <c r="A251" s="890"/>
      <c r="C251" s="2377"/>
      <c r="D251" s="70"/>
      <c r="E251" s="430"/>
      <c r="F251" s="514"/>
      <c r="G251" s="488"/>
      <c r="H251" s="16"/>
      <c r="I251" s="132"/>
    </row>
    <row r="252" spans="1:10" ht="13">
      <c r="A252" s="890"/>
      <c r="C252" s="2377"/>
      <c r="D252" s="70"/>
      <c r="E252" s="430"/>
      <c r="F252" s="514"/>
      <c r="G252" s="488"/>
      <c r="H252" s="16"/>
      <c r="I252" s="132"/>
    </row>
    <row r="253" spans="1:10" ht="13">
      <c r="A253" s="890"/>
      <c r="C253" s="2377"/>
      <c r="D253" s="70"/>
      <c r="E253" s="430"/>
      <c r="F253" s="514"/>
      <c r="G253" s="488"/>
      <c r="H253" s="16"/>
      <c r="I253" s="132"/>
    </row>
    <row r="254" spans="1:10" ht="31.5" customHeight="1" thickBot="1">
      <c r="A254" s="1835" t="s">
        <v>7304</v>
      </c>
      <c r="B254" s="1836"/>
      <c r="C254" s="2345"/>
      <c r="D254" s="72"/>
      <c r="E254" s="431"/>
      <c r="F254" s="515"/>
      <c r="G254" s="489"/>
      <c r="H254" s="136"/>
      <c r="I254" s="137"/>
    </row>
    <row r="255" spans="1:10" ht="42" customHeight="1">
      <c r="A255" s="1519" t="s">
        <v>1013</v>
      </c>
      <c r="B255" s="1520" t="s">
        <v>1014</v>
      </c>
      <c r="C255" s="2286" t="s">
        <v>665</v>
      </c>
      <c r="D255" s="158" t="s">
        <v>2923</v>
      </c>
      <c r="E255" s="432" t="s">
        <v>10284</v>
      </c>
      <c r="F255" s="516" t="s">
        <v>2578</v>
      </c>
      <c r="G255" s="506" t="s">
        <v>2427</v>
      </c>
      <c r="H255" s="264" t="s">
        <v>493</v>
      </c>
      <c r="I255" s="160" t="s">
        <v>4003</v>
      </c>
      <c r="J255" s="2868" t="s">
        <v>11229</v>
      </c>
    </row>
    <row r="256" spans="1:10" ht="20.25" customHeight="1" thickBot="1">
      <c r="A256" s="1519"/>
      <c r="B256" s="1680"/>
      <c r="C256" s="2286" t="s">
        <v>3419</v>
      </c>
      <c r="D256" s="313" t="s">
        <v>2428</v>
      </c>
      <c r="E256" s="437" t="s">
        <v>264</v>
      </c>
      <c r="F256" s="830">
        <f>'Заказ, cкидки и курсы валют'!$I$12</f>
        <v>0</v>
      </c>
      <c r="G256" s="765"/>
      <c r="H256" s="358"/>
      <c r="I256" s="252"/>
      <c r="J256" s="2873"/>
    </row>
    <row r="257" spans="1:10" ht="15" thickBot="1">
      <c r="A257" s="799" t="s">
        <v>8097</v>
      </c>
      <c r="B257" s="1877" t="s">
        <v>3089</v>
      </c>
      <c r="C257" s="2299">
        <v>0.25</v>
      </c>
      <c r="D257" s="1621">
        <v>20</v>
      </c>
      <c r="E257" s="1595">
        <f>(E211*2)+(1000/D257*7.5)</f>
        <v>731.52</v>
      </c>
      <c r="F257" s="779">
        <f>ROUND(E257*(1-$F$10),2)</f>
        <v>731.52</v>
      </c>
      <c r="G257" s="691">
        <f>H257/D257*1000</f>
        <v>19350</v>
      </c>
      <c r="H257" s="659">
        <f>ROUND(IF('Заказ, cкидки и курсы валют'!$J$23*E257/1000*D257&lt;387,387,'Заказ, cкидки и курсы валют'!$J$23*E257/1000*D257)*(1-'Заказ, cкидки и курсы валют'!$I$12),2)</f>
        <v>387</v>
      </c>
      <c r="I257" s="263"/>
      <c r="J257" s="1338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464.4</v>
      </c>
    </row>
    <row r="258" spans="1:10" ht="15" thickBot="1">
      <c r="A258" s="493" t="s">
        <v>8098</v>
      </c>
      <c r="B258" s="490" t="s">
        <v>3090</v>
      </c>
      <c r="C258" s="2299">
        <v>0.25</v>
      </c>
      <c r="D258" s="37">
        <v>20</v>
      </c>
      <c r="E258" s="1572">
        <f t="shared" ref="E258:E271" si="54">(E212*2)+(1000/D258*7.5)</f>
        <v>738.36</v>
      </c>
      <c r="F258" s="471">
        <f t="shared" ref="F258:F271" si="55">ROUND(E258*(1-$F$10),2)</f>
        <v>738.36</v>
      </c>
      <c r="G258" s="691">
        <f t="shared" ref="G258:G271" si="56">H258/D258*1000</f>
        <v>19350</v>
      </c>
      <c r="H258" s="659">
        <f>ROUND(IF('Заказ, cкидки и курсы валют'!$J$23*E258/1000*D258&lt;387,387,'Заказ, cкидки и курсы валют'!$J$23*E258/1000*D258)*(1-'Заказ, cкидки и курсы валют'!$I$12),2)</f>
        <v>387</v>
      </c>
      <c r="I258" s="168"/>
      <c r="J258" s="1338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464.4</v>
      </c>
    </row>
    <row r="259" spans="1:10" ht="15" thickBot="1">
      <c r="A259" s="493" t="s">
        <v>8099</v>
      </c>
      <c r="B259" s="490" t="s">
        <v>3436</v>
      </c>
      <c r="C259" s="2299">
        <v>0.8</v>
      </c>
      <c r="D259" s="37">
        <v>20</v>
      </c>
      <c r="E259" s="1572">
        <f t="shared" si="54"/>
        <v>985.98</v>
      </c>
      <c r="F259" s="471">
        <f t="shared" si="55"/>
        <v>985.98</v>
      </c>
      <c r="G259" s="691">
        <f t="shared" si="56"/>
        <v>19350</v>
      </c>
      <c r="H259" s="659">
        <f>ROUND(IF('Заказ, cкидки и курсы валют'!$J$23*E259/1000*D259&lt;387,387,'Заказ, cкидки и курсы валют'!$J$23*E259/1000*D259)*(1-'Заказ, cкидки и курсы валют'!$I$12),2)</f>
        <v>387</v>
      </c>
      <c r="I259" s="168"/>
      <c r="J259" s="1338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464.4</v>
      </c>
    </row>
    <row r="260" spans="1:10" ht="15" thickBot="1">
      <c r="A260" s="493" t="s">
        <v>8100</v>
      </c>
      <c r="B260" s="490" t="s">
        <v>3081</v>
      </c>
      <c r="C260" s="2299">
        <v>1.74</v>
      </c>
      <c r="D260" s="37">
        <v>20</v>
      </c>
      <c r="E260" s="1572">
        <f t="shared" si="54"/>
        <v>1224.1199999999999</v>
      </c>
      <c r="F260" s="471">
        <f t="shared" si="55"/>
        <v>1224.1199999999999</v>
      </c>
      <c r="G260" s="691">
        <f t="shared" si="56"/>
        <v>19350</v>
      </c>
      <c r="H260" s="659">
        <f>ROUND(IF('Заказ, cкидки и курсы валют'!$J$23*E260/1000*D260&lt;387,387,'Заказ, cкидки и курсы валют'!$J$23*E260/1000*D260)*(1-'Заказ, cкидки и курсы валют'!$I$12),2)</f>
        <v>387</v>
      </c>
      <c r="I260" s="168"/>
      <c r="J260" s="1338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464.4</v>
      </c>
    </row>
    <row r="261" spans="1:10" ht="15" thickBot="1">
      <c r="A261" s="493" t="s">
        <v>8101</v>
      </c>
      <c r="B261" s="490" t="s">
        <v>3437</v>
      </c>
      <c r="C261" s="2299">
        <v>3.57</v>
      </c>
      <c r="D261" s="37">
        <v>20</v>
      </c>
      <c r="E261" s="1572">
        <f t="shared" si="54"/>
        <v>1720.1</v>
      </c>
      <c r="F261" s="471">
        <f t="shared" si="55"/>
        <v>1720.1</v>
      </c>
      <c r="G261" s="691">
        <f t="shared" si="56"/>
        <v>19781</v>
      </c>
      <c r="H261" s="659">
        <f>ROUND(IF('Заказ, cкидки и курсы валют'!$J$23*E261/1000*D261&lt;387,387,'Заказ, cкидки и курсы валют'!$J$23*E261/1000*D261)*(1-'Заказ, cкидки и курсы валют'!$I$12),2)</f>
        <v>395.62</v>
      </c>
      <c r="I261" s="168"/>
      <c r="J261" s="1338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474.74</v>
      </c>
    </row>
    <row r="262" spans="1:10" ht="15" thickBot="1">
      <c r="A262" s="493" t="s">
        <v>10581</v>
      </c>
      <c r="B262" s="399" t="s">
        <v>3438</v>
      </c>
      <c r="C262" s="2299">
        <v>5.77</v>
      </c>
      <c r="D262" s="37">
        <v>10</v>
      </c>
      <c r="E262" s="1572">
        <f t="shared" si="54"/>
        <v>2489.7799999999997</v>
      </c>
      <c r="F262" s="471">
        <f t="shared" ref="F262" si="57">ROUND(E262*(1-$F$10),2)</f>
        <v>2489.7800000000002</v>
      </c>
      <c r="G262" s="691">
        <f t="shared" si="56"/>
        <v>38700</v>
      </c>
      <c r="H262" s="659">
        <f>ROUND(IF('Заказ, cкидки и курсы валют'!$J$23*E262/1000*D262&lt;387,387,'Заказ, cкидки и курсы валют'!$J$23*E262/1000*D262)*(1-'Заказ, cкидки и курсы валют'!$I$12),2)</f>
        <v>387</v>
      </c>
      <c r="I262" s="168"/>
      <c r="J262" s="1338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464.4</v>
      </c>
    </row>
    <row r="263" spans="1:10" ht="15" thickBot="1">
      <c r="A263" s="493" t="s">
        <v>8102</v>
      </c>
      <c r="B263" s="490" t="s">
        <v>3084</v>
      </c>
      <c r="C263" s="2299">
        <v>9.5299999999999994</v>
      </c>
      <c r="D263" s="37">
        <v>5</v>
      </c>
      <c r="E263" s="1572">
        <f t="shared" si="54"/>
        <v>3914.38</v>
      </c>
      <c r="F263" s="471">
        <f t="shared" si="55"/>
        <v>3914.38</v>
      </c>
      <c r="G263" s="691">
        <f t="shared" si="56"/>
        <v>77400</v>
      </c>
      <c r="H263" s="659">
        <f>ROUND(IF('Заказ, cкидки и курсы валют'!$J$23*E263/1000*D263&lt;387,387,'Заказ, cкидки и курсы валют'!$J$23*E263/1000*D263)*(1-'Заказ, cкидки и курсы валют'!$I$12),2)</f>
        <v>387</v>
      </c>
      <c r="I263" s="168"/>
      <c r="J263" s="1338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464.4</v>
      </c>
    </row>
    <row r="264" spans="1:10" ht="15" thickBot="1">
      <c r="A264" s="493" t="s">
        <v>8103</v>
      </c>
      <c r="B264" s="490" t="s">
        <v>3439</v>
      </c>
      <c r="C264" s="2299">
        <v>14</v>
      </c>
      <c r="D264" s="37">
        <v>5</v>
      </c>
      <c r="E264" s="1572">
        <f t="shared" si="54"/>
        <v>4968.76</v>
      </c>
      <c r="F264" s="471">
        <f t="shared" si="55"/>
        <v>4968.76</v>
      </c>
      <c r="G264" s="691">
        <f t="shared" si="56"/>
        <v>77400</v>
      </c>
      <c r="H264" s="659">
        <f>ROUND(IF('Заказ, cкидки и курсы валют'!$J$23*E264/1000*D264&lt;387,387,'Заказ, cкидки и курсы валют'!$J$23*E264/1000*D264)*(1-'Заказ, cкидки и курсы валют'!$I$12),2)</f>
        <v>387</v>
      </c>
      <c r="I264" s="168"/>
      <c r="J264" s="1338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464.4</v>
      </c>
    </row>
    <row r="265" spans="1:10" ht="15" thickBot="1">
      <c r="A265" s="493" t="s">
        <v>8104</v>
      </c>
      <c r="B265" s="490" t="s">
        <v>3069</v>
      </c>
      <c r="C265" s="2299">
        <v>26.4</v>
      </c>
      <c r="D265" s="38">
        <v>2</v>
      </c>
      <c r="E265" s="1572">
        <f t="shared" si="54"/>
        <v>10473.82</v>
      </c>
      <c r="F265" s="471">
        <f t="shared" si="55"/>
        <v>10473.82</v>
      </c>
      <c r="G265" s="691">
        <f t="shared" si="56"/>
        <v>193500</v>
      </c>
      <c r="H265" s="659">
        <f>ROUND(IF('Заказ, cкидки и курсы валют'!$J$23*E265/1000*D265&lt;387,387,'Заказ, cкидки и курсы валют'!$J$23*E265/1000*D265)*(1-'Заказ, cкидки и курсы валют'!$I$12),2)</f>
        <v>387</v>
      </c>
      <c r="I265" s="168"/>
      <c r="J265" s="1338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464.4</v>
      </c>
    </row>
    <row r="266" spans="1:10" ht="15" thickBot="1">
      <c r="A266" s="493" t="s">
        <v>8105</v>
      </c>
      <c r="B266" s="490" t="s">
        <v>3086</v>
      </c>
      <c r="C266" s="2299">
        <v>35.799999999999997</v>
      </c>
      <c r="D266" s="38">
        <v>1</v>
      </c>
      <c r="E266" s="1572">
        <f t="shared" si="54"/>
        <v>19495.82</v>
      </c>
      <c r="F266" s="471">
        <f t="shared" si="55"/>
        <v>19495.82</v>
      </c>
      <c r="G266" s="691">
        <f t="shared" si="56"/>
        <v>387000</v>
      </c>
      <c r="H266" s="659">
        <f>ROUND(IF('Заказ, cкидки и курсы валют'!$J$23*E266/1000*D266&lt;387,387,'Заказ, cкидки и курсы валют'!$J$23*E266/1000*D266)*(1-'Заказ, cкидки и курсы валют'!$I$12),2)</f>
        <v>387</v>
      </c>
      <c r="I266" s="168"/>
      <c r="J266" s="1338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464.4</v>
      </c>
    </row>
    <row r="267" spans="1:10" ht="15" thickBot="1">
      <c r="A267" s="493" t="s">
        <v>8106</v>
      </c>
      <c r="B267" s="490" t="s">
        <v>3071</v>
      </c>
      <c r="C267" s="2299">
        <v>73.5</v>
      </c>
      <c r="D267" s="1714">
        <v>1</v>
      </c>
      <c r="E267" s="1572">
        <f t="shared" si="54"/>
        <v>29437.200000000001</v>
      </c>
      <c r="F267" s="471">
        <f t="shared" si="55"/>
        <v>29437.200000000001</v>
      </c>
      <c r="G267" s="691">
        <f t="shared" si="56"/>
        <v>387000</v>
      </c>
      <c r="H267" s="659">
        <f>ROUND(IF('Заказ, cкидки и курсы валют'!$J$23*E267/1000*D267&lt;387,387,'Заказ, cкидки и курсы валют'!$J$23*E267/1000*D267)*(1-'Заказ, cкидки и курсы валют'!$I$12),2)</f>
        <v>387</v>
      </c>
      <c r="I267" s="168"/>
      <c r="J267" s="1338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464.4</v>
      </c>
    </row>
    <row r="268" spans="1:10" ht="15" thickBot="1">
      <c r="A268" s="493" t="s">
        <v>8107</v>
      </c>
      <c r="B268" s="490" t="s">
        <v>3167</v>
      </c>
      <c r="C268" s="2299">
        <v>159</v>
      </c>
      <c r="D268" s="1714">
        <v>1</v>
      </c>
      <c r="E268" s="1572">
        <f t="shared" si="54"/>
        <v>54673.58</v>
      </c>
      <c r="F268" s="471">
        <f t="shared" si="55"/>
        <v>54673.58</v>
      </c>
      <c r="G268" s="691">
        <f t="shared" si="56"/>
        <v>628750</v>
      </c>
      <c r="H268" s="659">
        <f>ROUND(IF('Заказ, cкидки и курсы валют'!$J$23*E268/1000*D268&lt;387,387,'Заказ, cкидки и курсы валют'!$J$23*E268/1000*D268)*(1-'Заказ, cкидки и курсы валют'!$I$12),2)</f>
        <v>628.75</v>
      </c>
      <c r="I268" s="168"/>
      <c r="J268" s="1338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679.05</v>
      </c>
    </row>
    <row r="269" spans="1:10" ht="15" thickBot="1">
      <c r="A269" s="493" t="s">
        <v>8108</v>
      </c>
      <c r="B269" s="490" t="s">
        <v>3073</v>
      </c>
      <c r="C269" s="2299">
        <v>217</v>
      </c>
      <c r="D269" s="1714">
        <v>1</v>
      </c>
      <c r="E269" s="1572">
        <f t="shared" si="54"/>
        <v>68725.739999999991</v>
      </c>
      <c r="F269" s="471">
        <f t="shared" si="55"/>
        <v>68725.740000000005</v>
      </c>
      <c r="G269" s="691">
        <f t="shared" si="56"/>
        <v>790350</v>
      </c>
      <c r="H269" s="659">
        <f>ROUND(IF('Заказ, cкидки и курсы валют'!$J$23*E269/1000*D269&lt;387,387,'Заказ, cкидки и курсы валют'!$J$23*E269/1000*D269)*(1-'Заказ, cкидки и курсы валют'!$I$12),2)</f>
        <v>790.35</v>
      </c>
      <c r="I269" s="168"/>
      <c r="J269" s="1338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853.58</v>
      </c>
    </row>
    <row r="270" spans="1:10" ht="18" customHeight="1" thickBot="1">
      <c r="A270" s="493" t="s">
        <v>8109</v>
      </c>
      <c r="B270" s="490" t="s">
        <v>3074</v>
      </c>
      <c r="C270" s="2299">
        <v>291</v>
      </c>
      <c r="D270" s="1714">
        <v>1</v>
      </c>
      <c r="E270" s="1572">
        <f t="shared" si="54"/>
        <v>89358.2</v>
      </c>
      <c r="F270" s="471">
        <f t="shared" si="55"/>
        <v>89358.2</v>
      </c>
      <c r="G270" s="691">
        <f t="shared" si="56"/>
        <v>1027619.9999999999</v>
      </c>
      <c r="H270" s="659">
        <f>ROUND(IF('Заказ, cкидки и курсы валют'!$J$23*E270/1000*D270&lt;387,387,'Заказ, cкидки и курсы валют'!$J$23*E270/1000*D270)*(1-'Заказ, cкидки и курсы валют'!$I$12),2)</f>
        <v>1027.6199999999999</v>
      </c>
      <c r="I270" s="168"/>
      <c r="J270" s="1338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1027.6199999999999</v>
      </c>
    </row>
    <row r="271" spans="1:10" ht="15" thickBot="1">
      <c r="A271" s="521" t="s">
        <v>8110</v>
      </c>
      <c r="B271" s="1878" t="s">
        <v>2421</v>
      </c>
      <c r="C271" s="2295">
        <v>678</v>
      </c>
      <c r="D271" s="1715">
        <v>1</v>
      </c>
      <c r="E271" s="1597">
        <f t="shared" si="54"/>
        <v>210382.14</v>
      </c>
      <c r="F271" s="775">
        <f t="shared" si="55"/>
        <v>210382.14</v>
      </c>
      <c r="G271" s="691">
        <f t="shared" si="56"/>
        <v>2419390</v>
      </c>
      <c r="H271" s="659">
        <f>ROUND(IF('Заказ, cкидки и курсы валют'!$J$23*E271/1000*D271&lt;387,387,'Заказ, cкидки и курсы валют'!$J$23*E271/1000*D271)*(1-'Заказ, cкидки и курсы валют'!$I$12),2)</f>
        <v>2419.39</v>
      </c>
      <c r="I271" s="170"/>
      <c r="J271" s="1338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2419.39</v>
      </c>
    </row>
    <row r="272" spans="1:10" ht="13" thickBot="1"/>
    <row r="273" spans="1:10" ht="32.25" customHeight="1">
      <c r="A273" s="904"/>
      <c r="B273" s="905"/>
      <c r="C273" s="2383"/>
      <c r="D273" s="64" t="s">
        <v>2335</v>
      </c>
      <c r="E273" s="428"/>
      <c r="F273" s="513"/>
      <c r="G273" s="442"/>
      <c r="H273" s="67"/>
      <c r="I273" s="68"/>
    </row>
    <row r="274" spans="1:10" ht="18.75" customHeight="1">
      <c r="A274" s="890"/>
      <c r="C274" s="2377"/>
      <c r="D274" s="70"/>
      <c r="E274" s="430"/>
      <c r="F274" s="514"/>
      <c r="G274" s="488"/>
      <c r="H274" s="16"/>
      <c r="I274" s="132"/>
    </row>
    <row r="275" spans="1:10" ht="45.25" customHeight="1">
      <c r="A275" s="890"/>
      <c r="C275" s="2377"/>
      <c r="D275" s="70"/>
      <c r="E275" s="430"/>
      <c r="F275" s="514"/>
      <c r="G275" s="488"/>
      <c r="H275" s="16"/>
      <c r="I275" s="132"/>
    </row>
    <row r="276" spans="1:10" ht="13">
      <c r="A276" s="890"/>
      <c r="C276" s="2377"/>
      <c r="D276" s="70"/>
      <c r="E276" s="430"/>
      <c r="F276" s="514"/>
      <c r="G276" s="488"/>
      <c r="H276" s="16"/>
      <c r="I276" s="132"/>
    </row>
    <row r="277" spans="1:10" ht="18.5" thickBot="1">
      <c r="A277" s="2251" t="s">
        <v>7302</v>
      </c>
      <c r="B277" s="897"/>
      <c r="C277" s="2345"/>
      <c r="D277" s="72"/>
      <c r="E277" s="431"/>
      <c r="F277" s="515"/>
      <c r="G277" s="489"/>
      <c r="H277" s="136"/>
      <c r="I277" s="137"/>
      <c r="J277" s="653"/>
    </row>
    <row r="278" spans="1:10" ht="30">
      <c r="A278" s="1519" t="s">
        <v>1013</v>
      </c>
      <c r="B278" s="1520" t="s">
        <v>1014</v>
      </c>
      <c r="C278" s="2286" t="s">
        <v>665</v>
      </c>
      <c r="D278" s="158" t="s">
        <v>2923</v>
      </c>
      <c r="E278" s="432" t="s">
        <v>10284</v>
      </c>
      <c r="F278" s="516" t="s">
        <v>2578</v>
      </c>
      <c r="G278" s="506" t="s">
        <v>2427</v>
      </c>
      <c r="H278" s="264" t="s">
        <v>493</v>
      </c>
      <c r="I278" s="160" t="s">
        <v>4003</v>
      </c>
      <c r="J278" s="653"/>
    </row>
    <row r="279" spans="1:10" ht="13.5" thickBot="1">
      <c r="A279" s="1519"/>
      <c r="B279" s="1680"/>
      <c r="C279" s="2286" t="s">
        <v>3419</v>
      </c>
      <c r="D279" s="313" t="s">
        <v>2428</v>
      </c>
      <c r="E279" s="437" t="s">
        <v>264</v>
      </c>
      <c r="F279" s="830">
        <f>'Заказ, cкидки и курсы валют'!$I$12</f>
        <v>0</v>
      </c>
      <c r="G279" s="765"/>
      <c r="H279" s="358"/>
      <c r="I279" s="252"/>
      <c r="J279" s="653"/>
    </row>
    <row r="280" spans="1:10" ht="14.15" customHeight="1">
      <c r="A280" s="799" t="s">
        <v>2114</v>
      </c>
      <c r="B280" s="1877" t="s">
        <v>3437</v>
      </c>
      <c r="C280" s="2299">
        <v>30</v>
      </c>
      <c r="D280" s="1710">
        <v>600</v>
      </c>
      <c r="E280" s="877">
        <v>3727.77</v>
      </c>
      <c r="F280" s="779">
        <f>ROUND(E280*(1-$F$10),2)</f>
        <v>3727.77</v>
      </c>
      <c r="G280" s="780">
        <f>'Заказ, cкидки и курсы валют'!$J$23*F280</f>
        <v>42869.355000000003</v>
      </c>
      <c r="H280" s="310">
        <f>ROUND((D280/1000)*G280,2)</f>
        <v>25721.61</v>
      </c>
      <c r="I280" s="263"/>
      <c r="J280" s="653"/>
    </row>
    <row r="281" spans="1:10" ht="14.15" customHeight="1">
      <c r="A281" s="493" t="s">
        <v>2115</v>
      </c>
      <c r="B281" s="490" t="s">
        <v>3438</v>
      </c>
      <c r="C281" s="2299">
        <v>50</v>
      </c>
      <c r="D281" s="1708">
        <v>350</v>
      </c>
      <c r="E281" s="877">
        <v>4175.8500000000004</v>
      </c>
      <c r="F281" s="471">
        <f t="shared" ref="F281:F289" si="58">ROUND(E281*(1-$F$10),2)</f>
        <v>4175.8500000000004</v>
      </c>
      <c r="G281" s="691">
        <f>'Заказ, cкидки и курсы валют'!$J$23*F281</f>
        <v>48022.275000000001</v>
      </c>
      <c r="H281" s="96">
        <f t="shared" ref="H281:H289" si="59">ROUND((D281/1000)*G281,2)</f>
        <v>16807.8</v>
      </c>
      <c r="I281" s="168"/>
      <c r="J281" s="653"/>
    </row>
    <row r="282" spans="1:10" ht="14.15" customHeight="1">
      <c r="A282" s="493" t="s">
        <v>2116</v>
      </c>
      <c r="B282" s="490" t="s">
        <v>3439</v>
      </c>
      <c r="C282" s="2388">
        <v>92</v>
      </c>
      <c r="D282" s="1708">
        <v>200</v>
      </c>
      <c r="E282" s="877">
        <v>5379.37</v>
      </c>
      <c r="F282" s="471">
        <f t="shared" si="58"/>
        <v>5379.37</v>
      </c>
      <c r="G282" s="691">
        <f>'Заказ, cкидки и курсы валют'!$J$23*F282</f>
        <v>61862.754999999997</v>
      </c>
      <c r="H282" s="96">
        <f t="shared" si="59"/>
        <v>12372.55</v>
      </c>
      <c r="I282" s="168"/>
    </row>
    <row r="283" spans="1:10" ht="14.15" customHeight="1">
      <c r="A283" s="493" t="s">
        <v>2117</v>
      </c>
      <c r="B283" s="490" t="s">
        <v>3069</v>
      </c>
      <c r="C283" s="2388">
        <v>160</v>
      </c>
      <c r="D283" s="1708">
        <v>120</v>
      </c>
      <c r="E283" s="877">
        <v>8131.84</v>
      </c>
      <c r="F283" s="471">
        <f t="shared" si="58"/>
        <v>8131.84</v>
      </c>
      <c r="G283" s="691">
        <f>'Заказ, cкидки и курсы валют'!$J$23*F283</f>
        <v>93516.160000000003</v>
      </c>
      <c r="H283" s="96">
        <f t="shared" si="59"/>
        <v>11221.94</v>
      </c>
      <c r="I283" s="168"/>
    </row>
    <row r="284" spans="1:10" ht="14.15" customHeight="1">
      <c r="A284" s="493" t="s">
        <v>2118</v>
      </c>
      <c r="B284" s="490" t="s">
        <v>3070</v>
      </c>
      <c r="C284" s="2388">
        <v>275</v>
      </c>
      <c r="D284" s="1708">
        <v>60</v>
      </c>
      <c r="E284" s="877">
        <v>11439.78</v>
      </c>
      <c r="F284" s="471">
        <f t="shared" si="58"/>
        <v>11439.78</v>
      </c>
      <c r="G284" s="691">
        <f>'Заказ, cкидки и курсы валют'!$J$23*F284</f>
        <v>131557.47</v>
      </c>
      <c r="H284" s="96">
        <f t="shared" si="59"/>
        <v>7893.45</v>
      </c>
      <c r="I284" s="168"/>
    </row>
    <row r="285" spans="1:10" ht="14.15" customHeight="1">
      <c r="A285" s="493" t="s">
        <v>2119</v>
      </c>
      <c r="B285" s="490" t="s">
        <v>3071</v>
      </c>
      <c r="C285" s="2388">
        <v>440</v>
      </c>
      <c r="D285" s="1708">
        <v>60</v>
      </c>
      <c r="E285" s="877">
        <v>17926.91</v>
      </c>
      <c r="F285" s="471">
        <f t="shared" si="58"/>
        <v>17926.91</v>
      </c>
      <c r="G285" s="691">
        <f>'Заказ, cкидки и курсы валют'!$J$23*F285</f>
        <v>206159.465</v>
      </c>
      <c r="H285" s="96">
        <f t="shared" si="59"/>
        <v>12369.57</v>
      </c>
      <c r="I285" s="168"/>
    </row>
    <row r="286" spans="1:10" ht="14.15" customHeight="1">
      <c r="A286" s="493" t="s">
        <v>2120</v>
      </c>
      <c r="B286" s="490" t="s">
        <v>3072</v>
      </c>
      <c r="C286" s="2388">
        <v>660</v>
      </c>
      <c r="D286" s="1708">
        <v>40</v>
      </c>
      <c r="E286" s="877">
        <v>24893.63</v>
      </c>
      <c r="F286" s="471">
        <f t="shared" si="58"/>
        <v>24893.63</v>
      </c>
      <c r="G286" s="691">
        <f>'Заказ, cкидки и курсы валют'!$J$23*F286</f>
        <v>286276.745</v>
      </c>
      <c r="H286" s="96">
        <f t="shared" si="59"/>
        <v>11451.07</v>
      </c>
      <c r="I286" s="168"/>
    </row>
    <row r="287" spans="1:10" ht="14.15" customHeight="1">
      <c r="A287" s="493" t="s">
        <v>2121</v>
      </c>
      <c r="B287" s="490" t="s">
        <v>3073</v>
      </c>
      <c r="C287" s="2388">
        <v>1200</v>
      </c>
      <c r="D287" s="1708">
        <v>20</v>
      </c>
      <c r="E287" s="877">
        <v>43850.97</v>
      </c>
      <c r="F287" s="471">
        <f t="shared" si="58"/>
        <v>43850.97</v>
      </c>
      <c r="G287" s="691">
        <f>'Заказ, cкидки и курсы валют'!$J$23*F287</f>
        <v>504286.15500000003</v>
      </c>
      <c r="H287" s="96">
        <f t="shared" si="59"/>
        <v>10085.719999999999</v>
      </c>
      <c r="I287" s="168"/>
    </row>
    <row r="288" spans="1:10" ht="14.15" customHeight="1">
      <c r="A288" s="493" t="s">
        <v>2122</v>
      </c>
      <c r="B288" s="490" t="s">
        <v>3075</v>
      </c>
      <c r="C288" s="2388">
        <v>2200</v>
      </c>
      <c r="D288" s="1708">
        <v>10</v>
      </c>
      <c r="E288" s="877">
        <v>83904.1</v>
      </c>
      <c r="F288" s="471">
        <f t="shared" si="58"/>
        <v>83904.1</v>
      </c>
      <c r="G288" s="691">
        <f>'Заказ, cкидки и курсы валют'!$J$23*F288</f>
        <v>964897.15</v>
      </c>
      <c r="H288" s="96">
        <f t="shared" si="59"/>
        <v>9648.9699999999993</v>
      </c>
      <c r="I288" s="168"/>
    </row>
    <row r="289" spans="1:10" ht="14.15" customHeight="1" thickBot="1">
      <c r="A289" s="521" t="s">
        <v>2123</v>
      </c>
      <c r="B289" s="1878" t="s">
        <v>3076</v>
      </c>
      <c r="C289" s="2299">
        <v>3600</v>
      </c>
      <c r="D289" s="188">
        <v>5</v>
      </c>
      <c r="E289" s="877">
        <v>151538.13</v>
      </c>
      <c r="F289" s="775">
        <f t="shared" si="58"/>
        <v>151538.13</v>
      </c>
      <c r="G289" s="776">
        <f>'Заказ, cкидки и курсы валют'!$J$23*F289</f>
        <v>1742688.4950000001</v>
      </c>
      <c r="H289" s="142">
        <f t="shared" si="59"/>
        <v>8713.44</v>
      </c>
      <c r="I289" s="170"/>
    </row>
    <row r="290" spans="1:10">
      <c r="A290" s="648"/>
      <c r="B290" s="1917"/>
      <c r="C290" s="1342"/>
      <c r="D290" s="42"/>
      <c r="E290" s="448"/>
      <c r="F290" s="63"/>
      <c r="G290" s="420"/>
      <c r="H290" s="13"/>
      <c r="I290" s="13"/>
    </row>
    <row r="291" spans="1:10" ht="13" thickBot="1"/>
    <row r="292" spans="1:10" ht="18">
      <c r="A292" s="904"/>
      <c r="B292" s="905"/>
      <c r="C292" s="2383"/>
      <c r="D292" s="64" t="s">
        <v>2335</v>
      </c>
      <c r="E292" s="428"/>
      <c r="F292" s="513"/>
      <c r="G292" s="442"/>
      <c r="H292" s="128"/>
      <c r="I292" s="68"/>
    </row>
    <row r="293" spans="1:10" ht="13">
      <c r="A293" s="890"/>
      <c r="C293" s="2377"/>
      <c r="D293" s="70"/>
      <c r="E293" s="430"/>
      <c r="F293" s="514"/>
      <c r="G293" s="488"/>
      <c r="H293" s="16"/>
      <c r="I293" s="132"/>
    </row>
    <row r="294" spans="1:10" ht="13">
      <c r="A294" s="890"/>
      <c r="C294" s="2377"/>
      <c r="D294" s="70"/>
      <c r="E294" s="430"/>
      <c r="F294" s="514"/>
      <c r="G294" s="488"/>
      <c r="H294" s="16"/>
      <c r="I294" s="132"/>
    </row>
    <row r="295" spans="1:10" ht="13">
      <c r="A295" s="890"/>
      <c r="C295" s="2377"/>
      <c r="D295" s="70"/>
      <c r="E295" s="430"/>
      <c r="F295" s="514"/>
      <c r="G295" s="488"/>
      <c r="H295" s="16"/>
      <c r="I295" s="132"/>
    </row>
    <row r="296" spans="1:10" ht="18.5" thickBot="1">
      <c r="A296" s="2044" t="s">
        <v>7303</v>
      </c>
      <c r="B296" s="2043"/>
      <c r="C296" s="1992"/>
      <c r="D296" s="136"/>
      <c r="E296" s="431"/>
      <c r="F296" s="515"/>
      <c r="G296" s="489"/>
      <c r="H296" s="136"/>
      <c r="I296" s="137"/>
    </row>
    <row r="297" spans="1:10" ht="30">
      <c r="A297" s="1519" t="s">
        <v>1013</v>
      </c>
      <c r="B297" s="1520" t="s">
        <v>1014</v>
      </c>
      <c r="C297" s="2286" t="s">
        <v>665</v>
      </c>
      <c r="D297" s="158" t="s">
        <v>2923</v>
      </c>
      <c r="E297" s="432" t="s">
        <v>10284</v>
      </c>
      <c r="F297" s="516" t="s">
        <v>2578</v>
      </c>
      <c r="G297" s="506" t="s">
        <v>2427</v>
      </c>
      <c r="H297" s="264" t="s">
        <v>493</v>
      </c>
      <c r="I297" s="160" t="s">
        <v>4003</v>
      </c>
      <c r="J297" s="2868" t="s">
        <v>11229</v>
      </c>
    </row>
    <row r="298" spans="1:10" ht="13" thickBot="1">
      <c r="A298" s="1519"/>
      <c r="B298" s="1680"/>
      <c r="C298" s="2286" t="s">
        <v>3419</v>
      </c>
      <c r="D298" s="313" t="s">
        <v>2428</v>
      </c>
      <c r="E298" s="437" t="s">
        <v>264</v>
      </c>
      <c r="F298" s="830">
        <f>'Заказ, cкидки и курсы валют'!$I$12</f>
        <v>0</v>
      </c>
      <c r="G298" s="765"/>
      <c r="H298" s="358"/>
      <c r="I298" s="252"/>
      <c r="J298" s="2873"/>
    </row>
    <row r="299" spans="1:10" ht="13">
      <c r="A299" s="799" t="s">
        <v>2124</v>
      </c>
      <c r="B299" s="1877" t="s">
        <v>3437</v>
      </c>
      <c r="C299" s="2299">
        <v>30</v>
      </c>
      <c r="D299" s="316">
        <v>40</v>
      </c>
      <c r="E299" s="1603">
        <f>E280*1.2</f>
        <v>4473.3239999999996</v>
      </c>
      <c r="F299" s="779">
        <f>ROUND(E299*(1-$F$10),2)</f>
        <v>4473.32</v>
      </c>
      <c r="G299" s="780">
        <f>'Заказ, cкидки и курсы валют'!$J$23*F299</f>
        <v>51443.179999999993</v>
      </c>
      <c r="H299" s="310">
        <f>ROUND((D299/1000)*G299,2)</f>
        <v>2057.73</v>
      </c>
      <c r="I299" s="263"/>
      <c r="J299" s="96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2057.73</v>
      </c>
    </row>
    <row r="300" spans="1:10" ht="13">
      <c r="A300" s="493" t="s">
        <v>2125</v>
      </c>
      <c r="B300" s="490" t="s">
        <v>3438</v>
      </c>
      <c r="C300" s="2299">
        <v>50</v>
      </c>
      <c r="D300" s="40">
        <v>30</v>
      </c>
      <c r="E300" s="1602">
        <f>E281*1.2</f>
        <v>5011.0200000000004</v>
      </c>
      <c r="F300" s="471">
        <f t="shared" ref="F300:F302" si="60">ROUND(E300*(1-$F$10),2)</f>
        <v>5011.0200000000004</v>
      </c>
      <c r="G300" s="691">
        <f>'Заказ, cкидки и курсы валют'!$J$23*F300</f>
        <v>57626.73</v>
      </c>
      <c r="H300" s="96">
        <f t="shared" ref="H300:H302" si="61">ROUND((D300/1000)*G300,2)</f>
        <v>1728.8</v>
      </c>
      <c r="I300" s="168"/>
      <c r="J300" s="96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1728.8</v>
      </c>
    </row>
    <row r="301" spans="1:10" ht="13">
      <c r="A301" s="493" t="s">
        <v>2126</v>
      </c>
      <c r="B301" s="490" t="s">
        <v>3439</v>
      </c>
      <c r="C301" s="2388">
        <v>92</v>
      </c>
      <c r="D301" s="40">
        <v>20</v>
      </c>
      <c r="E301" s="1602">
        <f>E282*1.2</f>
        <v>6455.2439999999997</v>
      </c>
      <c r="F301" s="471">
        <f t="shared" si="60"/>
        <v>6455.24</v>
      </c>
      <c r="G301" s="691">
        <f>'Заказ, cкидки и курсы валют'!$J$23*F301</f>
        <v>74235.259999999995</v>
      </c>
      <c r="H301" s="96">
        <f t="shared" si="61"/>
        <v>1484.71</v>
      </c>
      <c r="I301" s="168"/>
      <c r="J301" s="96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1484.71</v>
      </c>
    </row>
    <row r="302" spans="1:10" ht="13.5" thickBot="1">
      <c r="A302" s="521" t="s">
        <v>2127</v>
      </c>
      <c r="B302" s="1878" t="s">
        <v>3069</v>
      </c>
      <c r="C302" s="2388">
        <v>160</v>
      </c>
      <c r="D302" s="172">
        <v>10</v>
      </c>
      <c r="E302" s="1604">
        <f t="shared" ref="E302" si="62">E283*1.2</f>
        <v>9758.2080000000005</v>
      </c>
      <c r="F302" s="775">
        <f t="shared" si="60"/>
        <v>9758.2099999999991</v>
      </c>
      <c r="G302" s="776">
        <f>'Заказ, cкидки и курсы валют'!$J$23*F302</f>
        <v>112219.41499999999</v>
      </c>
      <c r="H302" s="142">
        <f t="shared" si="61"/>
        <v>1122.19</v>
      </c>
      <c r="I302" s="170"/>
      <c r="J302" s="96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1122.19</v>
      </c>
    </row>
    <row r="303" spans="1:10" ht="13.5" thickBot="1">
      <c r="A303" s="648"/>
      <c r="B303" s="1917"/>
      <c r="C303" s="1342"/>
      <c r="D303" s="200"/>
      <c r="E303" s="448"/>
      <c r="F303" s="63"/>
      <c r="G303" s="420"/>
      <c r="H303" s="13"/>
      <c r="I303" s="13"/>
      <c r="J303" s="653"/>
    </row>
    <row r="304" spans="1:10" ht="31.5" customHeight="1">
      <c r="A304" s="904"/>
      <c r="B304" s="905"/>
      <c r="C304" s="2383"/>
      <c r="D304" s="64" t="s">
        <v>2335</v>
      </c>
      <c r="E304" s="428"/>
      <c r="F304" s="513"/>
      <c r="G304" s="442"/>
      <c r="H304" s="67"/>
      <c r="I304" s="68"/>
      <c r="J304" s="653"/>
    </row>
    <row r="305" spans="1:10" ht="16.5" customHeight="1">
      <c r="A305" s="890"/>
      <c r="C305" s="2377"/>
      <c r="D305" s="70"/>
      <c r="E305" s="430"/>
      <c r="F305" s="514"/>
      <c r="G305" s="488"/>
      <c r="H305" s="16"/>
      <c r="I305" s="132"/>
    </row>
    <row r="306" spans="1:10" ht="53.25" customHeight="1">
      <c r="A306" s="890"/>
      <c r="C306" s="2377"/>
      <c r="D306" s="70"/>
      <c r="E306" s="430"/>
      <c r="F306" s="514"/>
      <c r="G306" s="488"/>
      <c r="H306" s="16"/>
      <c r="I306" s="132"/>
    </row>
    <row r="307" spans="1:10" ht="13">
      <c r="A307" s="890"/>
      <c r="C307" s="2377"/>
      <c r="D307" s="70"/>
      <c r="E307" s="430"/>
      <c r="F307" s="514"/>
      <c r="G307" s="488"/>
      <c r="H307" s="16"/>
      <c r="I307" s="132"/>
    </row>
    <row r="308" spans="1:10" ht="18.5" thickBot="1">
      <c r="A308" s="1835" t="s">
        <v>7304</v>
      </c>
      <c r="B308" s="1836"/>
      <c r="C308" s="2345"/>
      <c r="D308" s="72"/>
      <c r="E308" s="431"/>
      <c r="F308" s="515"/>
      <c r="G308" s="489"/>
      <c r="H308" s="136"/>
      <c r="I308" s="137"/>
    </row>
    <row r="309" spans="1:10" ht="30">
      <c r="A309" s="1519" t="s">
        <v>1013</v>
      </c>
      <c r="B309" s="1520" t="s">
        <v>1014</v>
      </c>
      <c r="C309" s="2286" t="s">
        <v>665</v>
      </c>
      <c r="D309" s="158" t="s">
        <v>2923</v>
      </c>
      <c r="E309" s="432" t="s">
        <v>10284</v>
      </c>
      <c r="F309" s="516" t="s">
        <v>2578</v>
      </c>
      <c r="G309" s="506" t="s">
        <v>2427</v>
      </c>
      <c r="H309" s="264" t="s">
        <v>493</v>
      </c>
      <c r="I309" s="160" t="s">
        <v>4003</v>
      </c>
      <c r="J309" s="2868" t="s">
        <v>11229</v>
      </c>
    </row>
    <row r="310" spans="1:10" ht="18.75" customHeight="1" thickBot="1">
      <c r="A310" s="1519"/>
      <c r="B310" s="1680"/>
      <c r="C310" s="2286" t="s">
        <v>3419</v>
      </c>
      <c r="D310" s="313" t="s">
        <v>2428</v>
      </c>
      <c r="E310" s="437" t="s">
        <v>264</v>
      </c>
      <c r="F310" s="830">
        <f>'Заказ, cкидки и курсы валют'!$I$12</f>
        <v>0</v>
      </c>
      <c r="G310" s="765"/>
      <c r="H310" s="358"/>
      <c r="I310" s="252"/>
      <c r="J310" s="2873"/>
    </row>
    <row r="311" spans="1:10" ht="14.15" customHeight="1" thickBot="1">
      <c r="A311" s="799" t="s">
        <v>8111</v>
      </c>
      <c r="B311" s="1877" t="s">
        <v>3437</v>
      </c>
      <c r="C311" s="2299">
        <v>30</v>
      </c>
      <c r="D311" s="1710">
        <v>1</v>
      </c>
      <c r="E311" s="1595">
        <f>(E280*2)+(1000/D311*7.5)</f>
        <v>14955.54</v>
      </c>
      <c r="F311" s="779">
        <f>ROUND(E311*(1-$F$10),2)</f>
        <v>14955.54</v>
      </c>
      <c r="G311" s="691">
        <f>H311/D311*1000</f>
        <v>387000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63"/>
      <c r="J311" s="96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</row>
    <row r="312" spans="1:10" ht="14.15" customHeight="1" thickBot="1">
      <c r="A312" s="493" t="s">
        <v>8112</v>
      </c>
      <c r="B312" s="490" t="s">
        <v>3438</v>
      </c>
      <c r="C312" s="2299">
        <v>50</v>
      </c>
      <c r="D312" s="1708">
        <v>1</v>
      </c>
      <c r="E312" s="1595">
        <f t="shared" ref="E312:E320" si="63">(E281*2)+(1000/D312*7.5)</f>
        <v>15851.7</v>
      </c>
      <c r="F312" s="471">
        <f t="shared" ref="F312:F320" si="64">ROUND(E312*(1-$F$10),2)</f>
        <v>15851.7</v>
      </c>
      <c r="G312" s="691">
        <f t="shared" ref="G312:G320" si="65">H312/D312*1000</f>
        <v>387000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168"/>
      <c r="J312" s="96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</row>
    <row r="313" spans="1:10" ht="14.15" customHeight="1" thickBot="1">
      <c r="A313" s="493" t="s">
        <v>8113</v>
      </c>
      <c r="B313" s="490" t="s">
        <v>3439</v>
      </c>
      <c r="C313" s="2388">
        <v>92</v>
      </c>
      <c r="D313" s="1708">
        <v>1</v>
      </c>
      <c r="E313" s="1595">
        <f t="shared" si="63"/>
        <v>18258.739999999998</v>
      </c>
      <c r="F313" s="471">
        <f t="shared" si="64"/>
        <v>18258.740000000002</v>
      </c>
      <c r="G313" s="691">
        <f t="shared" si="65"/>
        <v>387000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168"/>
      <c r="J313" s="96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</row>
    <row r="314" spans="1:10" ht="14.15" customHeight="1" thickBot="1">
      <c r="A314" s="493" t="s">
        <v>8114</v>
      </c>
      <c r="B314" s="490" t="s">
        <v>3069</v>
      </c>
      <c r="C314" s="2388">
        <v>160</v>
      </c>
      <c r="D314" s="1708">
        <v>1</v>
      </c>
      <c r="E314" s="1595">
        <f t="shared" si="63"/>
        <v>23763.68</v>
      </c>
      <c r="F314" s="471">
        <f t="shared" si="64"/>
        <v>23763.68</v>
      </c>
      <c r="G314" s="691">
        <f t="shared" si="65"/>
        <v>387000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387</v>
      </c>
      <c r="I314" s="168"/>
      <c r="J314" s="96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464.4</v>
      </c>
    </row>
    <row r="315" spans="1:10" ht="14.15" customHeight="1" thickBot="1">
      <c r="A315" s="493" t="s">
        <v>8115</v>
      </c>
      <c r="B315" s="490" t="s">
        <v>3070</v>
      </c>
      <c r="C315" s="2388">
        <v>275</v>
      </c>
      <c r="D315" s="1708">
        <v>1</v>
      </c>
      <c r="E315" s="1595">
        <f t="shared" si="63"/>
        <v>30379.56</v>
      </c>
      <c r="F315" s="471">
        <f t="shared" si="64"/>
        <v>30379.56</v>
      </c>
      <c r="G315" s="691">
        <f t="shared" si="65"/>
        <v>387000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387</v>
      </c>
      <c r="I315" s="168"/>
      <c r="J315" s="96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464.4</v>
      </c>
    </row>
    <row r="316" spans="1:10" ht="14.15" customHeight="1" thickBot="1">
      <c r="A316" s="493" t="s">
        <v>8116</v>
      </c>
      <c r="B316" s="490" t="s">
        <v>3071</v>
      </c>
      <c r="C316" s="2388">
        <v>440</v>
      </c>
      <c r="D316" s="1708">
        <v>1</v>
      </c>
      <c r="E316" s="1595">
        <f t="shared" si="63"/>
        <v>43353.82</v>
      </c>
      <c r="F316" s="471">
        <f t="shared" si="64"/>
        <v>43353.82</v>
      </c>
      <c r="G316" s="691">
        <f t="shared" si="65"/>
        <v>498570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498.57</v>
      </c>
      <c r="I316" s="168"/>
      <c r="J316" s="96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598.28</v>
      </c>
    </row>
    <row r="317" spans="1:10" ht="14.15" customHeight="1" thickBot="1">
      <c r="A317" s="493" t="s">
        <v>8117</v>
      </c>
      <c r="B317" s="490" t="s">
        <v>3072</v>
      </c>
      <c r="C317" s="2388">
        <v>660</v>
      </c>
      <c r="D317" s="1708">
        <v>1</v>
      </c>
      <c r="E317" s="1595">
        <f t="shared" si="63"/>
        <v>57287.26</v>
      </c>
      <c r="F317" s="471">
        <f t="shared" si="64"/>
        <v>57287.26</v>
      </c>
      <c r="G317" s="691">
        <f t="shared" si="65"/>
        <v>658800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658.8</v>
      </c>
      <c r="I317" s="168"/>
      <c r="J317" s="96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711.5</v>
      </c>
    </row>
    <row r="318" spans="1:10" ht="14.15" customHeight="1" thickBot="1">
      <c r="A318" s="493" t="s">
        <v>8118</v>
      </c>
      <c r="B318" s="490" t="s">
        <v>3073</v>
      </c>
      <c r="C318" s="2388">
        <v>1200</v>
      </c>
      <c r="D318" s="1708">
        <v>1</v>
      </c>
      <c r="E318" s="1595">
        <f t="shared" si="63"/>
        <v>95201.94</v>
      </c>
      <c r="F318" s="471">
        <f t="shared" si="64"/>
        <v>95201.94</v>
      </c>
      <c r="G318" s="691">
        <f t="shared" si="65"/>
        <v>1094820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1094.82</v>
      </c>
      <c r="I318" s="168"/>
      <c r="J318" s="96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1094.82</v>
      </c>
    </row>
    <row r="319" spans="1:10" ht="14.15" customHeight="1" thickBot="1">
      <c r="A319" s="493" t="s">
        <v>8119</v>
      </c>
      <c r="B319" s="490" t="s">
        <v>3075</v>
      </c>
      <c r="C319" s="2388">
        <v>2200</v>
      </c>
      <c r="D319" s="1708">
        <v>1</v>
      </c>
      <c r="E319" s="1595">
        <f t="shared" si="63"/>
        <v>175308.2</v>
      </c>
      <c r="F319" s="471">
        <f t="shared" si="64"/>
        <v>175308.2</v>
      </c>
      <c r="G319" s="691">
        <f t="shared" si="65"/>
        <v>2016040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2016.04</v>
      </c>
      <c r="I319" s="168"/>
      <c r="J319" s="96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2016.04</v>
      </c>
    </row>
    <row r="320" spans="1:10" ht="14.15" customHeight="1" thickBot="1">
      <c r="A320" s="521" t="s">
        <v>8120</v>
      </c>
      <c r="B320" s="1878" t="s">
        <v>3076</v>
      </c>
      <c r="C320" s="2299">
        <v>3600</v>
      </c>
      <c r="D320" s="188">
        <v>1</v>
      </c>
      <c r="E320" s="1595">
        <f t="shared" si="63"/>
        <v>310576.26</v>
      </c>
      <c r="F320" s="775">
        <f t="shared" si="64"/>
        <v>310576.26</v>
      </c>
      <c r="G320" s="691">
        <f t="shared" si="65"/>
        <v>3571630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3571.63</v>
      </c>
      <c r="I320" s="170"/>
      <c r="J320" s="96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3571.63</v>
      </c>
    </row>
    <row r="321" spans="1:10">
      <c r="A321" s="648"/>
      <c r="B321" s="1917"/>
      <c r="C321" s="1342"/>
      <c r="D321" s="42"/>
      <c r="E321" s="448"/>
      <c r="F321" s="63"/>
      <c r="G321" s="420"/>
      <c r="H321" s="13"/>
      <c r="I321" s="13"/>
    </row>
    <row r="322" spans="1:10" ht="22.5" customHeight="1" thickBot="1"/>
    <row r="323" spans="1:10" ht="18.75" customHeight="1">
      <c r="A323" s="904"/>
      <c r="B323" s="905"/>
      <c r="C323" s="2383"/>
      <c r="D323" s="64" t="s">
        <v>2336</v>
      </c>
      <c r="E323" s="428"/>
      <c r="F323" s="513"/>
      <c r="G323" s="442"/>
      <c r="H323" s="67"/>
      <c r="I323" s="68"/>
    </row>
    <row r="324" spans="1:10" ht="53.25" customHeight="1">
      <c r="A324" s="890"/>
      <c r="C324" s="2377"/>
      <c r="D324" s="70"/>
      <c r="E324" s="430"/>
      <c r="F324" s="514"/>
      <c r="G324" s="488"/>
      <c r="H324" s="16"/>
      <c r="I324" s="132"/>
    </row>
    <row r="325" spans="1:10" ht="13">
      <c r="A325" s="890"/>
      <c r="C325" s="2377"/>
      <c r="D325" s="70"/>
      <c r="E325" s="430"/>
      <c r="F325" s="514"/>
      <c r="G325" s="488"/>
      <c r="H325" s="16"/>
      <c r="I325" s="132"/>
    </row>
    <row r="326" spans="1:10" ht="13">
      <c r="A326" s="890"/>
      <c r="C326" s="2377"/>
      <c r="D326" s="70"/>
      <c r="E326" s="430"/>
      <c r="F326" s="514"/>
      <c r="G326" s="488"/>
      <c r="H326" s="16"/>
      <c r="I326" s="132"/>
      <c r="J326" s="653"/>
    </row>
    <row r="327" spans="1:10" ht="18.5" thickBot="1">
      <c r="A327" s="2251" t="s">
        <v>7302</v>
      </c>
      <c r="B327" s="897"/>
      <c r="C327" s="2345"/>
      <c r="D327" s="72"/>
      <c r="E327" s="431"/>
      <c r="F327" s="515"/>
      <c r="G327" s="489"/>
      <c r="H327" s="136"/>
      <c r="I327" s="137"/>
      <c r="J327" s="653"/>
    </row>
    <row r="328" spans="1:10" ht="30">
      <c r="A328" s="1519" t="s">
        <v>1013</v>
      </c>
      <c r="B328" s="1520" t="s">
        <v>1014</v>
      </c>
      <c r="C328" s="2286" t="s">
        <v>665</v>
      </c>
      <c r="D328" s="158" t="s">
        <v>2923</v>
      </c>
      <c r="E328" s="432" t="s">
        <v>10284</v>
      </c>
      <c r="F328" s="516" t="s">
        <v>2578</v>
      </c>
      <c r="G328" s="506" t="s">
        <v>2427</v>
      </c>
      <c r="H328" s="264" t="s">
        <v>493</v>
      </c>
      <c r="I328" s="160" t="s">
        <v>4003</v>
      </c>
      <c r="J328" s="653"/>
    </row>
    <row r="329" spans="1:10" ht="13" thickBot="1">
      <c r="A329" s="1519"/>
      <c r="B329" s="1680"/>
      <c r="C329" s="2286" t="s">
        <v>3419</v>
      </c>
      <c r="D329" s="313" t="s">
        <v>2428</v>
      </c>
      <c r="E329" s="437" t="s">
        <v>264</v>
      </c>
      <c r="F329" s="830">
        <f>'Заказ, cкидки и курсы валют'!$I$12</f>
        <v>0</v>
      </c>
      <c r="G329" s="765"/>
      <c r="H329" s="358"/>
      <c r="I329" s="252"/>
    </row>
    <row r="330" spans="1:10" ht="14.15" customHeight="1">
      <c r="A330" s="799" t="s">
        <v>2128</v>
      </c>
      <c r="B330" s="1877" t="s">
        <v>3437</v>
      </c>
      <c r="C330" s="2299">
        <v>33</v>
      </c>
      <c r="D330" s="792">
        <v>600</v>
      </c>
      <c r="E330" s="877">
        <v>3935.42</v>
      </c>
      <c r="F330" s="779">
        <f>ROUND(E330*(1-$F$10),2)</f>
        <v>3935.42</v>
      </c>
      <c r="G330" s="780">
        <f>'Заказ, cкидки и курсы валют'!$J$23*F330</f>
        <v>45257.33</v>
      </c>
      <c r="H330" s="310">
        <f>ROUND((D330/1000)*G330,2)</f>
        <v>27154.400000000001</v>
      </c>
      <c r="I330" s="263"/>
      <c r="J330" s="653"/>
    </row>
    <row r="331" spans="1:10" ht="14.15" customHeight="1">
      <c r="A331" s="493" t="s">
        <v>2129</v>
      </c>
      <c r="B331" s="490" t="s">
        <v>3438</v>
      </c>
      <c r="C331" s="2299">
        <v>52</v>
      </c>
      <c r="D331" s="38">
        <v>350</v>
      </c>
      <c r="E331" s="877">
        <v>4200.18</v>
      </c>
      <c r="F331" s="471">
        <f t="shared" ref="F331:F339" si="66">ROUND(E331*(1-$F$10),2)</f>
        <v>4200.18</v>
      </c>
      <c r="G331" s="691">
        <f>'Заказ, cкидки и курсы валют'!$J$23*F331</f>
        <v>48302.070000000007</v>
      </c>
      <c r="H331" s="96">
        <f t="shared" ref="H331:H339" si="67">ROUND((D331/1000)*G331,2)</f>
        <v>16905.72</v>
      </c>
      <c r="I331" s="168"/>
      <c r="J331" s="653"/>
    </row>
    <row r="332" spans="1:10" ht="14.15" customHeight="1">
      <c r="A332" s="493" t="s">
        <v>2130</v>
      </c>
      <c r="B332" s="490" t="s">
        <v>3439</v>
      </c>
      <c r="C332" s="2388">
        <v>95</v>
      </c>
      <c r="D332" s="38">
        <v>250</v>
      </c>
      <c r="E332" s="877">
        <v>5394.28</v>
      </c>
      <c r="F332" s="471">
        <f t="shared" si="66"/>
        <v>5394.28</v>
      </c>
      <c r="G332" s="691">
        <f>'Заказ, cкидки и курсы валют'!$J$23*F332</f>
        <v>62034.219999999994</v>
      </c>
      <c r="H332" s="96">
        <f t="shared" si="67"/>
        <v>15508.56</v>
      </c>
      <c r="I332" s="168"/>
      <c r="J332" s="653"/>
    </row>
    <row r="333" spans="1:10" ht="14.15" customHeight="1">
      <c r="A333" s="493" t="s">
        <v>2131</v>
      </c>
      <c r="B333" s="490" t="s">
        <v>3069</v>
      </c>
      <c r="C333" s="2388">
        <v>170</v>
      </c>
      <c r="D333" s="38">
        <v>120</v>
      </c>
      <c r="E333" s="877">
        <v>8102.23</v>
      </c>
      <c r="F333" s="471">
        <f t="shared" si="66"/>
        <v>8102.23</v>
      </c>
      <c r="G333" s="691">
        <f>'Заказ, cкидки и курсы валют'!$J$23*F333</f>
        <v>93175.64499999999</v>
      </c>
      <c r="H333" s="96">
        <f t="shared" si="67"/>
        <v>11181.08</v>
      </c>
      <c r="I333" s="168"/>
      <c r="J333" s="653"/>
    </row>
    <row r="334" spans="1:10" ht="14.15" customHeight="1">
      <c r="A334" s="493" t="s">
        <v>2132</v>
      </c>
      <c r="B334" s="490" t="s">
        <v>3070</v>
      </c>
      <c r="C334" s="2388">
        <v>280</v>
      </c>
      <c r="D334" s="38">
        <v>60</v>
      </c>
      <c r="E334" s="877">
        <v>11521.5</v>
      </c>
      <c r="F334" s="471">
        <f t="shared" si="66"/>
        <v>11521.5</v>
      </c>
      <c r="G334" s="691">
        <f>'Заказ, cкидки и курсы валют'!$J$23*F334</f>
        <v>132497.25</v>
      </c>
      <c r="H334" s="96">
        <f t="shared" si="67"/>
        <v>7949.84</v>
      </c>
      <c r="I334" s="168"/>
    </row>
    <row r="335" spans="1:10" ht="14.15" customHeight="1">
      <c r="A335" s="493" t="s">
        <v>2133</v>
      </c>
      <c r="B335" s="490" t="s">
        <v>3071</v>
      </c>
      <c r="C335" s="2388">
        <v>430</v>
      </c>
      <c r="D335" s="38">
        <v>60</v>
      </c>
      <c r="E335" s="877">
        <v>17750.5</v>
      </c>
      <c r="F335" s="471">
        <f t="shared" si="66"/>
        <v>17750.5</v>
      </c>
      <c r="G335" s="691">
        <f>'Заказ, cкидки и курсы валют'!$J$23*F335</f>
        <v>204130.75</v>
      </c>
      <c r="H335" s="96">
        <f t="shared" si="67"/>
        <v>12247.85</v>
      </c>
      <c r="I335" s="168"/>
    </row>
    <row r="336" spans="1:10" ht="14.15" customHeight="1">
      <c r="A336" s="493" t="s">
        <v>2134</v>
      </c>
      <c r="B336" s="490" t="s">
        <v>3072</v>
      </c>
      <c r="C336" s="2388">
        <v>645</v>
      </c>
      <c r="D336" s="38">
        <v>40</v>
      </c>
      <c r="E336" s="877">
        <v>24596.99</v>
      </c>
      <c r="F336" s="471">
        <f t="shared" si="66"/>
        <v>24596.99</v>
      </c>
      <c r="G336" s="691">
        <f>'Заказ, cкидки и курсы валют'!$J$23*F336</f>
        <v>282865.38500000001</v>
      </c>
      <c r="H336" s="96">
        <f t="shared" si="67"/>
        <v>11314.62</v>
      </c>
      <c r="I336" s="168"/>
    </row>
    <row r="337" spans="1:10" ht="14.15" customHeight="1">
      <c r="A337" s="493" t="s">
        <v>2135</v>
      </c>
      <c r="B337" s="490" t="s">
        <v>3073</v>
      </c>
      <c r="C337" s="2388">
        <v>1290</v>
      </c>
      <c r="D337" s="38">
        <v>20</v>
      </c>
      <c r="E337" s="877">
        <v>44494.62</v>
      </c>
      <c r="F337" s="471">
        <f t="shared" si="66"/>
        <v>44494.62</v>
      </c>
      <c r="G337" s="691">
        <f>'Заказ, cкидки и курсы валют'!$J$23*F337</f>
        <v>511688.13</v>
      </c>
      <c r="H337" s="96">
        <f t="shared" si="67"/>
        <v>10233.76</v>
      </c>
      <c r="I337" s="168"/>
    </row>
    <row r="338" spans="1:10" ht="14.15" customHeight="1">
      <c r="A338" s="493" t="s">
        <v>2136</v>
      </c>
      <c r="B338" s="490" t="s">
        <v>3075</v>
      </c>
      <c r="C338" s="2388">
        <v>2300</v>
      </c>
      <c r="D338" s="38">
        <v>10</v>
      </c>
      <c r="E338" s="877">
        <v>83118.23</v>
      </c>
      <c r="F338" s="471">
        <f t="shared" si="66"/>
        <v>83118.23</v>
      </c>
      <c r="G338" s="691">
        <f>'Заказ, cкидки и курсы валют'!$J$23*F338</f>
        <v>955859.6449999999</v>
      </c>
      <c r="H338" s="96">
        <f t="shared" si="67"/>
        <v>9558.6</v>
      </c>
      <c r="I338" s="168"/>
    </row>
    <row r="339" spans="1:10" ht="14.15" customHeight="1" thickBot="1">
      <c r="A339" s="521" t="s">
        <v>5205</v>
      </c>
      <c r="B339" s="777" t="s">
        <v>3076</v>
      </c>
      <c r="C339" s="2299">
        <v>3600</v>
      </c>
      <c r="D339" s="188">
        <v>5</v>
      </c>
      <c r="E339" s="877">
        <v>143289.45000000001</v>
      </c>
      <c r="F339" s="775">
        <f t="shared" si="66"/>
        <v>143289.45000000001</v>
      </c>
      <c r="G339" s="776">
        <f>'Заказ, cкидки и курсы валют'!$J$23*F339</f>
        <v>1647828.675</v>
      </c>
      <c r="H339" s="142">
        <f t="shared" si="67"/>
        <v>8239.14</v>
      </c>
      <c r="I339" s="170"/>
    </row>
    <row r="340" spans="1:10" ht="13" thickBot="1"/>
    <row r="341" spans="1:10" ht="18">
      <c r="A341" s="904"/>
      <c r="B341" s="905"/>
      <c r="C341" s="2383"/>
      <c r="D341" s="64" t="s">
        <v>2336</v>
      </c>
      <c r="E341" s="428"/>
      <c r="F341" s="513"/>
      <c r="G341" s="442"/>
      <c r="H341" s="128"/>
      <c r="I341" s="68"/>
    </row>
    <row r="342" spans="1:10" ht="13">
      <c r="A342" s="890"/>
      <c r="C342" s="2377"/>
      <c r="D342" s="70"/>
      <c r="E342" s="430"/>
      <c r="F342" s="514"/>
      <c r="G342" s="488"/>
      <c r="H342" s="16"/>
      <c r="I342" s="132"/>
    </row>
    <row r="343" spans="1:10" ht="13">
      <c r="A343" s="890"/>
      <c r="C343" s="2377"/>
      <c r="D343" s="70"/>
      <c r="E343" s="430"/>
      <c r="F343" s="514"/>
      <c r="G343" s="488"/>
      <c r="H343" s="16"/>
      <c r="I343" s="132"/>
    </row>
    <row r="344" spans="1:10" ht="13">
      <c r="A344" s="890"/>
      <c r="C344" s="2377"/>
      <c r="D344" s="70"/>
      <c r="E344" s="430"/>
      <c r="F344" s="514"/>
      <c r="G344" s="488"/>
      <c r="H344" s="16"/>
      <c r="I344" s="132"/>
    </row>
    <row r="345" spans="1:10" ht="18.5" thickBot="1">
      <c r="A345" s="2044" t="s">
        <v>7303</v>
      </c>
      <c r="B345" s="2043"/>
      <c r="C345" s="2345"/>
      <c r="D345" s="136"/>
      <c r="E345" s="438"/>
      <c r="F345" s="515"/>
      <c r="G345" s="489"/>
      <c r="H345" s="136"/>
      <c r="I345" s="137"/>
    </row>
    <row r="346" spans="1:10" ht="30">
      <c r="A346" s="1519" t="s">
        <v>1013</v>
      </c>
      <c r="B346" s="1520" t="s">
        <v>1014</v>
      </c>
      <c r="C346" s="2286" t="s">
        <v>665</v>
      </c>
      <c r="D346" s="158" t="s">
        <v>2923</v>
      </c>
      <c r="E346" s="432" t="s">
        <v>10284</v>
      </c>
      <c r="F346" s="516" t="s">
        <v>2578</v>
      </c>
      <c r="G346" s="506" t="s">
        <v>2427</v>
      </c>
      <c r="H346" s="264" t="s">
        <v>493</v>
      </c>
      <c r="I346" s="160" t="s">
        <v>4003</v>
      </c>
      <c r="J346" s="2868" t="s">
        <v>11229</v>
      </c>
    </row>
    <row r="347" spans="1:10" ht="20.25" customHeight="1" thickBot="1">
      <c r="A347" s="1519"/>
      <c r="B347" s="1680"/>
      <c r="C347" s="2286" t="s">
        <v>3419</v>
      </c>
      <c r="D347" s="313" t="s">
        <v>2428</v>
      </c>
      <c r="E347" s="437" t="s">
        <v>264</v>
      </c>
      <c r="F347" s="830">
        <f>'Заказ, cкидки и курсы валют'!$I$12</f>
        <v>0</v>
      </c>
      <c r="G347" s="765"/>
      <c r="H347" s="358"/>
      <c r="I347" s="252"/>
      <c r="J347" s="2873"/>
    </row>
    <row r="348" spans="1:10" ht="13">
      <c r="A348" s="799" t="s">
        <v>4057</v>
      </c>
      <c r="B348" s="1877" t="s">
        <v>3437</v>
      </c>
      <c r="C348" s="2299">
        <v>33</v>
      </c>
      <c r="D348" s="316">
        <v>30</v>
      </c>
      <c r="E348" s="1603">
        <f>E330*1.2</f>
        <v>4722.5039999999999</v>
      </c>
      <c r="F348" s="779">
        <f>ROUND(E348*(1-$F$10),2)</f>
        <v>4722.5</v>
      </c>
      <c r="G348" s="780">
        <f>'Заказ, cкидки и курсы валют'!$J$23*F348</f>
        <v>54308.75</v>
      </c>
      <c r="H348" s="310">
        <f>ROUND((D348/1000)*G348,2)</f>
        <v>1629.26</v>
      </c>
      <c r="I348" s="263"/>
      <c r="J348" s="96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1629.26</v>
      </c>
    </row>
    <row r="349" spans="1:10" ht="13">
      <c r="A349" s="493" t="s">
        <v>4058</v>
      </c>
      <c r="B349" s="490" t="s">
        <v>3438</v>
      </c>
      <c r="C349" s="2299">
        <v>52</v>
      </c>
      <c r="D349" s="40">
        <v>30</v>
      </c>
      <c r="E349" s="1602">
        <f t="shared" ref="E349:E350" si="68">E331*1.2</f>
        <v>5040.2160000000003</v>
      </c>
      <c r="F349" s="471">
        <f t="shared" ref="F349:F350" si="69">ROUND(E349*(1-$F$10),2)</f>
        <v>5040.22</v>
      </c>
      <c r="G349" s="691">
        <f>'Заказ, cкидки и курсы валют'!$J$23*F349</f>
        <v>57962.530000000006</v>
      </c>
      <c r="H349" s="96">
        <f t="shared" ref="H349:H350" si="70">ROUND((D349/1000)*G349,2)</f>
        <v>1738.88</v>
      </c>
      <c r="I349" s="168"/>
      <c r="J349" s="96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1738.88</v>
      </c>
    </row>
    <row r="350" spans="1:10" ht="13.5" thickBot="1">
      <c r="A350" s="521" t="s">
        <v>4059</v>
      </c>
      <c r="B350" s="1878" t="s">
        <v>3439</v>
      </c>
      <c r="C350" s="2388">
        <v>95</v>
      </c>
      <c r="D350" s="172">
        <v>20</v>
      </c>
      <c r="E350" s="1604">
        <f t="shared" si="68"/>
        <v>6473.1359999999995</v>
      </c>
      <c r="F350" s="775">
        <f t="shared" si="69"/>
        <v>6473.14</v>
      </c>
      <c r="G350" s="776">
        <f>'Заказ, cкидки и курсы валют'!$J$23*F350</f>
        <v>74441.11</v>
      </c>
      <c r="H350" s="142">
        <f t="shared" si="70"/>
        <v>1488.82</v>
      </c>
      <c r="I350" s="170"/>
      <c r="J350" s="96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1488.82</v>
      </c>
    </row>
    <row r="351" spans="1:10" ht="42" customHeight="1" thickBot="1"/>
    <row r="352" spans="1:10" ht="18.75" customHeight="1">
      <c r="A352" s="904"/>
      <c r="B352" s="905"/>
      <c r="C352" s="2383"/>
      <c r="D352" s="64" t="s">
        <v>2336</v>
      </c>
      <c r="E352" s="428"/>
      <c r="F352" s="513"/>
      <c r="G352" s="442"/>
      <c r="H352" s="67"/>
      <c r="I352" s="68"/>
    </row>
    <row r="353" spans="1:10" ht="53.25" customHeight="1">
      <c r="A353" s="890"/>
      <c r="C353" s="2377"/>
      <c r="D353" s="70"/>
      <c r="E353" s="430"/>
      <c r="F353" s="514"/>
      <c r="G353" s="488"/>
      <c r="H353" s="16"/>
      <c r="I353" s="132"/>
    </row>
    <row r="354" spans="1:10" ht="13">
      <c r="A354" s="890"/>
      <c r="C354" s="2377"/>
      <c r="D354" s="70"/>
      <c r="E354" s="430"/>
      <c r="F354" s="514"/>
      <c r="G354" s="488"/>
      <c r="H354" s="16"/>
      <c r="I354" s="132"/>
    </row>
    <row r="355" spans="1:10" ht="13">
      <c r="A355" s="890"/>
      <c r="C355" s="2377"/>
      <c r="D355" s="70"/>
      <c r="E355" s="430"/>
      <c r="F355" s="514"/>
      <c r="G355" s="488"/>
      <c r="H355" s="16"/>
      <c r="I355" s="132"/>
    </row>
    <row r="356" spans="1:10" ht="18.5" thickBot="1">
      <c r="A356" s="1835" t="s">
        <v>7304</v>
      </c>
      <c r="B356" s="1836"/>
      <c r="C356" s="2345"/>
      <c r="D356" s="72"/>
      <c r="E356" s="431"/>
      <c r="F356" s="515"/>
      <c r="G356" s="489"/>
      <c r="H356" s="136"/>
      <c r="I356" s="137"/>
    </row>
    <row r="357" spans="1:10" ht="30">
      <c r="A357" s="1519" t="s">
        <v>1013</v>
      </c>
      <c r="B357" s="1520" t="s">
        <v>1014</v>
      </c>
      <c r="C357" s="2286" t="s">
        <v>665</v>
      </c>
      <c r="D357" s="158" t="s">
        <v>2923</v>
      </c>
      <c r="E357" s="432" t="s">
        <v>10284</v>
      </c>
      <c r="F357" s="516" t="s">
        <v>2578</v>
      </c>
      <c r="G357" s="506" t="s">
        <v>2427</v>
      </c>
      <c r="H357" s="264" t="s">
        <v>493</v>
      </c>
      <c r="I357" s="160" t="s">
        <v>4003</v>
      </c>
      <c r="J357" s="2868" t="s">
        <v>11229</v>
      </c>
    </row>
    <row r="358" spans="1:10" ht="20.25" customHeight="1" thickBot="1">
      <c r="A358" s="1519"/>
      <c r="B358" s="1680"/>
      <c r="C358" s="2286" t="s">
        <v>3419</v>
      </c>
      <c r="D358" s="313" t="s">
        <v>2428</v>
      </c>
      <c r="E358" s="437" t="s">
        <v>264</v>
      </c>
      <c r="F358" s="830">
        <f>'Заказ, cкидки и курсы валют'!$I$12</f>
        <v>0</v>
      </c>
      <c r="G358" s="765"/>
      <c r="H358" s="358"/>
      <c r="I358" s="252"/>
      <c r="J358" s="2873"/>
    </row>
    <row r="359" spans="1:10" ht="15" thickBot="1">
      <c r="A359" s="799" t="s">
        <v>8121</v>
      </c>
      <c r="B359" s="1877" t="s">
        <v>3437</v>
      </c>
      <c r="C359" s="2299">
        <v>33</v>
      </c>
      <c r="D359" s="792">
        <v>1</v>
      </c>
      <c r="E359" s="1595">
        <f>(E330*2)+(1000/D359*7.5)</f>
        <v>15370.84</v>
      </c>
      <c r="F359" s="779">
        <f>ROUND(E359*(1-$F$10),2)</f>
        <v>15370.84</v>
      </c>
      <c r="G359" s="691">
        <f>H359/D359*1000</f>
        <v>387000</v>
      </c>
      <c r="H359" s="659">
        <f>ROUND(IF('Заказ, cкидки и курсы валют'!$J$23*E359/1000*D359&lt;387,387,'Заказ, cкидки и курсы валют'!$J$23*E359/1000*D359)*(1-'Заказ, cкидки и курсы валют'!$I$12),2)</f>
        <v>387</v>
      </c>
      <c r="I359" s="263"/>
      <c r="J359" s="96">
        <f>ROUND(IF(H359&lt;'Заказ, cкидки и курсы валют'!$B$39,H359*0.54*100/(100-'Заказ, cкидки и курсы валют'!$C$39),IF(H359&lt;'Заказ, cкидки и курсы валют'!$B$40,H359*0.54*100/(100-'Заказ, cкидки и курсы валют'!$C$40),IF(H359&lt;'Заказ, cкидки и курсы валют'!$B$41,H359*0.54*100/(100-'Заказ, cкидки и курсы валют'!$C$41),IF(H359&lt;'Заказ, cкидки и курсы валют'!$B$42,H359*0.54*100/(100-'Заказ, cкидки и курсы валют'!$C$42),IF(H359&lt;'Заказ, cкидки и курсы валют'!$B$43,H359*0.54*100/(100-'Заказ, cкидки и курсы валют'!$C$43),H359))))),2)</f>
        <v>464.4</v>
      </c>
    </row>
    <row r="360" spans="1:10" ht="15" thickBot="1">
      <c r="A360" s="493" t="s">
        <v>8122</v>
      </c>
      <c r="B360" s="490" t="s">
        <v>3438</v>
      </c>
      <c r="C360" s="2299">
        <v>52</v>
      </c>
      <c r="D360" s="38">
        <v>1</v>
      </c>
      <c r="E360" s="1595">
        <f t="shared" ref="E360:E368" si="71">(E331*2)+(1000/D360*7.5)</f>
        <v>15900.36</v>
      </c>
      <c r="F360" s="471">
        <f t="shared" ref="F360:F368" si="72">ROUND(E360*(1-$F$10),2)</f>
        <v>15900.36</v>
      </c>
      <c r="G360" s="691">
        <f t="shared" ref="G360:G368" si="73">H360/D360*1000</f>
        <v>387000</v>
      </c>
      <c r="H360" s="659">
        <f>ROUND(IF('Заказ, cкидки и курсы валют'!$J$23*E360/1000*D360&lt;387,387,'Заказ, cкидки и курсы валют'!$J$23*E360/1000*D360)*(1-'Заказ, cкидки и курсы валют'!$I$12),2)</f>
        <v>387</v>
      </c>
      <c r="I360" s="168"/>
      <c r="J360" s="96">
        <f>ROUND(IF(H360&lt;'Заказ, cкидки и курсы валют'!$B$39,H360*0.54*100/(100-'Заказ, cкидки и курсы валют'!$C$39),IF(H360&lt;'Заказ, cкидки и курсы валют'!$B$40,H360*0.54*100/(100-'Заказ, cкидки и курсы валют'!$C$40),IF(H360&lt;'Заказ, cкидки и курсы валют'!$B$41,H360*0.54*100/(100-'Заказ, cкидки и курсы валют'!$C$41),IF(H360&lt;'Заказ, cкидки и курсы валют'!$B$42,H360*0.54*100/(100-'Заказ, cкидки и курсы валют'!$C$42),IF(H360&lt;'Заказ, cкидки и курсы валют'!$B$43,H360*0.54*100/(100-'Заказ, cкидки и курсы валют'!$C$43),H360))))),2)</f>
        <v>464.4</v>
      </c>
    </row>
    <row r="361" spans="1:10" ht="15" thickBot="1">
      <c r="A361" s="493" t="s">
        <v>8123</v>
      </c>
      <c r="B361" s="490" t="s">
        <v>3439</v>
      </c>
      <c r="C361" s="2388">
        <v>95</v>
      </c>
      <c r="D361" s="38">
        <v>1</v>
      </c>
      <c r="E361" s="1595">
        <f t="shared" si="71"/>
        <v>18288.559999999998</v>
      </c>
      <c r="F361" s="471">
        <f t="shared" si="72"/>
        <v>18288.560000000001</v>
      </c>
      <c r="G361" s="691">
        <f t="shared" si="73"/>
        <v>387000</v>
      </c>
      <c r="H361" s="659">
        <f>ROUND(IF('Заказ, cкидки и курсы валют'!$J$23*E361/1000*D361&lt;387,387,'Заказ, cкидки и курсы валют'!$J$23*E361/1000*D361)*(1-'Заказ, cкидки и курсы валют'!$I$12),2)</f>
        <v>387</v>
      </c>
      <c r="I361" s="168"/>
      <c r="J361" s="96">
        <f>ROUND(IF(H361&lt;'Заказ, cкидки и курсы валют'!$B$39,H361*0.54*100/(100-'Заказ, cкидки и курсы валют'!$C$39),IF(H361&lt;'Заказ, cкидки и курсы валют'!$B$40,H361*0.54*100/(100-'Заказ, cкидки и курсы валют'!$C$40),IF(H361&lt;'Заказ, cкидки и курсы валют'!$B$41,H361*0.54*100/(100-'Заказ, cкидки и курсы валют'!$C$41),IF(H361&lt;'Заказ, cкидки и курсы валют'!$B$42,H361*0.54*100/(100-'Заказ, cкидки и курсы валют'!$C$42),IF(H361&lt;'Заказ, cкидки и курсы валют'!$B$43,H361*0.54*100/(100-'Заказ, cкидки и курсы валют'!$C$43),H361))))),2)</f>
        <v>464.4</v>
      </c>
    </row>
    <row r="362" spans="1:10" ht="15" thickBot="1">
      <c r="A362" s="493" t="s">
        <v>8124</v>
      </c>
      <c r="B362" s="490" t="s">
        <v>3069</v>
      </c>
      <c r="C362" s="2388">
        <v>170</v>
      </c>
      <c r="D362" s="38">
        <v>1</v>
      </c>
      <c r="E362" s="1595">
        <f t="shared" si="71"/>
        <v>23704.46</v>
      </c>
      <c r="F362" s="471">
        <f t="shared" si="72"/>
        <v>23704.46</v>
      </c>
      <c r="G362" s="691">
        <f t="shared" si="73"/>
        <v>387000</v>
      </c>
      <c r="H362" s="659">
        <f>ROUND(IF('Заказ, cкидки и курсы валют'!$J$23*E362/1000*D362&lt;387,387,'Заказ, cкидки и курсы валют'!$J$23*E362/1000*D362)*(1-'Заказ, cкидки и курсы валют'!$I$12),2)</f>
        <v>387</v>
      </c>
      <c r="I362" s="168"/>
      <c r="J362" s="96">
        <f>ROUND(IF(H362&lt;'Заказ, cкидки и курсы валют'!$B$39,H362*0.54*100/(100-'Заказ, cкидки и курсы валют'!$C$39),IF(H362&lt;'Заказ, cкидки и курсы валют'!$B$40,H362*0.54*100/(100-'Заказ, cкидки и курсы валют'!$C$40),IF(H362&lt;'Заказ, cкидки и курсы валют'!$B$41,H362*0.54*100/(100-'Заказ, cкидки и курсы валют'!$C$41),IF(H362&lt;'Заказ, cкидки и курсы валют'!$B$42,H362*0.54*100/(100-'Заказ, cкидки и курсы валют'!$C$42),IF(H362&lt;'Заказ, cкидки и курсы валют'!$B$43,H362*0.54*100/(100-'Заказ, cкидки и курсы валют'!$C$43),H362))))),2)</f>
        <v>464.4</v>
      </c>
    </row>
    <row r="363" spans="1:10" ht="15" thickBot="1">
      <c r="A363" s="493" t="s">
        <v>8125</v>
      </c>
      <c r="B363" s="490" t="s">
        <v>3070</v>
      </c>
      <c r="C363" s="2388">
        <v>280</v>
      </c>
      <c r="D363" s="38">
        <v>1</v>
      </c>
      <c r="E363" s="1595">
        <f t="shared" si="71"/>
        <v>30543</v>
      </c>
      <c r="F363" s="471">
        <f t="shared" si="72"/>
        <v>30543</v>
      </c>
      <c r="G363" s="691">
        <f t="shared" si="73"/>
        <v>387000</v>
      </c>
      <c r="H363" s="659">
        <f>ROUND(IF('Заказ, cкидки и курсы валют'!$J$23*E363/1000*D363&lt;387,387,'Заказ, cкидки и курсы валют'!$J$23*E363/1000*D363)*(1-'Заказ, cкидки и курсы валют'!$I$12),2)</f>
        <v>387</v>
      </c>
      <c r="I363" s="168"/>
      <c r="J363" s="96">
        <f>ROUND(IF(H363&lt;'Заказ, cкидки и курсы валют'!$B$39,H363*0.54*100/(100-'Заказ, cкидки и курсы валют'!$C$39),IF(H363&lt;'Заказ, cкидки и курсы валют'!$B$40,H363*0.54*100/(100-'Заказ, cкидки и курсы валют'!$C$40),IF(H363&lt;'Заказ, cкидки и курсы валют'!$B$41,H363*0.54*100/(100-'Заказ, cкидки и курсы валют'!$C$41),IF(H363&lt;'Заказ, cкидки и курсы валют'!$B$42,H363*0.54*100/(100-'Заказ, cкидки и курсы валют'!$C$42),IF(H363&lt;'Заказ, cкидки и курсы валют'!$B$43,H363*0.54*100/(100-'Заказ, cкидки и курсы валют'!$C$43),H363))))),2)</f>
        <v>464.4</v>
      </c>
    </row>
    <row r="364" spans="1:10" ht="15" thickBot="1">
      <c r="A364" s="493" t="s">
        <v>8126</v>
      </c>
      <c r="B364" s="490" t="s">
        <v>3071</v>
      </c>
      <c r="C364" s="2388">
        <v>430</v>
      </c>
      <c r="D364" s="38">
        <v>1</v>
      </c>
      <c r="E364" s="1595">
        <f t="shared" si="71"/>
        <v>43001</v>
      </c>
      <c r="F364" s="471">
        <f t="shared" si="72"/>
        <v>43001</v>
      </c>
      <c r="G364" s="691">
        <f t="shared" si="73"/>
        <v>494510</v>
      </c>
      <c r="H364" s="659">
        <f>ROUND(IF('Заказ, cкидки и курсы валют'!$J$23*E364/1000*D364&lt;387,387,'Заказ, cкидки и курсы валют'!$J$23*E364/1000*D364)*(1-'Заказ, cкидки и курсы валют'!$I$12),2)</f>
        <v>494.51</v>
      </c>
      <c r="I364" s="168"/>
      <c r="J364" s="96">
        <f>ROUND(IF(H364&lt;'Заказ, cкидки и курсы валют'!$B$39,H364*0.54*100/(100-'Заказ, cкидки и курсы валют'!$C$39),IF(H364&lt;'Заказ, cкидки и курсы валют'!$B$40,H364*0.54*100/(100-'Заказ, cкидки и курсы валют'!$C$40),IF(H364&lt;'Заказ, cкидки и курсы валют'!$B$41,H364*0.54*100/(100-'Заказ, cкидки и курсы валют'!$C$41),IF(H364&lt;'Заказ, cкидки и курсы валют'!$B$42,H364*0.54*100/(100-'Заказ, cкидки и курсы валют'!$C$42),IF(H364&lt;'Заказ, cкидки и курсы валют'!$B$43,H364*0.54*100/(100-'Заказ, cкидки и курсы валют'!$C$43),H364))))),2)</f>
        <v>593.41</v>
      </c>
    </row>
    <row r="365" spans="1:10" ht="15" thickBot="1">
      <c r="A365" s="493" t="s">
        <v>8127</v>
      </c>
      <c r="B365" s="490" t="s">
        <v>3072</v>
      </c>
      <c r="C365" s="2388">
        <v>645</v>
      </c>
      <c r="D365" s="38">
        <v>1</v>
      </c>
      <c r="E365" s="1595">
        <f t="shared" si="71"/>
        <v>56693.98</v>
      </c>
      <c r="F365" s="471">
        <f t="shared" si="72"/>
        <v>56693.98</v>
      </c>
      <c r="G365" s="691">
        <f t="shared" si="73"/>
        <v>651980</v>
      </c>
      <c r="H365" s="659">
        <f>ROUND(IF('Заказ, cкидки и курсы валют'!$J$23*E365/1000*D365&lt;387,387,'Заказ, cкидки и курсы валют'!$J$23*E365/1000*D365)*(1-'Заказ, cкидки и курсы валют'!$I$12),2)</f>
        <v>651.98</v>
      </c>
      <c r="I365" s="168"/>
      <c r="J365" s="96">
        <f>ROUND(IF(H365&lt;'Заказ, cкидки и курсы валют'!$B$39,H365*0.54*100/(100-'Заказ, cкидки и курсы валют'!$C$39),IF(H365&lt;'Заказ, cкидки и курсы валют'!$B$40,H365*0.54*100/(100-'Заказ, cкидки и курсы валют'!$C$40),IF(H365&lt;'Заказ, cкидки и курсы валют'!$B$41,H365*0.54*100/(100-'Заказ, cкидки и курсы валют'!$C$41),IF(H365&lt;'Заказ, cкидки и курсы валют'!$B$42,H365*0.54*100/(100-'Заказ, cкидки и курсы валют'!$C$42),IF(H365&lt;'Заказ, cкидки и курсы валют'!$B$43,H365*0.54*100/(100-'Заказ, cкидки и курсы валют'!$C$43),H365))))),2)</f>
        <v>704.14</v>
      </c>
    </row>
    <row r="366" spans="1:10" ht="15" thickBot="1">
      <c r="A366" s="493" t="s">
        <v>8128</v>
      </c>
      <c r="B366" s="490" t="s">
        <v>3073</v>
      </c>
      <c r="C366" s="2388">
        <v>1290</v>
      </c>
      <c r="D366" s="38">
        <v>1</v>
      </c>
      <c r="E366" s="1595">
        <f t="shared" si="71"/>
        <v>96489.24</v>
      </c>
      <c r="F366" s="471">
        <f t="shared" si="72"/>
        <v>96489.24</v>
      </c>
      <c r="G366" s="691">
        <f t="shared" si="73"/>
        <v>1109630</v>
      </c>
      <c r="H366" s="659">
        <f>ROUND(IF('Заказ, cкидки и курсы валют'!$J$23*E366/1000*D366&lt;387,387,'Заказ, cкидки и курсы валют'!$J$23*E366/1000*D366)*(1-'Заказ, cкидки и курсы валют'!$I$12),2)</f>
        <v>1109.6300000000001</v>
      </c>
      <c r="I366" s="168"/>
      <c r="J366" s="96">
        <f>ROUND(IF(H366&lt;'Заказ, cкидки и курсы валют'!$B$39,H366*0.54*100/(100-'Заказ, cкидки и курсы валют'!$C$39),IF(H366&lt;'Заказ, cкидки и курсы валют'!$B$40,H366*0.54*100/(100-'Заказ, cкидки и курсы валют'!$C$40),IF(H366&lt;'Заказ, cкидки и курсы валют'!$B$41,H366*0.54*100/(100-'Заказ, cкидки и курсы валют'!$C$41),IF(H366&lt;'Заказ, cкидки и курсы валют'!$B$42,H366*0.54*100/(100-'Заказ, cкидки и курсы валют'!$C$42),IF(H366&lt;'Заказ, cкидки и курсы валют'!$B$43,H366*0.54*100/(100-'Заказ, cкидки и курсы валют'!$C$43),H366))))),2)</f>
        <v>1109.6300000000001</v>
      </c>
    </row>
    <row r="367" spans="1:10" ht="15" thickBot="1">
      <c r="A367" s="493" t="s">
        <v>8129</v>
      </c>
      <c r="B367" s="490" t="s">
        <v>3075</v>
      </c>
      <c r="C367" s="2388">
        <v>2300</v>
      </c>
      <c r="D367" s="38">
        <v>1</v>
      </c>
      <c r="E367" s="1595">
        <f t="shared" si="71"/>
        <v>173736.46</v>
      </c>
      <c r="F367" s="471">
        <f t="shared" si="72"/>
        <v>173736.46</v>
      </c>
      <c r="G367" s="691">
        <f t="shared" si="73"/>
        <v>1997970</v>
      </c>
      <c r="H367" s="659">
        <f>ROUND(IF('Заказ, cкидки и курсы валют'!$J$23*E367/1000*D367&lt;387,387,'Заказ, cкидки и курсы валют'!$J$23*E367/1000*D367)*(1-'Заказ, cкидки и курсы валют'!$I$12),2)</f>
        <v>1997.97</v>
      </c>
      <c r="I367" s="168"/>
      <c r="J367" s="96">
        <f>ROUND(IF(H367&lt;'Заказ, cкидки и курсы валют'!$B$39,H367*0.54*100/(100-'Заказ, cкидки и курсы валют'!$C$39),IF(H367&lt;'Заказ, cкидки и курсы валют'!$B$40,H367*0.54*100/(100-'Заказ, cкидки и курсы валют'!$C$40),IF(H367&lt;'Заказ, cкидки и курсы валют'!$B$41,H367*0.54*100/(100-'Заказ, cкидки и курсы валют'!$C$41),IF(H367&lt;'Заказ, cкидки и курсы валют'!$B$42,H367*0.54*100/(100-'Заказ, cкидки и курсы валют'!$C$42),IF(H367&lt;'Заказ, cкидки и курсы валют'!$B$43,H367*0.54*100/(100-'Заказ, cкидки и курсы валют'!$C$43),H367))))),2)</f>
        <v>1997.97</v>
      </c>
    </row>
    <row r="368" spans="1:10" ht="15" thickBot="1">
      <c r="A368" s="521" t="s">
        <v>8130</v>
      </c>
      <c r="B368" s="777" t="s">
        <v>3076</v>
      </c>
      <c r="C368" s="2299">
        <v>3600</v>
      </c>
      <c r="D368" s="188">
        <v>1</v>
      </c>
      <c r="E368" s="1595">
        <f t="shared" si="71"/>
        <v>294078.90000000002</v>
      </c>
      <c r="F368" s="775">
        <f t="shared" si="72"/>
        <v>294078.90000000002</v>
      </c>
      <c r="G368" s="691">
        <f t="shared" si="73"/>
        <v>3381910</v>
      </c>
      <c r="H368" s="659">
        <f>ROUND(IF('Заказ, cкидки и курсы валют'!$J$23*E368/1000*D368&lt;387,387,'Заказ, cкидки и курсы валют'!$J$23*E368/1000*D368)*(1-'Заказ, cкидки и курсы валют'!$I$12),2)</f>
        <v>3381.91</v>
      </c>
      <c r="I368" s="170"/>
      <c r="J368" s="96">
        <f>ROUND(IF(H368&lt;'Заказ, cкидки и курсы валют'!$B$39,H368*0.54*100/(100-'Заказ, cкидки и курсы валют'!$C$39),IF(H368&lt;'Заказ, cкидки и курсы валют'!$B$40,H368*0.54*100/(100-'Заказ, cкидки и курсы валют'!$C$40),IF(H368&lt;'Заказ, cкидки и курсы валют'!$B$41,H368*0.54*100/(100-'Заказ, cкидки и курсы валют'!$C$41),IF(H368&lt;'Заказ, cкидки и курсы валют'!$B$42,H368*0.54*100/(100-'Заказ, cкидки и курсы валют'!$C$42),IF(H368&lt;'Заказ, cкидки и курсы валют'!$B$43,H368*0.54*100/(100-'Заказ, cкидки и курсы валют'!$C$43),H368))))),2)</f>
        <v>3381.91</v>
      </c>
    </row>
    <row r="369" spans="1:10" ht="13" thickBot="1"/>
    <row r="370" spans="1:10" ht="31.5" customHeight="1">
      <c r="A370" s="904"/>
      <c r="B370" s="905"/>
      <c r="C370" s="2383"/>
      <c r="D370" s="64" t="s">
        <v>6250</v>
      </c>
      <c r="E370" s="428"/>
      <c r="F370" s="513"/>
      <c r="G370" s="442"/>
      <c r="H370" s="67"/>
      <c r="I370" s="68"/>
    </row>
    <row r="371" spans="1:10" ht="48" customHeight="1">
      <c r="A371" s="890"/>
      <c r="C371" s="2377"/>
      <c r="D371" s="70"/>
      <c r="E371" s="430"/>
      <c r="F371" s="514"/>
      <c r="G371" s="488"/>
      <c r="H371" s="16"/>
      <c r="I371" s="132"/>
    </row>
    <row r="372" spans="1:10" ht="27.75" customHeight="1">
      <c r="A372" s="890"/>
      <c r="C372" s="2377"/>
      <c r="D372" s="70"/>
      <c r="E372" s="430"/>
      <c r="F372" s="514"/>
      <c r="G372" s="488"/>
      <c r="H372" s="16"/>
      <c r="I372" s="132"/>
    </row>
    <row r="373" spans="1:10" ht="13">
      <c r="A373" s="890"/>
      <c r="C373" s="2377"/>
      <c r="D373" s="70"/>
      <c r="E373" s="430"/>
      <c r="F373" s="514"/>
      <c r="G373" s="488"/>
      <c r="H373" s="16"/>
      <c r="I373" s="132"/>
    </row>
    <row r="374" spans="1:10" ht="18.5" thickBot="1">
      <c r="A374" s="2251" t="s">
        <v>7302</v>
      </c>
      <c r="B374" s="897"/>
      <c r="C374" s="2345"/>
      <c r="D374" s="72"/>
      <c r="E374" s="431"/>
      <c r="F374" s="515"/>
      <c r="G374" s="489"/>
      <c r="H374" s="136"/>
      <c r="I374" s="137"/>
      <c r="J374" s="653"/>
    </row>
    <row r="375" spans="1:10" ht="30">
      <c r="A375" s="1519" t="s">
        <v>1013</v>
      </c>
      <c r="B375" s="1520" t="s">
        <v>1014</v>
      </c>
      <c r="C375" s="2286" t="s">
        <v>665</v>
      </c>
      <c r="D375" s="158" t="s">
        <v>2923</v>
      </c>
      <c r="E375" s="432" t="s">
        <v>10284</v>
      </c>
      <c r="F375" s="516" t="s">
        <v>2578</v>
      </c>
      <c r="G375" s="506" t="s">
        <v>2427</v>
      </c>
      <c r="H375" s="264" t="s">
        <v>493</v>
      </c>
      <c r="I375" s="160" t="s">
        <v>4003</v>
      </c>
      <c r="J375" s="653"/>
    </row>
    <row r="376" spans="1:10" ht="13.5" thickBot="1">
      <c r="A376" s="1519"/>
      <c r="B376" s="1680"/>
      <c r="C376" s="2286" t="s">
        <v>3419</v>
      </c>
      <c r="D376" s="313" t="s">
        <v>2428</v>
      </c>
      <c r="E376" s="437" t="s">
        <v>264</v>
      </c>
      <c r="F376" s="830">
        <f>'Заказ, cкидки и курсы валют'!$I$12</f>
        <v>0</v>
      </c>
      <c r="G376" s="765"/>
      <c r="H376" s="358"/>
      <c r="I376" s="252"/>
      <c r="J376" s="653"/>
    </row>
    <row r="377" spans="1:10" ht="14.15" customHeight="1">
      <c r="A377" s="799" t="s">
        <v>6251</v>
      </c>
      <c r="B377" s="1877" t="s">
        <v>3437</v>
      </c>
      <c r="C377" s="2299">
        <v>35.46</v>
      </c>
      <c r="D377" s="792">
        <v>600</v>
      </c>
      <c r="E377" s="877">
        <v>3574.87</v>
      </c>
      <c r="F377" s="779">
        <f>ROUND(E377*(1-$F$10),2)</f>
        <v>3574.87</v>
      </c>
      <c r="G377" s="780">
        <f>'Заказ, cкидки и курсы валют'!$J$23*F377</f>
        <v>41111.004999999997</v>
      </c>
      <c r="H377" s="310">
        <f>ROUND((D377/1000)*G377,2)</f>
        <v>24666.6</v>
      </c>
      <c r="I377" s="263"/>
    </row>
    <row r="378" spans="1:10" ht="14.15" customHeight="1">
      <c r="A378" s="493" t="s">
        <v>6252</v>
      </c>
      <c r="B378" s="490" t="s">
        <v>3438</v>
      </c>
      <c r="C378" s="2299">
        <v>50</v>
      </c>
      <c r="D378" s="38">
        <v>350</v>
      </c>
      <c r="E378" s="877">
        <v>4190.24</v>
      </c>
      <c r="F378" s="471">
        <f t="shared" ref="F378:F386" si="74">ROUND(E378*(1-$F$10),2)</f>
        <v>4190.24</v>
      </c>
      <c r="G378" s="691">
        <f>'Заказ, cкидки и курсы валют'!$J$23*F378</f>
        <v>48187.759999999995</v>
      </c>
      <c r="H378" s="96">
        <f t="shared" ref="H378:H386" si="75">ROUND((D378/1000)*G378,2)</f>
        <v>16865.72</v>
      </c>
      <c r="I378" s="168"/>
    </row>
    <row r="379" spans="1:10" ht="14.15" customHeight="1">
      <c r="A379" s="493" t="s">
        <v>6253</v>
      </c>
      <c r="B379" s="490" t="s">
        <v>3439</v>
      </c>
      <c r="C379" s="2388">
        <v>91</v>
      </c>
      <c r="D379" s="38">
        <v>250</v>
      </c>
      <c r="E379" s="877">
        <v>5363.45</v>
      </c>
      <c r="F379" s="471">
        <f t="shared" si="74"/>
        <v>5363.45</v>
      </c>
      <c r="G379" s="691">
        <f>'Заказ, cкидки и курсы валют'!$J$23*F379</f>
        <v>61679.674999999996</v>
      </c>
      <c r="H379" s="96">
        <f t="shared" si="75"/>
        <v>15419.92</v>
      </c>
      <c r="I379" s="168"/>
    </row>
    <row r="380" spans="1:10" ht="14.15" customHeight="1">
      <c r="A380" s="493" t="s">
        <v>6254</v>
      </c>
      <c r="B380" s="490" t="s">
        <v>3069</v>
      </c>
      <c r="C380" s="2388">
        <v>160</v>
      </c>
      <c r="D380" s="38">
        <v>120</v>
      </c>
      <c r="E380" s="877">
        <v>7801.89</v>
      </c>
      <c r="F380" s="471">
        <f t="shared" si="74"/>
        <v>7801.89</v>
      </c>
      <c r="G380" s="691">
        <f>'Заказ, cкидки и курсы валют'!$J$23*F380</f>
        <v>89721.735000000001</v>
      </c>
      <c r="H380" s="96">
        <f t="shared" si="75"/>
        <v>10766.61</v>
      </c>
      <c r="I380" s="168"/>
    </row>
    <row r="381" spans="1:10" ht="14.15" customHeight="1">
      <c r="A381" s="493" t="s">
        <v>6255</v>
      </c>
      <c r="B381" s="490" t="s">
        <v>3070</v>
      </c>
      <c r="C381" s="2388">
        <v>255</v>
      </c>
      <c r="D381" s="38">
        <v>60</v>
      </c>
      <c r="E381" s="877">
        <v>11348.7</v>
      </c>
      <c r="F381" s="471">
        <f t="shared" si="74"/>
        <v>11348.7</v>
      </c>
      <c r="G381" s="691">
        <f>'Заказ, cкидки и курсы валют'!$J$23*F381</f>
        <v>130510.05</v>
      </c>
      <c r="H381" s="96">
        <f t="shared" si="75"/>
        <v>7830.6</v>
      </c>
      <c r="I381" s="168"/>
    </row>
    <row r="382" spans="1:10" ht="14.15" customHeight="1">
      <c r="A382" s="493" t="s">
        <v>6256</v>
      </c>
      <c r="B382" s="490" t="s">
        <v>3071</v>
      </c>
      <c r="C382" s="2388">
        <v>400</v>
      </c>
      <c r="D382" s="38">
        <v>60</v>
      </c>
      <c r="E382" s="877">
        <v>17295.830000000002</v>
      </c>
      <c r="F382" s="471">
        <f t="shared" si="74"/>
        <v>17295.830000000002</v>
      </c>
      <c r="G382" s="691">
        <f>'Заказ, cкидки и курсы валют'!$J$23*F382</f>
        <v>198902.04500000001</v>
      </c>
      <c r="H382" s="96">
        <f t="shared" si="75"/>
        <v>11934.12</v>
      </c>
      <c r="I382" s="168"/>
    </row>
    <row r="383" spans="1:10" ht="14.15" customHeight="1">
      <c r="A383" s="493" t="s">
        <v>6257</v>
      </c>
      <c r="B383" s="490" t="s">
        <v>3072</v>
      </c>
      <c r="C383" s="2388">
        <v>600</v>
      </c>
      <c r="D383" s="38">
        <v>40</v>
      </c>
      <c r="E383" s="877">
        <v>24373.32</v>
      </c>
      <c r="F383" s="471">
        <f t="shared" si="74"/>
        <v>24373.32</v>
      </c>
      <c r="G383" s="691">
        <f>'Заказ, cкидки и курсы валют'!$J$23*F383</f>
        <v>280293.18</v>
      </c>
      <c r="H383" s="96">
        <f t="shared" si="75"/>
        <v>11211.73</v>
      </c>
      <c r="I383" s="168"/>
    </row>
    <row r="384" spans="1:10" ht="14.15" customHeight="1">
      <c r="A384" s="493" t="s">
        <v>6258</v>
      </c>
      <c r="B384" s="490" t="s">
        <v>3073</v>
      </c>
      <c r="C384" s="2388">
        <v>1250</v>
      </c>
      <c r="D384" s="38">
        <v>20</v>
      </c>
      <c r="E384" s="877">
        <v>44099.49</v>
      </c>
      <c r="F384" s="471">
        <f t="shared" si="74"/>
        <v>44099.49</v>
      </c>
      <c r="G384" s="691">
        <f>'Заказ, cкидки и курсы валют'!$J$23*F384</f>
        <v>507144.13499999995</v>
      </c>
      <c r="H384" s="96">
        <f t="shared" si="75"/>
        <v>10142.879999999999</v>
      </c>
      <c r="I384" s="168"/>
    </row>
    <row r="385" spans="1:10" ht="14.15" customHeight="1">
      <c r="A385" s="493" t="s">
        <v>6259</v>
      </c>
      <c r="B385" s="490" t="s">
        <v>3075</v>
      </c>
      <c r="C385" s="2388">
        <v>2070</v>
      </c>
      <c r="D385" s="38">
        <v>10</v>
      </c>
      <c r="E385" s="877">
        <v>81975.03</v>
      </c>
      <c r="F385" s="471">
        <f t="shared" si="74"/>
        <v>81975.03</v>
      </c>
      <c r="G385" s="691">
        <f>'Заказ, cкидки и курсы валют'!$J$23*F385</f>
        <v>942712.84499999997</v>
      </c>
      <c r="H385" s="96">
        <f t="shared" si="75"/>
        <v>9427.1299999999992</v>
      </c>
      <c r="I385" s="168"/>
    </row>
    <row r="386" spans="1:10" ht="14.15" customHeight="1" thickBot="1">
      <c r="A386" s="521" t="s">
        <v>6260</v>
      </c>
      <c r="B386" s="777" t="s">
        <v>3076</v>
      </c>
      <c r="C386" s="2299">
        <v>3250</v>
      </c>
      <c r="D386" s="188">
        <v>5</v>
      </c>
      <c r="E386" s="877">
        <v>149798.48000000001</v>
      </c>
      <c r="F386" s="775">
        <f t="shared" si="74"/>
        <v>149798.48000000001</v>
      </c>
      <c r="G386" s="776">
        <f>'Заказ, cкидки и курсы валют'!$J$23*F386</f>
        <v>1722682.52</v>
      </c>
      <c r="H386" s="142">
        <f t="shared" si="75"/>
        <v>8613.41</v>
      </c>
      <c r="I386" s="170"/>
    </row>
    <row r="387" spans="1:10" ht="13" thickBot="1"/>
    <row r="388" spans="1:10" ht="18">
      <c r="A388" s="904"/>
      <c r="B388" s="905"/>
      <c r="C388" s="2383"/>
      <c r="D388" s="64" t="s">
        <v>6250</v>
      </c>
      <c r="E388" s="428"/>
      <c r="F388" s="513"/>
      <c r="G388" s="442"/>
      <c r="H388" s="128"/>
      <c r="I388" s="68"/>
    </row>
    <row r="389" spans="1:10" ht="13">
      <c r="A389" s="890"/>
      <c r="C389" s="2377"/>
      <c r="D389" s="70"/>
      <c r="E389" s="430"/>
      <c r="F389" s="514"/>
      <c r="G389" s="488"/>
      <c r="H389" s="16"/>
      <c r="I389" s="132"/>
    </row>
    <row r="390" spans="1:10" ht="13">
      <c r="A390" s="890"/>
      <c r="C390" s="2377"/>
      <c r="D390" s="70"/>
      <c r="E390" s="430"/>
      <c r="F390" s="514"/>
      <c r="G390" s="488"/>
      <c r="H390" s="16"/>
      <c r="I390" s="132"/>
    </row>
    <row r="391" spans="1:10" ht="13">
      <c r="A391" s="890"/>
      <c r="C391" s="2377"/>
      <c r="D391" s="70"/>
      <c r="E391" s="430"/>
      <c r="F391" s="514"/>
      <c r="G391" s="488"/>
      <c r="H391" s="16"/>
      <c r="I391" s="132"/>
    </row>
    <row r="392" spans="1:10" ht="18.5" thickBot="1">
      <c r="A392" s="2044" t="s">
        <v>7303</v>
      </c>
      <c r="B392" s="2043"/>
      <c r="C392" s="2345"/>
      <c r="D392" s="136"/>
      <c r="E392" s="438"/>
      <c r="F392" s="515"/>
      <c r="G392" s="489"/>
      <c r="H392" s="136"/>
      <c r="I392" s="137"/>
    </row>
    <row r="393" spans="1:10" ht="30">
      <c r="A393" s="1519" t="s">
        <v>1013</v>
      </c>
      <c r="B393" s="1520" t="s">
        <v>1014</v>
      </c>
      <c r="C393" s="2286" t="s">
        <v>665</v>
      </c>
      <c r="D393" s="158" t="s">
        <v>2923</v>
      </c>
      <c r="E393" s="432" t="s">
        <v>10284</v>
      </c>
      <c r="F393" s="516" t="s">
        <v>2578</v>
      </c>
      <c r="G393" s="506" t="s">
        <v>2427</v>
      </c>
      <c r="H393" s="264" t="s">
        <v>493</v>
      </c>
      <c r="I393" s="160" t="s">
        <v>4003</v>
      </c>
      <c r="J393" s="2868" t="s">
        <v>11229</v>
      </c>
    </row>
    <row r="394" spans="1:10" ht="18" customHeight="1" thickBot="1">
      <c r="A394" s="1519"/>
      <c r="B394" s="1680"/>
      <c r="C394" s="2286" t="s">
        <v>3419</v>
      </c>
      <c r="D394" s="313" t="s">
        <v>2428</v>
      </c>
      <c r="E394" s="437" t="s">
        <v>264</v>
      </c>
      <c r="F394" s="830">
        <f>'Заказ, cкидки и курсы валют'!$I$12</f>
        <v>0</v>
      </c>
      <c r="G394" s="765"/>
      <c r="H394" s="358"/>
      <c r="I394" s="252"/>
      <c r="J394" s="2873"/>
    </row>
    <row r="395" spans="1:10" ht="13">
      <c r="A395" s="799" t="s">
        <v>6261</v>
      </c>
      <c r="B395" s="1877" t="s">
        <v>3437</v>
      </c>
      <c r="C395" s="2299">
        <v>35.46</v>
      </c>
      <c r="D395" s="316">
        <v>50</v>
      </c>
      <c r="E395" s="1603">
        <f>E377*1.2</f>
        <v>4289.8440000000001</v>
      </c>
      <c r="F395" s="779">
        <f>ROUND(E395*(1-$F$10),2)</f>
        <v>4289.84</v>
      </c>
      <c r="G395" s="780">
        <f>'Заказ, cкидки и курсы валют'!$J$23*F395</f>
        <v>49333.16</v>
      </c>
      <c r="H395" s="310">
        <f>ROUND((D395/1000)*G395,2)</f>
        <v>2466.66</v>
      </c>
      <c r="I395" s="263"/>
      <c r="J395" s="96">
        <f>ROUND(IF(H395&lt;'Заказ, cкидки и курсы валют'!$B$39,H395*0.54*100/(100-'Заказ, cкидки и курсы валют'!$C$39),IF(H395&lt;'Заказ, cкидки и курсы валют'!$B$40,H395*0.54*100/(100-'Заказ, cкидки и курсы валют'!$C$40),IF(H395&lt;'Заказ, cкидки и курсы валют'!$B$41,H395*0.54*100/(100-'Заказ, cкидки и курсы валют'!$C$41),IF(H395&lt;'Заказ, cкидки и курсы валют'!$B$42,H395*0.54*100/(100-'Заказ, cкидки и курсы валют'!$C$42),IF(H395&lt;'Заказ, cкидки и курсы валют'!$B$43,H395*0.54*100/(100-'Заказ, cкидки и курсы валют'!$C$43),H395))))),2)</f>
        <v>2466.66</v>
      </c>
    </row>
    <row r="396" spans="1:10" ht="13">
      <c r="A396" s="493" t="s">
        <v>6262</v>
      </c>
      <c r="B396" s="490" t="s">
        <v>3438</v>
      </c>
      <c r="C396" s="2299">
        <v>50</v>
      </c>
      <c r="D396" s="40">
        <v>30</v>
      </c>
      <c r="E396" s="1602">
        <f>E378*1.2</f>
        <v>5028.2879999999996</v>
      </c>
      <c r="F396" s="471">
        <f t="shared" ref="F396:F397" si="76">ROUND(E396*(1-$F$10),2)</f>
        <v>5028.29</v>
      </c>
      <c r="G396" s="691">
        <f>'Заказ, cкидки и курсы валют'!$J$23*F396</f>
        <v>57825.334999999999</v>
      </c>
      <c r="H396" s="96">
        <f t="shared" ref="H396:H397" si="77">ROUND((D396/1000)*G396,2)</f>
        <v>1734.76</v>
      </c>
      <c r="I396" s="168"/>
      <c r="J396" s="96">
        <f>ROUND(IF(H396&lt;'Заказ, cкидки и курсы валют'!$B$39,H396*0.54*100/(100-'Заказ, cкидки и курсы валют'!$C$39),IF(H396&lt;'Заказ, cкидки и курсы валют'!$B$40,H396*0.54*100/(100-'Заказ, cкидки и курсы валют'!$C$40),IF(H396&lt;'Заказ, cкидки и курсы валют'!$B$41,H396*0.54*100/(100-'Заказ, cкидки и курсы валют'!$C$41),IF(H396&lt;'Заказ, cкидки и курсы валют'!$B$42,H396*0.54*100/(100-'Заказ, cкидки и курсы валют'!$C$42),IF(H396&lt;'Заказ, cкидки и курсы валют'!$B$43,H396*0.54*100/(100-'Заказ, cкидки и курсы валют'!$C$43),H396))))),2)</f>
        <v>1734.76</v>
      </c>
    </row>
    <row r="397" spans="1:10" ht="13.5" thickBot="1">
      <c r="A397" s="521" t="s">
        <v>6263</v>
      </c>
      <c r="B397" s="1878" t="s">
        <v>3439</v>
      </c>
      <c r="C397" s="2388">
        <v>91</v>
      </c>
      <c r="D397" s="172">
        <v>20</v>
      </c>
      <c r="E397" s="1604">
        <f t="shared" ref="E397" si="78">E379*1.2</f>
        <v>6436.1399999999994</v>
      </c>
      <c r="F397" s="775">
        <f t="shared" si="76"/>
        <v>6436.14</v>
      </c>
      <c r="G397" s="776">
        <f>'Заказ, cкидки и курсы валют'!$J$23*F397</f>
        <v>74015.61</v>
      </c>
      <c r="H397" s="142">
        <f t="shared" si="77"/>
        <v>1480.31</v>
      </c>
      <c r="I397" s="170"/>
      <c r="J397" s="96">
        <f>ROUND(IF(H397&lt;'Заказ, cкидки и курсы валют'!$B$39,H397*0.54*100/(100-'Заказ, cкидки и курсы валют'!$C$39),IF(H397&lt;'Заказ, cкидки и курсы валют'!$B$40,H397*0.54*100/(100-'Заказ, cкидки и курсы валют'!$C$40),IF(H397&lt;'Заказ, cкидки и курсы валют'!$B$41,H397*0.54*100/(100-'Заказ, cкидки и курсы валют'!$C$41),IF(H397&lt;'Заказ, cкидки и курсы валют'!$B$42,H397*0.54*100/(100-'Заказ, cкидки и курсы валют'!$C$42),IF(H397&lt;'Заказ, cкидки и курсы валют'!$B$43,H397*0.54*100/(100-'Заказ, cкидки и курсы валют'!$C$43),H397))))),2)</f>
        <v>1480.31</v>
      </c>
    </row>
    <row r="398" spans="1:10" ht="24" customHeight="1" thickBot="1"/>
    <row r="399" spans="1:10" ht="43.5" customHeight="1">
      <c r="A399" s="904"/>
      <c r="B399" s="905"/>
      <c r="C399" s="2383"/>
      <c r="D399" s="64" t="s">
        <v>6250</v>
      </c>
      <c r="E399" s="428"/>
      <c r="F399" s="513"/>
      <c r="G399" s="442"/>
      <c r="H399" s="67"/>
      <c r="I399" s="68"/>
    </row>
    <row r="400" spans="1:10" ht="21" customHeight="1">
      <c r="A400" s="890"/>
      <c r="C400" s="2377"/>
      <c r="D400" s="70"/>
      <c r="E400" s="430"/>
      <c r="F400" s="514"/>
      <c r="G400" s="488"/>
      <c r="H400" s="16"/>
      <c r="I400" s="132"/>
    </row>
    <row r="401" spans="1:10" ht="13">
      <c r="A401" s="890"/>
      <c r="C401" s="2377"/>
      <c r="D401" s="70"/>
      <c r="E401" s="430"/>
      <c r="F401" s="514"/>
      <c r="G401" s="488"/>
      <c r="H401" s="16"/>
      <c r="I401" s="132"/>
    </row>
    <row r="402" spans="1:10" ht="13">
      <c r="A402" s="890"/>
      <c r="C402" s="2377"/>
      <c r="D402" s="70"/>
      <c r="E402" s="430"/>
      <c r="F402" s="514"/>
      <c r="G402" s="488"/>
      <c r="H402" s="16"/>
      <c r="I402" s="132"/>
    </row>
    <row r="403" spans="1:10" ht="18.5" thickBot="1">
      <c r="A403" s="1835" t="s">
        <v>7304</v>
      </c>
      <c r="B403" s="1836"/>
      <c r="C403" s="2345"/>
      <c r="D403" s="72"/>
      <c r="E403" s="431"/>
      <c r="F403" s="515"/>
      <c r="G403" s="489"/>
      <c r="H403" s="136"/>
      <c r="I403" s="137"/>
    </row>
    <row r="404" spans="1:10" ht="30">
      <c r="A404" s="1519" t="s">
        <v>1013</v>
      </c>
      <c r="B404" s="1520" t="s">
        <v>1014</v>
      </c>
      <c r="C404" s="2286" t="s">
        <v>665</v>
      </c>
      <c r="D404" s="158" t="s">
        <v>2923</v>
      </c>
      <c r="E404" s="432" t="s">
        <v>10284</v>
      </c>
      <c r="F404" s="516" t="s">
        <v>2578</v>
      </c>
      <c r="G404" s="506" t="s">
        <v>2427</v>
      </c>
      <c r="H404" s="264" t="s">
        <v>493</v>
      </c>
      <c r="I404" s="160" t="s">
        <v>4003</v>
      </c>
      <c r="J404" s="2868" t="s">
        <v>11229</v>
      </c>
    </row>
    <row r="405" spans="1:10" ht="21.75" customHeight="1" thickBot="1">
      <c r="A405" s="1519"/>
      <c r="B405" s="1680"/>
      <c r="C405" s="2286" t="s">
        <v>3419</v>
      </c>
      <c r="D405" s="313" t="s">
        <v>2428</v>
      </c>
      <c r="E405" s="437" t="s">
        <v>264</v>
      </c>
      <c r="F405" s="830">
        <f>'Заказ, cкидки и курсы валют'!$I$12</f>
        <v>0</v>
      </c>
      <c r="G405" s="765"/>
      <c r="H405" s="358"/>
      <c r="I405" s="252"/>
      <c r="J405" s="2873"/>
    </row>
    <row r="406" spans="1:10" ht="14.15" customHeight="1" thickBot="1">
      <c r="A406" s="799" t="s">
        <v>8131</v>
      </c>
      <c r="B406" s="1877" t="s">
        <v>3437</v>
      </c>
      <c r="C406" s="2299">
        <v>35.46</v>
      </c>
      <c r="D406" s="792">
        <v>1</v>
      </c>
      <c r="E406" s="1595">
        <f>(E377*2)+(1000/D406*7.5)</f>
        <v>14649.74</v>
      </c>
      <c r="F406" s="779">
        <f>ROUND(E406*(1-$F$10),2)</f>
        <v>14649.74</v>
      </c>
      <c r="G406" s="691">
        <f>H406/D406*1000</f>
        <v>387000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63"/>
      <c r="J406" s="96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</row>
    <row r="407" spans="1:10" ht="14.15" customHeight="1" thickBot="1">
      <c r="A407" s="493" t="s">
        <v>8132</v>
      </c>
      <c r="B407" s="490" t="s">
        <v>3438</v>
      </c>
      <c r="C407" s="2299">
        <v>50</v>
      </c>
      <c r="D407" s="38">
        <v>1</v>
      </c>
      <c r="E407" s="1595">
        <f t="shared" ref="E407:E415" si="79">(E378*2)+(1000/D407*7.5)</f>
        <v>15880.48</v>
      </c>
      <c r="F407" s="471">
        <f t="shared" ref="F407:F415" si="80">ROUND(E407*(1-$F$10),2)</f>
        <v>15880.48</v>
      </c>
      <c r="G407" s="691">
        <f t="shared" ref="G407:G415" si="81">H407/D407*1000</f>
        <v>387000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168"/>
      <c r="J407" s="96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</row>
    <row r="408" spans="1:10" ht="14.15" customHeight="1" thickBot="1">
      <c r="A408" s="493" t="s">
        <v>8133</v>
      </c>
      <c r="B408" s="490" t="s">
        <v>3439</v>
      </c>
      <c r="C408" s="2388">
        <v>91</v>
      </c>
      <c r="D408" s="38">
        <v>1</v>
      </c>
      <c r="E408" s="1595">
        <f t="shared" si="79"/>
        <v>18226.900000000001</v>
      </c>
      <c r="F408" s="471">
        <f t="shared" si="80"/>
        <v>18226.900000000001</v>
      </c>
      <c r="G408" s="691">
        <f t="shared" si="81"/>
        <v>387000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168"/>
      <c r="J408" s="96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</row>
    <row r="409" spans="1:10" ht="14.15" customHeight="1" thickBot="1">
      <c r="A409" s="493" t="s">
        <v>8134</v>
      </c>
      <c r="B409" s="490" t="s">
        <v>3069</v>
      </c>
      <c r="C409" s="2388">
        <v>160</v>
      </c>
      <c r="D409" s="38">
        <v>1</v>
      </c>
      <c r="E409" s="1595">
        <f t="shared" si="79"/>
        <v>23103.78</v>
      </c>
      <c r="F409" s="471">
        <f t="shared" si="80"/>
        <v>23103.78</v>
      </c>
      <c r="G409" s="691">
        <f t="shared" si="81"/>
        <v>387000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168"/>
      <c r="J409" s="96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</row>
    <row r="410" spans="1:10" ht="14.15" customHeight="1" thickBot="1">
      <c r="A410" s="493" t="s">
        <v>8135</v>
      </c>
      <c r="B410" s="490" t="s">
        <v>3070</v>
      </c>
      <c r="C410" s="2388">
        <v>255</v>
      </c>
      <c r="D410" s="38">
        <v>1</v>
      </c>
      <c r="E410" s="1595">
        <f t="shared" si="79"/>
        <v>30197.4</v>
      </c>
      <c r="F410" s="471">
        <f t="shared" si="80"/>
        <v>30197.4</v>
      </c>
      <c r="G410" s="691">
        <f t="shared" si="81"/>
        <v>387000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168"/>
      <c r="J410" s="96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</row>
    <row r="411" spans="1:10" ht="14.15" customHeight="1" thickBot="1">
      <c r="A411" s="493" t="s">
        <v>8136</v>
      </c>
      <c r="B411" s="490" t="s">
        <v>3071</v>
      </c>
      <c r="C411" s="2388">
        <v>400</v>
      </c>
      <c r="D411" s="38">
        <v>1</v>
      </c>
      <c r="E411" s="1595">
        <f t="shared" si="79"/>
        <v>42091.66</v>
      </c>
      <c r="F411" s="471">
        <f t="shared" si="80"/>
        <v>42091.66</v>
      </c>
      <c r="G411" s="691">
        <f t="shared" si="81"/>
        <v>484050</v>
      </c>
      <c r="H411" s="659">
        <f>ROUND(IF('Заказ, cкидки и курсы валют'!$J$23*E411/1000*D411&lt;387,387,'Заказ, cкидки и курсы валют'!$J$23*E411/1000*D411)*(1-'Заказ, cкидки и курсы валют'!$I$12),2)</f>
        <v>484.05</v>
      </c>
      <c r="I411" s="168"/>
      <c r="J411" s="96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580.86</v>
      </c>
    </row>
    <row r="412" spans="1:10" ht="14.15" customHeight="1" thickBot="1">
      <c r="A412" s="493" t="s">
        <v>8137</v>
      </c>
      <c r="B412" s="490" t="s">
        <v>3072</v>
      </c>
      <c r="C412" s="2388">
        <v>600</v>
      </c>
      <c r="D412" s="38">
        <v>1</v>
      </c>
      <c r="E412" s="1595">
        <f t="shared" si="79"/>
        <v>56246.64</v>
      </c>
      <c r="F412" s="471">
        <f t="shared" si="80"/>
        <v>56246.64</v>
      </c>
      <c r="G412" s="691">
        <f t="shared" si="81"/>
        <v>646840</v>
      </c>
      <c r="H412" s="659">
        <f>ROUND(IF('Заказ, cкидки и курсы валют'!$J$23*E412/1000*D412&lt;387,387,'Заказ, cкидки и курсы валют'!$J$23*E412/1000*D412)*(1-'Заказ, cкидки и курсы валют'!$I$12),2)</f>
        <v>646.84</v>
      </c>
      <c r="I412" s="168"/>
      <c r="J412" s="96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698.59</v>
      </c>
    </row>
    <row r="413" spans="1:10" ht="14.15" customHeight="1" thickBot="1">
      <c r="A413" s="493" t="s">
        <v>8138</v>
      </c>
      <c r="B413" s="490" t="s">
        <v>3073</v>
      </c>
      <c r="C413" s="2388">
        <v>1250</v>
      </c>
      <c r="D413" s="38">
        <v>1</v>
      </c>
      <c r="E413" s="1595">
        <f t="shared" si="79"/>
        <v>95698.98</v>
      </c>
      <c r="F413" s="471">
        <f t="shared" si="80"/>
        <v>95698.98</v>
      </c>
      <c r="G413" s="691">
        <f t="shared" si="81"/>
        <v>1100540</v>
      </c>
      <c r="H413" s="659">
        <f>ROUND(IF('Заказ, cкидки и курсы валют'!$J$23*E413/1000*D413&lt;387,387,'Заказ, cкидки и курсы валют'!$J$23*E413/1000*D413)*(1-'Заказ, cкидки и курсы валют'!$I$12),2)</f>
        <v>1100.54</v>
      </c>
      <c r="I413" s="168"/>
      <c r="J413" s="96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1100.54</v>
      </c>
    </row>
    <row r="414" spans="1:10" ht="14.15" customHeight="1" thickBot="1">
      <c r="A414" s="493" t="s">
        <v>8139</v>
      </c>
      <c r="B414" s="490" t="s">
        <v>3075</v>
      </c>
      <c r="C414" s="2388">
        <v>2070</v>
      </c>
      <c r="D414" s="38">
        <v>1</v>
      </c>
      <c r="E414" s="1595">
        <f t="shared" si="79"/>
        <v>171450.06</v>
      </c>
      <c r="F414" s="471">
        <f t="shared" si="80"/>
        <v>171450.06</v>
      </c>
      <c r="G414" s="691">
        <f t="shared" si="81"/>
        <v>1971680</v>
      </c>
      <c r="H414" s="659">
        <f>ROUND(IF('Заказ, cкидки и курсы валют'!$J$23*E414/1000*D414&lt;387,387,'Заказ, cкидки и курсы валют'!$J$23*E414/1000*D414)*(1-'Заказ, cкидки и курсы валют'!$I$12),2)</f>
        <v>1971.68</v>
      </c>
      <c r="I414" s="168"/>
      <c r="J414" s="96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1971.68</v>
      </c>
    </row>
    <row r="415" spans="1:10" ht="14.15" customHeight="1" thickBot="1">
      <c r="A415" s="521" t="s">
        <v>8140</v>
      </c>
      <c r="B415" s="777" t="s">
        <v>3076</v>
      </c>
      <c r="C415" s="2299">
        <v>3250</v>
      </c>
      <c r="D415" s="188">
        <v>1</v>
      </c>
      <c r="E415" s="1595">
        <f t="shared" si="79"/>
        <v>307096.96000000002</v>
      </c>
      <c r="F415" s="775">
        <f t="shared" si="80"/>
        <v>307096.96000000002</v>
      </c>
      <c r="G415" s="691">
        <f t="shared" si="81"/>
        <v>3531620</v>
      </c>
      <c r="H415" s="659">
        <f>ROUND(IF('Заказ, cкидки и курсы валют'!$J$23*E415/1000*D415&lt;387,387,'Заказ, cкидки и курсы валют'!$J$23*E415/1000*D415)*(1-'Заказ, cкидки и курсы валют'!$I$12),2)</f>
        <v>3531.62</v>
      </c>
      <c r="I415" s="170"/>
      <c r="J415" s="96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3531.62</v>
      </c>
    </row>
    <row r="416" spans="1:10" ht="18">
      <c r="C416" s="2383" t="s">
        <v>11060</v>
      </c>
      <c r="D416" s="428"/>
      <c r="E416" s="428"/>
      <c r="F416" s="442"/>
      <c r="G416" s="67"/>
      <c r="J416" s="653"/>
    </row>
    <row r="417" spans="1:10" ht="13">
      <c r="A417" s="890"/>
      <c r="C417" s="2377"/>
      <c r="D417" s="70"/>
      <c r="E417" s="430"/>
      <c r="F417" s="514"/>
      <c r="G417" s="488"/>
      <c r="H417" s="16"/>
      <c r="I417" s="132"/>
      <c r="J417" s="653"/>
    </row>
    <row r="418" spans="1:10" ht="13">
      <c r="A418" s="890"/>
      <c r="C418" s="2377"/>
      <c r="D418" s="70"/>
      <c r="E418" s="430"/>
      <c r="F418" s="514"/>
      <c r="G418" s="488"/>
      <c r="H418" s="16"/>
      <c r="I418" s="132"/>
      <c r="J418" s="653"/>
    </row>
    <row r="419" spans="1:10" ht="35.25" customHeight="1" thickBot="1">
      <c r="A419" s="2251" t="s">
        <v>7302</v>
      </c>
      <c r="B419" s="897"/>
      <c r="C419" s="2345"/>
      <c r="D419" s="72"/>
      <c r="E419" s="431"/>
      <c r="F419" s="515"/>
      <c r="G419" s="489"/>
      <c r="H419" s="136"/>
      <c r="I419" s="137"/>
      <c r="J419" s="653"/>
    </row>
    <row r="420" spans="1:10" ht="30">
      <c r="A420" s="1519" t="s">
        <v>1013</v>
      </c>
      <c r="B420" s="1520" t="s">
        <v>1014</v>
      </c>
      <c r="C420" s="2286" t="s">
        <v>665</v>
      </c>
      <c r="D420" s="158" t="s">
        <v>2923</v>
      </c>
      <c r="E420" s="432" t="s">
        <v>10284</v>
      </c>
      <c r="F420" s="516" t="s">
        <v>2578</v>
      </c>
      <c r="G420" s="506" t="s">
        <v>2427</v>
      </c>
      <c r="H420" s="264" t="s">
        <v>493</v>
      </c>
      <c r="I420" s="160" t="s">
        <v>4003</v>
      </c>
      <c r="J420" s="653"/>
    </row>
    <row r="421" spans="1:10" ht="13.5" thickBot="1">
      <c r="A421" s="1519"/>
      <c r="B421" s="1680"/>
      <c r="C421" s="2286" t="s">
        <v>3419</v>
      </c>
      <c r="D421" s="313" t="s">
        <v>2428</v>
      </c>
      <c r="E421" s="437" t="s">
        <v>264</v>
      </c>
      <c r="F421" s="830">
        <f>'Заказ, cкидки и курсы валют'!$I$12</f>
        <v>0</v>
      </c>
      <c r="G421" s="765"/>
      <c r="H421" s="358"/>
      <c r="I421" s="252"/>
      <c r="J421" s="653"/>
    </row>
    <row r="422" spans="1:10" ht="13">
      <c r="A422" s="2258" t="s">
        <v>11389</v>
      </c>
      <c r="B422" s="1888" t="s">
        <v>3438</v>
      </c>
      <c r="C422" s="2299">
        <v>133</v>
      </c>
      <c r="D422" s="2740">
        <v>200</v>
      </c>
      <c r="E422" s="653">
        <v>32921.040000000001</v>
      </c>
      <c r="F422" s="779">
        <f>ROUND(E422*(1-$F$10),2)</f>
        <v>32921.040000000001</v>
      </c>
      <c r="G422" s="780">
        <f>'Заказ, cкидки и курсы валют'!$J$23*F422</f>
        <v>378591.96</v>
      </c>
      <c r="H422" s="1889">
        <f>ROUND((D422/1000)*G422,2)</f>
        <v>75718.39</v>
      </c>
      <c r="I422" s="1890"/>
      <c r="J422" s="653"/>
    </row>
    <row r="423" spans="1:10" ht="13">
      <c r="A423" s="2259" t="s">
        <v>11390</v>
      </c>
      <c r="B423" s="1887" t="s">
        <v>3439</v>
      </c>
      <c r="C423" s="2299">
        <v>230</v>
      </c>
      <c r="D423" s="2740">
        <v>100</v>
      </c>
      <c r="E423" s="653">
        <v>35020.980000000003</v>
      </c>
      <c r="F423" s="471">
        <f>ROUND(E423*(1-$F$10),2)</f>
        <v>35020.980000000003</v>
      </c>
      <c r="G423" s="691">
        <f>'Заказ, cкидки и курсы валют'!$J$23*F423</f>
        <v>402741.27</v>
      </c>
      <c r="H423" s="980">
        <f>ROUND((D423/1000)*G423,2)</f>
        <v>40274.129999999997</v>
      </c>
      <c r="I423" s="1891"/>
      <c r="J423" s="653"/>
    </row>
    <row r="424" spans="1:10" ht="14.15" customHeight="1">
      <c r="A424" s="2260" t="s">
        <v>11061</v>
      </c>
      <c r="B424" s="1887" t="s">
        <v>3069</v>
      </c>
      <c r="C424" s="2299">
        <v>400</v>
      </c>
      <c r="D424" s="2740">
        <v>60</v>
      </c>
      <c r="E424" s="653">
        <v>38636.129999999997</v>
      </c>
      <c r="F424" s="471">
        <f>ROUND(E424*(1-$F$10),2)</f>
        <v>38636.129999999997</v>
      </c>
      <c r="G424" s="691">
        <f>'Заказ, cкидки и курсы валют'!$J$23*F424</f>
        <v>444315.495</v>
      </c>
      <c r="H424" s="980">
        <f>ROUND((D424/1000)*G424,2)</f>
        <v>26658.93</v>
      </c>
      <c r="I424" s="1891"/>
    </row>
    <row r="425" spans="1:10" ht="14.15" customHeight="1">
      <c r="A425" s="2260" t="s">
        <v>11062</v>
      </c>
      <c r="B425" s="1887" t="s">
        <v>3070</v>
      </c>
      <c r="C425" s="2299">
        <v>620</v>
      </c>
      <c r="D425" s="2740">
        <v>60</v>
      </c>
      <c r="E425" s="653">
        <v>54938.93</v>
      </c>
      <c r="F425" s="471">
        <f t="shared" ref="F425:F431" si="82">ROUND(E425*(1-$F$10),2)</f>
        <v>54938.93</v>
      </c>
      <c r="G425" s="691">
        <f>'Заказ, cкидки и курсы валют'!$J$23*F425</f>
        <v>631797.69499999995</v>
      </c>
      <c r="H425" s="980">
        <f t="shared" ref="H425:H431" si="83">ROUND((D425/1000)*G425,2)</f>
        <v>37907.86</v>
      </c>
      <c r="I425" s="1891"/>
    </row>
    <row r="426" spans="1:10" ht="14.15" customHeight="1">
      <c r="A426" s="2260" t="s">
        <v>11063</v>
      </c>
      <c r="B426" s="1887" t="s">
        <v>3071</v>
      </c>
      <c r="C426" s="2388">
        <v>960</v>
      </c>
      <c r="D426" s="2740">
        <v>50</v>
      </c>
      <c r="E426" s="653">
        <v>64645.25</v>
      </c>
      <c r="F426" s="471">
        <f t="shared" si="82"/>
        <v>64645.25</v>
      </c>
      <c r="G426" s="691">
        <f>'Заказ, cкидки и курсы валют'!$J$23*F426</f>
        <v>743420.375</v>
      </c>
      <c r="H426" s="980">
        <f t="shared" si="83"/>
        <v>37171.019999999997</v>
      </c>
      <c r="I426" s="1891"/>
    </row>
    <row r="427" spans="1:10" ht="14.15" customHeight="1">
      <c r="A427" s="2260" t="s">
        <v>11064</v>
      </c>
      <c r="B427" s="1887" t="s">
        <v>3072</v>
      </c>
      <c r="C427" s="2388">
        <v>1200</v>
      </c>
      <c r="D427" s="2740">
        <v>40</v>
      </c>
      <c r="E427" s="653">
        <v>68663.570000000007</v>
      </c>
      <c r="F427" s="471">
        <f t="shared" si="82"/>
        <v>68663.570000000007</v>
      </c>
      <c r="G427" s="691">
        <f>'Заказ, cкидки и курсы валют'!$J$23*F427</f>
        <v>789631.05500000005</v>
      </c>
      <c r="H427" s="980">
        <f t="shared" si="83"/>
        <v>31585.24</v>
      </c>
      <c r="I427" s="1891"/>
    </row>
    <row r="428" spans="1:10" ht="14.15" customHeight="1">
      <c r="A428" s="2260" t="s">
        <v>11065</v>
      </c>
      <c r="B428" s="1887" t="s">
        <v>3073</v>
      </c>
      <c r="C428" s="2388">
        <v>1900</v>
      </c>
      <c r="D428" s="2740">
        <v>20</v>
      </c>
      <c r="E428" s="653">
        <v>113117.9</v>
      </c>
      <c r="F428" s="471">
        <f t="shared" si="82"/>
        <v>113117.9</v>
      </c>
      <c r="G428" s="691">
        <f>'Заказ, cкидки и курсы валют'!$J$23*F428</f>
        <v>1300855.8499999999</v>
      </c>
      <c r="H428" s="980">
        <f t="shared" si="83"/>
        <v>26017.119999999999</v>
      </c>
      <c r="I428" s="1891"/>
    </row>
    <row r="429" spans="1:10" ht="14.15" customHeight="1">
      <c r="A429" s="2260" t="s">
        <v>11391</v>
      </c>
      <c r="B429" s="1887" t="s">
        <v>3074</v>
      </c>
      <c r="C429" s="2388">
        <v>2300</v>
      </c>
      <c r="D429" s="2740">
        <v>5</v>
      </c>
      <c r="E429" s="653">
        <v>138176.22</v>
      </c>
      <c r="F429" s="471">
        <f>ROUND(E429*(1-$F$10),2)</f>
        <v>138176.22</v>
      </c>
      <c r="G429" s="691">
        <f>'Заказ, cкидки и курсы валют'!$J$23*F429</f>
        <v>1589026.53</v>
      </c>
      <c r="H429" s="980">
        <f>ROUND((D429/1000)*G429,2)</f>
        <v>7945.13</v>
      </c>
      <c r="I429" s="1891"/>
    </row>
    <row r="430" spans="1:10" ht="14.15" customHeight="1">
      <c r="A430" s="2260" t="s">
        <v>11066</v>
      </c>
      <c r="B430" s="1887" t="s">
        <v>3075</v>
      </c>
      <c r="C430" s="2388">
        <v>3350</v>
      </c>
      <c r="D430" s="2740">
        <v>10</v>
      </c>
      <c r="E430" s="653">
        <v>176865.8</v>
      </c>
      <c r="F430" s="471">
        <f t="shared" si="82"/>
        <v>176865.8</v>
      </c>
      <c r="G430" s="691">
        <f>'Заказ, cкидки и курсы валют'!$J$23*F430</f>
        <v>2033956.7</v>
      </c>
      <c r="H430" s="980">
        <f t="shared" si="83"/>
        <v>20339.57</v>
      </c>
      <c r="I430" s="1891"/>
    </row>
    <row r="431" spans="1:10" ht="14.15" customHeight="1">
      <c r="A431" s="2260" t="s">
        <v>11067</v>
      </c>
      <c r="B431" s="1887" t="s">
        <v>3076</v>
      </c>
      <c r="C431" s="2388">
        <v>5300</v>
      </c>
      <c r="D431" s="2740">
        <v>5</v>
      </c>
      <c r="E431" s="653">
        <v>354704.42</v>
      </c>
      <c r="F431" s="471">
        <f t="shared" si="82"/>
        <v>354704.42</v>
      </c>
      <c r="G431" s="691">
        <f>'Заказ, cкидки и курсы валют'!$J$23*F431</f>
        <v>4079100.8299999996</v>
      </c>
      <c r="H431" s="980">
        <f t="shared" si="83"/>
        <v>20395.5</v>
      </c>
      <c r="I431" s="1891"/>
    </row>
    <row r="432" spans="1:10" ht="14.15" customHeight="1">
      <c r="A432" s="2260" t="s">
        <v>12620</v>
      </c>
      <c r="B432" s="1887" t="s">
        <v>3077</v>
      </c>
      <c r="C432" s="2388">
        <v>5800</v>
      </c>
      <c r="D432" s="2740">
        <v>2</v>
      </c>
      <c r="E432" s="653">
        <v>390501.64</v>
      </c>
      <c r="F432" s="471">
        <f t="shared" ref="F432:F433" si="84">ROUND(E432*(1-$F$10),2)</f>
        <v>390501.64</v>
      </c>
      <c r="G432" s="691">
        <f>'Заказ, cкидки и курсы валют'!$J$23*F432</f>
        <v>4490768.8600000003</v>
      </c>
      <c r="H432" s="980">
        <f t="shared" ref="H432:H433" si="85">ROUND((D432/1000)*G432,2)</f>
        <v>8981.5400000000009</v>
      </c>
      <c r="I432" s="1891"/>
    </row>
    <row r="433" spans="1:10" ht="14.15" customHeight="1">
      <c r="A433" s="2260" t="s">
        <v>12621</v>
      </c>
      <c r="B433" s="1887" t="s">
        <v>3078</v>
      </c>
      <c r="C433" s="2388">
        <v>14400</v>
      </c>
      <c r="D433" s="2740">
        <v>2</v>
      </c>
      <c r="E433" s="653">
        <v>599014.25</v>
      </c>
      <c r="F433" s="471">
        <f t="shared" si="84"/>
        <v>599014.25</v>
      </c>
      <c r="G433" s="691">
        <f>'Заказ, cкидки и курсы валют'!$J$23*F433</f>
        <v>6888663.875</v>
      </c>
      <c r="H433" s="980">
        <f t="shared" si="85"/>
        <v>13777.33</v>
      </c>
      <c r="I433" s="1891"/>
    </row>
    <row r="434" spans="1:10" ht="14.15" customHeight="1" thickBot="1">
      <c r="A434" s="2261" t="s">
        <v>11392</v>
      </c>
      <c r="B434" s="1892" t="s">
        <v>11388</v>
      </c>
      <c r="C434" s="2388">
        <v>16000</v>
      </c>
      <c r="D434" s="2740">
        <v>1</v>
      </c>
      <c r="E434" s="653">
        <v>1227680.46</v>
      </c>
      <c r="F434" s="775">
        <f>ROUND(E434*(1-$F$10),2)</f>
        <v>1227680.46</v>
      </c>
      <c r="G434" s="776">
        <f>'Заказ, cкидки и курсы валют'!$J$23*F434</f>
        <v>14118325.289999999</v>
      </c>
      <c r="H434" s="1893">
        <f>ROUND((D434/1000)*G434,2)</f>
        <v>14118.33</v>
      </c>
      <c r="I434" s="1894"/>
    </row>
    <row r="435" spans="1:10" ht="13.5" customHeight="1" thickBot="1"/>
    <row r="436" spans="1:10" ht="13.5" customHeight="1">
      <c r="A436" s="904"/>
      <c r="B436" s="905"/>
      <c r="C436" s="2383"/>
      <c r="D436" s="64" t="s">
        <v>2730</v>
      </c>
      <c r="E436" s="428"/>
      <c r="F436" s="513"/>
      <c r="G436" s="442"/>
      <c r="H436" s="128"/>
      <c r="I436" s="68"/>
    </row>
    <row r="437" spans="1:10" ht="13.5" customHeight="1">
      <c r="A437" s="890"/>
      <c r="C437" s="2377"/>
      <c r="D437" s="70"/>
      <c r="E437" s="430"/>
      <c r="F437" s="514"/>
      <c r="G437" s="488"/>
      <c r="H437" s="16"/>
      <c r="I437" s="132"/>
    </row>
    <row r="438" spans="1:10" ht="13.5" customHeight="1">
      <c r="A438" s="890"/>
      <c r="C438" s="2377"/>
      <c r="D438" s="70"/>
      <c r="E438" s="430"/>
      <c r="F438" s="514"/>
      <c r="G438" s="488"/>
      <c r="H438" s="16"/>
      <c r="I438" s="132"/>
    </row>
    <row r="439" spans="1:10" ht="13.5" customHeight="1">
      <c r="A439" s="890"/>
      <c r="C439" s="2377"/>
      <c r="D439" s="70"/>
      <c r="E439" s="430"/>
      <c r="F439" s="514"/>
      <c r="G439" s="488"/>
      <c r="H439" s="16"/>
      <c r="I439" s="132"/>
    </row>
    <row r="440" spans="1:10" ht="13.5" customHeight="1" thickBot="1">
      <c r="A440" s="2251" t="s">
        <v>7302</v>
      </c>
      <c r="B440" s="897"/>
      <c r="C440" s="2345"/>
      <c r="D440" s="72"/>
      <c r="E440" s="431"/>
      <c r="F440" s="515"/>
      <c r="G440" s="489"/>
      <c r="H440" s="136"/>
      <c r="I440" s="137"/>
    </row>
    <row r="441" spans="1:10" ht="45.75" customHeight="1">
      <c r="A441" s="1519" t="s">
        <v>1013</v>
      </c>
      <c r="B441" s="1520" t="s">
        <v>1014</v>
      </c>
      <c r="C441" s="2286" t="s">
        <v>665</v>
      </c>
      <c r="D441" s="158" t="s">
        <v>2923</v>
      </c>
      <c r="E441" s="432" t="s">
        <v>10284</v>
      </c>
      <c r="F441" s="516" t="s">
        <v>2578</v>
      </c>
      <c r="G441" s="506" t="s">
        <v>2427</v>
      </c>
      <c r="H441" s="264" t="s">
        <v>493</v>
      </c>
      <c r="I441" s="160" t="s">
        <v>4003</v>
      </c>
    </row>
    <row r="442" spans="1:10" ht="13.5" customHeight="1" thickBot="1">
      <c r="A442" s="1519"/>
      <c r="B442" s="1680"/>
      <c r="C442" s="2286" t="s">
        <v>3419</v>
      </c>
      <c r="D442" s="313" t="s">
        <v>2428</v>
      </c>
      <c r="E442" s="437" t="s">
        <v>264</v>
      </c>
      <c r="F442" s="830">
        <f>'Заказ, cкидки и курсы валют'!$I$12</f>
        <v>0</v>
      </c>
      <c r="G442" s="765"/>
      <c r="H442" s="358"/>
      <c r="I442" s="252"/>
    </row>
    <row r="443" spans="1:10" ht="14.15" customHeight="1">
      <c r="A443" s="799" t="s">
        <v>4060</v>
      </c>
      <c r="B443" s="1877" t="s">
        <v>3437</v>
      </c>
      <c r="C443" s="2299">
        <v>11</v>
      </c>
      <c r="D443" s="1713">
        <v>1000</v>
      </c>
      <c r="E443" s="653">
        <v>1728.21</v>
      </c>
      <c r="F443" s="779">
        <f>ROUND(E443*(1-$F$10),2)</f>
        <v>1728.21</v>
      </c>
      <c r="G443" s="780">
        <f>'Заказ, cкидки и курсы валют'!$J$23*F443</f>
        <v>19874.415000000001</v>
      </c>
      <c r="H443" s="310">
        <f>ROUND((D443/1000)*G443,2)</f>
        <v>19874.419999999998</v>
      </c>
      <c r="I443" s="263"/>
    </row>
    <row r="444" spans="1:10" ht="14.15" customHeight="1">
      <c r="A444" s="493" t="s">
        <v>4061</v>
      </c>
      <c r="B444" s="490" t="s">
        <v>3438</v>
      </c>
      <c r="C444" s="2299">
        <v>22</v>
      </c>
      <c r="D444" s="1709">
        <v>1000</v>
      </c>
      <c r="E444" s="653">
        <v>1679.65</v>
      </c>
      <c r="F444" s="471">
        <f t="shared" ref="F444:F453" si="86">ROUND(E444*(1-$F$10),2)</f>
        <v>1679.65</v>
      </c>
      <c r="G444" s="691">
        <f>'Заказ, cкидки и курсы валют'!$J$23*F444</f>
        <v>19315.975000000002</v>
      </c>
      <c r="H444" s="96">
        <f t="shared" ref="H444:H453" si="87">ROUND((D444/1000)*G444,2)</f>
        <v>19315.98</v>
      </c>
      <c r="I444" s="168"/>
    </row>
    <row r="445" spans="1:10" ht="14.15" customHeight="1">
      <c r="A445" s="493" t="s">
        <v>4062</v>
      </c>
      <c r="B445" s="490" t="s">
        <v>3439</v>
      </c>
      <c r="C445" s="2299">
        <v>44.56</v>
      </c>
      <c r="D445" s="1708">
        <v>500</v>
      </c>
      <c r="E445" s="653">
        <v>2474.0100000000002</v>
      </c>
      <c r="F445" s="471">
        <f t="shared" si="86"/>
        <v>2474.0100000000002</v>
      </c>
      <c r="G445" s="691">
        <f>'Заказ, cкидки и курсы валют'!$J$23*F445</f>
        <v>28451.115000000002</v>
      </c>
      <c r="H445" s="96">
        <f t="shared" si="87"/>
        <v>14225.56</v>
      </c>
      <c r="I445" s="168"/>
    </row>
    <row r="446" spans="1:10" ht="14.15" customHeight="1">
      <c r="A446" s="493" t="s">
        <v>4063</v>
      </c>
      <c r="B446" s="490" t="s">
        <v>3069</v>
      </c>
      <c r="C446" s="2299">
        <v>75.599999999999994</v>
      </c>
      <c r="D446" s="1708">
        <v>250</v>
      </c>
      <c r="E446" s="653">
        <v>3272.64</v>
      </c>
      <c r="F446" s="471">
        <f t="shared" si="86"/>
        <v>3272.64</v>
      </c>
      <c r="G446" s="691">
        <f>'Заказ, cкидки и курсы валют'!$J$23*F446</f>
        <v>37635.360000000001</v>
      </c>
      <c r="H446" s="96">
        <f t="shared" si="87"/>
        <v>9408.84</v>
      </c>
      <c r="I446" s="168"/>
    </row>
    <row r="447" spans="1:10" ht="14.15" customHeight="1">
      <c r="A447" s="493" t="s">
        <v>4064</v>
      </c>
      <c r="B447" s="490" t="s">
        <v>3070</v>
      </c>
      <c r="C447" s="2299">
        <v>140</v>
      </c>
      <c r="D447" s="1708">
        <v>200</v>
      </c>
      <c r="E447" s="653">
        <v>4820.2</v>
      </c>
      <c r="F447" s="471">
        <f t="shared" si="86"/>
        <v>4820.2</v>
      </c>
      <c r="G447" s="691">
        <f>'Заказ, cкидки и курсы валют'!$J$23*F447</f>
        <v>55432.299999999996</v>
      </c>
      <c r="H447" s="96">
        <f t="shared" si="87"/>
        <v>11086.46</v>
      </c>
      <c r="I447" s="168"/>
      <c r="J447" s="653"/>
    </row>
    <row r="448" spans="1:10" ht="14.15" customHeight="1">
      <c r="A448" s="493" t="s">
        <v>3701</v>
      </c>
      <c r="B448" s="399" t="s">
        <v>3071</v>
      </c>
      <c r="C448" s="2299">
        <v>224</v>
      </c>
      <c r="D448" s="1708">
        <v>100</v>
      </c>
      <c r="E448" s="653">
        <v>6598.63</v>
      </c>
      <c r="F448" s="471">
        <f t="shared" si="86"/>
        <v>6598.63</v>
      </c>
      <c r="G448" s="691">
        <f>'Заказ, cкидки и курсы валют'!$J$23*F448</f>
        <v>75884.244999999995</v>
      </c>
      <c r="H448" s="96">
        <f t="shared" si="87"/>
        <v>7588.42</v>
      </c>
      <c r="I448" s="168"/>
      <c r="J448" s="653"/>
    </row>
    <row r="449" spans="1:10" ht="14.15" customHeight="1">
      <c r="A449" s="493" t="s">
        <v>4065</v>
      </c>
      <c r="B449" s="490" t="s">
        <v>3072</v>
      </c>
      <c r="C449" s="2299">
        <v>310</v>
      </c>
      <c r="D449" s="1708">
        <v>70</v>
      </c>
      <c r="E449" s="653">
        <v>9678.48</v>
      </c>
      <c r="F449" s="471">
        <f t="shared" si="86"/>
        <v>9678.48</v>
      </c>
      <c r="G449" s="691">
        <f>'Заказ, cкидки и курсы валют'!$J$23*F449</f>
        <v>111302.51999999999</v>
      </c>
      <c r="H449" s="96">
        <f t="shared" si="87"/>
        <v>7791.18</v>
      </c>
      <c r="I449" s="168"/>
      <c r="J449" s="653"/>
    </row>
    <row r="450" spans="1:10" ht="14.15" customHeight="1">
      <c r="A450" s="493" t="s">
        <v>3702</v>
      </c>
      <c r="B450" s="399" t="s">
        <v>3167</v>
      </c>
      <c r="C450" s="2299">
        <v>520</v>
      </c>
      <c r="D450" s="1708">
        <v>50</v>
      </c>
      <c r="E450" s="653">
        <v>18130.23</v>
      </c>
      <c r="F450" s="471">
        <f t="shared" si="86"/>
        <v>18130.23</v>
      </c>
      <c r="G450" s="691">
        <f>'Заказ, cкидки и курсы валют'!$J$23*F450</f>
        <v>208497.64499999999</v>
      </c>
      <c r="H450" s="96">
        <f t="shared" si="87"/>
        <v>10424.879999999999</v>
      </c>
      <c r="I450" s="168"/>
    </row>
    <row r="451" spans="1:10" ht="14.15" customHeight="1">
      <c r="A451" s="493" t="s">
        <v>4066</v>
      </c>
      <c r="B451" s="490" t="s">
        <v>3073</v>
      </c>
      <c r="C451" s="2299">
        <v>600</v>
      </c>
      <c r="D451" s="1708">
        <v>50</v>
      </c>
      <c r="E451" s="653">
        <v>19421.73</v>
      </c>
      <c r="F451" s="471">
        <f t="shared" si="86"/>
        <v>19421.73</v>
      </c>
      <c r="G451" s="691">
        <f>'Заказ, cкидки и курсы валют'!$J$23*F451</f>
        <v>223349.89499999999</v>
      </c>
      <c r="H451" s="96">
        <f t="shared" si="87"/>
        <v>11167.49</v>
      </c>
      <c r="I451" s="168"/>
    </row>
    <row r="452" spans="1:10" ht="14.15" customHeight="1">
      <c r="A452" s="493" t="s">
        <v>4067</v>
      </c>
      <c r="B452" s="490" t="s">
        <v>3074</v>
      </c>
      <c r="C452" s="2299">
        <v>920</v>
      </c>
      <c r="D452" s="1708">
        <v>25</v>
      </c>
      <c r="E452" s="653">
        <v>25636.26</v>
      </c>
      <c r="F452" s="471">
        <f t="shared" si="86"/>
        <v>25636.26</v>
      </c>
      <c r="G452" s="691">
        <f>'Заказ, cкидки и курсы валют'!$J$23*F452</f>
        <v>294816.99</v>
      </c>
      <c r="H452" s="96">
        <f t="shared" si="87"/>
        <v>7370.42</v>
      </c>
      <c r="I452" s="168"/>
    </row>
    <row r="453" spans="1:10" ht="14.15" customHeight="1" thickBot="1">
      <c r="A453" s="521" t="s">
        <v>4068</v>
      </c>
      <c r="B453" s="1878" t="s">
        <v>3080</v>
      </c>
      <c r="C453" s="2299">
        <v>1200</v>
      </c>
      <c r="D453" s="1711">
        <v>20</v>
      </c>
      <c r="E453" s="653">
        <v>33171.46</v>
      </c>
      <c r="F453" s="775">
        <f t="shared" si="86"/>
        <v>33171.46</v>
      </c>
      <c r="G453" s="776">
        <f>'Заказ, cкидки и курсы валют'!$J$23*F453</f>
        <v>381471.79</v>
      </c>
      <c r="H453" s="142">
        <f t="shared" si="87"/>
        <v>7629.44</v>
      </c>
      <c r="I453" s="170"/>
    </row>
    <row r="454" spans="1:10" ht="13.5" customHeight="1" thickBot="1"/>
    <row r="455" spans="1:10" ht="13.5" customHeight="1">
      <c r="A455" s="904"/>
      <c r="B455" s="905"/>
      <c r="C455" s="2383"/>
      <c r="D455" s="64" t="s">
        <v>2730</v>
      </c>
      <c r="E455" s="428"/>
      <c r="F455" s="513"/>
      <c r="G455" s="461"/>
      <c r="H455" s="128"/>
      <c r="I455" s="68"/>
    </row>
    <row r="456" spans="1:10" ht="13.5" customHeight="1">
      <c r="A456" s="890"/>
      <c r="C456" s="2377"/>
      <c r="D456" s="70"/>
      <c r="E456" s="430"/>
      <c r="F456" s="514"/>
      <c r="G456" s="488"/>
      <c r="H456" s="16"/>
      <c r="I456" s="132"/>
    </row>
    <row r="457" spans="1:10" ht="13.5" customHeight="1">
      <c r="A457" s="890"/>
      <c r="C457" s="2377"/>
      <c r="D457" s="70"/>
      <c r="E457" s="430"/>
      <c r="F457" s="514"/>
      <c r="G457" s="488"/>
      <c r="H457" s="16"/>
      <c r="I457" s="132"/>
    </row>
    <row r="458" spans="1:10" ht="13.5" customHeight="1">
      <c r="A458" s="890"/>
      <c r="C458" s="2377"/>
      <c r="D458" s="70"/>
      <c r="E458" s="430"/>
      <c r="F458" s="514"/>
      <c r="G458" s="488"/>
      <c r="H458" s="16"/>
      <c r="I458" s="132"/>
    </row>
    <row r="459" spans="1:10" ht="13.5" customHeight="1" thickBot="1">
      <c r="A459" s="2044" t="s">
        <v>7303</v>
      </c>
      <c r="B459" s="2043"/>
      <c r="C459" s="2345"/>
      <c r="D459" s="136"/>
      <c r="E459" s="438"/>
      <c r="F459" s="515"/>
      <c r="G459" s="489"/>
      <c r="H459" s="136"/>
      <c r="I459" s="137"/>
    </row>
    <row r="460" spans="1:10" ht="44.25" customHeight="1">
      <c r="A460" s="1519" t="s">
        <v>1013</v>
      </c>
      <c r="B460" s="1520" t="s">
        <v>1014</v>
      </c>
      <c r="C460" s="2286" t="s">
        <v>665</v>
      </c>
      <c r="D460" s="158" t="s">
        <v>2923</v>
      </c>
      <c r="E460" s="432" t="s">
        <v>10284</v>
      </c>
      <c r="F460" s="516" t="s">
        <v>2578</v>
      </c>
      <c r="G460" s="506" t="s">
        <v>2427</v>
      </c>
      <c r="H460" s="264" t="s">
        <v>493</v>
      </c>
      <c r="I460" s="160" t="s">
        <v>4003</v>
      </c>
      <c r="J460" s="2868" t="s">
        <v>11229</v>
      </c>
    </row>
    <row r="461" spans="1:10" ht="18" customHeight="1" thickBot="1">
      <c r="A461" s="1519"/>
      <c r="B461" s="1680"/>
      <c r="C461" s="2286" t="s">
        <v>3419</v>
      </c>
      <c r="D461" s="313" t="s">
        <v>2428</v>
      </c>
      <c r="E461" s="437" t="s">
        <v>264</v>
      </c>
      <c r="F461" s="830">
        <f>'Заказ, cкидки и курсы валют'!$I$12</f>
        <v>0</v>
      </c>
      <c r="G461" s="765"/>
      <c r="H461" s="358"/>
      <c r="I461" s="252"/>
      <c r="J461" s="2873"/>
    </row>
    <row r="462" spans="1:10" ht="13.5" customHeight="1">
      <c r="A462" s="799" t="s">
        <v>4069</v>
      </c>
      <c r="B462" s="1877" t="s">
        <v>3437</v>
      </c>
      <c r="C462" s="2299">
        <v>11</v>
      </c>
      <c r="D462" s="1577">
        <v>100</v>
      </c>
      <c r="E462" s="1603">
        <f>E443*1.2</f>
        <v>2073.8519999999999</v>
      </c>
      <c r="F462" s="779">
        <f>ROUND(E462*(1-$F$10),2)</f>
        <v>2073.85</v>
      </c>
      <c r="G462" s="780">
        <f>'Заказ, cкидки и курсы валют'!$J$23*F462</f>
        <v>23849.274999999998</v>
      </c>
      <c r="H462" s="310">
        <f>ROUND((D462/1000)*G462,2)</f>
        <v>2384.9299999999998</v>
      </c>
      <c r="I462" s="263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2384.9299999999998</v>
      </c>
    </row>
    <row r="463" spans="1:10" ht="13.5" customHeight="1">
      <c r="A463" s="493" t="s">
        <v>4070</v>
      </c>
      <c r="B463" s="490" t="s">
        <v>3438</v>
      </c>
      <c r="C463" s="2299">
        <v>22</v>
      </c>
      <c r="D463" s="1555">
        <v>50</v>
      </c>
      <c r="E463" s="1602">
        <f>E444*1.2</f>
        <v>2015.58</v>
      </c>
      <c r="F463" s="471">
        <f t="shared" ref="F463:F466" si="88">ROUND(E463*(1-$F$10),2)</f>
        <v>2015.58</v>
      </c>
      <c r="G463" s="691">
        <f>'Заказ, cкидки и курсы валют'!$J$23*F463</f>
        <v>23179.17</v>
      </c>
      <c r="H463" s="96">
        <f t="shared" ref="H463:H466" si="89">ROUND((D463/1000)*G463,2)</f>
        <v>1158.96</v>
      </c>
      <c r="I463" s="168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1158.96</v>
      </c>
    </row>
    <row r="464" spans="1:10" ht="13">
      <c r="A464" s="493" t="s">
        <v>4071</v>
      </c>
      <c r="B464" s="490" t="s">
        <v>3439</v>
      </c>
      <c r="C464" s="2299">
        <v>44.56</v>
      </c>
      <c r="D464" s="40">
        <v>25</v>
      </c>
      <c r="E464" s="1602">
        <f>E445*1.2</f>
        <v>2968.8120000000004</v>
      </c>
      <c r="F464" s="471">
        <f t="shared" si="88"/>
        <v>2968.81</v>
      </c>
      <c r="G464" s="691">
        <f>'Заказ, cкидки и курсы валют'!$J$23*F464</f>
        <v>34141.315000000002</v>
      </c>
      <c r="H464" s="96">
        <f t="shared" si="89"/>
        <v>853.53</v>
      </c>
      <c r="I464" s="168"/>
      <c r="J464" s="96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921.81</v>
      </c>
    </row>
    <row r="465" spans="1:10" ht="13">
      <c r="A465" s="493" t="s">
        <v>4072</v>
      </c>
      <c r="B465" s="490" t="s">
        <v>3069</v>
      </c>
      <c r="C465" s="2299">
        <v>75.599999999999994</v>
      </c>
      <c r="D465" s="40">
        <v>20</v>
      </c>
      <c r="E465" s="1602">
        <f>E446*1.2</f>
        <v>3927.1679999999997</v>
      </c>
      <c r="F465" s="471">
        <f t="shared" si="88"/>
        <v>3927.17</v>
      </c>
      <c r="G465" s="691">
        <f>'Заказ, cкидки и курсы валют'!$J$23*F465</f>
        <v>45162.455000000002</v>
      </c>
      <c r="H465" s="96">
        <f t="shared" si="89"/>
        <v>903.25</v>
      </c>
      <c r="I465" s="168"/>
      <c r="J465" s="96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975.51</v>
      </c>
    </row>
    <row r="466" spans="1:10" ht="13.5" thickBot="1">
      <c r="A466" s="521" t="s">
        <v>4073</v>
      </c>
      <c r="B466" s="1878" t="s">
        <v>3070</v>
      </c>
      <c r="C466" s="2299">
        <v>140</v>
      </c>
      <c r="D466" s="172">
        <v>10</v>
      </c>
      <c r="E466" s="1604">
        <f t="shared" ref="E466" si="90">E447*1.2</f>
        <v>5784.24</v>
      </c>
      <c r="F466" s="775">
        <f t="shared" si="88"/>
        <v>5784.24</v>
      </c>
      <c r="G466" s="776">
        <f>'Заказ, cкидки и курсы валют'!$J$23*F466</f>
        <v>66518.759999999995</v>
      </c>
      <c r="H466" s="142">
        <f t="shared" si="89"/>
        <v>665.19</v>
      </c>
      <c r="I466" s="170"/>
      <c r="J466" s="9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718.41</v>
      </c>
    </row>
    <row r="467" spans="1:10" ht="13" thickBot="1"/>
    <row r="468" spans="1:10" ht="18">
      <c r="A468" s="904"/>
      <c r="B468" s="905"/>
      <c r="C468" s="2383"/>
      <c r="D468" s="64" t="s">
        <v>2730</v>
      </c>
      <c r="E468" s="428"/>
      <c r="F468" s="513"/>
      <c r="G468" s="442"/>
      <c r="H468" s="128"/>
      <c r="I468" s="68"/>
    </row>
    <row r="469" spans="1:10" ht="13">
      <c r="A469" s="890"/>
      <c r="C469" s="2377"/>
      <c r="D469" s="70"/>
      <c r="E469" s="430"/>
      <c r="F469" s="514"/>
      <c r="G469" s="488"/>
      <c r="H469" s="16"/>
      <c r="I469" s="132"/>
    </row>
    <row r="470" spans="1:10" ht="57" customHeight="1">
      <c r="A470" s="890"/>
      <c r="C470" s="2377"/>
      <c r="D470" s="70"/>
      <c r="E470" s="430"/>
      <c r="F470" s="514"/>
      <c r="G470" s="488"/>
      <c r="H470" s="16"/>
      <c r="I470" s="132"/>
    </row>
    <row r="471" spans="1:10" ht="13">
      <c r="A471" s="890"/>
      <c r="C471" s="2377"/>
      <c r="D471" s="70"/>
      <c r="E471" s="430"/>
      <c r="F471" s="514"/>
      <c r="G471" s="488"/>
      <c r="H471" s="16"/>
      <c r="I471" s="132"/>
    </row>
    <row r="472" spans="1:10" ht="13.5" customHeight="1" thickBot="1">
      <c r="A472" s="1835" t="s">
        <v>7304</v>
      </c>
      <c r="B472" s="1836"/>
      <c r="C472" s="2345"/>
      <c r="D472" s="72"/>
      <c r="E472" s="431"/>
      <c r="F472" s="515"/>
      <c r="G472" s="489"/>
      <c r="H472" s="136"/>
      <c r="I472" s="137"/>
    </row>
    <row r="473" spans="1:10" ht="40.5" customHeight="1">
      <c r="A473" s="1519" t="s">
        <v>1013</v>
      </c>
      <c r="B473" s="1520" t="s">
        <v>1014</v>
      </c>
      <c r="C473" s="2286" t="s">
        <v>665</v>
      </c>
      <c r="D473" s="158" t="s">
        <v>2923</v>
      </c>
      <c r="E473" s="432" t="s">
        <v>10284</v>
      </c>
      <c r="F473" s="516" t="s">
        <v>2578</v>
      </c>
      <c r="G473" s="506" t="s">
        <v>2427</v>
      </c>
      <c r="H473" s="264" t="s">
        <v>493</v>
      </c>
      <c r="I473" s="160" t="s">
        <v>4003</v>
      </c>
      <c r="J473" s="2868" t="s">
        <v>11229</v>
      </c>
    </row>
    <row r="474" spans="1:10" ht="20.25" customHeight="1" thickBot="1">
      <c r="A474" s="1519"/>
      <c r="B474" s="1680"/>
      <c r="C474" s="2286" t="s">
        <v>3419</v>
      </c>
      <c r="D474" s="313" t="s">
        <v>2428</v>
      </c>
      <c r="E474" s="437" t="s">
        <v>264</v>
      </c>
      <c r="F474" s="830">
        <f>'Заказ, cкидки и курсы валют'!$I$12</f>
        <v>0</v>
      </c>
      <c r="G474" s="765"/>
      <c r="H474" s="358"/>
      <c r="I474" s="252"/>
      <c r="J474" s="2873"/>
    </row>
    <row r="475" spans="1:10" ht="13.5" customHeight="1" thickBot="1">
      <c r="A475" s="799" t="s">
        <v>8141</v>
      </c>
      <c r="B475" s="1877" t="s">
        <v>3437</v>
      </c>
      <c r="C475" s="2299">
        <v>11</v>
      </c>
      <c r="D475" s="1713">
        <v>5</v>
      </c>
      <c r="E475" s="1595">
        <f>(E443*2)+(1000/D475*7.5)</f>
        <v>4956.42</v>
      </c>
      <c r="F475" s="779">
        <f>ROUND(E475*(1-$F$10),2)</f>
        <v>4956.42</v>
      </c>
      <c r="G475" s="691">
        <f>H475/D475*1000</f>
        <v>77400</v>
      </c>
      <c r="H475" s="659">
        <f>ROUND(IF('Заказ, cкидки и курсы валют'!$J$23*E475/1000*D475&lt;387,387,'Заказ, cкидки и курсы валют'!$J$23*E475/1000*D475)*(1-'Заказ, cкидки и курсы валют'!$I$12),2)</f>
        <v>387</v>
      </c>
      <c r="I475" s="263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464.4</v>
      </c>
    </row>
    <row r="476" spans="1:10" ht="13.5" customHeight="1" thickBot="1">
      <c r="A476" s="493" t="s">
        <v>8142</v>
      </c>
      <c r="B476" s="490" t="s">
        <v>3438</v>
      </c>
      <c r="C476" s="2299">
        <v>22</v>
      </c>
      <c r="D476" s="1709">
        <v>5</v>
      </c>
      <c r="E476" s="1595">
        <f t="shared" ref="E476:E485" si="91">(E444*2)+(1000/D476*7.5)</f>
        <v>4859.3</v>
      </c>
      <c r="F476" s="471">
        <f t="shared" ref="F476:F485" si="92">ROUND(E476*(1-$F$10),2)</f>
        <v>4859.3</v>
      </c>
      <c r="G476" s="691">
        <f t="shared" ref="G476:G485" si="93">H476/D476*1000</f>
        <v>77400</v>
      </c>
      <c r="H476" s="659">
        <f>ROUND(IF('Заказ, cкидки и курсы валют'!$J$23*E476/1000*D476&lt;387,387,'Заказ, cкидки и курсы валют'!$J$23*E476/1000*D476)*(1-'Заказ, cкидки и курсы валют'!$I$12),2)</f>
        <v>387</v>
      </c>
      <c r="I476" s="168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464.4</v>
      </c>
    </row>
    <row r="477" spans="1:10" ht="13.5" customHeight="1" thickBot="1">
      <c r="A477" s="493" t="s">
        <v>8143</v>
      </c>
      <c r="B477" s="490" t="s">
        <v>3439</v>
      </c>
      <c r="C477" s="2299">
        <v>44.56</v>
      </c>
      <c r="D477" s="1708">
        <v>2</v>
      </c>
      <c r="E477" s="1595">
        <f t="shared" si="91"/>
        <v>8698.02</v>
      </c>
      <c r="F477" s="471">
        <f t="shared" si="92"/>
        <v>8698.02</v>
      </c>
      <c r="G477" s="691">
        <f t="shared" si="93"/>
        <v>193500</v>
      </c>
      <c r="H477" s="659">
        <f>ROUND(IF('Заказ, cкидки и курсы валют'!$J$23*E477/1000*D477&lt;387,387,'Заказ, cкидки и курсы валют'!$J$23*E477/1000*D477)*(1-'Заказ, cкидки и курсы валют'!$I$12),2)</f>
        <v>387</v>
      </c>
      <c r="I477" s="168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464.4</v>
      </c>
    </row>
    <row r="478" spans="1:10" ht="13.5" customHeight="1" thickBot="1">
      <c r="A478" s="493" t="s">
        <v>8144</v>
      </c>
      <c r="B478" s="490" t="s">
        <v>3069</v>
      </c>
      <c r="C478" s="2299">
        <v>75.599999999999994</v>
      </c>
      <c r="D478" s="1708">
        <v>2</v>
      </c>
      <c r="E478" s="1595">
        <f t="shared" si="91"/>
        <v>10295.279999999999</v>
      </c>
      <c r="F478" s="471">
        <f t="shared" si="92"/>
        <v>10295.280000000001</v>
      </c>
      <c r="G478" s="691">
        <f t="shared" si="93"/>
        <v>193500</v>
      </c>
      <c r="H478" s="659">
        <f>ROUND(IF('Заказ, cкидки и курсы валют'!$J$23*E478/1000*D478&lt;387,387,'Заказ, cкидки и курсы валют'!$J$23*E478/1000*D478)*(1-'Заказ, cкидки и курсы валют'!$I$12),2)</f>
        <v>387</v>
      </c>
      <c r="I478" s="168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464.4</v>
      </c>
    </row>
    <row r="479" spans="1:10" ht="13.5" customHeight="1" thickBot="1">
      <c r="A479" s="493" t="s">
        <v>8145</v>
      </c>
      <c r="B479" s="490" t="s">
        <v>3070</v>
      </c>
      <c r="C479" s="2299">
        <v>140</v>
      </c>
      <c r="D479" s="1708">
        <v>1</v>
      </c>
      <c r="E479" s="1595">
        <f t="shared" si="91"/>
        <v>17140.400000000001</v>
      </c>
      <c r="F479" s="471">
        <f t="shared" si="92"/>
        <v>17140.400000000001</v>
      </c>
      <c r="G479" s="691">
        <f t="shared" si="93"/>
        <v>387000</v>
      </c>
      <c r="H479" s="659">
        <f>ROUND(IF('Заказ, cкидки и курсы валют'!$J$23*E479/1000*D479&lt;387,387,'Заказ, cкидки и курсы валют'!$J$23*E479/1000*D479)*(1-'Заказ, cкидки и курсы валют'!$I$12),2)</f>
        <v>387</v>
      </c>
      <c r="I479" s="168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464.4</v>
      </c>
    </row>
    <row r="480" spans="1:10" ht="13.5" customHeight="1" thickBot="1">
      <c r="A480" s="493" t="s">
        <v>8146</v>
      </c>
      <c r="B480" s="399" t="s">
        <v>3071</v>
      </c>
      <c r="C480" s="2299">
        <v>224</v>
      </c>
      <c r="D480" s="1708">
        <v>1</v>
      </c>
      <c r="E480" s="1595">
        <f t="shared" si="91"/>
        <v>20697.260000000002</v>
      </c>
      <c r="F480" s="471">
        <f t="shared" si="92"/>
        <v>20697.259999999998</v>
      </c>
      <c r="G480" s="691">
        <f t="shared" si="93"/>
        <v>387000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387</v>
      </c>
      <c r="I480" s="168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464.4</v>
      </c>
    </row>
    <row r="481" spans="1:10" ht="13.5" customHeight="1" thickBot="1">
      <c r="A481" s="493" t="s">
        <v>8147</v>
      </c>
      <c r="B481" s="490" t="s">
        <v>3072</v>
      </c>
      <c r="C481" s="2299">
        <v>310</v>
      </c>
      <c r="D481" s="1708">
        <v>1</v>
      </c>
      <c r="E481" s="1595">
        <f t="shared" si="91"/>
        <v>26856.959999999999</v>
      </c>
      <c r="F481" s="471">
        <f t="shared" si="92"/>
        <v>26856.959999999999</v>
      </c>
      <c r="G481" s="691">
        <f t="shared" si="93"/>
        <v>387000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387</v>
      </c>
      <c r="I481" s="168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464.4</v>
      </c>
    </row>
    <row r="482" spans="1:10" ht="15" thickBot="1">
      <c r="A482" s="493" t="s">
        <v>8148</v>
      </c>
      <c r="B482" s="399" t="s">
        <v>3167</v>
      </c>
      <c r="C482" s="2299">
        <v>520</v>
      </c>
      <c r="D482" s="1708">
        <v>1</v>
      </c>
      <c r="E482" s="1595">
        <f t="shared" si="91"/>
        <v>43760.46</v>
      </c>
      <c r="F482" s="471">
        <f t="shared" si="92"/>
        <v>43760.46</v>
      </c>
      <c r="G482" s="691">
        <f t="shared" si="93"/>
        <v>503250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503.25</v>
      </c>
      <c r="I482" s="168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603.9</v>
      </c>
    </row>
    <row r="483" spans="1:10" ht="15" thickBot="1">
      <c r="A483" s="493" t="s">
        <v>8149</v>
      </c>
      <c r="B483" s="490" t="s">
        <v>3073</v>
      </c>
      <c r="C483" s="2299">
        <v>600</v>
      </c>
      <c r="D483" s="1708">
        <v>1</v>
      </c>
      <c r="E483" s="1595">
        <f t="shared" si="91"/>
        <v>46343.46</v>
      </c>
      <c r="F483" s="471">
        <f t="shared" si="92"/>
        <v>46343.46</v>
      </c>
      <c r="G483" s="691">
        <f t="shared" si="93"/>
        <v>532950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532.95000000000005</v>
      </c>
      <c r="I483" s="168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639.54</v>
      </c>
    </row>
    <row r="484" spans="1:10" ht="15" thickBot="1">
      <c r="A484" s="493" t="s">
        <v>8150</v>
      </c>
      <c r="B484" s="490" t="s">
        <v>3074</v>
      </c>
      <c r="C484" s="2299">
        <v>920</v>
      </c>
      <c r="D484" s="1708">
        <v>1</v>
      </c>
      <c r="E484" s="1595">
        <f t="shared" si="91"/>
        <v>58772.52</v>
      </c>
      <c r="F484" s="471">
        <f t="shared" si="92"/>
        <v>58772.52</v>
      </c>
      <c r="G484" s="691">
        <f t="shared" si="93"/>
        <v>675880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675.88</v>
      </c>
      <c r="I484" s="168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729.95</v>
      </c>
    </row>
    <row r="485" spans="1:10" ht="15" thickBot="1">
      <c r="A485" s="521" t="s">
        <v>8151</v>
      </c>
      <c r="B485" s="1878" t="s">
        <v>3080</v>
      </c>
      <c r="C485" s="2299">
        <v>1200</v>
      </c>
      <c r="D485" s="1711">
        <v>1</v>
      </c>
      <c r="E485" s="1595">
        <f t="shared" si="91"/>
        <v>73842.92</v>
      </c>
      <c r="F485" s="775">
        <f t="shared" si="92"/>
        <v>73842.92</v>
      </c>
      <c r="G485" s="691">
        <f t="shared" si="93"/>
        <v>849190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849.19</v>
      </c>
      <c r="I485" s="170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917.13</v>
      </c>
    </row>
    <row r="486" spans="1:10" ht="13" thickBot="1"/>
    <row r="487" spans="1:10" ht="18">
      <c r="A487" s="904"/>
      <c r="B487" s="905"/>
      <c r="C487" s="2383" t="s">
        <v>2731</v>
      </c>
      <c r="D487" s="64"/>
      <c r="E487" s="428"/>
      <c r="F487" s="513"/>
      <c r="G487" s="442"/>
      <c r="H487" s="67"/>
      <c r="I487" s="68"/>
    </row>
    <row r="488" spans="1:10" ht="58.5" customHeight="1">
      <c r="A488" s="890"/>
      <c r="C488" s="2377"/>
      <c r="D488" s="70"/>
      <c r="E488" s="430"/>
      <c r="F488" s="514"/>
      <c r="G488" s="488"/>
      <c r="H488" s="16"/>
      <c r="I488" s="132"/>
    </row>
    <row r="489" spans="1:10" ht="13">
      <c r="A489" s="890"/>
      <c r="C489" s="2377"/>
      <c r="D489" s="70"/>
      <c r="E489" s="430"/>
      <c r="F489" s="514"/>
      <c r="G489" s="488"/>
      <c r="H489" s="16"/>
      <c r="I489" s="132"/>
    </row>
    <row r="490" spans="1:10" ht="13.5" customHeight="1">
      <c r="A490" s="890"/>
      <c r="C490" s="2377"/>
      <c r="D490" s="70"/>
      <c r="E490" s="430"/>
      <c r="F490" s="514"/>
      <c r="G490" s="488"/>
      <c r="H490" s="16"/>
      <c r="I490" s="132"/>
    </row>
    <row r="491" spans="1:10" ht="13.5" customHeight="1" thickBot="1">
      <c r="A491" s="2251" t="s">
        <v>7302</v>
      </c>
      <c r="B491" s="897"/>
      <c r="C491" s="2345"/>
      <c r="D491" s="72"/>
      <c r="E491" s="431"/>
      <c r="F491" s="515"/>
      <c r="G491" s="489"/>
      <c r="H491" s="136"/>
      <c r="I491" s="137"/>
    </row>
    <row r="492" spans="1:10" ht="45.75" customHeight="1">
      <c r="A492" s="1963" t="s">
        <v>1013</v>
      </c>
      <c r="B492" s="1964" t="s">
        <v>1014</v>
      </c>
      <c r="C492" s="2285" t="s">
        <v>665</v>
      </c>
      <c r="D492" s="153" t="s">
        <v>2923</v>
      </c>
      <c r="E492" s="434" t="s">
        <v>10284</v>
      </c>
      <c r="F492" s="1462" t="s">
        <v>2578</v>
      </c>
      <c r="G492" s="507" t="s">
        <v>2427</v>
      </c>
      <c r="H492" s="327" t="s">
        <v>493</v>
      </c>
      <c r="I492" s="138" t="s">
        <v>4003</v>
      </c>
    </row>
    <row r="493" spans="1:10" ht="13.5" customHeight="1" thickBot="1">
      <c r="A493" s="1519"/>
      <c r="B493" s="1680"/>
      <c r="C493" s="2286" t="s">
        <v>3419</v>
      </c>
      <c r="D493" s="313" t="s">
        <v>2428</v>
      </c>
      <c r="E493" s="437" t="s">
        <v>264</v>
      </c>
      <c r="F493" s="830">
        <f>'Заказ, cкидки и курсы валют'!$I$12</f>
        <v>0</v>
      </c>
      <c r="G493" s="765"/>
      <c r="H493" s="358"/>
      <c r="I493" s="252"/>
    </row>
    <row r="494" spans="1:10" ht="13.5" customHeight="1">
      <c r="A494" s="799" t="s">
        <v>4074</v>
      </c>
      <c r="B494" s="1877" t="s">
        <v>3436</v>
      </c>
      <c r="C494" s="2250">
        <v>3</v>
      </c>
      <c r="D494" s="798">
        <v>5000</v>
      </c>
      <c r="E494" s="653">
        <v>471.96</v>
      </c>
      <c r="F494" s="779">
        <f>ROUND(E494*(1-$F$10),2)</f>
        <v>471.96</v>
      </c>
      <c r="G494" s="780">
        <f>'Заказ, cкидки и курсы валют'!$J$23*F494</f>
        <v>5427.54</v>
      </c>
      <c r="H494" s="310">
        <f>ROUND((D494/1000)*G494,2)</f>
        <v>27137.7</v>
      </c>
      <c r="I494" s="263"/>
    </row>
    <row r="495" spans="1:10" ht="13.5" customHeight="1">
      <c r="A495" s="493" t="s">
        <v>4075</v>
      </c>
      <c r="B495" s="490" t="s">
        <v>3081</v>
      </c>
      <c r="C495" s="2299">
        <v>4.8499999999999996</v>
      </c>
      <c r="D495" s="1708">
        <v>4000</v>
      </c>
      <c r="E495" s="653">
        <v>568.84</v>
      </c>
      <c r="F495" s="471">
        <f t="shared" ref="F495:F503" si="94">ROUND(E495*(1-$F$10),2)</f>
        <v>568.84</v>
      </c>
      <c r="G495" s="691">
        <f>'Заказ, cкидки и курсы валют'!$J$23*F495</f>
        <v>6541.6600000000008</v>
      </c>
      <c r="H495" s="96">
        <f t="shared" ref="H495:H503" si="95">ROUND((D495/1000)*G495,2)</f>
        <v>26166.639999999999</v>
      </c>
      <c r="I495" s="168"/>
    </row>
    <row r="496" spans="1:10" ht="13.5" customHeight="1">
      <c r="A496" s="493" t="s">
        <v>4076</v>
      </c>
      <c r="B496" s="490" t="s">
        <v>3437</v>
      </c>
      <c r="C496" s="2299">
        <v>6</v>
      </c>
      <c r="D496" s="1708">
        <v>3000</v>
      </c>
      <c r="E496" s="653">
        <v>565</v>
      </c>
      <c r="F496" s="471">
        <f t="shared" si="94"/>
        <v>565</v>
      </c>
      <c r="G496" s="691">
        <f>'Заказ, cкидки и курсы валют'!$J$23*F496</f>
        <v>6497.5</v>
      </c>
      <c r="H496" s="96">
        <f t="shared" si="95"/>
        <v>19492.5</v>
      </c>
      <c r="I496" s="168"/>
    </row>
    <row r="497" spans="1:10" ht="13.5" customHeight="1">
      <c r="A497" s="493" t="s">
        <v>4077</v>
      </c>
      <c r="B497" s="490" t="s">
        <v>3438</v>
      </c>
      <c r="C497" s="2299">
        <v>7</v>
      </c>
      <c r="D497" s="1708">
        <v>2000</v>
      </c>
      <c r="E497" s="653">
        <v>648.09</v>
      </c>
      <c r="F497" s="471">
        <f t="shared" si="94"/>
        <v>648.09</v>
      </c>
      <c r="G497" s="691">
        <f>'Заказ, cкидки и курсы валют'!$J$23*F497</f>
        <v>7453.0350000000008</v>
      </c>
      <c r="H497" s="96">
        <f t="shared" si="95"/>
        <v>14906.07</v>
      </c>
      <c r="I497" s="168"/>
    </row>
    <row r="498" spans="1:10" ht="13.5" customHeight="1">
      <c r="A498" s="493" t="s">
        <v>4078</v>
      </c>
      <c r="B498" s="490" t="s">
        <v>3439</v>
      </c>
      <c r="C498" s="2299">
        <v>9.75</v>
      </c>
      <c r="D498" s="1708">
        <v>1200</v>
      </c>
      <c r="E498" s="653">
        <v>839.42</v>
      </c>
      <c r="F498" s="471">
        <f t="shared" si="94"/>
        <v>839.42</v>
      </c>
      <c r="G498" s="691">
        <f>'Заказ, cкидки и курсы валют'!$J$23*F498</f>
        <v>9653.33</v>
      </c>
      <c r="H498" s="96">
        <f t="shared" si="95"/>
        <v>11584</v>
      </c>
      <c r="I498" s="168"/>
    </row>
    <row r="499" spans="1:10" ht="13.5" customHeight="1">
      <c r="A499" s="493" t="s">
        <v>4079</v>
      </c>
      <c r="B499" s="490" t="s">
        <v>3069</v>
      </c>
      <c r="C499" s="2299">
        <v>20</v>
      </c>
      <c r="D499" s="1708">
        <v>600</v>
      </c>
      <c r="E499" s="653">
        <v>1286.9000000000001</v>
      </c>
      <c r="F499" s="471">
        <f t="shared" si="94"/>
        <v>1286.9000000000001</v>
      </c>
      <c r="G499" s="691">
        <f>'Заказ, cкидки и курсы валют'!$J$23*F499</f>
        <v>14799.35</v>
      </c>
      <c r="H499" s="96">
        <f t="shared" si="95"/>
        <v>8879.61</v>
      </c>
      <c r="I499" s="168"/>
    </row>
    <row r="500" spans="1:10" ht="13">
      <c r="A500" s="493" t="s">
        <v>4080</v>
      </c>
      <c r="B500" s="490" t="s">
        <v>3070</v>
      </c>
      <c r="C500" s="2299">
        <v>34</v>
      </c>
      <c r="D500" s="1708">
        <v>300</v>
      </c>
      <c r="E500" s="653">
        <v>1583.05</v>
      </c>
      <c r="F500" s="471">
        <f t="shared" si="94"/>
        <v>1583.05</v>
      </c>
      <c r="G500" s="691">
        <f>'Заказ, cкидки и курсы валют'!$J$23*F500</f>
        <v>18205.075000000001</v>
      </c>
      <c r="H500" s="96">
        <f t="shared" si="95"/>
        <v>5461.52</v>
      </c>
      <c r="I500" s="168"/>
    </row>
    <row r="501" spans="1:10" ht="13">
      <c r="A501" s="493" t="s">
        <v>4081</v>
      </c>
      <c r="B501" s="490" t="s">
        <v>3082</v>
      </c>
      <c r="C501" s="2299">
        <v>50</v>
      </c>
      <c r="D501" s="1708">
        <v>150</v>
      </c>
      <c r="E501" s="653">
        <v>2630.33</v>
      </c>
      <c r="F501" s="471">
        <f t="shared" si="94"/>
        <v>2630.33</v>
      </c>
      <c r="G501" s="691">
        <f>'Заказ, cкидки и курсы валют'!$J$23*F501</f>
        <v>30248.794999999998</v>
      </c>
      <c r="H501" s="96">
        <f t="shared" si="95"/>
        <v>4537.32</v>
      </c>
      <c r="I501" s="168"/>
      <c r="J501" s="653"/>
    </row>
    <row r="502" spans="1:10" ht="13">
      <c r="A502" s="493" t="s">
        <v>4082</v>
      </c>
      <c r="B502" s="490" t="s">
        <v>3071</v>
      </c>
      <c r="C502" s="2299">
        <v>60</v>
      </c>
      <c r="D502" s="1708">
        <v>150</v>
      </c>
      <c r="E502" s="653">
        <v>2496.86</v>
      </c>
      <c r="F502" s="471">
        <f t="shared" si="94"/>
        <v>2496.86</v>
      </c>
      <c r="G502" s="691">
        <f>'Заказ, cкидки и курсы валют'!$J$23*F502</f>
        <v>28713.890000000003</v>
      </c>
      <c r="H502" s="96">
        <f t="shared" si="95"/>
        <v>4307.08</v>
      </c>
      <c r="I502" s="168"/>
      <c r="J502" s="653"/>
    </row>
    <row r="503" spans="1:10" ht="13">
      <c r="A503" s="493" t="s">
        <v>4083</v>
      </c>
      <c r="B503" s="490" t="s">
        <v>3072</v>
      </c>
      <c r="C503" s="2299">
        <v>95</v>
      </c>
      <c r="D503" s="1708">
        <v>150</v>
      </c>
      <c r="E503" s="653">
        <v>4199.96</v>
      </c>
      <c r="F503" s="471">
        <f t="shared" si="94"/>
        <v>4199.96</v>
      </c>
      <c r="G503" s="691">
        <f>'Заказ, cкидки и курсы валют'!$J$23*F503</f>
        <v>48299.54</v>
      </c>
      <c r="H503" s="96">
        <f t="shared" si="95"/>
        <v>7244.93</v>
      </c>
      <c r="I503" s="168"/>
      <c r="J503" s="653"/>
    </row>
    <row r="504" spans="1:10" ht="13.5" thickBot="1">
      <c r="A504" s="521" t="s">
        <v>11393</v>
      </c>
      <c r="B504" s="1879" t="s">
        <v>3167</v>
      </c>
      <c r="C504" s="2299">
        <v>140</v>
      </c>
      <c r="D504" s="1711">
        <v>150</v>
      </c>
      <c r="E504" s="653">
        <v>5906.45</v>
      </c>
      <c r="F504" s="775">
        <f t="shared" ref="F504" si="96">ROUND(E504*(1-$F$10),2)</f>
        <v>5906.45</v>
      </c>
      <c r="G504" s="776">
        <f>'Заказ, cкидки и курсы валют'!$J$23*F504</f>
        <v>67924.175000000003</v>
      </c>
      <c r="H504" s="142">
        <f t="shared" ref="H504" si="97">ROUND((D504/1000)*G504,2)</f>
        <v>10188.629999999999</v>
      </c>
      <c r="I504" s="170"/>
      <c r="J504" s="653"/>
    </row>
    <row r="505" spans="1:10" ht="13.5" thickBot="1">
      <c r="A505" s="648"/>
      <c r="B505" s="1917"/>
      <c r="C505" s="1342"/>
      <c r="D505" s="42"/>
      <c r="E505" s="448"/>
      <c r="F505" s="63"/>
      <c r="G505" s="420"/>
      <c r="H505" s="13"/>
      <c r="I505" s="13"/>
      <c r="J505" s="653"/>
    </row>
    <row r="506" spans="1:10" ht="18">
      <c r="A506" s="904"/>
      <c r="B506" s="905"/>
      <c r="C506" s="2383" t="s">
        <v>2731</v>
      </c>
      <c r="D506" s="66"/>
      <c r="E506" s="435"/>
      <c r="F506" s="517"/>
      <c r="G506" s="461"/>
      <c r="H506" s="128"/>
      <c r="I506" s="68"/>
      <c r="J506" s="653"/>
    </row>
    <row r="507" spans="1:10" ht="13">
      <c r="A507" s="890"/>
      <c r="C507" s="2377"/>
      <c r="D507" s="70"/>
      <c r="E507" s="430"/>
      <c r="F507" s="514"/>
      <c r="G507" s="488"/>
      <c r="H507" s="16"/>
      <c r="I507" s="132"/>
    </row>
    <row r="508" spans="1:10" ht="50.25" customHeight="1">
      <c r="A508" s="890"/>
      <c r="C508" s="2377"/>
      <c r="D508" s="70"/>
      <c r="E508" s="430"/>
      <c r="F508" s="514"/>
      <c r="G508" s="488"/>
      <c r="H508" s="16"/>
      <c r="I508" s="132"/>
    </row>
    <row r="509" spans="1:10" ht="13">
      <c r="A509" s="890"/>
      <c r="C509" s="2377"/>
      <c r="D509" s="70"/>
      <c r="E509" s="430"/>
      <c r="F509" s="514"/>
      <c r="G509" s="488"/>
      <c r="H509" s="16"/>
      <c r="I509" s="132"/>
    </row>
    <row r="510" spans="1:10" ht="13.5" customHeight="1" thickBot="1">
      <c r="A510" s="2044" t="s">
        <v>7303</v>
      </c>
      <c r="B510" s="2043"/>
      <c r="C510" s="2345"/>
      <c r="D510" s="136"/>
      <c r="E510" s="438"/>
      <c r="F510" s="515"/>
      <c r="G510" s="489"/>
      <c r="H510" s="136"/>
      <c r="I510" s="137"/>
    </row>
    <row r="511" spans="1:10" ht="43.5" customHeight="1">
      <c r="A511" s="1963" t="s">
        <v>1013</v>
      </c>
      <c r="B511" s="1964" t="s">
        <v>1014</v>
      </c>
      <c r="C511" s="2285" t="s">
        <v>665</v>
      </c>
      <c r="D511" s="153" t="s">
        <v>2923</v>
      </c>
      <c r="E511" s="434" t="s">
        <v>10284</v>
      </c>
      <c r="F511" s="1462" t="s">
        <v>2578</v>
      </c>
      <c r="G511" s="507" t="s">
        <v>2427</v>
      </c>
      <c r="H511" s="327" t="s">
        <v>493</v>
      </c>
      <c r="I511" s="138" t="s">
        <v>4003</v>
      </c>
      <c r="J511" s="2868" t="s">
        <v>11229</v>
      </c>
    </row>
    <row r="512" spans="1:10" ht="15.75" customHeight="1" thickBot="1">
      <c r="A512" s="1519"/>
      <c r="B512" s="1680"/>
      <c r="C512" s="2286" t="s">
        <v>3419</v>
      </c>
      <c r="D512" s="313" t="s">
        <v>2428</v>
      </c>
      <c r="E512" s="437" t="s">
        <v>264</v>
      </c>
      <c r="F512" s="830">
        <f>'Заказ, cкидки и курсы валют'!$I$12</f>
        <v>0</v>
      </c>
      <c r="G512" s="765"/>
      <c r="H512" s="358"/>
      <c r="I512" s="252"/>
      <c r="J512" s="2873"/>
    </row>
    <row r="513" spans="1:10" ht="13.5" customHeight="1" thickBot="1">
      <c r="A513" s="799" t="s">
        <v>4084</v>
      </c>
      <c r="B513" s="1877" t="s">
        <v>3436</v>
      </c>
      <c r="C513" s="2250">
        <v>3</v>
      </c>
      <c r="D513" s="1577">
        <v>200</v>
      </c>
      <c r="E513" s="1603">
        <f t="shared" ref="E513:E521" si="98">E494*1.2</f>
        <v>566.35199999999998</v>
      </c>
      <c r="F513" s="779">
        <f>ROUND(E513*(1-$F$10),2)</f>
        <v>566.35</v>
      </c>
      <c r="G513" s="780">
        <f>H513/D513*1000</f>
        <v>6513.05</v>
      </c>
      <c r="H513" s="659">
        <f>ROUND(IF('Заказ, cкидки и курсы валют'!$J$23*E513/1000*D513&lt;387,387,'Заказ, cкидки и курсы валют'!$J$23*E513/1000*D513)*(1-'Заказ, cкидки и курсы валют'!$I$12),2)</f>
        <v>1302.6099999999999</v>
      </c>
      <c r="I513" s="260"/>
      <c r="J513" s="311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1302.6099999999999</v>
      </c>
    </row>
    <row r="514" spans="1:10" ht="13.5" customHeight="1" thickBot="1">
      <c r="A514" s="493" t="s">
        <v>4085</v>
      </c>
      <c r="B514" s="2157" t="s">
        <v>3081</v>
      </c>
      <c r="C514" s="2299">
        <v>4.8499999999999996</v>
      </c>
      <c r="D514" s="2114">
        <v>200</v>
      </c>
      <c r="E514" s="2136">
        <f t="shared" si="98"/>
        <v>682.60800000000006</v>
      </c>
      <c r="F514" s="2104">
        <f t="shared" ref="F514:F522" si="99">ROUND(E514*(1-$F$10),2)</f>
        <v>682.61</v>
      </c>
      <c r="G514" s="2105">
        <f t="shared" ref="G514:G522" si="100">H514/D514*1000</f>
        <v>7850</v>
      </c>
      <c r="H514" s="659">
        <f>ROUND(IF('Заказ, cкидки и курсы валют'!$J$23*E514/1000*D514&lt;387,387,'Заказ, cкидки и курсы валют'!$J$23*E514/1000*D514)*(1-'Заказ, cкидки и курсы валют'!$I$12),2)</f>
        <v>1570</v>
      </c>
      <c r="I514" s="2122"/>
      <c r="J514" s="2109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1570</v>
      </c>
    </row>
    <row r="515" spans="1:10" ht="13.5" customHeight="1" thickBot="1">
      <c r="A515" s="493" t="s">
        <v>4086</v>
      </c>
      <c r="B515" s="2157" t="s">
        <v>3437</v>
      </c>
      <c r="C515" s="2299">
        <v>6</v>
      </c>
      <c r="D515" s="2114">
        <v>100</v>
      </c>
      <c r="E515" s="2136">
        <f t="shared" si="98"/>
        <v>678</v>
      </c>
      <c r="F515" s="2104">
        <f t="shared" si="99"/>
        <v>678</v>
      </c>
      <c r="G515" s="2105">
        <f t="shared" si="100"/>
        <v>7797.0000000000009</v>
      </c>
      <c r="H515" s="659">
        <f>ROUND(IF('Заказ, cкидки и курсы валют'!$J$23*E515/1000*D515&lt;387,387,'Заказ, cкидки и курсы валют'!$J$23*E515/1000*D515)*(1-'Заказ, cкидки и курсы валют'!$I$12),2)</f>
        <v>779.7</v>
      </c>
      <c r="I515" s="2122"/>
      <c r="J515" s="2109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842.08</v>
      </c>
    </row>
    <row r="516" spans="1:10" ht="13.5" customHeight="1" thickBot="1">
      <c r="A516" s="493" t="s">
        <v>4087</v>
      </c>
      <c r="B516" s="2157" t="s">
        <v>3438</v>
      </c>
      <c r="C516" s="2299">
        <v>7</v>
      </c>
      <c r="D516" s="2114">
        <v>50</v>
      </c>
      <c r="E516" s="2136">
        <f t="shared" si="98"/>
        <v>777.70799999999997</v>
      </c>
      <c r="F516" s="2104">
        <f t="shared" si="99"/>
        <v>777.71</v>
      </c>
      <c r="G516" s="2105">
        <f t="shared" si="100"/>
        <v>8943.6</v>
      </c>
      <c r="H516" s="659">
        <f>ROUND(IF('Заказ, cкидки и курсы валют'!$J$23*E516/1000*D516&lt;387,387,'Заказ, cкидки и курсы валют'!$J$23*E516/1000*D516)*(1-'Заказ, cкидки и курсы валют'!$I$12),2)</f>
        <v>447.18</v>
      </c>
      <c r="I516" s="2122"/>
      <c r="J516" s="2109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536.62</v>
      </c>
    </row>
    <row r="517" spans="1:10" ht="13.5" customHeight="1" thickBot="1">
      <c r="A517" s="493" t="s">
        <v>4088</v>
      </c>
      <c r="B517" s="2157" t="s">
        <v>3439</v>
      </c>
      <c r="C517" s="2299">
        <v>9.75</v>
      </c>
      <c r="D517" s="2114">
        <v>40</v>
      </c>
      <c r="E517" s="2136">
        <f t="shared" si="98"/>
        <v>1007.3039999999999</v>
      </c>
      <c r="F517" s="2104">
        <f t="shared" si="99"/>
        <v>1007.3</v>
      </c>
      <c r="G517" s="2105">
        <f t="shared" si="100"/>
        <v>11584</v>
      </c>
      <c r="H517" s="659">
        <f>ROUND(IF('Заказ, cкидки и курсы валют'!$J$23*E517/1000*D517&lt;387,387,'Заказ, cкидки и курсы валют'!$J$23*E517/1000*D517)*(1-'Заказ, cкидки и курсы валют'!$I$12),2)</f>
        <v>463.36</v>
      </c>
      <c r="I517" s="2122"/>
      <c r="J517" s="2109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556.03</v>
      </c>
    </row>
    <row r="518" spans="1:10" ht="13.5" customHeight="1" thickBot="1">
      <c r="A518" s="493" t="s">
        <v>4089</v>
      </c>
      <c r="B518" s="2157" t="s">
        <v>3069</v>
      </c>
      <c r="C518" s="2299">
        <v>20</v>
      </c>
      <c r="D518" s="2235">
        <v>25</v>
      </c>
      <c r="E518" s="2136">
        <f t="shared" si="98"/>
        <v>1544.28</v>
      </c>
      <c r="F518" s="2104">
        <f t="shared" si="99"/>
        <v>1544.28</v>
      </c>
      <c r="G518" s="2105">
        <f t="shared" si="100"/>
        <v>17759.2</v>
      </c>
      <c r="H518" s="659">
        <f>ROUND(IF('Заказ, cкидки и курсы валют'!$J$23*E518/1000*D518&lt;387,387,'Заказ, cкидки и курсы валют'!$J$23*E518/1000*D518)*(1-'Заказ, cкидки и курсы валют'!$I$12),2)</f>
        <v>443.98</v>
      </c>
      <c r="I518" s="2122"/>
      <c r="J518" s="2109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532.78</v>
      </c>
    </row>
    <row r="519" spans="1:10" ht="13.5" customHeight="1" thickBot="1">
      <c r="A519" s="493" t="s">
        <v>4090</v>
      </c>
      <c r="B519" s="2157" t="s">
        <v>3070</v>
      </c>
      <c r="C519" s="2299">
        <v>34</v>
      </c>
      <c r="D519" s="2235">
        <v>15</v>
      </c>
      <c r="E519" s="2136">
        <f t="shared" si="98"/>
        <v>1899.6599999999999</v>
      </c>
      <c r="F519" s="2104">
        <f t="shared" si="99"/>
        <v>1899.66</v>
      </c>
      <c r="G519" s="2105">
        <f t="shared" si="100"/>
        <v>25800</v>
      </c>
      <c r="H519" s="659">
        <f>ROUND(IF('Заказ, cкидки и курсы валют'!$J$23*E519/1000*D519&lt;387,387,'Заказ, cкидки и курсы валют'!$J$23*E519/1000*D519)*(1-'Заказ, cкидки и курсы валют'!$I$12),2)</f>
        <v>387</v>
      </c>
      <c r="I519" s="2122"/>
      <c r="J519" s="2109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464.4</v>
      </c>
    </row>
    <row r="520" spans="1:10" ht="13.5" thickBot="1">
      <c r="A520" s="493" t="s">
        <v>4091</v>
      </c>
      <c r="B520" s="2157" t="s">
        <v>3082</v>
      </c>
      <c r="C520" s="2299">
        <v>50</v>
      </c>
      <c r="D520" s="2235">
        <v>10</v>
      </c>
      <c r="E520" s="2136">
        <f t="shared" si="98"/>
        <v>3156.3959999999997</v>
      </c>
      <c r="F520" s="2104">
        <f t="shared" si="99"/>
        <v>3156.4</v>
      </c>
      <c r="G520" s="2105">
        <f t="shared" si="100"/>
        <v>38700</v>
      </c>
      <c r="H520" s="659">
        <f>ROUND(IF('Заказ, cкидки и курсы валют'!$J$23*E520/1000*D520&lt;387,387,'Заказ, cкидки и курсы валют'!$J$23*E520/1000*D520)*(1-'Заказ, cкидки и курсы валют'!$I$12),2)</f>
        <v>387</v>
      </c>
      <c r="I520" s="2122"/>
      <c r="J520" s="2109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464.4</v>
      </c>
    </row>
    <row r="521" spans="1:10" ht="13.5" thickBot="1">
      <c r="A521" s="493" t="s">
        <v>4092</v>
      </c>
      <c r="B521" s="2157" t="s">
        <v>3071</v>
      </c>
      <c r="C521" s="2299">
        <v>60</v>
      </c>
      <c r="D521" s="2235">
        <v>10</v>
      </c>
      <c r="E521" s="2136">
        <f t="shared" si="98"/>
        <v>2996.232</v>
      </c>
      <c r="F521" s="2104">
        <f t="shared" si="99"/>
        <v>2996.23</v>
      </c>
      <c r="G521" s="2105">
        <f t="shared" si="100"/>
        <v>38700</v>
      </c>
      <c r="H521" s="659">
        <f>ROUND(IF('Заказ, cкидки и курсы валют'!$J$23*E521/1000*D521&lt;387,387,'Заказ, cкидки и курсы валют'!$J$23*E521/1000*D521)*(1-'Заказ, cкидки и курсы валют'!$I$12),2)</f>
        <v>387</v>
      </c>
      <c r="I521" s="2122"/>
      <c r="J521" s="2109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464.4</v>
      </c>
    </row>
    <row r="522" spans="1:10" ht="13.5" thickBot="1">
      <c r="A522" s="493" t="s">
        <v>4093</v>
      </c>
      <c r="B522" s="2157" t="s">
        <v>3072</v>
      </c>
      <c r="C522" s="2299">
        <v>95</v>
      </c>
      <c r="D522" s="2235">
        <v>5</v>
      </c>
      <c r="E522" s="2136">
        <f t="shared" ref="E522:E523" si="101">E503*1.2</f>
        <v>5039.9520000000002</v>
      </c>
      <c r="F522" s="2104">
        <f t="shared" si="99"/>
        <v>5039.95</v>
      </c>
      <c r="G522" s="2105">
        <f t="shared" si="100"/>
        <v>77400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2122"/>
      <c r="J522" s="2109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3.5" thickBot="1">
      <c r="A523" s="521" t="s">
        <v>12424</v>
      </c>
      <c r="B523" s="777" t="s">
        <v>3167</v>
      </c>
      <c r="C523" s="2299">
        <v>140</v>
      </c>
      <c r="D523" s="172">
        <v>5</v>
      </c>
      <c r="E523" s="1604">
        <f t="shared" si="101"/>
        <v>7087.74</v>
      </c>
      <c r="F523" s="775">
        <f t="shared" ref="F523" si="102">ROUND(E523*(1-$F$10),2)</f>
        <v>7087.74</v>
      </c>
      <c r="G523" s="776">
        <f t="shared" ref="G523" si="103">H523/D523*1000</f>
        <v>81510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407.55</v>
      </c>
      <c r="I523" s="18"/>
      <c r="J523" s="143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489.06</v>
      </c>
    </row>
    <row r="524" spans="1:10" ht="13" thickBot="1"/>
    <row r="525" spans="1:10" ht="18">
      <c r="A525" s="904"/>
      <c r="B525" s="905"/>
      <c r="C525" s="2383" t="s">
        <v>2731</v>
      </c>
      <c r="D525" s="64"/>
      <c r="E525" s="428"/>
      <c r="F525" s="513"/>
      <c r="G525" s="442"/>
      <c r="H525" s="67"/>
      <c r="I525" s="68"/>
    </row>
    <row r="526" spans="1:10" ht="13">
      <c r="A526" s="890"/>
      <c r="C526" s="2377"/>
      <c r="D526" s="70"/>
      <c r="E526" s="430"/>
      <c r="F526" s="514"/>
      <c r="G526" s="488"/>
      <c r="H526" s="16"/>
      <c r="I526" s="132"/>
    </row>
    <row r="527" spans="1:10" ht="13">
      <c r="A527" s="890"/>
      <c r="C527" s="2377"/>
      <c r="D527" s="70"/>
      <c r="E527" s="430"/>
      <c r="F527" s="514"/>
      <c r="G527" s="488"/>
      <c r="H527" s="16"/>
      <c r="I527" s="132"/>
    </row>
    <row r="528" spans="1:10" ht="54.75" customHeight="1">
      <c r="A528" s="890"/>
      <c r="C528" s="2377"/>
      <c r="D528" s="70"/>
      <c r="E528" s="430"/>
      <c r="F528" s="514"/>
      <c r="G528" s="488"/>
      <c r="H528" s="16"/>
      <c r="I528" s="132"/>
    </row>
    <row r="529" spans="1:10" ht="18.5" thickBot="1">
      <c r="A529" s="1835" t="s">
        <v>7304</v>
      </c>
      <c r="B529" s="1836"/>
      <c r="C529" s="2345"/>
      <c r="D529" s="72"/>
      <c r="E529" s="431"/>
      <c r="F529" s="515"/>
      <c r="G529" s="489"/>
      <c r="H529" s="136"/>
      <c r="I529" s="137"/>
    </row>
    <row r="530" spans="1:10" ht="42.75" customHeight="1">
      <c r="A530" s="1519" t="s">
        <v>1013</v>
      </c>
      <c r="B530" s="1520" t="s">
        <v>1014</v>
      </c>
      <c r="C530" s="2286" t="s">
        <v>665</v>
      </c>
      <c r="D530" s="158" t="s">
        <v>2923</v>
      </c>
      <c r="E530" s="432" t="s">
        <v>10284</v>
      </c>
      <c r="F530" s="516" t="s">
        <v>2578</v>
      </c>
      <c r="G530" s="506" t="s">
        <v>2427</v>
      </c>
      <c r="H530" s="264" t="s">
        <v>493</v>
      </c>
      <c r="I530" s="160" t="s">
        <v>4003</v>
      </c>
      <c r="J530" s="2868" t="s">
        <v>11229</v>
      </c>
    </row>
    <row r="531" spans="1:10" ht="18" customHeight="1" thickBot="1">
      <c r="A531" s="1519"/>
      <c r="B531" s="1680"/>
      <c r="C531" s="2286" t="s">
        <v>3419</v>
      </c>
      <c r="D531" s="313" t="s">
        <v>2428</v>
      </c>
      <c r="E531" s="437" t="s">
        <v>264</v>
      </c>
      <c r="F531" s="830">
        <f>'Заказ, cкидки и курсы валют'!$I$12</f>
        <v>0</v>
      </c>
      <c r="G531" s="765"/>
      <c r="H531" s="358"/>
      <c r="I531" s="252"/>
      <c r="J531" s="2873"/>
    </row>
    <row r="532" spans="1:10" ht="13.5" customHeight="1" thickBot="1">
      <c r="A532" s="799" t="s">
        <v>8152</v>
      </c>
      <c r="B532" s="1877" t="s">
        <v>3436</v>
      </c>
      <c r="C532" s="2250">
        <v>3</v>
      </c>
      <c r="D532" s="798">
        <v>20</v>
      </c>
      <c r="E532" s="1595">
        <f t="shared" ref="E532:E542" si="104">(E494*2)+(1000/D532*7.5)</f>
        <v>1318.92</v>
      </c>
      <c r="F532" s="779">
        <f>ROUND(E532*(1-$F$10),2)</f>
        <v>1318.92</v>
      </c>
      <c r="G532" s="780">
        <f>H532/D532*1000</f>
        <v>19350</v>
      </c>
      <c r="H532" s="659">
        <f>ROUND(IF('Заказ, cкидки и курсы валют'!$J$23*E532/1000*D532&lt;387,387,'Заказ, cкидки и курсы валют'!$J$23*E532/1000*D532)*(1-'Заказ, cкидки и курсы валют'!$I$12),2)</f>
        <v>387</v>
      </c>
      <c r="I532" s="260"/>
      <c r="J532" s="311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464.4</v>
      </c>
    </row>
    <row r="533" spans="1:10" ht="13.5" customHeight="1" thickBot="1">
      <c r="A533" s="493" t="s">
        <v>8153</v>
      </c>
      <c r="B533" s="2157" t="s">
        <v>3081</v>
      </c>
      <c r="C533" s="2299">
        <v>4.8499999999999996</v>
      </c>
      <c r="D533" s="2135">
        <v>10</v>
      </c>
      <c r="E533" s="2138">
        <f t="shared" si="104"/>
        <v>1887.68</v>
      </c>
      <c r="F533" s="2104">
        <f t="shared" ref="F533:F540" si="105">ROUND(E533*(1-$F$10),2)</f>
        <v>1887.68</v>
      </c>
      <c r="G533" s="2105">
        <f t="shared" ref="G533:G540" si="106">H533/D533*1000</f>
        <v>38700</v>
      </c>
      <c r="H533" s="659">
        <f>ROUND(IF('Заказ, cкидки и курсы валют'!$J$23*E533/1000*D533&lt;387,387,'Заказ, cкидки и курсы валют'!$J$23*E533/1000*D533)*(1-'Заказ, cкидки и курсы валют'!$I$12),2)</f>
        <v>387</v>
      </c>
      <c r="I533" s="2122"/>
      <c r="J533" s="2109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464.4</v>
      </c>
    </row>
    <row r="534" spans="1:10" ht="13.5" customHeight="1" thickBot="1">
      <c r="A534" s="493" t="s">
        <v>8154</v>
      </c>
      <c r="B534" s="2157" t="s">
        <v>3437</v>
      </c>
      <c r="C534" s="2299">
        <v>6</v>
      </c>
      <c r="D534" s="2135">
        <v>10</v>
      </c>
      <c r="E534" s="2138">
        <f t="shared" si="104"/>
        <v>1880</v>
      </c>
      <c r="F534" s="2104">
        <f t="shared" si="105"/>
        <v>1880</v>
      </c>
      <c r="G534" s="2105">
        <f t="shared" si="106"/>
        <v>38700</v>
      </c>
      <c r="H534" s="659">
        <f>ROUND(IF('Заказ, cкидки и курсы валют'!$J$23*E534/1000*D534&lt;387,387,'Заказ, cкидки и курсы валют'!$J$23*E534/1000*D534)*(1-'Заказ, cкидки и курсы валют'!$I$12),2)</f>
        <v>387</v>
      </c>
      <c r="I534" s="2122"/>
      <c r="J534" s="2109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464.4</v>
      </c>
    </row>
    <row r="535" spans="1:10" ht="13.5" customHeight="1" thickBot="1">
      <c r="A535" s="493" t="s">
        <v>8155</v>
      </c>
      <c r="B535" s="2157" t="s">
        <v>3438</v>
      </c>
      <c r="C535" s="2299">
        <v>7</v>
      </c>
      <c r="D535" s="2135">
        <v>5</v>
      </c>
      <c r="E535" s="2138">
        <f t="shared" si="104"/>
        <v>2796.1800000000003</v>
      </c>
      <c r="F535" s="2104">
        <f t="shared" si="105"/>
        <v>2796.18</v>
      </c>
      <c r="G535" s="2105">
        <f t="shared" si="106"/>
        <v>77400</v>
      </c>
      <c r="H535" s="659">
        <f>ROUND(IF('Заказ, cкидки и курсы валют'!$J$23*E535/1000*D535&lt;387,387,'Заказ, cкидки и курсы валют'!$J$23*E535/1000*D535)*(1-'Заказ, cкидки и курсы валют'!$I$12),2)</f>
        <v>387</v>
      </c>
      <c r="I535" s="2122"/>
      <c r="J535" s="2109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464.4</v>
      </c>
    </row>
    <row r="536" spans="1:10" ht="13.5" customHeight="1" thickBot="1">
      <c r="A536" s="493" t="s">
        <v>8156</v>
      </c>
      <c r="B536" s="2157" t="s">
        <v>3439</v>
      </c>
      <c r="C536" s="2299">
        <v>9.75</v>
      </c>
      <c r="D536" s="2135">
        <v>4</v>
      </c>
      <c r="E536" s="2138">
        <f t="shared" si="104"/>
        <v>3553.84</v>
      </c>
      <c r="F536" s="2104">
        <f t="shared" si="105"/>
        <v>3553.84</v>
      </c>
      <c r="G536" s="2105">
        <f t="shared" si="106"/>
        <v>96750</v>
      </c>
      <c r="H536" s="659">
        <f>ROUND(IF('Заказ, cкидки и курсы валют'!$J$23*E536/1000*D536&lt;387,387,'Заказ, cкидки и курсы валют'!$J$23*E536/1000*D536)*(1-'Заказ, cкидки и курсы валют'!$I$12),2)</f>
        <v>387</v>
      </c>
      <c r="I536" s="2122"/>
      <c r="J536" s="2109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464.4</v>
      </c>
    </row>
    <row r="537" spans="1:10" ht="13.5" customHeight="1" thickBot="1">
      <c r="A537" s="493" t="s">
        <v>8157</v>
      </c>
      <c r="B537" s="2157" t="s">
        <v>3069</v>
      </c>
      <c r="C537" s="2299">
        <v>20</v>
      </c>
      <c r="D537" s="2135">
        <v>2</v>
      </c>
      <c r="E537" s="2138">
        <f t="shared" si="104"/>
        <v>6323.8</v>
      </c>
      <c r="F537" s="2104">
        <f t="shared" si="105"/>
        <v>6323.8</v>
      </c>
      <c r="G537" s="2105">
        <f t="shared" si="106"/>
        <v>193500</v>
      </c>
      <c r="H537" s="659">
        <f>ROUND(IF('Заказ, cкидки и курсы валют'!$J$23*E537/1000*D537&lt;387,387,'Заказ, cкидки и курсы валют'!$J$23*E537/1000*D537)*(1-'Заказ, cкидки и курсы валют'!$I$12),2)</f>
        <v>387</v>
      </c>
      <c r="I537" s="2122"/>
      <c r="J537" s="2109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464.4</v>
      </c>
    </row>
    <row r="538" spans="1:10" ht="13.5" customHeight="1" thickBot="1">
      <c r="A538" s="493" t="s">
        <v>8158</v>
      </c>
      <c r="B538" s="2157" t="s">
        <v>3070</v>
      </c>
      <c r="C538" s="2299">
        <v>34</v>
      </c>
      <c r="D538" s="2135">
        <v>2</v>
      </c>
      <c r="E538" s="2138">
        <f t="shared" si="104"/>
        <v>6916.1</v>
      </c>
      <c r="F538" s="2104">
        <f t="shared" si="105"/>
        <v>6916.1</v>
      </c>
      <c r="G538" s="2105">
        <f t="shared" si="106"/>
        <v>193500</v>
      </c>
      <c r="H538" s="659">
        <f>ROUND(IF('Заказ, cкидки и курсы валют'!$J$23*E538/1000*D538&lt;387,387,'Заказ, cкидки и курсы валют'!$J$23*E538/1000*D538)*(1-'Заказ, cкидки и курсы валют'!$I$12),2)</f>
        <v>387</v>
      </c>
      <c r="I538" s="2122"/>
      <c r="J538" s="2109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464.4</v>
      </c>
    </row>
    <row r="539" spans="1:10" ht="13.5" customHeight="1" thickBot="1">
      <c r="A539" s="493" t="s">
        <v>8159</v>
      </c>
      <c r="B539" s="2157" t="s">
        <v>3082</v>
      </c>
      <c r="C539" s="2299">
        <v>50</v>
      </c>
      <c r="D539" s="2135">
        <v>1</v>
      </c>
      <c r="E539" s="2138">
        <f t="shared" si="104"/>
        <v>12760.66</v>
      </c>
      <c r="F539" s="2104">
        <f t="shared" si="105"/>
        <v>12760.66</v>
      </c>
      <c r="G539" s="2105">
        <f t="shared" si="106"/>
        <v>387000</v>
      </c>
      <c r="H539" s="659">
        <f>ROUND(IF('Заказ, cкидки и курсы валют'!$J$23*E539/1000*D539&lt;387,387,'Заказ, cкидки и курсы валют'!$J$23*E539/1000*D539)*(1-'Заказ, cкидки и курсы валют'!$I$12),2)</f>
        <v>387</v>
      </c>
      <c r="I539" s="2122"/>
      <c r="J539" s="2109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464.4</v>
      </c>
    </row>
    <row r="540" spans="1:10" ht="15" thickBot="1">
      <c r="A540" s="493" t="s">
        <v>8160</v>
      </c>
      <c r="B540" s="2157" t="s">
        <v>3071</v>
      </c>
      <c r="C540" s="2299">
        <v>60</v>
      </c>
      <c r="D540" s="2135">
        <v>1</v>
      </c>
      <c r="E540" s="2138">
        <f t="shared" si="104"/>
        <v>12493.720000000001</v>
      </c>
      <c r="F540" s="2104">
        <f t="shared" si="105"/>
        <v>12493.72</v>
      </c>
      <c r="G540" s="2105">
        <f t="shared" si="106"/>
        <v>387000</v>
      </c>
      <c r="H540" s="659">
        <f>ROUND(IF('Заказ, cкидки и курсы валют'!$J$23*E540/1000*D540&lt;387,387,'Заказ, cкидки и курсы валют'!$J$23*E540/1000*D540)*(1-'Заказ, cкидки и курсы валют'!$I$12),2)</f>
        <v>387</v>
      </c>
      <c r="I540" s="2122"/>
      <c r="J540" s="2109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464.4</v>
      </c>
    </row>
    <row r="541" spans="1:10" ht="15" thickBot="1">
      <c r="A541" s="493" t="s">
        <v>8161</v>
      </c>
      <c r="B541" s="2157" t="s">
        <v>3072</v>
      </c>
      <c r="C541" s="2299">
        <v>95</v>
      </c>
      <c r="D541" s="2135">
        <v>1</v>
      </c>
      <c r="E541" s="2138">
        <f t="shared" si="104"/>
        <v>15899.92</v>
      </c>
      <c r="F541" s="2104">
        <f>ROUND(E541*(1-$F$10),2)</f>
        <v>15899.92</v>
      </c>
      <c r="G541" s="2105">
        <f>H541/D541*1000</f>
        <v>387000</v>
      </c>
      <c r="H541" s="659">
        <f>ROUND(IF('Заказ, cкидки и курсы валют'!$J$23*E541/1000*D541&lt;387,387,'Заказ, cкидки и курсы валют'!$J$23*E541/1000*D541)*(1-'Заказ, cкидки и курсы валют'!$I$12),2)</f>
        <v>387</v>
      </c>
      <c r="I541" s="2122"/>
      <c r="J541" s="2109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464.4</v>
      </c>
    </row>
    <row r="542" spans="1:10" ht="15" thickBot="1">
      <c r="A542" s="521" t="s">
        <v>12425</v>
      </c>
      <c r="B542" s="777" t="s">
        <v>3167</v>
      </c>
      <c r="C542" s="2299">
        <v>140</v>
      </c>
      <c r="D542" s="1711">
        <v>1</v>
      </c>
      <c r="E542" s="1597">
        <f t="shared" si="104"/>
        <v>19312.900000000001</v>
      </c>
      <c r="F542" s="775">
        <f>ROUND(E542*(1-$F$10),2)</f>
        <v>19312.900000000001</v>
      </c>
      <c r="G542" s="776">
        <f>H542/D542*1000</f>
        <v>387000</v>
      </c>
      <c r="H542" s="659">
        <f>ROUND(IF('Заказ, cкидки и курсы валют'!$J$23*E542/1000*D542&lt;387,387,'Заказ, cкидки и курсы валют'!$J$23*E542/1000*D542)*(1-'Заказ, cкидки и курсы валют'!$I$12),2)</f>
        <v>387</v>
      </c>
      <c r="I542" s="18"/>
      <c r="J542" s="143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464.4</v>
      </c>
    </row>
    <row r="543" spans="1:10" ht="13.5" thickBot="1">
      <c r="J543" s="653"/>
    </row>
    <row r="544" spans="1:10" ht="18">
      <c r="A544" s="904"/>
      <c r="B544" s="905"/>
      <c r="C544" s="2383"/>
      <c r="D544" s="64" t="s">
        <v>2732</v>
      </c>
      <c r="E544" s="428"/>
      <c r="F544" s="513"/>
      <c r="G544" s="442"/>
      <c r="H544" s="128"/>
      <c r="I544" s="68"/>
      <c r="J544" s="653"/>
    </row>
    <row r="545" spans="1:10" ht="13">
      <c r="A545" s="890"/>
      <c r="C545" s="2377"/>
      <c r="D545" s="70"/>
      <c r="E545" s="430"/>
      <c r="F545" s="514"/>
      <c r="G545" s="488"/>
      <c r="H545" s="16"/>
      <c r="I545" s="132"/>
    </row>
    <row r="546" spans="1:10" ht="50.25" customHeight="1">
      <c r="A546" s="890"/>
      <c r="C546" s="2377"/>
      <c r="D546" s="70"/>
      <c r="E546" s="430"/>
      <c r="F546" s="514"/>
      <c r="G546" s="488"/>
      <c r="H546" s="16"/>
      <c r="I546" s="132"/>
    </row>
    <row r="547" spans="1:10" ht="13">
      <c r="A547" s="890"/>
      <c r="C547" s="2377"/>
      <c r="D547" s="70"/>
      <c r="E547" s="430"/>
      <c r="F547" s="514"/>
      <c r="G547" s="488"/>
      <c r="H547" s="16"/>
      <c r="I547" s="132"/>
    </row>
    <row r="548" spans="1:10" ht="13.5" customHeight="1" thickBot="1">
      <c r="A548" s="2251" t="s">
        <v>7302</v>
      </c>
      <c r="B548" s="897"/>
      <c r="C548" s="2345"/>
      <c r="D548" s="72"/>
      <c r="E548" s="431"/>
      <c r="F548" s="515"/>
      <c r="G548" s="489"/>
      <c r="H548" s="136"/>
      <c r="I548" s="137"/>
    </row>
    <row r="549" spans="1:10" ht="45.75" customHeight="1">
      <c r="A549" s="1519" t="s">
        <v>1013</v>
      </c>
      <c r="B549" s="1520" t="s">
        <v>1014</v>
      </c>
      <c r="C549" s="2286" t="s">
        <v>665</v>
      </c>
      <c r="D549" s="158" t="s">
        <v>2923</v>
      </c>
      <c r="E549" s="432" t="s">
        <v>10284</v>
      </c>
      <c r="F549" s="516" t="s">
        <v>2578</v>
      </c>
      <c r="G549" s="506" t="s">
        <v>2427</v>
      </c>
      <c r="H549" s="264" t="s">
        <v>493</v>
      </c>
      <c r="I549" s="160" t="s">
        <v>4003</v>
      </c>
    </row>
    <row r="550" spans="1:10" ht="13.5" customHeight="1" thickBot="1">
      <c r="A550" s="1519"/>
      <c r="B550" s="1680"/>
      <c r="C550" s="2286" t="s">
        <v>3419</v>
      </c>
      <c r="D550" s="313" t="s">
        <v>2428</v>
      </c>
      <c r="E550" s="437" t="s">
        <v>264</v>
      </c>
      <c r="F550" s="830">
        <f>'Заказ, cкидки и курсы валют'!$I$12</f>
        <v>0</v>
      </c>
      <c r="G550" s="765"/>
      <c r="H550" s="358"/>
      <c r="I550" s="252"/>
    </row>
    <row r="551" spans="1:10" ht="13.5" customHeight="1">
      <c r="A551" s="799" t="s">
        <v>4094</v>
      </c>
      <c r="B551" s="1877" t="s">
        <v>3083</v>
      </c>
      <c r="C551" s="2299">
        <v>8</v>
      </c>
      <c r="D551" s="1621">
        <v>2000</v>
      </c>
      <c r="E551" s="877">
        <v>1263.58</v>
      </c>
      <c r="F551" s="779">
        <f>ROUND(E551*(1-$F$10),2)</f>
        <v>1263.58</v>
      </c>
      <c r="G551" s="780">
        <f>'Заказ, cкидки и курсы валют'!$J$23*F551</f>
        <v>14531.169999999998</v>
      </c>
      <c r="H551" s="310">
        <f>ROUND((D551/1000)*G551,2)</f>
        <v>29062.34</v>
      </c>
      <c r="I551" s="263"/>
    </row>
    <row r="552" spans="1:10" ht="13.5" customHeight="1">
      <c r="A552" s="493" t="s">
        <v>4095</v>
      </c>
      <c r="B552" s="490" t="s">
        <v>3081</v>
      </c>
      <c r="C552" s="2299">
        <v>12.5</v>
      </c>
      <c r="D552" s="37">
        <v>2000</v>
      </c>
      <c r="E552" s="877">
        <v>1390.25</v>
      </c>
      <c r="F552" s="471">
        <f t="shared" ref="F552:F560" si="107">ROUND(E552*(1-$F$10),2)</f>
        <v>1390.25</v>
      </c>
      <c r="G552" s="691">
        <f>'Заказ, cкидки и курсы валют'!$J$23*F552</f>
        <v>15987.875</v>
      </c>
      <c r="H552" s="96">
        <f t="shared" ref="H552:H560" si="108">ROUND((D552/1000)*G552,2)</f>
        <v>31975.75</v>
      </c>
      <c r="I552" s="168"/>
    </row>
    <row r="553" spans="1:10" ht="13.5" customHeight="1">
      <c r="A553" s="493" t="s">
        <v>4096</v>
      </c>
      <c r="B553" s="490" t="s">
        <v>3437</v>
      </c>
      <c r="C553" s="2299">
        <v>20</v>
      </c>
      <c r="D553" s="37">
        <v>1500</v>
      </c>
      <c r="E553" s="877">
        <v>1622.84</v>
      </c>
      <c r="F553" s="471">
        <f t="shared" si="107"/>
        <v>1622.84</v>
      </c>
      <c r="G553" s="691">
        <f>'Заказ, cкидки и курсы валют'!$J$23*F553</f>
        <v>18662.66</v>
      </c>
      <c r="H553" s="96">
        <f t="shared" si="108"/>
        <v>27993.99</v>
      </c>
      <c r="I553" s="168"/>
    </row>
    <row r="554" spans="1:10" ht="13.5" customHeight="1">
      <c r="A554" s="493" t="s">
        <v>4097</v>
      </c>
      <c r="B554" s="490" t="s">
        <v>3438</v>
      </c>
      <c r="C554" s="2299">
        <v>32</v>
      </c>
      <c r="D554" s="38">
        <v>1000</v>
      </c>
      <c r="E554" s="877">
        <v>1901.23</v>
      </c>
      <c r="F554" s="471">
        <f t="shared" si="107"/>
        <v>1901.23</v>
      </c>
      <c r="G554" s="691">
        <f>'Заказ, cкидки и курсы валют'!$J$23*F554</f>
        <v>21864.145</v>
      </c>
      <c r="H554" s="96">
        <f t="shared" si="108"/>
        <v>21864.15</v>
      </c>
      <c r="I554" s="168"/>
    </row>
    <row r="555" spans="1:10" ht="13.5" customHeight="1">
      <c r="A555" s="493" t="s">
        <v>4098</v>
      </c>
      <c r="B555" s="490" t="s">
        <v>3084</v>
      </c>
      <c r="C555" s="2299">
        <v>50</v>
      </c>
      <c r="D555" s="38">
        <v>600</v>
      </c>
      <c r="E555" s="877">
        <v>2900.87</v>
      </c>
      <c r="F555" s="471">
        <f t="shared" si="107"/>
        <v>2900.87</v>
      </c>
      <c r="G555" s="691">
        <f>'Заказ, cкидки и курсы валют'!$J$23*F555</f>
        <v>33360.004999999997</v>
      </c>
      <c r="H555" s="96">
        <f t="shared" si="108"/>
        <v>20016</v>
      </c>
      <c r="I555" s="168"/>
    </row>
    <row r="556" spans="1:10" ht="13.5" customHeight="1">
      <c r="A556" s="493" t="s">
        <v>4099</v>
      </c>
      <c r="B556" s="490" t="s">
        <v>3439</v>
      </c>
      <c r="C556" s="2299">
        <v>71</v>
      </c>
      <c r="D556" s="38">
        <v>500</v>
      </c>
      <c r="E556" s="877">
        <v>3192.47</v>
      </c>
      <c r="F556" s="471">
        <f t="shared" si="107"/>
        <v>3192.47</v>
      </c>
      <c r="G556" s="691">
        <f>'Заказ, cкидки и курсы валют'!$J$23*F556</f>
        <v>36713.404999999999</v>
      </c>
      <c r="H556" s="96">
        <f t="shared" si="108"/>
        <v>18356.7</v>
      </c>
      <c r="I556" s="168"/>
    </row>
    <row r="557" spans="1:10" ht="13.5" customHeight="1">
      <c r="A557" s="493" t="s">
        <v>4100</v>
      </c>
      <c r="B557" s="490" t="s">
        <v>3085</v>
      </c>
      <c r="C557" s="2299">
        <v>100</v>
      </c>
      <c r="D557" s="38">
        <v>250</v>
      </c>
      <c r="E557" s="877">
        <v>5809.51</v>
      </c>
      <c r="F557" s="471">
        <f t="shared" si="107"/>
        <v>5809.51</v>
      </c>
      <c r="G557" s="691">
        <f>'Заказ, cкидки и курсы валют'!$J$23*F557</f>
        <v>66809.365000000005</v>
      </c>
      <c r="H557" s="96">
        <f t="shared" si="108"/>
        <v>16702.34</v>
      </c>
      <c r="I557" s="168"/>
    </row>
    <row r="558" spans="1:10" ht="13">
      <c r="A558" s="493" t="s">
        <v>4101</v>
      </c>
      <c r="B558" s="490" t="s">
        <v>3069</v>
      </c>
      <c r="C558" s="2299">
        <v>131</v>
      </c>
      <c r="D558" s="38">
        <v>250</v>
      </c>
      <c r="E558" s="877">
        <v>7075.58</v>
      </c>
      <c r="F558" s="471">
        <f t="shared" si="107"/>
        <v>7075.58</v>
      </c>
      <c r="G558" s="691">
        <f>'Заказ, cкидки и курсы валют'!$J$23*F558</f>
        <v>81369.17</v>
      </c>
      <c r="H558" s="96">
        <f t="shared" si="108"/>
        <v>20342.29</v>
      </c>
      <c r="I558" s="168"/>
    </row>
    <row r="559" spans="1:10" ht="13">
      <c r="A559" s="493" t="s">
        <v>4102</v>
      </c>
      <c r="B559" s="490" t="s">
        <v>3086</v>
      </c>
      <c r="C559" s="2250">
        <v>185</v>
      </c>
      <c r="D559" s="38">
        <v>150</v>
      </c>
      <c r="E559" s="877">
        <v>11230.39</v>
      </c>
      <c r="F559" s="471">
        <f t="shared" si="107"/>
        <v>11230.39</v>
      </c>
      <c r="G559" s="691">
        <f>'Заказ, cкидки и курсы валют'!$J$23*F559</f>
        <v>129149.48499999999</v>
      </c>
      <c r="H559" s="96">
        <f t="shared" si="108"/>
        <v>19372.419999999998</v>
      </c>
      <c r="I559" s="168"/>
      <c r="J559" s="653"/>
    </row>
    <row r="560" spans="1:10" ht="13.5" thickBot="1">
      <c r="A560" s="521" t="s">
        <v>4103</v>
      </c>
      <c r="B560" s="1878" t="s">
        <v>3070</v>
      </c>
      <c r="C560" s="2250">
        <v>217</v>
      </c>
      <c r="D560" s="98">
        <v>125</v>
      </c>
      <c r="E560" s="877">
        <v>9955.84</v>
      </c>
      <c r="F560" s="775">
        <f t="shared" si="107"/>
        <v>9955.84</v>
      </c>
      <c r="G560" s="776">
        <f>'Заказ, cкидки и курсы валют'!$J$23*F560</f>
        <v>114492.16</v>
      </c>
      <c r="H560" s="142">
        <f t="shared" si="108"/>
        <v>14311.52</v>
      </c>
      <c r="I560" s="170"/>
      <c r="J560" s="653"/>
    </row>
    <row r="561" spans="1:10" ht="13">
      <c r="A561" s="648"/>
      <c r="B561" s="1917"/>
      <c r="C561" s="1342"/>
      <c r="D561" s="42"/>
      <c r="E561" s="448"/>
      <c r="F561" s="63"/>
      <c r="G561" s="420"/>
      <c r="H561" s="13"/>
      <c r="I561" s="13"/>
      <c r="J561" s="653"/>
    </row>
    <row r="562" spans="1:10" ht="13.5" thickBot="1">
      <c r="J562" s="653"/>
    </row>
    <row r="563" spans="1:10" ht="18">
      <c r="A563" s="904"/>
      <c r="B563" s="905"/>
      <c r="C563" s="2383"/>
      <c r="D563" s="64" t="s">
        <v>2732</v>
      </c>
      <c r="E563" s="428"/>
      <c r="F563" s="513"/>
      <c r="G563" s="461"/>
      <c r="H563" s="128"/>
      <c r="I563" s="68"/>
      <c r="J563" s="653"/>
    </row>
    <row r="564" spans="1:10" ht="66.75" customHeight="1">
      <c r="A564" s="890"/>
      <c r="C564" s="2377"/>
      <c r="D564" s="70"/>
      <c r="E564" s="430"/>
      <c r="F564" s="514"/>
      <c r="G564" s="488"/>
      <c r="H564" s="16"/>
      <c r="I564" s="132"/>
      <c r="J564" s="653"/>
    </row>
    <row r="565" spans="1:10" ht="13">
      <c r="A565" s="890"/>
      <c r="C565" s="2377"/>
      <c r="D565" s="70"/>
      <c r="E565" s="430"/>
      <c r="F565" s="514"/>
      <c r="G565" s="488"/>
      <c r="H565" s="16"/>
      <c r="I565" s="132"/>
      <c r="J565" s="653"/>
    </row>
    <row r="566" spans="1:10" ht="13">
      <c r="A566" s="890"/>
      <c r="C566" s="2377"/>
      <c r="D566" s="70"/>
      <c r="E566" s="430"/>
      <c r="F566" s="514"/>
      <c r="G566" s="488"/>
      <c r="H566" s="16"/>
      <c r="I566" s="132"/>
    </row>
    <row r="567" spans="1:10" ht="18.5" thickBot="1">
      <c r="A567" s="2044" t="s">
        <v>7303</v>
      </c>
      <c r="B567" s="2045"/>
      <c r="C567" s="2345"/>
      <c r="D567" s="136"/>
      <c r="E567" s="438"/>
      <c r="F567" s="515"/>
      <c r="G567" s="489"/>
      <c r="H567" s="136"/>
      <c r="I567" s="137"/>
    </row>
    <row r="568" spans="1:10" ht="30">
      <c r="A568" s="1519" t="s">
        <v>1013</v>
      </c>
      <c r="B568" s="1520" t="s">
        <v>1014</v>
      </c>
      <c r="C568" s="2286" t="s">
        <v>665</v>
      </c>
      <c r="D568" s="158" t="s">
        <v>2923</v>
      </c>
      <c r="E568" s="432" t="s">
        <v>10284</v>
      </c>
      <c r="F568" s="516" t="s">
        <v>2578</v>
      </c>
      <c r="G568" s="506" t="s">
        <v>2427</v>
      </c>
      <c r="H568" s="264" t="s">
        <v>493</v>
      </c>
      <c r="I568" s="160" t="s">
        <v>4003</v>
      </c>
      <c r="J568" s="2868" t="s">
        <v>11229</v>
      </c>
    </row>
    <row r="569" spans="1:10" ht="23.25" customHeight="1" thickBot="1">
      <c r="A569" s="1519"/>
      <c r="B569" s="1680"/>
      <c r="C569" s="2286" t="s">
        <v>3419</v>
      </c>
      <c r="D569" s="313" t="s">
        <v>2428</v>
      </c>
      <c r="E569" s="437" t="s">
        <v>264</v>
      </c>
      <c r="F569" s="830">
        <f>'Заказ, cкидки и курсы валют'!$I$12</f>
        <v>0</v>
      </c>
      <c r="G569" s="765"/>
      <c r="H569" s="358"/>
      <c r="I569" s="252"/>
      <c r="J569" s="2873"/>
    </row>
    <row r="570" spans="1:10" ht="13">
      <c r="A570" s="799" t="s">
        <v>4104</v>
      </c>
      <c r="B570" s="1877" t="s">
        <v>3083</v>
      </c>
      <c r="C570" s="2299">
        <v>8</v>
      </c>
      <c r="D570" s="1577">
        <v>200</v>
      </c>
      <c r="E570" s="1603">
        <f>E551*1.2</f>
        <v>1516.2959999999998</v>
      </c>
      <c r="F570" s="779">
        <f>ROUND(E570*(1-$F$10),2)</f>
        <v>1516.3</v>
      </c>
      <c r="G570" s="780">
        <f>'Заказ, cкидки и курсы валют'!$J$23*F570</f>
        <v>17437.45</v>
      </c>
      <c r="H570" s="310">
        <f>ROUND((D570/1000)*G570,2)</f>
        <v>3487.49</v>
      </c>
      <c r="I570" s="263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3487.49</v>
      </c>
    </row>
    <row r="571" spans="1:10" ht="13">
      <c r="A571" s="493" t="s">
        <v>4105</v>
      </c>
      <c r="B571" s="490" t="s">
        <v>3081</v>
      </c>
      <c r="C571" s="2299">
        <v>12.5</v>
      </c>
      <c r="D571" s="1555">
        <v>200</v>
      </c>
      <c r="E571" s="1602">
        <f t="shared" ref="E571:E579" si="109">E552*1.2</f>
        <v>1668.3</v>
      </c>
      <c r="F571" s="471">
        <f t="shared" ref="F571:F579" si="110">ROUND(E571*(1-$F$10),2)</f>
        <v>1668.3</v>
      </c>
      <c r="G571" s="691">
        <f>'Заказ, cкидки и курсы валют'!$J$23*F571</f>
        <v>19185.45</v>
      </c>
      <c r="H571" s="96">
        <f t="shared" ref="H571:H579" si="111">ROUND((D571/1000)*G571,2)</f>
        <v>3837.09</v>
      </c>
      <c r="I571" s="168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3837.09</v>
      </c>
    </row>
    <row r="572" spans="1:10" ht="13">
      <c r="A572" s="493" t="s">
        <v>4106</v>
      </c>
      <c r="B572" s="490" t="s">
        <v>3437</v>
      </c>
      <c r="C572" s="2299">
        <v>20</v>
      </c>
      <c r="D572" s="1555">
        <v>100</v>
      </c>
      <c r="E572" s="1602">
        <f t="shared" si="109"/>
        <v>1947.4079999999999</v>
      </c>
      <c r="F572" s="471">
        <f t="shared" si="110"/>
        <v>1947.41</v>
      </c>
      <c r="G572" s="691">
        <f>'Заказ, cкидки и курсы валют'!$J$23*F572</f>
        <v>22395.215</v>
      </c>
      <c r="H572" s="96">
        <f t="shared" si="111"/>
        <v>2239.52</v>
      </c>
      <c r="I572" s="168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2239.52</v>
      </c>
    </row>
    <row r="573" spans="1:10" ht="13">
      <c r="A573" s="493" t="s">
        <v>4107</v>
      </c>
      <c r="B573" s="490" t="s">
        <v>3438</v>
      </c>
      <c r="C573" s="2299">
        <v>32</v>
      </c>
      <c r="D573" s="40">
        <v>50</v>
      </c>
      <c r="E573" s="1602">
        <f t="shared" si="109"/>
        <v>2281.4760000000001</v>
      </c>
      <c r="F573" s="471">
        <f t="shared" si="110"/>
        <v>2281.48</v>
      </c>
      <c r="G573" s="691">
        <f>'Заказ, cкидки и курсы валют'!$J$23*F573</f>
        <v>26237.02</v>
      </c>
      <c r="H573" s="96">
        <f t="shared" si="111"/>
        <v>1311.85</v>
      </c>
      <c r="I573" s="168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1311.85</v>
      </c>
    </row>
    <row r="574" spans="1:10" ht="13.5" customHeight="1">
      <c r="A574" s="493" t="s">
        <v>4108</v>
      </c>
      <c r="B574" s="490" t="s">
        <v>3084</v>
      </c>
      <c r="C574" s="2299">
        <v>50</v>
      </c>
      <c r="D574" s="40">
        <v>50</v>
      </c>
      <c r="E574" s="1602">
        <f t="shared" si="109"/>
        <v>3481.0439999999999</v>
      </c>
      <c r="F574" s="471">
        <f t="shared" si="110"/>
        <v>3481.04</v>
      </c>
      <c r="G574" s="691">
        <f>'Заказ, cкидки и курсы валют'!$J$23*F574</f>
        <v>40031.96</v>
      </c>
      <c r="H574" s="96">
        <f t="shared" si="111"/>
        <v>2001.6</v>
      </c>
      <c r="I574" s="168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2001.6</v>
      </c>
    </row>
    <row r="575" spans="1:10" ht="14.25" customHeight="1">
      <c r="A575" s="493" t="s">
        <v>4109</v>
      </c>
      <c r="B575" s="490" t="s">
        <v>3439</v>
      </c>
      <c r="C575" s="2299">
        <v>71</v>
      </c>
      <c r="D575" s="40">
        <v>25</v>
      </c>
      <c r="E575" s="1602">
        <f t="shared" si="109"/>
        <v>3830.9639999999995</v>
      </c>
      <c r="F575" s="471">
        <f t="shared" si="110"/>
        <v>3830.96</v>
      </c>
      <c r="G575" s="691">
        <f>'Заказ, cкидки и курсы валют'!$J$23*F575</f>
        <v>44056.04</v>
      </c>
      <c r="H575" s="96">
        <f t="shared" si="111"/>
        <v>1101.4000000000001</v>
      </c>
      <c r="I575" s="168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1101.4000000000001</v>
      </c>
    </row>
    <row r="576" spans="1:10" ht="13">
      <c r="A576" s="493" t="s">
        <v>4110</v>
      </c>
      <c r="B576" s="490" t="s">
        <v>3085</v>
      </c>
      <c r="C576" s="2299">
        <v>100</v>
      </c>
      <c r="D576" s="40">
        <v>25</v>
      </c>
      <c r="E576" s="1602">
        <f t="shared" si="109"/>
        <v>6971.4120000000003</v>
      </c>
      <c r="F576" s="471">
        <f t="shared" si="110"/>
        <v>6971.41</v>
      </c>
      <c r="G576" s="691">
        <f>'Заказ, cкидки и курсы валют'!$J$23*F576</f>
        <v>80171.214999999997</v>
      </c>
      <c r="H576" s="96">
        <f t="shared" si="111"/>
        <v>2004.28</v>
      </c>
      <c r="I576" s="168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2004.28</v>
      </c>
    </row>
    <row r="577" spans="1:10" ht="13">
      <c r="A577" s="493" t="s">
        <v>4111</v>
      </c>
      <c r="B577" s="490" t="s">
        <v>3069</v>
      </c>
      <c r="C577" s="2299">
        <v>131</v>
      </c>
      <c r="D577" s="40">
        <v>20</v>
      </c>
      <c r="E577" s="1602">
        <f t="shared" si="109"/>
        <v>8490.6959999999999</v>
      </c>
      <c r="F577" s="471">
        <f t="shared" si="110"/>
        <v>8490.7000000000007</v>
      </c>
      <c r="G577" s="691">
        <f>'Заказ, cкидки и курсы валют'!$J$23*F577</f>
        <v>97643.05</v>
      </c>
      <c r="H577" s="96">
        <f t="shared" si="111"/>
        <v>1952.86</v>
      </c>
      <c r="I577" s="168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1952.86</v>
      </c>
    </row>
    <row r="578" spans="1:10" ht="13">
      <c r="A578" s="493" t="s">
        <v>4112</v>
      </c>
      <c r="B578" s="490" t="s">
        <v>3086</v>
      </c>
      <c r="C578" s="2250">
        <v>185</v>
      </c>
      <c r="D578" s="40">
        <v>15</v>
      </c>
      <c r="E578" s="1602">
        <f t="shared" si="109"/>
        <v>13476.467999999999</v>
      </c>
      <c r="F578" s="471">
        <f t="shared" si="110"/>
        <v>13476.47</v>
      </c>
      <c r="G578" s="691">
        <f>'Заказ, cкидки и курсы валют'!$J$23*F578</f>
        <v>154979.405</v>
      </c>
      <c r="H578" s="96">
        <f t="shared" si="111"/>
        <v>2324.69</v>
      </c>
      <c r="I578" s="168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2324.69</v>
      </c>
    </row>
    <row r="579" spans="1:10" ht="13.5" thickBot="1">
      <c r="A579" s="521" t="s">
        <v>4113</v>
      </c>
      <c r="B579" s="1878" t="s">
        <v>3070</v>
      </c>
      <c r="C579" s="2250">
        <v>217</v>
      </c>
      <c r="D579" s="172">
        <v>10</v>
      </c>
      <c r="E579" s="1604">
        <f t="shared" si="109"/>
        <v>11947.008</v>
      </c>
      <c r="F579" s="775">
        <f t="shared" si="110"/>
        <v>11947.01</v>
      </c>
      <c r="G579" s="776">
        <f>'Заказ, cкидки и курсы валют'!$J$23*F579</f>
        <v>137390.61499999999</v>
      </c>
      <c r="H579" s="142">
        <f t="shared" si="111"/>
        <v>1373.91</v>
      </c>
      <c r="I579" s="170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1373.91</v>
      </c>
    </row>
    <row r="580" spans="1:10" ht="13" thickBot="1"/>
    <row r="581" spans="1:10" ht="18">
      <c r="A581" s="904"/>
      <c r="B581" s="905"/>
      <c r="C581" s="2383"/>
      <c r="D581" s="64" t="s">
        <v>2732</v>
      </c>
      <c r="E581" s="428"/>
      <c r="F581" s="513"/>
      <c r="G581" s="442"/>
      <c r="H581" s="128"/>
      <c r="I581" s="68"/>
    </row>
    <row r="582" spans="1:10" ht="13">
      <c r="A582" s="890"/>
      <c r="C582" s="2377"/>
      <c r="D582" s="70"/>
      <c r="E582" s="430"/>
      <c r="F582" s="514"/>
      <c r="G582" s="488"/>
      <c r="H582" s="16"/>
      <c r="I582" s="132"/>
    </row>
    <row r="583" spans="1:10" ht="13">
      <c r="A583" s="890"/>
      <c r="C583" s="2377"/>
      <c r="D583" s="70"/>
      <c r="E583" s="430"/>
      <c r="F583" s="514"/>
      <c r="G583" s="488"/>
      <c r="H583" s="16"/>
      <c r="I583" s="132"/>
    </row>
    <row r="584" spans="1:10" ht="13">
      <c r="A584" s="890"/>
      <c r="C584" s="2377"/>
      <c r="D584" s="70"/>
      <c r="E584" s="430"/>
      <c r="F584" s="514"/>
      <c r="G584" s="488"/>
      <c r="H584" s="16"/>
      <c r="I584" s="132"/>
    </row>
    <row r="585" spans="1:10" ht="18.5" thickBot="1">
      <c r="A585" s="1835" t="s">
        <v>7304</v>
      </c>
      <c r="B585" s="1836"/>
      <c r="C585" s="2345"/>
      <c r="D585" s="72"/>
      <c r="E585" s="431"/>
      <c r="F585" s="515"/>
      <c r="G585" s="489"/>
      <c r="H585" s="136"/>
      <c r="I585" s="137"/>
    </row>
    <row r="586" spans="1:10" ht="58.5" customHeight="1">
      <c r="A586" s="1519" t="s">
        <v>1013</v>
      </c>
      <c r="B586" s="1520" t="s">
        <v>1014</v>
      </c>
      <c r="C586" s="2286" t="s">
        <v>665</v>
      </c>
      <c r="D586" s="158" t="s">
        <v>2923</v>
      </c>
      <c r="E586" s="432" t="s">
        <v>10284</v>
      </c>
      <c r="F586" s="516" t="s">
        <v>2578</v>
      </c>
      <c r="G586" s="506" t="s">
        <v>2427</v>
      </c>
      <c r="H586" s="264" t="s">
        <v>493</v>
      </c>
      <c r="I586" s="160" t="s">
        <v>4003</v>
      </c>
      <c r="J586" s="2868" t="s">
        <v>11229</v>
      </c>
    </row>
    <row r="587" spans="1:10" ht="13" thickBot="1">
      <c r="A587" s="1519"/>
      <c r="B587" s="1680"/>
      <c r="C587" s="2286" t="s">
        <v>3419</v>
      </c>
      <c r="D587" s="313" t="s">
        <v>2428</v>
      </c>
      <c r="E587" s="437" t="s">
        <v>264</v>
      </c>
      <c r="F587" s="830">
        <f>'Заказ, cкидки и курсы валют'!$I$12</f>
        <v>0</v>
      </c>
      <c r="G587" s="765"/>
      <c r="H587" s="358"/>
      <c r="I587" s="252"/>
      <c r="J587" s="2873"/>
    </row>
    <row r="588" spans="1:10" ht="13.5" customHeight="1" thickBot="1">
      <c r="A588" s="799" t="s">
        <v>8162</v>
      </c>
      <c r="B588" s="1877" t="s">
        <v>3083</v>
      </c>
      <c r="C588" s="2299">
        <v>8</v>
      </c>
      <c r="D588" s="1621">
        <v>10</v>
      </c>
      <c r="E588" s="1595">
        <f>(E551*2)+(1000/D588*7.5)</f>
        <v>3277.16</v>
      </c>
      <c r="F588" s="779">
        <f>ROUND(E588*(1-$F$10),2)</f>
        <v>3277.16</v>
      </c>
      <c r="G588" s="691">
        <f>H588/D588*1000</f>
        <v>38700</v>
      </c>
      <c r="H588" s="659">
        <f>ROUND(IF('Заказ, cкидки и курсы валют'!$J$23*E588/1000*D588&lt;387,387,'Заказ, cкидки и курсы валют'!$J$23*E588/1000*D588)*(1-'Заказ, cкидки и курсы валют'!$I$12),2)</f>
        <v>387</v>
      </c>
      <c r="I588" s="263"/>
      <c r="J588" s="96">
        <f>ROUND(IF(H588&lt;'Заказ, cкидки и курсы валют'!$B$39,H588*0.54*100/(100-'Заказ, cкидки и курсы валют'!$C$39),IF(H588&lt;'Заказ, cкидки и курсы валют'!$B$40,H588*0.54*100/(100-'Заказ, cкидки и курсы валют'!$C$40),IF(H588&lt;'Заказ, cкидки и курсы валют'!$B$41,H588*0.54*100/(100-'Заказ, cкидки и курсы валют'!$C$41),IF(H588&lt;'Заказ, cкидки и курсы валют'!$B$42,H588*0.54*100/(100-'Заказ, cкидки и курсы валют'!$C$42),IF(H588&lt;'Заказ, cкидки и курсы валют'!$B$43,H588*0.54*100/(100-'Заказ, cкидки и курсы валют'!$C$43),H588))))),2)</f>
        <v>464.4</v>
      </c>
    </row>
    <row r="589" spans="1:10" ht="13.5" customHeight="1" thickBot="1">
      <c r="A589" s="493" t="s">
        <v>8163</v>
      </c>
      <c r="B589" s="490" t="s">
        <v>3081</v>
      </c>
      <c r="C589" s="2299">
        <v>12.5</v>
      </c>
      <c r="D589" s="37">
        <v>10</v>
      </c>
      <c r="E589" s="1595">
        <f t="shared" ref="E589:E597" si="112">(E552*2)+(1000/D589*7.5)</f>
        <v>3530.5</v>
      </c>
      <c r="F589" s="471">
        <f t="shared" ref="F589:F597" si="113">ROUND(E589*(1-$F$10),2)</f>
        <v>3530.5</v>
      </c>
      <c r="G589" s="691">
        <f t="shared" ref="G589:G597" si="114">H589/D589*1000</f>
        <v>40601</v>
      </c>
      <c r="H589" s="659">
        <f>ROUND(IF('Заказ, cкидки и курсы валют'!$J$23*E589/1000*D589&lt;387,387,'Заказ, cкидки и курсы валют'!$J$23*E589/1000*D589)*(1-'Заказ, cкидки и курсы валют'!$I$12),2)</f>
        <v>406.01</v>
      </c>
      <c r="I589" s="168"/>
      <c r="J589" s="96">
        <f>ROUND(IF(H589&lt;'Заказ, cкидки и курсы валют'!$B$39,H589*0.54*100/(100-'Заказ, cкидки и курсы валют'!$C$39),IF(H589&lt;'Заказ, cкидки и курсы валют'!$B$40,H589*0.54*100/(100-'Заказ, cкидки и курсы валют'!$C$40),IF(H589&lt;'Заказ, cкидки и курсы валют'!$B$41,H589*0.54*100/(100-'Заказ, cкидки и курсы валют'!$C$41),IF(H589&lt;'Заказ, cкидки и курсы валют'!$B$42,H589*0.54*100/(100-'Заказ, cкидки и курсы валют'!$C$42),IF(H589&lt;'Заказ, cкидки и курсы валют'!$B$43,H589*0.54*100/(100-'Заказ, cкидки и курсы валют'!$C$43),H589))))),2)</f>
        <v>487.21</v>
      </c>
    </row>
    <row r="590" spans="1:10" ht="13.5" customHeight="1" thickBot="1">
      <c r="A590" s="493" t="s">
        <v>8164</v>
      </c>
      <c r="B590" s="490" t="s">
        <v>3437</v>
      </c>
      <c r="C590" s="2299">
        <v>20</v>
      </c>
      <c r="D590" s="37">
        <v>5</v>
      </c>
      <c r="E590" s="1595">
        <f t="shared" si="112"/>
        <v>4745.68</v>
      </c>
      <c r="F590" s="471">
        <f t="shared" si="113"/>
        <v>4745.68</v>
      </c>
      <c r="G590" s="691">
        <f t="shared" si="114"/>
        <v>77400</v>
      </c>
      <c r="H590" s="659">
        <f>ROUND(IF('Заказ, cкидки и курсы валют'!$J$23*E590/1000*D590&lt;387,387,'Заказ, cкидки и курсы валют'!$J$23*E590/1000*D590)*(1-'Заказ, cкидки и курсы валют'!$I$12),2)</f>
        <v>387</v>
      </c>
      <c r="I590" s="168"/>
      <c r="J590" s="96">
        <f>ROUND(IF(H590&lt;'Заказ, cкидки и курсы валют'!$B$39,H590*0.54*100/(100-'Заказ, cкидки и курсы валют'!$C$39),IF(H590&lt;'Заказ, cкидки и курсы валют'!$B$40,H590*0.54*100/(100-'Заказ, cкидки и курсы валют'!$C$40),IF(H590&lt;'Заказ, cкидки и курсы валют'!$B$41,H590*0.54*100/(100-'Заказ, cкидки и курсы валют'!$C$41),IF(H590&lt;'Заказ, cкидки и курсы валют'!$B$42,H590*0.54*100/(100-'Заказ, cкидки и курсы валют'!$C$42),IF(H590&lt;'Заказ, cкидки и курсы валют'!$B$43,H590*0.54*100/(100-'Заказ, cкидки и курсы валют'!$C$43),H590))))),2)</f>
        <v>464.4</v>
      </c>
    </row>
    <row r="591" spans="1:10" ht="13.5" customHeight="1" thickBot="1">
      <c r="A591" s="493" t="s">
        <v>8165</v>
      </c>
      <c r="B591" s="490" t="s">
        <v>3438</v>
      </c>
      <c r="C591" s="2299">
        <v>32</v>
      </c>
      <c r="D591" s="38">
        <v>5</v>
      </c>
      <c r="E591" s="1595">
        <f t="shared" si="112"/>
        <v>5302.46</v>
      </c>
      <c r="F591" s="471">
        <f t="shared" si="113"/>
        <v>5302.46</v>
      </c>
      <c r="G591" s="691">
        <f t="shared" si="114"/>
        <v>77400</v>
      </c>
      <c r="H591" s="659">
        <f>ROUND(IF('Заказ, cкидки и курсы валют'!$J$23*E591/1000*D591&lt;387,387,'Заказ, cкидки и курсы валют'!$J$23*E591/1000*D591)*(1-'Заказ, cкидки и курсы валют'!$I$12),2)</f>
        <v>387</v>
      </c>
      <c r="I591" s="168"/>
      <c r="J591" s="96">
        <f>ROUND(IF(H591&lt;'Заказ, cкидки и курсы валют'!$B$39,H591*0.54*100/(100-'Заказ, cкидки и курсы валют'!$C$39),IF(H591&lt;'Заказ, cкидки и курсы валют'!$B$40,H591*0.54*100/(100-'Заказ, cкидки и курсы валют'!$C$40),IF(H591&lt;'Заказ, cкидки и курсы валют'!$B$41,H591*0.54*100/(100-'Заказ, cкидки и курсы валют'!$C$41),IF(H591&lt;'Заказ, cкидки и курсы валют'!$B$42,H591*0.54*100/(100-'Заказ, cкидки и курсы валют'!$C$42),IF(H591&lt;'Заказ, cкидки и курсы валют'!$B$43,H591*0.54*100/(100-'Заказ, cкидки и курсы валют'!$C$43),H591))))),2)</f>
        <v>464.4</v>
      </c>
    </row>
    <row r="592" spans="1:10" ht="13.5" customHeight="1" thickBot="1">
      <c r="A592" s="493" t="s">
        <v>8166</v>
      </c>
      <c r="B592" s="490" t="s">
        <v>3084</v>
      </c>
      <c r="C592" s="2299">
        <v>50</v>
      </c>
      <c r="D592" s="38">
        <v>5</v>
      </c>
      <c r="E592" s="1595">
        <f t="shared" si="112"/>
        <v>7301.74</v>
      </c>
      <c r="F592" s="471">
        <f t="shared" si="113"/>
        <v>7301.74</v>
      </c>
      <c r="G592" s="691">
        <f t="shared" si="114"/>
        <v>83970</v>
      </c>
      <c r="H592" s="659">
        <f>ROUND(IF('Заказ, cкидки и курсы валют'!$J$23*E592/1000*D592&lt;387,387,'Заказ, cкидки и курсы валют'!$J$23*E592/1000*D592)*(1-'Заказ, cкидки и курсы валют'!$I$12),2)</f>
        <v>419.85</v>
      </c>
      <c r="I592" s="168"/>
      <c r="J592" s="96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503.82</v>
      </c>
    </row>
    <row r="593" spans="1:10" ht="13.5" customHeight="1" thickBot="1">
      <c r="A593" s="493" t="s">
        <v>8167</v>
      </c>
      <c r="B593" s="490" t="s">
        <v>3439</v>
      </c>
      <c r="C593" s="2299">
        <v>71</v>
      </c>
      <c r="D593" s="38">
        <v>2</v>
      </c>
      <c r="E593" s="1595">
        <f t="shared" si="112"/>
        <v>10134.939999999999</v>
      </c>
      <c r="F593" s="471">
        <f t="shared" si="113"/>
        <v>10134.94</v>
      </c>
      <c r="G593" s="691">
        <f t="shared" si="114"/>
        <v>193500</v>
      </c>
      <c r="H593" s="659">
        <f>ROUND(IF('Заказ, cкидки и курсы валют'!$J$23*E593/1000*D593&lt;387,387,'Заказ, cкидки и курсы валют'!$J$23*E593/1000*D593)*(1-'Заказ, cкидки и курсы валют'!$I$12),2)</f>
        <v>387</v>
      </c>
      <c r="I593" s="168"/>
      <c r="J593" s="96">
        <f>ROUND(IF(H593&lt;'Заказ, cкидки и курсы валют'!$B$39,H593*0.54*100/(100-'Заказ, cкидки и курсы валют'!$C$39),IF(H593&lt;'Заказ, cкидки и курсы валют'!$B$40,H593*0.54*100/(100-'Заказ, cкидки и курсы валют'!$C$40),IF(H593&lt;'Заказ, cкидки и курсы валют'!$B$41,H593*0.54*100/(100-'Заказ, cкидки и курсы валют'!$C$41),IF(H593&lt;'Заказ, cкидки и курсы валют'!$B$42,H593*0.54*100/(100-'Заказ, cкидки и курсы валют'!$C$42),IF(H593&lt;'Заказ, cкидки и курсы валют'!$B$43,H593*0.54*100/(100-'Заказ, cкидки и курсы валют'!$C$43),H593))))),2)</f>
        <v>464.4</v>
      </c>
    </row>
    <row r="594" spans="1:10" ht="13.5" customHeight="1" thickBot="1">
      <c r="A594" s="493" t="s">
        <v>8168</v>
      </c>
      <c r="B594" s="490" t="s">
        <v>3085</v>
      </c>
      <c r="C594" s="2299">
        <v>100</v>
      </c>
      <c r="D594" s="38">
        <v>2</v>
      </c>
      <c r="E594" s="1595">
        <f t="shared" si="112"/>
        <v>15369.02</v>
      </c>
      <c r="F594" s="471">
        <f t="shared" si="113"/>
        <v>15369.02</v>
      </c>
      <c r="G594" s="691">
        <f t="shared" si="114"/>
        <v>193500</v>
      </c>
      <c r="H594" s="659">
        <f>ROUND(IF('Заказ, cкидки и курсы валют'!$J$23*E594/1000*D594&lt;387,387,'Заказ, cкидки и курсы валют'!$J$23*E594/1000*D594)*(1-'Заказ, cкидки и курсы валют'!$I$12),2)</f>
        <v>387</v>
      </c>
      <c r="I594" s="168"/>
      <c r="J594" s="96">
        <f>ROUND(IF(H594&lt;'Заказ, cкидки и курсы валют'!$B$39,H594*0.54*100/(100-'Заказ, cкидки и курсы валют'!$C$39),IF(H594&lt;'Заказ, cкидки и курсы валют'!$B$40,H594*0.54*100/(100-'Заказ, cкидки и курсы валют'!$C$40),IF(H594&lt;'Заказ, cкидки и курсы валют'!$B$41,H594*0.54*100/(100-'Заказ, cкидки и курсы валют'!$C$41),IF(H594&lt;'Заказ, cкидки и курсы валют'!$B$42,H594*0.54*100/(100-'Заказ, cкидки и курсы валют'!$C$42),IF(H594&lt;'Заказ, cкидки и курсы валют'!$B$43,H594*0.54*100/(100-'Заказ, cкидки и курсы валют'!$C$43),H594))))),2)</f>
        <v>464.4</v>
      </c>
    </row>
    <row r="595" spans="1:10" ht="13.5" customHeight="1" thickBot="1">
      <c r="A595" s="493" t="s">
        <v>8169</v>
      </c>
      <c r="B595" s="490" t="s">
        <v>3069</v>
      </c>
      <c r="C595" s="2299">
        <v>131</v>
      </c>
      <c r="D595" s="38">
        <v>2</v>
      </c>
      <c r="E595" s="1595">
        <f t="shared" si="112"/>
        <v>17901.16</v>
      </c>
      <c r="F595" s="471">
        <f t="shared" si="113"/>
        <v>17901.16</v>
      </c>
      <c r="G595" s="691">
        <f t="shared" si="114"/>
        <v>205865</v>
      </c>
      <c r="H595" s="659">
        <f>ROUND(IF('Заказ, cкидки и курсы валют'!$J$23*E595/1000*D595&lt;387,387,'Заказ, cкидки и курсы валют'!$J$23*E595/1000*D595)*(1-'Заказ, cкидки и курсы валют'!$I$12),2)</f>
        <v>411.73</v>
      </c>
      <c r="I595" s="168"/>
      <c r="J595" s="96">
        <f>ROUND(IF(H595&lt;'Заказ, cкидки и курсы валют'!$B$39,H595*0.54*100/(100-'Заказ, cкидки и курсы валют'!$C$39),IF(H595&lt;'Заказ, cкидки и курсы валют'!$B$40,H595*0.54*100/(100-'Заказ, cкидки и курсы валют'!$C$40),IF(H595&lt;'Заказ, cкидки и курсы валют'!$B$41,H595*0.54*100/(100-'Заказ, cкидки и курсы валют'!$C$41),IF(H595&lt;'Заказ, cкидки и курсы валют'!$B$42,H595*0.54*100/(100-'Заказ, cкидки и курсы валют'!$C$42),IF(H595&lt;'Заказ, cкидки и курсы валют'!$B$43,H595*0.54*100/(100-'Заказ, cкидки и курсы валют'!$C$43),H595))))),2)</f>
        <v>494.08</v>
      </c>
    </row>
    <row r="596" spans="1:10" ht="13.5" customHeight="1" thickBot="1">
      <c r="A596" s="493" t="s">
        <v>8170</v>
      </c>
      <c r="B596" s="490" t="s">
        <v>3086</v>
      </c>
      <c r="C596" s="2250">
        <v>185</v>
      </c>
      <c r="D596" s="38">
        <v>1</v>
      </c>
      <c r="E596" s="1595">
        <f t="shared" si="112"/>
        <v>29960.78</v>
      </c>
      <c r="F596" s="471">
        <f t="shared" si="113"/>
        <v>29960.78</v>
      </c>
      <c r="G596" s="691">
        <f t="shared" si="114"/>
        <v>387000</v>
      </c>
      <c r="H596" s="659">
        <f>ROUND(IF('Заказ, cкидки и курсы валют'!$J$23*E596/1000*D596&lt;387,387,'Заказ, cкидки и курсы валют'!$J$23*E596/1000*D596)*(1-'Заказ, cкидки и курсы валют'!$I$12),2)</f>
        <v>387</v>
      </c>
      <c r="I596" s="168"/>
      <c r="J596" s="96">
        <f>ROUND(IF(H596&lt;'Заказ, cкидки и курсы валют'!$B$39,H596*0.54*100/(100-'Заказ, cкидки и курсы валют'!$C$39),IF(H596&lt;'Заказ, cкидки и курсы валют'!$B$40,H596*0.54*100/(100-'Заказ, cкидки и курсы валют'!$C$40),IF(H596&lt;'Заказ, cкидки и курсы валют'!$B$41,H596*0.54*100/(100-'Заказ, cкидки и курсы валют'!$C$41),IF(H596&lt;'Заказ, cкидки и курсы валют'!$B$42,H596*0.54*100/(100-'Заказ, cкидки и курсы валют'!$C$42),IF(H596&lt;'Заказ, cкидки и курсы валют'!$B$43,H596*0.54*100/(100-'Заказ, cкидки и курсы валют'!$C$43),H596))))),2)</f>
        <v>464.4</v>
      </c>
    </row>
    <row r="597" spans="1:10" ht="13.5" customHeight="1" thickBot="1">
      <c r="A597" s="521" t="s">
        <v>8171</v>
      </c>
      <c r="B597" s="1878" t="s">
        <v>3070</v>
      </c>
      <c r="C597" s="2250">
        <v>217</v>
      </c>
      <c r="D597" s="98">
        <v>1</v>
      </c>
      <c r="E597" s="1595">
        <f t="shared" si="112"/>
        <v>27411.68</v>
      </c>
      <c r="F597" s="775">
        <f t="shared" si="113"/>
        <v>27411.68</v>
      </c>
      <c r="G597" s="691">
        <f t="shared" si="114"/>
        <v>387000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170"/>
      <c r="J597" s="96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464.4</v>
      </c>
    </row>
    <row r="598" spans="1:10" ht="13.5" thickBot="1">
      <c r="A598" s="648"/>
      <c r="B598" s="1917"/>
      <c r="C598" s="1342"/>
      <c r="D598" s="42"/>
      <c r="E598" s="448"/>
      <c r="F598" s="63"/>
      <c r="G598" s="420"/>
      <c r="H598" s="13"/>
      <c r="I598" s="13"/>
      <c r="J598" s="653"/>
    </row>
    <row r="599" spans="1:10" ht="18">
      <c r="A599" s="904"/>
      <c r="B599" s="905"/>
      <c r="C599" s="1991"/>
      <c r="D599" s="64" t="s">
        <v>2733</v>
      </c>
      <c r="E599" s="709"/>
      <c r="F599" s="513"/>
      <c r="G599" s="428"/>
      <c r="H599" s="128"/>
      <c r="I599" s="68"/>
      <c r="J599" s="653"/>
    </row>
    <row r="600" spans="1:10" ht="13">
      <c r="A600" s="890"/>
      <c r="C600" s="2377"/>
      <c r="D600" s="70"/>
      <c r="E600" s="430"/>
      <c r="F600" s="514"/>
      <c r="G600" s="488"/>
      <c r="H600" s="16"/>
      <c r="I600" s="132"/>
      <c r="J600" s="653"/>
    </row>
    <row r="601" spans="1:10" ht="13">
      <c r="A601" s="890"/>
      <c r="C601" s="2377"/>
      <c r="D601" s="70"/>
      <c r="E601" s="430"/>
      <c r="F601" s="514"/>
      <c r="G601" s="488"/>
      <c r="H601" s="16"/>
      <c r="I601" s="132"/>
      <c r="J601" s="653"/>
    </row>
    <row r="602" spans="1:10" ht="13">
      <c r="A602" s="890"/>
      <c r="C602" s="2377"/>
      <c r="D602" s="70"/>
      <c r="E602" s="430"/>
      <c r="F602" s="514"/>
      <c r="G602" s="488"/>
      <c r="H602" s="16"/>
      <c r="I602" s="132"/>
      <c r="J602" s="653"/>
    </row>
    <row r="603" spans="1:10" ht="18.5" thickBot="1">
      <c r="A603" s="2251" t="s">
        <v>7302</v>
      </c>
      <c r="B603" s="897"/>
      <c r="C603" s="2345"/>
      <c r="D603" s="72"/>
      <c r="E603" s="431"/>
      <c r="F603" s="515"/>
      <c r="G603" s="489"/>
      <c r="H603" s="136"/>
      <c r="I603" s="137"/>
      <c r="J603" s="653"/>
    </row>
    <row r="604" spans="1:10" ht="66.75" customHeight="1">
      <c r="A604" s="1519" t="s">
        <v>1013</v>
      </c>
      <c r="B604" s="1520" t="s">
        <v>1014</v>
      </c>
      <c r="C604" s="2286" t="s">
        <v>665</v>
      </c>
      <c r="D604" s="158" t="s">
        <v>2923</v>
      </c>
      <c r="E604" s="432" t="s">
        <v>10284</v>
      </c>
      <c r="F604" s="516" t="s">
        <v>2578</v>
      </c>
      <c r="G604" s="506" t="s">
        <v>2427</v>
      </c>
      <c r="H604" s="264" t="s">
        <v>493</v>
      </c>
      <c r="I604" s="160" t="s">
        <v>4003</v>
      </c>
      <c r="J604" s="653"/>
    </row>
    <row r="605" spans="1:10" ht="13.5" thickBot="1">
      <c r="A605" s="1519"/>
      <c r="B605" s="1680"/>
      <c r="C605" s="2286" t="s">
        <v>3419</v>
      </c>
      <c r="D605" s="313" t="s">
        <v>2428</v>
      </c>
      <c r="E605" s="437" t="s">
        <v>264</v>
      </c>
      <c r="F605" s="830">
        <f>'Заказ, cкидки и курсы валют'!$I$12</f>
        <v>0</v>
      </c>
      <c r="G605" s="765"/>
      <c r="H605" s="358"/>
      <c r="I605" s="252"/>
      <c r="J605" s="653"/>
    </row>
    <row r="606" spans="1:10" ht="13">
      <c r="A606" s="799" t="s">
        <v>4114</v>
      </c>
      <c r="B606" s="1877" t="s">
        <v>3081</v>
      </c>
      <c r="C606" s="2299">
        <v>7.9</v>
      </c>
      <c r="D606" s="792">
        <v>3000</v>
      </c>
      <c r="E606" s="877">
        <v>1164.26</v>
      </c>
      <c r="F606" s="779">
        <f>ROUND(E606*(1-$F$10),2)</f>
        <v>1164.26</v>
      </c>
      <c r="G606" s="780">
        <f>'Заказ, cкидки и курсы валют'!$J$23*F606</f>
        <v>13388.99</v>
      </c>
      <c r="H606" s="310">
        <f>ROUND((D606/1000)*G606,2)</f>
        <v>40166.97</v>
      </c>
      <c r="I606" s="263"/>
    </row>
    <row r="607" spans="1:10" ht="13">
      <c r="A607" s="493" t="s">
        <v>4115</v>
      </c>
      <c r="B607" s="2157" t="s">
        <v>3437</v>
      </c>
      <c r="C607" s="2299">
        <v>14.5</v>
      </c>
      <c r="D607" s="2134">
        <v>1500</v>
      </c>
      <c r="E607" s="877">
        <v>1243.94</v>
      </c>
      <c r="F607" s="2104">
        <f t="shared" ref="F607:F617" si="115">ROUND(E607*(1-$F$10),2)</f>
        <v>1243.94</v>
      </c>
      <c r="G607" s="2105">
        <f>'Заказ, cкидки и курсы валют'!$J$23*F607</f>
        <v>14305.310000000001</v>
      </c>
      <c r="H607" s="2107">
        <f t="shared" ref="H607:H617" si="116">ROUND((D607/1000)*G607,2)</f>
        <v>21457.97</v>
      </c>
      <c r="I607" s="2091"/>
    </row>
    <row r="608" spans="1:10" ht="13">
      <c r="A608" s="493" t="s">
        <v>4116</v>
      </c>
      <c r="B608" s="2157" t="s">
        <v>3438</v>
      </c>
      <c r="C608" s="2299">
        <v>22</v>
      </c>
      <c r="D608" s="2134">
        <v>1000</v>
      </c>
      <c r="E608" s="877">
        <v>1481.29</v>
      </c>
      <c r="F608" s="2104">
        <f t="shared" si="115"/>
        <v>1481.29</v>
      </c>
      <c r="G608" s="2105">
        <f>'Заказ, cкидки и курсы валют'!$J$23*F608</f>
        <v>17034.834999999999</v>
      </c>
      <c r="H608" s="2107">
        <f t="shared" si="116"/>
        <v>17034.84</v>
      </c>
      <c r="I608" s="2091"/>
    </row>
    <row r="609" spans="1:10" ht="13">
      <c r="A609" s="493" t="s">
        <v>4117</v>
      </c>
      <c r="B609" s="2157" t="s">
        <v>3084</v>
      </c>
      <c r="C609" s="2299">
        <v>38</v>
      </c>
      <c r="D609" s="2134">
        <v>600</v>
      </c>
      <c r="E609" s="877">
        <v>2118.5500000000002</v>
      </c>
      <c r="F609" s="2104">
        <f t="shared" si="115"/>
        <v>2118.5500000000002</v>
      </c>
      <c r="G609" s="2105">
        <f>'Заказ, cкидки и курсы валют'!$J$23*F609</f>
        <v>24363.325000000001</v>
      </c>
      <c r="H609" s="2107">
        <f t="shared" si="116"/>
        <v>14618</v>
      </c>
      <c r="I609" s="2091"/>
    </row>
    <row r="610" spans="1:10" ht="13">
      <c r="A610" s="493" t="s">
        <v>4118</v>
      </c>
      <c r="B610" s="2157" t="s">
        <v>3439</v>
      </c>
      <c r="C610" s="2299">
        <v>48.3</v>
      </c>
      <c r="D610" s="2134">
        <v>500</v>
      </c>
      <c r="E610" s="877">
        <v>2377.04</v>
      </c>
      <c r="F610" s="2104">
        <f t="shared" si="115"/>
        <v>2377.04</v>
      </c>
      <c r="G610" s="2105">
        <f>'Заказ, cкидки и курсы валют'!$J$23*F610</f>
        <v>27335.96</v>
      </c>
      <c r="H610" s="2107">
        <f t="shared" si="116"/>
        <v>13667.98</v>
      </c>
      <c r="I610" s="2091"/>
    </row>
    <row r="611" spans="1:10" ht="13">
      <c r="A611" s="493" t="s">
        <v>4119</v>
      </c>
      <c r="B611" s="2157" t="s">
        <v>3085</v>
      </c>
      <c r="C611" s="2299">
        <v>75</v>
      </c>
      <c r="D611" s="2134">
        <v>250</v>
      </c>
      <c r="E611" s="877">
        <v>3532.66</v>
      </c>
      <c r="F611" s="2104">
        <f t="shared" si="115"/>
        <v>3532.66</v>
      </c>
      <c r="G611" s="2105">
        <f>'Заказ, cкидки и курсы валют'!$J$23*F611</f>
        <v>40625.589999999997</v>
      </c>
      <c r="H611" s="2107">
        <f t="shared" si="116"/>
        <v>10156.4</v>
      </c>
      <c r="I611" s="2091"/>
    </row>
    <row r="612" spans="1:10" ht="13">
      <c r="A612" s="493" t="s">
        <v>4120</v>
      </c>
      <c r="B612" s="2157" t="s">
        <v>3069</v>
      </c>
      <c r="C612" s="2299">
        <v>116</v>
      </c>
      <c r="D612" s="2134">
        <v>250</v>
      </c>
      <c r="E612" s="877">
        <v>4344</v>
      </c>
      <c r="F612" s="2104">
        <f t="shared" si="115"/>
        <v>4344</v>
      </c>
      <c r="G612" s="2105">
        <f>'Заказ, cкидки и курсы валют'!$J$23*F612</f>
        <v>49956</v>
      </c>
      <c r="H612" s="2107">
        <f t="shared" si="116"/>
        <v>12489</v>
      </c>
      <c r="I612" s="2091"/>
    </row>
    <row r="613" spans="1:10" ht="13">
      <c r="A613" s="493" t="s">
        <v>4121</v>
      </c>
      <c r="B613" s="2157" t="s">
        <v>3086</v>
      </c>
      <c r="C613" s="2299">
        <v>160</v>
      </c>
      <c r="D613" s="2134">
        <v>120</v>
      </c>
      <c r="E613" s="877">
        <v>5990.36</v>
      </c>
      <c r="F613" s="2104">
        <f t="shared" si="115"/>
        <v>5990.36</v>
      </c>
      <c r="G613" s="2105">
        <f>'Заказ, cкидки и курсы валют'!$J$23*F613</f>
        <v>68889.14</v>
      </c>
      <c r="H613" s="2107">
        <f t="shared" si="116"/>
        <v>8266.7000000000007</v>
      </c>
      <c r="I613" s="2091"/>
    </row>
    <row r="614" spans="1:10" ht="16" customHeight="1">
      <c r="A614" s="493" t="s">
        <v>4122</v>
      </c>
      <c r="B614" s="2157" t="s">
        <v>3070</v>
      </c>
      <c r="C614" s="2299">
        <v>230</v>
      </c>
      <c r="D614" s="2134">
        <v>100</v>
      </c>
      <c r="E614" s="877">
        <v>8369.7199999999993</v>
      </c>
      <c r="F614" s="2104">
        <f t="shared" si="115"/>
        <v>8369.7199999999993</v>
      </c>
      <c r="G614" s="2105">
        <f>'Заказ, cкидки и курсы валют'!$J$23*F614</f>
        <v>96251.78</v>
      </c>
      <c r="H614" s="2107">
        <f t="shared" si="116"/>
        <v>9625.18</v>
      </c>
      <c r="I614" s="2091"/>
    </row>
    <row r="615" spans="1:10" ht="14.25" customHeight="1">
      <c r="A615" s="493" t="s">
        <v>4123</v>
      </c>
      <c r="B615" s="2157" t="s">
        <v>3082</v>
      </c>
      <c r="C615" s="2250">
        <v>300</v>
      </c>
      <c r="D615" s="2134">
        <v>100</v>
      </c>
      <c r="E615" s="877">
        <v>16608.43</v>
      </c>
      <c r="F615" s="2104">
        <f t="shared" si="115"/>
        <v>16608.43</v>
      </c>
      <c r="G615" s="2105">
        <f>'Заказ, cкидки и курсы валют'!$J$23*F615</f>
        <v>190996.94500000001</v>
      </c>
      <c r="H615" s="2107">
        <f t="shared" si="116"/>
        <v>19099.689999999999</v>
      </c>
      <c r="I615" s="2091"/>
    </row>
    <row r="616" spans="1:10" ht="13">
      <c r="A616" s="493" t="s">
        <v>4124</v>
      </c>
      <c r="B616" s="2157" t="s">
        <v>3071</v>
      </c>
      <c r="C616" s="2299">
        <v>445</v>
      </c>
      <c r="D616" s="2134">
        <v>50</v>
      </c>
      <c r="E616" s="877">
        <v>24181.9</v>
      </c>
      <c r="F616" s="2104">
        <f t="shared" si="115"/>
        <v>24181.9</v>
      </c>
      <c r="G616" s="2105">
        <f>'Заказ, cкидки и курсы валют'!$J$23*F616</f>
        <v>278091.85000000003</v>
      </c>
      <c r="H616" s="2107">
        <f t="shared" si="116"/>
        <v>13904.59</v>
      </c>
      <c r="I616" s="2091"/>
    </row>
    <row r="617" spans="1:10" ht="13.5" thickBot="1">
      <c r="A617" s="521" t="s">
        <v>4125</v>
      </c>
      <c r="B617" s="1878" t="s">
        <v>3313</v>
      </c>
      <c r="C617" s="2250">
        <v>615</v>
      </c>
      <c r="D617" s="98">
        <v>40</v>
      </c>
      <c r="E617" s="877">
        <v>30539.22</v>
      </c>
      <c r="F617" s="775">
        <f t="shared" si="115"/>
        <v>30539.22</v>
      </c>
      <c r="G617" s="776">
        <f>'Заказ, cкидки и курсы валют'!$J$23*F617</f>
        <v>351201.03</v>
      </c>
      <c r="H617" s="142">
        <f t="shared" si="116"/>
        <v>14048.04</v>
      </c>
      <c r="I617" s="170"/>
    </row>
    <row r="618" spans="1:10">
      <c r="A618" s="648"/>
      <c r="B618" s="1917"/>
      <c r="C618" s="1342"/>
      <c r="D618" s="42"/>
      <c r="E618" s="448"/>
      <c r="F618" s="63"/>
      <c r="G618" s="420"/>
      <c r="H618" s="13"/>
      <c r="I618" s="13"/>
    </row>
    <row r="619" spans="1:10" ht="13.5" thickBot="1">
      <c r="J619" s="653"/>
    </row>
    <row r="620" spans="1:10" ht="18">
      <c r="A620" s="904"/>
      <c r="B620" s="905"/>
      <c r="C620" s="2383"/>
      <c r="D620" s="64" t="s">
        <v>2733</v>
      </c>
      <c r="E620" s="442"/>
      <c r="F620" s="67"/>
      <c r="G620" s="461"/>
      <c r="H620" s="128"/>
      <c r="I620" s="68"/>
      <c r="J620" s="653"/>
    </row>
    <row r="621" spans="1:10" ht="13">
      <c r="A621" s="890"/>
      <c r="C621" s="2377"/>
      <c r="D621" s="70"/>
      <c r="E621" s="430"/>
      <c r="F621" s="514"/>
      <c r="G621" s="488"/>
      <c r="H621" s="16"/>
      <c r="I621" s="132"/>
      <c r="J621" s="653"/>
    </row>
    <row r="622" spans="1:10" ht="13">
      <c r="A622" s="890"/>
      <c r="C622" s="2377"/>
      <c r="D622" s="70"/>
      <c r="E622" s="430"/>
      <c r="F622" s="514"/>
      <c r="G622" s="488"/>
      <c r="H622" s="16"/>
      <c r="I622" s="132"/>
      <c r="J622" s="653"/>
    </row>
    <row r="623" spans="1:10" ht="13">
      <c r="A623" s="890"/>
      <c r="C623" s="2377"/>
      <c r="D623" s="70"/>
      <c r="E623" s="430"/>
      <c r="F623" s="514"/>
      <c r="G623" s="488"/>
      <c r="H623" s="16"/>
      <c r="I623" s="132"/>
      <c r="J623" s="653"/>
    </row>
    <row r="624" spans="1:10" ht="18.5" thickBot="1">
      <c r="A624" s="2044" t="s">
        <v>7303</v>
      </c>
      <c r="B624" s="2045"/>
      <c r="C624" s="2345"/>
      <c r="D624" s="136"/>
      <c r="E624" s="438"/>
      <c r="F624" s="515"/>
      <c r="G624" s="489"/>
      <c r="H624" s="136"/>
      <c r="I624" s="137"/>
      <c r="J624" s="653"/>
    </row>
    <row r="625" spans="1:10" ht="30">
      <c r="A625" s="1519" t="s">
        <v>1013</v>
      </c>
      <c r="B625" s="1520" t="s">
        <v>1014</v>
      </c>
      <c r="C625" s="2286" t="s">
        <v>665</v>
      </c>
      <c r="D625" s="158" t="s">
        <v>2923</v>
      </c>
      <c r="E625" s="432" t="s">
        <v>10284</v>
      </c>
      <c r="F625" s="516" t="s">
        <v>2578</v>
      </c>
      <c r="G625" s="506" t="s">
        <v>2427</v>
      </c>
      <c r="H625" s="264" t="s">
        <v>493</v>
      </c>
      <c r="I625" s="160" t="s">
        <v>4003</v>
      </c>
      <c r="J625" s="2868" t="s">
        <v>11229</v>
      </c>
    </row>
    <row r="626" spans="1:10" ht="26.25" customHeight="1" thickBot="1">
      <c r="A626" s="1519"/>
      <c r="B626" s="1680"/>
      <c r="C626" s="2286" t="s">
        <v>3419</v>
      </c>
      <c r="D626" s="313" t="s">
        <v>2428</v>
      </c>
      <c r="E626" s="437" t="s">
        <v>264</v>
      </c>
      <c r="F626" s="830">
        <f>'Заказ, cкидки и курсы валют'!$I$12</f>
        <v>0</v>
      </c>
      <c r="G626" s="765"/>
      <c r="H626" s="358"/>
      <c r="I626" s="252"/>
      <c r="J626" s="2873"/>
    </row>
    <row r="627" spans="1:10" ht="13">
      <c r="A627" s="799" t="s">
        <v>4126</v>
      </c>
      <c r="B627" s="1877" t="s">
        <v>3081</v>
      </c>
      <c r="C627" s="2299">
        <v>7.9</v>
      </c>
      <c r="D627" s="316">
        <v>200</v>
      </c>
      <c r="E627" s="1603">
        <f t="shared" ref="E627:E636" si="117">E606*1.2</f>
        <v>1397.1119999999999</v>
      </c>
      <c r="F627" s="779">
        <f>ROUND(E627*(1-$F$10),2)</f>
        <v>1397.11</v>
      </c>
      <c r="G627" s="780">
        <f>'Заказ, cкидки и курсы валют'!$J$23*F627</f>
        <v>16066.764999999999</v>
      </c>
      <c r="H627" s="310">
        <f>ROUND((D627/1000)*G627,2)</f>
        <v>3213.35</v>
      </c>
      <c r="I627" s="263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3213.35</v>
      </c>
    </row>
    <row r="628" spans="1:10" ht="13.5" customHeight="1">
      <c r="A628" s="493" t="s">
        <v>4127</v>
      </c>
      <c r="B628" s="490" t="s">
        <v>3437</v>
      </c>
      <c r="C628" s="2299">
        <v>14.5</v>
      </c>
      <c r="D628" s="40">
        <v>100</v>
      </c>
      <c r="E628" s="1602">
        <f t="shared" si="117"/>
        <v>1492.7280000000001</v>
      </c>
      <c r="F628" s="471">
        <f t="shared" ref="F628:F636" si="118">ROUND(E628*(1-$F$10),2)</f>
        <v>1492.73</v>
      </c>
      <c r="G628" s="691">
        <f>'Заказ, cкидки и курсы валют'!$J$23*F628</f>
        <v>17166.395</v>
      </c>
      <c r="H628" s="96">
        <f t="shared" ref="H628:H636" si="119">ROUND((D628/1000)*G628,2)</f>
        <v>1716.64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1716.64</v>
      </c>
    </row>
    <row r="629" spans="1:10" ht="13.5" customHeight="1">
      <c r="A629" s="493" t="s">
        <v>4128</v>
      </c>
      <c r="B629" s="490" t="s">
        <v>3438</v>
      </c>
      <c r="C629" s="2299">
        <v>22</v>
      </c>
      <c r="D629" s="40">
        <v>50</v>
      </c>
      <c r="E629" s="1602">
        <f t="shared" si="117"/>
        <v>1777.548</v>
      </c>
      <c r="F629" s="471">
        <f t="shared" si="118"/>
        <v>1777.55</v>
      </c>
      <c r="G629" s="691">
        <f>'Заказ, cкидки и курсы валют'!$J$23*F629</f>
        <v>20441.825000000001</v>
      </c>
      <c r="H629" s="96">
        <f t="shared" si="119"/>
        <v>1022.09</v>
      </c>
      <c r="I629" s="168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1022.09</v>
      </c>
    </row>
    <row r="630" spans="1:10" ht="13.5" customHeight="1">
      <c r="A630" s="493" t="s">
        <v>4129</v>
      </c>
      <c r="B630" s="490" t="s">
        <v>3084</v>
      </c>
      <c r="C630" s="2299">
        <v>38</v>
      </c>
      <c r="D630" s="40">
        <v>50</v>
      </c>
      <c r="E630" s="1602">
        <f t="shared" si="117"/>
        <v>2542.2600000000002</v>
      </c>
      <c r="F630" s="471">
        <f t="shared" si="118"/>
        <v>2542.2600000000002</v>
      </c>
      <c r="G630" s="691">
        <f>'Заказ, cкидки и курсы валют'!$J$23*F630</f>
        <v>29235.99</v>
      </c>
      <c r="H630" s="96">
        <f t="shared" si="119"/>
        <v>1461.8</v>
      </c>
      <c r="I630" s="168"/>
      <c r="J630" s="96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1461.8</v>
      </c>
    </row>
    <row r="631" spans="1:10" ht="13.5" customHeight="1">
      <c r="A631" s="493" t="s">
        <v>4130</v>
      </c>
      <c r="B631" s="490" t="s">
        <v>3439</v>
      </c>
      <c r="C631" s="2299">
        <v>48.3</v>
      </c>
      <c r="D631" s="40">
        <v>25</v>
      </c>
      <c r="E631" s="1602">
        <f t="shared" si="117"/>
        <v>2852.4479999999999</v>
      </c>
      <c r="F631" s="471">
        <f t="shared" si="118"/>
        <v>2852.45</v>
      </c>
      <c r="G631" s="691">
        <f>'Заказ, cкидки и курсы валют'!$J$23*F631</f>
        <v>32803.174999999996</v>
      </c>
      <c r="H631" s="96">
        <f t="shared" si="119"/>
        <v>820.08</v>
      </c>
      <c r="I631" s="168"/>
      <c r="J631" s="96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885.69</v>
      </c>
    </row>
    <row r="632" spans="1:10" ht="13.5" customHeight="1">
      <c r="A632" s="493" t="s">
        <v>4131</v>
      </c>
      <c r="B632" s="490" t="s">
        <v>3085</v>
      </c>
      <c r="C632" s="2299">
        <v>75</v>
      </c>
      <c r="D632" s="40">
        <v>25</v>
      </c>
      <c r="E632" s="1602">
        <f t="shared" si="117"/>
        <v>4239.192</v>
      </c>
      <c r="F632" s="471">
        <f t="shared" si="118"/>
        <v>4239.1899999999996</v>
      </c>
      <c r="G632" s="691">
        <f>'Заказ, cкидки и курсы валют'!$J$23*F632</f>
        <v>48750.684999999998</v>
      </c>
      <c r="H632" s="96">
        <f t="shared" si="119"/>
        <v>1218.77</v>
      </c>
      <c r="I632" s="168"/>
      <c r="J632" s="96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1218.77</v>
      </c>
    </row>
    <row r="633" spans="1:10" ht="13.5" customHeight="1">
      <c r="A633" s="493" t="s">
        <v>4132</v>
      </c>
      <c r="B633" s="490" t="s">
        <v>3069</v>
      </c>
      <c r="C633" s="2299">
        <v>116</v>
      </c>
      <c r="D633" s="40">
        <v>15</v>
      </c>
      <c r="E633" s="1602">
        <f t="shared" si="117"/>
        <v>5212.8</v>
      </c>
      <c r="F633" s="471">
        <f t="shared" si="118"/>
        <v>5212.8</v>
      </c>
      <c r="G633" s="691">
        <f>'Заказ, cкидки и курсы валют'!$J$23*F633</f>
        <v>59947.200000000004</v>
      </c>
      <c r="H633" s="96">
        <f t="shared" si="119"/>
        <v>899.21</v>
      </c>
      <c r="I633" s="168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971.15</v>
      </c>
    </row>
    <row r="634" spans="1:10" ht="13.5" customHeight="1">
      <c r="A634" s="493" t="s">
        <v>4133</v>
      </c>
      <c r="B634" s="490" t="s">
        <v>3086</v>
      </c>
      <c r="C634" s="2299">
        <v>160</v>
      </c>
      <c r="D634" s="40">
        <v>10</v>
      </c>
      <c r="E634" s="1602">
        <f t="shared" si="117"/>
        <v>7188.4319999999998</v>
      </c>
      <c r="F634" s="471">
        <f t="shared" si="118"/>
        <v>7188.43</v>
      </c>
      <c r="G634" s="691">
        <f>'Заказ, cкидки и курсы валют'!$J$23*F634</f>
        <v>82666.945000000007</v>
      </c>
      <c r="H634" s="96">
        <f t="shared" si="119"/>
        <v>826.67</v>
      </c>
      <c r="I634" s="168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892.8</v>
      </c>
    </row>
    <row r="635" spans="1:10" ht="13.5" customHeight="1">
      <c r="A635" s="493" t="s">
        <v>4134</v>
      </c>
      <c r="B635" s="490" t="s">
        <v>3070</v>
      </c>
      <c r="C635" s="2299">
        <v>230</v>
      </c>
      <c r="D635" s="40">
        <v>5</v>
      </c>
      <c r="E635" s="1602">
        <f t="shared" si="117"/>
        <v>10043.663999999999</v>
      </c>
      <c r="F635" s="471">
        <f t="shared" si="118"/>
        <v>10043.66</v>
      </c>
      <c r="G635" s="691">
        <f>'Заказ, cкидки и курсы валют'!$J$23*F635</f>
        <v>115502.09</v>
      </c>
      <c r="H635" s="96">
        <f t="shared" si="119"/>
        <v>577.51</v>
      </c>
      <c r="I635" s="168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623.71</v>
      </c>
    </row>
    <row r="636" spans="1:10" ht="13.5" customHeight="1" thickBot="1">
      <c r="A636" s="521" t="s">
        <v>4135</v>
      </c>
      <c r="B636" s="1878" t="s">
        <v>3082</v>
      </c>
      <c r="C636" s="2250">
        <v>300</v>
      </c>
      <c r="D636" s="172">
        <v>5</v>
      </c>
      <c r="E636" s="1604">
        <f t="shared" si="117"/>
        <v>19930.115999999998</v>
      </c>
      <c r="F636" s="775">
        <f t="shared" si="118"/>
        <v>19930.12</v>
      </c>
      <c r="G636" s="776">
        <f>'Заказ, cкидки и курсы валют'!$J$23*F636</f>
        <v>229196.37999999998</v>
      </c>
      <c r="H636" s="142">
        <f t="shared" si="119"/>
        <v>1145.98</v>
      </c>
      <c r="I636" s="170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1145.98</v>
      </c>
    </row>
    <row r="637" spans="1:10" ht="13.5" customHeight="1" thickBot="1"/>
    <row r="638" spans="1:10" ht="13.5" customHeight="1">
      <c r="A638" s="904"/>
      <c r="B638" s="905"/>
      <c r="C638" s="1991"/>
      <c r="D638" s="64" t="s">
        <v>2733</v>
      </c>
      <c r="E638" s="709"/>
      <c r="F638" s="513"/>
      <c r="G638" s="428"/>
      <c r="H638" s="128"/>
      <c r="I638" s="68"/>
    </row>
    <row r="639" spans="1:10" ht="13">
      <c r="A639" s="890"/>
      <c r="C639" s="2377"/>
      <c r="D639" s="70"/>
      <c r="E639" s="430"/>
      <c r="F639" s="514"/>
      <c r="G639" s="488"/>
      <c r="H639" s="16"/>
      <c r="I639" s="132"/>
    </row>
    <row r="640" spans="1:10" ht="13">
      <c r="A640" s="890"/>
      <c r="C640" s="2377"/>
      <c r="D640" s="70"/>
      <c r="E640" s="430"/>
      <c r="F640" s="514"/>
      <c r="G640" s="488"/>
      <c r="H640" s="16"/>
      <c r="I640" s="132"/>
    </row>
    <row r="641" spans="1:10" ht="13">
      <c r="A641" s="890"/>
      <c r="C641" s="2377"/>
      <c r="D641" s="70"/>
      <c r="E641" s="430"/>
      <c r="F641" s="514"/>
      <c r="G641" s="488"/>
      <c r="H641" s="16"/>
      <c r="I641" s="132"/>
    </row>
    <row r="642" spans="1:10" ht="18.5" thickBot="1">
      <c r="A642" s="1835" t="s">
        <v>7304</v>
      </c>
      <c r="B642" s="1836"/>
      <c r="C642" s="2345"/>
      <c r="D642" s="72"/>
      <c r="E642" s="431"/>
      <c r="F642" s="515"/>
      <c r="G642" s="489"/>
      <c r="H642" s="136"/>
      <c r="I642" s="137"/>
    </row>
    <row r="643" spans="1:10" ht="30">
      <c r="A643" s="1519" t="s">
        <v>1013</v>
      </c>
      <c r="B643" s="1520" t="s">
        <v>1014</v>
      </c>
      <c r="C643" s="2286" t="s">
        <v>665</v>
      </c>
      <c r="D643" s="158" t="s">
        <v>2923</v>
      </c>
      <c r="E643" s="432" t="s">
        <v>10284</v>
      </c>
      <c r="F643" s="516" t="s">
        <v>2578</v>
      </c>
      <c r="G643" s="506" t="s">
        <v>2427</v>
      </c>
      <c r="H643" s="264" t="s">
        <v>493</v>
      </c>
      <c r="I643" s="160" t="s">
        <v>4003</v>
      </c>
      <c r="J643" s="2868" t="s">
        <v>11229</v>
      </c>
    </row>
    <row r="644" spans="1:10" ht="23.25" customHeight="1" thickBot="1">
      <c r="A644" s="1519"/>
      <c r="B644" s="1680"/>
      <c r="C644" s="2286" t="s">
        <v>3419</v>
      </c>
      <c r="D644" s="313" t="s">
        <v>2428</v>
      </c>
      <c r="E644" s="437" t="s">
        <v>264</v>
      </c>
      <c r="F644" s="830">
        <f>'Заказ, cкидки и курсы валют'!$I$12</f>
        <v>0</v>
      </c>
      <c r="G644" s="765"/>
      <c r="H644" s="358"/>
      <c r="I644" s="252"/>
      <c r="J644" s="2873"/>
    </row>
    <row r="645" spans="1:10" ht="14.15" customHeight="1" thickBot="1">
      <c r="A645" s="799" t="s">
        <v>8172</v>
      </c>
      <c r="B645" s="1877" t="s">
        <v>3081</v>
      </c>
      <c r="C645" s="2299">
        <v>7.9</v>
      </c>
      <c r="D645" s="792">
        <v>10</v>
      </c>
      <c r="E645" s="1595">
        <f t="shared" ref="E645:E656" si="120">(E606*2)+(1000/D645*7.5)</f>
        <v>3078.52</v>
      </c>
      <c r="F645" s="779">
        <f>ROUND(E645*(1-$F$10),2)</f>
        <v>3078.52</v>
      </c>
      <c r="G645" s="780">
        <f>H645/D645*1000</f>
        <v>38700</v>
      </c>
      <c r="H645" s="659">
        <f>ROUND(IF('Заказ, cкидки и курсы валют'!$J$23*E645/1000*D645&lt;387,387,'Заказ, cкидки и курсы валют'!$J$23*E645/1000*D645)*(1-'Заказ, cкидки и курсы валют'!$I$12),2)</f>
        <v>387</v>
      </c>
      <c r="I645" s="263"/>
      <c r="J645" s="96">
        <f>ROUND(IF(H645&lt;'Заказ, cкидки и курсы валют'!$B$39,H645*0.54*100/(100-'Заказ, cкидки и курсы валют'!$C$39),IF(H645&lt;'Заказ, cкидки и курсы валют'!$B$40,H645*0.54*100/(100-'Заказ, cкидки и курсы валют'!$C$40),IF(H645&lt;'Заказ, cкидки и курсы валют'!$B$41,H645*0.54*100/(100-'Заказ, cкидки и курсы валют'!$C$41),IF(H645&lt;'Заказ, cкидки и курсы валют'!$B$42,H645*0.54*100/(100-'Заказ, cкидки и курсы валют'!$C$42),IF(H645&lt;'Заказ, cкидки и курсы валют'!$B$43,H645*0.54*100/(100-'Заказ, cкидки и курсы валют'!$C$43),H645))))),2)</f>
        <v>464.4</v>
      </c>
    </row>
    <row r="646" spans="1:10" ht="14.15" customHeight="1" thickBot="1">
      <c r="A646" s="493" t="s">
        <v>8173</v>
      </c>
      <c r="B646" s="2157" t="s">
        <v>3437</v>
      </c>
      <c r="C646" s="2299">
        <v>14.5</v>
      </c>
      <c r="D646" s="2134">
        <v>5</v>
      </c>
      <c r="E646" s="1595">
        <f t="shared" si="120"/>
        <v>3987.88</v>
      </c>
      <c r="F646" s="2104">
        <f t="shared" ref="F646:F656" si="121">ROUND(E646*(1-$F$10),2)</f>
        <v>3987.88</v>
      </c>
      <c r="G646" s="2105">
        <f t="shared" ref="G646:G656" si="122">H646/D646*1000</f>
        <v>77400</v>
      </c>
      <c r="H646" s="659">
        <f>ROUND(IF('Заказ, cкидки и курсы валют'!$J$23*E646/1000*D646&lt;387,387,'Заказ, cкидки и курсы валют'!$J$23*E646/1000*D646)*(1-'Заказ, cкидки и курсы валют'!$I$12),2)</f>
        <v>387</v>
      </c>
      <c r="I646" s="2091"/>
      <c r="J646" s="96">
        <f>ROUND(IF(H646&lt;'Заказ, cкидки и курсы валют'!$B$39,H646*0.54*100/(100-'Заказ, cкидки и курсы валют'!$C$39),IF(H646&lt;'Заказ, cкидки и курсы валют'!$B$40,H646*0.54*100/(100-'Заказ, cкидки и курсы валют'!$C$40),IF(H646&lt;'Заказ, cкидки и курсы валют'!$B$41,H646*0.54*100/(100-'Заказ, cкидки и курсы валют'!$C$41),IF(H646&lt;'Заказ, cкидки и курсы валют'!$B$42,H646*0.54*100/(100-'Заказ, cкидки и курсы валют'!$C$42),IF(H646&lt;'Заказ, cкидки и курсы валют'!$B$43,H646*0.54*100/(100-'Заказ, cкидки и курсы валют'!$C$43),H646))))),2)</f>
        <v>464.4</v>
      </c>
    </row>
    <row r="647" spans="1:10" ht="14.15" customHeight="1" thickBot="1">
      <c r="A647" s="493" t="s">
        <v>8174</v>
      </c>
      <c r="B647" s="2157" t="s">
        <v>3438</v>
      </c>
      <c r="C647" s="2299">
        <v>22</v>
      </c>
      <c r="D647" s="2134">
        <v>5</v>
      </c>
      <c r="E647" s="1595">
        <f t="shared" si="120"/>
        <v>4462.58</v>
      </c>
      <c r="F647" s="2104">
        <f t="shared" si="121"/>
        <v>4462.58</v>
      </c>
      <c r="G647" s="2105">
        <f t="shared" si="122"/>
        <v>77400</v>
      </c>
      <c r="H647" s="659">
        <f>ROUND(IF('Заказ, cкидки и курсы валют'!$J$23*E647/1000*D647&lt;387,387,'Заказ, cкидки и курсы валют'!$J$23*E647/1000*D647)*(1-'Заказ, cкидки и курсы валют'!$I$12),2)</f>
        <v>387</v>
      </c>
      <c r="I647" s="2091"/>
      <c r="J647" s="96">
        <f>ROUND(IF(H647&lt;'Заказ, cкидки и курсы валют'!$B$39,H647*0.54*100/(100-'Заказ, cкидки и курсы валют'!$C$39),IF(H647&lt;'Заказ, cкидки и курсы валют'!$B$40,H647*0.54*100/(100-'Заказ, cкидки и курсы валют'!$C$40),IF(H647&lt;'Заказ, cкидки и курсы валют'!$B$41,H647*0.54*100/(100-'Заказ, cкидки и курсы валют'!$C$41),IF(H647&lt;'Заказ, cкидки и курсы валют'!$B$42,H647*0.54*100/(100-'Заказ, cкидки и курсы валют'!$C$42),IF(H647&lt;'Заказ, cкидки и курсы валют'!$B$43,H647*0.54*100/(100-'Заказ, cкидки и курсы валют'!$C$43),H647))))),2)</f>
        <v>464.4</v>
      </c>
    </row>
    <row r="648" spans="1:10" ht="14.15" customHeight="1" thickBot="1">
      <c r="A648" s="493" t="s">
        <v>8175</v>
      </c>
      <c r="B648" s="2157" t="s">
        <v>3084</v>
      </c>
      <c r="C648" s="2299">
        <v>38</v>
      </c>
      <c r="D648" s="2134">
        <v>5</v>
      </c>
      <c r="E648" s="1595">
        <f t="shared" si="120"/>
        <v>5737.1</v>
      </c>
      <c r="F648" s="2104">
        <f t="shared" si="121"/>
        <v>5737.1</v>
      </c>
      <c r="G648" s="2105">
        <f t="shared" si="122"/>
        <v>77400</v>
      </c>
      <c r="H648" s="659">
        <f>ROUND(IF('Заказ, cкидки и курсы валют'!$J$23*E648/1000*D648&lt;387,387,'Заказ, cкидки и курсы валют'!$J$23*E648/1000*D648)*(1-'Заказ, cкидки и курсы валют'!$I$12),2)</f>
        <v>387</v>
      </c>
      <c r="I648" s="2091"/>
      <c r="J648" s="96">
        <f>ROUND(IF(H648&lt;'Заказ, cкидки и курсы валют'!$B$39,H648*0.54*100/(100-'Заказ, cкидки и курсы валют'!$C$39),IF(H648&lt;'Заказ, cкидки и курсы валют'!$B$40,H648*0.54*100/(100-'Заказ, cкидки и курсы валют'!$C$40),IF(H648&lt;'Заказ, cкидки и курсы валют'!$B$41,H648*0.54*100/(100-'Заказ, cкидки и курсы валют'!$C$41),IF(H648&lt;'Заказ, cкидки и курсы валют'!$B$42,H648*0.54*100/(100-'Заказ, cкидки и курсы валют'!$C$42),IF(H648&lt;'Заказ, cкидки и курсы валют'!$B$43,H648*0.54*100/(100-'Заказ, cкидки и курсы валют'!$C$43),H648))))),2)</f>
        <v>464.4</v>
      </c>
    </row>
    <row r="649" spans="1:10" ht="14.15" customHeight="1" thickBot="1">
      <c r="A649" s="493" t="s">
        <v>8176</v>
      </c>
      <c r="B649" s="2157" t="s">
        <v>3439</v>
      </c>
      <c r="C649" s="2299">
        <v>48.3</v>
      </c>
      <c r="D649" s="2134">
        <v>2</v>
      </c>
      <c r="E649" s="1595">
        <f t="shared" si="120"/>
        <v>8504.08</v>
      </c>
      <c r="F649" s="2104">
        <f t="shared" si="121"/>
        <v>8504.08</v>
      </c>
      <c r="G649" s="2105">
        <f t="shared" si="122"/>
        <v>193500</v>
      </c>
      <c r="H649" s="659">
        <f>ROUND(IF('Заказ, cкидки и курсы валют'!$J$23*E649/1000*D649&lt;387,387,'Заказ, cкидки и курсы валют'!$J$23*E649/1000*D649)*(1-'Заказ, cкидки и курсы валют'!$I$12),2)</f>
        <v>387</v>
      </c>
      <c r="I649" s="2091"/>
      <c r="J649" s="96">
        <f>ROUND(IF(H649&lt;'Заказ, cкидки и курсы валют'!$B$39,H649*0.54*100/(100-'Заказ, cкидки и курсы валют'!$C$39),IF(H649&lt;'Заказ, cкидки и курсы валют'!$B$40,H649*0.54*100/(100-'Заказ, cкидки и курсы валют'!$C$40),IF(H649&lt;'Заказ, cкидки и курсы валют'!$B$41,H649*0.54*100/(100-'Заказ, cкидки и курсы валют'!$C$41),IF(H649&lt;'Заказ, cкидки и курсы валют'!$B$42,H649*0.54*100/(100-'Заказ, cкидки и курсы валют'!$C$42),IF(H649&lt;'Заказ, cкидки и курсы валют'!$B$43,H649*0.54*100/(100-'Заказ, cкидки и курсы валют'!$C$43),H649))))),2)</f>
        <v>464.4</v>
      </c>
    </row>
    <row r="650" spans="1:10" ht="14.15" customHeight="1" thickBot="1">
      <c r="A650" s="493" t="s">
        <v>8177</v>
      </c>
      <c r="B650" s="2157" t="s">
        <v>3085</v>
      </c>
      <c r="C650" s="2299">
        <v>75</v>
      </c>
      <c r="D650" s="2134">
        <v>2</v>
      </c>
      <c r="E650" s="1595">
        <f t="shared" si="120"/>
        <v>10815.32</v>
      </c>
      <c r="F650" s="2104">
        <f t="shared" si="121"/>
        <v>10815.32</v>
      </c>
      <c r="G650" s="2105">
        <f t="shared" si="122"/>
        <v>193500</v>
      </c>
      <c r="H650" s="659">
        <f>ROUND(IF('Заказ, cкидки и курсы валют'!$J$23*E650/1000*D650&lt;387,387,'Заказ, cкидки и курсы валют'!$J$23*E650/1000*D650)*(1-'Заказ, cкидки и курсы валют'!$I$12),2)</f>
        <v>387</v>
      </c>
      <c r="I650" s="2091"/>
      <c r="J650" s="96">
        <f>ROUND(IF(H650&lt;'Заказ, cкидки и курсы валют'!$B$39,H650*0.54*100/(100-'Заказ, cкидки и курсы валют'!$C$39),IF(H650&lt;'Заказ, cкидки и курсы валют'!$B$40,H650*0.54*100/(100-'Заказ, cкидки и курсы валют'!$C$40),IF(H650&lt;'Заказ, cкидки и курсы валют'!$B$41,H650*0.54*100/(100-'Заказ, cкидки и курсы валют'!$C$41),IF(H650&lt;'Заказ, cкидки и курсы валют'!$B$42,H650*0.54*100/(100-'Заказ, cкидки и курсы валют'!$C$42),IF(H650&lt;'Заказ, cкидки и курсы валют'!$B$43,H650*0.54*100/(100-'Заказ, cкидки и курсы валют'!$C$43),H650))))),2)</f>
        <v>464.4</v>
      </c>
    </row>
    <row r="651" spans="1:10" ht="14.15" customHeight="1" thickBot="1">
      <c r="A651" s="493" t="s">
        <v>8178</v>
      </c>
      <c r="B651" s="2157" t="s">
        <v>3069</v>
      </c>
      <c r="C651" s="2299">
        <v>116</v>
      </c>
      <c r="D651" s="2134">
        <v>2</v>
      </c>
      <c r="E651" s="1595">
        <f t="shared" si="120"/>
        <v>12438</v>
      </c>
      <c r="F651" s="2104">
        <f t="shared" si="121"/>
        <v>12438</v>
      </c>
      <c r="G651" s="2105">
        <f t="shared" si="122"/>
        <v>193500</v>
      </c>
      <c r="H651" s="659">
        <f>ROUND(IF('Заказ, cкидки и курсы валют'!$J$23*E651/1000*D651&lt;387,387,'Заказ, cкидки и курсы валют'!$J$23*E651/1000*D651)*(1-'Заказ, cкидки и курсы валют'!$I$12),2)</f>
        <v>387</v>
      </c>
      <c r="I651" s="2091"/>
      <c r="J651" s="96">
        <f>ROUND(IF(H651&lt;'Заказ, cкидки и курсы валют'!$B$39,H651*0.54*100/(100-'Заказ, cкидки и курсы валют'!$C$39),IF(H651&lt;'Заказ, cкидки и курсы валют'!$B$40,H651*0.54*100/(100-'Заказ, cкидки и курсы валют'!$C$40),IF(H651&lt;'Заказ, cкидки и курсы валют'!$B$41,H651*0.54*100/(100-'Заказ, cкидки и курсы валют'!$C$41),IF(H651&lt;'Заказ, cкидки и курсы валют'!$B$42,H651*0.54*100/(100-'Заказ, cкидки и курсы валют'!$C$42),IF(H651&lt;'Заказ, cкидки и курсы валют'!$B$43,H651*0.54*100/(100-'Заказ, cкидки и курсы валют'!$C$43),H651))))),2)</f>
        <v>464.4</v>
      </c>
    </row>
    <row r="652" spans="1:10" ht="14.15" customHeight="1" thickBot="1">
      <c r="A652" s="493" t="s">
        <v>8179</v>
      </c>
      <c r="B652" s="2157" t="s">
        <v>3086</v>
      </c>
      <c r="C652" s="2299">
        <v>160</v>
      </c>
      <c r="D652" s="2134">
        <v>1</v>
      </c>
      <c r="E652" s="1595">
        <f t="shared" si="120"/>
        <v>19480.72</v>
      </c>
      <c r="F652" s="2104">
        <f t="shared" si="121"/>
        <v>19480.72</v>
      </c>
      <c r="G652" s="2105">
        <f t="shared" si="122"/>
        <v>387000</v>
      </c>
      <c r="H652" s="659">
        <f>ROUND(IF('Заказ, cкидки и курсы валют'!$J$23*E652/1000*D652&lt;387,387,'Заказ, cкидки и курсы валют'!$J$23*E652/1000*D652)*(1-'Заказ, cкидки и курсы валют'!$I$12),2)</f>
        <v>387</v>
      </c>
      <c r="I652" s="2091"/>
      <c r="J652" s="96">
        <f>ROUND(IF(H652&lt;'Заказ, cкидки и курсы валют'!$B$39,H652*0.54*100/(100-'Заказ, cкидки и курсы валют'!$C$39),IF(H652&lt;'Заказ, cкидки и курсы валют'!$B$40,H652*0.54*100/(100-'Заказ, cкидки и курсы валют'!$C$40),IF(H652&lt;'Заказ, cкидки и курсы валют'!$B$41,H652*0.54*100/(100-'Заказ, cкидки и курсы валют'!$C$41),IF(H652&lt;'Заказ, cкидки и курсы валют'!$B$42,H652*0.54*100/(100-'Заказ, cкидки и курсы валют'!$C$42),IF(H652&lt;'Заказ, cкидки и курсы валют'!$B$43,H652*0.54*100/(100-'Заказ, cкидки и курсы валют'!$C$43),H652))))),2)</f>
        <v>464.4</v>
      </c>
    </row>
    <row r="653" spans="1:10" ht="14.15" customHeight="1" thickBot="1">
      <c r="A653" s="493" t="s">
        <v>8180</v>
      </c>
      <c r="B653" s="2157" t="s">
        <v>3070</v>
      </c>
      <c r="C653" s="2299">
        <v>230</v>
      </c>
      <c r="D653" s="2134">
        <v>1</v>
      </c>
      <c r="E653" s="1595">
        <f t="shared" si="120"/>
        <v>24239.439999999999</v>
      </c>
      <c r="F653" s="2104">
        <f t="shared" si="121"/>
        <v>24239.439999999999</v>
      </c>
      <c r="G653" s="2105">
        <f t="shared" si="122"/>
        <v>387000</v>
      </c>
      <c r="H653" s="659">
        <f>ROUND(IF('Заказ, cкидки и курсы валют'!$J$23*E653/1000*D653&lt;387,387,'Заказ, cкидки и курсы валют'!$J$23*E653/1000*D653)*(1-'Заказ, cкидки и курсы валют'!$I$12),2)</f>
        <v>387</v>
      </c>
      <c r="I653" s="2091"/>
      <c r="J653" s="96">
        <f>ROUND(IF(H653&lt;'Заказ, cкидки и курсы валют'!$B$39,H653*0.54*100/(100-'Заказ, cкидки и курсы валют'!$C$39),IF(H653&lt;'Заказ, cкидки и курсы валют'!$B$40,H653*0.54*100/(100-'Заказ, cкидки и курсы валют'!$C$40),IF(H653&lt;'Заказ, cкидки и курсы валют'!$B$41,H653*0.54*100/(100-'Заказ, cкидки и курсы валют'!$C$41),IF(H653&lt;'Заказ, cкидки и курсы валют'!$B$42,H653*0.54*100/(100-'Заказ, cкидки и курсы валют'!$C$42),IF(H653&lt;'Заказ, cкидки и курсы валют'!$B$43,H653*0.54*100/(100-'Заказ, cкидки и курсы валют'!$C$43),H653))))),2)</f>
        <v>464.4</v>
      </c>
    </row>
    <row r="654" spans="1:10" ht="14.15" customHeight="1" thickBot="1">
      <c r="A654" s="493" t="s">
        <v>8181</v>
      </c>
      <c r="B654" s="2157" t="s">
        <v>3082</v>
      </c>
      <c r="C654" s="2250">
        <v>300</v>
      </c>
      <c r="D654" s="2134">
        <v>1</v>
      </c>
      <c r="E654" s="1595">
        <f t="shared" si="120"/>
        <v>40716.86</v>
      </c>
      <c r="F654" s="2104">
        <f t="shared" si="121"/>
        <v>40716.86</v>
      </c>
      <c r="G654" s="2105">
        <f t="shared" si="122"/>
        <v>468240</v>
      </c>
      <c r="H654" s="659">
        <f>ROUND(IF('Заказ, cкидки и курсы валют'!$J$23*E654/1000*D654&lt;387,387,'Заказ, cкидки и курсы валют'!$J$23*E654/1000*D654)*(1-'Заказ, cкидки и курсы валют'!$I$12),2)</f>
        <v>468.24</v>
      </c>
      <c r="I654" s="2091"/>
      <c r="J654" s="96">
        <f>ROUND(IF(H654&lt;'Заказ, cкидки и курсы валют'!$B$39,H654*0.54*100/(100-'Заказ, cкидки и курсы валют'!$C$39),IF(H654&lt;'Заказ, cкидки и курсы валют'!$B$40,H654*0.54*100/(100-'Заказ, cкидки и курсы валют'!$C$40),IF(H654&lt;'Заказ, cкидки и курсы валют'!$B$41,H654*0.54*100/(100-'Заказ, cкидки и курсы валют'!$C$41),IF(H654&lt;'Заказ, cкидки и курсы валют'!$B$42,H654*0.54*100/(100-'Заказ, cкидки и курсы валют'!$C$42),IF(H654&lt;'Заказ, cкидки и курсы валют'!$B$43,H654*0.54*100/(100-'Заказ, cкидки и курсы валют'!$C$43),H654))))),2)</f>
        <v>561.89</v>
      </c>
    </row>
    <row r="655" spans="1:10" ht="14.15" customHeight="1" thickBot="1">
      <c r="A655" s="493" t="s">
        <v>8182</v>
      </c>
      <c r="B655" s="2157" t="s">
        <v>3071</v>
      </c>
      <c r="C655" s="2299">
        <v>445</v>
      </c>
      <c r="D655" s="2134">
        <v>1</v>
      </c>
      <c r="E655" s="1595">
        <f t="shared" si="120"/>
        <v>55863.8</v>
      </c>
      <c r="F655" s="2104">
        <f t="shared" si="121"/>
        <v>55863.8</v>
      </c>
      <c r="G655" s="2105">
        <f t="shared" si="122"/>
        <v>642430</v>
      </c>
      <c r="H655" s="659">
        <f>ROUND(IF('Заказ, cкидки и курсы валют'!$J$23*E655/1000*D655&lt;387,387,'Заказ, cкидки и курсы валют'!$J$23*E655/1000*D655)*(1-'Заказ, cкидки и курсы валют'!$I$12),2)</f>
        <v>642.42999999999995</v>
      </c>
      <c r="I655" s="2091"/>
      <c r="J655" s="96">
        <f>ROUND(IF(H655&lt;'Заказ, cкидки и курсы валют'!$B$39,H655*0.54*100/(100-'Заказ, cкидки и курсы валют'!$C$39),IF(H655&lt;'Заказ, cкидки и курсы валют'!$B$40,H655*0.54*100/(100-'Заказ, cкидки и курсы валют'!$C$40),IF(H655&lt;'Заказ, cкидки и курсы валют'!$B$41,H655*0.54*100/(100-'Заказ, cкидки и курсы валют'!$C$41),IF(H655&lt;'Заказ, cкидки и курсы валют'!$B$42,H655*0.54*100/(100-'Заказ, cкидки и курсы валют'!$C$42),IF(H655&lt;'Заказ, cкидки и курсы валют'!$B$43,H655*0.54*100/(100-'Заказ, cкидки и курсы валют'!$C$43),H655))))),2)</f>
        <v>693.82</v>
      </c>
    </row>
    <row r="656" spans="1:10" ht="14.15" customHeight="1" thickBot="1">
      <c r="A656" s="521" t="s">
        <v>8183</v>
      </c>
      <c r="B656" s="1878" t="s">
        <v>3313</v>
      </c>
      <c r="C656" s="2250">
        <v>615</v>
      </c>
      <c r="D656" s="98">
        <v>1</v>
      </c>
      <c r="E656" s="1654">
        <f t="shared" si="120"/>
        <v>68578.44</v>
      </c>
      <c r="F656" s="775">
        <f t="shared" si="121"/>
        <v>68578.44</v>
      </c>
      <c r="G656" s="776">
        <f t="shared" si="122"/>
        <v>788650</v>
      </c>
      <c r="H656" s="659">
        <f>ROUND(IF('Заказ, cкидки и курсы валют'!$J$23*E656/1000*D656&lt;387,387,'Заказ, cкидки и курсы валют'!$J$23*E656/1000*D656)*(1-'Заказ, cкидки и курсы валют'!$I$12),2)</f>
        <v>788.65</v>
      </c>
      <c r="I656" s="170"/>
      <c r="J656" s="96">
        <f>ROUND(IF(H656&lt;'Заказ, cкидки и курсы валют'!$B$39,H656*0.54*100/(100-'Заказ, cкидки и курсы валют'!$C$39),IF(H656&lt;'Заказ, cкидки и курсы валют'!$B$40,H656*0.54*100/(100-'Заказ, cкидки и курсы валют'!$C$40),IF(H656&lt;'Заказ, cкидки и курсы валют'!$B$41,H656*0.54*100/(100-'Заказ, cкидки и курсы валют'!$C$41),IF(H656&lt;'Заказ, cкидки и курсы валют'!$B$42,H656*0.54*100/(100-'Заказ, cкидки и курсы валют'!$C$42),IF(H656&lt;'Заказ, cкидки и курсы валют'!$B$43,H656*0.54*100/(100-'Заказ, cкидки и курсы валют'!$C$43),H656))))),2)</f>
        <v>851.74</v>
      </c>
    </row>
    <row r="657" spans="1:10" ht="13">
      <c r="A657" s="648"/>
      <c r="B657" s="1917"/>
      <c r="C657" s="1342"/>
      <c r="D657" s="42"/>
      <c r="E657" s="448"/>
      <c r="F657" s="63"/>
      <c r="G657" s="420"/>
      <c r="H657" s="13"/>
      <c r="I657" s="13"/>
      <c r="J657" s="653"/>
    </row>
    <row r="658" spans="1:10" ht="13">
      <c r="J658" s="653"/>
    </row>
    <row r="659" spans="1:10" ht="13.5" thickBot="1">
      <c r="J659" s="653"/>
    </row>
    <row r="660" spans="1:10" ht="18">
      <c r="A660" s="904"/>
      <c r="B660" s="905"/>
      <c r="C660" s="2383" t="s">
        <v>2734</v>
      </c>
      <c r="D660" s="64"/>
      <c r="E660" s="709"/>
      <c r="F660" s="513"/>
      <c r="G660" s="428"/>
      <c r="H660" s="66"/>
      <c r="I660" s="68"/>
    </row>
    <row r="661" spans="1:10" ht="55.75" customHeight="1">
      <c r="A661" s="890"/>
      <c r="C661" s="2377"/>
      <c r="D661" s="70"/>
      <c r="E661" s="430"/>
      <c r="F661" s="514"/>
      <c r="G661" s="488"/>
      <c r="H661" s="16"/>
      <c r="I661" s="132"/>
    </row>
    <row r="662" spans="1:10" ht="13">
      <c r="A662" s="890"/>
      <c r="C662" s="2377"/>
      <c r="D662" s="70"/>
      <c r="E662" s="430"/>
      <c r="F662" s="514"/>
      <c r="G662" s="488"/>
      <c r="H662" s="16"/>
      <c r="I662" s="132"/>
    </row>
    <row r="663" spans="1:10" ht="13.5" customHeight="1">
      <c r="A663" s="890"/>
      <c r="C663" s="2377"/>
      <c r="D663" s="70"/>
      <c r="E663" s="430"/>
      <c r="F663" s="514"/>
      <c r="G663" s="488"/>
      <c r="H663" s="16"/>
      <c r="I663" s="132"/>
    </row>
    <row r="664" spans="1:10" ht="13.5" customHeight="1" thickBot="1">
      <c r="A664" s="2251" t="s">
        <v>7302</v>
      </c>
      <c r="B664" s="897"/>
      <c r="C664" s="2345"/>
      <c r="D664" s="72"/>
      <c r="E664" s="431"/>
      <c r="F664" s="515"/>
      <c r="G664" s="489"/>
      <c r="H664" s="136"/>
      <c r="I664" s="137"/>
    </row>
    <row r="665" spans="1:10" ht="41.5" customHeight="1">
      <c r="A665" s="1519" t="s">
        <v>1013</v>
      </c>
      <c r="B665" s="1520" t="s">
        <v>1014</v>
      </c>
      <c r="C665" s="2286" t="s">
        <v>665</v>
      </c>
      <c r="D665" s="158" t="s">
        <v>2923</v>
      </c>
      <c r="E665" s="432" t="s">
        <v>10284</v>
      </c>
      <c r="F665" s="516" t="s">
        <v>2578</v>
      </c>
      <c r="G665" s="506" t="s">
        <v>2427</v>
      </c>
      <c r="H665" s="264" t="s">
        <v>493</v>
      </c>
      <c r="I665" s="160" t="s">
        <v>4003</v>
      </c>
    </row>
    <row r="666" spans="1:10" ht="13.5" customHeight="1" thickBot="1">
      <c r="A666" s="1519"/>
      <c r="B666" s="1680"/>
      <c r="C666" s="2286" t="s">
        <v>3419</v>
      </c>
      <c r="D666" s="313" t="s">
        <v>2428</v>
      </c>
      <c r="E666" s="437" t="s">
        <v>264</v>
      </c>
      <c r="F666" s="830">
        <f>'Заказ, cкидки и курсы валют'!$I$12</f>
        <v>0</v>
      </c>
      <c r="G666" s="765"/>
      <c r="H666" s="358"/>
      <c r="I666" s="252"/>
    </row>
    <row r="667" spans="1:10" ht="13.5" customHeight="1">
      <c r="A667" s="799" t="s">
        <v>2581</v>
      </c>
      <c r="B667" s="1877" t="s">
        <v>3081</v>
      </c>
      <c r="C667" s="2299">
        <v>8</v>
      </c>
      <c r="D667" s="1712">
        <v>1500</v>
      </c>
      <c r="E667" s="653">
        <v>1764.85</v>
      </c>
      <c r="F667" s="779">
        <f>ROUND(E667*(1-$F$10),2)</f>
        <v>1764.85</v>
      </c>
      <c r="G667" s="780">
        <f>'Заказ, cкидки и курсы валют'!$J$23*F667</f>
        <v>20295.774999999998</v>
      </c>
      <c r="H667" s="310">
        <f>ROUND((D667/1000)*G667,2)</f>
        <v>30443.66</v>
      </c>
      <c r="I667" s="263"/>
    </row>
    <row r="668" spans="1:10" ht="13.5" customHeight="1">
      <c r="A668" s="493" t="s">
        <v>3228</v>
      </c>
      <c r="B668" s="490" t="s">
        <v>3437</v>
      </c>
      <c r="C668" s="2299">
        <v>15.3</v>
      </c>
      <c r="D668" s="1708">
        <v>1500</v>
      </c>
      <c r="E668" s="653">
        <v>1716.66</v>
      </c>
      <c r="F668" s="471">
        <f t="shared" ref="F668:F677" si="123">ROUND(E668*(1-$F$10),2)</f>
        <v>1716.66</v>
      </c>
      <c r="G668" s="691">
        <f>'Заказ, cкидки и курсы валют'!$J$23*F668</f>
        <v>19741.59</v>
      </c>
      <c r="H668" s="96">
        <f t="shared" ref="H668:H677" si="124">ROUND((D668/1000)*G668,2)</f>
        <v>29612.39</v>
      </c>
      <c r="I668" s="168"/>
    </row>
    <row r="669" spans="1:10" ht="13.5" customHeight="1">
      <c r="A669" s="493" t="s">
        <v>4136</v>
      </c>
      <c r="B669" s="490" t="s">
        <v>3438</v>
      </c>
      <c r="C669" s="2299">
        <v>26</v>
      </c>
      <c r="D669" s="1708">
        <v>1000</v>
      </c>
      <c r="E669" s="653">
        <v>1965.16</v>
      </c>
      <c r="F669" s="471">
        <f t="shared" si="123"/>
        <v>1965.16</v>
      </c>
      <c r="G669" s="691">
        <f>'Заказ, cкидки и курсы валют'!$J$23*F669</f>
        <v>22599.34</v>
      </c>
      <c r="H669" s="96">
        <f t="shared" si="124"/>
        <v>22599.34</v>
      </c>
      <c r="I669" s="168"/>
    </row>
    <row r="670" spans="1:10" ht="13.5" customHeight="1">
      <c r="A670" s="493" t="s">
        <v>4137</v>
      </c>
      <c r="B670" s="490" t="s">
        <v>3084</v>
      </c>
      <c r="C670" s="2299">
        <v>40</v>
      </c>
      <c r="D670" s="1708">
        <v>600</v>
      </c>
      <c r="E670" s="653">
        <v>2629.8</v>
      </c>
      <c r="F670" s="471">
        <f t="shared" si="123"/>
        <v>2629.8</v>
      </c>
      <c r="G670" s="691">
        <f>'Заказ, cкидки и курсы валют'!$J$23*F670</f>
        <v>30242.7</v>
      </c>
      <c r="H670" s="96">
        <f t="shared" si="124"/>
        <v>18145.62</v>
      </c>
      <c r="I670" s="168"/>
    </row>
    <row r="671" spans="1:10" ht="13.5" customHeight="1">
      <c r="A671" s="493" t="s">
        <v>4138</v>
      </c>
      <c r="B671" s="490" t="s">
        <v>3439</v>
      </c>
      <c r="C671" s="2299">
        <v>60</v>
      </c>
      <c r="D671" s="1708">
        <v>500</v>
      </c>
      <c r="E671" s="653">
        <v>2748.6</v>
      </c>
      <c r="F671" s="471">
        <f t="shared" si="123"/>
        <v>2748.6</v>
      </c>
      <c r="G671" s="691">
        <f>'Заказ, cкидки и курсы валют'!$J$23*F671</f>
        <v>31608.899999999998</v>
      </c>
      <c r="H671" s="96">
        <f t="shared" si="124"/>
        <v>15804.45</v>
      </c>
      <c r="I671" s="168"/>
    </row>
    <row r="672" spans="1:10" ht="13.5" customHeight="1">
      <c r="A672" s="493" t="s">
        <v>4139</v>
      </c>
      <c r="B672" s="490" t="s">
        <v>3085</v>
      </c>
      <c r="C672" s="2299">
        <v>90</v>
      </c>
      <c r="D672" s="1708">
        <v>250</v>
      </c>
      <c r="E672" s="653">
        <v>4373.3999999999996</v>
      </c>
      <c r="F672" s="471">
        <f t="shared" si="123"/>
        <v>4373.3999999999996</v>
      </c>
      <c r="G672" s="691">
        <f>'Заказ, cкидки и курсы валют'!$J$23*F672</f>
        <v>50294.1</v>
      </c>
      <c r="H672" s="96">
        <f t="shared" si="124"/>
        <v>12573.53</v>
      </c>
      <c r="I672" s="168"/>
    </row>
    <row r="673" spans="1:11" ht="13.5" customHeight="1">
      <c r="A673" s="493" t="s">
        <v>4140</v>
      </c>
      <c r="B673" s="490" t="s">
        <v>3069</v>
      </c>
      <c r="C673" s="2299">
        <v>120</v>
      </c>
      <c r="D673" s="1708">
        <v>250</v>
      </c>
      <c r="E673" s="653">
        <v>3870.39</v>
      </c>
      <c r="F673" s="471">
        <f t="shared" si="123"/>
        <v>3870.39</v>
      </c>
      <c r="G673" s="691">
        <f>'Заказ, cкидки и курсы валют'!$J$23*F673</f>
        <v>44509.485000000001</v>
      </c>
      <c r="H673" s="96">
        <f t="shared" si="124"/>
        <v>11127.37</v>
      </c>
      <c r="I673" s="168"/>
    </row>
    <row r="674" spans="1:11" ht="13">
      <c r="A674" s="493" t="s">
        <v>4141</v>
      </c>
      <c r="B674" s="490" t="s">
        <v>3086</v>
      </c>
      <c r="C674" s="2299">
        <v>185</v>
      </c>
      <c r="D674" s="1708">
        <v>125</v>
      </c>
      <c r="E674" s="653">
        <v>6287.52</v>
      </c>
      <c r="F674" s="471">
        <f t="shared" si="123"/>
        <v>6287.52</v>
      </c>
      <c r="G674" s="691">
        <f>'Заказ, cкидки и курсы валют'!$J$23*F674</f>
        <v>72306.48000000001</v>
      </c>
      <c r="H674" s="96">
        <f t="shared" si="124"/>
        <v>9038.31</v>
      </c>
      <c r="I674" s="168"/>
    </row>
    <row r="675" spans="1:11" ht="13">
      <c r="A675" s="493" t="s">
        <v>3225</v>
      </c>
      <c r="B675" s="490" t="s">
        <v>3070</v>
      </c>
      <c r="C675" s="2299">
        <v>239</v>
      </c>
      <c r="D675" s="1708">
        <v>100</v>
      </c>
      <c r="E675" s="653">
        <v>9277.99</v>
      </c>
      <c r="F675" s="471">
        <f t="shared" si="123"/>
        <v>9277.99</v>
      </c>
      <c r="G675" s="691">
        <f>'Заказ, cкидки и курсы валют'!$J$23*F675</f>
        <v>106696.88499999999</v>
      </c>
      <c r="H675" s="96">
        <f t="shared" si="124"/>
        <v>10669.69</v>
      </c>
      <c r="I675" s="168"/>
    </row>
    <row r="676" spans="1:11" ht="13">
      <c r="A676" s="493" t="s">
        <v>3226</v>
      </c>
      <c r="B676" s="490" t="s">
        <v>3082</v>
      </c>
      <c r="C676" s="2299">
        <v>360</v>
      </c>
      <c r="D676" s="1708">
        <v>60</v>
      </c>
      <c r="E676" s="653">
        <v>17112.88</v>
      </c>
      <c r="F676" s="471">
        <f t="shared" si="123"/>
        <v>17112.88</v>
      </c>
      <c r="G676" s="691">
        <f>'Заказ, cкидки и курсы валют'!$J$23*F676</f>
        <v>196798.12000000002</v>
      </c>
      <c r="H676" s="96">
        <f t="shared" si="124"/>
        <v>11807.89</v>
      </c>
      <c r="I676" s="168"/>
    </row>
    <row r="677" spans="1:11" ht="13.5" thickBot="1">
      <c r="A677" s="521" t="s">
        <v>3227</v>
      </c>
      <c r="B677" s="1878" t="s">
        <v>3071</v>
      </c>
      <c r="C677" s="2299">
        <v>460</v>
      </c>
      <c r="D677" s="1711">
        <v>50</v>
      </c>
      <c r="E677" s="653">
        <v>26001.37</v>
      </c>
      <c r="F677" s="775">
        <f t="shared" si="123"/>
        <v>26001.37</v>
      </c>
      <c r="G677" s="776">
        <f>'Заказ, cкидки и курсы валют'!$J$23*F677</f>
        <v>299015.755</v>
      </c>
      <c r="H677" s="142">
        <f t="shared" si="124"/>
        <v>14950.79</v>
      </c>
      <c r="I677" s="170"/>
    </row>
    <row r="678" spans="1:11" ht="13" thickBot="1"/>
    <row r="679" spans="1:11" ht="18">
      <c r="A679" s="904"/>
      <c r="B679" s="905"/>
      <c r="C679" s="2383" t="s">
        <v>2734</v>
      </c>
      <c r="D679" s="64"/>
      <c r="E679" s="442"/>
      <c r="F679" s="67"/>
      <c r="G679" s="461"/>
      <c r="H679" s="128"/>
      <c r="I679" s="68"/>
    </row>
    <row r="680" spans="1:11" ht="13">
      <c r="A680" s="890"/>
      <c r="C680" s="2377"/>
      <c r="D680" s="70"/>
      <c r="E680" s="430"/>
      <c r="F680" s="514"/>
      <c r="G680" s="488"/>
      <c r="H680" s="16"/>
      <c r="I680" s="132"/>
    </row>
    <row r="681" spans="1:11" ht="45.25" customHeight="1">
      <c r="A681" s="890"/>
      <c r="C681" s="2377"/>
      <c r="D681" s="70"/>
      <c r="E681" s="430"/>
      <c r="F681" s="514"/>
      <c r="G681" s="488"/>
      <c r="H681" s="16"/>
      <c r="I681" s="132"/>
      <c r="K681" s="653"/>
    </row>
    <row r="682" spans="1:11" ht="13">
      <c r="A682" s="890"/>
      <c r="C682" s="2377"/>
      <c r="D682" s="70"/>
      <c r="E682" s="430"/>
      <c r="F682" s="514"/>
      <c r="G682" s="488"/>
      <c r="H682" s="16"/>
      <c r="I682" s="132"/>
      <c r="K682" s="653"/>
    </row>
    <row r="683" spans="1:11" ht="13.5" customHeight="1" thickBot="1">
      <c r="A683" s="2044" t="s">
        <v>7303</v>
      </c>
      <c r="B683" s="2043"/>
      <c r="C683" s="2345"/>
      <c r="D683" s="136"/>
      <c r="E683" s="438"/>
      <c r="F683" s="515"/>
      <c r="G683" s="489"/>
      <c r="H683" s="136"/>
      <c r="I683" s="137"/>
      <c r="K683" s="653"/>
    </row>
    <row r="684" spans="1:11" ht="44.25" customHeight="1">
      <c r="A684" s="1519" t="s">
        <v>1013</v>
      </c>
      <c r="B684" s="1520" t="s">
        <v>1014</v>
      </c>
      <c r="C684" s="2286" t="s">
        <v>665</v>
      </c>
      <c r="D684" s="158" t="s">
        <v>2923</v>
      </c>
      <c r="E684" s="432" t="s">
        <v>10284</v>
      </c>
      <c r="F684" s="516" t="s">
        <v>2578</v>
      </c>
      <c r="G684" s="506" t="s">
        <v>2427</v>
      </c>
      <c r="H684" s="264" t="s">
        <v>493</v>
      </c>
      <c r="I684" s="160" t="s">
        <v>4003</v>
      </c>
      <c r="J684" s="2868" t="s">
        <v>11229</v>
      </c>
      <c r="K684" s="653"/>
    </row>
    <row r="685" spans="1:11" ht="24" customHeight="1" thickBot="1">
      <c r="A685" s="1519"/>
      <c r="B685" s="1680"/>
      <c r="C685" s="2286" t="s">
        <v>3419</v>
      </c>
      <c r="D685" s="313" t="s">
        <v>2428</v>
      </c>
      <c r="E685" s="437" t="s">
        <v>264</v>
      </c>
      <c r="F685" s="830">
        <f>'Заказ, cкидки и курсы валют'!$I$12</f>
        <v>0</v>
      </c>
      <c r="G685" s="765"/>
      <c r="H685" s="358"/>
      <c r="I685" s="252"/>
      <c r="J685" s="2873"/>
      <c r="K685" s="653"/>
    </row>
    <row r="686" spans="1:11" ht="13.5" customHeight="1">
      <c r="A686" s="799" t="s">
        <v>2582</v>
      </c>
      <c r="B686" s="1877" t="s">
        <v>3081</v>
      </c>
      <c r="C686" s="2299">
        <v>8</v>
      </c>
      <c r="D686" s="1577">
        <v>100</v>
      </c>
      <c r="E686" s="1603">
        <f>E667*1.2</f>
        <v>2117.8199999999997</v>
      </c>
      <c r="F686" s="779">
        <f>ROUND(E686*(1-$F$10),2)</f>
        <v>2117.8200000000002</v>
      </c>
      <c r="G686" s="780">
        <f>'Заказ, cкидки и курсы валют'!$J$23*F686</f>
        <v>24354.93</v>
      </c>
      <c r="H686" s="310">
        <f>ROUND((D686/1000)*G686,2)</f>
        <v>2435.4899999999998</v>
      </c>
      <c r="I686" s="263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2435.4899999999998</v>
      </c>
    </row>
    <row r="687" spans="1:11" ht="13.5" customHeight="1">
      <c r="A687" s="493" t="s">
        <v>3229</v>
      </c>
      <c r="B687" s="490" t="s">
        <v>3437</v>
      </c>
      <c r="C687" s="2299">
        <v>15.3</v>
      </c>
      <c r="D687" s="1555">
        <v>100</v>
      </c>
      <c r="E687" s="1602">
        <f>E668*1.2</f>
        <v>2059.9920000000002</v>
      </c>
      <c r="F687" s="471">
        <f t="shared" ref="F687:F694" si="125">ROUND(E687*(1-$F$10),2)</f>
        <v>2059.9899999999998</v>
      </c>
      <c r="G687" s="691">
        <f>'Заказ, cкидки и курсы валют'!$J$23*F687</f>
        <v>23689.884999999998</v>
      </c>
      <c r="H687" s="96">
        <f t="shared" ref="H687:H694" si="126">ROUND((D687/1000)*G687,2)</f>
        <v>2368.9899999999998</v>
      </c>
      <c r="I687" s="168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2368.9899999999998</v>
      </c>
    </row>
    <row r="688" spans="1:11" ht="13.5" customHeight="1">
      <c r="A688" s="493" t="s">
        <v>3230</v>
      </c>
      <c r="B688" s="490" t="s">
        <v>3438</v>
      </c>
      <c r="C688" s="2299">
        <v>26</v>
      </c>
      <c r="D688" s="1555">
        <v>50</v>
      </c>
      <c r="E688" s="1602">
        <f t="shared" ref="E688:E694" si="127">E669*1.2</f>
        <v>2358.192</v>
      </c>
      <c r="F688" s="471">
        <f t="shared" si="125"/>
        <v>2358.19</v>
      </c>
      <c r="G688" s="691">
        <f>'Заказ, cкидки и курсы валют'!$J$23*F688</f>
        <v>27119.185000000001</v>
      </c>
      <c r="H688" s="96">
        <f t="shared" si="126"/>
        <v>1355.96</v>
      </c>
      <c r="I688" s="168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1355.96</v>
      </c>
    </row>
    <row r="689" spans="1:10" ht="13.5" customHeight="1">
      <c r="A689" s="493" t="s">
        <v>3231</v>
      </c>
      <c r="B689" s="490" t="s">
        <v>3084</v>
      </c>
      <c r="C689" s="2299">
        <v>40</v>
      </c>
      <c r="D689" s="40">
        <v>50</v>
      </c>
      <c r="E689" s="1602">
        <f t="shared" si="127"/>
        <v>3155.76</v>
      </c>
      <c r="F689" s="471">
        <f t="shared" si="125"/>
        <v>3155.76</v>
      </c>
      <c r="G689" s="691">
        <f>'Заказ, cкидки и курсы валют'!$J$23*F689</f>
        <v>36291.240000000005</v>
      </c>
      <c r="H689" s="96">
        <f t="shared" si="126"/>
        <v>1814.56</v>
      </c>
      <c r="I689" s="168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1814.56</v>
      </c>
    </row>
    <row r="690" spans="1:10" ht="13.5" customHeight="1">
      <c r="A690" s="493" t="s">
        <v>3232</v>
      </c>
      <c r="B690" s="490" t="s">
        <v>3439</v>
      </c>
      <c r="C690" s="2299">
        <v>60</v>
      </c>
      <c r="D690" s="40">
        <v>25</v>
      </c>
      <c r="E690" s="1602">
        <f t="shared" si="127"/>
        <v>3298.3199999999997</v>
      </c>
      <c r="F690" s="471">
        <f t="shared" si="125"/>
        <v>3298.32</v>
      </c>
      <c r="G690" s="691">
        <f>'Заказ, cкидки и курсы валют'!$J$23*F690</f>
        <v>37930.68</v>
      </c>
      <c r="H690" s="96">
        <f t="shared" si="126"/>
        <v>948.27</v>
      </c>
      <c r="I690" s="168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948.27</v>
      </c>
    </row>
    <row r="691" spans="1:10" ht="13.5" customHeight="1">
      <c r="A691" s="493" t="s">
        <v>3233</v>
      </c>
      <c r="B691" s="490" t="s">
        <v>3085</v>
      </c>
      <c r="C691" s="2299">
        <v>90</v>
      </c>
      <c r="D691" s="40">
        <v>25</v>
      </c>
      <c r="E691" s="1602">
        <f>E672*1.2</f>
        <v>5248.079999999999</v>
      </c>
      <c r="F691" s="471">
        <f t="shared" si="125"/>
        <v>5248.08</v>
      </c>
      <c r="G691" s="691">
        <f>'Заказ, cкидки и курсы валют'!$J$23*F691</f>
        <v>60352.92</v>
      </c>
      <c r="H691" s="96">
        <f t="shared" si="126"/>
        <v>1508.82</v>
      </c>
      <c r="I691" s="168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1508.82</v>
      </c>
    </row>
    <row r="692" spans="1:10" ht="13.5" customHeight="1">
      <c r="A692" s="493" t="s">
        <v>3234</v>
      </c>
      <c r="B692" s="490" t="s">
        <v>3069</v>
      </c>
      <c r="C692" s="2299">
        <v>120</v>
      </c>
      <c r="D692" s="40">
        <v>15</v>
      </c>
      <c r="E692" s="1602">
        <f t="shared" si="127"/>
        <v>4644.4679999999998</v>
      </c>
      <c r="F692" s="471">
        <f t="shared" si="125"/>
        <v>4644.47</v>
      </c>
      <c r="G692" s="691">
        <f>'Заказ, cкидки и курсы валют'!$J$23*F692</f>
        <v>53411.405000000006</v>
      </c>
      <c r="H692" s="96">
        <f t="shared" si="126"/>
        <v>801.17</v>
      </c>
      <c r="I692" s="168"/>
      <c r="J692" s="9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865.26</v>
      </c>
    </row>
    <row r="693" spans="1:10" ht="13.5" customHeight="1">
      <c r="A693" s="493" t="s">
        <v>3235</v>
      </c>
      <c r="B693" s="490" t="s">
        <v>3086</v>
      </c>
      <c r="C693" s="2299">
        <v>185</v>
      </c>
      <c r="D693" s="40">
        <v>10</v>
      </c>
      <c r="E693" s="1602">
        <f>E674*1.2</f>
        <v>7545.0240000000003</v>
      </c>
      <c r="F693" s="471">
        <f t="shared" si="125"/>
        <v>7545.02</v>
      </c>
      <c r="G693" s="691">
        <f>'Заказ, cкидки и курсы валют'!$J$23*F693</f>
        <v>86767.73000000001</v>
      </c>
      <c r="H693" s="96">
        <f t="shared" si="126"/>
        <v>867.68</v>
      </c>
      <c r="I693" s="168"/>
      <c r="J693" s="96">
        <f>ROUND(IF(H693&lt;'Заказ, cкидки и курсы валют'!$B$39,H693*0.54*100/(100-'Заказ, cкидки и курсы валют'!$C$39),IF(H693&lt;'Заказ, cкидки и курсы валют'!$B$40,H693*0.54*100/(100-'Заказ, cкидки и курсы валют'!$C$40),IF(H693&lt;'Заказ, cкидки и курсы валют'!$B$41,H693*0.54*100/(100-'Заказ, cкидки и курсы валют'!$C$41),IF(H693&lt;'Заказ, cкидки и курсы валют'!$B$42,H693*0.54*100/(100-'Заказ, cкидки и курсы валют'!$C$42),IF(H693&lt;'Заказ, cкидки и курсы валют'!$B$43,H693*0.54*100/(100-'Заказ, cкидки и курсы валют'!$C$43),H693))))),2)</f>
        <v>937.09</v>
      </c>
    </row>
    <row r="694" spans="1:10" ht="13.5" customHeight="1" thickBot="1">
      <c r="A694" s="521" t="s">
        <v>3236</v>
      </c>
      <c r="B694" s="1878" t="s">
        <v>3070</v>
      </c>
      <c r="C694" s="2299">
        <v>239</v>
      </c>
      <c r="D694" s="172">
        <v>5</v>
      </c>
      <c r="E694" s="1604">
        <f t="shared" si="127"/>
        <v>11133.588</v>
      </c>
      <c r="F694" s="775">
        <f t="shared" si="125"/>
        <v>11133.59</v>
      </c>
      <c r="G694" s="776">
        <f>'Заказ, cкидки и курсы валют'!$J$23*F694</f>
        <v>128036.285</v>
      </c>
      <c r="H694" s="142">
        <f t="shared" si="126"/>
        <v>640.17999999999995</v>
      </c>
      <c r="I694" s="170"/>
      <c r="J694" s="96">
        <f>ROUND(IF(H694&lt;'Заказ, cкидки и курсы валют'!$B$39,H694*0.54*100/(100-'Заказ, cкидки и курсы валют'!$C$39),IF(H694&lt;'Заказ, cкидки и курсы валют'!$B$40,H694*0.54*100/(100-'Заказ, cкидки и курсы валют'!$C$40),IF(H694&lt;'Заказ, cкидки и курсы валют'!$B$41,H694*0.54*100/(100-'Заказ, cкидки и курсы валют'!$C$41),IF(H694&lt;'Заказ, cкидки и курсы валют'!$B$42,H694*0.54*100/(100-'Заказ, cкидки и курсы валют'!$C$42),IF(H694&lt;'Заказ, cкидки и курсы валют'!$B$43,H694*0.54*100/(100-'Заказ, cкидки и курсы валют'!$C$43),H694))))),2)</f>
        <v>691.39</v>
      </c>
    </row>
    <row r="695" spans="1:10" ht="13.5" customHeight="1" thickBot="1"/>
    <row r="696" spans="1:10" ht="18">
      <c r="A696" s="904"/>
      <c r="B696" s="905"/>
      <c r="C696" s="2383" t="s">
        <v>2734</v>
      </c>
      <c r="D696" s="64"/>
      <c r="E696" s="709"/>
      <c r="F696" s="513"/>
      <c r="G696" s="428"/>
      <c r="H696" s="66"/>
      <c r="I696" s="68"/>
    </row>
    <row r="697" spans="1:10" ht="13">
      <c r="A697" s="890"/>
      <c r="C697" s="2377"/>
      <c r="D697" s="70"/>
      <c r="E697" s="430"/>
      <c r="F697" s="514"/>
      <c r="G697" s="488"/>
      <c r="H697" s="16"/>
      <c r="I697" s="132"/>
    </row>
    <row r="698" spans="1:10" ht="13">
      <c r="A698" s="890"/>
      <c r="C698" s="2377"/>
      <c r="D698" s="70"/>
      <c r="E698" s="430"/>
      <c r="F698" s="514"/>
      <c r="G698" s="488"/>
      <c r="H698" s="16"/>
      <c r="I698" s="132"/>
    </row>
    <row r="699" spans="1:10" ht="13">
      <c r="A699" s="890"/>
      <c r="C699" s="2377"/>
      <c r="D699" s="70"/>
      <c r="E699" s="430"/>
      <c r="F699" s="514"/>
      <c r="G699" s="488"/>
      <c r="H699" s="16"/>
      <c r="I699" s="132"/>
    </row>
    <row r="700" spans="1:10" ht="18.5" thickBot="1">
      <c r="A700" s="1835" t="s">
        <v>7304</v>
      </c>
      <c r="B700" s="1836"/>
      <c r="C700" s="2345"/>
      <c r="D700" s="72"/>
      <c r="E700" s="431"/>
      <c r="F700" s="515"/>
      <c r="G700" s="489"/>
      <c r="H700" s="136"/>
      <c r="I700" s="137"/>
    </row>
    <row r="701" spans="1:10" ht="30">
      <c r="A701" s="1519" t="s">
        <v>1013</v>
      </c>
      <c r="B701" s="1520" t="s">
        <v>1014</v>
      </c>
      <c r="C701" s="2286" t="s">
        <v>665</v>
      </c>
      <c r="D701" s="158" t="s">
        <v>2923</v>
      </c>
      <c r="E701" s="432" t="s">
        <v>10284</v>
      </c>
      <c r="F701" s="516" t="s">
        <v>2578</v>
      </c>
      <c r="G701" s="506" t="s">
        <v>2427</v>
      </c>
      <c r="H701" s="264" t="s">
        <v>493</v>
      </c>
      <c r="I701" s="160" t="s">
        <v>4003</v>
      </c>
      <c r="J701" s="2868" t="s">
        <v>11229</v>
      </c>
    </row>
    <row r="702" spans="1:10" ht="25.5" customHeight="1" thickBot="1">
      <c r="A702" s="1519"/>
      <c r="B702" s="1680"/>
      <c r="C702" s="2286" t="s">
        <v>3419</v>
      </c>
      <c r="D702" s="313" t="s">
        <v>2428</v>
      </c>
      <c r="E702" s="437" t="s">
        <v>264</v>
      </c>
      <c r="F702" s="830">
        <f>'Заказ, cкидки и курсы валют'!$I$12</f>
        <v>0</v>
      </c>
      <c r="G702" s="765"/>
      <c r="H702" s="358"/>
      <c r="I702" s="252"/>
      <c r="J702" s="2873"/>
    </row>
    <row r="703" spans="1:10" ht="14.15" customHeight="1" thickBot="1">
      <c r="A703" s="2688" t="s">
        <v>8184</v>
      </c>
      <c r="B703" s="2716" t="s">
        <v>3081</v>
      </c>
      <c r="C703" s="2717">
        <v>8</v>
      </c>
      <c r="D703" s="2718">
        <v>10</v>
      </c>
      <c r="E703" s="2709">
        <f>(E667*2)+(1000/D703*7.5)</f>
        <v>4279.7</v>
      </c>
      <c r="F703" s="2719">
        <f>ROUND(E703*(1-$F$10),2)</f>
        <v>4279.7</v>
      </c>
      <c r="G703" s="2710">
        <f>H703/D703*1000</f>
        <v>49217</v>
      </c>
      <c r="H703" s="659">
        <f>ROUND(IF('Заказ, cкидки и курсы валют'!$J$23*E703/1000*D703&lt;387,387,'Заказ, cкидки и курсы валют'!$J$23*E703/1000*D703)*(1-'Заказ, cкидки и курсы валют'!$I$12),2)</f>
        <v>492.17</v>
      </c>
      <c r="I703" s="2713"/>
      <c r="J703" s="96">
        <f>ROUND(IF(H703&lt;'Заказ, cкидки и курсы валют'!$B$39,H703*0.54*100/(100-'Заказ, cкидки и курсы валют'!$C$39),IF(H703&lt;'Заказ, cкидки и курсы валют'!$B$40,H703*0.54*100/(100-'Заказ, cкидки и курсы валют'!$C$40),IF(H703&lt;'Заказ, cкидки и курсы валют'!$B$41,H703*0.54*100/(100-'Заказ, cкидки и курсы валют'!$C$41),IF(H703&lt;'Заказ, cкидки и курсы валют'!$B$42,H703*0.54*100/(100-'Заказ, cкидки и курсы валют'!$C$42),IF(H703&lt;'Заказ, cкидки и курсы валют'!$B$43,H703*0.54*100/(100-'Заказ, cкидки и курсы валют'!$C$43),H703))))),2)</f>
        <v>590.6</v>
      </c>
    </row>
    <row r="704" spans="1:10" ht="14.15" customHeight="1" thickBot="1">
      <c r="A704" s="493" t="s">
        <v>8185</v>
      </c>
      <c r="B704" s="2157" t="s">
        <v>3437</v>
      </c>
      <c r="C704" s="2299">
        <v>15.3</v>
      </c>
      <c r="D704" s="2134">
        <v>5</v>
      </c>
      <c r="E704" s="2138">
        <f t="shared" ref="E704:E713" si="128">(E668*2)+(1000/D704*7.5)</f>
        <v>4933.32</v>
      </c>
      <c r="F704" s="2104">
        <f t="shared" ref="F704:F713" si="129">ROUND(E704*(1-$F$10),2)</f>
        <v>4933.32</v>
      </c>
      <c r="G704" s="2105">
        <f t="shared" ref="G704:G713" si="130">H704/D704*1000</f>
        <v>77400</v>
      </c>
      <c r="H704" s="659">
        <f>ROUND(IF('Заказ, cкидки и курсы валют'!$J$23*E704/1000*D704&lt;387,387,'Заказ, cкидки и курсы валют'!$J$23*E704/1000*D704)*(1-'Заказ, cкидки и курсы валют'!$I$12),2)</f>
        <v>387</v>
      </c>
      <c r="I704" s="2714"/>
      <c r="J704" s="96">
        <f>ROUND(IF(H704&lt;'Заказ, cкидки и курсы валют'!$B$39,H704*0.54*100/(100-'Заказ, cкидки и курсы валют'!$C$39),IF(H704&lt;'Заказ, cкидки и курсы валют'!$B$40,H704*0.54*100/(100-'Заказ, cкидки и курсы валют'!$C$40),IF(H704&lt;'Заказ, cкидки и курсы валют'!$B$41,H704*0.54*100/(100-'Заказ, cкидки и курсы валют'!$C$41),IF(H704&lt;'Заказ, cкидки и курсы валют'!$B$42,H704*0.54*100/(100-'Заказ, cкидки и курсы валют'!$C$42),IF(H704&lt;'Заказ, cкидки и курсы валют'!$B$43,H704*0.54*100/(100-'Заказ, cкидки и курсы валют'!$C$43),H704))))),2)</f>
        <v>464.4</v>
      </c>
    </row>
    <row r="705" spans="1:10" ht="14.15" customHeight="1" thickBot="1">
      <c r="A705" s="493" t="s">
        <v>8186</v>
      </c>
      <c r="B705" s="2157" t="s">
        <v>3438</v>
      </c>
      <c r="C705" s="2299">
        <v>26</v>
      </c>
      <c r="D705" s="2134">
        <v>5</v>
      </c>
      <c r="E705" s="2138">
        <f t="shared" si="128"/>
        <v>5430.32</v>
      </c>
      <c r="F705" s="2104">
        <f t="shared" si="129"/>
        <v>5430.32</v>
      </c>
      <c r="G705" s="2105">
        <f t="shared" si="130"/>
        <v>77400</v>
      </c>
      <c r="H705" s="659">
        <f>ROUND(IF('Заказ, cкидки и курсы валют'!$J$23*E705/1000*D705&lt;387,387,'Заказ, cкидки и курсы валют'!$J$23*E705/1000*D705)*(1-'Заказ, cкидки и курсы валют'!$I$12),2)</f>
        <v>387</v>
      </c>
      <c r="I705" s="2714"/>
      <c r="J705" s="96">
        <f>ROUND(IF(H705&lt;'Заказ, cкидки и курсы валют'!$B$39,H705*0.54*100/(100-'Заказ, cкидки и курсы валют'!$C$39),IF(H705&lt;'Заказ, cкидки и курсы валют'!$B$40,H705*0.54*100/(100-'Заказ, cкидки и курсы валют'!$C$40),IF(H705&lt;'Заказ, cкидки и курсы валют'!$B$41,H705*0.54*100/(100-'Заказ, cкидки и курсы валют'!$C$41),IF(H705&lt;'Заказ, cкидки и курсы валют'!$B$42,H705*0.54*100/(100-'Заказ, cкидки и курсы валют'!$C$42),IF(H705&lt;'Заказ, cкидки и курсы валют'!$B$43,H705*0.54*100/(100-'Заказ, cкидки и курсы валют'!$C$43),H705))))),2)</f>
        <v>464.4</v>
      </c>
    </row>
    <row r="706" spans="1:10" ht="14.15" customHeight="1" thickBot="1">
      <c r="A706" s="493" t="s">
        <v>8187</v>
      </c>
      <c r="B706" s="2157" t="s">
        <v>3084</v>
      </c>
      <c r="C706" s="2299">
        <v>40</v>
      </c>
      <c r="D706" s="2134">
        <v>5</v>
      </c>
      <c r="E706" s="2138">
        <f t="shared" si="128"/>
        <v>6759.6</v>
      </c>
      <c r="F706" s="2104">
        <f t="shared" si="129"/>
        <v>6759.6</v>
      </c>
      <c r="G706" s="2105">
        <f t="shared" si="130"/>
        <v>77736</v>
      </c>
      <c r="H706" s="659">
        <f>ROUND(IF('Заказ, cкидки и курсы валют'!$J$23*E706/1000*D706&lt;387,387,'Заказ, cкидки и курсы валют'!$J$23*E706/1000*D706)*(1-'Заказ, cкидки и курсы валют'!$I$12),2)</f>
        <v>388.68</v>
      </c>
      <c r="I706" s="2714"/>
      <c r="J706" s="96">
        <f>ROUND(IF(H706&lt;'Заказ, cкидки и курсы валют'!$B$39,H706*0.54*100/(100-'Заказ, cкидки и курсы валют'!$C$39),IF(H706&lt;'Заказ, cкидки и курсы валют'!$B$40,H706*0.54*100/(100-'Заказ, cкидки и курсы валют'!$C$40),IF(H706&lt;'Заказ, cкидки и курсы валют'!$B$41,H706*0.54*100/(100-'Заказ, cкидки и курсы валют'!$C$41),IF(H706&lt;'Заказ, cкидки и курсы валют'!$B$42,H706*0.54*100/(100-'Заказ, cкидки и курсы валют'!$C$42),IF(H706&lt;'Заказ, cкидки и курсы валют'!$B$43,H706*0.54*100/(100-'Заказ, cкидки и курсы валют'!$C$43),H706))))),2)</f>
        <v>466.42</v>
      </c>
    </row>
    <row r="707" spans="1:10" ht="14.15" customHeight="1" thickBot="1">
      <c r="A707" s="493" t="s">
        <v>8188</v>
      </c>
      <c r="B707" s="2157" t="s">
        <v>3439</v>
      </c>
      <c r="C707" s="2299">
        <v>60</v>
      </c>
      <c r="D707" s="2134">
        <v>2</v>
      </c>
      <c r="E707" s="2138">
        <f t="shared" si="128"/>
        <v>9247.2000000000007</v>
      </c>
      <c r="F707" s="2104">
        <f t="shared" si="129"/>
        <v>9247.2000000000007</v>
      </c>
      <c r="G707" s="2105">
        <f t="shared" si="130"/>
        <v>193500</v>
      </c>
      <c r="H707" s="659">
        <f>ROUND(IF('Заказ, cкидки и курсы валют'!$J$23*E707/1000*D707&lt;387,387,'Заказ, cкидки и курсы валют'!$J$23*E707/1000*D707)*(1-'Заказ, cкидки и курсы валют'!$I$12),2)</f>
        <v>387</v>
      </c>
      <c r="I707" s="2714"/>
      <c r="J707" s="96">
        <f>ROUND(IF(H707&lt;'Заказ, cкидки и курсы валют'!$B$39,H707*0.54*100/(100-'Заказ, cкидки и курсы валют'!$C$39),IF(H707&lt;'Заказ, cкидки и курсы валют'!$B$40,H707*0.54*100/(100-'Заказ, cкидки и курсы валют'!$C$40),IF(H707&lt;'Заказ, cкидки и курсы валют'!$B$41,H707*0.54*100/(100-'Заказ, cкидки и курсы валют'!$C$41),IF(H707&lt;'Заказ, cкидки и курсы валют'!$B$42,H707*0.54*100/(100-'Заказ, cкидки и курсы валют'!$C$42),IF(H707&lt;'Заказ, cкидки и курсы валют'!$B$43,H707*0.54*100/(100-'Заказ, cкидки и курсы валют'!$C$43),H707))))),2)</f>
        <v>464.4</v>
      </c>
    </row>
    <row r="708" spans="1:10" ht="14.15" customHeight="1" thickBot="1">
      <c r="A708" s="493" t="s">
        <v>8189</v>
      </c>
      <c r="B708" s="2157" t="s">
        <v>3085</v>
      </c>
      <c r="C708" s="2299">
        <v>90</v>
      </c>
      <c r="D708" s="2134">
        <v>2</v>
      </c>
      <c r="E708" s="2138">
        <f t="shared" si="128"/>
        <v>12496.8</v>
      </c>
      <c r="F708" s="2104">
        <f t="shared" si="129"/>
        <v>12496.8</v>
      </c>
      <c r="G708" s="2105">
        <f t="shared" si="130"/>
        <v>193500</v>
      </c>
      <c r="H708" s="659">
        <f>ROUND(IF('Заказ, cкидки и курсы валют'!$J$23*E708/1000*D708&lt;387,387,'Заказ, cкидки и курсы валют'!$J$23*E708/1000*D708)*(1-'Заказ, cкидки и курсы валют'!$I$12),2)</f>
        <v>387</v>
      </c>
      <c r="I708" s="2714"/>
      <c r="J708" s="96">
        <f>ROUND(IF(H708&lt;'Заказ, cкидки и курсы валют'!$B$39,H708*0.54*100/(100-'Заказ, cкидки и курсы валют'!$C$39),IF(H708&lt;'Заказ, cкидки и курсы валют'!$B$40,H708*0.54*100/(100-'Заказ, cкидки и курсы валют'!$C$40),IF(H708&lt;'Заказ, cкидки и курсы валют'!$B$41,H708*0.54*100/(100-'Заказ, cкидки и курсы валют'!$C$41),IF(H708&lt;'Заказ, cкидки и курсы валют'!$B$42,H708*0.54*100/(100-'Заказ, cкидки и курсы валют'!$C$42),IF(H708&lt;'Заказ, cкидки и курсы валют'!$B$43,H708*0.54*100/(100-'Заказ, cкидки и курсы валют'!$C$43),H708))))),2)</f>
        <v>464.4</v>
      </c>
    </row>
    <row r="709" spans="1:10" ht="14.15" customHeight="1" thickBot="1">
      <c r="A709" s="493" t="s">
        <v>8190</v>
      </c>
      <c r="B709" s="2157" t="s">
        <v>3069</v>
      </c>
      <c r="C709" s="2299">
        <v>120</v>
      </c>
      <c r="D709" s="2134">
        <v>2</v>
      </c>
      <c r="E709" s="2138">
        <f t="shared" si="128"/>
        <v>11490.779999999999</v>
      </c>
      <c r="F709" s="2104">
        <f t="shared" si="129"/>
        <v>11490.78</v>
      </c>
      <c r="G709" s="2105">
        <f t="shared" si="130"/>
        <v>193500</v>
      </c>
      <c r="H709" s="659">
        <f>ROUND(IF('Заказ, cкидки и курсы валют'!$J$23*E709/1000*D709&lt;387,387,'Заказ, cкидки и курсы валют'!$J$23*E709/1000*D709)*(1-'Заказ, cкидки и курсы валют'!$I$12),2)</f>
        <v>387</v>
      </c>
      <c r="I709" s="2714"/>
      <c r="J709" s="96">
        <f>ROUND(IF(H709&lt;'Заказ, cкидки и курсы валют'!$B$39,H709*0.54*100/(100-'Заказ, cкидки и курсы валют'!$C$39),IF(H709&lt;'Заказ, cкидки и курсы валют'!$B$40,H709*0.54*100/(100-'Заказ, cкидки и курсы валют'!$C$40),IF(H709&lt;'Заказ, cкидки и курсы валют'!$B$41,H709*0.54*100/(100-'Заказ, cкидки и курсы валют'!$C$41),IF(H709&lt;'Заказ, cкидки и курсы валют'!$B$42,H709*0.54*100/(100-'Заказ, cкидки и курсы валют'!$C$42),IF(H709&lt;'Заказ, cкидки и курсы валют'!$B$43,H709*0.54*100/(100-'Заказ, cкидки и курсы валют'!$C$43),H709))))),2)</f>
        <v>464.4</v>
      </c>
    </row>
    <row r="710" spans="1:10" ht="14.15" customHeight="1" thickBot="1">
      <c r="A710" s="493" t="s">
        <v>8191</v>
      </c>
      <c r="B710" s="2157" t="s">
        <v>3086</v>
      </c>
      <c r="C710" s="2299">
        <v>185</v>
      </c>
      <c r="D710" s="2134">
        <v>1</v>
      </c>
      <c r="E710" s="2138">
        <f t="shared" si="128"/>
        <v>20075.04</v>
      </c>
      <c r="F710" s="2104">
        <f t="shared" si="129"/>
        <v>20075.04</v>
      </c>
      <c r="G710" s="2105">
        <f t="shared" si="130"/>
        <v>387000</v>
      </c>
      <c r="H710" s="659">
        <f>ROUND(IF('Заказ, cкидки и курсы валют'!$J$23*E710/1000*D710&lt;387,387,'Заказ, cкидки и курсы валют'!$J$23*E710/1000*D710)*(1-'Заказ, cкидки и курсы валют'!$I$12),2)</f>
        <v>387</v>
      </c>
      <c r="I710" s="2714"/>
      <c r="J710" s="96">
        <f>ROUND(IF(H710&lt;'Заказ, cкидки и курсы валют'!$B$39,H710*0.54*100/(100-'Заказ, cкидки и курсы валют'!$C$39),IF(H710&lt;'Заказ, cкидки и курсы валют'!$B$40,H710*0.54*100/(100-'Заказ, cкидки и курсы валют'!$C$40),IF(H710&lt;'Заказ, cкидки и курсы валют'!$B$41,H710*0.54*100/(100-'Заказ, cкидки и курсы валют'!$C$41),IF(H710&lt;'Заказ, cкидки и курсы валют'!$B$42,H710*0.54*100/(100-'Заказ, cкидки и курсы валют'!$C$42),IF(H710&lt;'Заказ, cкидки и курсы валют'!$B$43,H710*0.54*100/(100-'Заказ, cкидки и курсы валют'!$C$43),H710))))),2)</f>
        <v>464.4</v>
      </c>
    </row>
    <row r="711" spans="1:10" ht="14.15" customHeight="1" thickBot="1">
      <c r="A711" s="493" t="s">
        <v>8192</v>
      </c>
      <c r="B711" s="2157" t="s">
        <v>3070</v>
      </c>
      <c r="C711" s="2299">
        <v>239</v>
      </c>
      <c r="D711" s="2134">
        <v>1</v>
      </c>
      <c r="E711" s="2138">
        <f t="shared" si="128"/>
        <v>26055.98</v>
      </c>
      <c r="F711" s="2104">
        <f t="shared" si="129"/>
        <v>26055.98</v>
      </c>
      <c r="G711" s="2105">
        <f t="shared" si="130"/>
        <v>387000</v>
      </c>
      <c r="H711" s="659">
        <f>ROUND(IF('Заказ, cкидки и курсы валют'!$J$23*E711/1000*D711&lt;387,387,'Заказ, cкидки и курсы валют'!$J$23*E711/1000*D711)*(1-'Заказ, cкидки и курсы валют'!$I$12),2)</f>
        <v>387</v>
      </c>
      <c r="I711" s="2714"/>
      <c r="J711" s="96">
        <f>ROUND(IF(H711&lt;'Заказ, cкидки и курсы валют'!$B$39,H711*0.54*100/(100-'Заказ, cкидки и курсы валют'!$C$39),IF(H711&lt;'Заказ, cкидки и курсы валют'!$B$40,H711*0.54*100/(100-'Заказ, cкидки и курсы валют'!$C$40),IF(H711&lt;'Заказ, cкидки и курсы валют'!$B$41,H711*0.54*100/(100-'Заказ, cкидки и курсы валют'!$C$41),IF(H711&lt;'Заказ, cкидки и курсы валют'!$B$42,H711*0.54*100/(100-'Заказ, cкидки и курсы валют'!$C$42),IF(H711&lt;'Заказ, cкидки и курсы валют'!$B$43,H711*0.54*100/(100-'Заказ, cкидки и курсы валют'!$C$43),H711))))),2)</f>
        <v>464.4</v>
      </c>
    </row>
    <row r="712" spans="1:10" ht="14.15" customHeight="1" thickBot="1">
      <c r="A712" s="493" t="s">
        <v>8193</v>
      </c>
      <c r="B712" s="2157" t="s">
        <v>3082</v>
      </c>
      <c r="C712" s="2299">
        <v>360</v>
      </c>
      <c r="D712" s="2134">
        <v>1</v>
      </c>
      <c r="E712" s="2138">
        <f t="shared" si="128"/>
        <v>41725.760000000002</v>
      </c>
      <c r="F712" s="2104">
        <f t="shared" si="129"/>
        <v>41725.760000000002</v>
      </c>
      <c r="G712" s="2105">
        <f t="shared" si="130"/>
        <v>479850</v>
      </c>
      <c r="H712" s="659">
        <f>ROUND(IF('Заказ, cкидки и курсы валют'!$J$23*E712/1000*D712&lt;387,387,'Заказ, cкидки и курсы валют'!$J$23*E712/1000*D712)*(1-'Заказ, cкидки и курсы валют'!$I$12),2)</f>
        <v>479.85</v>
      </c>
      <c r="I712" s="2714"/>
      <c r="J712" s="96">
        <f>ROUND(IF(H712&lt;'Заказ, cкидки и курсы валют'!$B$39,H712*0.54*100/(100-'Заказ, cкидки и курсы валют'!$C$39),IF(H712&lt;'Заказ, cкидки и курсы валют'!$B$40,H712*0.54*100/(100-'Заказ, cкидки и курсы валют'!$C$40),IF(H712&lt;'Заказ, cкидки и курсы валют'!$B$41,H712*0.54*100/(100-'Заказ, cкидки и курсы валют'!$C$41),IF(H712&lt;'Заказ, cкидки и курсы валют'!$B$42,H712*0.54*100/(100-'Заказ, cкидки и курсы валют'!$C$42),IF(H712&lt;'Заказ, cкидки и курсы валют'!$B$43,H712*0.54*100/(100-'Заказ, cкидки и курсы валют'!$C$43),H712))))),2)</f>
        <v>575.82000000000005</v>
      </c>
    </row>
    <row r="713" spans="1:10" ht="14.15" customHeight="1" thickBot="1">
      <c r="A713" s="521" t="s">
        <v>8194</v>
      </c>
      <c r="B713" s="1878" t="s">
        <v>3071</v>
      </c>
      <c r="C713" s="831">
        <v>460</v>
      </c>
      <c r="D713" s="98">
        <v>1</v>
      </c>
      <c r="E713" s="1597">
        <f t="shared" si="128"/>
        <v>59502.74</v>
      </c>
      <c r="F713" s="775">
        <f t="shared" si="129"/>
        <v>59502.74</v>
      </c>
      <c r="G713" s="776">
        <f t="shared" si="130"/>
        <v>684280</v>
      </c>
      <c r="H713" s="659">
        <f>ROUND(IF('Заказ, cкидки и курсы валют'!$J$23*E713/1000*D713&lt;387,387,'Заказ, cкидки и курсы валют'!$J$23*E713/1000*D713)*(1-'Заказ, cкидки и курсы валют'!$I$12),2)</f>
        <v>684.28</v>
      </c>
      <c r="I713" s="2715"/>
      <c r="J713" s="96">
        <f>ROUND(IF(H713&lt;'Заказ, cкидки и курсы валют'!$B$39,H713*0.54*100/(100-'Заказ, cкидки и курсы валют'!$C$39),IF(H713&lt;'Заказ, cкидки и курсы валют'!$B$40,H713*0.54*100/(100-'Заказ, cкидки и курсы валют'!$C$40),IF(H713&lt;'Заказ, cкидки и курсы валют'!$B$41,H713*0.54*100/(100-'Заказ, cкидки и курсы валют'!$C$41),IF(H713&lt;'Заказ, cкидки и курсы валют'!$B$42,H713*0.54*100/(100-'Заказ, cкидки и курсы валют'!$C$42),IF(H713&lt;'Заказ, cкидки и курсы валют'!$B$43,H713*0.54*100/(100-'Заказ, cкидки и курсы валют'!$C$43),H713))))),2)</f>
        <v>739.02</v>
      </c>
    </row>
    <row r="714" spans="1:10" ht="13.5" customHeight="1"/>
    <row r="715" spans="1:10" ht="13.5" customHeight="1"/>
    <row r="716" spans="1:10" ht="13.5" customHeight="1" thickBot="1"/>
    <row r="717" spans="1:10" ht="18">
      <c r="A717" s="904"/>
      <c r="B717" s="905"/>
      <c r="C717" s="2383"/>
      <c r="D717" s="64" t="s">
        <v>2735</v>
      </c>
      <c r="E717" s="428"/>
      <c r="F717" s="513"/>
      <c r="G717" s="442"/>
      <c r="H717" s="67"/>
      <c r="I717" s="68"/>
    </row>
    <row r="718" spans="1:10" ht="13">
      <c r="A718" s="890"/>
      <c r="C718" s="2377"/>
      <c r="D718" s="70"/>
      <c r="E718" s="430"/>
      <c r="F718" s="514"/>
      <c r="G718" s="488"/>
      <c r="H718" s="16"/>
      <c r="I718" s="132"/>
    </row>
    <row r="719" spans="1:10" ht="13">
      <c r="A719" s="890"/>
      <c r="C719" s="2377"/>
      <c r="D719" s="70"/>
      <c r="E719" s="430"/>
      <c r="F719" s="514"/>
      <c r="G719" s="488"/>
      <c r="H719" s="16"/>
      <c r="I719" s="132"/>
    </row>
    <row r="720" spans="1:10" ht="13.5" thickBot="1">
      <c r="A720" s="2262"/>
      <c r="B720" s="897"/>
      <c r="C720" s="2345"/>
      <c r="D720" s="72"/>
      <c r="E720" s="431"/>
      <c r="F720" s="515"/>
      <c r="G720" s="489"/>
      <c r="H720" s="136"/>
      <c r="I720" s="137"/>
    </row>
    <row r="721" spans="1:9" ht="30">
      <c r="A721" s="1519" t="s">
        <v>1013</v>
      </c>
      <c r="B721" s="1520" t="s">
        <v>1014</v>
      </c>
      <c r="C721" s="2286" t="s">
        <v>665</v>
      </c>
      <c r="D721" s="158" t="s">
        <v>2923</v>
      </c>
      <c r="E721" s="432" t="s">
        <v>10283</v>
      </c>
      <c r="F721" s="516" t="s">
        <v>2578</v>
      </c>
      <c r="G721" s="506" t="s">
        <v>3734</v>
      </c>
      <c r="H721" s="264" t="s">
        <v>493</v>
      </c>
      <c r="I721" s="160" t="s">
        <v>4003</v>
      </c>
    </row>
    <row r="722" spans="1:9" ht="13" thickBot="1">
      <c r="A722" s="1519"/>
      <c r="B722" s="1680"/>
      <c r="C722" s="2286" t="s">
        <v>3735</v>
      </c>
      <c r="D722" s="313" t="s">
        <v>3733</v>
      </c>
      <c r="E722" s="437" t="s">
        <v>264</v>
      </c>
      <c r="F722" s="830">
        <f>'Заказ, cкидки и курсы валют'!$I$12</f>
        <v>0</v>
      </c>
      <c r="G722" s="765"/>
      <c r="H722" s="358"/>
      <c r="I722" s="252"/>
    </row>
    <row r="723" spans="1:9" ht="14.15" customHeight="1">
      <c r="A723" s="799" t="s">
        <v>3237</v>
      </c>
      <c r="B723" s="1877" t="s">
        <v>1009</v>
      </c>
      <c r="C723" s="2299">
        <v>5</v>
      </c>
      <c r="D723" s="792">
        <v>250</v>
      </c>
      <c r="E723" s="877">
        <v>241.8</v>
      </c>
      <c r="F723" s="779">
        <f>ROUND(E723*(1-$F$10),2)</f>
        <v>241.8</v>
      </c>
      <c r="G723" s="780">
        <f>'Заказ, cкидки и курсы валют'!$J$23*F723</f>
        <v>2780.7000000000003</v>
      </c>
      <c r="H723" s="310">
        <f>ROUND((D723/1000)*G723,2)</f>
        <v>695.18</v>
      </c>
      <c r="I723" s="263"/>
    </row>
    <row r="724" spans="1:9" ht="14.15" customHeight="1">
      <c r="A724" s="493" t="s">
        <v>3238</v>
      </c>
      <c r="B724" s="490" t="s">
        <v>3088</v>
      </c>
      <c r="C724" s="2388">
        <v>8</v>
      </c>
      <c r="D724" s="38">
        <v>250</v>
      </c>
      <c r="E724" s="877">
        <v>511.29</v>
      </c>
      <c r="F724" s="471">
        <f t="shared" ref="F724:F735" si="131">ROUND(E724*(1-$F$10),2)</f>
        <v>511.29</v>
      </c>
      <c r="G724" s="691">
        <f>'Заказ, cкидки и курсы валют'!$J$23*F724</f>
        <v>5879.835</v>
      </c>
      <c r="H724" s="96">
        <f t="shared" ref="H724:H735" si="132">ROUND((D724/1000)*G724,2)</f>
        <v>1469.96</v>
      </c>
      <c r="I724" s="168"/>
    </row>
    <row r="725" spans="1:9" ht="14.15" customHeight="1">
      <c r="A725" s="493" t="s">
        <v>3239</v>
      </c>
      <c r="B725" s="490" t="s">
        <v>3089</v>
      </c>
      <c r="C725" s="2299">
        <v>14</v>
      </c>
      <c r="D725" s="38">
        <v>250</v>
      </c>
      <c r="E725" s="877">
        <v>726.05</v>
      </c>
      <c r="F725" s="471">
        <f t="shared" si="131"/>
        <v>726.05</v>
      </c>
      <c r="G725" s="691">
        <f>'Заказ, cкидки и курсы валют'!$J$23*F725</f>
        <v>8349.5749999999989</v>
      </c>
      <c r="H725" s="96">
        <f t="shared" si="132"/>
        <v>2087.39</v>
      </c>
      <c r="I725" s="168"/>
    </row>
    <row r="726" spans="1:9" ht="14.15" customHeight="1">
      <c r="A726" s="493" t="s">
        <v>3240</v>
      </c>
      <c r="B726" s="490" t="s">
        <v>3090</v>
      </c>
      <c r="C726" s="2299">
        <v>20</v>
      </c>
      <c r="D726" s="38">
        <v>250</v>
      </c>
      <c r="E726" s="877">
        <v>859.25</v>
      </c>
      <c r="F726" s="471">
        <f t="shared" si="131"/>
        <v>859.25</v>
      </c>
      <c r="G726" s="691">
        <f>'Заказ, cкидки и курсы валют'!$J$23*F726</f>
        <v>9881.375</v>
      </c>
      <c r="H726" s="96">
        <f t="shared" si="132"/>
        <v>2470.34</v>
      </c>
      <c r="I726" s="168"/>
    </row>
    <row r="727" spans="1:9" ht="14.15" customHeight="1">
      <c r="A727" s="493" t="s">
        <v>3241</v>
      </c>
      <c r="B727" s="490" t="s">
        <v>3436</v>
      </c>
      <c r="C727" s="2299">
        <v>27</v>
      </c>
      <c r="D727" s="38">
        <v>250</v>
      </c>
      <c r="E727" s="877">
        <v>1097.29</v>
      </c>
      <c r="F727" s="471">
        <f t="shared" si="131"/>
        <v>1097.29</v>
      </c>
      <c r="G727" s="691">
        <f>'Заказ, cкидки и курсы валют'!$J$23*F727</f>
        <v>12618.834999999999</v>
      </c>
      <c r="H727" s="96">
        <f t="shared" si="132"/>
        <v>3154.71</v>
      </c>
      <c r="I727" s="168"/>
    </row>
    <row r="728" spans="1:9" ht="14.15" customHeight="1">
      <c r="A728" s="493" t="s">
        <v>3242</v>
      </c>
      <c r="B728" s="490" t="s">
        <v>3081</v>
      </c>
      <c r="C728" s="2299">
        <v>46</v>
      </c>
      <c r="D728" s="38">
        <v>250</v>
      </c>
      <c r="E728" s="877">
        <v>1761.61</v>
      </c>
      <c r="F728" s="471">
        <f t="shared" si="131"/>
        <v>1761.61</v>
      </c>
      <c r="G728" s="691">
        <f>'Заказ, cкидки и курсы валют'!$J$23*F728</f>
        <v>20258.514999999999</v>
      </c>
      <c r="H728" s="96">
        <f t="shared" si="132"/>
        <v>5064.63</v>
      </c>
      <c r="I728" s="168"/>
    </row>
    <row r="729" spans="1:9" ht="14.15" customHeight="1">
      <c r="A729" s="493" t="s">
        <v>3243</v>
      </c>
      <c r="B729" s="490" t="s">
        <v>3437</v>
      </c>
      <c r="C729" s="2299">
        <v>70</v>
      </c>
      <c r="D729" s="38">
        <v>250</v>
      </c>
      <c r="E729" s="877">
        <v>2599.56</v>
      </c>
      <c r="F729" s="471">
        <f t="shared" si="131"/>
        <v>2599.56</v>
      </c>
      <c r="G729" s="691">
        <f>'Заказ, cкидки и курсы валют'!$J$23*F729</f>
        <v>29894.94</v>
      </c>
      <c r="H729" s="96">
        <f t="shared" si="132"/>
        <v>7473.74</v>
      </c>
      <c r="I729" s="168"/>
    </row>
    <row r="730" spans="1:9" ht="14.15" customHeight="1">
      <c r="A730" s="493" t="s">
        <v>3244</v>
      </c>
      <c r="B730" s="490" t="s">
        <v>3438</v>
      </c>
      <c r="C730" s="2299">
        <v>100</v>
      </c>
      <c r="D730" s="38">
        <v>200</v>
      </c>
      <c r="E730" s="877">
        <v>3657.13</v>
      </c>
      <c r="F730" s="471">
        <f t="shared" si="131"/>
        <v>3657.13</v>
      </c>
      <c r="G730" s="691">
        <f>'Заказ, cкидки и курсы валют'!$J$23*F730</f>
        <v>42056.995000000003</v>
      </c>
      <c r="H730" s="96">
        <f t="shared" si="132"/>
        <v>8411.4</v>
      </c>
      <c r="I730" s="168"/>
    </row>
    <row r="731" spans="1:9" ht="14.15" customHeight="1">
      <c r="A731" s="493" t="s">
        <v>3245</v>
      </c>
      <c r="B731" s="490" t="s">
        <v>3439</v>
      </c>
      <c r="C731" s="2299">
        <v>182</v>
      </c>
      <c r="D731" s="38">
        <v>100</v>
      </c>
      <c r="E731" s="877">
        <v>6422.04</v>
      </c>
      <c r="F731" s="471">
        <f t="shared" si="131"/>
        <v>6422.04</v>
      </c>
      <c r="G731" s="691">
        <f>'Заказ, cкидки и курсы валют'!$J$23*F731</f>
        <v>73853.460000000006</v>
      </c>
      <c r="H731" s="96">
        <f t="shared" si="132"/>
        <v>7385.35</v>
      </c>
      <c r="I731" s="168"/>
    </row>
    <row r="732" spans="1:9" ht="14.15" customHeight="1">
      <c r="A732" s="493" t="s">
        <v>3246</v>
      </c>
      <c r="B732" s="490" t="s">
        <v>3069</v>
      </c>
      <c r="C732" s="2299">
        <v>287</v>
      </c>
      <c r="D732" s="38">
        <v>100</v>
      </c>
      <c r="E732" s="877">
        <v>9984.93</v>
      </c>
      <c r="F732" s="471">
        <f t="shared" si="131"/>
        <v>9984.93</v>
      </c>
      <c r="G732" s="691">
        <f>'Заказ, cкидки и курсы валют'!$J$23*F732</f>
        <v>114826.69500000001</v>
      </c>
      <c r="H732" s="96">
        <f t="shared" si="132"/>
        <v>11482.67</v>
      </c>
      <c r="I732" s="168"/>
    </row>
    <row r="733" spans="1:9" ht="14.15" customHeight="1">
      <c r="A733" s="493" t="s">
        <v>3247</v>
      </c>
      <c r="B733" s="490" t="s">
        <v>3070</v>
      </c>
      <c r="C733" s="2299">
        <v>400</v>
      </c>
      <c r="D733" s="38">
        <v>100</v>
      </c>
      <c r="E733" s="877">
        <v>14175.65</v>
      </c>
      <c r="F733" s="471">
        <f t="shared" si="131"/>
        <v>14175.65</v>
      </c>
      <c r="G733" s="691">
        <f>'Заказ, cкидки и курсы валют'!$J$23*F733</f>
        <v>163019.97500000001</v>
      </c>
      <c r="H733" s="96">
        <f t="shared" si="132"/>
        <v>16302</v>
      </c>
      <c r="I733" s="168"/>
    </row>
    <row r="734" spans="1:9" ht="14.15" customHeight="1">
      <c r="A734" s="493" t="s">
        <v>3248</v>
      </c>
      <c r="B734" s="490" t="s">
        <v>3071</v>
      </c>
      <c r="C734" s="2299">
        <v>580</v>
      </c>
      <c r="D734" s="38">
        <v>100</v>
      </c>
      <c r="E734" s="877">
        <v>19128</v>
      </c>
      <c r="F734" s="471">
        <f t="shared" si="131"/>
        <v>19128</v>
      </c>
      <c r="G734" s="691">
        <f>'Заказ, cкидки и курсы валют'!$J$23*F734</f>
        <v>219972</v>
      </c>
      <c r="H734" s="96">
        <f t="shared" si="132"/>
        <v>21997.200000000001</v>
      </c>
      <c r="I734" s="168"/>
    </row>
    <row r="735" spans="1:9" ht="14.15" customHeight="1" thickBot="1">
      <c r="A735" s="521" t="s">
        <v>3249</v>
      </c>
      <c r="B735" s="1878" t="s">
        <v>3072</v>
      </c>
      <c r="C735" s="2299">
        <v>780</v>
      </c>
      <c r="D735" s="98">
        <v>100</v>
      </c>
      <c r="E735" s="877">
        <v>26411.32</v>
      </c>
      <c r="F735" s="775">
        <f t="shared" si="131"/>
        <v>26411.32</v>
      </c>
      <c r="G735" s="776">
        <f>'Заказ, cкидки и курсы валют'!$J$23*F735</f>
        <v>303730.18</v>
      </c>
      <c r="H735" s="142">
        <f t="shared" si="132"/>
        <v>30373.02</v>
      </c>
      <c r="I735" s="170"/>
    </row>
    <row r="736" spans="1:9" ht="13.5" customHeight="1" thickBot="1"/>
    <row r="737" spans="1:9" ht="18.75" customHeight="1">
      <c r="A737" s="904"/>
      <c r="B737" s="905"/>
      <c r="C737" s="2383"/>
      <c r="D737" s="64" t="s">
        <v>11081</v>
      </c>
      <c r="E737" s="428"/>
      <c r="F737" s="513"/>
      <c r="G737" s="442"/>
      <c r="H737" s="67"/>
      <c r="I737" s="68"/>
    </row>
    <row r="738" spans="1:9" ht="13">
      <c r="A738" s="890"/>
      <c r="C738" s="2377"/>
      <c r="D738" s="70"/>
      <c r="E738" s="430"/>
      <c r="F738" s="514"/>
      <c r="G738" s="488"/>
      <c r="H738" s="16"/>
      <c r="I738" s="132"/>
    </row>
    <row r="739" spans="1:9" ht="13">
      <c r="A739" s="890"/>
      <c r="C739" s="2377"/>
      <c r="D739" s="70"/>
      <c r="E739" s="430"/>
      <c r="F739" s="514"/>
      <c r="G739" s="488"/>
      <c r="H739" s="16"/>
      <c r="I739" s="132"/>
    </row>
    <row r="740" spans="1:9" ht="13.5" thickBot="1">
      <c r="A740" s="2262"/>
      <c r="B740" s="897"/>
      <c r="C740" s="2345"/>
      <c r="D740" s="72"/>
      <c r="E740" s="431"/>
      <c r="F740" s="515"/>
      <c r="G740" s="489"/>
      <c r="H740" s="136"/>
      <c r="I740" s="137"/>
    </row>
    <row r="741" spans="1:9" ht="30">
      <c r="A741" s="1519" t="s">
        <v>1013</v>
      </c>
      <c r="B741" s="1520" t="s">
        <v>1014</v>
      </c>
      <c r="C741" s="2286" t="s">
        <v>665</v>
      </c>
      <c r="D741" s="158" t="s">
        <v>2923</v>
      </c>
      <c r="E741" s="432" t="s">
        <v>10283</v>
      </c>
      <c r="F741" s="516" t="s">
        <v>2578</v>
      </c>
      <c r="G741" s="506" t="s">
        <v>3734</v>
      </c>
      <c r="H741" s="264" t="s">
        <v>493</v>
      </c>
      <c r="I741" s="160" t="s">
        <v>4003</v>
      </c>
    </row>
    <row r="742" spans="1:9" ht="13" thickBot="1">
      <c r="A742" s="1519"/>
      <c r="B742" s="1680"/>
      <c r="C742" s="2286" t="s">
        <v>3735</v>
      </c>
      <c r="D742" s="313" t="s">
        <v>3733</v>
      </c>
      <c r="E742" s="437" t="s">
        <v>264</v>
      </c>
      <c r="F742" s="830">
        <f>'Заказ, cкидки и курсы валют'!$I$12</f>
        <v>0</v>
      </c>
      <c r="G742" s="765"/>
      <c r="H742" s="358"/>
      <c r="I742" s="252"/>
    </row>
    <row r="743" spans="1:9" ht="14.15" customHeight="1">
      <c r="A743" s="799" t="s">
        <v>12282</v>
      </c>
      <c r="B743" s="1408" t="s">
        <v>3437</v>
      </c>
      <c r="C743" s="2384">
        <v>70</v>
      </c>
      <c r="D743" s="1101">
        <v>250</v>
      </c>
      <c r="E743" s="877">
        <v>2825.18</v>
      </c>
      <c r="F743" s="779">
        <f>ROUND(E743*(1-$F$10),2)</f>
        <v>2825.18</v>
      </c>
      <c r="G743" s="780">
        <f>'Заказ, cкидки и курсы валют'!$J$23*F743</f>
        <v>32489.57</v>
      </c>
      <c r="H743" s="310">
        <f>ROUND((D743/1000)*G743,2)</f>
        <v>8122.39</v>
      </c>
      <c r="I743" s="263"/>
    </row>
    <row r="744" spans="1:9" ht="14.15" customHeight="1">
      <c r="A744" s="493" t="s">
        <v>11078</v>
      </c>
      <c r="B744" s="2173" t="s">
        <v>3438</v>
      </c>
      <c r="C744" s="2299">
        <v>100</v>
      </c>
      <c r="D744" s="2167">
        <v>200</v>
      </c>
      <c r="E744" s="877">
        <v>3803.22</v>
      </c>
      <c r="F744" s="2104">
        <f>ROUND(E744*(1-$F$10),2)</f>
        <v>3803.22</v>
      </c>
      <c r="G744" s="2105">
        <f>'Заказ, cкидки и курсы валют'!$J$23*F744</f>
        <v>43737.03</v>
      </c>
      <c r="H744" s="2107">
        <f>ROUND((D744/1000)*G744,2)</f>
        <v>8747.41</v>
      </c>
      <c r="I744" s="2091"/>
    </row>
    <row r="745" spans="1:9" ht="14.15" customHeight="1">
      <c r="A745" s="493" t="s">
        <v>11079</v>
      </c>
      <c r="B745" s="2173" t="s">
        <v>3439</v>
      </c>
      <c r="C745" s="2299">
        <v>180</v>
      </c>
      <c r="D745" s="2167">
        <v>200</v>
      </c>
      <c r="E745" s="877">
        <v>6647.36</v>
      </c>
      <c r="F745" s="2104">
        <f t="shared" ref="F745:F746" si="133">ROUND(E745*(1-$F$10),2)</f>
        <v>6647.36</v>
      </c>
      <c r="G745" s="2105">
        <f>'Заказ, cкидки и курсы валют'!$J$23*F745</f>
        <v>76444.639999999999</v>
      </c>
      <c r="H745" s="2107">
        <f t="shared" ref="H745:H746" si="134">ROUND((D745/1000)*G745,2)</f>
        <v>15288.93</v>
      </c>
      <c r="I745" s="2091"/>
    </row>
    <row r="746" spans="1:9" ht="14.15" customHeight="1">
      <c r="A746" s="493" t="s">
        <v>11080</v>
      </c>
      <c r="B746" s="2173" t="s">
        <v>3069</v>
      </c>
      <c r="C746" s="2299">
        <v>290</v>
      </c>
      <c r="D746" s="2167">
        <v>100</v>
      </c>
      <c r="E746" s="877">
        <v>10182.64</v>
      </c>
      <c r="F746" s="2104">
        <f t="shared" si="133"/>
        <v>10182.64</v>
      </c>
      <c r="G746" s="2105">
        <f>'Заказ, cкидки и курсы валют'!$J$23*F746</f>
        <v>117100.35999999999</v>
      </c>
      <c r="H746" s="2107">
        <f t="shared" si="134"/>
        <v>11710.04</v>
      </c>
      <c r="I746" s="2091"/>
    </row>
    <row r="747" spans="1:9" ht="14.15" customHeight="1" thickBot="1">
      <c r="A747" s="521" t="s">
        <v>12283</v>
      </c>
      <c r="B747" s="1410" t="s">
        <v>3070</v>
      </c>
      <c r="C747" s="831">
        <v>400</v>
      </c>
      <c r="D747" s="1102">
        <v>100</v>
      </c>
      <c r="E747" s="877">
        <v>14369.62</v>
      </c>
      <c r="F747" s="775">
        <f t="shared" ref="F747" si="135">ROUND(E747*(1-$F$10),2)</f>
        <v>14369.62</v>
      </c>
      <c r="G747" s="776">
        <f>'Заказ, cкидки и курсы валют'!$J$23*F747</f>
        <v>165250.63</v>
      </c>
      <c r="H747" s="142">
        <f t="shared" ref="H747" si="136">ROUND((D747/1000)*G747,2)</f>
        <v>16525.060000000001</v>
      </c>
      <c r="I747" s="170"/>
    </row>
    <row r="748" spans="1:9" ht="13.5" customHeight="1" thickBot="1"/>
    <row r="749" spans="1:9" ht="13.5" customHeight="1">
      <c r="A749" s="904"/>
      <c r="B749" s="905"/>
      <c r="C749" s="2383"/>
      <c r="D749" s="64" t="s">
        <v>2736</v>
      </c>
      <c r="E749" s="442"/>
      <c r="F749" s="67"/>
      <c r="G749" s="461"/>
      <c r="H749" s="128"/>
      <c r="I749" s="68"/>
    </row>
    <row r="750" spans="1:9" ht="13.5" customHeight="1">
      <c r="A750" s="890"/>
      <c r="C750" s="2377"/>
      <c r="D750" s="70"/>
      <c r="E750" s="430"/>
      <c r="F750" s="514"/>
      <c r="G750" s="488"/>
      <c r="H750" s="16"/>
      <c r="I750" s="132"/>
    </row>
    <row r="751" spans="1:9" ht="13.5" customHeight="1">
      <c r="A751" s="890"/>
      <c r="C751" s="2377"/>
      <c r="D751" s="70"/>
      <c r="E751" s="430"/>
      <c r="F751" s="514"/>
      <c r="G751" s="488"/>
      <c r="H751" s="16"/>
      <c r="I751" s="132"/>
    </row>
    <row r="752" spans="1:9" ht="13.5" customHeight="1">
      <c r="A752" s="890"/>
      <c r="C752" s="2377"/>
      <c r="D752" s="70"/>
      <c r="E752" s="430"/>
      <c r="F752" s="514"/>
      <c r="G752" s="488"/>
      <c r="H752" s="16"/>
      <c r="I752" s="132"/>
    </row>
    <row r="753" spans="1:10" ht="13.5" customHeight="1" thickBot="1">
      <c r="A753" s="2262"/>
      <c r="B753" s="897"/>
      <c r="C753" s="2345"/>
      <c r="D753" s="72"/>
      <c r="E753" s="431"/>
      <c r="F753" s="515"/>
      <c r="G753" s="489"/>
      <c r="H753" s="136"/>
      <c r="I753" s="137"/>
    </row>
    <row r="754" spans="1:10" ht="47.25" customHeight="1">
      <c r="A754" s="1519" t="s">
        <v>1013</v>
      </c>
      <c r="B754" s="1520" t="s">
        <v>1014</v>
      </c>
      <c r="C754" s="2286" t="s">
        <v>665</v>
      </c>
      <c r="D754" s="158" t="s">
        <v>2923</v>
      </c>
      <c r="E754" s="432" t="s">
        <v>10283</v>
      </c>
      <c r="F754" s="516" t="s">
        <v>2578</v>
      </c>
      <c r="G754" s="506" t="s">
        <v>3734</v>
      </c>
      <c r="H754" s="264" t="s">
        <v>493</v>
      </c>
      <c r="I754" s="160" t="s">
        <v>4003</v>
      </c>
    </row>
    <row r="755" spans="1:10" ht="13.5" customHeight="1" thickBot="1">
      <c r="A755" s="1519"/>
      <c r="B755" s="1680"/>
      <c r="C755" s="2286" t="s">
        <v>3735</v>
      </c>
      <c r="D755" s="313" t="s">
        <v>3733</v>
      </c>
      <c r="E755" s="437" t="s">
        <v>264</v>
      </c>
      <c r="F755" s="830">
        <f>'Заказ, cкидки и курсы валют'!$I$12</f>
        <v>0</v>
      </c>
      <c r="G755" s="765"/>
      <c r="H755" s="358"/>
      <c r="I755" s="252"/>
    </row>
    <row r="756" spans="1:10" ht="14.15" customHeight="1">
      <c r="A756" s="799" t="s">
        <v>9673</v>
      </c>
      <c r="B756" s="800" t="s">
        <v>9674</v>
      </c>
      <c r="C756" s="2299">
        <v>9</v>
      </c>
      <c r="D756" s="792">
        <v>250</v>
      </c>
      <c r="E756" s="877">
        <v>418.11</v>
      </c>
      <c r="F756" s="779">
        <f>ROUND(E756*(1-$F$10),2)</f>
        <v>418.11</v>
      </c>
      <c r="G756" s="780">
        <f>'Заказ, cкидки и курсы валют'!$J$23*F756</f>
        <v>4808.2650000000003</v>
      </c>
      <c r="H756" s="310">
        <f>ROUND((D756/1000)*G756,2)</f>
        <v>1202.07</v>
      </c>
      <c r="I756" s="263"/>
    </row>
    <row r="757" spans="1:10" ht="14.15" customHeight="1">
      <c r="A757" s="493" t="s">
        <v>3250</v>
      </c>
      <c r="B757" s="490" t="s">
        <v>3091</v>
      </c>
      <c r="C757" s="2299">
        <v>20</v>
      </c>
      <c r="D757" s="38">
        <v>250</v>
      </c>
      <c r="E757" s="877">
        <v>1007.77</v>
      </c>
      <c r="F757" s="471">
        <f>ROUND(E757*(1-$F$10),2)</f>
        <v>1007.77</v>
      </c>
      <c r="G757" s="691">
        <f>'Заказ, cкидки и курсы валют'!$J$23*F757</f>
        <v>11589.355</v>
      </c>
      <c r="H757" s="96">
        <f>ROUND((D757/1000)*G757,2)</f>
        <v>2897.34</v>
      </c>
      <c r="I757" s="168"/>
      <c r="J757" s="653"/>
    </row>
    <row r="758" spans="1:10" ht="14.15" customHeight="1">
      <c r="A758" s="493" t="s">
        <v>3251</v>
      </c>
      <c r="B758" s="490" t="s">
        <v>3092</v>
      </c>
      <c r="C758" s="2299">
        <v>28.8</v>
      </c>
      <c r="D758" s="38">
        <v>250</v>
      </c>
      <c r="E758" s="877">
        <v>1710.96</v>
      </c>
      <c r="F758" s="471">
        <f t="shared" ref="F758:F767" si="137">ROUND(E758*(1-$F$10),2)</f>
        <v>1710.96</v>
      </c>
      <c r="G758" s="691">
        <f>'Заказ, cкидки и курсы валют'!$J$23*F758</f>
        <v>19676.04</v>
      </c>
      <c r="H758" s="96">
        <f t="shared" ref="H758:H767" si="138">ROUND((D758/1000)*G758,2)</f>
        <v>4919.01</v>
      </c>
      <c r="I758" s="168"/>
      <c r="J758" s="653"/>
    </row>
    <row r="759" spans="1:10" ht="14.15" customHeight="1">
      <c r="A759" s="493" t="s">
        <v>3252</v>
      </c>
      <c r="B759" s="490" t="s">
        <v>3093</v>
      </c>
      <c r="C759" s="2299">
        <v>37</v>
      </c>
      <c r="D759" s="38">
        <v>250</v>
      </c>
      <c r="E759" s="877">
        <v>1516.37</v>
      </c>
      <c r="F759" s="471">
        <f t="shared" si="137"/>
        <v>1516.37</v>
      </c>
      <c r="G759" s="691">
        <f>'Заказ, cкидки и курсы валют'!$J$23*F759</f>
        <v>17438.254999999997</v>
      </c>
      <c r="H759" s="96">
        <f t="shared" si="138"/>
        <v>4359.5600000000004</v>
      </c>
      <c r="I759" s="168"/>
      <c r="J759" s="653"/>
    </row>
    <row r="760" spans="1:10" ht="14.15" customHeight="1">
      <c r="A760" s="493" t="s">
        <v>3253</v>
      </c>
      <c r="B760" s="490" t="s">
        <v>3094</v>
      </c>
      <c r="C760" s="2299">
        <v>46.8</v>
      </c>
      <c r="D760" s="38">
        <v>250</v>
      </c>
      <c r="E760" s="877">
        <v>2127.44</v>
      </c>
      <c r="F760" s="471">
        <f t="shared" si="137"/>
        <v>2127.44</v>
      </c>
      <c r="G760" s="691">
        <f>'Заказ, cкидки и курсы валют'!$J$23*F760</f>
        <v>24465.56</v>
      </c>
      <c r="H760" s="96">
        <f t="shared" si="138"/>
        <v>6116.39</v>
      </c>
      <c r="I760" s="168"/>
      <c r="J760" s="653"/>
    </row>
    <row r="761" spans="1:10" ht="14.15" customHeight="1">
      <c r="A761" s="493" t="s">
        <v>3254</v>
      </c>
      <c r="B761" s="490" t="s">
        <v>3132</v>
      </c>
      <c r="C761" s="2299">
        <v>60</v>
      </c>
      <c r="D761" s="38">
        <v>250</v>
      </c>
      <c r="E761" s="877">
        <v>2270.9699999999998</v>
      </c>
      <c r="F761" s="471">
        <f t="shared" si="137"/>
        <v>2270.9699999999998</v>
      </c>
      <c r="G761" s="691">
        <f>'Заказ, cкидки и курсы валют'!$J$23*F761</f>
        <v>26116.154999999999</v>
      </c>
      <c r="H761" s="96">
        <f t="shared" si="138"/>
        <v>6529.04</v>
      </c>
      <c r="I761" s="168"/>
      <c r="J761" s="653"/>
    </row>
    <row r="762" spans="1:10" ht="14.15" customHeight="1">
      <c r="A762" s="493" t="s">
        <v>3255</v>
      </c>
      <c r="B762" s="490" t="s">
        <v>3095</v>
      </c>
      <c r="C762" s="2299">
        <v>52</v>
      </c>
      <c r="D762" s="38">
        <v>250</v>
      </c>
      <c r="E762" s="877">
        <v>2767.27</v>
      </c>
      <c r="F762" s="471">
        <f t="shared" si="137"/>
        <v>2767.27</v>
      </c>
      <c r="G762" s="691">
        <f>'Заказ, cкидки и курсы валют'!$J$23*F762</f>
        <v>31823.605</v>
      </c>
      <c r="H762" s="96">
        <f t="shared" si="138"/>
        <v>7955.9</v>
      </c>
      <c r="I762" s="168"/>
    </row>
    <row r="763" spans="1:10" ht="14.15" customHeight="1">
      <c r="A763" s="493" t="s">
        <v>3256</v>
      </c>
      <c r="B763" s="490" t="s">
        <v>3135</v>
      </c>
      <c r="C763" s="2299">
        <v>83</v>
      </c>
      <c r="D763" s="38">
        <v>250</v>
      </c>
      <c r="E763" s="877">
        <v>3279.2</v>
      </c>
      <c r="F763" s="471">
        <f t="shared" si="137"/>
        <v>3279.2</v>
      </c>
      <c r="G763" s="691">
        <f>'Заказ, cкидки и курсы валют'!$J$23*F763</f>
        <v>37710.799999999996</v>
      </c>
      <c r="H763" s="96">
        <f t="shared" si="138"/>
        <v>9427.7000000000007</v>
      </c>
      <c r="I763" s="168"/>
    </row>
    <row r="764" spans="1:10" ht="14.15" customHeight="1">
      <c r="A764" s="493" t="s">
        <v>3257</v>
      </c>
      <c r="B764" s="490" t="s">
        <v>3096</v>
      </c>
      <c r="C764" s="2299">
        <v>100</v>
      </c>
      <c r="D764" s="38">
        <v>250</v>
      </c>
      <c r="E764" s="877">
        <v>4019.1</v>
      </c>
      <c r="F764" s="471">
        <f t="shared" si="137"/>
        <v>4019.1</v>
      </c>
      <c r="G764" s="691">
        <f>'Заказ, cкидки и курсы валют'!$J$23*F764</f>
        <v>46219.65</v>
      </c>
      <c r="H764" s="96">
        <f t="shared" si="138"/>
        <v>11554.91</v>
      </c>
      <c r="I764" s="168"/>
    </row>
    <row r="765" spans="1:10" ht="14.15" customHeight="1">
      <c r="A765" s="493" t="s">
        <v>3258</v>
      </c>
      <c r="B765" s="490" t="s">
        <v>3133</v>
      </c>
      <c r="C765" s="2299">
        <v>130</v>
      </c>
      <c r="D765" s="38">
        <v>100</v>
      </c>
      <c r="E765" s="877">
        <v>5254.82</v>
      </c>
      <c r="F765" s="471">
        <f t="shared" si="137"/>
        <v>5254.82</v>
      </c>
      <c r="G765" s="691">
        <f>'Заказ, cкидки и курсы валют'!$J$23*F765</f>
        <v>60430.429999999993</v>
      </c>
      <c r="H765" s="96">
        <f t="shared" si="138"/>
        <v>6043.04</v>
      </c>
      <c r="I765" s="168"/>
    </row>
    <row r="766" spans="1:10" ht="14.15" customHeight="1">
      <c r="A766" s="493" t="s">
        <v>3259</v>
      </c>
      <c r="B766" s="490" t="s">
        <v>3134</v>
      </c>
      <c r="C766" s="2299">
        <v>230</v>
      </c>
      <c r="D766" s="38">
        <v>100</v>
      </c>
      <c r="E766" s="877">
        <v>8732.18</v>
      </c>
      <c r="F766" s="471">
        <f t="shared" si="137"/>
        <v>8732.18</v>
      </c>
      <c r="G766" s="691">
        <f>'Заказ, cкидки и курсы валют'!$J$23*F766</f>
        <v>100420.07</v>
      </c>
      <c r="H766" s="96">
        <f t="shared" si="138"/>
        <v>10042.01</v>
      </c>
      <c r="I766" s="168"/>
    </row>
    <row r="767" spans="1:10" ht="14.15" customHeight="1">
      <c r="A767" s="493" t="s">
        <v>3260</v>
      </c>
      <c r="B767" s="399" t="s">
        <v>11800</v>
      </c>
      <c r="C767" s="2299">
        <v>350</v>
      </c>
      <c r="D767" s="38">
        <v>100</v>
      </c>
      <c r="E767" s="877">
        <v>14124.67</v>
      </c>
      <c r="F767" s="471">
        <f t="shared" si="137"/>
        <v>14124.67</v>
      </c>
      <c r="G767" s="691">
        <f>'Заказ, cкидки и курсы валют'!$J$23*F767</f>
        <v>162433.70499999999</v>
      </c>
      <c r="H767" s="96">
        <f t="shared" si="138"/>
        <v>16243.37</v>
      </c>
      <c r="I767" s="168"/>
    </row>
    <row r="768" spans="1:10" ht="13.5" thickBot="1">
      <c r="A768" s="521" t="s">
        <v>11798</v>
      </c>
      <c r="B768" s="777" t="s">
        <v>11799</v>
      </c>
      <c r="C768" s="2299">
        <v>468</v>
      </c>
      <c r="D768" s="98">
        <v>50</v>
      </c>
      <c r="E768" s="877">
        <v>17433.509999999998</v>
      </c>
      <c r="F768" s="775">
        <f t="shared" ref="F768" si="139">ROUND(E768*(1-$F$10),2)</f>
        <v>17433.509999999998</v>
      </c>
      <c r="G768" s="776">
        <f>'Заказ, cкидки и курсы валют'!$J$23*F768</f>
        <v>200485.36499999999</v>
      </c>
      <c r="H768" s="142">
        <f t="shared" ref="H768" si="140">ROUND((D768/1000)*G768,2)</f>
        <v>10024.27</v>
      </c>
      <c r="I768" s="170"/>
    </row>
    <row r="770" spans="1:9" ht="31.5" customHeight="1" thickBot="1"/>
    <row r="771" spans="1:9" ht="18.75" customHeight="1">
      <c r="A771" s="904"/>
      <c r="B771" s="905"/>
      <c r="C771" s="2383" t="s">
        <v>2737</v>
      </c>
      <c r="D771" s="64"/>
      <c r="E771" s="442"/>
      <c r="F771" s="67"/>
      <c r="G771" s="461"/>
      <c r="H771" s="128"/>
      <c r="I771" s="68"/>
    </row>
    <row r="772" spans="1:9" ht="13">
      <c r="A772" s="890"/>
      <c r="C772" s="2377"/>
      <c r="D772" s="70"/>
      <c r="E772" s="430"/>
      <c r="F772" s="514"/>
      <c r="G772" s="488"/>
      <c r="H772" s="16"/>
      <c r="I772" s="132"/>
    </row>
    <row r="773" spans="1:9" ht="13">
      <c r="A773" s="890"/>
      <c r="C773" s="2377"/>
      <c r="D773" s="70"/>
      <c r="E773" s="430"/>
      <c r="F773" s="514"/>
      <c r="G773" s="488"/>
      <c r="H773" s="16"/>
      <c r="I773" s="132"/>
    </row>
    <row r="774" spans="1:9" ht="60" customHeight="1">
      <c r="A774" s="890"/>
      <c r="C774" s="2377"/>
      <c r="D774" s="70"/>
      <c r="E774" s="430"/>
      <c r="F774" s="514"/>
      <c r="G774" s="488"/>
      <c r="H774" s="16"/>
      <c r="I774" s="132"/>
    </row>
    <row r="775" spans="1:9" ht="13.5" thickBot="1">
      <c r="A775" s="2262"/>
      <c r="B775" s="897"/>
      <c r="C775" s="2345"/>
      <c r="D775" s="72"/>
      <c r="E775" s="431"/>
      <c r="F775" s="515"/>
      <c r="G775" s="489"/>
      <c r="H775" s="136"/>
      <c r="I775" s="137"/>
    </row>
    <row r="776" spans="1:9" ht="30">
      <c r="A776" s="1519" t="s">
        <v>1013</v>
      </c>
      <c r="B776" s="1520" t="s">
        <v>1014</v>
      </c>
      <c r="C776" s="2286" t="s">
        <v>665</v>
      </c>
      <c r="D776" s="158" t="s">
        <v>2923</v>
      </c>
      <c r="E776" s="432" t="s">
        <v>10283</v>
      </c>
      <c r="F776" s="516" t="s">
        <v>2578</v>
      </c>
      <c r="G776" s="506" t="s">
        <v>3734</v>
      </c>
      <c r="H776" s="264" t="s">
        <v>493</v>
      </c>
      <c r="I776" s="160" t="s">
        <v>4003</v>
      </c>
    </row>
    <row r="777" spans="1:9" ht="13" thickBot="1">
      <c r="A777" s="1519"/>
      <c r="B777" s="1680"/>
      <c r="C777" s="2286" t="s">
        <v>3735</v>
      </c>
      <c r="D777" s="313" t="s">
        <v>3733</v>
      </c>
      <c r="E777" s="437" t="s">
        <v>264</v>
      </c>
      <c r="F777" s="830">
        <f>'Заказ, cкидки и курсы валют'!$I$12</f>
        <v>0</v>
      </c>
      <c r="G777" s="765"/>
      <c r="H777" s="358"/>
      <c r="I777" s="252"/>
    </row>
    <row r="778" spans="1:9" ht="14.15" customHeight="1">
      <c r="A778" s="799" t="s">
        <v>2583</v>
      </c>
      <c r="B778" s="1877" t="s">
        <v>3088</v>
      </c>
      <c r="C778" s="2299">
        <v>50</v>
      </c>
      <c r="D778" s="792">
        <v>50</v>
      </c>
      <c r="E778" s="653">
        <v>3621.14</v>
      </c>
      <c r="F778" s="779">
        <f>ROUND(E778*(1-$F$10),2)</f>
        <v>3621.14</v>
      </c>
      <c r="G778" s="780">
        <f>'Заказ, cкидки и курсы валют'!$J$23*F778</f>
        <v>41643.11</v>
      </c>
      <c r="H778" s="310">
        <f>ROUND((D778/1000)*G778,2)</f>
        <v>2082.16</v>
      </c>
      <c r="I778" s="263"/>
    </row>
    <row r="779" spans="1:9" ht="14.15" customHeight="1">
      <c r="A779" s="493" t="s">
        <v>3261</v>
      </c>
      <c r="B779" s="490" t="s">
        <v>3089</v>
      </c>
      <c r="C779" s="2299">
        <v>66.5</v>
      </c>
      <c r="D779" s="38">
        <v>50</v>
      </c>
      <c r="E779" s="653">
        <v>2812.2</v>
      </c>
      <c r="F779" s="471">
        <f t="shared" ref="F779:F787" si="141">ROUND(E779*(1-$F$10),2)</f>
        <v>2812.2</v>
      </c>
      <c r="G779" s="691">
        <f>'Заказ, cкидки и курсы валют'!$J$23*F779</f>
        <v>32340.3</v>
      </c>
      <c r="H779" s="96">
        <f t="shared" ref="H779:H787" si="142">ROUND((D779/1000)*G779,2)</f>
        <v>1617.02</v>
      </c>
      <c r="I779" s="168"/>
    </row>
    <row r="780" spans="1:9" ht="14.15" customHeight="1">
      <c r="A780" s="493" t="s">
        <v>3262</v>
      </c>
      <c r="B780" s="490" t="s">
        <v>3436</v>
      </c>
      <c r="C780" s="2299">
        <v>130</v>
      </c>
      <c r="D780" s="38">
        <v>50</v>
      </c>
      <c r="E780" s="653">
        <v>4430.5</v>
      </c>
      <c r="F780" s="471">
        <f t="shared" si="141"/>
        <v>4430.5</v>
      </c>
      <c r="G780" s="691">
        <f>'Заказ, cкидки и курсы валют'!$J$23*F780</f>
        <v>50950.75</v>
      </c>
      <c r="H780" s="96">
        <f t="shared" si="142"/>
        <v>2547.54</v>
      </c>
      <c r="I780" s="168"/>
    </row>
    <row r="781" spans="1:9" ht="14.15" customHeight="1">
      <c r="A781" s="493" t="s">
        <v>3263</v>
      </c>
      <c r="B781" s="490" t="s">
        <v>3081</v>
      </c>
      <c r="C781" s="2299">
        <v>224</v>
      </c>
      <c r="D781" s="38">
        <v>50</v>
      </c>
      <c r="E781" s="653">
        <v>6098.66</v>
      </c>
      <c r="F781" s="471">
        <f t="shared" si="141"/>
        <v>6098.66</v>
      </c>
      <c r="G781" s="691">
        <f>'Заказ, cкидки и курсы валют'!$J$23*F781</f>
        <v>70134.59</v>
      </c>
      <c r="H781" s="96">
        <f t="shared" si="142"/>
        <v>3506.73</v>
      </c>
      <c r="I781" s="168"/>
    </row>
    <row r="782" spans="1:9" ht="14.15" customHeight="1">
      <c r="A782" s="493" t="s">
        <v>3264</v>
      </c>
      <c r="B782" s="490" t="s">
        <v>3437</v>
      </c>
      <c r="C782" s="2299">
        <v>376.67</v>
      </c>
      <c r="D782" s="38">
        <v>30</v>
      </c>
      <c r="E782" s="653">
        <v>10768.04</v>
      </c>
      <c r="F782" s="471">
        <f t="shared" si="141"/>
        <v>10768.04</v>
      </c>
      <c r="G782" s="691">
        <f>'Заказ, cкидки и курсы валют'!$J$23*F782</f>
        <v>123832.46</v>
      </c>
      <c r="H782" s="96">
        <f t="shared" si="142"/>
        <v>3714.97</v>
      </c>
      <c r="I782" s="168"/>
    </row>
    <row r="783" spans="1:9" ht="14.15" customHeight="1">
      <c r="A783" s="493" t="s">
        <v>3265</v>
      </c>
      <c r="B783" s="490" t="s">
        <v>3438</v>
      </c>
      <c r="C783" s="2299">
        <v>610</v>
      </c>
      <c r="D783" s="38">
        <v>30</v>
      </c>
      <c r="E783" s="653">
        <v>15300.98</v>
      </c>
      <c r="F783" s="471">
        <f t="shared" si="141"/>
        <v>15300.98</v>
      </c>
      <c r="G783" s="691">
        <f>'Заказ, cкидки и курсы валют'!$J$23*F783</f>
        <v>175961.27</v>
      </c>
      <c r="H783" s="96">
        <f t="shared" si="142"/>
        <v>5278.84</v>
      </c>
      <c r="I783" s="168"/>
    </row>
    <row r="784" spans="1:9" ht="14.15" customHeight="1">
      <c r="A784" s="493" t="s">
        <v>3266</v>
      </c>
      <c r="B784" s="490" t="s">
        <v>3439</v>
      </c>
      <c r="C784" s="2299">
        <v>1100</v>
      </c>
      <c r="D784" s="38">
        <v>15</v>
      </c>
      <c r="E784" s="653">
        <v>26994.400000000001</v>
      </c>
      <c r="F784" s="471">
        <f t="shared" si="141"/>
        <v>26994.400000000001</v>
      </c>
      <c r="G784" s="691">
        <f>'Заказ, cкидки и курсы валют'!$J$23*F784</f>
        <v>310435.60000000003</v>
      </c>
      <c r="H784" s="96">
        <f t="shared" si="142"/>
        <v>4656.53</v>
      </c>
      <c r="I784" s="168"/>
    </row>
    <row r="785" spans="1:10" ht="14.15" customHeight="1">
      <c r="A785" s="493" t="s">
        <v>3267</v>
      </c>
      <c r="B785" s="490" t="s">
        <v>3069</v>
      </c>
      <c r="C785" s="2299">
        <v>1730</v>
      </c>
      <c r="D785" s="38">
        <v>10</v>
      </c>
      <c r="E785" s="653">
        <v>43438.43</v>
      </c>
      <c r="F785" s="471">
        <f t="shared" si="141"/>
        <v>43438.43</v>
      </c>
      <c r="G785" s="691">
        <f>'Заказ, cкидки и курсы валют'!$J$23*F785</f>
        <v>499541.94500000001</v>
      </c>
      <c r="H785" s="96">
        <f t="shared" si="142"/>
        <v>4995.42</v>
      </c>
      <c r="I785" s="168"/>
    </row>
    <row r="786" spans="1:10" ht="14.15" customHeight="1">
      <c r="A786" s="493" t="s">
        <v>3268</v>
      </c>
      <c r="B786" s="490" t="s">
        <v>3070</v>
      </c>
      <c r="C786" s="2299">
        <v>2500</v>
      </c>
      <c r="D786" s="38">
        <v>10</v>
      </c>
      <c r="E786" s="653">
        <v>76302.81</v>
      </c>
      <c r="F786" s="471">
        <f t="shared" si="141"/>
        <v>76302.81</v>
      </c>
      <c r="G786" s="691">
        <f>'Заказ, cкидки и курсы валют'!$J$23*F786</f>
        <v>877482.31499999994</v>
      </c>
      <c r="H786" s="96">
        <f t="shared" si="142"/>
        <v>8774.82</v>
      </c>
      <c r="I786" s="168"/>
    </row>
    <row r="787" spans="1:10" ht="14.15" customHeight="1" thickBot="1">
      <c r="A787" s="521" t="s">
        <v>3269</v>
      </c>
      <c r="B787" s="1878" t="s">
        <v>3071</v>
      </c>
      <c r="C787" s="2299">
        <v>3500</v>
      </c>
      <c r="D787" s="98">
        <v>5</v>
      </c>
      <c r="E787" s="653">
        <v>102693.16</v>
      </c>
      <c r="F787" s="775">
        <f t="shared" si="141"/>
        <v>102693.16</v>
      </c>
      <c r="G787" s="776">
        <f>'Заказ, cкидки и курсы валют'!$J$23*F787</f>
        <v>1180971.3400000001</v>
      </c>
      <c r="H787" s="142">
        <f t="shared" si="142"/>
        <v>5904.86</v>
      </c>
      <c r="I787" s="170"/>
    </row>
    <row r="788" spans="1:10" ht="13">
      <c r="J788" s="653"/>
    </row>
    <row r="789" spans="1:10" ht="13.5" thickBot="1">
      <c r="J789" s="653"/>
    </row>
    <row r="790" spans="1:10" ht="18">
      <c r="A790" s="904"/>
      <c r="B790" s="905"/>
      <c r="C790" s="2383" t="s">
        <v>2738</v>
      </c>
      <c r="D790" s="64"/>
      <c r="E790" s="442"/>
      <c r="F790" s="67"/>
      <c r="G790" s="461"/>
      <c r="H790" s="128"/>
      <c r="I790" s="68"/>
      <c r="J790" s="653"/>
    </row>
    <row r="791" spans="1:10" ht="13">
      <c r="A791" s="890"/>
      <c r="C791" s="2377"/>
      <c r="D791" s="70"/>
      <c r="E791" s="430"/>
      <c r="F791" s="514"/>
      <c r="G791" s="488"/>
      <c r="H791" s="16"/>
      <c r="I791" s="132"/>
      <c r="J791" s="653"/>
    </row>
    <row r="792" spans="1:10" ht="13">
      <c r="A792" s="890"/>
      <c r="C792" s="2377"/>
      <c r="D792" s="70"/>
      <c r="E792" s="430"/>
      <c r="F792" s="514"/>
      <c r="G792" s="488"/>
      <c r="H792" s="16"/>
      <c r="I792" s="132"/>
      <c r="J792" s="653"/>
    </row>
    <row r="793" spans="1:10" ht="13">
      <c r="A793" s="890"/>
      <c r="C793" s="2377"/>
      <c r="D793" s="70"/>
      <c r="E793" s="430"/>
      <c r="F793" s="514"/>
      <c r="G793" s="488"/>
      <c r="H793" s="16"/>
      <c r="I793" s="132"/>
      <c r="J793" s="653"/>
    </row>
    <row r="794" spans="1:10" ht="18.75" customHeight="1" thickBot="1">
      <c r="A794" s="2262"/>
      <c r="B794" s="897"/>
      <c r="C794" s="2345"/>
      <c r="D794" s="72"/>
      <c r="E794" s="431"/>
      <c r="F794" s="515"/>
      <c r="G794" s="489"/>
      <c r="H794" s="136"/>
      <c r="I794" s="137"/>
      <c r="J794" s="653"/>
    </row>
    <row r="795" spans="1:10" ht="30">
      <c r="A795" s="1519" t="s">
        <v>1013</v>
      </c>
      <c r="B795" s="1520" t="s">
        <v>1014</v>
      </c>
      <c r="C795" s="2286" t="s">
        <v>665</v>
      </c>
      <c r="D795" s="158" t="s">
        <v>2923</v>
      </c>
      <c r="E795" s="432" t="s">
        <v>10283</v>
      </c>
      <c r="F795" s="516" t="s">
        <v>2578</v>
      </c>
      <c r="G795" s="506" t="s">
        <v>3734</v>
      </c>
      <c r="H795" s="264" t="s">
        <v>493</v>
      </c>
      <c r="I795" s="160" t="s">
        <v>4003</v>
      </c>
    </row>
    <row r="796" spans="1:10" ht="31.5" customHeight="1" thickBot="1">
      <c r="A796" s="1519"/>
      <c r="B796" s="1680"/>
      <c r="C796" s="2286" t="s">
        <v>3735</v>
      </c>
      <c r="D796" s="313" t="s">
        <v>3733</v>
      </c>
      <c r="E796" s="437" t="s">
        <v>264</v>
      </c>
      <c r="F796" s="830">
        <f>'Заказ, cкидки и курсы валют'!$I$12</f>
        <v>0</v>
      </c>
      <c r="G796" s="765"/>
      <c r="H796" s="358"/>
      <c r="I796" s="252"/>
    </row>
    <row r="797" spans="1:10" ht="14.15" customHeight="1">
      <c r="A797" s="799" t="s">
        <v>3270</v>
      </c>
      <c r="B797" s="1877" t="s">
        <v>3089</v>
      </c>
      <c r="C797" s="2299">
        <v>56</v>
      </c>
      <c r="D797" s="792">
        <v>50</v>
      </c>
      <c r="E797" s="653">
        <v>3167.27</v>
      </c>
      <c r="F797" s="779">
        <f>ROUND(E797*(1-$F$10),2)</f>
        <v>3167.27</v>
      </c>
      <c r="G797" s="780">
        <f>'Заказ, cкидки и курсы валют'!$J$23*F797</f>
        <v>36423.605000000003</v>
      </c>
      <c r="H797" s="310">
        <f>ROUND((D797/1000)*G797,2)</f>
        <v>1821.18</v>
      </c>
      <c r="I797" s="263"/>
    </row>
    <row r="798" spans="1:10" ht="14.15" customHeight="1">
      <c r="A798" s="493" t="s">
        <v>3271</v>
      </c>
      <c r="B798" s="490" t="s">
        <v>3436</v>
      </c>
      <c r="C798" s="2299">
        <v>120</v>
      </c>
      <c r="D798" s="38">
        <v>50</v>
      </c>
      <c r="E798" s="653">
        <v>4153.42</v>
      </c>
      <c r="F798" s="471">
        <f t="shared" ref="F798:F807" si="143">ROUND(E798*(1-$F$10),2)</f>
        <v>4153.42</v>
      </c>
      <c r="G798" s="691">
        <f>'Заказ, cкидки и курсы валют'!$J$23*F798</f>
        <v>47764.33</v>
      </c>
      <c r="H798" s="96">
        <f t="shared" ref="H798:H807" si="144">ROUND((D798/1000)*G798,2)</f>
        <v>2388.2199999999998</v>
      </c>
      <c r="I798" s="168"/>
    </row>
    <row r="799" spans="1:10" ht="14.15" customHeight="1">
      <c r="A799" s="493" t="s">
        <v>3272</v>
      </c>
      <c r="B799" s="490" t="s">
        <v>3081</v>
      </c>
      <c r="C799" s="2299">
        <v>214</v>
      </c>
      <c r="D799" s="38">
        <v>50</v>
      </c>
      <c r="E799" s="653">
        <v>5622.44</v>
      </c>
      <c r="F799" s="471">
        <f t="shared" si="143"/>
        <v>5622.44</v>
      </c>
      <c r="G799" s="691">
        <f>'Заказ, cкидки и курсы валют'!$J$23*F799</f>
        <v>64658.06</v>
      </c>
      <c r="H799" s="96">
        <f t="shared" si="144"/>
        <v>3232.9</v>
      </c>
      <c r="I799" s="168"/>
    </row>
    <row r="800" spans="1:10" ht="14.15" customHeight="1">
      <c r="A800" s="493" t="s">
        <v>3273</v>
      </c>
      <c r="B800" s="490" t="s">
        <v>3437</v>
      </c>
      <c r="C800" s="2299">
        <v>346.67</v>
      </c>
      <c r="D800" s="38">
        <v>30</v>
      </c>
      <c r="E800" s="653">
        <v>9591.39</v>
      </c>
      <c r="F800" s="471">
        <f t="shared" si="143"/>
        <v>9591.39</v>
      </c>
      <c r="G800" s="691">
        <f>'Заказ, cкидки и курсы валют'!$J$23*F800</f>
        <v>110300.98499999999</v>
      </c>
      <c r="H800" s="96">
        <f t="shared" si="144"/>
        <v>3309.03</v>
      </c>
      <c r="I800" s="168"/>
    </row>
    <row r="801" spans="1:9" ht="14.15" customHeight="1">
      <c r="A801" s="493" t="s">
        <v>3274</v>
      </c>
      <c r="B801" s="490" t="s">
        <v>3438</v>
      </c>
      <c r="C801" s="2299">
        <v>516</v>
      </c>
      <c r="D801" s="38">
        <v>30</v>
      </c>
      <c r="E801" s="653">
        <v>13341.54</v>
      </c>
      <c r="F801" s="471">
        <f t="shared" si="143"/>
        <v>13341.54</v>
      </c>
      <c r="G801" s="691">
        <f>'Заказ, cкидки и курсы валют'!$J$23*F801</f>
        <v>153427.71000000002</v>
      </c>
      <c r="H801" s="96">
        <f t="shared" si="144"/>
        <v>4602.83</v>
      </c>
      <c r="I801" s="168"/>
    </row>
    <row r="802" spans="1:9" ht="14.15" customHeight="1">
      <c r="A802" s="493" t="s">
        <v>3275</v>
      </c>
      <c r="B802" s="490" t="s">
        <v>3439</v>
      </c>
      <c r="C802" s="2299">
        <v>980</v>
      </c>
      <c r="D802" s="38">
        <v>15</v>
      </c>
      <c r="E802" s="653">
        <v>29717.93</v>
      </c>
      <c r="F802" s="471">
        <f t="shared" si="143"/>
        <v>29717.93</v>
      </c>
      <c r="G802" s="691">
        <f>'Заказ, cкидки и курсы валют'!$J$23*F802</f>
        <v>341756.19500000001</v>
      </c>
      <c r="H802" s="96">
        <f t="shared" si="144"/>
        <v>5126.34</v>
      </c>
      <c r="I802" s="168"/>
    </row>
    <row r="803" spans="1:9" ht="14.15" customHeight="1">
      <c r="A803" s="493" t="s">
        <v>3276</v>
      </c>
      <c r="B803" s="490" t="s">
        <v>3069</v>
      </c>
      <c r="C803" s="2299">
        <v>1470</v>
      </c>
      <c r="D803" s="38">
        <v>15</v>
      </c>
      <c r="E803" s="653">
        <v>37979.22</v>
      </c>
      <c r="F803" s="471">
        <f t="shared" si="143"/>
        <v>37979.22</v>
      </c>
      <c r="G803" s="691">
        <f>'Заказ, cкидки и курсы валют'!$J$23*F803</f>
        <v>436761.03</v>
      </c>
      <c r="H803" s="96">
        <f t="shared" si="144"/>
        <v>6551.42</v>
      </c>
      <c r="I803" s="168"/>
    </row>
    <row r="804" spans="1:9" ht="14.15" customHeight="1">
      <c r="A804" s="493" t="s">
        <v>3277</v>
      </c>
      <c r="B804" s="490" t="s">
        <v>3070</v>
      </c>
      <c r="C804" s="2299">
        <v>2300</v>
      </c>
      <c r="D804" s="38">
        <v>10</v>
      </c>
      <c r="E804" s="653">
        <v>62951.17</v>
      </c>
      <c r="F804" s="471">
        <f t="shared" si="143"/>
        <v>62951.17</v>
      </c>
      <c r="G804" s="691">
        <f>'Заказ, cкидки и курсы валют'!$J$23*F804</f>
        <v>723938.45499999996</v>
      </c>
      <c r="H804" s="96">
        <f t="shared" si="144"/>
        <v>7239.38</v>
      </c>
      <c r="I804" s="168"/>
    </row>
    <row r="805" spans="1:9" ht="14.15" customHeight="1">
      <c r="A805" s="493" t="s">
        <v>3278</v>
      </c>
      <c r="B805" s="490" t="s">
        <v>3082</v>
      </c>
      <c r="C805" s="2299">
        <v>2700</v>
      </c>
      <c r="D805" s="38">
        <v>10</v>
      </c>
      <c r="E805" s="653">
        <v>77455.67</v>
      </c>
      <c r="F805" s="471">
        <f t="shared" si="143"/>
        <v>77455.67</v>
      </c>
      <c r="G805" s="691">
        <f>'Заказ, cкидки и курсы валют'!$J$23*F805</f>
        <v>890740.20499999996</v>
      </c>
      <c r="H805" s="96">
        <f t="shared" si="144"/>
        <v>8907.4</v>
      </c>
      <c r="I805" s="168"/>
    </row>
    <row r="806" spans="1:9" ht="14.15" customHeight="1">
      <c r="A806" s="493" t="s">
        <v>2584</v>
      </c>
      <c r="B806" s="490" t="s">
        <v>3071</v>
      </c>
      <c r="C806" s="2299">
        <v>3000</v>
      </c>
      <c r="D806" s="38">
        <v>5</v>
      </c>
      <c r="E806" s="653">
        <v>91917.02</v>
      </c>
      <c r="F806" s="471">
        <f t="shared" si="143"/>
        <v>91917.02</v>
      </c>
      <c r="G806" s="691">
        <f>'Заказ, cкидки и курсы валют'!$J$23*F806</f>
        <v>1057045.73</v>
      </c>
      <c r="H806" s="96">
        <f t="shared" si="144"/>
        <v>5285.23</v>
      </c>
      <c r="I806" s="168"/>
    </row>
    <row r="807" spans="1:9" ht="14.15" customHeight="1" thickBot="1">
      <c r="A807" s="521" t="s">
        <v>5259</v>
      </c>
      <c r="B807" s="1878" t="s">
        <v>3072</v>
      </c>
      <c r="C807" s="2299">
        <v>4200</v>
      </c>
      <c r="D807" s="98">
        <v>5</v>
      </c>
      <c r="E807" s="653">
        <v>121806.83</v>
      </c>
      <c r="F807" s="775">
        <f t="shared" si="143"/>
        <v>121806.83</v>
      </c>
      <c r="G807" s="776">
        <f>'Заказ, cкидки и курсы валют'!$J$23*F807</f>
        <v>1400778.5449999999</v>
      </c>
      <c r="H807" s="142">
        <f t="shared" si="144"/>
        <v>7003.89</v>
      </c>
      <c r="I807" s="170"/>
    </row>
    <row r="808" spans="1:9" ht="13" thickBot="1"/>
    <row r="809" spans="1:9" ht="18">
      <c r="A809" s="904"/>
      <c r="B809" s="905"/>
      <c r="C809" s="2383"/>
      <c r="D809" s="64" t="s">
        <v>2739</v>
      </c>
      <c r="E809" s="428"/>
      <c r="F809" s="513"/>
      <c r="G809" s="442"/>
      <c r="H809" s="128"/>
      <c r="I809" s="68"/>
    </row>
    <row r="810" spans="1:9" ht="13">
      <c r="A810" s="890"/>
      <c r="C810" s="2377"/>
      <c r="D810" s="70"/>
      <c r="E810" s="430"/>
      <c r="F810" s="514"/>
      <c r="G810" s="488"/>
      <c r="H810" s="16"/>
      <c r="I810" s="132"/>
    </row>
    <row r="811" spans="1:9" ht="13">
      <c r="A811" s="890"/>
      <c r="C811" s="2377"/>
      <c r="D811" s="70"/>
      <c r="E811" s="430"/>
      <c r="F811" s="514"/>
      <c r="G811" s="488"/>
      <c r="H811" s="16"/>
      <c r="I811" s="132"/>
    </row>
    <row r="812" spans="1:9" ht="13.5" thickBot="1">
      <c r="A812" s="2262"/>
      <c r="B812" s="897"/>
      <c r="C812" s="2345"/>
      <c r="D812" s="72"/>
      <c r="E812" s="431"/>
      <c r="F812" s="515"/>
      <c r="G812" s="489"/>
      <c r="H812" s="136"/>
      <c r="I812" s="137"/>
    </row>
    <row r="813" spans="1:9" ht="32.25" customHeight="1">
      <c r="A813" s="1519" t="s">
        <v>1013</v>
      </c>
      <c r="B813" s="1520" t="s">
        <v>1014</v>
      </c>
      <c r="C813" s="2286" t="s">
        <v>665</v>
      </c>
      <c r="D813" s="158" t="s">
        <v>2923</v>
      </c>
      <c r="E813" s="432" t="s">
        <v>10283</v>
      </c>
      <c r="F813" s="516" t="s">
        <v>2578</v>
      </c>
      <c r="G813" s="506" t="s">
        <v>3734</v>
      </c>
      <c r="H813" s="264" t="s">
        <v>493</v>
      </c>
      <c r="I813" s="160" t="s">
        <v>4003</v>
      </c>
    </row>
    <row r="814" spans="1:9" ht="18.75" customHeight="1" thickBot="1">
      <c r="A814" s="1519"/>
      <c r="B814" s="1680"/>
      <c r="C814" s="2286" t="s">
        <v>3735</v>
      </c>
      <c r="D814" s="313" t="s">
        <v>3733</v>
      </c>
      <c r="E814" s="437" t="s">
        <v>264</v>
      </c>
      <c r="F814" s="830">
        <f>'Заказ, cкидки и курсы валют'!$I$12</f>
        <v>0</v>
      </c>
      <c r="G814" s="765"/>
      <c r="H814" s="358"/>
      <c r="I814" s="252"/>
    </row>
    <row r="815" spans="1:9" ht="14.15" customHeight="1">
      <c r="A815" s="799" t="s">
        <v>3279</v>
      </c>
      <c r="B815" s="1877" t="s">
        <v>3097</v>
      </c>
      <c r="C815" s="2299">
        <v>40</v>
      </c>
      <c r="D815" s="792">
        <v>30</v>
      </c>
      <c r="E815" s="877">
        <v>2448.96</v>
      </c>
      <c r="F815" s="779">
        <f>ROUND(E815*(1-$F$10),2)</f>
        <v>2448.96</v>
      </c>
      <c r="G815" s="780">
        <f>'Заказ, cкидки и курсы валют'!$J$23*F815</f>
        <v>28163.040000000001</v>
      </c>
      <c r="H815" s="310">
        <f>ROUND((D815/1000)*G815,2)</f>
        <v>844.89</v>
      </c>
      <c r="I815" s="263"/>
    </row>
    <row r="816" spans="1:9" ht="14.15" customHeight="1">
      <c r="A816" s="493" t="s">
        <v>3280</v>
      </c>
      <c r="B816" s="490" t="s">
        <v>3089</v>
      </c>
      <c r="C816" s="2299">
        <v>60</v>
      </c>
      <c r="D816" s="38">
        <v>30</v>
      </c>
      <c r="E816" s="877">
        <v>4791.4399999999996</v>
      </c>
      <c r="F816" s="471">
        <f t="shared" ref="F816:F817" si="145">ROUND(E816*(1-$F$10),2)</f>
        <v>4791.4399999999996</v>
      </c>
      <c r="G816" s="691">
        <f>'Заказ, cкидки и курсы валют'!$J$23*F816</f>
        <v>55101.56</v>
      </c>
      <c r="H816" s="96">
        <f t="shared" ref="H816:H817" si="146">ROUND((D816/1000)*G816,2)</f>
        <v>1653.05</v>
      </c>
      <c r="I816" s="168"/>
    </row>
    <row r="817" spans="1:10" ht="14.15" customHeight="1" thickBot="1">
      <c r="A817" s="521" t="s">
        <v>3281</v>
      </c>
      <c r="B817" s="1878" t="s">
        <v>3090</v>
      </c>
      <c r="C817" s="2299">
        <v>61.67</v>
      </c>
      <c r="D817" s="98">
        <v>30</v>
      </c>
      <c r="E817" s="877">
        <v>5812.67</v>
      </c>
      <c r="F817" s="775">
        <f t="shared" si="145"/>
        <v>5812.67</v>
      </c>
      <c r="G817" s="776">
        <f>'Заказ, cкидки и курсы валют'!$J$23*F817</f>
        <v>66845.705000000002</v>
      </c>
      <c r="H817" s="142">
        <f t="shared" si="146"/>
        <v>2005.37</v>
      </c>
      <c r="I817" s="170"/>
    </row>
    <row r="820" spans="1:10" ht="13" thickBot="1"/>
    <row r="821" spans="1:10" ht="18">
      <c r="A821" s="904"/>
      <c r="B821" s="905"/>
      <c r="C821" s="2383"/>
      <c r="D821" s="64" t="s">
        <v>2740</v>
      </c>
      <c r="E821" s="428"/>
      <c r="F821" s="513"/>
      <c r="G821" s="442"/>
      <c r="H821" s="128"/>
      <c r="I821" s="68"/>
    </row>
    <row r="822" spans="1:10" ht="13">
      <c r="A822" s="890"/>
      <c r="C822" s="2377"/>
      <c r="D822" s="70"/>
      <c r="E822" s="430"/>
      <c r="F822" s="514"/>
      <c r="G822" s="488"/>
      <c r="H822" s="16"/>
      <c r="I822" s="132"/>
    </row>
    <row r="823" spans="1:10" ht="13">
      <c r="A823" s="890"/>
      <c r="C823" s="2377"/>
      <c r="D823" s="70"/>
      <c r="E823" s="430"/>
      <c r="F823" s="514"/>
      <c r="G823" s="488"/>
      <c r="H823" s="16"/>
      <c r="I823" s="132"/>
    </row>
    <row r="824" spans="1:10" ht="13">
      <c r="A824" s="890"/>
      <c r="C824" s="2377"/>
      <c r="D824" s="70"/>
      <c r="E824" s="430"/>
      <c r="F824" s="514"/>
      <c r="G824" s="488"/>
      <c r="H824" s="16"/>
      <c r="I824" s="132"/>
    </row>
    <row r="825" spans="1:10" ht="18.5" thickBot="1">
      <c r="A825" s="2251" t="s">
        <v>7302</v>
      </c>
      <c r="B825" s="897"/>
      <c r="C825" s="2345"/>
      <c r="D825" s="72"/>
      <c r="E825" s="431"/>
      <c r="F825" s="515"/>
      <c r="G825" s="489"/>
      <c r="H825" s="136"/>
      <c r="I825" s="137"/>
    </row>
    <row r="826" spans="1:10" ht="30">
      <c r="A826" s="1519" t="s">
        <v>1013</v>
      </c>
      <c r="B826" s="1520" t="s">
        <v>1014</v>
      </c>
      <c r="C826" s="2286" t="s">
        <v>665</v>
      </c>
      <c r="D826" s="158" t="s">
        <v>2923</v>
      </c>
      <c r="E826" s="432" t="s">
        <v>10276</v>
      </c>
      <c r="F826" s="516" t="s">
        <v>2578</v>
      </c>
      <c r="G826" s="506" t="s">
        <v>2427</v>
      </c>
      <c r="H826" s="264" t="s">
        <v>493</v>
      </c>
      <c r="I826" s="160" t="s">
        <v>4003</v>
      </c>
    </row>
    <row r="827" spans="1:10" ht="13" thickBot="1">
      <c r="A827" s="1519"/>
      <c r="B827" s="1680"/>
      <c r="C827" s="2286" t="s">
        <v>3419</v>
      </c>
      <c r="D827" s="313" t="s">
        <v>2428</v>
      </c>
      <c r="E827" s="437" t="s">
        <v>264</v>
      </c>
      <c r="F827" s="830">
        <f>'Заказ, cкидки и курсы валют'!$I$12</f>
        <v>0</v>
      </c>
      <c r="G827" s="765"/>
      <c r="H827" s="358"/>
      <c r="I827" s="252"/>
    </row>
    <row r="828" spans="1:10" ht="14.15" customHeight="1">
      <c r="A828" s="799" t="s">
        <v>3282</v>
      </c>
      <c r="B828" s="1877" t="s">
        <v>3436</v>
      </c>
      <c r="C828" s="2250">
        <v>5</v>
      </c>
      <c r="D828" s="1621">
        <v>3000</v>
      </c>
      <c r="E828" s="877">
        <v>813.46</v>
      </c>
      <c r="F828" s="779">
        <f>ROUND(E828*(1-$F$10),2)</f>
        <v>813.46</v>
      </c>
      <c r="G828" s="780">
        <f>'Заказ, cкидки и курсы валют'!$J$23*F828</f>
        <v>9354.7900000000009</v>
      </c>
      <c r="H828" s="310">
        <f>ROUND((D828/1000)*G828,2)</f>
        <v>28064.37</v>
      </c>
      <c r="I828" s="263"/>
    </row>
    <row r="829" spans="1:10" ht="14.15" customHeight="1">
      <c r="A829" s="493" t="s">
        <v>3283</v>
      </c>
      <c r="B829" s="490" t="s">
        <v>3081</v>
      </c>
      <c r="C829" s="2250">
        <v>9</v>
      </c>
      <c r="D829" s="37">
        <v>3000</v>
      </c>
      <c r="E829" s="877">
        <v>1294.72</v>
      </c>
      <c r="F829" s="471">
        <f t="shared" ref="F829:F832" si="147">ROUND(E829*(1-$F$10),2)</f>
        <v>1294.72</v>
      </c>
      <c r="G829" s="691">
        <f>'Заказ, cкидки и курсы валют'!$J$23*F829</f>
        <v>14889.28</v>
      </c>
      <c r="H829" s="96">
        <f t="shared" ref="H829:H832" si="148">ROUND((D829/1000)*G829,2)</f>
        <v>44667.839999999997</v>
      </c>
      <c r="I829" s="168"/>
    </row>
    <row r="830" spans="1:10" ht="14.15" customHeight="1">
      <c r="A830" s="493" t="s">
        <v>3284</v>
      </c>
      <c r="B830" s="490" t="s">
        <v>3437</v>
      </c>
      <c r="C830" s="2250">
        <v>15</v>
      </c>
      <c r="D830" s="37">
        <v>1500</v>
      </c>
      <c r="E830" s="877">
        <v>1443.89</v>
      </c>
      <c r="F830" s="471">
        <f t="shared" si="147"/>
        <v>1443.89</v>
      </c>
      <c r="G830" s="691">
        <f>'Заказ, cкидки и курсы валют'!$J$23*F830</f>
        <v>16604.735000000001</v>
      </c>
      <c r="H830" s="96">
        <f t="shared" si="148"/>
        <v>24907.1</v>
      </c>
      <c r="I830" s="168"/>
    </row>
    <row r="831" spans="1:10" ht="14.15" customHeight="1">
      <c r="A831" s="493" t="s">
        <v>3285</v>
      </c>
      <c r="B831" s="490" t="s">
        <v>3438</v>
      </c>
      <c r="C831" s="2250">
        <v>23</v>
      </c>
      <c r="D831" s="38">
        <v>500</v>
      </c>
      <c r="E831" s="877">
        <v>1964.93</v>
      </c>
      <c r="F831" s="471">
        <f t="shared" si="147"/>
        <v>1964.93</v>
      </c>
      <c r="G831" s="691">
        <f>'Заказ, cкидки и курсы валют'!$J$23*F831</f>
        <v>22596.695</v>
      </c>
      <c r="H831" s="96">
        <f t="shared" si="148"/>
        <v>11298.35</v>
      </c>
      <c r="I831" s="168"/>
      <c r="J831" s="653"/>
    </row>
    <row r="832" spans="1:10" ht="14.15" customHeight="1" thickBot="1">
      <c r="A832" s="521" t="s">
        <v>3286</v>
      </c>
      <c r="B832" s="1878" t="s">
        <v>3439</v>
      </c>
      <c r="C832" s="2250">
        <v>47</v>
      </c>
      <c r="D832" s="98">
        <v>400</v>
      </c>
      <c r="E832" s="877">
        <v>3649.86</v>
      </c>
      <c r="F832" s="775">
        <f t="shared" si="147"/>
        <v>3649.86</v>
      </c>
      <c r="G832" s="776">
        <f>'Заказ, cкидки и курсы валют'!$J$23*F832</f>
        <v>41973.39</v>
      </c>
      <c r="H832" s="142">
        <f t="shared" si="148"/>
        <v>16789.36</v>
      </c>
      <c r="I832" s="170"/>
      <c r="J832" s="653"/>
    </row>
    <row r="833" spans="1:10" ht="13.5" thickBot="1">
      <c r="B833" s="1917"/>
      <c r="C833" s="1342"/>
      <c r="D833" s="42"/>
      <c r="E833" s="448"/>
      <c r="F833" s="63"/>
      <c r="G833" s="420"/>
      <c r="H833" s="13"/>
      <c r="I833" s="13"/>
      <c r="J833" s="653"/>
    </row>
    <row r="834" spans="1:10" ht="18">
      <c r="A834" s="904"/>
      <c r="B834" s="905"/>
      <c r="C834" s="2383"/>
      <c r="D834" s="64" t="s">
        <v>2740</v>
      </c>
      <c r="E834" s="428"/>
      <c r="F834" s="513"/>
      <c r="G834" s="461"/>
      <c r="H834" s="128"/>
      <c r="I834" s="68"/>
      <c r="J834" s="653"/>
    </row>
    <row r="835" spans="1:10" ht="13">
      <c r="A835" s="890"/>
      <c r="C835" s="2377"/>
      <c r="D835" s="70"/>
      <c r="E835" s="430"/>
      <c r="F835" s="514"/>
      <c r="G835" s="488"/>
      <c r="H835" s="16"/>
      <c r="I835" s="132"/>
      <c r="J835" s="653"/>
    </row>
    <row r="836" spans="1:10" ht="13">
      <c r="A836" s="890"/>
      <c r="C836" s="2377"/>
      <c r="D836" s="70"/>
      <c r="E836" s="430"/>
      <c r="F836" s="514"/>
      <c r="G836" s="488"/>
      <c r="H836" s="16"/>
      <c r="I836" s="132"/>
      <c r="J836" s="653"/>
    </row>
    <row r="837" spans="1:10" ht="13">
      <c r="A837" s="890"/>
      <c r="C837" s="2377"/>
      <c r="D837" s="70"/>
      <c r="E837" s="430"/>
      <c r="F837" s="514"/>
      <c r="G837" s="488"/>
      <c r="H837" s="16"/>
      <c r="I837" s="132"/>
      <c r="J837" s="653"/>
    </row>
    <row r="838" spans="1:10" ht="18.5" thickBot="1">
      <c r="A838" s="2044" t="s">
        <v>7303</v>
      </c>
      <c r="B838" s="2043"/>
      <c r="C838" s="2345"/>
      <c r="D838" s="136"/>
      <c r="E838" s="438"/>
      <c r="F838" s="515"/>
      <c r="G838" s="489"/>
      <c r="H838" s="136"/>
      <c r="I838" s="137"/>
    </row>
    <row r="839" spans="1:10" ht="30">
      <c r="A839" s="1519" t="s">
        <v>1013</v>
      </c>
      <c r="B839" s="1520" t="s">
        <v>1014</v>
      </c>
      <c r="C839" s="2286" t="s">
        <v>665</v>
      </c>
      <c r="D839" s="158" t="s">
        <v>2923</v>
      </c>
      <c r="E839" s="432" t="s">
        <v>10276</v>
      </c>
      <c r="F839" s="516" t="s">
        <v>2578</v>
      </c>
      <c r="G839" s="506" t="s">
        <v>2427</v>
      </c>
      <c r="H839" s="264" t="s">
        <v>493</v>
      </c>
      <c r="I839" s="160" t="s">
        <v>4003</v>
      </c>
      <c r="J839" s="2868" t="s">
        <v>11229</v>
      </c>
    </row>
    <row r="840" spans="1:10" ht="21.75" customHeight="1" thickBot="1">
      <c r="A840" s="1519"/>
      <c r="B840" s="1680"/>
      <c r="C840" s="2286" t="s">
        <v>3419</v>
      </c>
      <c r="D840" s="313" t="s">
        <v>2428</v>
      </c>
      <c r="E840" s="437" t="s">
        <v>264</v>
      </c>
      <c r="F840" s="830">
        <f>'Заказ, cкидки и курсы валют'!$I$12</f>
        <v>0</v>
      </c>
      <c r="G840" s="765"/>
      <c r="H840" s="358"/>
      <c r="I840" s="252"/>
      <c r="J840" s="2873"/>
    </row>
    <row r="841" spans="1:10" ht="14.15" customHeight="1">
      <c r="A841" s="799" t="s">
        <v>3287</v>
      </c>
      <c r="B841" s="1877" t="s">
        <v>3436</v>
      </c>
      <c r="C841" s="2250">
        <v>5</v>
      </c>
      <c r="D841" s="316">
        <v>200</v>
      </c>
      <c r="E841" s="1603">
        <f>E828*1.2</f>
        <v>976.15200000000004</v>
      </c>
      <c r="F841" s="779">
        <f>ROUND(E841*(1-$F$10),2)</f>
        <v>976.15</v>
      </c>
      <c r="G841" s="780">
        <f>'Заказ, cкидки и курсы валют'!$J$23*F841</f>
        <v>11225.725</v>
      </c>
      <c r="H841" s="310">
        <f>ROUND((D841/1000)*G841,2)</f>
        <v>2245.15</v>
      </c>
      <c r="I841" s="263"/>
      <c r="J841" s="96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2245.15</v>
      </c>
    </row>
    <row r="842" spans="1:10" ht="14.15" customHeight="1">
      <c r="A842" s="493" t="s">
        <v>3288</v>
      </c>
      <c r="B842" s="490" t="s">
        <v>3081</v>
      </c>
      <c r="C842" s="2250">
        <v>9</v>
      </c>
      <c r="D842" s="40">
        <v>100</v>
      </c>
      <c r="E842" s="1602">
        <f>E829*1.2</f>
        <v>1553.664</v>
      </c>
      <c r="F842" s="471">
        <f t="shared" ref="F842:F845" si="149">ROUND(E842*(1-$F$10),2)</f>
        <v>1553.66</v>
      </c>
      <c r="G842" s="691">
        <f>'Заказ, cкидки и курсы валют'!$J$23*F842</f>
        <v>17867.09</v>
      </c>
      <c r="H842" s="96">
        <f t="shared" ref="H842:H845" si="150">ROUND((D842/1000)*G842,2)</f>
        <v>1786.71</v>
      </c>
      <c r="I842" s="168"/>
      <c r="J842" s="96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1786.71</v>
      </c>
    </row>
    <row r="843" spans="1:10" ht="14.15" customHeight="1">
      <c r="A843" s="493" t="s">
        <v>3289</v>
      </c>
      <c r="B843" s="490" t="s">
        <v>3437</v>
      </c>
      <c r="C843" s="2250">
        <v>15</v>
      </c>
      <c r="D843" s="40">
        <v>100</v>
      </c>
      <c r="E843" s="1602">
        <f>E830*1.2</f>
        <v>1732.6680000000001</v>
      </c>
      <c r="F843" s="471">
        <f t="shared" si="149"/>
        <v>1732.67</v>
      </c>
      <c r="G843" s="691">
        <f>'Заказ, cкидки и курсы валют'!$J$23*F843</f>
        <v>19925.705000000002</v>
      </c>
      <c r="H843" s="96">
        <f t="shared" si="150"/>
        <v>1992.57</v>
      </c>
      <c r="I843" s="168"/>
      <c r="J843" s="96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1992.57</v>
      </c>
    </row>
    <row r="844" spans="1:10" ht="14.15" customHeight="1">
      <c r="A844" s="493" t="s">
        <v>3290</v>
      </c>
      <c r="B844" s="490" t="s">
        <v>3438</v>
      </c>
      <c r="C844" s="2250">
        <v>23</v>
      </c>
      <c r="D844" s="40">
        <v>50</v>
      </c>
      <c r="E844" s="1602">
        <f>E831*1.2</f>
        <v>2357.9160000000002</v>
      </c>
      <c r="F844" s="471">
        <f t="shared" si="149"/>
        <v>2357.92</v>
      </c>
      <c r="G844" s="691">
        <f>'Заказ, cкидки и курсы валют'!$J$23*F844</f>
        <v>27116.080000000002</v>
      </c>
      <c r="H844" s="96">
        <f t="shared" si="150"/>
        <v>1355.8</v>
      </c>
      <c r="I844" s="168"/>
      <c r="J844" s="96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1355.8</v>
      </c>
    </row>
    <row r="845" spans="1:10" ht="14.15" customHeight="1" thickBot="1">
      <c r="A845" s="521" t="s">
        <v>3291</v>
      </c>
      <c r="B845" s="1878" t="s">
        <v>3439</v>
      </c>
      <c r="C845" s="2250">
        <v>47</v>
      </c>
      <c r="D845" s="172">
        <v>25</v>
      </c>
      <c r="E845" s="1604">
        <f>E832*1.2</f>
        <v>4379.8320000000003</v>
      </c>
      <c r="F845" s="775">
        <f t="shared" si="149"/>
        <v>4379.83</v>
      </c>
      <c r="G845" s="776">
        <f>'Заказ, cкидки и курсы валют'!$J$23*F845</f>
        <v>50368.044999999998</v>
      </c>
      <c r="H845" s="142">
        <f t="shared" si="150"/>
        <v>1259.2</v>
      </c>
      <c r="I845" s="170"/>
      <c r="J845" s="96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1259.2</v>
      </c>
    </row>
    <row r="846" spans="1:10" ht="57" customHeight="1" thickBot="1">
      <c r="B846" s="1917"/>
      <c r="C846" s="1342"/>
      <c r="D846" s="42"/>
      <c r="E846" s="448"/>
      <c r="F846" s="63"/>
      <c r="G846" s="420"/>
      <c r="H846" s="13"/>
      <c r="I846" s="13"/>
    </row>
    <row r="847" spans="1:10" ht="18">
      <c r="A847" s="904"/>
      <c r="B847" s="905"/>
      <c r="C847" s="2383"/>
      <c r="D847" s="64" t="s">
        <v>2740</v>
      </c>
      <c r="E847" s="428"/>
      <c r="F847" s="513"/>
      <c r="G847" s="442"/>
      <c r="H847" s="128"/>
      <c r="I847" s="68"/>
    </row>
    <row r="848" spans="1:10" ht="13">
      <c r="A848" s="890"/>
      <c r="C848" s="2377"/>
      <c r="D848" s="70"/>
      <c r="E848" s="430"/>
      <c r="F848" s="514"/>
      <c r="G848" s="488"/>
      <c r="H848" s="16"/>
      <c r="I848" s="132"/>
    </row>
    <row r="849" spans="1:10" ht="13">
      <c r="A849" s="890"/>
      <c r="C849" s="2377"/>
      <c r="D849" s="70"/>
      <c r="E849" s="430"/>
      <c r="F849" s="514"/>
      <c r="G849" s="488"/>
      <c r="H849" s="16"/>
      <c r="I849" s="132"/>
    </row>
    <row r="850" spans="1:10" ht="13">
      <c r="A850" s="890"/>
      <c r="C850" s="2377"/>
      <c r="D850" s="70"/>
      <c r="E850" s="430"/>
      <c r="F850" s="514"/>
      <c r="G850" s="488"/>
      <c r="H850" s="16"/>
      <c r="I850" s="132"/>
    </row>
    <row r="851" spans="1:10" ht="18.5" thickBot="1">
      <c r="A851" s="1835" t="s">
        <v>7304</v>
      </c>
      <c r="B851" s="1836"/>
      <c r="C851" s="2345"/>
      <c r="D851" s="72"/>
      <c r="E851" s="431"/>
      <c r="F851" s="515"/>
      <c r="G851" s="489"/>
      <c r="H851" s="136"/>
      <c r="I851" s="137"/>
    </row>
    <row r="852" spans="1:10" ht="30">
      <c r="A852" s="1519" t="s">
        <v>1013</v>
      </c>
      <c r="B852" s="1520" t="s">
        <v>1014</v>
      </c>
      <c r="C852" s="2286" t="s">
        <v>665</v>
      </c>
      <c r="D852" s="158" t="s">
        <v>2923</v>
      </c>
      <c r="E852" s="432" t="s">
        <v>10276</v>
      </c>
      <c r="F852" s="516" t="s">
        <v>2578</v>
      </c>
      <c r="G852" s="506" t="s">
        <v>2427</v>
      </c>
      <c r="H852" s="264" t="s">
        <v>493</v>
      </c>
      <c r="I852" s="160" t="s">
        <v>4003</v>
      </c>
      <c r="J852" s="2868" t="s">
        <v>11229</v>
      </c>
    </row>
    <row r="853" spans="1:10" ht="20.25" customHeight="1" thickBot="1">
      <c r="A853" s="1519"/>
      <c r="B853" s="1680"/>
      <c r="C853" s="2286" t="s">
        <v>3419</v>
      </c>
      <c r="D853" s="313" t="s">
        <v>2428</v>
      </c>
      <c r="E853" s="437" t="s">
        <v>264</v>
      </c>
      <c r="F853" s="830">
        <f>'Заказ, cкидки и курсы валют'!$I$12</f>
        <v>0</v>
      </c>
      <c r="G853" s="765"/>
      <c r="H853" s="358"/>
      <c r="I853" s="252"/>
      <c r="J853" s="2873"/>
    </row>
    <row r="854" spans="1:10" ht="15" thickBot="1">
      <c r="A854" s="799" t="s">
        <v>8195</v>
      </c>
      <c r="B854" s="1877" t="s">
        <v>3436</v>
      </c>
      <c r="C854" s="2250">
        <v>5</v>
      </c>
      <c r="D854" s="1621">
        <v>10</v>
      </c>
      <c r="E854" s="1595">
        <f>(E828*2)+(1000/D854*7.5)</f>
        <v>2376.92</v>
      </c>
      <c r="F854" s="779">
        <f>ROUND(E854*(1-$F$10),2)</f>
        <v>2376.92</v>
      </c>
      <c r="G854" s="691">
        <f>H854/D854*1000</f>
        <v>38700</v>
      </c>
      <c r="H854" s="659">
        <f>ROUND(IF('Заказ, cкидки и курсы валют'!$J$23*E854/1000*D854&lt;387,387,'Заказ, cкидки и курсы валют'!$J$23*E854/1000*D854)*(1-'Заказ, cкидки и курсы валют'!$I$12),2)</f>
        <v>387</v>
      </c>
      <c r="I854" s="263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464.4</v>
      </c>
    </row>
    <row r="855" spans="1:10" ht="15" thickBot="1">
      <c r="A855" s="493" t="s">
        <v>8196</v>
      </c>
      <c r="B855" s="490" t="s">
        <v>3081</v>
      </c>
      <c r="C855" s="2250">
        <v>9</v>
      </c>
      <c r="D855" s="37">
        <v>10</v>
      </c>
      <c r="E855" s="1595">
        <f t="shared" ref="E855:E858" si="151">(E829*2)+(1000/D855*7.5)</f>
        <v>3339.44</v>
      </c>
      <c r="F855" s="471">
        <f t="shared" ref="F855:F858" si="152">ROUND(E855*(1-$F$10),2)</f>
        <v>3339.44</v>
      </c>
      <c r="G855" s="691">
        <f t="shared" ref="G855:G858" si="153">H855/D855*1000</f>
        <v>38700</v>
      </c>
      <c r="H855" s="659">
        <f>ROUND(IF('Заказ, cкидки и курсы валют'!$J$23*E855/1000*D855&lt;387,387,'Заказ, cкидки и курсы валют'!$J$23*E855/1000*D855)*(1-'Заказ, cкидки и курсы валют'!$I$12),2)</f>
        <v>387</v>
      </c>
      <c r="I855" s="168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464.4</v>
      </c>
    </row>
    <row r="856" spans="1:10" ht="15" thickBot="1">
      <c r="A856" s="493" t="s">
        <v>8197</v>
      </c>
      <c r="B856" s="490" t="s">
        <v>3437</v>
      </c>
      <c r="C856" s="2250">
        <v>15</v>
      </c>
      <c r="D856" s="37">
        <v>10</v>
      </c>
      <c r="E856" s="1595">
        <f t="shared" si="151"/>
        <v>3637.78</v>
      </c>
      <c r="F856" s="471">
        <f t="shared" si="152"/>
        <v>3637.78</v>
      </c>
      <c r="G856" s="691">
        <f t="shared" si="153"/>
        <v>41833.999999999993</v>
      </c>
      <c r="H856" s="659">
        <f>ROUND(IF('Заказ, cкидки и курсы валют'!$J$23*E856/1000*D856&lt;387,387,'Заказ, cкидки и курсы валют'!$J$23*E856/1000*D856)*(1-'Заказ, cкидки и курсы валют'!$I$12),2)</f>
        <v>418.34</v>
      </c>
      <c r="I856" s="168"/>
      <c r="J856" s="9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502.01</v>
      </c>
    </row>
    <row r="857" spans="1:10" ht="15" thickBot="1">
      <c r="A857" s="493" t="s">
        <v>8198</v>
      </c>
      <c r="B857" s="490" t="s">
        <v>3438</v>
      </c>
      <c r="C857" s="2250">
        <v>23</v>
      </c>
      <c r="D857" s="38">
        <v>5</v>
      </c>
      <c r="E857" s="1595">
        <f t="shared" si="151"/>
        <v>5429.8600000000006</v>
      </c>
      <c r="F857" s="471">
        <f t="shared" si="152"/>
        <v>5429.86</v>
      </c>
      <c r="G857" s="691">
        <f t="shared" si="153"/>
        <v>77400</v>
      </c>
      <c r="H857" s="659">
        <f>ROUND(IF('Заказ, cкидки и курсы валют'!$J$23*E857/1000*D857&lt;387,387,'Заказ, cкидки и курсы валют'!$J$23*E857/1000*D857)*(1-'Заказ, cкидки и курсы валют'!$I$12),2)</f>
        <v>387</v>
      </c>
      <c r="I857" s="168"/>
      <c r="J857" s="9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464.4</v>
      </c>
    </row>
    <row r="858" spans="1:10" ht="15" thickBot="1">
      <c r="A858" s="521" t="s">
        <v>8199</v>
      </c>
      <c r="B858" s="1878" t="s">
        <v>3439</v>
      </c>
      <c r="C858" s="2250">
        <v>47</v>
      </c>
      <c r="D858" s="98">
        <v>2</v>
      </c>
      <c r="E858" s="1595">
        <f t="shared" si="151"/>
        <v>11049.720000000001</v>
      </c>
      <c r="F858" s="775">
        <f t="shared" si="152"/>
        <v>11049.72</v>
      </c>
      <c r="G858" s="691">
        <f t="shared" si="153"/>
        <v>193500</v>
      </c>
      <c r="H858" s="659">
        <f>ROUND(IF('Заказ, cкидки и курсы валют'!$J$23*E858/1000*D858&lt;387,387,'Заказ, cкидки и курсы валют'!$J$23*E858/1000*D858)*(1-'Заказ, cкидки и курсы валют'!$I$12),2)</f>
        <v>387</v>
      </c>
      <c r="I858" s="170"/>
      <c r="J858" s="9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464.4</v>
      </c>
    </row>
    <row r="859" spans="1:10">
      <c r="B859" s="1917"/>
      <c r="C859" s="1342"/>
      <c r="D859" s="42"/>
      <c r="E859" s="448"/>
      <c r="F859" s="63"/>
      <c r="G859" s="420"/>
      <c r="H859" s="13"/>
      <c r="I859" s="13"/>
    </row>
    <row r="860" spans="1:10">
      <c r="B860" s="1917"/>
      <c r="C860" s="1342"/>
      <c r="D860" s="42"/>
      <c r="E860" s="448"/>
      <c r="F860" s="63"/>
      <c r="G860" s="420"/>
      <c r="H860" s="13"/>
      <c r="I860" s="13"/>
    </row>
    <row r="861" spans="1:10" ht="13" thickBot="1">
      <c r="B861" s="1917"/>
      <c r="C861" s="1342"/>
      <c r="D861" s="42"/>
      <c r="E861" s="448"/>
      <c r="F861" s="63"/>
      <c r="G861" s="420"/>
      <c r="H861" s="13"/>
      <c r="I861" s="13"/>
    </row>
    <row r="862" spans="1:10" ht="18.75" customHeight="1">
      <c r="A862" s="904"/>
      <c r="B862" s="905"/>
      <c r="C862" s="2383"/>
      <c r="D862" s="65" t="s">
        <v>2741</v>
      </c>
      <c r="E862" s="428"/>
      <c r="F862" s="518"/>
      <c r="G862" s="435"/>
      <c r="H862" s="128"/>
      <c r="I862" s="68"/>
    </row>
    <row r="863" spans="1:10" ht="31.5" customHeight="1">
      <c r="A863" s="890"/>
      <c r="C863" s="2377"/>
      <c r="D863" s="70"/>
      <c r="E863" s="430"/>
      <c r="F863" s="514"/>
      <c r="G863" s="488"/>
      <c r="H863" s="16"/>
      <c r="I863" s="132"/>
    </row>
    <row r="864" spans="1:10" ht="15" customHeight="1">
      <c r="A864" s="890"/>
      <c r="C864" s="2377"/>
      <c r="D864" s="70"/>
      <c r="E864" s="430"/>
      <c r="F864" s="514"/>
      <c r="G864" s="488"/>
      <c r="H864" s="16"/>
      <c r="I864" s="132"/>
    </row>
    <row r="865" spans="1:9" ht="13.5" hidden="1" customHeight="1">
      <c r="A865" s="890"/>
      <c r="C865" s="2377"/>
      <c r="D865" s="70"/>
      <c r="E865" s="430"/>
      <c r="F865" s="514"/>
      <c r="G865" s="488"/>
      <c r="H865" s="16"/>
      <c r="I865" s="132"/>
    </row>
    <row r="866" spans="1:9" ht="21.75" customHeight="1" thickBot="1">
      <c r="A866" s="2251" t="s">
        <v>7302</v>
      </c>
      <c r="B866" s="897"/>
      <c r="C866" s="2345"/>
      <c r="D866" s="72"/>
      <c r="E866" s="431"/>
      <c r="F866" s="515"/>
      <c r="G866" s="489"/>
      <c r="H866" s="136"/>
      <c r="I866" s="137"/>
    </row>
    <row r="867" spans="1:9" ht="40.5" customHeight="1">
      <c r="A867" s="1519" t="s">
        <v>1013</v>
      </c>
      <c r="B867" s="1520" t="s">
        <v>1014</v>
      </c>
      <c r="C867" s="2286" t="s">
        <v>665</v>
      </c>
      <c r="D867" s="158" t="s">
        <v>2923</v>
      </c>
      <c r="E867" s="432" t="s">
        <v>10276</v>
      </c>
      <c r="F867" s="516" t="s">
        <v>2578</v>
      </c>
      <c r="G867" s="506" t="s">
        <v>2427</v>
      </c>
      <c r="H867" s="264" t="s">
        <v>493</v>
      </c>
      <c r="I867" s="160" t="s">
        <v>4003</v>
      </c>
    </row>
    <row r="868" spans="1:9" ht="13.5" customHeight="1">
      <c r="A868" s="1519"/>
      <c r="B868" s="1680"/>
      <c r="C868" s="2286" t="s">
        <v>3419</v>
      </c>
      <c r="D868" s="313" t="s">
        <v>2428</v>
      </c>
      <c r="E868" s="437" t="s">
        <v>264</v>
      </c>
      <c r="F868" s="830">
        <f>'Заказ, cкидки и курсы валют'!$I$12</f>
        <v>0</v>
      </c>
      <c r="G868" s="765"/>
      <c r="H868" s="358"/>
      <c r="I868" s="252"/>
    </row>
    <row r="869" spans="1:9" ht="13.5" customHeight="1">
      <c r="A869" s="2115" t="s">
        <v>3292</v>
      </c>
      <c r="B869" s="2173" t="s">
        <v>3438</v>
      </c>
      <c r="C869" s="2299">
        <v>60</v>
      </c>
      <c r="D869" s="2167">
        <v>500</v>
      </c>
      <c r="E869" s="877">
        <v>2804.87</v>
      </c>
      <c r="F869" s="2148">
        <f>ROUND(E869*(1-$F$10),2)</f>
        <v>2804.87</v>
      </c>
      <c r="G869" s="2149">
        <f>'Заказ, cкидки и курсы валют'!$J$23*F869</f>
        <v>32256.004999999997</v>
      </c>
      <c r="H869" s="2107">
        <f>ROUND((D869/1000)*G869,2)</f>
        <v>16128</v>
      </c>
      <c r="I869" s="2122"/>
    </row>
    <row r="870" spans="1:9" ht="13.5" customHeight="1">
      <c r="A870" s="2115" t="s">
        <v>3293</v>
      </c>
      <c r="B870" s="2173" t="s">
        <v>3439</v>
      </c>
      <c r="C870" s="2299">
        <v>60</v>
      </c>
      <c r="D870" s="2167">
        <v>500</v>
      </c>
      <c r="E870" s="877">
        <v>2804.87</v>
      </c>
      <c r="F870" s="2148">
        <f t="shared" ref="F870:F876" si="154">ROUND(E870*(1-$F$10),2)</f>
        <v>2804.87</v>
      </c>
      <c r="G870" s="2149">
        <f>'Заказ, cкидки и курсы валют'!$J$23*F870</f>
        <v>32256.004999999997</v>
      </c>
      <c r="H870" s="2107">
        <f t="shared" ref="H870:H876" si="155">ROUND((D870/1000)*G870,2)</f>
        <v>16128</v>
      </c>
      <c r="I870" s="2122"/>
    </row>
    <row r="871" spans="1:9" ht="13.5" customHeight="1">
      <c r="A871" s="2115" t="s">
        <v>3294</v>
      </c>
      <c r="B871" s="2173" t="s">
        <v>3069</v>
      </c>
      <c r="C871" s="2299">
        <v>105</v>
      </c>
      <c r="D871" s="2167">
        <v>250</v>
      </c>
      <c r="E871" s="877">
        <v>4424.72</v>
      </c>
      <c r="F871" s="2148">
        <f t="shared" si="154"/>
        <v>4424.72</v>
      </c>
      <c r="G871" s="2149">
        <f>'Заказ, cкидки и курсы валют'!$J$23*F871</f>
        <v>50884.280000000006</v>
      </c>
      <c r="H871" s="2107">
        <f t="shared" si="155"/>
        <v>12721.07</v>
      </c>
      <c r="I871" s="2122"/>
    </row>
    <row r="872" spans="1:9" ht="13">
      <c r="A872" s="2115" t="s">
        <v>3295</v>
      </c>
      <c r="B872" s="2173" t="s">
        <v>3070</v>
      </c>
      <c r="C872" s="2299">
        <v>180</v>
      </c>
      <c r="D872" s="2167">
        <v>130</v>
      </c>
      <c r="E872" s="877">
        <v>6326.9</v>
      </c>
      <c r="F872" s="2148">
        <f t="shared" si="154"/>
        <v>6326.9</v>
      </c>
      <c r="G872" s="2149">
        <f>'Заказ, cкидки и курсы валют'!$J$23*F872</f>
        <v>72759.349999999991</v>
      </c>
      <c r="H872" s="2107">
        <f t="shared" si="155"/>
        <v>9458.7199999999993</v>
      </c>
      <c r="I872" s="2122"/>
    </row>
    <row r="873" spans="1:9" ht="13">
      <c r="A873" s="2115" t="s">
        <v>3296</v>
      </c>
      <c r="B873" s="2173" t="s">
        <v>3071</v>
      </c>
      <c r="C873" s="2299">
        <v>180</v>
      </c>
      <c r="D873" s="2167">
        <v>80</v>
      </c>
      <c r="E873" s="877">
        <v>6599.54</v>
      </c>
      <c r="F873" s="2148">
        <f t="shared" si="154"/>
        <v>6599.54</v>
      </c>
      <c r="G873" s="2149">
        <f>'Заказ, cкидки и курсы валют'!$J$23*F873</f>
        <v>75894.710000000006</v>
      </c>
      <c r="H873" s="2107">
        <f t="shared" si="155"/>
        <v>6071.58</v>
      </c>
      <c r="I873" s="2122"/>
    </row>
    <row r="874" spans="1:9" ht="13">
      <c r="A874" s="2115" t="s">
        <v>3297</v>
      </c>
      <c r="B874" s="2173" t="s">
        <v>3072</v>
      </c>
      <c r="C874" s="2299">
        <v>250</v>
      </c>
      <c r="D874" s="2167">
        <v>80</v>
      </c>
      <c r="E874" s="877">
        <v>9631.3799999999992</v>
      </c>
      <c r="F874" s="2148">
        <f t="shared" si="154"/>
        <v>9631.3799999999992</v>
      </c>
      <c r="G874" s="2149">
        <f>'Заказ, cкидки и курсы валют'!$J$23*F874</f>
        <v>110760.87</v>
      </c>
      <c r="H874" s="2107">
        <f t="shared" si="155"/>
        <v>8860.8700000000008</v>
      </c>
      <c r="I874" s="2122"/>
    </row>
    <row r="875" spans="1:9" ht="13">
      <c r="A875" s="2115" t="s">
        <v>3298</v>
      </c>
      <c r="B875" s="2173" t="s">
        <v>3073</v>
      </c>
      <c r="C875" s="2299">
        <v>450</v>
      </c>
      <c r="D875" s="2167">
        <v>50</v>
      </c>
      <c r="E875" s="877">
        <v>13954.66</v>
      </c>
      <c r="F875" s="2148">
        <f t="shared" si="154"/>
        <v>13954.66</v>
      </c>
      <c r="G875" s="2149">
        <f>'Заказ, cкидки и курсы валют'!$J$23*F875</f>
        <v>160478.59</v>
      </c>
      <c r="H875" s="2107">
        <f t="shared" si="155"/>
        <v>8023.93</v>
      </c>
      <c r="I875" s="2122"/>
    </row>
    <row r="876" spans="1:9" ht="13">
      <c r="A876" s="2115" t="s">
        <v>3299</v>
      </c>
      <c r="B876" s="2173" t="s">
        <v>3075</v>
      </c>
      <c r="C876" s="2299">
        <v>870</v>
      </c>
      <c r="D876" s="2167">
        <v>25</v>
      </c>
      <c r="E876" s="877">
        <v>28676.26</v>
      </c>
      <c r="F876" s="2148">
        <f t="shared" si="154"/>
        <v>28676.26</v>
      </c>
      <c r="G876" s="2149">
        <f>'Заказ, cкидки и курсы валют'!$J$23*F876</f>
        <v>329776.99</v>
      </c>
      <c r="H876" s="2107">
        <f t="shared" si="155"/>
        <v>8244.42</v>
      </c>
      <c r="I876" s="2122"/>
    </row>
    <row r="877" spans="1:9" ht="13">
      <c r="A877" s="2115" t="s">
        <v>10578</v>
      </c>
      <c r="B877" s="2173" t="s">
        <v>3076</v>
      </c>
      <c r="C877" s="2287">
        <v>1385</v>
      </c>
      <c r="D877" s="2173">
        <v>15</v>
      </c>
      <c r="E877" s="877">
        <v>54086.39</v>
      </c>
      <c r="F877" s="2148">
        <f t="shared" ref="F877" si="156">ROUND(E877*(1-$F$10),2)</f>
        <v>54086.39</v>
      </c>
      <c r="G877" s="2149">
        <f>'Заказ, cкидки и курсы валют'!$J$23*F877</f>
        <v>621993.48499999999</v>
      </c>
      <c r="H877" s="2107">
        <f t="shared" ref="H877" si="157">ROUND((D877/1000)*G877,2)</f>
        <v>9329.9</v>
      </c>
      <c r="I877" s="2122"/>
    </row>
    <row r="878" spans="1:9" ht="13">
      <c r="A878" s="2115" t="s">
        <v>12284</v>
      </c>
      <c r="B878" s="2173" t="s">
        <v>3078</v>
      </c>
      <c r="C878" s="2287">
        <v>2300</v>
      </c>
      <c r="D878" s="2173">
        <v>10</v>
      </c>
      <c r="E878" s="877">
        <v>98011.71</v>
      </c>
      <c r="F878" s="2148">
        <f t="shared" ref="F878" si="158">ROUND(E878*(1-$F$10),2)</f>
        <v>98011.71</v>
      </c>
      <c r="G878" s="2149">
        <f>'Заказ, cкидки и курсы валют'!$J$23*F878</f>
        <v>1127134.665</v>
      </c>
      <c r="H878" s="2107">
        <f t="shared" ref="H878" si="159">ROUND((D878/1000)*G878,2)</f>
        <v>11271.35</v>
      </c>
      <c r="I878" s="2122"/>
    </row>
    <row r="879" spans="1:9" ht="18.75" customHeight="1" thickBot="1"/>
    <row r="880" spans="1:9" ht="18">
      <c r="A880" s="904"/>
      <c r="B880" s="905"/>
      <c r="C880" s="2383"/>
      <c r="D880" s="65" t="s">
        <v>2741</v>
      </c>
      <c r="E880" s="428"/>
      <c r="F880" s="518"/>
      <c r="G880" s="461"/>
      <c r="H880" s="128"/>
      <c r="I880" s="68"/>
    </row>
    <row r="881" spans="1:10" ht="16" customHeight="1">
      <c r="A881" s="890"/>
      <c r="C881" s="2377"/>
      <c r="D881" s="70"/>
      <c r="E881" s="430"/>
      <c r="F881" s="514"/>
      <c r="G881" s="488"/>
      <c r="H881" s="16"/>
      <c r="I881" s="132"/>
      <c r="J881" s="653"/>
    </row>
    <row r="882" spans="1:10" ht="43.5" customHeight="1">
      <c r="A882" s="890"/>
      <c r="C882" s="2377"/>
      <c r="D882" s="70"/>
      <c r="E882" s="430"/>
      <c r="F882" s="514"/>
      <c r="G882" s="488"/>
      <c r="H882" s="16"/>
      <c r="I882" s="132"/>
      <c r="J882" s="653"/>
    </row>
    <row r="883" spans="1:10" ht="13">
      <c r="A883" s="890"/>
      <c r="C883" s="2377"/>
      <c r="D883" s="70"/>
      <c r="E883" s="430"/>
      <c r="F883" s="514"/>
      <c r="G883" s="488"/>
      <c r="H883" s="16"/>
      <c r="I883" s="132"/>
      <c r="J883" s="653"/>
    </row>
    <row r="884" spans="1:10" ht="18.5" thickBot="1">
      <c r="A884" s="2044" t="s">
        <v>7303</v>
      </c>
      <c r="B884" s="2043"/>
      <c r="C884" s="2345"/>
      <c r="D884" s="136"/>
      <c r="E884" s="438"/>
      <c r="F884" s="515"/>
      <c r="G884" s="489"/>
      <c r="H884" s="136"/>
      <c r="I884" s="137"/>
      <c r="J884" s="653"/>
    </row>
    <row r="885" spans="1:10" ht="30">
      <c r="A885" s="1519" t="s">
        <v>1013</v>
      </c>
      <c r="B885" s="1520" t="s">
        <v>1014</v>
      </c>
      <c r="C885" s="2286" t="s">
        <v>665</v>
      </c>
      <c r="D885" s="158" t="s">
        <v>2923</v>
      </c>
      <c r="E885" s="432" t="s">
        <v>10276</v>
      </c>
      <c r="F885" s="516" t="s">
        <v>2578</v>
      </c>
      <c r="G885" s="506" t="s">
        <v>2427</v>
      </c>
      <c r="H885" s="264" t="s">
        <v>493</v>
      </c>
      <c r="I885" s="160" t="s">
        <v>4003</v>
      </c>
      <c r="J885" s="2868" t="s">
        <v>11229</v>
      </c>
    </row>
    <row r="886" spans="1:10" ht="21" customHeight="1" thickBot="1">
      <c r="A886" s="1519"/>
      <c r="B886" s="1680"/>
      <c r="C886" s="2286" t="s">
        <v>3419</v>
      </c>
      <c r="D886" s="313" t="s">
        <v>2428</v>
      </c>
      <c r="E886" s="437" t="s">
        <v>264</v>
      </c>
      <c r="F886" s="830">
        <f>'Заказ, cкидки и курсы валют'!$I$12</f>
        <v>0</v>
      </c>
      <c r="G886" s="765"/>
      <c r="H886" s="358"/>
      <c r="I886" s="252"/>
      <c r="J886" s="2873"/>
    </row>
    <row r="887" spans="1:10" ht="13">
      <c r="A887" s="799" t="s">
        <v>3300</v>
      </c>
      <c r="B887" s="1877" t="s">
        <v>3438</v>
      </c>
      <c r="C887" s="2299">
        <v>60</v>
      </c>
      <c r="D887" s="316">
        <v>50</v>
      </c>
      <c r="E887" s="1603">
        <f t="shared" ref="E887:E893" si="160">E869*1.2</f>
        <v>3365.8439999999996</v>
      </c>
      <c r="F887" s="779">
        <f>ROUND(E887*(1-$F$10),2)</f>
        <v>3365.84</v>
      </c>
      <c r="G887" s="780">
        <f>'Заказ, cкидки и курсы валют'!$J$23*F887</f>
        <v>38707.160000000003</v>
      </c>
      <c r="H887" s="310">
        <f>ROUND((D887/1000)*G887,2)</f>
        <v>1935.36</v>
      </c>
      <c r="I887" s="263"/>
      <c r="J887" s="96">
        <f>ROUND(IF(H887&lt;'Заказ, cкидки и курсы валют'!$B$39,H887*0.54*100/(100-'Заказ, cкидки и курсы валют'!$C$39),IF(H887&lt;'Заказ, cкидки и курсы валют'!$B$40,H887*0.54*100/(100-'Заказ, cкидки и курсы валют'!$C$40),IF(H887&lt;'Заказ, cкидки и курсы валют'!$B$41,H887*0.54*100/(100-'Заказ, cкидки и курсы валют'!$C$41),IF(H887&lt;'Заказ, cкидки и курсы валют'!$B$42,H887*0.54*100/(100-'Заказ, cкидки и курсы валют'!$C$42),IF(H887&lt;'Заказ, cкидки и курсы валют'!$B$43,H887*0.54*100/(100-'Заказ, cкидки и курсы валют'!$C$43),H887))))),2)</f>
        <v>1935.36</v>
      </c>
    </row>
    <row r="888" spans="1:10" ht="13">
      <c r="A888" s="493" t="s">
        <v>3301</v>
      </c>
      <c r="B888" s="490" t="s">
        <v>3439</v>
      </c>
      <c r="C888" s="2299">
        <v>60</v>
      </c>
      <c r="D888" s="40">
        <v>50</v>
      </c>
      <c r="E888" s="1602">
        <f t="shared" si="160"/>
        <v>3365.8439999999996</v>
      </c>
      <c r="F888" s="471">
        <f t="shared" ref="F888:F893" si="161">ROUND(E888*(1-$F$10),2)</f>
        <v>3365.84</v>
      </c>
      <c r="G888" s="691">
        <f>'Заказ, cкидки и курсы валют'!$J$23*F888</f>
        <v>38707.160000000003</v>
      </c>
      <c r="H888" s="96">
        <f t="shared" ref="H888:H893" si="162">ROUND((D888/1000)*G888,2)</f>
        <v>1935.36</v>
      </c>
      <c r="I888" s="168"/>
      <c r="J888" s="96">
        <f>ROUND(IF(H888&lt;'Заказ, cкидки и курсы валют'!$B$39,H888*0.54*100/(100-'Заказ, cкидки и курсы валют'!$C$39),IF(H888&lt;'Заказ, cкидки и курсы валют'!$B$40,H888*0.54*100/(100-'Заказ, cкидки и курсы валют'!$C$40),IF(H888&lt;'Заказ, cкидки и курсы валют'!$B$41,H888*0.54*100/(100-'Заказ, cкидки и курсы валют'!$C$41),IF(H888&lt;'Заказ, cкидки и курсы валют'!$B$42,H888*0.54*100/(100-'Заказ, cкидки и курсы валют'!$C$42),IF(H888&lt;'Заказ, cкидки и курсы валют'!$B$43,H888*0.54*100/(100-'Заказ, cкидки и курсы валют'!$C$43),H888))))),2)</f>
        <v>1935.36</v>
      </c>
    </row>
    <row r="889" spans="1:10" ht="13">
      <c r="A889" s="493" t="s">
        <v>2137</v>
      </c>
      <c r="B889" s="490" t="s">
        <v>3069</v>
      </c>
      <c r="C889" s="2299">
        <v>105</v>
      </c>
      <c r="D889" s="40">
        <v>25</v>
      </c>
      <c r="E889" s="1602">
        <f t="shared" si="160"/>
        <v>5309.6639999999998</v>
      </c>
      <c r="F889" s="471">
        <f t="shared" si="161"/>
        <v>5309.66</v>
      </c>
      <c r="G889" s="691">
        <f>'Заказ, cкидки и курсы валют'!$J$23*F889</f>
        <v>61061.09</v>
      </c>
      <c r="H889" s="96">
        <f t="shared" si="162"/>
        <v>1526.53</v>
      </c>
      <c r="I889" s="168"/>
      <c r="J889" s="96">
        <f>ROUND(IF(H889&lt;'Заказ, cкидки и курсы валют'!$B$39,H889*0.54*100/(100-'Заказ, cкидки и курсы валют'!$C$39),IF(H889&lt;'Заказ, cкидки и курсы валют'!$B$40,H889*0.54*100/(100-'Заказ, cкидки и курсы валют'!$C$40),IF(H889&lt;'Заказ, cкидки и курсы валют'!$B$41,H889*0.54*100/(100-'Заказ, cкидки и курсы валют'!$C$41),IF(H889&lt;'Заказ, cкидки и курсы валют'!$B$42,H889*0.54*100/(100-'Заказ, cкидки и курсы валют'!$C$42),IF(H889&lt;'Заказ, cкидки и курсы валют'!$B$43,H889*0.54*100/(100-'Заказ, cкидки и курсы валют'!$C$43),H889))))),2)</f>
        <v>1526.53</v>
      </c>
    </row>
    <row r="890" spans="1:10" ht="13">
      <c r="A890" s="493" t="s">
        <v>2138</v>
      </c>
      <c r="B890" s="490" t="s">
        <v>3070</v>
      </c>
      <c r="C890" s="2299">
        <v>180</v>
      </c>
      <c r="D890" s="40">
        <v>15</v>
      </c>
      <c r="E890" s="1602">
        <f t="shared" si="160"/>
        <v>7592.2799999999988</v>
      </c>
      <c r="F890" s="471">
        <f t="shared" si="161"/>
        <v>7592.28</v>
      </c>
      <c r="G890" s="691">
        <f>'Заказ, cкидки и курсы валют'!$J$23*F890</f>
        <v>87311.22</v>
      </c>
      <c r="H890" s="96">
        <f t="shared" si="162"/>
        <v>1309.67</v>
      </c>
      <c r="I890" s="168"/>
      <c r="J890" s="96">
        <f>ROUND(IF(H890&lt;'Заказ, cкидки и курсы валют'!$B$39,H890*0.54*100/(100-'Заказ, cкидки и курсы валют'!$C$39),IF(H890&lt;'Заказ, cкидки и курсы валют'!$B$40,H890*0.54*100/(100-'Заказ, cкидки и курсы валют'!$C$40),IF(H890&lt;'Заказ, cкидки и курсы валют'!$B$41,H890*0.54*100/(100-'Заказ, cкидки и курсы валют'!$C$41),IF(H890&lt;'Заказ, cкидки и курсы валют'!$B$42,H890*0.54*100/(100-'Заказ, cкидки и курсы валют'!$C$42),IF(H890&lt;'Заказ, cкидки и курсы валют'!$B$43,H890*0.54*100/(100-'Заказ, cкидки и курсы валют'!$C$43),H890))))),2)</f>
        <v>1309.67</v>
      </c>
    </row>
    <row r="891" spans="1:10" ht="13">
      <c r="A891" s="493" t="s">
        <v>2139</v>
      </c>
      <c r="B891" s="490" t="s">
        <v>3071</v>
      </c>
      <c r="C891" s="2299">
        <v>180</v>
      </c>
      <c r="D891" s="40">
        <v>10</v>
      </c>
      <c r="E891" s="1602">
        <f t="shared" si="160"/>
        <v>7919.4479999999994</v>
      </c>
      <c r="F891" s="471">
        <f t="shared" si="161"/>
        <v>7919.45</v>
      </c>
      <c r="G891" s="691">
        <f>'Заказ, cкидки и курсы валют'!$J$23*F891</f>
        <v>91073.675000000003</v>
      </c>
      <c r="H891" s="96">
        <f t="shared" si="162"/>
        <v>910.74</v>
      </c>
      <c r="I891" s="168"/>
      <c r="J891" s="96">
        <f>ROUND(IF(H891&lt;'Заказ, cкидки и курсы валют'!$B$39,H891*0.54*100/(100-'Заказ, cкидки и курсы валют'!$C$39),IF(H891&lt;'Заказ, cкидки и курсы валют'!$B$40,H891*0.54*100/(100-'Заказ, cкидки и курсы валют'!$C$40),IF(H891&lt;'Заказ, cкидки и курсы валют'!$B$41,H891*0.54*100/(100-'Заказ, cкидки и курсы валют'!$C$41),IF(H891&lt;'Заказ, cкидки и курсы валют'!$B$42,H891*0.54*100/(100-'Заказ, cкидки и курсы валют'!$C$42),IF(H891&lt;'Заказ, cкидки и курсы валют'!$B$43,H891*0.54*100/(100-'Заказ, cкидки и курсы валют'!$C$43),H891))))),2)</f>
        <v>983.6</v>
      </c>
    </row>
    <row r="892" spans="1:10" ht="13">
      <c r="A892" s="493" t="s">
        <v>5203</v>
      </c>
      <c r="B892" s="399" t="s">
        <v>3072</v>
      </c>
      <c r="C892" s="2299">
        <v>250</v>
      </c>
      <c r="D892" s="40">
        <v>5</v>
      </c>
      <c r="E892" s="1602">
        <f t="shared" si="160"/>
        <v>11557.655999999999</v>
      </c>
      <c r="F892" s="471">
        <f t="shared" si="161"/>
        <v>11557.66</v>
      </c>
      <c r="G892" s="691">
        <f>'Заказ, cкидки и курсы валют'!$J$23*F892</f>
        <v>132913.09</v>
      </c>
      <c r="H892" s="96">
        <f t="shared" si="162"/>
        <v>664.57</v>
      </c>
      <c r="I892" s="168"/>
      <c r="J892" s="96">
        <f>ROUND(IF(H892&lt;'Заказ, cкидки и курсы валют'!$B$39,H892*0.54*100/(100-'Заказ, cкидки и курсы валют'!$C$39),IF(H892&lt;'Заказ, cкидки и курсы валют'!$B$40,H892*0.54*100/(100-'Заказ, cкидки и курсы валют'!$C$40),IF(H892&lt;'Заказ, cкидки и курсы валют'!$B$41,H892*0.54*100/(100-'Заказ, cкидки и курсы валют'!$C$41),IF(H892&lt;'Заказ, cкидки и курсы валют'!$B$42,H892*0.54*100/(100-'Заказ, cкидки и курсы валют'!$C$42),IF(H892&lt;'Заказ, cкидки и курсы валют'!$B$43,H892*0.54*100/(100-'Заказ, cкидки и курсы валют'!$C$43),H892))))),2)</f>
        <v>717.74</v>
      </c>
    </row>
    <row r="893" spans="1:10" ht="13.5" thickBot="1">
      <c r="A893" s="521" t="s">
        <v>5204</v>
      </c>
      <c r="B893" s="777" t="s">
        <v>3073</v>
      </c>
      <c r="C893" s="2299">
        <v>450</v>
      </c>
      <c r="D893" s="172">
        <v>5</v>
      </c>
      <c r="E893" s="1604">
        <f t="shared" si="160"/>
        <v>16745.592000000001</v>
      </c>
      <c r="F893" s="775">
        <f t="shared" si="161"/>
        <v>16745.59</v>
      </c>
      <c r="G893" s="776">
        <f>'Заказ, cкидки и курсы валют'!$J$23*F893</f>
        <v>192574.285</v>
      </c>
      <c r="H893" s="142">
        <f t="shared" si="162"/>
        <v>962.87</v>
      </c>
      <c r="I893" s="170"/>
      <c r="J893" s="96">
        <f>ROUND(IF(H893&lt;'Заказ, cкидки и курсы валют'!$B$39,H893*0.54*100/(100-'Заказ, cкидки и курсы валют'!$C$39),IF(H893&lt;'Заказ, cкидки и курсы валют'!$B$40,H893*0.54*100/(100-'Заказ, cкидки и курсы валют'!$C$40),IF(H893&lt;'Заказ, cкидки и курсы валют'!$B$41,H893*0.54*100/(100-'Заказ, cкидки и курсы валют'!$C$41),IF(H893&lt;'Заказ, cкидки и курсы валют'!$B$42,H893*0.54*100/(100-'Заказ, cкидки и курсы валют'!$C$42),IF(H893&lt;'Заказ, cкидки и курсы валют'!$B$43,H893*0.54*100/(100-'Заказ, cкидки и курсы валют'!$C$43),H893))))),2)</f>
        <v>962.87</v>
      </c>
    </row>
    <row r="894" spans="1:10" ht="17.25" customHeight="1" thickBot="1">
      <c r="A894" s="2036"/>
      <c r="B894" s="1342"/>
      <c r="C894" s="2271"/>
      <c r="D894" s="200"/>
      <c r="E894" s="449"/>
      <c r="F894" s="881"/>
      <c r="G894" s="694"/>
      <c r="H894" s="22"/>
      <c r="I894" s="395"/>
    </row>
    <row r="895" spans="1:10" ht="31.5" customHeight="1">
      <c r="A895" s="904"/>
      <c r="B895" s="905"/>
      <c r="C895" s="2383"/>
      <c r="D895" s="65" t="s">
        <v>2741</v>
      </c>
      <c r="E895" s="428"/>
      <c r="F895" s="518"/>
      <c r="G895" s="435"/>
      <c r="H895" s="128"/>
      <c r="I895" s="68"/>
    </row>
    <row r="896" spans="1:10" ht="18.75" customHeight="1">
      <c r="A896" s="890"/>
      <c r="C896" s="2377"/>
      <c r="D896" s="70"/>
      <c r="E896" s="430"/>
      <c r="F896" s="514"/>
      <c r="G896" s="488"/>
      <c r="H896" s="16"/>
      <c r="I896" s="132"/>
    </row>
    <row r="897" spans="1:10" ht="13">
      <c r="A897" s="890"/>
      <c r="C897" s="2377"/>
      <c r="D897" s="70"/>
      <c r="E897" s="430"/>
      <c r="F897" s="514"/>
      <c r="G897" s="488"/>
      <c r="H897" s="16"/>
      <c r="I897" s="132"/>
    </row>
    <row r="898" spans="1:10" ht="13">
      <c r="A898" s="890"/>
      <c r="C898" s="2377"/>
      <c r="D898" s="70"/>
      <c r="E898" s="430"/>
      <c r="F898" s="514"/>
      <c r="G898" s="488"/>
      <c r="H898" s="16"/>
      <c r="I898" s="132"/>
    </row>
    <row r="899" spans="1:10" ht="18.5" thickBot="1">
      <c r="A899" s="1835" t="s">
        <v>7304</v>
      </c>
      <c r="B899" s="1836"/>
      <c r="C899" s="2345"/>
      <c r="D899" s="72"/>
      <c r="E899" s="431"/>
      <c r="F899" s="515"/>
      <c r="G899" s="489"/>
      <c r="H899" s="136"/>
      <c r="I899" s="137"/>
    </row>
    <row r="900" spans="1:10" ht="30">
      <c r="A900" s="1519" t="s">
        <v>1013</v>
      </c>
      <c r="B900" s="1520" t="s">
        <v>1014</v>
      </c>
      <c r="C900" s="2286" t="s">
        <v>665</v>
      </c>
      <c r="D900" s="158" t="s">
        <v>2923</v>
      </c>
      <c r="E900" s="432" t="s">
        <v>10276</v>
      </c>
      <c r="F900" s="516" t="s">
        <v>2578</v>
      </c>
      <c r="G900" s="506" t="s">
        <v>2427</v>
      </c>
      <c r="H900" s="264" t="s">
        <v>493</v>
      </c>
      <c r="I900" s="160" t="s">
        <v>4003</v>
      </c>
      <c r="J900" s="2868" t="s">
        <v>11229</v>
      </c>
    </row>
    <row r="901" spans="1:10" ht="18.75" customHeight="1" thickBot="1">
      <c r="A901" s="1519"/>
      <c r="B901" s="1680"/>
      <c r="C901" s="2286" t="s">
        <v>3419</v>
      </c>
      <c r="D901" s="313" t="s">
        <v>2428</v>
      </c>
      <c r="E901" s="437" t="s">
        <v>264</v>
      </c>
      <c r="F901" s="830">
        <f>'Заказ, cкидки и курсы валют'!$I$12</f>
        <v>0</v>
      </c>
      <c r="G901" s="765"/>
      <c r="H901" s="358"/>
      <c r="I901" s="252"/>
      <c r="J901" s="2873"/>
    </row>
    <row r="902" spans="1:10" ht="15" thickBot="1">
      <c r="A902" s="799" t="s">
        <v>8200</v>
      </c>
      <c r="B902" s="2175" t="s">
        <v>3438</v>
      </c>
      <c r="C902" s="2299">
        <v>60</v>
      </c>
      <c r="D902" s="792">
        <v>5</v>
      </c>
      <c r="E902" s="1595">
        <f t="shared" ref="E902:E909" si="163">(E869*2)+(1000/D902*7.5)</f>
        <v>7109.74</v>
      </c>
      <c r="F902" s="779">
        <f>ROUND(E902*(1-$F$10),2)</f>
        <v>7109.74</v>
      </c>
      <c r="G902" s="780">
        <f>H902/D902*1000</f>
        <v>81762</v>
      </c>
      <c r="H902" s="659">
        <f>ROUND(IF('Заказ, cкидки и курсы валют'!$J$23*E902/1000*D902&lt;387,387,'Заказ, cкидки и курсы валют'!$J$23*E902/1000*D902)*(1-'Заказ, cкидки и курсы валют'!$I$12),2)</f>
        <v>408.81</v>
      </c>
      <c r="I902" s="263"/>
      <c r="J902" s="1338">
        <f>ROUND(IF(H902&lt;'Заказ, cкидки и курсы валют'!$B$39,H902*0.54*100/(100-'Заказ, cкидки и курсы валют'!$C$39),IF(H902&lt;'Заказ, cкидки и курсы валют'!$B$40,H902*0.54*100/(100-'Заказ, cкидки и курсы валют'!$C$40),IF(H902&lt;'Заказ, cкидки и курсы валют'!$B$41,H902*0.54*100/(100-'Заказ, cкидки и курсы валют'!$C$41),IF(H902&lt;'Заказ, cкидки и курсы валют'!$B$42,H902*0.54*100/(100-'Заказ, cкидки и курсы валют'!$C$42),IF(H902&lt;'Заказ, cкидки и курсы валют'!$B$43,H902*0.54*100/(100-'Заказ, cкидки и курсы валют'!$C$43),H902))))),2)</f>
        <v>490.57</v>
      </c>
    </row>
    <row r="903" spans="1:10" ht="15" thickBot="1">
      <c r="A903" s="493" t="s">
        <v>8201</v>
      </c>
      <c r="B903" s="2174" t="s">
        <v>3439</v>
      </c>
      <c r="C903" s="2299">
        <v>60</v>
      </c>
      <c r="D903" s="2134">
        <v>2</v>
      </c>
      <c r="E903" s="2138">
        <f t="shared" si="163"/>
        <v>9359.74</v>
      </c>
      <c r="F903" s="2104">
        <f t="shared" ref="F903:F909" si="164">ROUND(E903*(1-$F$10),2)</f>
        <v>9359.74</v>
      </c>
      <c r="G903" s="2105">
        <f t="shared" ref="G903:G909" si="165">H903/D903*1000</f>
        <v>193500</v>
      </c>
      <c r="H903" s="659">
        <f>ROUND(IF('Заказ, cкидки и курсы валют'!$J$23*E903/1000*D903&lt;387,387,'Заказ, cкидки и курсы валют'!$J$23*E903/1000*D903)*(1-'Заказ, cкидки и курсы валют'!$I$12),2)</f>
        <v>387</v>
      </c>
      <c r="I903" s="2091"/>
      <c r="J903" s="1338">
        <f>ROUND(IF(H903&lt;'Заказ, cкидки и курсы валют'!$B$39,H903*0.54*100/(100-'Заказ, cкидки и курсы валют'!$C$39),IF(H903&lt;'Заказ, cкидки и курсы валют'!$B$40,H903*0.54*100/(100-'Заказ, cкидки и курсы валют'!$C$40),IF(H903&lt;'Заказ, cкидки и курсы валют'!$B$41,H903*0.54*100/(100-'Заказ, cкидки и курсы валют'!$C$41),IF(H903&lt;'Заказ, cкидки и курсы валют'!$B$42,H903*0.54*100/(100-'Заказ, cкидки и курсы валют'!$C$42),IF(H903&lt;'Заказ, cкидки и курсы валют'!$B$43,H903*0.54*100/(100-'Заказ, cкидки и курсы валют'!$C$43),H903))))),2)</f>
        <v>464.4</v>
      </c>
    </row>
    <row r="904" spans="1:10" ht="15" thickBot="1">
      <c r="A904" s="493" t="s">
        <v>8202</v>
      </c>
      <c r="B904" s="2174" t="s">
        <v>3069</v>
      </c>
      <c r="C904" s="2299">
        <v>105</v>
      </c>
      <c r="D904" s="2134">
        <v>2</v>
      </c>
      <c r="E904" s="2138">
        <f t="shared" si="163"/>
        <v>12599.44</v>
      </c>
      <c r="F904" s="2104">
        <f t="shared" si="164"/>
        <v>12599.44</v>
      </c>
      <c r="G904" s="2105">
        <f t="shared" si="165"/>
        <v>193500</v>
      </c>
      <c r="H904" s="659">
        <f>ROUND(IF('Заказ, cкидки и курсы валют'!$J$23*E904/1000*D904&lt;387,387,'Заказ, cкидки и курсы валют'!$J$23*E904/1000*D904)*(1-'Заказ, cкидки и курсы валют'!$I$12),2)</f>
        <v>387</v>
      </c>
      <c r="I904" s="2091"/>
      <c r="J904" s="1338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464.4</v>
      </c>
    </row>
    <row r="905" spans="1:10" ht="15" thickBot="1">
      <c r="A905" s="493" t="s">
        <v>8203</v>
      </c>
      <c r="B905" s="2174" t="s">
        <v>3070</v>
      </c>
      <c r="C905" s="2299">
        <v>180</v>
      </c>
      <c r="D905" s="2134">
        <v>1</v>
      </c>
      <c r="E905" s="2138">
        <f t="shared" si="163"/>
        <v>20153.8</v>
      </c>
      <c r="F905" s="2104">
        <f t="shared" si="164"/>
        <v>20153.8</v>
      </c>
      <c r="G905" s="2105">
        <f t="shared" si="165"/>
        <v>387000</v>
      </c>
      <c r="H905" s="659">
        <f>ROUND(IF('Заказ, cкидки и курсы валют'!$J$23*E905/1000*D905&lt;387,387,'Заказ, cкидки и курсы валют'!$J$23*E905/1000*D905)*(1-'Заказ, cкидки и курсы валют'!$I$12),2)</f>
        <v>387</v>
      </c>
      <c r="I905" s="2091"/>
      <c r="J905" s="1338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464.4</v>
      </c>
    </row>
    <row r="906" spans="1:10" ht="15" thickBot="1">
      <c r="A906" s="493" t="s">
        <v>8204</v>
      </c>
      <c r="B906" s="2174" t="s">
        <v>3071</v>
      </c>
      <c r="C906" s="2299">
        <v>180</v>
      </c>
      <c r="D906" s="2134">
        <v>1</v>
      </c>
      <c r="E906" s="2138">
        <f t="shared" si="163"/>
        <v>20699.080000000002</v>
      </c>
      <c r="F906" s="2104">
        <f t="shared" si="164"/>
        <v>20699.080000000002</v>
      </c>
      <c r="G906" s="2105">
        <f t="shared" si="165"/>
        <v>387000</v>
      </c>
      <c r="H906" s="659">
        <f>ROUND(IF('Заказ, cкидки и курсы валют'!$J$23*E906/1000*D906&lt;387,387,'Заказ, cкидки и курсы валют'!$J$23*E906/1000*D906)*(1-'Заказ, cкидки и курсы валют'!$I$12),2)</f>
        <v>387</v>
      </c>
      <c r="I906" s="2091"/>
      <c r="J906" s="1338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464.4</v>
      </c>
    </row>
    <row r="907" spans="1:10" ht="15" thickBot="1">
      <c r="A907" s="493" t="s">
        <v>8205</v>
      </c>
      <c r="B907" s="2174" t="s">
        <v>3072</v>
      </c>
      <c r="C907" s="2299">
        <v>250</v>
      </c>
      <c r="D907" s="2134">
        <v>1</v>
      </c>
      <c r="E907" s="2138">
        <f t="shared" si="163"/>
        <v>26762.76</v>
      </c>
      <c r="F907" s="2104">
        <f t="shared" si="164"/>
        <v>26762.76</v>
      </c>
      <c r="G907" s="2105">
        <f t="shared" si="165"/>
        <v>387000</v>
      </c>
      <c r="H907" s="659">
        <f>ROUND(IF('Заказ, cкидки и курсы валют'!$J$23*E907/1000*D907&lt;387,387,'Заказ, cкидки и курсы валют'!$J$23*E907/1000*D907)*(1-'Заказ, cкидки и курсы валют'!$I$12),2)</f>
        <v>387</v>
      </c>
      <c r="I907" s="2091"/>
      <c r="J907" s="1338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464.4</v>
      </c>
    </row>
    <row r="908" spans="1:10" ht="15" thickBot="1">
      <c r="A908" s="493" t="s">
        <v>8206</v>
      </c>
      <c r="B908" s="2174" t="s">
        <v>3073</v>
      </c>
      <c r="C908" s="2299">
        <v>450</v>
      </c>
      <c r="D908" s="2134">
        <v>1</v>
      </c>
      <c r="E908" s="2138">
        <f t="shared" si="163"/>
        <v>35409.32</v>
      </c>
      <c r="F908" s="2104">
        <f t="shared" si="164"/>
        <v>35409.32</v>
      </c>
      <c r="G908" s="2105">
        <f t="shared" si="165"/>
        <v>407210</v>
      </c>
      <c r="H908" s="659">
        <f>ROUND(IF('Заказ, cкидки и курсы валют'!$J$23*E908/1000*D908&lt;387,387,'Заказ, cкидки и курсы валют'!$J$23*E908/1000*D908)*(1-'Заказ, cкидки и курсы валют'!$I$12),2)</f>
        <v>407.21</v>
      </c>
      <c r="I908" s="2091"/>
      <c r="J908" s="1338">
        <f>ROUND(IF(H908&lt;'Заказ, cкидки и курсы валют'!$B$39,H908*0.54*100/(100-'Заказ, cкидки и курсы валют'!$C$39),IF(H908&lt;'Заказ, cкидки и курсы валют'!$B$40,H908*0.54*100/(100-'Заказ, cкидки и курсы валют'!$C$40),IF(H908&lt;'Заказ, cкидки и курсы валют'!$B$41,H908*0.54*100/(100-'Заказ, cкидки и курсы валют'!$C$41),IF(H908&lt;'Заказ, cкидки и курсы валют'!$B$42,H908*0.54*100/(100-'Заказ, cкидки и курсы валют'!$C$42),IF(H908&lt;'Заказ, cкидки и курсы валют'!$B$43,H908*0.54*100/(100-'Заказ, cкидки и курсы валют'!$C$43),H908))))),2)</f>
        <v>488.65</v>
      </c>
    </row>
    <row r="909" spans="1:10" ht="15" thickBot="1">
      <c r="A909" s="493" t="s">
        <v>8207</v>
      </c>
      <c r="B909" s="2174" t="s">
        <v>3075</v>
      </c>
      <c r="C909" s="2299">
        <v>870</v>
      </c>
      <c r="D909" s="2134">
        <v>1</v>
      </c>
      <c r="E909" s="2138">
        <f t="shared" si="163"/>
        <v>64852.52</v>
      </c>
      <c r="F909" s="2104">
        <f t="shared" si="164"/>
        <v>64852.52</v>
      </c>
      <c r="G909" s="2105">
        <f t="shared" si="165"/>
        <v>745800</v>
      </c>
      <c r="H909" s="659">
        <f>ROUND(IF('Заказ, cкидки и курсы валют'!$J$23*E909/1000*D909&lt;387,387,'Заказ, cкидки и курсы валют'!$J$23*E909/1000*D909)*(1-'Заказ, cкидки и курсы валют'!$I$12),2)</f>
        <v>745.8</v>
      </c>
      <c r="I909" s="2091"/>
      <c r="J909" s="1338">
        <f>ROUND(IF(H909&lt;'Заказ, cкидки и курсы валют'!$B$39,H909*0.54*100/(100-'Заказ, cкидки и курсы валют'!$C$39),IF(H909&lt;'Заказ, cкидки и курсы валют'!$B$40,H909*0.54*100/(100-'Заказ, cкидки и курсы валют'!$C$40),IF(H909&lt;'Заказ, cкидки и курсы валют'!$B$41,H909*0.54*100/(100-'Заказ, cкидки и курсы валют'!$C$41),IF(H909&lt;'Заказ, cкидки и курсы валют'!$B$42,H909*0.54*100/(100-'Заказ, cкидки и курсы валют'!$C$42),IF(H909&lt;'Заказ, cкидки и курсы валют'!$B$43,H909*0.54*100/(100-'Заказ, cкидки и курсы валют'!$C$43),H909))))),2)</f>
        <v>805.46</v>
      </c>
    </row>
    <row r="910" spans="1:10" ht="15" thickBot="1">
      <c r="A910" s="493" t="s">
        <v>12285</v>
      </c>
      <c r="B910" s="2174" t="s">
        <v>3076</v>
      </c>
      <c r="C910" s="2287">
        <v>1385</v>
      </c>
      <c r="D910" s="2134">
        <v>1</v>
      </c>
      <c r="E910" s="2138">
        <f t="shared" ref="E910:E911" si="166">(E877*2)+(1000/D910*7.5)</f>
        <v>115672.78</v>
      </c>
      <c r="F910" s="2104">
        <f t="shared" ref="F910:F911" si="167">ROUND(E910*(1-$F$10),2)</f>
        <v>115672.78</v>
      </c>
      <c r="G910" s="2105">
        <f t="shared" ref="G910:G911" si="168">H910/D910*1000</f>
        <v>1330240</v>
      </c>
      <c r="H910" s="659">
        <f>ROUND(IF('Заказ, cкидки и курсы валют'!$J$23*E910/1000*D910&lt;387,387,'Заказ, cкидки и курсы валют'!$J$23*E910/1000*D910)*(1-'Заказ, cкидки и курсы валют'!$I$12),2)</f>
        <v>1330.24</v>
      </c>
      <c r="I910" s="2091"/>
      <c r="J910" s="1338">
        <f>ROUND(IF(H910&lt;'Заказ, cкидки и курсы валют'!$B$39,H910*0.54*100/(100-'Заказ, cкидки и курсы валют'!$C$39),IF(H910&lt;'Заказ, cкидки и курсы валют'!$B$40,H910*0.54*100/(100-'Заказ, cкидки и курсы валют'!$C$40),IF(H910&lt;'Заказ, cкидки и курсы валют'!$B$41,H910*0.54*100/(100-'Заказ, cкидки и курсы валют'!$C$41),IF(H910&lt;'Заказ, cкидки и курсы валют'!$B$42,H910*0.54*100/(100-'Заказ, cкидки и курсы валют'!$C$42),IF(H910&lt;'Заказ, cкидки и курсы валют'!$B$43,H910*0.54*100/(100-'Заказ, cкидки и курсы валют'!$C$43),H910))))),2)</f>
        <v>1330.24</v>
      </c>
    </row>
    <row r="911" spans="1:10" ht="15" thickBot="1">
      <c r="A911" s="521" t="s">
        <v>12286</v>
      </c>
      <c r="B911" s="2238" t="s">
        <v>3078</v>
      </c>
      <c r="C911" s="2287">
        <v>2300</v>
      </c>
      <c r="D911" s="98">
        <v>1</v>
      </c>
      <c r="E911" s="1597">
        <f t="shared" si="166"/>
        <v>203523.42</v>
      </c>
      <c r="F911" s="775">
        <f t="shared" si="167"/>
        <v>203523.42</v>
      </c>
      <c r="G911" s="776">
        <f t="shared" si="168"/>
        <v>2340520</v>
      </c>
      <c r="H911" s="659">
        <f>ROUND(IF('Заказ, cкидки и курсы валют'!$J$23*E911/1000*D911&lt;387,387,'Заказ, cкидки и курсы валют'!$J$23*E911/1000*D911)*(1-'Заказ, cкидки и курсы валют'!$I$12),2)</f>
        <v>2340.52</v>
      </c>
      <c r="I911" s="170"/>
      <c r="J911" s="1338">
        <f>ROUND(IF(H911&lt;'Заказ, cкидки и курсы валют'!$B$39,H911*0.54*100/(100-'Заказ, cкидки и курсы валют'!$C$39),IF(H911&lt;'Заказ, cкидки и курсы валют'!$B$40,H911*0.54*100/(100-'Заказ, cкидки и курсы валют'!$C$40),IF(H911&lt;'Заказ, cкидки и курсы валют'!$B$41,H911*0.54*100/(100-'Заказ, cкидки и курсы валют'!$C$41),IF(H911&lt;'Заказ, cкидки и курсы валют'!$B$42,H911*0.54*100/(100-'Заказ, cкидки и курсы валют'!$C$42),IF(H911&lt;'Заказ, cкидки и курсы валют'!$B$43,H911*0.54*100/(100-'Заказ, cкидки и курсы валют'!$C$43),H911))))),2)</f>
        <v>2340.52</v>
      </c>
    </row>
    <row r="912" spans="1:10" ht="20.25" customHeight="1" thickBot="1">
      <c r="A912" s="648"/>
      <c r="B912" s="1917"/>
      <c r="C912" s="1342"/>
      <c r="D912" s="42"/>
      <c r="E912" s="448"/>
      <c r="F912" s="63"/>
      <c r="G912" s="420"/>
      <c r="H912" s="13"/>
      <c r="I912" s="13"/>
    </row>
    <row r="913" spans="1:10" ht="21" customHeight="1">
      <c r="A913" s="904"/>
      <c r="B913" s="905"/>
      <c r="C913" s="2383"/>
      <c r="D913" s="64" t="s">
        <v>4021</v>
      </c>
      <c r="E913" s="428"/>
      <c r="F913" s="513"/>
      <c r="G913" s="442"/>
      <c r="H913" s="128"/>
      <c r="I913" s="68"/>
    </row>
    <row r="914" spans="1:10" ht="19.75" customHeight="1">
      <c r="A914" s="890"/>
      <c r="C914" s="2377"/>
      <c r="D914" s="70"/>
      <c r="E914" s="430"/>
      <c r="F914" s="514"/>
      <c r="G914" s="488"/>
      <c r="H914" s="16"/>
      <c r="I914" s="132"/>
    </row>
    <row r="915" spans="1:10" ht="48" hidden="1" customHeight="1">
      <c r="A915" s="890"/>
      <c r="C915" s="2377"/>
      <c r="D915" s="70"/>
      <c r="E915" s="430"/>
      <c r="F915" s="514"/>
      <c r="G915" s="488"/>
      <c r="H915" s="16"/>
      <c r="I915" s="132"/>
    </row>
    <row r="916" spans="1:10" ht="13">
      <c r="A916" s="890"/>
      <c r="C916" s="2377"/>
      <c r="D916" s="70"/>
      <c r="E916" s="430"/>
      <c r="F916" s="514"/>
      <c r="G916" s="488"/>
      <c r="H916" s="16"/>
      <c r="I916" s="132"/>
    </row>
    <row r="917" spans="1:10" ht="18.5" thickBot="1">
      <c r="A917" s="2251" t="s">
        <v>7302</v>
      </c>
      <c r="B917" s="897"/>
      <c r="C917" s="2345"/>
      <c r="D917" s="72"/>
      <c r="E917" s="431"/>
      <c r="F917" s="515"/>
      <c r="G917" s="489"/>
      <c r="H917" s="136"/>
      <c r="I917" s="137"/>
    </row>
    <row r="918" spans="1:10" ht="42" customHeight="1">
      <c r="A918" s="1963" t="s">
        <v>1013</v>
      </c>
      <c r="B918" s="1964" t="s">
        <v>1014</v>
      </c>
      <c r="C918" s="2285" t="s">
        <v>665</v>
      </c>
      <c r="D918" s="153" t="s">
        <v>2923</v>
      </c>
      <c r="E918" s="434" t="s">
        <v>10276</v>
      </c>
      <c r="F918" s="1462" t="s">
        <v>2578</v>
      </c>
      <c r="G918" s="507" t="s">
        <v>2427</v>
      </c>
      <c r="H918" s="327" t="s">
        <v>493</v>
      </c>
      <c r="I918" s="138" t="s">
        <v>4003</v>
      </c>
    </row>
    <row r="919" spans="1:10" ht="13.5" customHeight="1" thickBot="1">
      <c r="A919" s="1519"/>
      <c r="B919" s="1680"/>
      <c r="C919" s="2286" t="s">
        <v>3419</v>
      </c>
      <c r="D919" s="313" t="s">
        <v>2428</v>
      </c>
      <c r="E919" s="437" t="s">
        <v>264</v>
      </c>
      <c r="F919" s="830">
        <f>'Заказ, cкидки и курсы валют'!$I$12</f>
        <v>0</v>
      </c>
      <c r="G919" s="765"/>
      <c r="H919" s="358"/>
      <c r="I919" s="252"/>
    </row>
    <row r="920" spans="1:10" ht="14.15" customHeight="1">
      <c r="A920" s="799" t="s">
        <v>2140</v>
      </c>
      <c r="B920" s="1408" t="s">
        <v>3438</v>
      </c>
      <c r="C920" s="2299">
        <v>42.33</v>
      </c>
      <c r="D920" s="1101">
        <v>500</v>
      </c>
      <c r="E920" s="877">
        <v>2811.68</v>
      </c>
      <c r="F920" s="1550">
        <f>ROUND(E920*(1-$F$10),2)</f>
        <v>2811.68</v>
      </c>
      <c r="G920" s="1331">
        <f>'Заказ, cкидки и курсы валют'!$J$23*F920</f>
        <v>32334.32</v>
      </c>
      <c r="H920" s="310">
        <f>ROUND((D920/1000)*G920,2)</f>
        <v>16167.16</v>
      </c>
      <c r="I920" s="263"/>
    </row>
    <row r="921" spans="1:10" ht="14.15" customHeight="1">
      <c r="A921" s="493" t="s">
        <v>2141</v>
      </c>
      <c r="B921" s="2173" t="s">
        <v>3439</v>
      </c>
      <c r="C921" s="2299">
        <v>50</v>
      </c>
      <c r="D921" s="2167">
        <v>500</v>
      </c>
      <c r="E921" s="877">
        <v>2849.88</v>
      </c>
      <c r="F921" s="2148">
        <f t="shared" ref="F921:F927" si="169">ROUND(E921*(1-$F$10),2)</f>
        <v>2849.88</v>
      </c>
      <c r="G921" s="2149">
        <f>'Заказ, cкидки и курсы валют'!$J$23*F921</f>
        <v>32773.620000000003</v>
      </c>
      <c r="H921" s="2107">
        <f t="shared" ref="H921:H927" si="170">ROUND((D921/1000)*G921,2)</f>
        <v>16386.810000000001</v>
      </c>
      <c r="I921" s="2091"/>
    </row>
    <row r="922" spans="1:10" ht="14.15" customHeight="1">
      <c r="A922" s="493" t="s">
        <v>2142</v>
      </c>
      <c r="B922" s="2173" t="s">
        <v>3069</v>
      </c>
      <c r="C922" s="2299">
        <v>90</v>
      </c>
      <c r="D922" s="2167">
        <v>250</v>
      </c>
      <c r="E922" s="877">
        <v>4296.9399999999996</v>
      </c>
      <c r="F922" s="2148">
        <f t="shared" si="169"/>
        <v>4296.9399999999996</v>
      </c>
      <c r="G922" s="2149">
        <f>'Заказ, cкидки и курсы валют'!$J$23*F922</f>
        <v>49414.81</v>
      </c>
      <c r="H922" s="2107">
        <f t="shared" si="170"/>
        <v>12353.7</v>
      </c>
      <c r="I922" s="2091"/>
    </row>
    <row r="923" spans="1:10" ht="14.15" customHeight="1">
      <c r="A923" s="493" t="s">
        <v>2143</v>
      </c>
      <c r="B923" s="2173" t="s">
        <v>3070</v>
      </c>
      <c r="C923" s="2299">
        <v>160</v>
      </c>
      <c r="D923" s="2167">
        <v>150</v>
      </c>
      <c r="E923" s="877">
        <v>6214.34</v>
      </c>
      <c r="F923" s="2148">
        <f t="shared" si="169"/>
        <v>6214.34</v>
      </c>
      <c r="G923" s="2149">
        <f>'Заказ, cкидки и курсы валют'!$J$23*F923</f>
        <v>71464.91</v>
      </c>
      <c r="H923" s="2107">
        <f t="shared" si="170"/>
        <v>10719.74</v>
      </c>
      <c r="I923" s="2091"/>
    </row>
    <row r="924" spans="1:10" ht="14.15" customHeight="1">
      <c r="A924" s="493" t="s">
        <v>2144</v>
      </c>
      <c r="B924" s="2173" t="s">
        <v>3071</v>
      </c>
      <c r="C924" s="2299">
        <v>160</v>
      </c>
      <c r="D924" s="2167">
        <v>100</v>
      </c>
      <c r="E924" s="877">
        <v>6454.39</v>
      </c>
      <c r="F924" s="2148">
        <f t="shared" si="169"/>
        <v>6454.39</v>
      </c>
      <c r="G924" s="2149">
        <f>'Заказ, cкидки и курсы валют'!$J$23*F924</f>
        <v>74225.485000000001</v>
      </c>
      <c r="H924" s="2107">
        <f t="shared" si="170"/>
        <v>7422.55</v>
      </c>
      <c r="I924" s="2091"/>
    </row>
    <row r="925" spans="1:10" ht="14.15" customHeight="1">
      <c r="A925" s="493" t="s">
        <v>2145</v>
      </c>
      <c r="B925" s="2173" t="s">
        <v>3072</v>
      </c>
      <c r="C925" s="2299">
        <v>250</v>
      </c>
      <c r="D925" s="2167">
        <v>90</v>
      </c>
      <c r="E925" s="877">
        <v>10024.540000000001</v>
      </c>
      <c r="F925" s="2148">
        <f t="shared" si="169"/>
        <v>10024.540000000001</v>
      </c>
      <c r="G925" s="2149">
        <f>'Заказ, cкидки и курсы валют'!$J$23*F925</f>
        <v>115282.21</v>
      </c>
      <c r="H925" s="2107">
        <f t="shared" si="170"/>
        <v>10375.4</v>
      </c>
      <c r="I925" s="2091"/>
    </row>
    <row r="926" spans="1:10" ht="14.15" customHeight="1">
      <c r="A926" s="493" t="s">
        <v>2146</v>
      </c>
      <c r="B926" s="2173" t="s">
        <v>3073</v>
      </c>
      <c r="C926" s="2299">
        <v>360</v>
      </c>
      <c r="D926" s="2167">
        <v>60</v>
      </c>
      <c r="E926" s="877">
        <v>13267.36</v>
      </c>
      <c r="F926" s="2148">
        <f t="shared" si="169"/>
        <v>13267.36</v>
      </c>
      <c r="G926" s="2149">
        <f>'Заказ, cкидки и курсы валют'!$J$23*F926</f>
        <v>152574.64000000001</v>
      </c>
      <c r="H926" s="2107">
        <f t="shared" si="170"/>
        <v>9154.48</v>
      </c>
      <c r="I926" s="2091"/>
    </row>
    <row r="927" spans="1:10" ht="14.15" customHeight="1">
      <c r="A927" s="493" t="s">
        <v>2147</v>
      </c>
      <c r="B927" s="2173" t="s">
        <v>3075</v>
      </c>
      <c r="C927" s="2299">
        <v>711.11</v>
      </c>
      <c r="D927" s="2167">
        <v>25</v>
      </c>
      <c r="E927" s="877">
        <v>27807.21</v>
      </c>
      <c r="F927" s="2148">
        <f t="shared" si="169"/>
        <v>27807.21</v>
      </c>
      <c r="G927" s="2149">
        <f>'Заказ, cкидки и курсы валют'!$J$23*F927</f>
        <v>319782.91499999998</v>
      </c>
      <c r="H927" s="2107">
        <f t="shared" si="170"/>
        <v>7994.57</v>
      </c>
      <c r="I927" s="2091"/>
    </row>
    <row r="928" spans="1:10" ht="14.15" customHeight="1">
      <c r="A928" s="493" t="s">
        <v>10579</v>
      </c>
      <c r="B928" s="2173" t="s">
        <v>3076</v>
      </c>
      <c r="C928" s="2287">
        <v>1208</v>
      </c>
      <c r="D928" s="2173">
        <v>15</v>
      </c>
      <c r="E928" s="877">
        <v>50820.32</v>
      </c>
      <c r="F928" s="2148">
        <f t="shared" ref="F928" si="171">ROUND(E928*(1-$F$10),2)</f>
        <v>50820.32</v>
      </c>
      <c r="G928" s="2149">
        <f>'Заказ, cкидки и курсы валют'!$J$23*F928</f>
        <v>584433.68000000005</v>
      </c>
      <c r="H928" s="2107">
        <f t="shared" ref="H928" si="172">ROUND((D928/1000)*G928,2)</f>
        <v>8766.51</v>
      </c>
      <c r="I928" s="2091"/>
      <c r="J928" s="653"/>
    </row>
    <row r="929" spans="1:10" ht="14.15" customHeight="1" thickBot="1">
      <c r="A929" s="521" t="s">
        <v>12287</v>
      </c>
      <c r="B929" s="1410" t="s">
        <v>3078</v>
      </c>
      <c r="C929" s="2287">
        <v>2000</v>
      </c>
      <c r="D929" s="1410">
        <v>10</v>
      </c>
      <c r="E929" s="877">
        <v>89448.15</v>
      </c>
      <c r="F929" s="1553">
        <f t="shared" ref="F929" si="173">ROUND(E929*(1-$F$10),2)</f>
        <v>89448.15</v>
      </c>
      <c r="G929" s="1011">
        <f>'Заказ, cкидки и курсы валют'!$J$23*F929</f>
        <v>1028653.725</v>
      </c>
      <c r="H929" s="142">
        <f t="shared" ref="H929" si="174">ROUND((D929/1000)*G929,2)</f>
        <v>10286.540000000001</v>
      </c>
      <c r="I929" s="170"/>
      <c r="J929" s="653"/>
    </row>
    <row r="930" spans="1:10" ht="18.75" customHeight="1" thickBot="1">
      <c r="A930" s="648"/>
      <c r="B930" s="1917"/>
      <c r="C930" s="1342"/>
      <c r="D930" s="42"/>
      <c r="E930" s="448"/>
      <c r="F930" s="63"/>
      <c r="G930" s="420"/>
      <c r="H930" s="13"/>
      <c r="I930" s="13"/>
      <c r="J930" s="653"/>
    </row>
    <row r="931" spans="1:10" ht="18">
      <c r="A931" s="904"/>
      <c r="B931" s="905"/>
      <c r="C931" s="2383"/>
      <c r="D931" s="64" t="s">
        <v>4021</v>
      </c>
      <c r="E931" s="428"/>
      <c r="F931" s="513"/>
      <c r="G931" s="461"/>
      <c r="H931" s="128"/>
      <c r="I931" s="68"/>
      <c r="J931" s="653"/>
    </row>
    <row r="932" spans="1:10" ht="13">
      <c r="A932" s="890"/>
      <c r="C932" s="2377"/>
      <c r="D932" s="70"/>
      <c r="E932" s="430"/>
      <c r="F932" s="514"/>
      <c r="G932" s="488"/>
      <c r="H932" s="16"/>
      <c r="I932" s="132"/>
      <c r="J932" s="653"/>
    </row>
    <row r="933" spans="1:10" ht="13">
      <c r="A933" s="890"/>
      <c r="C933" s="2377"/>
      <c r="D933" s="70"/>
      <c r="E933" s="430"/>
      <c r="F933" s="514"/>
      <c r="G933" s="488"/>
      <c r="H933" s="16"/>
      <c r="I933" s="132"/>
      <c r="J933" s="653"/>
    </row>
    <row r="934" spans="1:10" ht="13">
      <c r="A934" s="890"/>
      <c r="C934" s="2377"/>
      <c r="D934" s="70"/>
      <c r="E934" s="430"/>
      <c r="F934" s="514"/>
      <c r="G934" s="488"/>
      <c r="H934" s="16"/>
      <c r="I934" s="132"/>
      <c r="J934" s="653"/>
    </row>
    <row r="935" spans="1:10" ht="18.5" thickBot="1">
      <c r="A935" s="2044" t="s">
        <v>7303</v>
      </c>
      <c r="B935" s="2043"/>
      <c r="C935" s="2345"/>
      <c r="D935" s="136"/>
      <c r="E935" s="438"/>
      <c r="F935" s="515"/>
      <c r="G935" s="489"/>
      <c r="H935" s="136"/>
      <c r="I935" s="137"/>
    </row>
    <row r="936" spans="1:10" ht="30">
      <c r="A936" s="1519" t="s">
        <v>1013</v>
      </c>
      <c r="B936" s="1520" t="s">
        <v>1014</v>
      </c>
      <c r="C936" s="2286" t="s">
        <v>665</v>
      </c>
      <c r="D936" s="158" t="s">
        <v>2923</v>
      </c>
      <c r="E936" s="432" t="s">
        <v>10276</v>
      </c>
      <c r="F936" s="516" t="s">
        <v>2578</v>
      </c>
      <c r="G936" s="506" t="s">
        <v>2427</v>
      </c>
      <c r="H936" s="264" t="s">
        <v>493</v>
      </c>
      <c r="I936" s="160" t="s">
        <v>4003</v>
      </c>
      <c r="J936" s="2868" t="s">
        <v>11229</v>
      </c>
    </row>
    <row r="937" spans="1:10" ht="21" customHeight="1" thickBot="1">
      <c r="A937" s="1519"/>
      <c r="B937" s="1680"/>
      <c r="C937" s="2286" t="s">
        <v>3419</v>
      </c>
      <c r="D937" s="313" t="s">
        <v>2428</v>
      </c>
      <c r="E937" s="437" t="s">
        <v>264</v>
      </c>
      <c r="F937" s="830">
        <f>'Заказ, cкидки и курсы валют'!$I$12</f>
        <v>0</v>
      </c>
      <c r="G937" s="765"/>
      <c r="H937" s="358"/>
      <c r="I937" s="252"/>
      <c r="J937" s="2873"/>
    </row>
    <row r="938" spans="1:10" ht="14.15" customHeight="1">
      <c r="A938" s="799" t="s">
        <v>2148</v>
      </c>
      <c r="B938" s="1877" t="s">
        <v>3438</v>
      </c>
      <c r="C938" s="2299">
        <v>42.33</v>
      </c>
      <c r="D938" s="316">
        <v>50</v>
      </c>
      <c r="E938" s="1603">
        <f t="shared" ref="E938:E944" si="175">E920*1.2</f>
        <v>3374.0159999999996</v>
      </c>
      <c r="F938" s="779">
        <f>ROUND(E938*(1-$F$10),2)</f>
        <v>3374.02</v>
      </c>
      <c r="G938" s="780">
        <f>'Заказ, cкидки и курсы валют'!$J$23*F938</f>
        <v>38801.230000000003</v>
      </c>
      <c r="H938" s="310">
        <f>ROUND((D938/1000)*G938,2)</f>
        <v>1940.06</v>
      </c>
      <c r="I938" s="263"/>
      <c r="J938" s="96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1940.06</v>
      </c>
    </row>
    <row r="939" spans="1:10" ht="14.15" customHeight="1">
      <c r="A939" s="493" t="s">
        <v>2149</v>
      </c>
      <c r="B939" s="490" t="s">
        <v>3439</v>
      </c>
      <c r="C939" s="2299">
        <v>50</v>
      </c>
      <c r="D939" s="40">
        <v>30</v>
      </c>
      <c r="E939" s="1602">
        <f t="shared" si="175"/>
        <v>3419.8560000000002</v>
      </c>
      <c r="F939" s="471">
        <f t="shared" ref="F939:F944" si="176">ROUND(E939*(1-$F$10),2)</f>
        <v>3419.86</v>
      </c>
      <c r="G939" s="691">
        <f>'Заказ, cкидки и курсы валют'!$J$23*F939</f>
        <v>39328.39</v>
      </c>
      <c r="H939" s="96">
        <f t="shared" ref="H939:H944" si="177">ROUND((D939/1000)*G939,2)</f>
        <v>1179.8499999999999</v>
      </c>
      <c r="I939" s="168"/>
      <c r="J939" s="96">
        <f>ROUND(IF(H939&lt;'Заказ, cкидки и курсы валют'!$B$39,H939*0.54*100/(100-'Заказ, cкидки и курсы валют'!$C$39),IF(H939&lt;'Заказ, cкидки и курсы валют'!$B$40,H939*0.54*100/(100-'Заказ, cкидки и курсы валют'!$C$40),IF(H939&lt;'Заказ, cкидки и курсы валют'!$B$41,H939*0.54*100/(100-'Заказ, cкидки и курсы валют'!$C$41),IF(H939&lt;'Заказ, cкидки и курсы валют'!$B$42,H939*0.54*100/(100-'Заказ, cкидки и курсы валют'!$C$42),IF(H939&lt;'Заказ, cкидки и курсы валют'!$B$43,H939*0.54*100/(100-'Заказ, cкидки и курсы валют'!$C$43),H939))))),2)</f>
        <v>1179.8499999999999</v>
      </c>
    </row>
    <row r="940" spans="1:10" ht="14.15" customHeight="1">
      <c r="A940" s="493" t="s">
        <v>2150</v>
      </c>
      <c r="B940" s="490" t="s">
        <v>3069</v>
      </c>
      <c r="C940" s="2299">
        <v>90</v>
      </c>
      <c r="D940" s="40">
        <v>25</v>
      </c>
      <c r="E940" s="1602">
        <f t="shared" si="175"/>
        <v>5156.3279999999995</v>
      </c>
      <c r="F940" s="471">
        <f t="shared" si="176"/>
        <v>5156.33</v>
      </c>
      <c r="G940" s="691">
        <f>'Заказ, cкидки и курсы валют'!$J$23*F940</f>
        <v>59297.794999999998</v>
      </c>
      <c r="H940" s="96">
        <f t="shared" si="177"/>
        <v>1482.44</v>
      </c>
      <c r="I940" s="168"/>
      <c r="J940" s="96">
        <f>ROUND(IF(H940&lt;'Заказ, cкидки и курсы валют'!$B$39,H940*0.54*100/(100-'Заказ, cкидки и курсы валют'!$C$39),IF(H940&lt;'Заказ, cкидки и курсы валют'!$B$40,H940*0.54*100/(100-'Заказ, cкидки и курсы валют'!$C$40),IF(H940&lt;'Заказ, cкидки и курсы валют'!$B$41,H940*0.54*100/(100-'Заказ, cкидки и курсы валют'!$C$41),IF(H940&lt;'Заказ, cкидки и курсы валют'!$B$42,H940*0.54*100/(100-'Заказ, cкидки и курсы валют'!$C$42),IF(H940&lt;'Заказ, cкидки и курсы валют'!$B$43,H940*0.54*100/(100-'Заказ, cкидки и курсы валют'!$C$43),H940))))),2)</f>
        <v>1482.44</v>
      </c>
    </row>
    <row r="941" spans="1:10" ht="14.15" customHeight="1">
      <c r="A941" s="493" t="s">
        <v>2151</v>
      </c>
      <c r="B941" s="490" t="s">
        <v>3070</v>
      </c>
      <c r="C941" s="2299">
        <v>160</v>
      </c>
      <c r="D941" s="40">
        <v>15</v>
      </c>
      <c r="E941" s="1602">
        <f t="shared" si="175"/>
        <v>7457.2079999999996</v>
      </c>
      <c r="F941" s="471">
        <f t="shared" si="176"/>
        <v>7457.21</v>
      </c>
      <c r="G941" s="691">
        <f>'Заказ, cкидки и курсы валют'!$J$23*F941</f>
        <v>85757.914999999994</v>
      </c>
      <c r="H941" s="96">
        <f t="shared" si="177"/>
        <v>1286.3699999999999</v>
      </c>
      <c r="I941" s="168"/>
      <c r="J941" s="96">
        <f>ROUND(IF(H941&lt;'Заказ, cкидки и курсы валют'!$B$39,H941*0.54*100/(100-'Заказ, cкидки и курсы валют'!$C$39),IF(H941&lt;'Заказ, cкидки и курсы валют'!$B$40,H941*0.54*100/(100-'Заказ, cкидки и курсы валют'!$C$40),IF(H941&lt;'Заказ, cкидки и курсы валют'!$B$41,H941*0.54*100/(100-'Заказ, cкидки и курсы валют'!$C$41),IF(H941&lt;'Заказ, cкидки и курсы валют'!$B$42,H941*0.54*100/(100-'Заказ, cкидки и курсы валют'!$C$42),IF(H941&lt;'Заказ, cкидки и курсы валют'!$B$43,H941*0.54*100/(100-'Заказ, cкидки и курсы валют'!$C$43),H941))))),2)</f>
        <v>1286.3699999999999</v>
      </c>
    </row>
    <row r="942" spans="1:10" ht="14.15" customHeight="1">
      <c r="A942" s="493" t="s">
        <v>2152</v>
      </c>
      <c r="B942" s="490" t="s">
        <v>3071</v>
      </c>
      <c r="C942" s="2299">
        <v>160</v>
      </c>
      <c r="D942" s="40">
        <v>10</v>
      </c>
      <c r="E942" s="1602">
        <f t="shared" si="175"/>
        <v>7745.268</v>
      </c>
      <c r="F942" s="471">
        <f t="shared" si="176"/>
        <v>7745.27</v>
      </c>
      <c r="G942" s="691">
        <f>'Заказ, cкидки и курсы валют'!$J$23*F942</f>
        <v>89070.60500000001</v>
      </c>
      <c r="H942" s="96">
        <f t="shared" si="177"/>
        <v>890.71</v>
      </c>
      <c r="I942" s="168"/>
      <c r="J942" s="96">
        <f>ROUND(IF(H942&lt;'Заказ, cкидки и курсы валют'!$B$39,H942*0.54*100/(100-'Заказ, cкидки и курсы валют'!$C$39),IF(H942&lt;'Заказ, cкидки и курсы валют'!$B$40,H942*0.54*100/(100-'Заказ, cкидки и курсы валют'!$C$40),IF(H942&lt;'Заказ, cкидки и курсы валют'!$B$41,H942*0.54*100/(100-'Заказ, cкидки и курсы валют'!$C$41),IF(H942&lt;'Заказ, cкидки и курсы валют'!$B$42,H942*0.54*100/(100-'Заказ, cкидки и курсы валют'!$C$42),IF(H942&lt;'Заказ, cкидки и курсы валют'!$B$43,H942*0.54*100/(100-'Заказ, cкидки и курсы валют'!$C$43),H942))))),2)</f>
        <v>961.97</v>
      </c>
    </row>
    <row r="943" spans="1:10" ht="14.15" customHeight="1">
      <c r="A943" s="493" t="s">
        <v>2153</v>
      </c>
      <c r="B943" s="490" t="s">
        <v>3072</v>
      </c>
      <c r="C943" s="2299">
        <v>250</v>
      </c>
      <c r="D943" s="40">
        <v>10</v>
      </c>
      <c r="E943" s="1602">
        <f t="shared" si="175"/>
        <v>12029.448</v>
      </c>
      <c r="F943" s="471">
        <f t="shared" si="176"/>
        <v>12029.45</v>
      </c>
      <c r="G943" s="691">
        <f>'Заказ, cкидки и курсы валют'!$J$23*F943</f>
        <v>138338.67500000002</v>
      </c>
      <c r="H943" s="96">
        <f t="shared" si="177"/>
        <v>1383.39</v>
      </c>
      <c r="I943" s="168"/>
      <c r="J943" s="96">
        <f>ROUND(IF(H943&lt;'Заказ, cкидки и курсы валют'!$B$39,H943*0.54*100/(100-'Заказ, cкидки и курсы валют'!$C$39),IF(H943&lt;'Заказ, cкидки и курсы валют'!$B$40,H943*0.54*100/(100-'Заказ, cкидки и курсы валют'!$C$40),IF(H943&lt;'Заказ, cкидки и курсы валют'!$B$41,H943*0.54*100/(100-'Заказ, cкидки и курсы валют'!$C$41),IF(H943&lt;'Заказ, cкидки и курсы валют'!$B$42,H943*0.54*100/(100-'Заказ, cкидки и курсы валют'!$C$42),IF(H943&lt;'Заказ, cкидки и курсы валют'!$B$43,H943*0.54*100/(100-'Заказ, cкидки и курсы валют'!$C$43),H943))))),2)</f>
        <v>1383.39</v>
      </c>
    </row>
    <row r="944" spans="1:10" ht="14.15" customHeight="1" thickBot="1">
      <c r="A944" s="521" t="s">
        <v>2154</v>
      </c>
      <c r="B944" s="1878" t="s">
        <v>3073</v>
      </c>
      <c r="C944" s="2299">
        <v>360</v>
      </c>
      <c r="D944" s="172">
        <v>5</v>
      </c>
      <c r="E944" s="1604">
        <f t="shared" si="175"/>
        <v>15920.832</v>
      </c>
      <c r="F944" s="775">
        <f t="shared" si="176"/>
        <v>15920.83</v>
      </c>
      <c r="G944" s="776">
        <f>'Заказ, cкидки и курсы валют'!$J$23*F944</f>
        <v>183089.54500000001</v>
      </c>
      <c r="H944" s="142">
        <f t="shared" si="177"/>
        <v>915.45</v>
      </c>
      <c r="I944" s="170"/>
      <c r="J944" s="96">
        <f>ROUND(IF(H944&lt;'Заказ, cкидки и курсы валют'!$B$39,H944*0.54*100/(100-'Заказ, cкидки и курсы валют'!$C$39),IF(H944&lt;'Заказ, cкидки и курсы валют'!$B$40,H944*0.54*100/(100-'Заказ, cкидки и курсы валют'!$C$40),IF(H944&lt;'Заказ, cкидки и курсы валют'!$B$41,H944*0.54*100/(100-'Заказ, cкидки и курсы валют'!$C$41),IF(H944&lt;'Заказ, cкидки и курсы валют'!$B$42,H944*0.54*100/(100-'Заказ, cкидки и курсы валют'!$C$42),IF(H944&lt;'Заказ, cкидки и курсы валют'!$B$43,H944*0.54*100/(100-'Заказ, cкидки и курсы валют'!$C$43),H944))))),2)</f>
        <v>988.69</v>
      </c>
    </row>
    <row r="945" spans="1:10" ht="21" customHeight="1" thickBot="1">
      <c r="A945" s="648"/>
      <c r="B945" s="1917"/>
      <c r="C945" s="1342"/>
      <c r="D945" s="42"/>
      <c r="E945" s="448"/>
      <c r="F945" s="63"/>
      <c r="G945" s="420"/>
      <c r="H945" s="13"/>
      <c r="I945" s="13"/>
    </row>
    <row r="946" spans="1:10" ht="24" customHeight="1">
      <c r="A946" s="904"/>
      <c r="B946" s="905"/>
      <c r="C946" s="2383"/>
      <c r="D946" s="64" t="s">
        <v>4021</v>
      </c>
      <c r="E946" s="428"/>
      <c r="F946" s="513"/>
      <c r="G946" s="442"/>
      <c r="H946" s="128"/>
      <c r="I946" s="68"/>
    </row>
    <row r="947" spans="1:10" ht="13.5" customHeight="1">
      <c r="A947" s="890"/>
      <c r="C947" s="2377"/>
      <c r="D947" s="70"/>
      <c r="E947" s="430"/>
      <c r="F947" s="514"/>
      <c r="G947" s="488"/>
      <c r="H947" s="16"/>
      <c r="I947" s="132"/>
    </row>
    <row r="948" spans="1:10" ht="26.25" customHeight="1">
      <c r="A948" s="890"/>
      <c r="C948" s="2377"/>
      <c r="D948" s="70"/>
      <c r="E948" s="430"/>
      <c r="F948" s="514"/>
      <c r="G948" s="488"/>
      <c r="H948" s="16"/>
      <c r="I948" s="132"/>
    </row>
    <row r="949" spans="1:10" ht="13.5" customHeight="1">
      <c r="A949" s="890"/>
      <c r="C949" s="2377"/>
      <c r="D949" s="70"/>
      <c r="E949" s="430"/>
      <c r="F949" s="514"/>
      <c r="G949" s="488"/>
      <c r="H949" s="16"/>
      <c r="I949" s="132"/>
    </row>
    <row r="950" spans="1:10" ht="14.15" customHeight="1" thickBot="1">
      <c r="A950" s="1835" t="s">
        <v>7304</v>
      </c>
      <c r="B950" s="1836"/>
      <c r="C950" s="2345"/>
      <c r="D950" s="72"/>
      <c r="E950" s="431"/>
      <c r="F950" s="515"/>
      <c r="G950" s="489"/>
      <c r="H950" s="136"/>
      <c r="I950" s="137"/>
    </row>
    <row r="951" spans="1:10" ht="43.5" customHeight="1">
      <c r="A951" s="1519" t="s">
        <v>1013</v>
      </c>
      <c r="B951" s="1520" t="s">
        <v>1014</v>
      </c>
      <c r="C951" s="2286" t="s">
        <v>665</v>
      </c>
      <c r="D951" s="158" t="s">
        <v>2923</v>
      </c>
      <c r="E951" s="432" t="s">
        <v>10276</v>
      </c>
      <c r="F951" s="516" t="s">
        <v>2578</v>
      </c>
      <c r="G951" s="506" t="s">
        <v>2427</v>
      </c>
      <c r="H951" s="264" t="s">
        <v>493</v>
      </c>
      <c r="I951" s="160" t="s">
        <v>4003</v>
      </c>
      <c r="J951" s="2868" t="s">
        <v>11229</v>
      </c>
    </row>
    <row r="952" spans="1:10" ht="21" customHeight="1" thickBot="1">
      <c r="A952" s="1519"/>
      <c r="B952" s="1680"/>
      <c r="C952" s="2286" t="s">
        <v>3419</v>
      </c>
      <c r="D952" s="313" t="s">
        <v>2428</v>
      </c>
      <c r="E952" s="437" t="s">
        <v>264</v>
      </c>
      <c r="F952" s="830">
        <f>'Заказ, cкидки и курсы валют'!$I$12</f>
        <v>0</v>
      </c>
      <c r="G952" s="765"/>
      <c r="H952" s="358"/>
      <c r="I952" s="252"/>
      <c r="J952" s="2873"/>
    </row>
    <row r="953" spans="1:10" ht="14.15" customHeight="1" thickBot="1">
      <c r="A953" s="799" t="s">
        <v>8208</v>
      </c>
      <c r="B953" s="1877" t="s">
        <v>3438</v>
      </c>
      <c r="C953" s="2299">
        <v>42.33</v>
      </c>
      <c r="D953" s="792">
        <v>5</v>
      </c>
      <c r="E953" s="2737">
        <f t="shared" ref="E953:E960" si="178">(E920*2)+(1000/D953*7.5)</f>
        <v>7123.36</v>
      </c>
      <c r="F953" s="779">
        <f>ROUND(E953*(1-$F$10),2)</f>
        <v>7123.36</v>
      </c>
      <c r="G953" s="780">
        <f>H953/D953*1000</f>
        <v>81917.999999999985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409.59</v>
      </c>
      <c r="I953" s="260"/>
      <c r="J953" s="311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491.51</v>
      </c>
    </row>
    <row r="954" spans="1:10" ht="14.15" customHeight="1" thickBot="1">
      <c r="A954" s="493" t="s">
        <v>8209</v>
      </c>
      <c r="B954" s="2157" t="s">
        <v>3439</v>
      </c>
      <c r="C954" s="2299">
        <v>50</v>
      </c>
      <c r="D954" s="2134">
        <v>2</v>
      </c>
      <c r="E954" s="2738">
        <f t="shared" si="178"/>
        <v>9449.76</v>
      </c>
      <c r="F954" s="2104">
        <f t="shared" ref="F954:F960" si="179">ROUND(E954*(1-$F$10),2)</f>
        <v>9449.76</v>
      </c>
      <c r="G954" s="2105">
        <f t="shared" ref="G954:G960" si="180">H954/D954*1000</f>
        <v>193500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387</v>
      </c>
      <c r="I954" s="2122"/>
      <c r="J954" s="2109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464.4</v>
      </c>
    </row>
    <row r="955" spans="1:10" ht="14.15" customHeight="1" thickBot="1">
      <c r="A955" s="493" t="s">
        <v>8210</v>
      </c>
      <c r="B955" s="2157" t="s">
        <v>3069</v>
      </c>
      <c r="C955" s="2299">
        <v>90</v>
      </c>
      <c r="D955" s="2134">
        <v>2</v>
      </c>
      <c r="E955" s="2738">
        <f t="shared" si="178"/>
        <v>12343.88</v>
      </c>
      <c r="F955" s="2104">
        <f t="shared" si="179"/>
        <v>12343.88</v>
      </c>
      <c r="G955" s="2105">
        <f t="shared" si="180"/>
        <v>193500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2122"/>
      <c r="J955" s="2109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464.4</v>
      </c>
    </row>
    <row r="956" spans="1:10" ht="14.15" customHeight="1" thickBot="1">
      <c r="A956" s="493" t="s">
        <v>8211</v>
      </c>
      <c r="B956" s="2157" t="s">
        <v>3070</v>
      </c>
      <c r="C956" s="2299">
        <v>160</v>
      </c>
      <c r="D956" s="2134">
        <v>1</v>
      </c>
      <c r="E956" s="2738">
        <f t="shared" si="178"/>
        <v>19928.68</v>
      </c>
      <c r="F956" s="2104">
        <f t="shared" si="179"/>
        <v>19928.68</v>
      </c>
      <c r="G956" s="2105">
        <f t="shared" si="180"/>
        <v>387000</v>
      </c>
      <c r="H956" s="659">
        <f>ROUND(IF('Заказ, cкидки и курсы валют'!$J$23*E956/1000*D956&lt;387,387,'Заказ, cкидки и курсы валют'!$J$23*E956/1000*D956)*(1-'Заказ, cкидки и курсы валют'!$I$12),2)</f>
        <v>387</v>
      </c>
      <c r="I956" s="2122"/>
      <c r="J956" s="2109">
        <f>ROUND(IF(H956&lt;'Заказ, cкидки и курсы валют'!$B$39,H956*0.54*100/(100-'Заказ, cкидки и курсы валют'!$C$39),IF(H956&lt;'Заказ, cкидки и курсы валют'!$B$40,H956*0.54*100/(100-'Заказ, cкидки и курсы валют'!$C$40),IF(H956&lt;'Заказ, cкидки и курсы валют'!$B$41,H956*0.54*100/(100-'Заказ, cкидки и курсы валют'!$C$41),IF(H956&lt;'Заказ, cкидки и курсы валют'!$B$42,H956*0.54*100/(100-'Заказ, cкидки и курсы валют'!$C$42),IF(H956&lt;'Заказ, cкидки и курсы валют'!$B$43,H956*0.54*100/(100-'Заказ, cкидки и курсы валют'!$C$43),H956))))),2)</f>
        <v>464.4</v>
      </c>
    </row>
    <row r="957" spans="1:10" ht="14.15" customHeight="1" thickBot="1">
      <c r="A957" s="493" t="s">
        <v>8212</v>
      </c>
      <c r="B957" s="2157" t="s">
        <v>3071</v>
      </c>
      <c r="C957" s="2299">
        <v>160</v>
      </c>
      <c r="D957" s="2134">
        <v>1</v>
      </c>
      <c r="E957" s="2738">
        <f t="shared" si="178"/>
        <v>20408.78</v>
      </c>
      <c r="F957" s="2104">
        <f t="shared" si="179"/>
        <v>20408.78</v>
      </c>
      <c r="G957" s="2105">
        <f t="shared" si="180"/>
        <v>387000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2122"/>
      <c r="J957" s="2109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464.4</v>
      </c>
    </row>
    <row r="958" spans="1:10" ht="14.15" customHeight="1" thickBot="1">
      <c r="A958" s="493" t="s">
        <v>8213</v>
      </c>
      <c r="B958" s="2157" t="s">
        <v>3072</v>
      </c>
      <c r="C958" s="2299">
        <v>250</v>
      </c>
      <c r="D958" s="2134">
        <v>1</v>
      </c>
      <c r="E958" s="2738">
        <f t="shared" si="178"/>
        <v>27549.08</v>
      </c>
      <c r="F958" s="2104">
        <f t="shared" si="179"/>
        <v>27549.08</v>
      </c>
      <c r="G958" s="2105">
        <f t="shared" si="180"/>
        <v>387000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2122"/>
      <c r="J958" s="2109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464.4</v>
      </c>
    </row>
    <row r="959" spans="1:10" ht="14.15" customHeight="1" thickBot="1">
      <c r="A959" s="493" t="s">
        <v>8214</v>
      </c>
      <c r="B959" s="2157" t="s">
        <v>3073</v>
      </c>
      <c r="C959" s="2299">
        <v>360</v>
      </c>
      <c r="D959" s="2134">
        <v>1</v>
      </c>
      <c r="E959" s="2738">
        <f t="shared" si="178"/>
        <v>34034.720000000001</v>
      </c>
      <c r="F959" s="2104">
        <f t="shared" si="179"/>
        <v>34034.720000000001</v>
      </c>
      <c r="G959" s="2105">
        <f t="shared" si="180"/>
        <v>391400</v>
      </c>
      <c r="H959" s="659">
        <f>ROUND(IF('Заказ, cкидки и курсы валют'!$J$23*E959/1000*D959&lt;387,387,'Заказ, cкидки и курсы валют'!$J$23*E959/1000*D959)*(1-'Заказ, cкидки и курсы валют'!$I$12),2)</f>
        <v>391.4</v>
      </c>
      <c r="I959" s="2122"/>
      <c r="J959" s="2109">
        <f>ROUND(IF(H959&lt;'Заказ, cкидки и курсы валют'!$B$39,H959*0.54*100/(100-'Заказ, cкидки и курсы валют'!$C$39),IF(H959&lt;'Заказ, cкидки и курсы валют'!$B$40,H959*0.54*100/(100-'Заказ, cкидки и курсы валют'!$C$40),IF(H959&lt;'Заказ, cкидки и курсы валют'!$B$41,H959*0.54*100/(100-'Заказ, cкидки и курсы валют'!$C$41),IF(H959&lt;'Заказ, cкидки и курсы валют'!$B$42,H959*0.54*100/(100-'Заказ, cкидки и курсы валют'!$C$42),IF(H959&lt;'Заказ, cкидки и курсы валют'!$B$43,H959*0.54*100/(100-'Заказ, cкидки и курсы валют'!$C$43),H959))))),2)</f>
        <v>469.68</v>
      </c>
    </row>
    <row r="960" spans="1:10" ht="14.15" customHeight="1" thickBot="1">
      <c r="A960" s="493" t="s">
        <v>8215</v>
      </c>
      <c r="B960" s="2157" t="s">
        <v>3075</v>
      </c>
      <c r="C960" s="2299">
        <v>711.11</v>
      </c>
      <c r="D960" s="2134">
        <v>1</v>
      </c>
      <c r="E960" s="2738">
        <f t="shared" si="178"/>
        <v>63114.42</v>
      </c>
      <c r="F960" s="2104">
        <f t="shared" si="179"/>
        <v>63114.42</v>
      </c>
      <c r="G960" s="2105">
        <f t="shared" si="180"/>
        <v>725820</v>
      </c>
      <c r="H960" s="659">
        <f>ROUND(IF('Заказ, cкидки и курсы валют'!$J$23*E960/1000*D960&lt;387,387,'Заказ, cкидки и курсы валют'!$J$23*E960/1000*D960)*(1-'Заказ, cкидки и курсы валют'!$I$12),2)</f>
        <v>725.82</v>
      </c>
      <c r="I960" s="2122"/>
      <c r="J960" s="2109">
        <f>ROUND(IF(H960&lt;'Заказ, cкидки и курсы валют'!$B$39,H960*0.54*100/(100-'Заказ, cкидки и курсы валют'!$C$39),IF(H960&lt;'Заказ, cкидки и курсы валют'!$B$40,H960*0.54*100/(100-'Заказ, cкидки и курсы валют'!$C$40),IF(H960&lt;'Заказ, cкидки и курсы валют'!$B$41,H960*0.54*100/(100-'Заказ, cкидки и курсы валют'!$C$41),IF(H960&lt;'Заказ, cкидки и курсы валют'!$B$42,H960*0.54*100/(100-'Заказ, cкидки и курсы валют'!$C$42),IF(H960&lt;'Заказ, cкидки и курсы валют'!$B$43,H960*0.54*100/(100-'Заказ, cкидки и курсы валют'!$C$43),H960))))),2)</f>
        <v>783.89</v>
      </c>
    </row>
    <row r="961" spans="1:10" ht="14.25" customHeight="1" thickBot="1">
      <c r="A961" s="493" t="s">
        <v>12288</v>
      </c>
      <c r="B961" s="2116" t="s">
        <v>3076</v>
      </c>
      <c r="C961" s="2287">
        <v>1208</v>
      </c>
      <c r="D961" s="2134">
        <v>1</v>
      </c>
      <c r="E961" s="2738">
        <f t="shared" ref="E961:E962" si="181">(E928*2)+(1000/D961*7.5)</f>
        <v>109140.64</v>
      </c>
      <c r="F961" s="2104">
        <f t="shared" ref="F961:F962" si="182">ROUND(E961*(1-$F$10),2)</f>
        <v>109140.64</v>
      </c>
      <c r="G961" s="2105">
        <f t="shared" ref="G961:G962" si="183">H961/D961*1000</f>
        <v>1255120</v>
      </c>
      <c r="H961" s="659">
        <f>ROUND(IF('Заказ, cкидки и курсы валют'!$J$23*E961/1000*D961&lt;387,387,'Заказ, cкидки и курсы валют'!$J$23*E961/1000*D961)*(1-'Заказ, cкидки и курсы валют'!$I$12),2)</f>
        <v>1255.1199999999999</v>
      </c>
      <c r="I961" s="2122"/>
      <c r="J961" s="2109">
        <f>ROUND(IF(H961&lt;'Заказ, cкидки и курсы валют'!$B$39,H961*0.54*100/(100-'Заказ, cкидки и курсы валют'!$C$39),IF(H961&lt;'Заказ, cкидки и курсы валют'!$B$40,H961*0.54*100/(100-'Заказ, cкидки и курсы валют'!$C$40),IF(H961&lt;'Заказ, cкидки и курсы валют'!$B$41,H961*0.54*100/(100-'Заказ, cкидки и курсы валют'!$C$41),IF(H961&lt;'Заказ, cкидки и курсы валют'!$B$42,H961*0.54*100/(100-'Заказ, cкидки и курсы валют'!$C$42),IF(H961&lt;'Заказ, cкидки и курсы валют'!$B$43,H961*0.54*100/(100-'Заказ, cкидки и курсы валют'!$C$43),H961))))),2)</f>
        <v>1255.1199999999999</v>
      </c>
    </row>
    <row r="962" spans="1:10" ht="12.75" customHeight="1" thickBot="1">
      <c r="A962" s="521" t="s">
        <v>12323</v>
      </c>
      <c r="B962" s="777" t="s">
        <v>3078</v>
      </c>
      <c r="C962" s="2287">
        <v>2000</v>
      </c>
      <c r="D962" s="98">
        <v>1</v>
      </c>
      <c r="E962" s="2739">
        <f t="shared" si="181"/>
        <v>186396.3</v>
      </c>
      <c r="F962" s="775">
        <f t="shared" si="182"/>
        <v>186396.3</v>
      </c>
      <c r="G962" s="776">
        <f t="shared" si="183"/>
        <v>2143560</v>
      </c>
      <c r="H962" s="659">
        <f>ROUND(IF('Заказ, cкидки и курсы валют'!$J$23*E962/1000*D962&lt;387,387,'Заказ, cкидки и курсы валют'!$J$23*E962/1000*D962)*(1-'Заказ, cкидки и курсы валют'!$I$12),2)</f>
        <v>2143.56</v>
      </c>
      <c r="I962" s="18"/>
      <c r="J962" s="143">
        <f>ROUND(IF(H962&lt;'Заказ, cкидки и курсы валют'!$B$39,H962*0.54*100/(100-'Заказ, cкидки и курсы валют'!$C$39),IF(H962&lt;'Заказ, cкидки и курсы валют'!$B$40,H962*0.54*100/(100-'Заказ, cкидки и курсы валют'!$C$40),IF(H962&lt;'Заказ, cкидки и курсы валют'!$B$41,H962*0.54*100/(100-'Заказ, cкидки и курсы валют'!$C$41),IF(H962&lt;'Заказ, cкидки и курсы валют'!$B$42,H962*0.54*100/(100-'Заказ, cкидки и курсы валют'!$C$42),IF(H962&lt;'Заказ, cкидки и курсы валют'!$B$43,H962*0.54*100/(100-'Заказ, cкидки и курсы валют'!$C$43),H962))))),2)</f>
        <v>2143.56</v>
      </c>
    </row>
    <row r="963" spans="1:10" ht="12.75" customHeight="1" thickBot="1">
      <c r="A963" s="648"/>
      <c r="B963" s="1917"/>
      <c r="C963" s="1342"/>
      <c r="D963" s="42"/>
      <c r="E963" s="448"/>
      <c r="F963" s="63"/>
      <c r="G963" s="420"/>
      <c r="H963" s="13"/>
      <c r="I963" s="13"/>
    </row>
    <row r="964" spans="1:10" ht="14.15" customHeight="1">
      <c r="A964" s="904"/>
      <c r="B964" s="905"/>
      <c r="C964" s="2383"/>
      <c r="D964" s="1091" t="s">
        <v>10811</v>
      </c>
      <c r="E964" s="428"/>
      <c r="F964" s="518"/>
      <c r="G964" s="461"/>
      <c r="H964" s="128"/>
      <c r="I964" s="68"/>
    </row>
    <row r="965" spans="1:10" ht="14.15" customHeight="1">
      <c r="A965" s="890"/>
      <c r="C965" s="2377"/>
      <c r="D965" s="70"/>
      <c r="E965" s="430"/>
      <c r="F965" s="514"/>
      <c r="G965" s="488"/>
      <c r="H965" s="16"/>
      <c r="I965" s="132"/>
    </row>
    <row r="966" spans="1:10" ht="14.15" customHeight="1">
      <c r="A966" s="890"/>
      <c r="C966" s="2377"/>
      <c r="D966" s="70"/>
      <c r="E966" s="430"/>
      <c r="F966" s="514"/>
      <c r="G966" s="488"/>
      <c r="H966" s="16"/>
      <c r="I966" s="132"/>
    </row>
    <row r="967" spans="1:10" ht="14.15" customHeight="1">
      <c r="A967" s="890"/>
      <c r="C967" s="2377"/>
      <c r="D967" s="70"/>
      <c r="E967" s="430"/>
      <c r="F967" s="514"/>
      <c r="G967" s="488"/>
      <c r="H967" s="16"/>
      <c r="I967" s="132"/>
    </row>
    <row r="968" spans="1:10" ht="16.5" customHeight="1" thickBot="1">
      <c r="A968" s="2251" t="s">
        <v>7302</v>
      </c>
      <c r="B968" s="897"/>
      <c r="C968" s="2345"/>
      <c r="D968" s="72"/>
      <c r="E968" s="431"/>
      <c r="F968" s="515"/>
      <c r="G968" s="489"/>
      <c r="H968" s="136"/>
      <c r="I968" s="137"/>
    </row>
    <row r="969" spans="1:10" ht="39.75" customHeight="1">
      <c r="A969" s="1519" t="s">
        <v>1013</v>
      </c>
      <c r="B969" s="1520" t="s">
        <v>1014</v>
      </c>
      <c r="C969" s="2286" t="s">
        <v>665</v>
      </c>
      <c r="D969" s="158" t="s">
        <v>2923</v>
      </c>
      <c r="E969" s="432" t="s">
        <v>10276</v>
      </c>
      <c r="F969" s="516" t="s">
        <v>2578</v>
      </c>
      <c r="G969" s="506" t="s">
        <v>2427</v>
      </c>
      <c r="H969" s="264" t="s">
        <v>493</v>
      </c>
      <c r="I969" s="160" t="s">
        <v>4003</v>
      </c>
    </row>
    <row r="970" spans="1:10" ht="13.5" customHeight="1" thickBot="1">
      <c r="A970" s="1519"/>
      <c r="B970" s="1680"/>
      <c r="C970" s="2286" t="s">
        <v>3419</v>
      </c>
      <c r="D970" s="313" t="s">
        <v>2428</v>
      </c>
      <c r="E970" s="437" t="s">
        <v>264</v>
      </c>
      <c r="F970" s="830">
        <f>'Заказ, cкидки и курсы валют'!$I$12</f>
        <v>0</v>
      </c>
      <c r="G970" s="765"/>
      <c r="H970" s="358"/>
      <c r="I970" s="252"/>
    </row>
    <row r="971" spans="1:10" ht="14.15" customHeight="1">
      <c r="A971" s="799" t="s">
        <v>12289</v>
      </c>
      <c r="B971" s="1877" t="s">
        <v>3098</v>
      </c>
      <c r="C971" s="2384">
        <v>18</v>
      </c>
      <c r="D971" s="1101">
        <v>50</v>
      </c>
      <c r="E971" s="877">
        <v>3490.88</v>
      </c>
      <c r="F971" s="779">
        <f>ROUND(E971*(1-$F$10),2)</f>
        <v>3490.88</v>
      </c>
      <c r="G971" s="780">
        <f>'Заказ, cкидки и курсы валют'!$J$23*F971</f>
        <v>40145.120000000003</v>
      </c>
      <c r="H971" s="310">
        <f>ROUND((D971/1000)*G971,2)</f>
        <v>2007.26</v>
      </c>
      <c r="I971" s="263"/>
    </row>
    <row r="972" spans="1:10" ht="14.15" customHeight="1">
      <c r="A972" s="493" t="s">
        <v>12290</v>
      </c>
      <c r="B972" s="2157" t="s">
        <v>3099</v>
      </c>
      <c r="C972" s="2299">
        <v>33.700000000000003</v>
      </c>
      <c r="D972" s="2167">
        <v>50</v>
      </c>
      <c r="E972" s="877">
        <v>5896.19</v>
      </c>
      <c r="F972" s="2104">
        <f t="shared" ref="F972:F977" si="184">ROUND(E972*(1-$F$10),2)</f>
        <v>5896.19</v>
      </c>
      <c r="G972" s="2105">
        <f>'Заказ, cкидки и курсы валют'!$J$23*F972</f>
        <v>67806.184999999998</v>
      </c>
      <c r="H972" s="2107">
        <f t="shared" ref="H972:H977" si="185">ROUND((D972/1000)*G972,2)</f>
        <v>3390.31</v>
      </c>
      <c r="I972" s="2091"/>
    </row>
    <row r="973" spans="1:10" ht="14.15" customHeight="1">
      <c r="A973" s="493" t="s">
        <v>12291</v>
      </c>
      <c r="B973" s="2157" t="s">
        <v>3100</v>
      </c>
      <c r="C973" s="2299">
        <v>44.8</v>
      </c>
      <c r="D973" s="2167">
        <v>25</v>
      </c>
      <c r="E973" s="877">
        <v>7785.19</v>
      </c>
      <c r="F973" s="2104">
        <f t="shared" si="184"/>
        <v>7785.19</v>
      </c>
      <c r="G973" s="2105">
        <f>'Заказ, cкидки и курсы валют'!$J$23*F973</f>
        <v>89529.684999999998</v>
      </c>
      <c r="H973" s="2107">
        <f t="shared" si="185"/>
        <v>2238.2399999999998</v>
      </c>
      <c r="I973" s="2091"/>
    </row>
    <row r="974" spans="1:10" ht="14.15" customHeight="1">
      <c r="A974" s="493" t="s">
        <v>12292</v>
      </c>
      <c r="B974" s="2157" t="s">
        <v>3101</v>
      </c>
      <c r="C974" s="2299">
        <v>83</v>
      </c>
      <c r="D974" s="2167">
        <v>25</v>
      </c>
      <c r="E974" s="877">
        <v>13530.22</v>
      </c>
      <c r="F974" s="2104">
        <f t="shared" si="184"/>
        <v>13530.22</v>
      </c>
      <c r="G974" s="2105">
        <f>'Заказ, cкидки и курсы валют'!$J$23*F974</f>
        <v>155597.53</v>
      </c>
      <c r="H974" s="2107">
        <f t="shared" si="185"/>
        <v>3889.94</v>
      </c>
      <c r="I974" s="2091"/>
    </row>
    <row r="975" spans="1:10" ht="14.15" customHeight="1">
      <c r="A975" s="493" t="s">
        <v>12293</v>
      </c>
      <c r="B975" s="2157" t="s">
        <v>3102</v>
      </c>
      <c r="C975" s="2299">
        <v>106</v>
      </c>
      <c r="D975" s="2167">
        <v>20</v>
      </c>
      <c r="E975" s="877">
        <v>17320.45</v>
      </c>
      <c r="F975" s="2104">
        <f t="shared" si="184"/>
        <v>17320.45</v>
      </c>
      <c r="G975" s="2105">
        <f>'Заказ, cкидки и курсы валют'!$J$23*F975</f>
        <v>199185.17500000002</v>
      </c>
      <c r="H975" s="2107">
        <f t="shared" si="185"/>
        <v>3983.7</v>
      </c>
      <c r="I975" s="2091"/>
    </row>
    <row r="976" spans="1:10" ht="14.15" customHeight="1">
      <c r="A976" s="493" t="s">
        <v>12294</v>
      </c>
      <c r="B976" s="2157" t="s">
        <v>3103</v>
      </c>
      <c r="C976" s="2299">
        <v>165</v>
      </c>
      <c r="D976" s="2167">
        <v>10</v>
      </c>
      <c r="E976" s="877">
        <v>26184.84</v>
      </c>
      <c r="F976" s="2104">
        <f t="shared" si="184"/>
        <v>26184.84</v>
      </c>
      <c r="G976" s="2105">
        <f>'Заказ, cкидки и курсы валют'!$J$23*F976</f>
        <v>301125.65999999997</v>
      </c>
      <c r="H976" s="2107">
        <f t="shared" si="185"/>
        <v>3011.26</v>
      </c>
      <c r="I976" s="2091"/>
    </row>
    <row r="977" spans="1:10" ht="14.15" customHeight="1" thickBot="1">
      <c r="A977" s="521" t="s">
        <v>12295</v>
      </c>
      <c r="B977" s="1878" t="s">
        <v>3104</v>
      </c>
      <c r="C977" s="831">
        <v>335</v>
      </c>
      <c r="D977" s="1102">
        <v>5</v>
      </c>
      <c r="E977" s="877">
        <v>53596.56</v>
      </c>
      <c r="F977" s="775">
        <f t="shared" si="184"/>
        <v>53596.56</v>
      </c>
      <c r="G977" s="776">
        <f>'Заказ, cкидки и курсы валют'!$J$23*F977</f>
        <v>616360.43999999994</v>
      </c>
      <c r="H977" s="142">
        <f t="shared" si="185"/>
        <v>3081.8</v>
      </c>
      <c r="I977" s="170"/>
    </row>
    <row r="978" spans="1:10" ht="14.15" customHeight="1" thickBot="1"/>
    <row r="979" spans="1:10" ht="18">
      <c r="A979" s="904"/>
      <c r="B979" s="905"/>
      <c r="C979" s="2383"/>
      <c r="D979" s="1091" t="s">
        <v>10811</v>
      </c>
      <c r="E979" s="428"/>
      <c r="F979" s="518"/>
      <c r="G979" s="461"/>
      <c r="H979" s="128"/>
      <c r="I979" s="68"/>
    </row>
    <row r="980" spans="1:10" ht="13">
      <c r="A980" s="890"/>
      <c r="C980" s="2377"/>
      <c r="D980" s="70"/>
      <c r="E980" s="430"/>
      <c r="F980" s="514"/>
      <c r="G980" s="488"/>
      <c r="H980" s="16"/>
      <c r="I980" s="132"/>
    </row>
    <row r="981" spans="1:10" ht="13">
      <c r="A981" s="890"/>
      <c r="C981" s="2377"/>
      <c r="D981" s="70"/>
      <c r="E981" s="430"/>
      <c r="F981" s="514"/>
      <c r="G981" s="488"/>
      <c r="H981" s="16"/>
      <c r="I981" s="132"/>
    </row>
    <row r="982" spans="1:10" ht="13">
      <c r="A982" s="890"/>
      <c r="C982" s="2377"/>
      <c r="D982" s="70"/>
      <c r="E982" s="430"/>
      <c r="F982" s="514"/>
      <c r="G982" s="488"/>
      <c r="H982" s="16"/>
      <c r="I982" s="132"/>
    </row>
    <row r="983" spans="1:10" ht="18.5" thickBot="1">
      <c r="A983" s="1835" t="s">
        <v>7304</v>
      </c>
      <c r="B983" s="1836"/>
      <c r="C983" s="2345"/>
      <c r="D983" s="72"/>
      <c r="E983" s="431"/>
      <c r="F983" s="515"/>
      <c r="G983" s="489"/>
      <c r="H983" s="136"/>
      <c r="I983" s="137"/>
    </row>
    <row r="984" spans="1:10" ht="45.25" customHeight="1">
      <c r="A984" s="1519" t="s">
        <v>1013</v>
      </c>
      <c r="B984" s="1520" t="s">
        <v>1014</v>
      </c>
      <c r="C984" s="2286" t="s">
        <v>665</v>
      </c>
      <c r="D984" s="158" t="s">
        <v>2923</v>
      </c>
      <c r="E984" s="432" t="s">
        <v>10276</v>
      </c>
      <c r="F984" s="516" t="s">
        <v>2578</v>
      </c>
      <c r="G984" s="506" t="s">
        <v>2427</v>
      </c>
      <c r="H984" s="264" t="s">
        <v>493</v>
      </c>
      <c r="I984" s="160" t="s">
        <v>4003</v>
      </c>
    </row>
    <row r="985" spans="1:10" ht="13" thickBot="1">
      <c r="A985" s="1519"/>
      <c r="B985" s="1680"/>
      <c r="C985" s="2286" t="s">
        <v>3419</v>
      </c>
      <c r="D985" s="313" t="s">
        <v>2428</v>
      </c>
      <c r="E985" s="437" t="s">
        <v>264</v>
      </c>
      <c r="F985" s="830">
        <f>'Заказ, cкидки и курсы валют'!$I$12</f>
        <v>0</v>
      </c>
      <c r="G985" s="765"/>
      <c r="H985" s="358"/>
      <c r="I985" s="252"/>
    </row>
    <row r="986" spans="1:10" ht="14.15" customHeight="1" thickBot="1">
      <c r="A986" s="799" t="s">
        <v>8216</v>
      </c>
      <c r="B986" s="1877" t="s">
        <v>3098</v>
      </c>
      <c r="C986" s="2384">
        <v>15</v>
      </c>
      <c r="D986" s="1710">
        <v>1</v>
      </c>
      <c r="E986" s="1595">
        <f t="shared" ref="E986:E992" si="186">(E971*2)+(1000/D986*7.5)</f>
        <v>14481.76</v>
      </c>
      <c r="F986" s="779">
        <f>ROUND(E986*(1-$F$10),2)</f>
        <v>14481.76</v>
      </c>
      <c r="G986" s="780">
        <f>H986/D986*1000</f>
        <v>387000</v>
      </c>
      <c r="H986" s="659">
        <f>ROUND(IF('Заказ, cкидки и курсы валют'!$J$23*E986/1000*D986&lt;387,387,'Заказ, cкидки и курсы валют'!$J$23*E986/1000*D986)*(1-'Заказ, cкидки и курсы валют'!$I$12),2)</f>
        <v>387</v>
      </c>
      <c r="I986" s="263"/>
      <c r="J986" s="653"/>
    </row>
    <row r="987" spans="1:10" ht="14.15" customHeight="1" thickBot="1">
      <c r="A987" s="493" t="s">
        <v>8217</v>
      </c>
      <c r="B987" s="2157" t="s">
        <v>3099</v>
      </c>
      <c r="C987" s="2299">
        <v>34</v>
      </c>
      <c r="D987" s="2135">
        <v>1</v>
      </c>
      <c r="E987" s="2138">
        <f t="shared" si="186"/>
        <v>19292.379999999997</v>
      </c>
      <c r="F987" s="2104">
        <f t="shared" ref="F987:F992" si="187">ROUND(E987*(1-$F$10),2)</f>
        <v>19292.38</v>
      </c>
      <c r="G987" s="2105">
        <f t="shared" ref="G987:G992" si="188">H987/D987*1000</f>
        <v>387000</v>
      </c>
      <c r="H987" s="659">
        <f>ROUND(IF('Заказ, cкидки и курсы валют'!$J$23*E987/1000*D987&lt;387,387,'Заказ, cкидки и курсы валют'!$J$23*E987/1000*D987)*(1-'Заказ, cкидки и курсы валют'!$I$12),2)</f>
        <v>387</v>
      </c>
      <c r="I987" s="2091"/>
      <c r="J987" s="653"/>
    </row>
    <row r="988" spans="1:10" ht="14.15" customHeight="1" thickBot="1">
      <c r="A988" s="493" t="s">
        <v>8218</v>
      </c>
      <c r="B988" s="2157" t="s">
        <v>3100</v>
      </c>
      <c r="C988" s="2299">
        <v>40.5</v>
      </c>
      <c r="D988" s="2135">
        <v>1</v>
      </c>
      <c r="E988" s="2138">
        <f t="shared" si="186"/>
        <v>23070.379999999997</v>
      </c>
      <c r="F988" s="2104">
        <f t="shared" si="187"/>
        <v>23070.38</v>
      </c>
      <c r="G988" s="2105">
        <f t="shared" si="188"/>
        <v>387000</v>
      </c>
      <c r="H988" s="659">
        <f>ROUND(IF('Заказ, cкидки и курсы валют'!$J$23*E988/1000*D988&lt;387,387,'Заказ, cкидки и курсы валют'!$J$23*E988/1000*D988)*(1-'Заказ, cкидки и курсы валют'!$I$12),2)</f>
        <v>387</v>
      </c>
      <c r="I988" s="2091"/>
      <c r="J988" s="653"/>
    </row>
    <row r="989" spans="1:10" ht="14.15" customHeight="1" thickBot="1">
      <c r="A989" s="493" t="s">
        <v>8219</v>
      </c>
      <c r="B989" s="2157" t="s">
        <v>3101</v>
      </c>
      <c r="C989" s="2299">
        <v>73.89</v>
      </c>
      <c r="D989" s="2135">
        <v>1</v>
      </c>
      <c r="E989" s="2138">
        <f t="shared" si="186"/>
        <v>34560.44</v>
      </c>
      <c r="F989" s="2104">
        <f t="shared" si="187"/>
        <v>34560.44</v>
      </c>
      <c r="G989" s="2105">
        <f t="shared" si="188"/>
        <v>397450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397.45</v>
      </c>
      <c r="I989" s="2091"/>
    </row>
    <row r="990" spans="1:10" ht="14.15" customHeight="1" thickBot="1">
      <c r="A990" s="493" t="s">
        <v>8220</v>
      </c>
      <c r="B990" s="2157" t="s">
        <v>3102</v>
      </c>
      <c r="C990" s="2299">
        <v>105.56</v>
      </c>
      <c r="D990" s="2135">
        <v>1</v>
      </c>
      <c r="E990" s="2138">
        <f t="shared" si="186"/>
        <v>42140.9</v>
      </c>
      <c r="F990" s="2104">
        <f t="shared" si="187"/>
        <v>42140.9</v>
      </c>
      <c r="G990" s="2105">
        <f t="shared" si="188"/>
        <v>484620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484.62</v>
      </c>
      <c r="I990" s="2091"/>
    </row>
    <row r="991" spans="1:10" ht="14.15" customHeight="1" thickBot="1">
      <c r="A991" s="493" t="s">
        <v>8221</v>
      </c>
      <c r="B991" s="2157" t="s">
        <v>3103</v>
      </c>
      <c r="C991" s="2299">
        <v>173.89</v>
      </c>
      <c r="D991" s="2135">
        <v>1</v>
      </c>
      <c r="E991" s="2138">
        <f t="shared" si="186"/>
        <v>59869.68</v>
      </c>
      <c r="F991" s="2104">
        <f t="shared" si="187"/>
        <v>59869.68</v>
      </c>
      <c r="G991" s="2105">
        <f t="shared" si="188"/>
        <v>688500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688.5</v>
      </c>
      <c r="I991" s="2091"/>
    </row>
    <row r="992" spans="1:10" ht="14.15" customHeight="1" thickBot="1">
      <c r="A992" s="521" t="s">
        <v>8222</v>
      </c>
      <c r="B992" s="1878" t="s">
        <v>3104</v>
      </c>
      <c r="C992" s="831">
        <v>340.74</v>
      </c>
      <c r="D992" s="1711">
        <v>1</v>
      </c>
      <c r="E992" s="1597">
        <f t="shared" si="186"/>
        <v>114693.12</v>
      </c>
      <c r="F992" s="775">
        <f t="shared" si="187"/>
        <v>114693.12</v>
      </c>
      <c r="G992" s="776">
        <f t="shared" si="188"/>
        <v>1318970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1318.97</v>
      </c>
      <c r="I992" s="170"/>
    </row>
    <row r="993" spans="1:9" ht="15" thickBot="1">
      <c r="A993" s="648"/>
      <c r="B993" s="1917"/>
      <c r="C993" s="2271"/>
      <c r="D993" s="929"/>
      <c r="E993" s="530"/>
      <c r="F993" s="881"/>
      <c r="G993" s="694"/>
      <c r="H993" s="22"/>
      <c r="I993" s="13"/>
    </row>
    <row r="994" spans="1:9" ht="18">
      <c r="A994" s="904"/>
      <c r="B994" s="905"/>
      <c r="C994" s="2383"/>
      <c r="D994" s="1091" t="s">
        <v>10812</v>
      </c>
      <c r="E994" s="428"/>
      <c r="F994" s="518"/>
      <c r="G994" s="461"/>
      <c r="H994" s="128"/>
      <c r="I994" s="68"/>
    </row>
    <row r="995" spans="1:9" ht="13">
      <c r="A995" s="890"/>
      <c r="C995" s="2377"/>
      <c r="D995" s="70"/>
      <c r="E995" s="430"/>
      <c r="F995" s="514"/>
      <c r="G995" s="488"/>
      <c r="H995" s="16"/>
      <c r="I995" s="132"/>
    </row>
    <row r="996" spans="1:9" ht="14.15" customHeight="1">
      <c r="A996" s="890"/>
      <c r="C996" s="2377"/>
      <c r="D996" s="70"/>
      <c r="E996" s="430"/>
      <c r="F996" s="514"/>
      <c r="G996" s="488"/>
      <c r="I996" s="132"/>
    </row>
    <row r="997" spans="1:9" ht="14.15" customHeight="1">
      <c r="A997" s="890"/>
      <c r="C997" s="2377"/>
      <c r="D997" s="70"/>
      <c r="E997" s="430"/>
      <c r="F997" s="514"/>
      <c r="G997" s="488"/>
      <c r="H997" s="16"/>
      <c r="I997" s="132"/>
    </row>
    <row r="998" spans="1:9" ht="14.15" customHeight="1" thickBot="1">
      <c r="A998" s="2251" t="s">
        <v>7302</v>
      </c>
      <c r="B998" s="897"/>
      <c r="C998" s="2345"/>
      <c r="D998" s="72"/>
      <c r="E998" s="431"/>
      <c r="F998" s="515"/>
      <c r="G998" s="489"/>
      <c r="H998" s="136"/>
      <c r="I998" s="137"/>
    </row>
    <row r="999" spans="1:9" ht="41.5" customHeight="1">
      <c r="A999" s="1519" t="s">
        <v>1013</v>
      </c>
      <c r="B999" s="1520" t="s">
        <v>1014</v>
      </c>
      <c r="C999" s="2286" t="s">
        <v>665</v>
      </c>
      <c r="D999" s="158" t="s">
        <v>2923</v>
      </c>
      <c r="E999" s="432" t="s">
        <v>10276</v>
      </c>
      <c r="F999" s="516" t="s">
        <v>2578</v>
      </c>
      <c r="G999" s="506" t="s">
        <v>2427</v>
      </c>
      <c r="H999" s="264" t="s">
        <v>493</v>
      </c>
      <c r="I999" s="160" t="s">
        <v>4003</v>
      </c>
    </row>
    <row r="1000" spans="1:9" ht="14.15" customHeight="1" thickBot="1">
      <c r="A1000" s="1519"/>
      <c r="B1000" s="1680"/>
      <c r="C1000" s="2286" t="s">
        <v>3419</v>
      </c>
      <c r="D1000" s="313" t="s">
        <v>2428</v>
      </c>
      <c r="E1000" s="437" t="s">
        <v>264</v>
      </c>
      <c r="F1000" s="830">
        <f>'Заказ, cкидки и курсы валют'!$I$12</f>
        <v>0</v>
      </c>
      <c r="G1000" s="765"/>
      <c r="H1000" s="358"/>
      <c r="I1000" s="252"/>
    </row>
    <row r="1001" spans="1:9" ht="14.15" customHeight="1">
      <c r="A1001" s="799" t="s">
        <v>12296</v>
      </c>
      <c r="B1001" s="1408" t="s">
        <v>3099</v>
      </c>
      <c r="C1001" s="2299">
        <v>27</v>
      </c>
      <c r="D1001" s="1101">
        <v>50</v>
      </c>
      <c r="E1001" s="653">
        <v>3450.34</v>
      </c>
      <c r="F1001" s="779">
        <f>ROUND(E1001*(1-$F$10),2)</f>
        <v>3450.34</v>
      </c>
      <c r="G1001" s="780">
        <f>'Заказ, cкидки и курсы валют'!$J$23*F1001</f>
        <v>39678.910000000003</v>
      </c>
      <c r="H1001" s="310">
        <f>ROUND((D1001/1000)*G1001,2)</f>
        <v>1983.95</v>
      </c>
      <c r="I1001" s="263"/>
    </row>
    <row r="1002" spans="1:9" ht="13">
      <c r="A1002" s="493" t="s">
        <v>12297</v>
      </c>
      <c r="B1002" s="2173" t="s">
        <v>3100</v>
      </c>
      <c r="C1002" s="2299">
        <v>40</v>
      </c>
      <c r="D1002" s="2167">
        <v>25</v>
      </c>
      <c r="E1002" s="653">
        <v>5733.04</v>
      </c>
      <c r="F1002" s="2104">
        <f t="shared" ref="F1002:F1006" si="189">ROUND(E1002*(1-$F$10),2)</f>
        <v>5733.04</v>
      </c>
      <c r="G1002" s="2105">
        <f>'Заказ, cкидки и курсы валют'!$J$23*F1002</f>
        <v>65929.960000000006</v>
      </c>
      <c r="H1002" s="2107">
        <f t="shared" ref="H1002:H1006" si="190">ROUND((D1002/1000)*G1002,2)</f>
        <v>1648.25</v>
      </c>
      <c r="I1002" s="2091"/>
    </row>
    <row r="1003" spans="1:9" ht="13">
      <c r="A1003" s="493" t="s">
        <v>12298</v>
      </c>
      <c r="B1003" s="2173" t="s">
        <v>3101</v>
      </c>
      <c r="C1003" s="2299">
        <v>69</v>
      </c>
      <c r="D1003" s="2167">
        <v>25</v>
      </c>
      <c r="E1003" s="653">
        <v>8998.07</v>
      </c>
      <c r="F1003" s="2104">
        <f t="shared" si="189"/>
        <v>8998.07</v>
      </c>
      <c r="G1003" s="2105">
        <f>'Заказ, cкидки и курсы валют'!$J$23*F1003</f>
        <v>103477.80499999999</v>
      </c>
      <c r="H1003" s="2107">
        <f t="shared" si="190"/>
        <v>2586.9499999999998</v>
      </c>
      <c r="I1003" s="2091"/>
    </row>
    <row r="1004" spans="1:9" ht="13">
      <c r="A1004" s="493" t="s">
        <v>12299</v>
      </c>
      <c r="B1004" s="2173" t="s">
        <v>3102</v>
      </c>
      <c r="C1004" s="2299">
        <v>110</v>
      </c>
      <c r="D1004" s="2167">
        <v>20</v>
      </c>
      <c r="E1004" s="653">
        <v>10006.43</v>
      </c>
      <c r="F1004" s="2104">
        <f t="shared" si="189"/>
        <v>10006.43</v>
      </c>
      <c r="G1004" s="2105">
        <f>'Заказ, cкидки и курсы валют'!$J$23*F1004</f>
        <v>115073.94500000001</v>
      </c>
      <c r="H1004" s="2107">
        <f t="shared" si="190"/>
        <v>2301.48</v>
      </c>
      <c r="I1004" s="2091"/>
    </row>
    <row r="1005" spans="1:9" ht="13">
      <c r="A1005" s="493" t="s">
        <v>12300</v>
      </c>
      <c r="B1005" s="2173" t="s">
        <v>3103</v>
      </c>
      <c r="C1005" s="2299">
        <v>195</v>
      </c>
      <c r="D1005" s="2167">
        <v>10</v>
      </c>
      <c r="E1005" s="653">
        <v>15400.07</v>
      </c>
      <c r="F1005" s="2104">
        <f t="shared" si="189"/>
        <v>15400.07</v>
      </c>
      <c r="G1005" s="2105">
        <f>'Заказ, cкидки и курсы валют'!$J$23*F1005</f>
        <v>177100.80499999999</v>
      </c>
      <c r="H1005" s="2107">
        <f t="shared" si="190"/>
        <v>1771.01</v>
      </c>
      <c r="I1005" s="2091"/>
    </row>
    <row r="1006" spans="1:9" ht="13.5" thickBot="1">
      <c r="A1006" s="521" t="s">
        <v>12301</v>
      </c>
      <c r="B1006" s="1410" t="s">
        <v>3104</v>
      </c>
      <c r="C1006" s="2299">
        <v>385</v>
      </c>
      <c r="D1006" s="1102">
        <v>5</v>
      </c>
      <c r="E1006" s="653">
        <v>31986.1</v>
      </c>
      <c r="F1006" s="775">
        <f t="shared" si="189"/>
        <v>31986.1</v>
      </c>
      <c r="G1006" s="776">
        <f>'Заказ, cкидки и курсы валют'!$J$23*F1006</f>
        <v>367840.14999999997</v>
      </c>
      <c r="H1006" s="142">
        <f t="shared" si="190"/>
        <v>1839.2</v>
      </c>
      <c r="I1006" s="170"/>
    </row>
    <row r="1007" spans="1:9" ht="15" thickBot="1">
      <c r="A1007" s="648"/>
      <c r="B1007" s="1917"/>
      <c r="C1007" s="2271"/>
      <c r="D1007" s="929"/>
      <c r="E1007" s="530"/>
      <c r="F1007" s="881"/>
      <c r="G1007" s="694"/>
      <c r="H1007" s="22"/>
      <c r="I1007" s="13"/>
    </row>
    <row r="1008" spans="1:9" ht="18">
      <c r="A1008" s="904"/>
      <c r="B1008" s="905"/>
      <c r="C1008" s="2383"/>
      <c r="D1008" s="1091" t="s">
        <v>10812</v>
      </c>
      <c r="E1008" s="428"/>
      <c r="F1008" s="518"/>
      <c r="G1008" s="461"/>
      <c r="H1008" s="128"/>
      <c r="I1008" s="68"/>
    </row>
    <row r="1009" spans="1:10" ht="13">
      <c r="A1009" s="890"/>
      <c r="C1009" s="2377"/>
      <c r="D1009" s="70"/>
      <c r="E1009" s="430"/>
      <c r="F1009" s="514"/>
      <c r="G1009" s="488"/>
      <c r="H1009" s="16"/>
      <c r="I1009" s="132"/>
    </row>
    <row r="1010" spans="1:10" ht="13">
      <c r="A1010" s="890"/>
      <c r="C1010" s="2377"/>
      <c r="D1010" s="70"/>
      <c r="E1010" s="430"/>
      <c r="F1010" s="514"/>
      <c r="G1010" s="488"/>
      <c r="H1010" s="16"/>
      <c r="I1010" s="132"/>
    </row>
    <row r="1011" spans="1:10" ht="13">
      <c r="A1011" s="890"/>
      <c r="C1011" s="2377"/>
      <c r="D1011" s="70"/>
      <c r="E1011" s="430"/>
      <c r="F1011" s="514"/>
      <c r="G1011" s="488"/>
      <c r="H1011" s="16"/>
      <c r="I1011" s="132"/>
    </row>
    <row r="1012" spans="1:10" ht="23.5" customHeight="1" thickBot="1">
      <c r="A1012" s="1835" t="s">
        <v>7304</v>
      </c>
      <c r="B1012" s="1836"/>
      <c r="C1012" s="2345"/>
      <c r="D1012" s="72"/>
      <c r="E1012" s="431"/>
      <c r="F1012" s="515"/>
      <c r="G1012" s="489"/>
      <c r="H1012" s="136"/>
      <c r="I1012" s="137"/>
    </row>
    <row r="1013" spans="1:10" ht="30">
      <c r="A1013" s="1519" t="s">
        <v>1013</v>
      </c>
      <c r="B1013" s="1520" t="s">
        <v>1014</v>
      </c>
      <c r="C1013" s="2286" t="s">
        <v>665</v>
      </c>
      <c r="D1013" s="158" t="s">
        <v>2923</v>
      </c>
      <c r="E1013" s="432" t="s">
        <v>10276</v>
      </c>
      <c r="F1013" s="516" t="s">
        <v>2578</v>
      </c>
      <c r="G1013" s="506" t="s">
        <v>2427</v>
      </c>
      <c r="H1013" s="264" t="s">
        <v>493</v>
      </c>
      <c r="I1013" s="160" t="s">
        <v>4003</v>
      </c>
    </row>
    <row r="1014" spans="1:10" ht="13" thickBot="1">
      <c r="A1014" s="1519"/>
      <c r="B1014" s="1680"/>
      <c r="C1014" s="2286" t="s">
        <v>3419</v>
      </c>
      <c r="D1014" s="313" t="s">
        <v>2428</v>
      </c>
      <c r="E1014" s="437" t="s">
        <v>264</v>
      </c>
      <c r="F1014" s="830">
        <f>'Заказ, cкидки и курсы валют'!$I$12</f>
        <v>0</v>
      </c>
      <c r="G1014" s="765"/>
      <c r="H1014" s="358"/>
      <c r="I1014" s="252"/>
    </row>
    <row r="1015" spans="1:10" ht="13.5" thickBot="1">
      <c r="A1015" s="799" t="s">
        <v>10813</v>
      </c>
      <c r="B1015" s="1408" t="s">
        <v>3099</v>
      </c>
      <c r="C1015" s="2299">
        <v>27</v>
      </c>
      <c r="D1015" s="1710">
        <v>1</v>
      </c>
      <c r="E1015" s="1706">
        <f>(E1001*2)+(1000/D1015*7.5)</f>
        <v>14400.68</v>
      </c>
      <c r="F1015" s="779">
        <f>ROUND(E1015*(1-$F$10),2)</f>
        <v>14400.68</v>
      </c>
      <c r="G1015" s="780">
        <f>H1015/D1015*1000</f>
        <v>387000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387</v>
      </c>
      <c r="I1015" s="263"/>
    </row>
    <row r="1016" spans="1:10" ht="13.5" thickBot="1">
      <c r="A1016" s="493" t="s">
        <v>10814</v>
      </c>
      <c r="B1016" s="2173" t="s">
        <v>3100</v>
      </c>
      <c r="C1016" s="2299">
        <v>40</v>
      </c>
      <c r="D1016" s="2135">
        <v>1</v>
      </c>
      <c r="E1016" s="2145">
        <f t="shared" ref="E1016:E1020" si="191">(E1002*2)+(1000/D1016*7.5)</f>
        <v>18966.080000000002</v>
      </c>
      <c r="F1016" s="2104">
        <f t="shared" ref="F1016:F1020" si="192">ROUND(E1016*(1-$F$10),2)</f>
        <v>18966.080000000002</v>
      </c>
      <c r="G1016" s="2105">
        <f t="shared" ref="G1016:G1020" si="193">H1016/D1016*1000</f>
        <v>387000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387</v>
      </c>
      <c r="I1016" s="2091"/>
    </row>
    <row r="1017" spans="1:10" ht="13.5" thickBot="1">
      <c r="A1017" s="493" t="s">
        <v>12302</v>
      </c>
      <c r="B1017" s="2173" t="s">
        <v>3101</v>
      </c>
      <c r="C1017" s="2299">
        <v>69</v>
      </c>
      <c r="D1017" s="2135">
        <v>1</v>
      </c>
      <c r="E1017" s="2145">
        <f t="shared" si="191"/>
        <v>25496.14</v>
      </c>
      <c r="F1017" s="2104">
        <f t="shared" si="192"/>
        <v>25496.14</v>
      </c>
      <c r="G1017" s="2105">
        <f t="shared" si="193"/>
        <v>387000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387</v>
      </c>
      <c r="I1017" s="2091"/>
    </row>
    <row r="1018" spans="1:10" ht="13.5" thickBot="1">
      <c r="A1018" s="493" t="s">
        <v>12303</v>
      </c>
      <c r="B1018" s="2173" t="s">
        <v>3102</v>
      </c>
      <c r="C1018" s="2299">
        <v>110</v>
      </c>
      <c r="D1018" s="2135">
        <v>1</v>
      </c>
      <c r="E1018" s="2145">
        <f t="shared" si="191"/>
        <v>27512.86</v>
      </c>
      <c r="F1018" s="2104">
        <f t="shared" si="192"/>
        <v>27512.86</v>
      </c>
      <c r="G1018" s="2105">
        <f t="shared" si="193"/>
        <v>387000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387</v>
      </c>
      <c r="I1018" s="2091"/>
    </row>
    <row r="1019" spans="1:10" ht="13.5" thickBot="1">
      <c r="A1019" s="493" t="s">
        <v>12304</v>
      </c>
      <c r="B1019" s="2173" t="s">
        <v>3103</v>
      </c>
      <c r="C1019" s="2299">
        <v>195</v>
      </c>
      <c r="D1019" s="2135">
        <v>1</v>
      </c>
      <c r="E1019" s="2145">
        <f t="shared" si="191"/>
        <v>38300.14</v>
      </c>
      <c r="F1019" s="2104">
        <f t="shared" si="192"/>
        <v>38300.14</v>
      </c>
      <c r="G1019" s="2105">
        <f t="shared" si="193"/>
        <v>440450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440.45</v>
      </c>
      <c r="I1019" s="2091"/>
    </row>
    <row r="1020" spans="1:10" ht="13.5" thickBot="1">
      <c r="A1020" s="521" t="s">
        <v>12305</v>
      </c>
      <c r="B1020" s="1410" t="s">
        <v>3104</v>
      </c>
      <c r="C1020" s="2299">
        <v>385</v>
      </c>
      <c r="D1020" s="1711">
        <v>1</v>
      </c>
      <c r="E1020" s="1707">
        <f t="shared" si="191"/>
        <v>71472.2</v>
      </c>
      <c r="F1020" s="775">
        <f t="shared" si="192"/>
        <v>71472.2</v>
      </c>
      <c r="G1020" s="776">
        <f t="shared" si="193"/>
        <v>821930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821.93</v>
      </c>
      <c r="I1020" s="170"/>
    </row>
    <row r="1021" spans="1:10" ht="13" thickBot="1"/>
    <row r="1022" spans="1:10" ht="18">
      <c r="A1022" s="904"/>
      <c r="B1022" s="905"/>
      <c r="C1022" s="2383"/>
      <c r="D1022" s="65" t="s">
        <v>4022</v>
      </c>
      <c r="E1022" s="428"/>
      <c r="F1022" s="518"/>
      <c r="G1022" s="461"/>
      <c r="H1022" s="128"/>
      <c r="I1022" s="68"/>
      <c r="J1022" s="653"/>
    </row>
    <row r="1023" spans="1:10" ht="12" customHeight="1">
      <c r="A1023" s="890"/>
      <c r="C1023" s="2377"/>
      <c r="D1023" s="70"/>
      <c r="E1023" s="430"/>
      <c r="F1023" s="514"/>
      <c r="G1023" s="488"/>
      <c r="H1023" s="16"/>
      <c r="I1023" s="132"/>
      <c r="J1023" s="653"/>
    </row>
    <row r="1024" spans="1:10" ht="13">
      <c r="A1024" s="890"/>
      <c r="C1024" s="2377"/>
      <c r="D1024" s="70"/>
      <c r="E1024" s="430"/>
      <c r="F1024" s="514"/>
      <c r="G1024" s="488"/>
      <c r="H1024" s="16"/>
      <c r="I1024" s="132"/>
      <c r="J1024" s="653"/>
    </row>
    <row r="1025" spans="1:10" ht="13">
      <c r="A1025" s="890"/>
      <c r="C1025" s="2377"/>
      <c r="D1025" s="70"/>
      <c r="E1025" s="430"/>
      <c r="F1025" s="514"/>
      <c r="G1025" s="488"/>
      <c r="H1025" s="16"/>
      <c r="I1025" s="132"/>
      <c r="J1025" s="653"/>
    </row>
    <row r="1026" spans="1:10" ht="18.5" thickBot="1">
      <c r="A1026" s="2251" t="s">
        <v>7302</v>
      </c>
      <c r="B1026" s="897"/>
      <c r="C1026" s="2345"/>
      <c r="D1026" s="72"/>
      <c r="E1026" s="431"/>
      <c r="F1026" s="515"/>
      <c r="G1026" s="489"/>
      <c r="H1026" s="136"/>
      <c r="I1026" s="137"/>
      <c r="J1026" s="653"/>
    </row>
    <row r="1027" spans="1:10" ht="30">
      <c r="A1027" s="1519" t="s">
        <v>1013</v>
      </c>
      <c r="B1027" s="1520" t="s">
        <v>1014</v>
      </c>
      <c r="C1027" s="2286" t="s">
        <v>665</v>
      </c>
      <c r="D1027" s="158" t="s">
        <v>2923</v>
      </c>
      <c r="E1027" s="432" t="s">
        <v>10276</v>
      </c>
      <c r="F1027" s="516" t="s">
        <v>2578</v>
      </c>
      <c r="G1027" s="506" t="s">
        <v>2427</v>
      </c>
      <c r="H1027" s="264" t="s">
        <v>493</v>
      </c>
      <c r="I1027" s="160" t="s">
        <v>4003</v>
      </c>
      <c r="J1027" s="653"/>
    </row>
    <row r="1028" spans="1:10" ht="13" thickBot="1">
      <c r="A1028" s="1519"/>
      <c r="B1028" s="1680"/>
      <c r="C1028" s="2286" t="s">
        <v>3419</v>
      </c>
      <c r="D1028" s="313" t="s">
        <v>2428</v>
      </c>
      <c r="E1028" s="437" t="s">
        <v>264</v>
      </c>
      <c r="F1028" s="830">
        <f>'Заказ, cкидки и курсы валют'!$I$12</f>
        <v>0</v>
      </c>
      <c r="G1028" s="765"/>
      <c r="H1028" s="358"/>
      <c r="I1028" s="252"/>
    </row>
    <row r="1029" spans="1:10" ht="13">
      <c r="A1029" s="799" t="s">
        <v>12306</v>
      </c>
      <c r="B1029" s="1877" t="s">
        <v>3098</v>
      </c>
      <c r="C1029" s="2299">
        <v>27</v>
      </c>
      <c r="D1029" s="2167">
        <v>50</v>
      </c>
      <c r="E1029" s="877">
        <v>5255.92</v>
      </c>
      <c r="F1029" s="779">
        <f>ROUND(E1029*(1-$F$10),2)</f>
        <v>5255.92</v>
      </c>
      <c r="G1029" s="780">
        <f>'Заказ, cкидки и курсы валют'!$J$23*F1029</f>
        <v>60443.08</v>
      </c>
      <c r="H1029" s="310">
        <f>ROUND((D1029/1000)*G1029,2)</f>
        <v>3022.15</v>
      </c>
      <c r="I1029" s="263"/>
    </row>
    <row r="1030" spans="1:10" ht="13">
      <c r="A1030" s="493" t="s">
        <v>12307</v>
      </c>
      <c r="B1030" s="490" t="s">
        <v>3099</v>
      </c>
      <c r="C1030" s="2299">
        <v>49.8</v>
      </c>
      <c r="D1030" s="2167">
        <v>40</v>
      </c>
      <c r="E1030" s="877">
        <v>8696.2900000000009</v>
      </c>
      <c r="F1030" s="471">
        <f t="shared" ref="F1030:F1034" si="194">ROUND(E1030*(1-$F$10),2)</f>
        <v>8696.2900000000009</v>
      </c>
      <c r="G1030" s="691">
        <f>'Заказ, cкидки и курсы валют'!$J$23*F1030</f>
        <v>100007.33500000001</v>
      </c>
      <c r="H1030" s="96">
        <f t="shared" ref="H1030:H1034" si="195">ROUND((D1030/1000)*G1030,2)</f>
        <v>4000.29</v>
      </c>
      <c r="I1030" s="168"/>
    </row>
    <row r="1031" spans="1:10" ht="13">
      <c r="A1031" s="493" t="s">
        <v>12308</v>
      </c>
      <c r="B1031" s="490" t="s">
        <v>3100</v>
      </c>
      <c r="C1031" s="2299">
        <v>68</v>
      </c>
      <c r="D1031" s="2167">
        <v>25</v>
      </c>
      <c r="E1031" s="877">
        <v>11829.35</v>
      </c>
      <c r="F1031" s="471">
        <f t="shared" si="194"/>
        <v>11829.35</v>
      </c>
      <c r="G1031" s="691">
        <f>'Заказ, cкидки и курсы валют'!$J$23*F1031</f>
        <v>136037.52499999999</v>
      </c>
      <c r="H1031" s="96">
        <f t="shared" si="195"/>
        <v>3400.94</v>
      </c>
      <c r="I1031" s="168"/>
    </row>
    <row r="1032" spans="1:10" ht="13">
      <c r="A1032" s="493" t="s">
        <v>12309</v>
      </c>
      <c r="B1032" s="490" t="s">
        <v>3101</v>
      </c>
      <c r="C1032" s="2299">
        <v>115</v>
      </c>
      <c r="D1032" s="2167">
        <v>20</v>
      </c>
      <c r="E1032" s="877">
        <v>18931.78</v>
      </c>
      <c r="F1032" s="471">
        <f t="shared" si="194"/>
        <v>18931.78</v>
      </c>
      <c r="G1032" s="691">
        <f>'Заказ, cкидки и курсы валют'!$J$23*F1032</f>
        <v>217715.46999999997</v>
      </c>
      <c r="H1032" s="96">
        <f t="shared" si="195"/>
        <v>4354.3100000000004</v>
      </c>
      <c r="I1032" s="168"/>
    </row>
    <row r="1033" spans="1:10" ht="13">
      <c r="A1033" s="493" t="s">
        <v>12310</v>
      </c>
      <c r="B1033" s="490" t="s">
        <v>3102</v>
      </c>
      <c r="C1033" s="2299">
        <v>167</v>
      </c>
      <c r="D1033" s="2167">
        <v>10</v>
      </c>
      <c r="E1033" s="877">
        <v>27309.69</v>
      </c>
      <c r="F1033" s="471">
        <f t="shared" si="194"/>
        <v>27309.69</v>
      </c>
      <c r="G1033" s="691">
        <f>'Заказ, cкидки и курсы валют'!$J$23*F1033</f>
        <v>314061.435</v>
      </c>
      <c r="H1033" s="96">
        <f t="shared" si="195"/>
        <v>3140.61</v>
      </c>
      <c r="I1033" s="168"/>
    </row>
    <row r="1034" spans="1:10" ht="13.5" thickBot="1">
      <c r="A1034" s="521" t="s">
        <v>12311</v>
      </c>
      <c r="B1034" s="1878" t="s">
        <v>3103</v>
      </c>
      <c r="C1034" s="2271">
        <v>278</v>
      </c>
      <c r="D1034" s="2167">
        <v>10</v>
      </c>
      <c r="E1034" s="877">
        <v>43404.05</v>
      </c>
      <c r="F1034" s="775">
        <f t="shared" si="194"/>
        <v>43404.05</v>
      </c>
      <c r="G1034" s="776">
        <f>'Заказ, cкидки и курсы валют'!$J$23*F1034</f>
        <v>499146.57500000001</v>
      </c>
      <c r="H1034" s="142">
        <f t="shared" si="195"/>
        <v>4991.47</v>
      </c>
      <c r="I1034" s="170"/>
    </row>
    <row r="1035" spans="1:10" ht="13" thickBot="1"/>
    <row r="1036" spans="1:10" ht="18">
      <c r="A1036" s="904"/>
      <c r="B1036" s="905"/>
      <c r="C1036" s="2383"/>
      <c r="D1036" s="65" t="s">
        <v>4022</v>
      </c>
      <c r="E1036" s="428"/>
      <c r="F1036" s="518"/>
      <c r="G1036" s="461"/>
      <c r="H1036" s="128"/>
      <c r="I1036" s="68"/>
    </row>
    <row r="1037" spans="1:10" ht="13">
      <c r="A1037" s="890"/>
      <c r="C1037" s="2377"/>
      <c r="D1037" s="70"/>
      <c r="E1037" s="430"/>
      <c r="F1037" s="514"/>
      <c r="G1037" s="488"/>
      <c r="H1037" s="16"/>
      <c r="I1037" s="132"/>
    </row>
    <row r="1038" spans="1:10" ht="13">
      <c r="A1038" s="890"/>
      <c r="C1038" s="2377"/>
      <c r="D1038" s="70"/>
      <c r="E1038" s="430"/>
      <c r="F1038" s="514"/>
      <c r="G1038" s="488"/>
      <c r="H1038" s="16"/>
      <c r="I1038" s="132"/>
    </row>
    <row r="1039" spans="1:10" ht="13">
      <c r="A1039" s="890"/>
      <c r="C1039" s="2377"/>
      <c r="D1039" s="70"/>
      <c r="E1039" s="430"/>
      <c r="F1039" s="514"/>
      <c r="G1039" s="488"/>
      <c r="H1039" s="16"/>
      <c r="I1039" s="132"/>
    </row>
    <row r="1040" spans="1:10" ht="18.5" thickBot="1">
      <c r="A1040" s="1835" t="s">
        <v>7304</v>
      </c>
      <c r="B1040" s="1836"/>
      <c r="C1040" s="2345"/>
      <c r="D1040" s="72"/>
      <c r="E1040" s="431"/>
      <c r="F1040" s="515"/>
      <c r="G1040" s="489"/>
      <c r="H1040" s="136"/>
      <c r="I1040" s="137"/>
    </row>
    <row r="1041" spans="1:9" ht="30">
      <c r="A1041" s="1519" t="s">
        <v>1013</v>
      </c>
      <c r="B1041" s="1520" t="s">
        <v>1014</v>
      </c>
      <c r="C1041" s="2286" t="s">
        <v>665</v>
      </c>
      <c r="D1041" s="158" t="s">
        <v>2923</v>
      </c>
      <c r="E1041" s="432" t="s">
        <v>10276</v>
      </c>
      <c r="F1041" s="516" t="s">
        <v>2578</v>
      </c>
      <c r="G1041" s="506" t="s">
        <v>2427</v>
      </c>
      <c r="H1041" s="264" t="s">
        <v>493</v>
      </c>
      <c r="I1041" s="160" t="s">
        <v>4003</v>
      </c>
    </row>
    <row r="1042" spans="1:9" ht="13" thickBot="1">
      <c r="A1042" s="1519"/>
      <c r="B1042" s="1680"/>
      <c r="C1042" s="2286" t="s">
        <v>3419</v>
      </c>
      <c r="D1042" s="313" t="s">
        <v>2428</v>
      </c>
      <c r="E1042" s="437" t="s">
        <v>264</v>
      </c>
      <c r="F1042" s="830">
        <f>'Заказ, cкидки и курсы валют'!$I$12</f>
        <v>0</v>
      </c>
      <c r="G1042" s="765"/>
      <c r="H1042" s="358"/>
      <c r="I1042" s="252"/>
    </row>
    <row r="1043" spans="1:9" ht="15" thickBot="1">
      <c r="A1043" s="799" t="s">
        <v>8223</v>
      </c>
      <c r="B1043" s="1877" t="s">
        <v>3098</v>
      </c>
      <c r="C1043" s="2384">
        <v>27</v>
      </c>
      <c r="D1043" s="1710">
        <v>1</v>
      </c>
      <c r="E1043" s="1595">
        <f t="shared" ref="E1043:E1048" si="196">(E1029*2)+(1000/D1043*7.5)</f>
        <v>18011.84</v>
      </c>
      <c r="F1043" s="779">
        <f>ROUND(E1043*(1-$F$10),2)</f>
        <v>18011.84</v>
      </c>
      <c r="G1043" s="780">
        <f>H1043/D1043*1000</f>
        <v>387000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387</v>
      </c>
      <c r="I1043" s="263"/>
    </row>
    <row r="1044" spans="1:9" ht="15" thickBot="1">
      <c r="A1044" s="493" t="s">
        <v>8224</v>
      </c>
      <c r="B1044" s="2157" t="s">
        <v>3099</v>
      </c>
      <c r="C1044" s="2299">
        <v>49.8</v>
      </c>
      <c r="D1044" s="2135">
        <v>1</v>
      </c>
      <c r="E1044" s="2138">
        <f t="shared" si="196"/>
        <v>24892.58</v>
      </c>
      <c r="F1044" s="2104">
        <f t="shared" ref="F1044:F1048" si="197">ROUND(E1044*(1-$F$10),2)</f>
        <v>24892.58</v>
      </c>
      <c r="G1044" s="2105">
        <f t="shared" ref="G1044:G1048" si="198">H1044/D1044*1000</f>
        <v>387000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387</v>
      </c>
      <c r="I1044" s="2091"/>
    </row>
    <row r="1045" spans="1:9" ht="15" thickBot="1">
      <c r="A1045" s="493" t="s">
        <v>8225</v>
      </c>
      <c r="B1045" s="2157" t="s">
        <v>3100</v>
      </c>
      <c r="C1045" s="2299">
        <v>68</v>
      </c>
      <c r="D1045" s="2135">
        <v>1</v>
      </c>
      <c r="E1045" s="2138">
        <f t="shared" si="196"/>
        <v>31158.7</v>
      </c>
      <c r="F1045" s="2104">
        <f t="shared" si="197"/>
        <v>31158.7</v>
      </c>
      <c r="G1045" s="2105">
        <f t="shared" si="198"/>
        <v>387000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387</v>
      </c>
      <c r="I1045" s="2091"/>
    </row>
    <row r="1046" spans="1:9" ht="15" thickBot="1">
      <c r="A1046" s="493" t="s">
        <v>8226</v>
      </c>
      <c r="B1046" s="2157" t="s">
        <v>3101</v>
      </c>
      <c r="C1046" s="2299">
        <v>115</v>
      </c>
      <c r="D1046" s="2135">
        <v>1</v>
      </c>
      <c r="E1046" s="2138">
        <f t="shared" si="196"/>
        <v>45363.56</v>
      </c>
      <c r="F1046" s="2104">
        <f t="shared" si="197"/>
        <v>45363.56</v>
      </c>
      <c r="G1046" s="2105">
        <f t="shared" si="198"/>
        <v>521679.99999999994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521.67999999999995</v>
      </c>
      <c r="I1046" s="2091"/>
    </row>
    <row r="1047" spans="1:9" ht="15" thickBot="1">
      <c r="A1047" s="493" t="s">
        <v>8227</v>
      </c>
      <c r="B1047" s="2157" t="s">
        <v>3102</v>
      </c>
      <c r="C1047" s="2299">
        <v>167</v>
      </c>
      <c r="D1047" s="2135">
        <v>1</v>
      </c>
      <c r="E1047" s="2138">
        <f t="shared" si="196"/>
        <v>62119.38</v>
      </c>
      <c r="F1047" s="2104">
        <f t="shared" si="197"/>
        <v>62119.38</v>
      </c>
      <c r="G1047" s="2105">
        <f t="shared" si="198"/>
        <v>714370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714.37</v>
      </c>
      <c r="I1047" s="2091"/>
    </row>
    <row r="1048" spans="1:9" ht="15" thickBot="1">
      <c r="A1048" s="521" t="s">
        <v>8228</v>
      </c>
      <c r="B1048" s="1878" t="s">
        <v>3103</v>
      </c>
      <c r="C1048" s="831">
        <v>278</v>
      </c>
      <c r="D1048" s="1711">
        <v>1</v>
      </c>
      <c r="E1048" s="1597">
        <f t="shared" si="196"/>
        <v>94308.1</v>
      </c>
      <c r="F1048" s="775">
        <f t="shared" si="197"/>
        <v>94308.1</v>
      </c>
      <c r="G1048" s="776">
        <f t="shared" si="198"/>
        <v>1084540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1084.54</v>
      </c>
      <c r="I1048" s="170"/>
    </row>
    <row r="1049" spans="1:9" ht="15" thickBot="1">
      <c r="A1049" s="648"/>
      <c r="B1049" s="1917"/>
      <c r="C1049" s="2271"/>
      <c r="D1049" s="929"/>
      <c r="E1049" s="530"/>
      <c r="F1049" s="881"/>
      <c r="G1049" s="694"/>
      <c r="H1049" s="2066"/>
      <c r="I1049" s="13"/>
    </row>
    <row r="1050" spans="1:9" ht="18">
      <c r="A1050" s="904"/>
      <c r="B1050" s="905"/>
      <c r="C1050" s="2383"/>
      <c r="D1050" s="1091" t="s">
        <v>12431</v>
      </c>
      <c r="E1050" s="428"/>
      <c r="F1050" s="518"/>
      <c r="G1050" s="461"/>
      <c r="H1050" s="128"/>
      <c r="I1050" s="68"/>
    </row>
    <row r="1051" spans="1:9" ht="13">
      <c r="A1051" s="890"/>
      <c r="C1051" s="2377"/>
      <c r="D1051" s="70"/>
      <c r="E1051" s="430"/>
      <c r="F1051" s="514"/>
      <c r="G1051" s="488"/>
      <c r="H1051" s="16"/>
      <c r="I1051" s="132"/>
    </row>
    <row r="1052" spans="1:9" ht="13">
      <c r="A1052" s="890"/>
      <c r="C1052" s="2377"/>
      <c r="D1052" s="70"/>
      <c r="E1052" s="430"/>
      <c r="F1052" s="514"/>
      <c r="G1052" s="488"/>
      <c r="H1052" s="16"/>
      <c r="I1052" s="132"/>
    </row>
    <row r="1053" spans="1:9" ht="13">
      <c r="A1053" s="890"/>
      <c r="C1053" s="2377"/>
      <c r="D1053" s="70"/>
      <c r="E1053" s="430"/>
      <c r="F1053" s="514"/>
      <c r="G1053" s="488"/>
      <c r="H1053" s="16"/>
      <c r="I1053" s="132"/>
    </row>
    <row r="1054" spans="1:9" ht="18.5" thickBot="1">
      <c r="A1054" s="2251" t="s">
        <v>7302</v>
      </c>
      <c r="B1054" s="897"/>
      <c r="C1054" s="2345"/>
      <c r="D1054" s="72"/>
      <c r="E1054" s="431"/>
      <c r="F1054" s="515"/>
      <c r="G1054" s="489"/>
      <c r="H1054" s="136"/>
      <c r="I1054" s="137"/>
    </row>
    <row r="1055" spans="1:9" ht="30">
      <c r="A1055" s="1519" t="s">
        <v>1013</v>
      </c>
      <c r="B1055" s="1520" t="s">
        <v>1014</v>
      </c>
      <c r="C1055" s="2286" t="s">
        <v>665</v>
      </c>
      <c r="D1055" s="158" t="s">
        <v>2923</v>
      </c>
      <c r="E1055" s="432" t="s">
        <v>10276</v>
      </c>
      <c r="F1055" s="516" t="s">
        <v>2578</v>
      </c>
      <c r="G1055" s="506" t="s">
        <v>2427</v>
      </c>
      <c r="H1055" s="264" t="s">
        <v>493</v>
      </c>
      <c r="I1055" s="160" t="s">
        <v>4003</v>
      </c>
    </row>
    <row r="1056" spans="1:9">
      <c r="A1056" s="1519"/>
      <c r="B1056" s="1680"/>
      <c r="C1056" s="2286" t="s">
        <v>3419</v>
      </c>
      <c r="D1056" s="313" t="s">
        <v>2428</v>
      </c>
      <c r="E1056" s="437" t="s">
        <v>264</v>
      </c>
      <c r="F1056" s="830">
        <f>'Заказ, cкидки и курсы валют'!$I$12</f>
        <v>0</v>
      </c>
      <c r="G1056" s="765"/>
      <c r="H1056" s="358"/>
      <c r="I1056" s="252"/>
    </row>
    <row r="1057" spans="1:9" ht="14.15" customHeight="1">
      <c r="A1057" s="493" t="s">
        <v>12426</v>
      </c>
      <c r="B1057" s="490" t="s">
        <v>3099</v>
      </c>
      <c r="C1057" s="2299">
        <v>45.5</v>
      </c>
      <c r="D1057" s="2167">
        <v>40</v>
      </c>
      <c r="E1057" s="653">
        <v>6759.92</v>
      </c>
      <c r="F1057" s="471">
        <f t="shared" ref="F1057:F1061" si="199">ROUND(E1057*(1-$F$10),2)</f>
        <v>6759.92</v>
      </c>
      <c r="G1057" s="691">
        <f>'Заказ, cкидки и курсы валют'!$J$23*F1057</f>
        <v>77739.08</v>
      </c>
      <c r="H1057" s="96">
        <f t="shared" ref="H1057:H1061" si="200">ROUND((D1057/1000)*G1057,2)</f>
        <v>3109.56</v>
      </c>
      <c r="I1057" s="168"/>
    </row>
    <row r="1058" spans="1:9" ht="14.15" customHeight="1">
      <c r="A1058" s="493" t="s">
        <v>12427</v>
      </c>
      <c r="B1058" s="490" t="s">
        <v>3100</v>
      </c>
      <c r="C1058" s="2299">
        <v>70</v>
      </c>
      <c r="D1058" s="2167">
        <v>25</v>
      </c>
      <c r="E1058" s="653">
        <v>8188.1</v>
      </c>
      <c r="F1058" s="471">
        <f t="shared" si="199"/>
        <v>8188.1</v>
      </c>
      <c r="G1058" s="691">
        <f>'Заказ, cкидки и курсы валют'!$J$23*F1058</f>
        <v>94163.150000000009</v>
      </c>
      <c r="H1058" s="96">
        <f t="shared" si="200"/>
        <v>2354.08</v>
      </c>
      <c r="I1058" s="168"/>
    </row>
    <row r="1059" spans="1:9" ht="14.15" customHeight="1">
      <c r="A1059" s="493" t="s">
        <v>12428</v>
      </c>
      <c r="B1059" s="490" t="s">
        <v>3101</v>
      </c>
      <c r="C1059" s="2299">
        <v>130</v>
      </c>
      <c r="D1059" s="2167">
        <v>20</v>
      </c>
      <c r="E1059" s="653">
        <v>12094.76</v>
      </c>
      <c r="F1059" s="471">
        <f t="shared" si="199"/>
        <v>12094.76</v>
      </c>
      <c r="G1059" s="691">
        <f>'Заказ, cкидки и курсы валют'!$J$23*F1059</f>
        <v>139089.74</v>
      </c>
      <c r="H1059" s="96">
        <f t="shared" si="200"/>
        <v>2781.79</v>
      </c>
      <c r="I1059" s="168"/>
    </row>
    <row r="1060" spans="1:9" ht="14.15" customHeight="1">
      <c r="A1060" s="493" t="s">
        <v>12429</v>
      </c>
      <c r="B1060" s="490" t="s">
        <v>3102</v>
      </c>
      <c r="C1060" s="2299">
        <v>183</v>
      </c>
      <c r="D1060" s="2167">
        <v>10</v>
      </c>
      <c r="E1060" s="653">
        <v>19451.060000000001</v>
      </c>
      <c r="F1060" s="471">
        <f t="shared" si="199"/>
        <v>19451.060000000001</v>
      </c>
      <c r="G1060" s="691">
        <f>'Заказ, cкидки и курсы валют'!$J$23*F1060</f>
        <v>223687.19</v>
      </c>
      <c r="H1060" s="96">
        <f t="shared" si="200"/>
        <v>2236.87</v>
      </c>
      <c r="I1060" s="168"/>
    </row>
    <row r="1061" spans="1:9" ht="14.15" customHeight="1" thickBot="1">
      <c r="A1061" s="521" t="s">
        <v>12430</v>
      </c>
      <c r="B1061" s="1878" t="s">
        <v>3103</v>
      </c>
      <c r="C1061" s="2299">
        <v>355</v>
      </c>
      <c r="D1061" s="2167">
        <v>10</v>
      </c>
      <c r="E1061" s="653">
        <v>30451.82</v>
      </c>
      <c r="F1061" s="775">
        <f t="shared" si="199"/>
        <v>30451.82</v>
      </c>
      <c r="G1061" s="776">
        <f>'Заказ, cкидки и курсы валют'!$J$23*F1061</f>
        <v>350195.93</v>
      </c>
      <c r="H1061" s="142">
        <f t="shared" si="200"/>
        <v>3501.96</v>
      </c>
      <c r="I1061" s="170"/>
    </row>
    <row r="1062" spans="1:9" ht="13">
      <c r="A1062" s="890"/>
      <c r="C1062" s="2377"/>
      <c r="D1062" s="70"/>
      <c r="E1062" s="430"/>
      <c r="F1062" s="514"/>
      <c r="G1062" s="488"/>
      <c r="H1062" s="16"/>
      <c r="I1062" s="132"/>
    </row>
    <row r="1063" spans="1:9" ht="13">
      <c r="A1063" s="890"/>
      <c r="C1063" s="2377"/>
      <c r="D1063" s="70"/>
      <c r="E1063" s="430"/>
      <c r="F1063" s="514"/>
      <c r="G1063" s="488"/>
      <c r="H1063" s="16"/>
      <c r="I1063" s="132"/>
    </row>
    <row r="1064" spans="1:9" ht="33.75" customHeight="1" thickBot="1">
      <c r="A1064" s="2251" t="s">
        <v>7302</v>
      </c>
      <c r="B1064" s="897"/>
      <c r="C1064" s="2345"/>
      <c r="D1064" s="72"/>
      <c r="E1064" s="431"/>
      <c r="F1064" s="515"/>
      <c r="G1064" s="489"/>
      <c r="H1064" s="136"/>
      <c r="I1064" s="137"/>
    </row>
    <row r="1065" spans="1:9" ht="42" customHeight="1">
      <c r="A1065" s="1519" t="s">
        <v>1013</v>
      </c>
      <c r="B1065" s="1520" t="s">
        <v>1014</v>
      </c>
      <c r="C1065" s="2286" t="s">
        <v>665</v>
      </c>
      <c r="D1065" s="158" t="s">
        <v>2923</v>
      </c>
      <c r="E1065" s="432" t="s">
        <v>10276</v>
      </c>
      <c r="F1065" s="516" t="s">
        <v>2578</v>
      </c>
      <c r="G1065" s="507" t="s">
        <v>2427</v>
      </c>
      <c r="H1065" s="327" t="s">
        <v>493</v>
      </c>
      <c r="I1065" s="160" t="s">
        <v>4003</v>
      </c>
    </row>
    <row r="1066" spans="1:9" ht="13" thickBot="1">
      <c r="A1066" s="1519"/>
      <c r="B1066" s="1680"/>
      <c r="C1066" s="2286" t="s">
        <v>3419</v>
      </c>
      <c r="D1066" s="313" t="s">
        <v>2428</v>
      </c>
      <c r="E1066" s="437" t="s">
        <v>264</v>
      </c>
      <c r="F1066" s="830">
        <f>'Заказ, cкидки и курсы валют'!$I$12</f>
        <v>0</v>
      </c>
      <c r="G1066" s="506"/>
      <c r="H1066" s="264"/>
      <c r="I1066" s="252"/>
    </row>
    <row r="1067" spans="1:9" ht="13">
      <c r="A1067" s="799" t="s">
        <v>4004</v>
      </c>
      <c r="B1067" s="1877" t="s">
        <v>3438</v>
      </c>
      <c r="C1067" s="832">
        <v>90</v>
      </c>
      <c r="D1067" s="1710">
        <v>300</v>
      </c>
      <c r="E1067" s="877">
        <v>12308.15</v>
      </c>
      <c r="F1067" s="779">
        <f>ROUND(E1067*(1-$F$10),2)</f>
        <v>12308.15</v>
      </c>
      <c r="G1067" s="780">
        <f>'Заказ, cкидки и курсы валют'!$J$23*F1067</f>
        <v>141543.72500000001</v>
      </c>
      <c r="H1067" s="310">
        <f>ROUND((D1067/1000)*G1067,2)</f>
        <v>42463.12</v>
      </c>
      <c r="I1067" s="263"/>
    </row>
    <row r="1068" spans="1:9" ht="13">
      <c r="A1068" s="493" t="s">
        <v>4005</v>
      </c>
      <c r="B1068" s="490" t="s">
        <v>3439</v>
      </c>
      <c r="C1068" s="644">
        <v>160</v>
      </c>
      <c r="D1068" s="1708">
        <v>180</v>
      </c>
      <c r="E1068" s="877">
        <v>14315.77</v>
      </c>
      <c r="F1068" s="471">
        <f t="shared" ref="F1068:F1069" si="201">ROUND(E1068*(1-$F$10),2)</f>
        <v>14315.77</v>
      </c>
      <c r="G1068" s="691">
        <f>'Заказ, cкидки и курсы валют'!$J$23*F1068</f>
        <v>164631.35500000001</v>
      </c>
      <c r="H1068" s="96">
        <f t="shared" ref="H1068:H1069" si="202">ROUND((D1068/1000)*G1068,2)</f>
        <v>29633.64</v>
      </c>
      <c r="I1068" s="168"/>
    </row>
    <row r="1069" spans="1:9" ht="13.5" thickBot="1">
      <c r="A1069" s="521" t="s">
        <v>4006</v>
      </c>
      <c r="B1069" s="1878" t="s">
        <v>3069</v>
      </c>
      <c r="C1069" s="833">
        <v>330</v>
      </c>
      <c r="D1069" s="1711">
        <v>100</v>
      </c>
      <c r="E1069" s="877">
        <v>21101.61</v>
      </c>
      <c r="F1069" s="775">
        <f t="shared" si="201"/>
        <v>21101.61</v>
      </c>
      <c r="G1069" s="776">
        <f>'Заказ, cкидки и курсы валют'!$J$23*F1069</f>
        <v>242668.51500000001</v>
      </c>
      <c r="H1069" s="142">
        <f t="shared" si="202"/>
        <v>24266.85</v>
      </c>
      <c r="I1069" s="170"/>
    </row>
    <row r="1070" spans="1:9" ht="13" thickBot="1">
      <c r="A1070" s="648"/>
      <c r="B1070" s="1917"/>
      <c r="C1070" s="1342"/>
      <c r="D1070" s="42"/>
      <c r="E1070" s="448"/>
      <c r="F1070" s="63"/>
      <c r="G1070" s="420"/>
      <c r="H1070" s="13"/>
      <c r="I1070" s="13"/>
    </row>
    <row r="1071" spans="1:9" ht="16" customHeight="1">
      <c r="A1071" s="904"/>
      <c r="B1071" s="905"/>
      <c r="C1071" s="2383"/>
      <c r="D1071" s="64" t="s">
        <v>4023</v>
      </c>
      <c r="E1071" s="428"/>
      <c r="F1071" s="513"/>
      <c r="G1071" s="442"/>
      <c r="H1071" s="128"/>
      <c r="I1071" s="68"/>
    </row>
    <row r="1072" spans="1:9" ht="13">
      <c r="A1072" s="890"/>
      <c r="C1072" s="2377"/>
      <c r="D1072" s="70"/>
      <c r="E1072" s="430"/>
      <c r="F1072" s="514"/>
      <c r="G1072" s="488"/>
      <c r="H1072" s="16"/>
      <c r="I1072" s="132"/>
    </row>
    <row r="1073" spans="1:10" ht="60" customHeight="1">
      <c r="A1073" s="890"/>
      <c r="C1073" s="2377"/>
      <c r="D1073" s="70"/>
      <c r="E1073" s="430"/>
      <c r="F1073" s="514"/>
      <c r="G1073" s="488"/>
      <c r="H1073" s="16"/>
      <c r="I1073" s="132"/>
    </row>
    <row r="1074" spans="1:10" ht="13">
      <c r="A1074" s="890"/>
      <c r="C1074" s="2377"/>
      <c r="D1074" s="70"/>
      <c r="E1074" s="430"/>
      <c r="F1074" s="514"/>
      <c r="G1074" s="488"/>
      <c r="H1074" s="16"/>
      <c r="I1074" s="132"/>
    </row>
    <row r="1075" spans="1:10" ht="18.5" thickBot="1">
      <c r="A1075" s="2042" t="s">
        <v>7303</v>
      </c>
      <c r="B1075" s="2043"/>
      <c r="C1075" s="2345"/>
      <c r="D1075" s="136"/>
      <c r="E1075" s="438"/>
      <c r="F1075" s="515"/>
      <c r="G1075" s="489"/>
      <c r="H1075" s="136"/>
      <c r="I1075" s="137"/>
    </row>
    <row r="1076" spans="1:10" ht="42" customHeight="1">
      <c r="A1076" s="1519" t="s">
        <v>1013</v>
      </c>
      <c r="B1076" s="1520" t="s">
        <v>1014</v>
      </c>
      <c r="C1076" s="2286" t="s">
        <v>665</v>
      </c>
      <c r="D1076" s="158" t="s">
        <v>2923</v>
      </c>
      <c r="E1076" s="432" t="s">
        <v>10276</v>
      </c>
      <c r="F1076" s="516" t="s">
        <v>2578</v>
      </c>
      <c r="G1076" s="507" t="s">
        <v>2427</v>
      </c>
      <c r="H1076" s="327" t="s">
        <v>493</v>
      </c>
      <c r="I1076" s="160" t="s">
        <v>4003</v>
      </c>
    </row>
    <row r="1077" spans="1:10" ht="13" thickBot="1">
      <c r="A1077" s="1519"/>
      <c r="B1077" s="1680"/>
      <c r="C1077" s="2286" t="s">
        <v>3419</v>
      </c>
      <c r="D1077" s="313" t="s">
        <v>2428</v>
      </c>
      <c r="E1077" s="437" t="s">
        <v>264</v>
      </c>
      <c r="F1077" s="830">
        <f>'Заказ, cкидки и курсы валют'!$I$12</f>
        <v>0</v>
      </c>
      <c r="G1077" s="506"/>
      <c r="H1077" s="264"/>
      <c r="I1077" s="252"/>
    </row>
    <row r="1078" spans="1:10" ht="13">
      <c r="A1078" s="799" t="s">
        <v>4007</v>
      </c>
      <c r="B1078" s="1877" t="s">
        <v>3438</v>
      </c>
      <c r="C1078" s="832">
        <v>90</v>
      </c>
      <c r="D1078" s="316">
        <v>100</v>
      </c>
      <c r="E1078" s="1603">
        <f>E1067*1.2</f>
        <v>14769.779999999999</v>
      </c>
      <c r="F1078" s="779">
        <f>ROUND(E1078*(1-$F$10),2)</f>
        <v>14769.78</v>
      </c>
      <c r="G1078" s="780">
        <f>'Заказ, cкидки и курсы валют'!$J$23*F1078</f>
        <v>169852.47</v>
      </c>
      <c r="H1078" s="310">
        <f>ROUND((D1078/1000)*G1078,2)</f>
        <v>16985.25</v>
      </c>
      <c r="I1078" s="263"/>
    </row>
    <row r="1079" spans="1:10" ht="13">
      <c r="A1079" s="493" t="s">
        <v>4008</v>
      </c>
      <c r="B1079" s="490" t="s">
        <v>3439</v>
      </c>
      <c r="C1079" s="644">
        <v>160</v>
      </c>
      <c r="D1079" s="40">
        <v>50</v>
      </c>
      <c r="E1079" s="1602">
        <f>E1068*1.2</f>
        <v>17178.923999999999</v>
      </c>
      <c r="F1079" s="471">
        <f t="shared" ref="F1079:F1080" si="203">ROUND(E1079*(1-$F$10),2)</f>
        <v>17178.919999999998</v>
      </c>
      <c r="G1079" s="691">
        <f>'Заказ, cкидки и курсы валют'!$J$23*F1079</f>
        <v>197557.58</v>
      </c>
      <c r="H1079" s="96">
        <f t="shared" ref="H1079:H1080" si="204">ROUND((D1079/1000)*G1079,2)</f>
        <v>9877.8799999999992</v>
      </c>
      <c r="I1079" s="168"/>
    </row>
    <row r="1080" spans="1:10" ht="13.5" thickBot="1">
      <c r="A1080" s="521" t="s">
        <v>4009</v>
      </c>
      <c r="B1080" s="1878" t="s">
        <v>3069</v>
      </c>
      <c r="C1080" s="833">
        <v>330</v>
      </c>
      <c r="D1080" s="172">
        <v>25</v>
      </c>
      <c r="E1080" s="1604">
        <f>E1069*1.2</f>
        <v>25321.932000000001</v>
      </c>
      <c r="F1080" s="775">
        <f t="shared" si="203"/>
        <v>25321.93</v>
      </c>
      <c r="G1080" s="776">
        <f>'Заказ, cкидки и курсы валют'!$J$23*F1080</f>
        <v>291202.19500000001</v>
      </c>
      <c r="H1080" s="142">
        <f t="shared" si="204"/>
        <v>7280.05</v>
      </c>
      <c r="I1080" s="170"/>
    </row>
    <row r="1081" spans="1:10" ht="13.5" thickBot="1">
      <c r="A1081" s="2036"/>
      <c r="B1081" s="1917"/>
      <c r="C1081" s="928"/>
      <c r="D1081" s="200"/>
      <c r="E1081" s="449"/>
      <c r="F1081" s="881"/>
      <c r="G1081" s="694"/>
      <c r="H1081" s="22"/>
      <c r="I1081" s="395"/>
    </row>
    <row r="1082" spans="1:10" ht="18">
      <c r="A1082" s="904"/>
      <c r="B1082" s="905"/>
      <c r="C1082" s="2383"/>
      <c r="D1082" s="64" t="s">
        <v>4023</v>
      </c>
      <c r="E1082" s="428"/>
      <c r="F1082" s="513"/>
      <c r="G1082" s="442"/>
      <c r="H1082" s="67"/>
      <c r="I1082" s="68"/>
    </row>
    <row r="1083" spans="1:10" ht="13">
      <c r="A1083" s="890"/>
      <c r="C1083" s="2377"/>
      <c r="D1083" s="70"/>
      <c r="E1083" s="430"/>
      <c r="F1083" s="514"/>
      <c r="G1083" s="488"/>
      <c r="H1083" s="16"/>
      <c r="I1083" s="132"/>
    </row>
    <row r="1084" spans="1:10" ht="13">
      <c r="A1084" s="890"/>
      <c r="C1084" s="2377"/>
      <c r="D1084" s="70"/>
      <c r="E1084" s="430"/>
      <c r="F1084" s="514"/>
      <c r="G1084" s="488"/>
      <c r="H1084" s="16"/>
      <c r="I1084" s="132"/>
    </row>
    <row r="1085" spans="1:10" ht="13">
      <c r="A1085" s="890"/>
      <c r="C1085" s="2377"/>
      <c r="D1085" s="70"/>
      <c r="E1085" s="430"/>
      <c r="F1085" s="514"/>
      <c r="G1085" s="488"/>
      <c r="H1085" s="16"/>
      <c r="I1085" s="132"/>
    </row>
    <row r="1086" spans="1:10" ht="18.5" thickBot="1">
      <c r="A1086" s="1835" t="s">
        <v>7304</v>
      </c>
      <c r="B1086" s="1836"/>
      <c r="C1086" s="2345"/>
      <c r="D1086" s="72"/>
      <c r="E1086" s="431"/>
      <c r="F1086" s="515"/>
      <c r="G1086" s="489"/>
      <c r="H1086" s="136"/>
      <c r="I1086" s="137"/>
    </row>
    <row r="1087" spans="1:10" ht="43" customHeight="1">
      <c r="A1087" s="1519" t="s">
        <v>1013</v>
      </c>
      <c r="B1087" s="1520" t="s">
        <v>1014</v>
      </c>
      <c r="C1087" s="2286" t="s">
        <v>665</v>
      </c>
      <c r="D1087" s="158" t="s">
        <v>2923</v>
      </c>
      <c r="E1087" s="432" t="s">
        <v>10276</v>
      </c>
      <c r="F1087" s="516" t="s">
        <v>2578</v>
      </c>
      <c r="G1087" s="507" t="s">
        <v>2427</v>
      </c>
      <c r="H1087" s="327" t="s">
        <v>493</v>
      </c>
      <c r="I1087" s="160" t="s">
        <v>4003</v>
      </c>
      <c r="J1087" s="2868" t="s">
        <v>11229</v>
      </c>
    </row>
    <row r="1088" spans="1:10" ht="21" customHeight="1" thickBot="1">
      <c r="A1088" s="1519"/>
      <c r="B1088" s="1680"/>
      <c r="C1088" s="2286" t="s">
        <v>3419</v>
      </c>
      <c r="D1088" s="313" t="s">
        <v>2428</v>
      </c>
      <c r="E1088" s="437" t="s">
        <v>264</v>
      </c>
      <c r="F1088" s="830">
        <f>'Заказ, cкидки и курсы валют'!$I$12</f>
        <v>0</v>
      </c>
      <c r="G1088" s="506"/>
      <c r="H1088" s="264"/>
      <c r="I1088" s="252"/>
      <c r="J1088" s="2873"/>
    </row>
    <row r="1089" spans="1:10" ht="15" thickBot="1">
      <c r="A1089" s="799" t="s">
        <v>8229</v>
      </c>
      <c r="B1089" s="1877" t="s">
        <v>3438</v>
      </c>
      <c r="C1089" s="832">
        <v>90</v>
      </c>
      <c r="D1089" s="1710">
        <v>1</v>
      </c>
      <c r="E1089" s="1595">
        <f>(E1067*2)+(1000/D1089*7.5)</f>
        <v>32116.3</v>
      </c>
      <c r="F1089" s="779">
        <f>ROUND(E1089*(1-$F$10),2)</f>
        <v>32116.3</v>
      </c>
      <c r="G1089" s="691">
        <f>H1089/D1089*1000</f>
        <v>387000</v>
      </c>
      <c r="H1089" s="659">
        <f>ROUND(IF('Заказ, cкидки и курсы валют'!$J$23*E1089/1000*D1089&lt;387,387,'Заказ, cкидки и курсы валют'!$J$23*E1089/1000*D1089)*(1-'Заказ, cкидки и курсы валют'!$I$12),2)</f>
        <v>387</v>
      </c>
      <c r="I1089" s="263"/>
      <c r="J1089" s="96">
        <f>ROUND(IF(H1089&lt;'Заказ, cкидки и курсы валют'!$B$39,H1089*0.54*100/(100-'Заказ, cкидки и курсы валют'!$C$39),IF(H1089&lt;'Заказ, cкидки и курсы валют'!$B$40,H1089*0.54*100/(100-'Заказ, cкидки и курсы валют'!$C$40),IF(H1089&lt;'Заказ, cкидки и курсы валют'!$B$41,H1089*0.54*100/(100-'Заказ, cкидки и курсы валют'!$C$41),IF(H1089&lt;'Заказ, cкидки и курсы валют'!$B$42,H1089*0.54*100/(100-'Заказ, cкидки и курсы валют'!$C$42),IF(H1089&lt;'Заказ, cкидки и курсы валют'!$B$43,H1089*0.54*100/(100-'Заказ, cкидки и курсы валют'!$C$43),H1089))))),2)</f>
        <v>464.4</v>
      </c>
    </row>
    <row r="1090" spans="1:10" ht="15" thickBot="1">
      <c r="A1090" s="493" t="s">
        <v>8230</v>
      </c>
      <c r="B1090" s="490" t="s">
        <v>3439</v>
      </c>
      <c r="C1090" s="644">
        <v>160</v>
      </c>
      <c r="D1090" s="1708">
        <v>1</v>
      </c>
      <c r="E1090" s="1595">
        <f t="shared" ref="E1090:E1091" si="205">(E1068*2)+(1000/D1090*7.5)</f>
        <v>36131.54</v>
      </c>
      <c r="F1090" s="471">
        <f t="shared" ref="F1090:F1091" si="206">ROUND(E1090*(1-$F$10),2)</f>
        <v>36131.54</v>
      </c>
      <c r="G1090" s="691">
        <f t="shared" ref="G1090:G1091" si="207">H1090/D1090*1000</f>
        <v>415510</v>
      </c>
      <c r="H1090" s="659">
        <f>ROUND(IF('Заказ, cкидки и курсы валют'!$J$23*E1090/1000*D1090&lt;387,387,'Заказ, cкидки и курсы валют'!$J$23*E1090/1000*D1090)*(1-'Заказ, cкидки и курсы валют'!$I$12),2)</f>
        <v>415.51</v>
      </c>
      <c r="I1090" s="168"/>
      <c r="J1090" s="96">
        <f>ROUND(IF(H1090&lt;'Заказ, cкидки и курсы валют'!$B$39,H1090*0.54*100/(100-'Заказ, cкидки и курсы валют'!$C$39),IF(H1090&lt;'Заказ, cкидки и курсы валют'!$B$40,H1090*0.54*100/(100-'Заказ, cкидки и курсы валют'!$C$40),IF(H1090&lt;'Заказ, cкидки и курсы валют'!$B$41,H1090*0.54*100/(100-'Заказ, cкидки и курсы валют'!$C$41),IF(H1090&lt;'Заказ, cкидки и курсы валют'!$B$42,H1090*0.54*100/(100-'Заказ, cкидки и курсы валют'!$C$42),IF(H1090&lt;'Заказ, cкидки и курсы валют'!$B$43,H1090*0.54*100/(100-'Заказ, cкидки и курсы валют'!$C$43),H1090))))),2)</f>
        <v>498.61</v>
      </c>
    </row>
    <row r="1091" spans="1:10" ht="15" thickBot="1">
      <c r="A1091" s="521" t="s">
        <v>8231</v>
      </c>
      <c r="B1091" s="1878" t="s">
        <v>3069</v>
      </c>
      <c r="C1091" s="833">
        <v>330</v>
      </c>
      <c r="D1091" s="1711">
        <v>1</v>
      </c>
      <c r="E1091" s="1595">
        <f t="shared" si="205"/>
        <v>49703.22</v>
      </c>
      <c r="F1091" s="775">
        <f t="shared" si="206"/>
        <v>49703.22</v>
      </c>
      <c r="G1091" s="691">
        <f t="shared" si="207"/>
        <v>571590</v>
      </c>
      <c r="H1091" s="659">
        <f>ROUND(IF('Заказ, cкидки и курсы валют'!$J$23*E1091/1000*D1091&lt;387,387,'Заказ, cкидки и курсы валют'!$J$23*E1091/1000*D1091)*(1-'Заказ, cкидки и курсы валют'!$I$12),2)</f>
        <v>571.59</v>
      </c>
      <c r="I1091" s="170"/>
      <c r="J1091" s="96">
        <f>ROUND(IF(H1091&lt;'Заказ, cкидки и курсы валют'!$B$39,H1091*0.54*100/(100-'Заказ, cкидки и курсы валют'!$C$39),IF(H1091&lt;'Заказ, cкидки и курсы валют'!$B$40,H1091*0.54*100/(100-'Заказ, cкидки и курсы валют'!$C$40),IF(H1091&lt;'Заказ, cкидки и курсы валют'!$B$41,H1091*0.54*100/(100-'Заказ, cкидки и курсы валют'!$C$41),IF(H1091&lt;'Заказ, cкидки и курсы валют'!$B$42,H1091*0.54*100/(100-'Заказ, cкидки и курсы валют'!$C$42),IF(H1091&lt;'Заказ, cкидки и курсы валют'!$B$43,H1091*0.54*100/(100-'Заказ, cкидки и курсы валют'!$C$43),H1091))))),2)</f>
        <v>617.32000000000005</v>
      </c>
    </row>
    <row r="1092" spans="1:10" ht="13">
      <c r="A1092" s="648"/>
      <c r="B1092" s="1917"/>
      <c r="C1092" s="1342"/>
      <c r="D1092" s="42"/>
      <c r="E1092" s="448"/>
      <c r="F1092" s="63"/>
      <c r="G1092" s="420"/>
      <c r="H1092" s="13"/>
      <c r="I1092" s="13"/>
      <c r="J1092" s="653"/>
    </row>
    <row r="1093" spans="1:10" ht="13.5" thickBot="1">
      <c r="A1093" s="648"/>
      <c r="B1093" s="1917"/>
      <c r="C1093" s="1342"/>
      <c r="D1093" s="42"/>
      <c r="E1093" s="448"/>
      <c r="F1093" s="63"/>
      <c r="G1093" s="420"/>
      <c r="H1093" s="13"/>
      <c r="I1093" s="13"/>
      <c r="J1093" s="653"/>
    </row>
    <row r="1094" spans="1:10" ht="18">
      <c r="A1094" s="904"/>
      <c r="B1094" s="905"/>
      <c r="C1094" s="2383"/>
      <c r="D1094" s="64"/>
      <c r="E1094" s="428" t="s">
        <v>4024</v>
      </c>
      <c r="F1094" s="513"/>
      <c r="G1094" s="442"/>
      <c r="H1094" s="67"/>
      <c r="I1094" s="68"/>
    </row>
    <row r="1095" spans="1:10" ht="13">
      <c r="A1095" s="890"/>
      <c r="C1095" s="2377"/>
      <c r="D1095" s="70"/>
      <c r="E1095" s="430"/>
      <c r="F1095" s="514"/>
      <c r="G1095" s="488"/>
      <c r="H1095" s="16"/>
      <c r="I1095" s="132"/>
    </row>
    <row r="1096" spans="1:10" ht="13">
      <c r="A1096" s="890"/>
      <c r="C1096" s="2377"/>
      <c r="D1096" s="70"/>
      <c r="E1096" s="430"/>
      <c r="F1096" s="514"/>
      <c r="G1096" s="488"/>
      <c r="H1096" s="16"/>
      <c r="I1096" s="132"/>
    </row>
    <row r="1097" spans="1:10" ht="13">
      <c r="A1097" s="890"/>
      <c r="C1097" s="2377"/>
      <c r="D1097" s="70"/>
      <c r="E1097" s="430"/>
      <c r="F1097" s="514"/>
      <c r="G1097" s="488"/>
      <c r="H1097" s="16"/>
      <c r="I1097" s="132"/>
    </row>
    <row r="1098" spans="1:10" ht="18.5" thickBot="1">
      <c r="A1098" s="2251" t="s">
        <v>7302</v>
      </c>
      <c r="B1098" s="897"/>
      <c r="C1098" s="2345"/>
      <c r="D1098" s="72"/>
      <c r="E1098" s="431"/>
      <c r="F1098" s="515"/>
      <c r="G1098" s="489"/>
      <c r="H1098" s="136"/>
      <c r="I1098" s="137"/>
    </row>
    <row r="1099" spans="1:10" ht="30">
      <c r="A1099" s="1519" t="s">
        <v>1013</v>
      </c>
      <c r="B1099" s="1520" t="s">
        <v>1014</v>
      </c>
      <c r="C1099" s="2286" t="s">
        <v>665</v>
      </c>
      <c r="D1099" s="158" t="s">
        <v>2923</v>
      </c>
      <c r="E1099" s="432" t="s">
        <v>10276</v>
      </c>
      <c r="F1099" s="516" t="s">
        <v>2578</v>
      </c>
      <c r="G1099" s="507" t="s">
        <v>2427</v>
      </c>
      <c r="H1099" s="327" t="s">
        <v>493</v>
      </c>
      <c r="I1099" s="160" t="s">
        <v>4003</v>
      </c>
    </row>
    <row r="1100" spans="1:10" ht="13" thickBot="1">
      <c r="A1100" s="1519"/>
      <c r="B1100" s="1680"/>
      <c r="C1100" s="2286" t="s">
        <v>3419</v>
      </c>
      <c r="D1100" s="313" t="s">
        <v>2428</v>
      </c>
      <c r="E1100" s="437" t="s">
        <v>264</v>
      </c>
      <c r="F1100" s="830">
        <f>'Заказ, cкидки и курсы валют'!$I$12</f>
        <v>0</v>
      </c>
      <c r="G1100" s="506"/>
      <c r="H1100" s="264"/>
      <c r="I1100" s="252"/>
    </row>
    <row r="1101" spans="1:10" ht="13">
      <c r="A1101" s="799" t="s">
        <v>4010</v>
      </c>
      <c r="B1101" s="800" t="s">
        <v>3436</v>
      </c>
      <c r="C1101" s="2250">
        <v>2.91</v>
      </c>
      <c r="D1101" s="1895">
        <v>3000</v>
      </c>
      <c r="E1101" s="877">
        <v>266.7</v>
      </c>
      <c r="F1101" s="779">
        <f>ROUND(E1101*(1-$F$10),2)</f>
        <v>266.7</v>
      </c>
      <c r="G1101" s="1896">
        <f>'Заказ, cкидки и курсы валют'!$J$23*F1101</f>
        <v>3067.0499999999997</v>
      </c>
      <c r="H1101" s="310">
        <f>ROUND((D1101/1000)*G1101,2)</f>
        <v>9201.15</v>
      </c>
      <c r="I1101" s="263"/>
    </row>
    <row r="1102" spans="1:10" ht="13">
      <c r="A1102" s="493" t="s">
        <v>4011</v>
      </c>
      <c r="B1102" s="399" t="s">
        <v>3081</v>
      </c>
      <c r="C1102" s="2250">
        <v>6.82</v>
      </c>
      <c r="D1102" s="1897">
        <v>2500</v>
      </c>
      <c r="E1102" s="877">
        <v>373.04</v>
      </c>
      <c r="F1102" s="471">
        <f t="shared" ref="F1102:F1106" si="208">ROUND(E1102*(1-$F$10),2)</f>
        <v>373.04</v>
      </c>
      <c r="G1102" s="1898">
        <f>'Заказ, cкидки и курсы валют'!$J$23*F1102</f>
        <v>4289.96</v>
      </c>
      <c r="H1102" s="96">
        <f t="shared" ref="H1102:H1106" si="209">ROUND((D1102/1000)*G1102,2)</f>
        <v>10724.9</v>
      </c>
      <c r="I1102" s="168"/>
    </row>
    <row r="1103" spans="1:10" ht="13">
      <c r="A1103" s="493" t="s">
        <v>4012</v>
      </c>
      <c r="B1103" s="399" t="s">
        <v>3437</v>
      </c>
      <c r="C1103" s="2250">
        <v>12.67</v>
      </c>
      <c r="D1103" s="1897">
        <v>2000</v>
      </c>
      <c r="E1103" s="877">
        <v>571.77</v>
      </c>
      <c r="F1103" s="471">
        <f t="shared" si="208"/>
        <v>571.77</v>
      </c>
      <c r="G1103" s="1898">
        <f>'Заказ, cкидки и курсы валют'!$J$23*F1103</f>
        <v>6575.3549999999996</v>
      </c>
      <c r="H1103" s="96">
        <f t="shared" si="209"/>
        <v>13150.71</v>
      </c>
      <c r="I1103" s="168"/>
    </row>
    <row r="1104" spans="1:10" ht="13">
      <c r="A1104" s="493" t="s">
        <v>4013</v>
      </c>
      <c r="B1104" s="399" t="s">
        <v>3438</v>
      </c>
      <c r="C1104" s="2250">
        <v>22.39</v>
      </c>
      <c r="D1104" s="1897">
        <v>1000</v>
      </c>
      <c r="E1104" s="877">
        <v>999.63</v>
      </c>
      <c r="F1104" s="471">
        <f t="shared" si="208"/>
        <v>999.63</v>
      </c>
      <c r="G1104" s="1898">
        <f>'Заказ, cкидки и курсы валют'!$J$23*F1104</f>
        <v>11495.745000000001</v>
      </c>
      <c r="H1104" s="96">
        <f t="shared" si="209"/>
        <v>11495.75</v>
      </c>
      <c r="I1104" s="168"/>
    </row>
    <row r="1105" spans="1:10" ht="13">
      <c r="A1105" s="493" t="s">
        <v>4014</v>
      </c>
      <c r="B1105" s="399" t="s">
        <v>3084</v>
      </c>
      <c r="C1105" s="2250">
        <v>34</v>
      </c>
      <c r="D1105" s="1899">
        <v>500</v>
      </c>
      <c r="E1105" s="877">
        <v>1401.94</v>
      </c>
      <c r="F1105" s="471">
        <f t="shared" si="208"/>
        <v>1401.94</v>
      </c>
      <c r="G1105" s="1898">
        <f>'Заказ, cкидки и курсы валют'!$J$23*F1105</f>
        <v>16122.310000000001</v>
      </c>
      <c r="H1105" s="96">
        <f t="shared" si="209"/>
        <v>8061.16</v>
      </c>
      <c r="I1105" s="168"/>
    </row>
    <row r="1106" spans="1:10" ht="13">
      <c r="A1106" s="493" t="s">
        <v>4015</v>
      </c>
      <c r="B1106" s="399" t="s">
        <v>3439</v>
      </c>
      <c r="C1106" s="2250">
        <v>56</v>
      </c>
      <c r="D1106" s="1899">
        <v>500</v>
      </c>
      <c r="E1106" s="877">
        <v>2102.02</v>
      </c>
      <c r="F1106" s="471">
        <f t="shared" si="208"/>
        <v>2102.02</v>
      </c>
      <c r="G1106" s="1898">
        <f>'Заказ, cкидки и курсы валют'!$J$23*F1106</f>
        <v>24173.23</v>
      </c>
      <c r="H1106" s="96">
        <f t="shared" si="209"/>
        <v>12086.62</v>
      </c>
      <c r="I1106" s="168"/>
    </row>
    <row r="1107" spans="1:10" ht="13.5" thickBot="1">
      <c r="A1107" s="521" t="s">
        <v>11394</v>
      </c>
      <c r="B1107" s="1410" t="s">
        <v>3069</v>
      </c>
      <c r="C1107" s="2250">
        <v>103</v>
      </c>
      <c r="D1107" s="1900">
        <v>250</v>
      </c>
      <c r="E1107" s="877">
        <v>4096.07</v>
      </c>
      <c r="F1107" s="775">
        <f t="shared" ref="F1107" si="210">ROUND(E1107*(1-$F$10),2)</f>
        <v>4096.07</v>
      </c>
      <c r="G1107" s="1901">
        <f>'Заказ, cкидки и курсы валют'!$J$23*F1107</f>
        <v>47104.804999999993</v>
      </c>
      <c r="H1107" s="142">
        <f t="shared" ref="H1107" si="211">ROUND((D1107/1000)*G1107,2)</f>
        <v>11776.2</v>
      </c>
      <c r="I1107" s="170"/>
    </row>
    <row r="1108" spans="1:10" ht="18.5" thickBot="1">
      <c r="D1108" s="81"/>
      <c r="E1108" s="716"/>
      <c r="F1108" s="834"/>
      <c r="G1108" s="429"/>
    </row>
    <row r="1109" spans="1:10" ht="18">
      <c r="A1109" s="904"/>
      <c r="B1109" s="905"/>
      <c r="C1109" s="2383"/>
      <c r="D1109" s="64"/>
      <c r="E1109" s="428" t="s">
        <v>4024</v>
      </c>
      <c r="F1109" s="513"/>
      <c r="G1109" s="442"/>
      <c r="H1109" s="67"/>
      <c r="I1109" s="68"/>
    </row>
    <row r="1110" spans="1:10" ht="57" customHeight="1">
      <c r="A1110" s="890"/>
      <c r="C1110" s="2377"/>
      <c r="D1110" s="70"/>
      <c r="E1110" s="430"/>
      <c r="F1110" s="514"/>
      <c r="G1110" s="488"/>
      <c r="H1110" s="16"/>
      <c r="I1110" s="132"/>
    </row>
    <row r="1111" spans="1:10" ht="13">
      <c r="A1111" s="890"/>
      <c r="C1111" s="2377"/>
      <c r="D1111" s="70"/>
      <c r="E1111" s="430"/>
      <c r="F1111" s="514"/>
      <c r="G1111" s="488"/>
      <c r="H1111" s="16"/>
      <c r="I1111" s="132"/>
    </row>
    <row r="1112" spans="1:10" ht="18.5" thickBot="1">
      <c r="A1112" s="2042" t="s">
        <v>7303</v>
      </c>
      <c r="B1112" s="2043"/>
      <c r="C1112" s="2345"/>
      <c r="D1112" s="72"/>
      <c r="E1112" s="431"/>
      <c r="F1112" s="515"/>
      <c r="G1112" s="489"/>
      <c r="H1112" s="136"/>
      <c r="I1112" s="137"/>
    </row>
    <row r="1113" spans="1:10" ht="42" customHeight="1">
      <c r="A1113" s="1519" t="s">
        <v>1013</v>
      </c>
      <c r="B1113" s="1520" t="s">
        <v>1014</v>
      </c>
      <c r="C1113" s="2286" t="s">
        <v>665</v>
      </c>
      <c r="D1113" s="158" t="s">
        <v>2923</v>
      </c>
      <c r="E1113" s="432" t="s">
        <v>10276</v>
      </c>
      <c r="F1113" s="516" t="s">
        <v>2578</v>
      </c>
      <c r="G1113" s="507" t="s">
        <v>2427</v>
      </c>
      <c r="H1113" s="327" t="s">
        <v>493</v>
      </c>
      <c r="I1113" s="160" t="s">
        <v>4003</v>
      </c>
      <c r="J1113" s="2868" t="s">
        <v>11229</v>
      </c>
    </row>
    <row r="1114" spans="1:10" ht="21.75" customHeight="1" thickBot="1">
      <c r="A1114" s="1519"/>
      <c r="B1114" s="1680"/>
      <c r="C1114" s="2286" t="s">
        <v>3419</v>
      </c>
      <c r="D1114" s="313" t="s">
        <v>2428</v>
      </c>
      <c r="E1114" s="437" t="s">
        <v>264</v>
      </c>
      <c r="F1114" s="830">
        <f>'Заказ, cкидки и курсы валют'!$I$12</f>
        <v>0</v>
      </c>
      <c r="G1114" s="506"/>
      <c r="H1114" s="264"/>
      <c r="I1114" s="252"/>
      <c r="J1114" s="2881"/>
    </row>
    <row r="1115" spans="1:10" ht="13">
      <c r="A1115" s="799" t="s">
        <v>5303</v>
      </c>
      <c r="B1115" s="1877" t="s">
        <v>3436</v>
      </c>
      <c r="C1115" s="2250">
        <v>2.91</v>
      </c>
      <c r="D1115" s="1710">
        <v>500</v>
      </c>
      <c r="E1115" s="1603">
        <f t="shared" ref="E1115:E1121" si="212">E1101*1.2</f>
        <v>320.03999999999996</v>
      </c>
      <c r="F1115" s="779">
        <f t="shared" ref="F1115:F1120" si="213">ROUND(E1115*(1-$F$10),2)</f>
        <v>320.04000000000002</v>
      </c>
      <c r="G1115" s="780">
        <f>'Заказ, cкидки и курсы валют'!$J$23*F1115</f>
        <v>3680.46</v>
      </c>
      <c r="H1115" s="310">
        <f t="shared" ref="H1115:H1120" si="214">ROUND((D1115/1000)*G1115,2)</f>
        <v>1840.23</v>
      </c>
      <c r="I1115" s="263"/>
      <c r="J1115" s="2100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1840.23</v>
      </c>
    </row>
    <row r="1116" spans="1:10" ht="13">
      <c r="A1116" s="493" t="s">
        <v>5304</v>
      </c>
      <c r="B1116" s="2157" t="s">
        <v>3081</v>
      </c>
      <c r="C1116" s="2250">
        <v>6.82</v>
      </c>
      <c r="D1116" s="2137">
        <v>300</v>
      </c>
      <c r="E1116" s="2136">
        <f t="shared" si="212"/>
        <v>447.64800000000002</v>
      </c>
      <c r="F1116" s="2104">
        <f t="shared" si="213"/>
        <v>447.65</v>
      </c>
      <c r="G1116" s="2105">
        <f>'Заказ, cкидки и курсы валют'!$J$23*F1116</f>
        <v>5147.9749999999995</v>
      </c>
      <c r="H1116" s="2107">
        <f t="shared" si="214"/>
        <v>1544.39</v>
      </c>
      <c r="I1116" s="2091"/>
      <c r="J1116" s="2100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1544.39</v>
      </c>
    </row>
    <row r="1117" spans="1:10" ht="13">
      <c r="A1117" s="493" t="s">
        <v>5305</v>
      </c>
      <c r="B1117" s="2157" t="s">
        <v>3437</v>
      </c>
      <c r="C1117" s="2250">
        <v>12.67</v>
      </c>
      <c r="D1117" s="2137">
        <v>150</v>
      </c>
      <c r="E1117" s="2136">
        <f t="shared" si="212"/>
        <v>686.12399999999991</v>
      </c>
      <c r="F1117" s="2104">
        <f t="shared" si="213"/>
        <v>686.12</v>
      </c>
      <c r="G1117" s="2105">
        <f>'Заказ, cкидки и курсы валют'!$J$23*F1117</f>
        <v>7890.38</v>
      </c>
      <c r="H1117" s="2107">
        <f t="shared" si="214"/>
        <v>1183.56</v>
      </c>
      <c r="I1117" s="2091"/>
      <c r="J1117" s="2100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1183.56</v>
      </c>
    </row>
    <row r="1118" spans="1:10" ht="13">
      <c r="A1118" s="493" t="s">
        <v>5306</v>
      </c>
      <c r="B1118" s="2157" t="s">
        <v>3438</v>
      </c>
      <c r="C1118" s="2250">
        <v>22.39</v>
      </c>
      <c r="D1118" s="2137">
        <v>50</v>
      </c>
      <c r="E1118" s="2136">
        <f t="shared" si="212"/>
        <v>1199.556</v>
      </c>
      <c r="F1118" s="2104">
        <f t="shared" si="213"/>
        <v>1199.56</v>
      </c>
      <c r="G1118" s="2105">
        <f>'Заказ, cкидки и курсы валют'!$J$23*F1118</f>
        <v>13794.939999999999</v>
      </c>
      <c r="H1118" s="2107">
        <f t="shared" si="214"/>
        <v>689.75</v>
      </c>
      <c r="I1118" s="2091"/>
      <c r="J1118" s="2100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744.93</v>
      </c>
    </row>
    <row r="1119" spans="1:10" ht="13">
      <c r="A1119" s="493" t="s">
        <v>5307</v>
      </c>
      <c r="B1119" s="2157" t="s">
        <v>3084</v>
      </c>
      <c r="C1119" s="2250">
        <v>34</v>
      </c>
      <c r="D1119" s="2135">
        <v>50</v>
      </c>
      <c r="E1119" s="2136">
        <f t="shared" si="212"/>
        <v>1682.328</v>
      </c>
      <c r="F1119" s="2104">
        <f t="shared" si="213"/>
        <v>1682.33</v>
      </c>
      <c r="G1119" s="2105">
        <f>'Заказ, cкидки и курсы валют'!$J$23*F1119</f>
        <v>19346.794999999998</v>
      </c>
      <c r="H1119" s="2107">
        <f t="shared" si="214"/>
        <v>967.34</v>
      </c>
      <c r="I1119" s="2091"/>
      <c r="J1119" s="2100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967.34</v>
      </c>
    </row>
    <row r="1120" spans="1:10" ht="13">
      <c r="A1120" s="493" t="s">
        <v>5308</v>
      </c>
      <c r="B1120" s="2157" t="s">
        <v>3439</v>
      </c>
      <c r="C1120" s="2250">
        <v>56</v>
      </c>
      <c r="D1120" s="2135">
        <v>25</v>
      </c>
      <c r="E1120" s="2136">
        <f t="shared" si="212"/>
        <v>2522.424</v>
      </c>
      <c r="F1120" s="2104">
        <f t="shared" si="213"/>
        <v>2522.42</v>
      </c>
      <c r="G1120" s="2105">
        <f>'Заказ, cкидки и курсы валют'!$J$23*F1120</f>
        <v>29007.83</v>
      </c>
      <c r="H1120" s="2107">
        <f t="shared" si="214"/>
        <v>725.2</v>
      </c>
      <c r="I1120" s="2091"/>
      <c r="J1120" s="2100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783.22</v>
      </c>
    </row>
    <row r="1121" spans="1:10" ht="13.5" thickBot="1">
      <c r="A1121" s="521" t="s">
        <v>12027</v>
      </c>
      <c r="B1121" s="777" t="s">
        <v>3069</v>
      </c>
      <c r="C1121" s="2250">
        <v>103</v>
      </c>
      <c r="D1121" s="1711">
        <v>20</v>
      </c>
      <c r="E1121" s="1604">
        <f t="shared" si="212"/>
        <v>4915.2839999999997</v>
      </c>
      <c r="F1121" s="775">
        <f t="shared" ref="F1121" si="215">ROUND(E1121*(1-$F$10),2)</f>
        <v>4915.28</v>
      </c>
      <c r="G1121" s="776">
        <f>'Заказ, cкидки и курсы валют'!$J$23*F1121</f>
        <v>56525.719999999994</v>
      </c>
      <c r="H1121" s="142">
        <f t="shared" ref="H1121" si="216">ROUND((D1121/1000)*G1121,2)</f>
        <v>1130.51</v>
      </c>
      <c r="I1121" s="170"/>
      <c r="J1121" s="2100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1130.51</v>
      </c>
    </row>
    <row r="1122" spans="1:10" ht="13" thickBot="1">
      <c r="B1122" s="1917"/>
      <c r="C1122" s="1342"/>
      <c r="D1122" s="42"/>
      <c r="E1122" s="448"/>
      <c r="F1122" s="519"/>
      <c r="G1122" s="480"/>
      <c r="I1122" s="13"/>
    </row>
    <row r="1123" spans="1:10" ht="18">
      <c r="A1123" s="904"/>
      <c r="B1123" s="905"/>
      <c r="C1123" s="2383"/>
      <c r="D1123" s="64"/>
      <c r="E1123" s="428" t="s">
        <v>4024</v>
      </c>
      <c r="F1123" s="513"/>
      <c r="G1123" s="442"/>
      <c r="H1123" s="67"/>
      <c r="I1123" s="68"/>
    </row>
    <row r="1124" spans="1:10" ht="54" customHeight="1">
      <c r="A1124" s="890"/>
      <c r="C1124" s="2377"/>
      <c r="D1124" s="70"/>
      <c r="E1124" s="430"/>
      <c r="F1124" s="514"/>
      <c r="G1124" s="488"/>
      <c r="H1124" s="16"/>
      <c r="I1124" s="132"/>
    </row>
    <row r="1125" spans="1:10" ht="13">
      <c r="A1125" s="890"/>
      <c r="C1125" s="2377"/>
      <c r="D1125" s="70"/>
      <c r="E1125" s="430"/>
      <c r="F1125" s="514"/>
      <c r="G1125" s="488"/>
      <c r="H1125" s="16"/>
      <c r="I1125" s="132"/>
    </row>
    <row r="1126" spans="1:10" ht="13">
      <c r="A1126" s="890"/>
      <c r="C1126" s="2377"/>
      <c r="D1126" s="70"/>
      <c r="E1126" s="430"/>
      <c r="F1126" s="514"/>
      <c r="G1126" s="488"/>
      <c r="H1126" s="16"/>
      <c r="I1126" s="132"/>
    </row>
    <row r="1127" spans="1:10" ht="18.5" thickBot="1">
      <c r="A1127" s="1835" t="s">
        <v>7304</v>
      </c>
      <c r="B1127" s="1836"/>
      <c r="C1127" s="2345"/>
      <c r="D1127" s="72"/>
      <c r="E1127" s="431"/>
      <c r="F1127" s="515"/>
      <c r="G1127" s="489"/>
      <c r="H1127" s="136"/>
      <c r="I1127" s="137"/>
    </row>
    <row r="1128" spans="1:10" ht="30">
      <c r="A1128" s="1519" t="s">
        <v>1013</v>
      </c>
      <c r="B1128" s="1520" t="s">
        <v>1014</v>
      </c>
      <c r="C1128" s="2286" t="s">
        <v>665</v>
      </c>
      <c r="D1128" s="158" t="s">
        <v>2923</v>
      </c>
      <c r="E1128" s="432" t="s">
        <v>10276</v>
      </c>
      <c r="F1128" s="516" t="s">
        <v>2578</v>
      </c>
      <c r="G1128" s="507" t="s">
        <v>2427</v>
      </c>
      <c r="H1128" s="327" t="s">
        <v>493</v>
      </c>
      <c r="I1128" s="160" t="s">
        <v>4003</v>
      </c>
      <c r="J1128" s="2868" t="s">
        <v>11229</v>
      </c>
    </row>
    <row r="1129" spans="1:10" ht="18.75" customHeight="1" thickBot="1">
      <c r="A1129" s="1519"/>
      <c r="B1129" s="1680"/>
      <c r="C1129" s="2286" t="s">
        <v>3419</v>
      </c>
      <c r="D1129" s="313" t="s">
        <v>2428</v>
      </c>
      <c r="E1129" s="437" t="s">
        <v>264</v>
      </c>
      <c r="F1129" s="830">
        <f>'Заказ, cкидки и курсы валют'!$I$12</f>
        <v>0</v>
      </c>
      <c r="G1129" s="506"/>
      <c r="H1129" s="264"/>
      <c r="I1129" s="252"/>
      <c r="J1129" s="2873"/>
    </row>
    <row r="1130" spans="1:10" ht="15" thickBot="1">
      <c r="A1130" s="799" t="s">
        <v>8232</v>
      </c>
      <c r="B1130" s="1877" t="s">
        <v>3436</v>
      </c>
      <c r="C1130" s="2250">
        <v>2.91</v>
      </c>
      <c r="D1130" s="1710">
        <v>10</v>
      </c>
      <c r="E1130" s="1595">
        <f t="shared" ref="E1130:E1136" si="217">(E1101*2)+(1000/D1130*7.5)</f>
        <v>1283.4000000000001</v>
      </c>
      <c r="F1130" s="779">
        <f>ROUND(E1130*(1-$F$10),2)</f>
        <v>1283.4000000000001</v>
      </c>
      <c r="G1130" s="780">
        <f>H1130/D1130*1000</f>
        <v>38700</v>
      </c>
      <c r="H1130" s="659">
        <f>ROUND(IF('Заказ, cкидки и курсы валют'!$J$23*E1130/1000*D1130&lt;387,387,'Заказ, cкидки и курсы валют'!$J$23*E1130/1000*D1130)*(1-'Заказ, cкидки и курсы валют'!$I$12),2)</f>
        <v>387</v>
      </c>
      <c r="I1130" s="263"/>
      <c r="J1130" s="2100">
        <f>ROUND(IF(H1130&lt;'Заказ, cкидки и курсы валют'!$B$39,H1130*0.54*100/(100-'Заказ, cкидки и курсы валют'!$C$39),IF(H1130&lt;'Заказ, cкидки и курсы валют'!$B$40,H1130*0.54*100/(100-'Заказ, cкидки и курсы валют'!$C$40),IF(H1130&lt;'Заказ, cкидки и курсы валют'!$B$41,H1130*0.54*100/(100-'Заказ, cкидки и курсы валют'!$C$41),IF(H1130&lt;'Заказ, cкидки и курсы валют'!$B$42,H1130*0.54*100/(100-'Заказ, cкидки и курсы валют'!$C$42),IF(H1130&lt;'Заказ, cкидки и курсы валют'!$B$43,H1130*0.54*100/(100-'Заказ, cкидки и курсы валют'!$C$43),H1130))))),2)</f>
        <v>464.4</v>
      </c>
    </row>
    <row r="1131" spans="1:10" ht="15" thickBot="1">
      <c r="A1131" s="493" t="s">
        <v>8233</v>
      </c>
      <c r="B1131" s="2157" t="s">
        <v>3081</v>
      </c>
      <c r="C1131" s="2250">
        <v>6.82</v>
      </c>
      <c r="D1131" s="2137">
        <v>10</v>
      </c>
      <c r="E1131" s="2138">
        <f t="shared" si="217"/>
        <v>1496.08</v>
      </c>
      <c r="F1131" s="2104">
        <f t="shared" ref="F1131:F1135" si="218">ROUND(E1131*(1-$F$10),2)</f>
        <v>1496.08</v>
      </c>
      <c r="G1131" s="2105">
        <f t="shared" ref="G1131:G1135" si="219">H1131/D1131*1000</f>
        <v>38700</v>
      </c>
      <c r="H1131" s="659">
        <f>ROUND(IF('Заказ, cкидки и курсы валют'!$J$23*E1131/1000*D1131&lt;387,387,'Заказ, cкидки и курсы валют'!$J$23*E1131/1000*D1131)*(1-'Заказ, cкидки и курсы валют'!$I$12),2)</f>
        <v>387</v>
      </c>
      <c r="I1131" s="2091"/>
      <c r="J1131" s="2100">
        <f>ROUND(IF(H1131&lt;'Заказ, cкидки и курсы валют'!$B$39,H1131*0.54*100/(100-'Заказ, cкидки и курсы валют'!$C$39),IF(H1131&lt;'Заказ, cкидки и курсы валют'!$B$40,H1131*0.54*100/(100-'Заказ, cкидки и курсы валют'!$C$40),IF(H1131&lt;'Заказ, cкидки и курсы валют'!$B$41,H1131*0.54*100/(100-'Заказ, cкидки и курсы валют'!$C$41),IF(H1131&lt;'Заказ, cкидки и курсы валют'!$B$42,H1131*0.54*100/(100-'Заказ, cкидки и курсы валют'!$C$42),IF(H1131&lt;'Заказ, cкидки и курсы валют'!$B$43,H1131*0.54*100/(100-'Заказ, cкидки и курсы валют'!$C$43),H1131))))),2)</f>
        <v>464.4</v>
      </c>
    </row>
    <row r="1132" spans="1:10" ht="15" thickBot="1">
      <c r="A1132" s="493" t="s">
        <v>8234</v>
      </c>
      <c r="B1132" s="2157" t="s">
        <v>3437</v>
      </c>
      <c r="C1132" s="2250">
        <v>12.67</v>
      </c>
      <c r="D1132" s="2137">
        <v>10</v>
      </c>
      <c r="E1132" s="2138">
        <f t="shared" si="217"/>
        <v>1893.54</v>
      </c>
      <c r="F1132" s="2104">
        <f t="shared" si="218"/>
        <v>1893.54</v>
      </c>
      <c r="G1132" s="2105">
        <f t="shared" si="219"/>
        <v>38700</v>
      </c>
      <c r="H1132" s="659">
        <f>ROUND(IF('Заказ, cкидки и курсы валют'!$J$23*E1132/1000*D1132&lt;387,387,'Заказ, cкидки и курсы валют'!$J$23*E1132/1000*D1132)*(1-'Заказ, cкидки и курсы валют'!$I$12),2)</f>
        <v>387</v>
      </c>
      <c r="I1132" s="2091"/>
      <c r="J1132" s="2100">
        <f>ROUND(IF(H1132&lt;'Заказ, cкидки и курсы валют'!$B$39,H1132*0.54*100/(100-'Заказ, cкидки и курсы валют'!$C$39),IF(H1132&lt;'Заказ, cкидки и курсы валют'!$B$40,H1132*0.54*100/(100-'Заказ, cкидки и курсы валют'!$C$40),IF(H1132&lt;'Заказ, cкидки и курсы валют'!$B$41,H1132*0.54*100/(100-'Заказ, cкидки и курсы валют'!$C$41),IF(H1132&lt;'Заказ, cкидки и курсы валют'!$B$42,H1132*0.54*100/(100-'Заказ, cкидки и курсы валют'!$C$42),IF(H1132&lt;'Заказ, cкидки и курсы валют'!$B$43,H1132*0.54*100/(100-'Заказ, cкидки и курсы валют'!$C$43),H1132))))),2)</f>
        <v>464.4</v>
      </c>
    </row>
    <row r="1133" spans="1:10" ht="15" thickBot="1">
      <c r="A1133" s="493" t="s">
        <v>8235</v>
      </c>
      <c r="B1133" s="2157" t="s">
        <v>3438</v>
      </c>
      <c r="C1133" s="2250">
        <v>22.39</v>
      </c>
      <c r="D1133" s="2137">
        <v>5</v>
      </c>
      <c r="E1133" s="2138">
        <f t="shared" si="217"/>
        <v>3499.26</v>
      </c>
      <c r="F1133" s="2104">
        <f t="shared" si="218"/>
        <v>3499.26</v>
      </c>
      <c r="G1133" s="2105">
        <f t="shared" si="219"/>
        <v>77400</v>
      </c>
      <c r="H1133" s="659">
        <f>ROUND(IF('Заказ, cкидки и курсы валют'!$J$23*E1133/1000*D1133&lt;387,387,'Заказ, cкидки и курсы валют'!$J$23*E1133/1000*D1133)*(1-'Заказ, cкидки и курсы валют'!$I$12),2)</f>
        <v>387</v>
      </c>
      <c r="I1133" s="2091"/>
      <c r="J1133" s="2100">
        <f>ROUND(IF(H1133&lt;'Заказ, cкидки и курсы валют'!$B$39,H1133*0.54*100/(100-'Заказ, cкидки и курсы валют'!$C$39),IF(H1133&lt;'Заказ, cкидки и курсы валют'!$B$40,H1133*0.54*100/(100-'Заказ, cкидки и курсы валют'!$C$40),IF(H1133&lt;'Заказ, cкидки и курсы валют'!$B$41,H1133*0.54*100/(100-'Заказ, cкидки и курсы валют'!$C$41),IF(H1133&lt;'Заказ, cкидки и курсы валют'!$B$42,H1133*0.54*100/(100-'Заказ, cкидки и курсы валют'!$C$42),IF(H1133&lt;'Заказ, cкидки и курсы валют'!$B$43,H1133*0.54*100/(100-'Заказ, cкидки и курсы валют'!$C$43),H1133))))),2)</f>
        <v>464.4</v>
      </c>
    </row>
    <row r="1134" spans="1:10" ht="15" thickBot="1">
      <c r="A1134" s="493" t="s">
        <v>8236</v>
      </c>
      <c r="B1134" s="2157" t="s">
        <v>3084</v>
      </c>
      <c r="C1134" s="2250">
        <v>34</v>
      </c>
      <c r="D1134" s="2135">
        <v>5</v>
      </c>
      <c r="E1134" s="2138">
        <f t="shared" si="217"/>
        <v>4303.88</v>
      </c>
      <c r="F1134" s="2104">
        <f t="shared" si="218"/>
        <v>4303.88</v>
      </c>
      <c r="G1134" s="2105">
        <f t="shared" si="219"/>
        <v>77400</v>
      </c>
      <c r="H1134" s="659">
        <f>ROUND(IF('Заказ, cкидки и курсы валют'!$J$23*E1134/1000*D1134&lt;387,387,'Заказ, cкидки и курсы валют'!$J$23*E1134/1000*D1134)*(1-'Заказ, cкидки и курсы валют'!$I$12),2)</f>
        <v>387</v>
      </c>
      <c r="I1134" s="2091"/>
      <c r="J1134" s="2100">
        <f>ROUND(IF(H1134&lt;'Заказ, cкидки и курсы валют'!$B$39,H1134*0.54*100/(100-'Заказ, cкидки и курсы валют'!$C$39),IF(H1134&lt;'Заказ, cкидки и курсы валют'!$B$40,H1134*0.54*100/(100-'Заказ, cкидки и курсы валют'!$C$40),IF(H1134&lt;'Заказ, cкидки и курсы валют'!$B$41,H1134*0.54*100/(100-'Заказ, cкидки и курсы валют'!$C$41),IF(H1134&lt;'Заказ, cкидки и курсы валют'!$B$42,H1134*0.54*100/(100-'Заказ, cкидки и курсы валют'!$C$42),IF(H1134&lt;'Заказ, cкидки и курсы валют'!$B$43,H1134*0.54*100/(100-'Заказ, cкидки и курсы валют'!$C$43),H1134))))),2)</f>
        <v>464.4</v>
      </c>
    </row>
    <row r="1135" spans="1:10" ht="15" thickBot="1">
      <c r="A1135" s="493" t="s">
        <v>8237</v>
      </c>
      <c r="B1135" s="2157" t="s">
        <v>3439</v>
      </c>
      <c r="C1135" s="2250">
        <v>56</v>
      </c>
      <c r="D1135" s="2135">
        <v>2</v>
      </c>
      <c r="E1135" s="2138">
        <f t="shared" si="217"/>
        <v>7954.04</v>
      </c>
      <c r="F1135" s="2104">
        <f t="shared" si="218"/>
        <v>7954.04</v>
      </c>
      <c r="G1135" s="2105">
        <f t="shared" si="219"/>
        <v>193500</v>
      </c>
      <c r="H1135" s="659">
        <f>ROUND(IF('Заказ, cкидки и курсы валют'!$J$23*E1135/1000*D1135&lt;387,387,'Заказ, cкидки и курсы валют'!$J$23*E1135/1000*D1135)*(1-'Заказ, cкидки и курсы валют'!$I$12),2)</f>
        <v>387</v>
      </c>
      <c r="I1135" s="2091"/>
      <c r="J1135" s="2100">
        <f>ROUND(IF(H1135&lt;'Заказ, cкидки и курсы валют'!$B$39,H1135*0.54*100/(100-'Заказ, cкидки и курсы валют'!$C$39),IF(H1135&lt;'Заказ, cкидки и курсы валют'!$B$40,H1135*0.54*100/(100-'Заказ, cкидки и курсы валют'!$C$40),IF(H1135&lt;'Заказ, cкидки и курсы валют'!$B$41,H1135*0.54*100/(100-'Заказ, cкидки и курсы валют'!$C$41),IF(H1135&lt;'Заказ, cкидки и курсы валют'!$B$42,H1135*0.54*100/(100-'Заказ, cкидки и курсы валют'!$C$42),IF(H1135&lt;'Заказ, cкидки и курсы валют'!$B$43,H1135*0.54*100/(100-'Заказ, cкидки и курсы валют'!$C$43),H1135))))),2)</f>
        <v>464.4</v>
      </c>
    </row>
    <row r="1136" spans="1:10" ht="15" thickBot="1">
      <c r="A1136" s="521" t="s">
        <v>12028</v>
      </c>
      <c r="B1136" s="777" t="s">
        <v>3069</v>
      </c>
      <c r="C1136" s="2250">
        <v>103</v>
      </c>
      <c r="D1136" s="1711">
        <v>2</v>
      </c>
      <c r="E1136" s="1597">
        <f t="shared" si="217"/>
        <v>11942.14</v>
      </c>
      <c r="F1136" s="775">
        <f t="shared" ref="F1136" si="220">ROUND(E1136*(1-$F$10),2)</f>
        <v>11942.14</v>
      </c>
      <c r="G1136" s="776">
        <f t="shared" ref="G1136" si="221">H1136/D1136*1000</f>
        <v>193500</v>
      </c>
      <c r="H1136" s="659">
        <f>ROUND(IF('Заказ, cкидки и курсы валют'!$J$23*E1136/1000*D1136&lt;387,387,'Заказ, cкидки и курсы валют'!$J$23*E1136/1000*D1136)*(1-'Заказ, cкидки и курсы валют'!$I$12),2)</f>
        <v>387</v>
      </c>
      <c r="I1136" s="170"/>
      <c r="J1136" s="2100">
        <f>ROUND(IF(H1136&lt;'Заказ, cкидки и курсы валют'!$B$39,H1136*0.54*100/(100-'Заказ, cкидки и курсы валют'!$C$39),IF(H1136&lt;'Заказ, cкидки и курсы валют'!$B$40,H1136*0.54*100/(100-'Заказ, cкидки и курсы валют'!$C$40),IF(H1136&lt;'Заказ, cкидки и курсы валют'!$B$41,H1136*0.54*100/(100-'Заказ, cкидки и курсы валют'!$C$41),IF(H1136&lt;'Заказ, cкидки и курсы валют'!$B$42,H1136*0.54*100/(100-'Заказ, cкидки и курсы валют'!$C$42),IF(H1136&lt;'Заказ, cкидки и курсы валют'!$B$43,H1136*0.54*100/(100-'Заказ, cкидки и курсы валют'!$C$43),H1136))))),2)</f>
        <v>464.4</v>
      </c>
    </row>
    <row r="1137" spans="1:9" ht="15" thickBot="1">
      <c r="A1137" s="2036"/>
      <c r="B1137" s="1917"/>
      <c r="C1137" s="928"/>
      <c r="D1137" s="929"/>
      <c r="E1137" s="530"/>
      <c r="F1137" s="881"/>
      <c r="G1137" s="694"/>
      <c r="H1137" s="22"/>
      <c r="I1137" s="395"/>
    </row>
    <row r="1138" spans="1:9" ht="18">
      <c r="A1138" s="904"/>
      <c r="B1138" s="905"/>
      <c r="C1138" s="2383"/>
      <c r="D1138" s="64"/>
      <c r="E1138" s="428" t="s">
        <v>2585</v>
      </c>
      <c r="F1138" s="513"/>
      <c r="G1138" s="442"/>
      <c r="H1138" s="128"/>
      <c r="I1138" s="68"/>
    </row>
    <row r="1139" spans="1:9" ht="13">
      <c r="A1139" s="890"/>
      <c r="C1139" s="2377"/>
      <c r="D1139" s="70"/>
      <c r="E1139" s="430"/>
      <c r="F1139" s="514"/>
      <c r="G1139" s="488"/>
      <c r="H1139" s="16"/>
      <c r="I1139" s="132"/>
    </row>
    <row r="1140" spans="1:9" ht="13">
      <c r="A1140" s="890"/>
      <c r="C1140" s="2377"/>
      <c r="D1140" s="70"/>
      <c r="E1140" s="430"/>
      <c r="F1140" s="514"/>
      <c r="G1140" s="488"/>
      <c r="H1140" s="16"/>
      <c r="I1140" s="132"/>
    </row>
    <row r="1141" spans="1:9" ht="13">
      <c r="A1141" s="890"/>
      <c r="C1141" s="2377"/>
      <c r="D1141" s="70"/>
      <c r="E1141" s="430"/>
      <c r="F1141" s="514"/>
      <c r="G1141" s="488"/>
      <c r="H1141" s="16"/>
      <c r="I1141" s="132"/>
    </row>
    <row r="1142" spans="1:9" ht="18.5" thickBot="1">
      <c r="A1142" s="2251" t="s">
        <v>7302</v>
      </c>
      <c r="B1142" s="897"/>
      <c r="C1142" s="2345"/>
      <c r="D1142" s="72"/>
      <c r="E1142" s="431"/>
      <c r="F1142" s="515"/>
      <c r="G1142" s="489"/>
      <c r="H1142" s="136"/>
      <c r="I1142" s="137"/>
    </row>
    <row r="1143" spans="1:9" ht="30">
      <c r="A1143" s="1519" t="s">
        <v>1013</v>
      </c>
      <c r="B1143" s="1520" t="s">
        <v>1014</v>
      </c>
      <c r="C1143" s="2286" t="s">
        <v>665</v>
      </c>
      <c r="D1143" s="158" t="s">
        <v>2923</v>
      </c>
      <c r="E1143" s="432" t="s">
        <v>10276</v>
      </c>
      <c r="F1143" s="516" t="s">
        <v>2578</v>
      </c>
      <c r="G1143" s="507" t="s">
        <v>2427</v>
      </c>
      <c r="H1143" s="327" t="s">
        <v>493</v>
      </c>
      <c r="I1143" s="160" t="s">
        <v>4003</v>
      </c>
    </row>
    <row r="1144" spans="1:9" ht="13" thickBot="1">
      <c r="A1144" s="1519"/>
      <c r="B1144" s="1680"/>
      <c r="C1144" s="2286" t="s">
        <v>3419</v>
      </c>
      <c r="D1144" s="313" t="s">
        <v>2428</v>
      </c>
      <c r="E1144" s="437" t="s">
        <v>264</v>
      </c>
      <c r="F1144" s="830">
        <f>'Заказ, cкидки и курсы валют'!$I$12</f>
        <v>0</v>
      </c>
      <c r="G1144" s="506"/>
      <c r="H1144" s="264"/>
      <c r="I1144" s="252"/>
    </row>
    <row r="1145" spans="1:9" ht="13">
      <c r="A1145" s="799" t="s">
        <v>5309</v>
      </c>
      <c r="B1145" s="1877" t="s">
        <v>3746</v>
      </c>
      <c r="C1145" s="832">
        <v>200</v>
      </c>
      <c r="D1145" s="792">
        <v>100</v>
      </c>
      <c r="E1145" s="877">
        <v>15522.84</v>
      </c>
      <c r="F1145" s="779">
        <f>ROUND(E1145*(1-$F$10),2)</f>
        <v>15522.84</v>
      </c>
      <c r="G1145" s="780">
        <f>'Заказ, cкидки и курсы валют'!$J$23*F1145</f>
        <v>178512.66</v>
      </c>
      <c r="H1145" s="310">
        <f>ROUND((D1145/1000)*G1145,2)</f>
        <v>17851.27</v>
      </c>
      <c r="I1145" s="263"/>
    </row>
    <row r="1146" spans="1:9" ht="13">
      <c r="A1146" s="493" t="s">
        <v>5310</v>
      </c>
      <c r="B1146" s="490" t="s">
        <v>3747</v>
      </c>
      <c r="C1146" s="644">
        <v>260</v>
      </c>
      <c r="D1146" s="38">
        <v>90</v>
      </c>
      <c r="E1146" s="877">
        <v>18248.7</v>
      </c>
      <c r="F1146" s="471">
        <f>ROUND(E1146*(1-$F$10),2)</f>
        <v>18248.7</v>
      </c>
      <c r="G1146" s="691">
        <f>'Заказ, cкидки и курсы валют'!$J$23*F1146</f>
        <v>209860.05000000002</v>
      </c>
      <c r="H1146" s="96">
        <f>ROUND((D1146/1000)*G1146,2)</f>
        <v>18887.400000000001</v>
      </c>
      <c r="I1146" s="168"/>
    </row>
    <row r="1147" spans="1:9" ht="13">
      <c r="A1147" s="493" t="s">
        <v>10079</v>
      </c>
      <c r="B1147" s="399" t="s">
        <v>10080</v>
      </c>
      <c r="C1147" s="644">
        <v>400</v>
      </c>
      <c r="D1147" s="38">
        <v>60</v>
      </c>
      <c r="E1147" s="877">
        <v>23626.84</v>
      </c>
      <c r="F1147" s="471">
        <f t="shared" ref="F1147:F1149" si="222">ROUND(E1147*(1-$F$10),2)</f>
        <v>23626.84</v>
      </c>
      <c r="G1147" s="691">
        <f>'Заказ, cкидки и курсы валют'!$J$23*F1147</f>
        <v>271708.65999999997</v>
      </c>
      <c r="H1147" s="96">
        <f t="shared" ref="H1147:H1149" si="223">ROUND((D1147/1000)*G1147,2)</f>
        <v>16302.52</v>
      </c>
      <c r="I1147" s="168"/>
    </row>
    <row r="1148" spans="1:9" ht="13">
      <c r="A1148" s="493" t="s">
        <v>10076</v>
      </c>
      <c r="B1148" s="399" t="s">
        <v>10077</v>
      </c>
      <c r="C1148" s="644">
        <v>600</v>
      </c>
      <c r="D1148" s="38">
        <v>40</v>
      </c>
      <c r="E1148" s="877">
        <v>32718.41</v>
      </c>
      <c r="F1148" s="471">
        <f t="shared" si="222"/>
        <v>32718.41</v>
      </c>
      <c r="G1148" s="691">
        <f>'Заказ, cкидки и курсы валют'!$J$23*F1148</f>
        <v>376261.71500000003</v>
      </c>
      <c r="H1148" s="96">
        <f t="shared" si="223"/>
        <v>15050.47</v>
      </c>
      <c r="I1148" s="168"/>
    </row>
    <row r="1149" spans="1:9" ht="13.5" thickBot="1">
      <c r="A1149" s="521" t="s">
        <v>10078</v>
      </c>
      <c r="B1149" s="777" t="s">
        <v>3748</v>
      </c>
      <c r="C1149" s="833">
        <v>850</v>
      </c>
      <c r="D1149" s="98">
        <v>30</v>
      </c>
      <c r="E1149" s="877">
        <v>46692.31</v>
      </c>
      <c r="F1149" s="775">
        <f t="shared" si="222"/>
        <v>46692.31</v>
      </c>
      <c r="G1149" s="776">
        <f>'Заказ, cкидки и курсы валют'!$J$23*F1149</f>
        <v>536961.56499999994</v>
      </c>
      <c r="H1149" s="142">
        <f t="shared" si="223"/>
        <v>16108.85</v>
      </c>
      <c r="I1149" s="170"/>
    </row>
    <row r="1150" spans="1:9" ht="13" thickBot="1"/>
    <row r="1151" spans="1:9" ht="18">
      <c r="A1151" s="904"/>
      <c r="B1151" s="905"/>
      <c r="C1151" s="2383"/>
      <c r="D1151" s="64"/>
      <c r="E1151" s="428" t="s">
        <v>2585</v>
      </c>
      <c r="F1151" s="513"/>
      <c r="G1151" s="442"/>
      <c r="H1151" s="128"/>
      <c r="I1151" s="68"/>
    </row>
    <row r="1152" spans="1:9" ht="13">
      <c r="A1152" s="890"/>
      <c r="C1152" s="2377"/>
      <c r="D1152" s="70"/>
      <c r="E1152" s="430"/>
      <c r="F1152" s="514"/>
      <c r="G1152" s="488"/>
      <c r="H1152" s="16"/>
      <c r="I1152" s="132"/>
    </row>
    <row r="1153" spans="1:9" ht="13">
      <c r="A1153" s="890"/>
      <c r="C1153" s="2377"/>
      <c r="D1153" s="70"/>
      <c r="E1153" s="430"/>
      <c r="F1153" s="514"/>
      <c r="G1153" s="488"/>
      <c r="H1153" s="16"/>
      <c r="I1153" s="132"/>
    </row>
    <row r="1154" spans="1:9" ht="13">
      <c r="A1154" s="890"/>
      <c r="C1154" s="2377"/>
      <c r="D1154" s="70"/>
      <c r="E1154" s="430"/>
      <c r="F1154" s="514"/>
      <c r="G1154" s="488"/>
      <c r="H1154" s="16"/>
      <c r="I1154" s="132"/>
    </row>
    <row r="1155" spans="1:9" ht="18.5" thickBot="1">
      <c r="A1155" s="2042" t="s">
        <v>7303</v>
      </c>
      <c r="B1155" s="2043"/>
      <c r="C1155" s="2345"/>
      <c r="D1155" s="72"/>
      <c r="E1155" s="431"/>
      <c r="F1155" s="515"/>
      <c r="G1155" s="489"/>
      <c r="H1155" s="136"/>
      <c r="I1155" s="137"/>
    </row>
    <row r="1156" spans="1:9" ht="30">
      <c r="A1156" s="1519" t="s">
        <v>1013</v>
      </c>
      <c r="B1156" s="1520" t="s">
        <v>1014</v>
      </c>
      <c r="C1156" s="2286" t="s">
        <v>665</v>
      </c>
      <c r="D1156" s="158" t="s">
        <v>2923</v>
      </c>
      <c r="E1156" s="432" t="s">
        <v>10276</v>
      </c>
      <c r="F1156" s="516" t="s">
        <v>2578</v>
      </c>
      <c r="G1156" s="507" t="s">
        <v>2427</v>
      </c>
      <c r="H1156" s="327" t="s">
        <v>493</v>
      </c>
      <c r="I1156" s="160" t="s">
        <v>4003</v>
      </c>
    </row>
    <row r="1157" spans="1:9" ht="13" thickBot="1">
      <c r="A1157" s="1519"/>
      <c r="B1157" s="1680"/>
      <c r="C1157" s="2286" t="s">
        <v>3419</v>
      </c>
      <c r="D1157" s="313" t="s">
        <v>2428</v>
      </c>
      <c r="E1157" s="437" t="s">
        <v>264</v>
      </c>
      <c r="F1157" s="830">
        <f>'Заказ, cкидки и курсы валют'!$I$12</f>
        <v>0</v>
      </c>
      <c r="G1157" s="506"/>
      <c r="H1157" s="264"/>
      <c r="I1157" s="252"/>
    </row>
    <row r="1158" spans="1:9" ht="13.5" thickBot="1">
      <c r="A1158" s="799" t="s">
        <v>10266</v>
      </c>
      <c r="B1158" s="1877" t="s">
        <v>3746</v>
      </c>
      <c r="C1158" s="832">
        <v>225</v>
      </c>
      <c r="D1158" s="792">
        <v>1</v>
      </c>
      <c r="E1158" s="1603">
        <f>E1145*1.2</f>
        <v>18627.407999999999</v>
      </c>
      <c r="F1158" s="779">
        <f>ROUND(E1158*(1-$F$10),2)</f>
        <v>18627.41</v>
      </c>
      <c r="G1158" s="691">
        <f>H1158/D1158*1000</f>
        <v>387000</v>
      </c>
      <c r="H1158" s="659">
        <f>ROUND(IF('Заказ, cкидки и курсы валют'!$J$23*E1158/1000*D1158&lt;387,387,'Заказ, cкидки и курсы валют'!$J$23*E1158/1000*D1158)*(1-'Заказ, cкидки и курсы валют'!$I$12),2)</f>
        <v>387</v>
      </c>
      <c r="I1158" s="263"/>
    </row>
    <row r="1159" spans="1:9" ht="13.5" thickBot="1">
      <c r="A1159" s="493" t="s">
        <v>10267</v>
      </c>
      <c r="B1159" s="490" t="s">
        <v>3747</v>
      </c>
      <c r="C1159" s="644">
        <v>340</v>
      </c>
      <c r="D1159" s="38">
        <v>1</v>
      </c>
      <c r="E1159" s="1602">
        <f>E1146*1.2</f>
        <v>21898.44</v>
      </c>
      <c r="F1159" s="471">
        <f t="shared" ref="F1159:F1162" si="224">ROUND(E1159*(1-$F$10),2)</f>
        <v>21898.44</v>
      </c>
      <c r="G1159" s="691">
        <f t="shared" ref="G1159:G1162" si="225">H1159/D1159*1000</f>
        <v>387000</v>
      </c>
      <c r="H1159" s="659">
        <f>ROUND(IF('Заказ, cкидки и курсы валют'!$J$23*E1159/1000*D1159&lt;387,387,'Заказ, cкидки и курсы валют'!$J$23*E1159/1000*D1159)*(1-'Заказ, cкидки и курсы валют'!$I$12),2)</f>
        <v>387</v>
      </c>
      <c r="I1159" s="168"/>
    </row>
    <row r="1160" spans="1:9" ht="13.5" thickBot="1">
      <c r="A1160" s="493" t="s">
        <v>10269</v>
      </c>
      <c r="B1160" s="399" t="s">
        <v>10080</v>
      </c>
      <c r="C1160" s="644">
        <v>400</v>
      </c>
      <c r="D1160" s="38">
        <v>1</v>
      </c>
      <c r="E1160" s="1602">
        <f t="shared" ref="E1160:E1162" si="226">E1147*1.2</f>
        <v>28352.207999999999</v>
      </c>
      <c r="F1160" s="471">
        <f t="shared" si="224"/>
        <v>28352.21</v>
      </c>
      <c r="G1160" s="691">
        <f t="shared" si="225"/>
        <v>387000</v>
      </c>
      <c r="H1160" s="659">
        <f>ROUND(IF('Заказ, cкидки и курсы валют'!$J$23*E1160/1000*D1160&lt;387,387,'Заказ, cкидки и курсы валют'!$J$23*E1160/1000*D1160)*(1-'Заказ, cкидки и курсы валют'!$I$12),2)</f>
        <v>387</v>
      </c>
      <c r="I1160" s="168"/>
    </row>
    <row r="1161" spans="1:9" ht="13.5" thickBot="1">
      <c r="A1161" s="493" t="s">
        <v>10270</v>
      </c>
      <c r="B1161" s="399" t="s">
        <v>10077</v>
      </c>
      <c r="C1161" s="644">
        <v>600</v>
      </c>
      <c r="D1161" s="38">
        <v>1</v>
      </c>
      <c r="E1161" s="1602">
        <f t="shared" si="226"/>
        <v>39262.091999999997</v>
      </c>
      <c r="F1161" s="471">
        <f t="shared" si="224"/>
        <v>39262.089999999997</v>
      </c>
      <c r="G1161" s="691">
        <f t="shared" si="225"/>
        <v>451510</v>
      </c>
      <c r="H1161" s="659">
        <f>ROUND(IF('Заказ, cкидки и курсы валют'!$J$23*E1161/1000*D1161&lt;387,387,'Заказ, cкидки и курсы валют'!$J$23*E1161/1000*D1161)*(1-'Заказ, cкидки и курсы валют'!$I$12),2)</f>
        <v>451.51</v>
      </c>
      <c r="I1161" s="168"/>
    </row>
    <row r="1162" spans="1:9" ht="13.5" thickBot="1">
      <c r="A1162" s="521" t="s">
        <v>10268</v>
      </c>
      <c r="B1162" s="1878" t="s">
        <v>3748</v>
      </c>
      <c r="C1162" s="833">
        <v>985</v>
      </c>
      <c r="D1162" s="98">
        <v>1</v>
      </c>
      <c r="E1162" s="1604">
        <f t="shared" si="226"/>
        <v>56030.771999999997</v>
      </c>
      <c r="F1162" s="775">
        <f t="shared" si="224"/>
        <v>56030.77</v>
      </c>
      <c r="G1162" s="691">
        <f t="shared" si="225"/>
        <v>644350</v>
      </c>
      <c r="H1162" s="659">
        <f>ROUND(IF('Заказ, cкидки и курсы валют'!$J$23*E1162/1000*D1162&lt;387,387,'Заказ, cкидки и курсы валют'!$J$23*E1162/1000*D1162)*(1-'Заказ, cкидки и курсы валют'!$I$12),2)</f>
        <v>644.35</v>
      </c>
      <c r="I1162" s="170"/>
    </row>
    <row r="1163" spans="1:9" ht="13" thickBot="1"/>
    <row r="1164" spans="1:9" ht="18">
      <c r="A1164" s="904"/>
      <c r="B1164" s="905"/>
      <c r="C1164" s="2383"/>
      <c r="D1164" s="64"/>
      <c r="E1164" s="428" t="s">
        <v>2586</v>
      </c>
      <c r="F1164" s="513"/>
      <c r="G1164" s="461"/>
      <c r="H1164" s="128"/>
      <c r="I1164" s="68"/>
    </row>
    <row r="1165" spans="1:9" ht="13">
      <c r="A1165" s="890"/>
      <c r="C1165" s="2377"/>
      <c r="D1165" s="70"/>
      <c r="E1165" s="430"/>
      <c r="F1165" s="514"/>
      <c r="G1165" s="488"/>
      <c r="H1165" s="16"/>
      <c r="I1165" s="132"/>
    </row>
    <row r="1166" spans="1:9" ht="13">
      <c r="A1166" s="890"/>
      <c r="C1166" s="2377"/>
      <c r="D1166" s="70"/>
      <c r="E1166" s="430"/>
      <c r="F1166" s="514"/>
      <c r="G1166" s="488"/>
      <c r="H1166" s="16"/>
      <c r="I1166" s="132"/>
    </row>
    <row r="1167" spans="1:9" ht="13">
      <c r="A1167" s="890"/>
      <c r="C1167" s="2377"/>
      <c r="D1167" s="70"/>
      <c r="E1167" s="430"/>
      <c r="F1167" s="514"/>
      <c r="G1167" s="488"/>
      <c r="H1167" s="16"/>
      <c r="I1167" s="132"/>
    </row>
    <row r="1168" spans="1:9" ht="18.5" thickBot="1">
      <c r="A1168" s="2251" t="s">
        <v>7302</v>
      </c>
      <c r="B1168" s="2043"/>
      <c r="C1168" s="2345"/>
      <c r="D1168" s="136"/>
      <c r="E1168" s="438"/>
      <c r="F1168" s="515"/>
      <c r="G1168" s="489"/>
      <c r="H1168" s="136"/>
      <c r="I1168" s="137"/>
    </row>
    <row r="1169" spans="1:9" ht="30">
      <c r="A1169" s="1519" t="s">
        <v>1013</v>
      </c>
      <c r="B1169" s="1520" t="s">
        <v>1014</v>
      </c>
      <c r="C1169" s="2286" t="s">
        <v>665</v>
      </c>
      <c r="D1169" s="158" t="s">
        <v>2923</v>
      </c>
      <c r="E1169" s="432" t="s">
        <v>10276</v>
      </c>
      <c r="F1169" s="516" t="s">
        <v>2578</v>
      </c>
      <c r="G1169" s="507" t="s">
        <v>2427</v>
      </c>
      <c r="H1169" s="327" t="s">
        <v>493</v>
      </c>
      <c r="I1169" s="160" t="s">
        <v>4003</v>
      </c>
    </row>
    <row r="1170" spans="1:9" ht="13" thickBot="1">
      <c r="A1170" s="1519"/>
      <c r="B1170" s="1680"/>
      <c r="C1170" s="2286" t="s">
        <v>3419</v>
      </c>
      <c r="D1170" s="313" t="s">
        <v>2428</v>
      </c>
      <c r="E1170" s="437" t="s">
        <v>264</v>
      </c>
      <c r="F1170" s="830">
        <f>'Заказ, cкидки и курсы валют'!$I$12</f>
        <v>0</v>
      </c>
      <c r="G1170" s="506"/>
      <c r="H1170" s="264"/>
      <c r="I1170" s="252"/>
    </row>
    <row r="1171" spans="1:9" ht="13">
      <c r="A1171" s="799" t="s">
        <v>2591</v>
      </c>
      <c r="B1171" s="1877" t="s">
        <v>2587</v>
      </c>
      <c r="C1171" s="1728">
        <v>150</v>
      </c>
      <c r="D1171" s="792">
        <v>100</v>
      </c>
      <c r="E1171" s="877">
        <v>12662.34</v>
      </c>
      <c r="F1171" s="779">
        <f>ROUND(E1171*(1-$F$10),2)</f>
        <v>12662.34</v>
      </c>
      <c r="G1171" s="780">
        <f>'Заказ, cкидки и курсы валют'!$J$23*F1171</f>
        <v>145616.91</v>
      </c>
      <c r="H1171" s="310">
        <f>ROUND((D1171/1000)*G1171,2)</f>
        <v>14561.69</v>
      </c>
      <c r="I1171" s="263"/>
    </row>
    <row r="1172" spans="1:9" ht="13">
      <c r="A1172" s="493" t="s">
        <v>2592</v>
      </c>
      <c r="B1172" s="490" t="s">
        <v>2588</v>
      </c>
      <c r="C1172" s="645">
        <v>320</v>
      </c>
      <c r="D1172" s="38">
        <v>50</v>
      </c>
      <c r="E1172" s="877">
        <v>23103.34</v>
      </c>
      <c r="F1172" s="471">
        <f t="shared" ref="F1172:F1175" si="227">ROUND(E1172*(1-$F$10),2)</f>
        <v>23103.34</v>
      </c>
      <c r="G1172" s="691">
        <f>'Заказ, cкидки и курсы валют'!$J$23*F1172</f>
        <v>265688.40999999997</v>
      </c>
      <c r="H1172" s="96">
        <f t="shared" ref="H1172:H1175" si="228">ROUND((D1172/1000)*G1172,2)</f>
        <v>13284.42</v>
      </c>
      <c r="I1172" s="168"/>
    </row>
    <row r="1173" spans="1:9" ht="13">
      <c r="A1173" s="493" t="s">
        <v>4016</v>
      </c>
      <c r="B1173" s="490" t="s">
        <v>3747</v>
      </c>
      <c r="C1173" s="645">
        <v>840</v>
      </c>
      <c r="D1173" s="38">
        <v>30</v>
      </c>
      <c r="E1173" s="877">
        <v>45495.71</v>
      </c>
      <c r="F1173" s="471">
        <f t="shared" si="227"/>
        <v>45495.71</v>
      </c>
      <c r="G1173" s="691">
        <f>'Заказ, cкидки и курсы валют'!$J$23*F1173</f>
        <v>523200.66499999998</v>
      </c>
      <c r="H1173" s="96">
        <f t="shared" si="228"/>
        <v>15696.02</v>
      </c>
      <c r="I1173" s="168"/>
    </row>
    <row r="1174" spans="1:9" ht="13">
      <c r="A1174" s="493" t="s">
        <v>5312</v>
      </c>
      <c r="B1174" s="490" t="s">
        <v>2589</v>
      </c>
      <c r="C1174" s="645">
        <v>1300</v>
      </c>
      <c r="D1174" s="38">
        <v>15</v>
      </c>
      <c r="E1174" s="877">
        <v>65450.6</v>
      </c>
      <c r="F1174" s="471">
        <f t="shared" si="227"/>
        <v>65450.6</v>
      </c>
      <c r="G1174" s="691">
        <f>'Заказ, cкидки и курсы валют'!$J$23*F1174</f>
        <v>752681.9</v>
      </c>
      <c r="H1174" s="96">
        <f t="shared" si="228"/>
        <v>11290.23</v>
      </c>
      <c r="I1174" s="168"/>
    </row>
    <row r="1175" spans="1:9" ht="13.5" thickBot="1">
      <c r="A1175" s="521" t="s">
        <v>2593</v>
      </c>
      <c r="B1175" s="1878" t="s">
        <v>2590</v>
      </c>
      <c r="C1175" s="2387">
        <v>2560</v>
      </c>
      <c r="D1175" s="98">
        <v>5</v>
      </c>
      <c r="E1175" s="877">
        <v>128113.94</v>
      </c>
      <c r="F1175" s="775">
        <f t="shared" si="227"/>
        <v>128113.94</v>
      </c>
      <c r="G1175" s="776">
        <f>'Заказ, cкидки и курсы валют'!$J$23*F1175</f>
        <v>1473310.31</v>
      </c>
      <c r="H1175" s="142">
        <f t="shared" si="228"/>
        <v>7366.55</v>
      </c>
      <c r="I1175" s="170"/>
    </row>
    <row r="1176" spans="1:9" ht="13" thickBot="1"/>
    <row r="1177" spans="1:9" ht="18">
      <c r="A1177" s="904"/>
      <c r="B1177" s="905"/>
      <c r="C1177" s="2383"/>
      <c r="D1177" s="64"/>
      <c r="E1177" s="428" t="s">
        <v>2586</v>
      </c>
      <c r="F1177" s="513"/>
      <c r="G1177" s="461"/>
      <c r="H1177" s="128"/>
      <c r="I1177" s="68"/>
    </row>
    <row r="1178" spans="1:9" ht="13">
      <c r="A1178" s="890"/>
      <c r="C1178" s="2377"/>
      <c r="D1178" s="70"/>
      <c r="E1178" s="430"/>
      <c r="F1178" s="514"/>
      <c r="G1178" s="488"/>
      <c r="H1178" s="16"/>
      <c r="I1178" s="132"/>
    </row>
    <row r="1179" spans="1:9" ht="13">
      <c r="A1179" s="890"/>
      <c r="C1179" s="2377"/>
      <c r="D1179" s="70"/>
      <c r="E1179" s="430"/>
      <c r="F1179" s="514"/>
      <c r="G1179" s="488"/>
      <c r="H1179" s="16"/>
      <c r="I1179" s="132"/>
    </row>
    <row r="1180" spans="1:9" ht="13">
      <c r="A1180" s="890"/>
      <c r="C1180" s="2377"/>
      <c r="D1180" s="70"/>
      <c r="E1180" s="430"/>
      <c r="F1180" s="514"/>
      <c r="G1180" s="488"/>
      <c r="H1180" s="16"/>
      <c r="I1180" s="132"/>
    </row>
    <row r="1181" spans="1:9" ht="18.5" thickBot="1">
      <c r="A1181" s="2042" t="s">
        <v>7303</v>
      </c>
      <c r="B1181" s="2043"/>
      <c r="C1181" s="2345"/>
      <c r="D1181" s="136"/>
      <c r="E1181" s="438"/>
      <c r="F1181" s="515"/>
      <c r="G1181" s="489"/>
      <c r="H1181" s="136"/>
      <c r="I1181" s="137"/>
    </row>
    <row r="1182" spans="1:9" ht="30">
      <c r="A1182" s="1519" t="s">
        <v>1013</v>
      </c>
      <c r="B1182" s="1520" t="s">
        <v>1014</v>
      </c>
      <c r="C1182" s="2286" t="s">
        <v>665</v>
      </c>
      <c r="D1182" s="158" t="s">
        <v>2923</v>
      </c>
      <c r="E1182" s="432" t="s">
        <v>10276</v>
      </c>
      <c r="F1182" s="516" t="s">
        <v>2578</v>
      </c>
      <c r="G1182" s="507" t="s">
        <v>2427</v>
      </c>
      <c r="H1182" s="327" t="s">
        <v>493</v>
      </c>
      <c r="I1182" s="160" t="s">
        <v>4003</v>
      </c>
    </row>
    <row r="1183" spans="1:9" ht="13" thickBot="1">
      <c r="A1183" s="1519"/>
      <c r="B1183" s="1680"/>
      <c r="C1183" s="2286" t="s">
        <v>3419</v>
      </c>
      <c r="D1183" s="313" t="s">
        <v>2428</v>
      </c>
      <c r="E1183" s="437" t="s">
        <v>264</v>
      </c>
      <c r="F1183" s="830">
        <f>'Заказ, cкидки и курсы валют'!$I$12</f>
        <v>0</v>
      </c>
      <c r="G1183" s="506"/>
      <c r="H1183" s="264"/>
      <c r="I1183" s="252"/>
    </row>
    <row r="1184" spans="1:9" ht="13">
      <c r="A1184" s="799" t="s">
        <v>5313</v>
      </c>
      <c r="B1184" s="1877" t="s">
        <v>2587</v>
      </c>
      <c r="C1184" s="1728">
        <v>150</v>
      </c>
      <c r="D1184" s="792">
        <v>5</v>
      </c>
      <c r="E1184" s="1603">
        <f>E1171*1.2</f>
        <v>15194.807999999999</v>
      </c>
      <c r="F1184" s="779">
        <f>ROUND(E1184*(1-$F$10),2)</f>
        <v>15194.81</v>
      </c>
      <c r="G1184" s="780">
        <f>'Заказ, cкидки и курсы валют'!$J$23*F1184</f>
        <v>174740.315</v>
      </c>
      <c r="H1184" s="310">
        <f>ROUND((D1184/1000)*G1184,2)</f>
        <v>873.7</v>
      </c>
      <c r="I1184" s="263"/>
    </row>
    <row r="1185" spans="1:9" ht="13">
      <c r="A1185" s="493" t="s">
        <v>5314</v>
      </c>
      <c r="B1185" s="490" t="s">
        <v>2588</v>
      </c>
      <c r="C1185" s="645">
        <v>320</v>
      </c>
      <c r="D1185" s="38">
        <v>2</v>
      </c>
      <c r="E1185" s="1602">
        <f t="shared" ref="E1185:E1186" si="229">E1172*1.2</f>
        <v>27724.007999999998</v>
      </c>
      <c r="F1185" s="471">
        <f t="shared" ref="F1185:F1187" si="230">ROUND(E1185*(1-$F$10),2)</f>
        <v>27724.01</v>
      </c>
      <c r="G1185" s="691">
        <f>'Заказ, cкидки и курсы валют'!$J$23*F1185</f>
        <v>318826.11499999999</v>
      </c>
      <c r="H1185" s="96">
        <f t="shared" ref="H1185:H1187" si="231">ROUND((D1185/1000)*G1185,2)</f>
        <v>637.65</v>
      </c>
      <c r="I1185" s="168"/>
    </row>
    <row r="1186" spans="1:9" ht="13">
      <c r="A1186" s="493" t="s">
        <v>5311</v>
      </c>
      <c r="B1186" s="490" t="s">
        <v>3747</v>
      </c>
      <c r="C1186" s="645">
        <v>840</v>
      </c>
      <c r="D1186" s="38">
        <v>2</v>
      </c>
      <c r="E1186" s="1602">
        <f t="shared" si="229"/>
        <v>54594.851999999999</v>
      </c>
      <c r="F1186" s="471">
        <f t="shared" si="230"/>
        <v>54594.85</v>
      </c>
      <c r="G1186" s="691">
        <f>'Заказ, cкидки и курсы валют'!$J$23*F1186</f>
        <v>627840.77500000002</v>
      </c>
      <c r="H1186" s="96">
        <f t="shared" si="231"/>
        <v>1255.68</v>
      </c>
      <c r="I1186" s="168"/>
    </row>
    <row r="1187" spans="1:9" ht="13.5" thickBot="1">
      <c r="A1187" s="521" t="s">
        <v>10271</v>
      </c>
      <c r="B1187" s="1878" t="s">
        <v>2589</v>
      </c>
      <c r="C1187" s="2387">
        <v>1300</v>
      </c>
      <c r="D1187" s="98">
        <v>1</v>
      </c>
      <c r="E1187" s="1604">
        <f>E1174*1.2</f>
        <v>78540.72</v>
      </c>
      <c r="F1187" s="775">
        <f t="shared" si="230"/>
        <v>78540.72</v>
      </c>
      <c r="G1187" s="776">
        <f>'Заказ, cкидки и курсы валют'!$J$23*F1187</f>
        <v>903218.28</v>
      </c>
      <c r="H1187" s="142">
        <f t="shared" si="231"/>
        <v>903.22</v>
      </c>
      <c r="I1187" s="170"/>
    </row>
    <row r="1765" spans="6:6">
      <c r="F1765" s="512">
        <f>$E$1765*(1-$F$1751)</f>
        <v>0</v>
      </c>
    </row>
  </sheetData>
  <mergeCells count="43">
    <mergeCell ref="K1:M1"/>
    <mergeCell ref="J1087:J1088"/>
    <mergeCell ref="J1113:J1114"/>
    <mergeCell ref="J1128:J1129"/>
    <mergeCell ref="J900:J901"/>
    <mergeCell ref="J936:J937"/>
    <mergeCell ref="J951:J952"/>
    <mergeCell ref="J684:J685"/>
    <mergeCell ref="J701:J702"/>
    <mergeCell ref="J839:J840"/>
    <mergeCell ref="J852:J853"/>
    <mergeCell ref="J885:J886"/>
    <mergeCell ref="J530:J531"/>
    <mergeCell ref="J568:J569"/>
    <mergeCell ref="J586:J587"/>
    <mergeCell ref="J625:J626"/>
    <mergeCell ref="J643:J644"/>
    <mergeCell ref="J393:J394"/>
    <mergeCell ref="J404:J405"/>
    <mergeCell ref="J460:J461"/>
    <mergeCell ref="J473:J474"/>
    <mergeCell ref="J511:J512"/>
    <mergeCell ref="J255:J256"/>
    <mergeCell ref="J297:J298"/>
    <mergeCell ref="J309:J310"/>
    <mergeCell ref="J346:J347"/>
    <mergeCell ref="J357:J358"/>
    <mergeCell ref="J36:J37"/>
    <mergeCell ref="J54:J55"/>
    <mergeCell ref="J181:J182"/>
    <mergeCell ref="J195:J196"/>
    <mergeCell ref="J232:J233"/>
    <mergeCell ref="G9:G10"/>
    <mergeCell ref="A1:I1"/>
    <mergeCell ref="H9:H10"/>
    <mergeCell ref="G54:G55"/>
    <mergeCell ref="H54:H55"/>
    <mergeCell ref="G109:G110"/>
    <mergeCell ref="H109:H110"/>
    <mergeCell ref="G153:G154"/>
    <mergeCell ref="H153:H154"/>
    <mergeCell ref="G81:G82"/>
    <mergeCell ref="H81:H82"/>
  </mergeCells>
  <phoneticPr fontId="0" type="noConversion"/>
  <hyperlinks>
    <hyperlink ref="A1:I1" location="ОГЛАВЛЕНИЕ!R1C1" display="Нажмите ЗДЕСЬ для возврата в оглавление " xr:uid="{00000000-0004-0000-0C00-000000000000}"/>
  </hyperlinks>
  <pageMargins left="0.25" right="0.2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0">
    <tabColor indexed="33"/>
  </sheetPr>
  <dimension ref="A1:K622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K216" sqref="K216"/>
    </sheetView>
  </sheetViews>
  <sheetFormatPr defaultRowHeight="13"/>
  <cols>
    <col min="1" max="1" width="18.26953125" style="840" customWidth="1"/>
    <col min="2" max="2" width="17.54296875" customWidth="1"/>
    <col min="3" max="3" width="12.54296875" customWidth="1"/>
    <col min="4" max="4" width="12.453125" customWidth="1"/>
    <col min="5" max="5" width="11.26953125" style="421" hidden="1" customWidth="1"/>
    <col min="6" max="6" width="13.1796875" style="1132" customWidth="1"/>
    <col min="7" max="7" width="14.1796875" style="1132" customWidth="1"/>
    <col min="8" max="8" width="14.453125" customWidth="1"/>
    <col min="9" max="9" width="13.26953125" customWidth="1"/>
    <col min="10" max="10" width="19.54296875" style="697" customWidth="1"/>
  </cols>
  <sheetData>
    <row r="1" spans="1:11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91" t="s">
        <v>12704</v>
      </c>
      <c r="J1" s="2891"/>
      <c r="K1" s="2891"/>
    </row>
    <row r="2" spans="1:11" ht="30">
      <c r="A2" s="835" t="s">
        <v>933</v>
      </c>
      <c r="B2" s="123"/>
      <c r="C2" s="123"/>
      <c r="D2" s="123"/>
      <c r="E2" s="939"/>
      <c r="F2" s="333"/>
      <c r="G2" s="334"/>
      <c r="H2" s="300"/>
    </row>
    <row r="3" spans="1:11" ht="13.5" thickBot="1">
      <c r="A3" s="836"/>
      <c r="B3" s="1"/>
      <c r="C3" s="1"/>
      <c r="D3" s="1"/>
      <c r="F3" s="1120"/>
      <c r="G3" s="1120"/>
    </row>
    <row r="4" spans="1:11" s="103" customFormat="1" ht="22.5" customHeight="1">
      <c r="A4" s="766"/>
      <c r="B4" s="64" t="s">
        <v>5805</v>
      </c>
      <c r="C4" s="64"/>
      <c r="D4" s="66"/>
      <c r="E4" s="435"/>
      <c r="F4" s="1121"/>
      <c r="G4" s="1121"/>
      <c r="H4" s="1413"/>
      <c r="J4" s="1791"/>
    </row>
    <row r="5" spans="1:11" s="103" customFormat="1" ht="18.75" customHeight="1">
      <c r="A5" s="767"/>
      <c r="B5" s="81"/>
      <c r="C5" s="81"/>
      <c r="D5" s="82" t="s">
        <v>504</v>
      </c>
      <c r="E5" s="441"/>
      <c r="F5" s="335"/>
      <c r="G5" s="1122"/>
      <c r="H5" s="1414"/>
      <c r="I5" s="1791"/>
    </row>
    <row r="6" spans="1:11" s="103" customFormat="1" ht="11.25" customHeight="1">
      <c r="A6" s="767"/>
      <c r="B6" s="16"/>
      <c r="C6" s="144"/>
      <c r="D6" s="144"/>
      <c r="E6" s="430"/>
      <c r="F6" s="71"/>
      <c r="G6" s="1123"/>
      <c r="H6" s="16"/>
      <c r="I6" s="1791"/>
    </row>
    <row r="7" spans="1:11" s="103" customFormat="1" ht="12.75" customHeight="1">
      <c r="A7" s="767"/>
      <c r="B7" s="16"/>
      <c r="C7" s="144"/>
      <c r="D7" s="144"/>
      <c r="E7" s="430"/>
      <c r="F7" s="71"/>
      <c r="G7" s="1123"/>
      <c r="H7" s="16"/>
      <c r="I7" s="1791"/>
    </row>
    <row r="8" spans="1:11" s="103" customFormat="1" ht="12.75" customHeight="1">
      <c r="A8" s="767"/>
      <c r="B8" s="16"/>
      <c r="C8" s="144"/>
      <c r="D8" s="144"/>
      <c r="E8" s="430"/>
      <c r="F8" s="71"/>
      <c r="G8" s="1123"/>
      <c r="H8" s="16"/>
      <c r="I8" s="1791"/>
    </row>
    <row r="9" spans="1:11" s="103" customFormat="1" ht="12.75" customHeight="1" thickBot="1">
      <c r="A9" s="768"/>
      <c r="B9" s="136"/>
      <c r="C9" s="145"/>
      <c r="D9" s="145"/>
      <c r="E9" s="431"/>
      <c r="F9" s="74"/>
      <c r="G9" s="1124"/>
      <c r="H9" s="136"/>
      <c r="I9" s="1791"/>
    </row>
    <row r="10" spans="1:11" s="103" customFormat="1" ht="31.5" customHeight="1">
      <c r="A10" s="837" t="s">
        <v>1013</v>
      </c>
      <c r="B10" s="312" t="s">
        <v>1014</v>
      </c>
      <c r="C10" s="373" t="s">
        <v>665</v>
      </c>
      <c r="D10" s="373" t="s">
        <v>2923</v>
      </c>
      <c r="E10" s="432" t="s">
        <v>10019</v>
      </c>
      <c r="F10" s="336" t="s">
        <v>2578</v>
      </c>
      <c r="G10" s="2937" t="s">
        <v>493</v>
      </c>
      <c r="H10" s="1415" t="s">
        <v>4003</v>
      </c>
      <c r="I10" s="1791"/>
    </row>
    <row r="11" spans="1:11" ht="20.25" customHeight="1">
      <c r="A11" s="837"/>
      <c r="B11" s="312"/>
      <c r="C11" s="373" t="s">
        <v>3419</v>
      </c>
      <c r="D11" s="374" t="s">
        <v>2428</v>
      </c>
      <c r="E11" s="437" t="s">
        <v>264</v>
      </c>
      <c r="F11" s="1125">
        <f>'Заказ, cкидки и курсы валют'!$I$12</f>
        <v>0</v>
      </c>
      <c r="G11" s="2938"/>
      <c r="H11" s="191"/>
      <c r="I11" s="697"/>
      <c r="J11"/>
    </row>
    <row r="12" spans="1:11">
      <c r="A12" s="839" t="s">
        <v>1064</v>
      </c>
      <c r="B12" s="11" t="s">
        <v>177</v>
      </c>
      <c r="C12" s="11">
        <v>3.3</v>
      </c>
      <c r="D12" s="11">
        <v>200</v>
      </c>
      <c r="E12" s="447">
        <v>281.10000000000002</v>
      </c>
      <c r="F12" s="451">
        <f t="shared" ref="F12:F25" si="0">ROUND(E12*(1-$F$11),2)</f>
        <v>281.10000000000002</v>
      </c>
      <c r="G12" s="1128">
        <f t="shared" ref="G12:G24" si="1">ROUND((D12/D12)*F12,2)</f>
        <v>281.10000000000002</v>
      </c>
      <c r="H12" s="1417"/>
      <c r="I12" s="447"/>
      <c r="J12" s="21"/>
    </row>
    <row r="13" spans="1:11">
      <c r="A13" s="839" t="s">
        <v>5686</v>
      </c>
      <c r="B13" s="11" t="s">
        <v>179</v>
      </c>
      <c r="C13" s="11">
        <v>4.9000000000000004</v>
      </c>
      <c r="D13" s="11">
        <v>150</v>
      </c>
      <c r="E13" s="447">
        <v>334.45</v>
      </c>
      <c r="F13" s="451">
        <f t="shared" si="0"/>
        <v>334.45</v>
      </c>
      <c r="G13" s="1128">
        <f t="shared" si="1"/>
        <v>334.45</v>
      </c>
      <c r="H13" s="1417"/>
      <c r="I13" s="447"/>
      <c r="J13" s="21"/>
    </row>
    <row r="14" spans="1:11">
      <c r="A14" s="839" t="s">
        <v>1065</v>
      </c>
      <c r="B14" s="11" t="s">
        <v>181</v>
      </c>
      <c r="C14" s="11">
        <v>7.3</v>
      </c>
      <c r="D14" s="11">
        <v>100</v>
      </c>
      <c r="E14" s="447">
        <v>309.94</v>
      </c>
      <c r="F14" s="451">
        <f t="shared" si="0"/>
        <v>309.94</v>
      </c>
      <c r="G14" s="1128">
        <f t="shared" si="1"/>
        <v>309.94</v>
      </c>
      <c r="H14" s="1417"/>
      <c r="I14" s="447"/>
      <c r="J14" s="21"/>
    </row>
    <row r="15" spans="1:11">
      <c r="A15" s="677" t="s">
        <v>1066</v>
      </c>
      <c r="B15" s="11" t="s">
        <v>191</v>
      </c>
      <c r="C15" s="11">
        <v>8.5</v>
      </c>
      <c r="D15" s="11">
        <v>100</v>
      </c>
      <c r="E15" s="447">
        <v>439.72</v>
      </c>
      <c r="F15" s="451">
        <f t="shared" si="0"/>
        <v>439.72</v>
      </c>
      <c r="G15" s="1128">
        <f t="shared" si="1"/>
        <v>439.72</v>
      </c>
      <c r="H15" s="1417"/>
      <c r="I15" s="447"/>
      <c r="J15" s="21"/>
    </row>
    <row r="16" spans="1:11">
      <c r="A16" s="677" t="s">
        <v>1067</v>
      </c>
      <c r="B16" s="11" t="s">
        <v>193</v>
      </c>
      <c r="C16" s="11">
        <v>11</v>
      </c>
      <c r="D16" s="11">
        <v>50</v>
      </c>
      <c r="E16" s="447">
        <v>283.98</v>
      </c>
      <c r="F16" s="451">
        <f t="shared" si="0"/>
        <v>283.98</v>
      </c>
      <c r="G16" s="1128">
        <f t="shared" si="1"/>
        <v>283.98</v>
      </c>
      <c r="H16" s="1417"/>
      <c r="I16" s="447"/>
      <c r="J16" s="21"/>
    </row>
    <row r="17" spans="1:10">
      <c r="A17" s="839" t="s">
        <v>1068</v>
      </c>
      <c r="B17" s="11" t="s">
        <v>194</v>
      </c>
      <c r="C17" s="11">
        <v>13.8</v>
      </c>
      <c r="D17" s="11">
        <v>50</v>
      </c>
      <c r="E17" s="447">
        <v>348.87</v>
      </c>
      <c r="F17" s="451">
        <f t="shared" si="0"/>
        <v>348.87</v>
      </c>
      <c r="G17" s="1128">
        <f t="shared" si="1"/>
        <v>348.87</v>
      </c>
      <c r="H17" s="1417"/>
      <c r="I17" s="447"/>
      <c r="J17" s="21"/>
    </row>
    <row r="18" spans="1:10">
      <c r="A18" s="839" t="s">
        <v>1069</v>
      </c>
      <c r="B18" s="11" t="s">
        <v>195</v>
      </c>
      <c r="C18" s="11">
        <v>16.5</v>
      </c>
      <c r="D18" s="11">
        <v>50</v>
      </c>
      <c r="E18" s="447">
        <v>428.18</v>
      </c>
      <c r="F18" s="451">
        <f t="shared" si="0"/>
        <v>428.18</v>
      </c>
      <c r="G18" s="1128">
        <f t="shared" si="1"/>
        <v>428.18</v>
      </c>
      <c r="H18" s="1417"/>
      <c r="I18" s="447"/>
      <c r="J18" s="21"/>
    </row>
    <row r="19" spans="1:10">
      <c r="A19" s="677" t="s">
        <v>1070</v>
      </c>
      <c r="B19" s="11" t="s">
        <v>196</v>
      </c>
      <c r="C19" s="11">
        <v>20.3</v>
      </c>
      <c r="D19" s="11">
        <v>50</v>
      </c>
      <c r="E19" s="447">
        <v>543.54</v>
      </c>
      <c r="F19" s="451">
        <f t="shared" si="0"/>
        <v>543.54</v>
      </c>
      <c r="G19" s="1128">
        <f t="shared" si="1"/>
        <v>543.54</v>
      </c>
      <c r="H19" s="1417"/>
      <c r="I19" s="447"/>
      <c r="J19" s="21"/>
    </row>
    <row r="20" spans="1:10">
      <c r="A20" s="839" t="s">
        <v>1071</v>
      </c>
      <c r="B20" s="11" t="s">
        <v>197</v>
      </c>
      <c r="C20" s="11">
        <v>24</v>
      </c>
      <c r="D20" s="11">
        <v>50</v>
      </c>
      <c r="E20" s="447">
        <v>632.99</v>
      </c>
      <c r="F20" s="451">
        <f t="shared" si="0"/>
        <v>632.99</v>
      </c>
      <c r="G20" s="1128">
        <f t="shared" si="1"/>
        <v>632.99</v>
      </c>
      <c r="H20" s="1417"/>
      <c r="I20" s="447"/>
      <c r="J20" s="21"/>
    </row>
    <row r="21" spans="1:10">
      <c r="A21" s="677" t="s">
        <v>1072</v>
      </c>
      <c r="B21" s="11" t="s">
        <v>202</v>
      </c>
      <c r="C21" s="19"/>
      <c r="D21" s="11">
        <v>50</v>
      </c>
      <c r="E21" s="447">
        <v>869.96</v>
      </c>
      <c r="F21" s="451">
        <f t="shared" si="0"/>
        <v>869.96</v>
      </c>
      <c r="G21" s="1128">
        <f t="shared" si="1"/>
        <v>869.96</v>
      </c>
      <c r="H21" s="1417"/>
      <c r="I21" s="447"/>
      <c r="J21" s="21"/>
    </row>
    <row r="22" spans="1:10">
      <c r="A22" s="677" t="s">
        <v>1073</v>
      </c>
      <c r="B22" s="11" t="s">
        <v>203</v>
      </c>
      <c r="C22" s="19"/>
      <c r="D22" s="11">
        <v>50</v>
      </c>
      <c r="E22" s="447">
        <v>1032.69</v>
      </c>
      <c r="F22" s="451">
        <f t="shared" si="0"/>
        <v>1032.69</v>
      </c>
      <c r="G22" s="1128">
        <f t="shared" si="1"/>
        <v>1032.69</v>
      </c>
      <c r="H22" s="1417"/>
      <c r="I22" s="447"/>
      <c r="J22" s="21"/>
    </row>
    <row r="23" spans="1:10">
      <c r="A23" s="677" t="s">
        <v>1074</v>
      </c>
      <c r="B23" s="11" t="s">
        <v>204</v>
      </c>
      <c r="C23" s="19"/>
      <c r="D23" s="11">
        <v>50</v>
      </c>
      <c r="E23" s="447">
        <v>1185.76</v>
      </c>
      <c r="F23" s="451">
        <f t="shared" si="0"/>
        <v>1185.76</v>
      </c>
      <c r="G23" s="1128">
        <f t="shared" si="1"/>
        <v>1185.76</v>
      </c>
      <c r="H23" s="1417"/>
      <c r="I23" s="447"/>
      <c r="J23" s="21"/>
    </row>
    <row r="24" spans="1:10">
      <c r="A24" s="677" t="s">
        <v>1075</v>
      </c>
      <c r="B24" s="11" t="s">
        <v>205</v>
      </c>
      <c r="C24" s="19"/>
      <c r="D24" s="11">
        <v>50</v>
      </c>
      <c r="E24" s="447">
        <v>1388.15</v>
      </c>
      <c r="F24" s="451">
        <f t="shared" si="0"/>
        <v>1388.15</v>
      </c>
      <c r="G24" s="1128">
        <f t="shared" si="1"/>
        <v>1388.15</v>
      </c>
      <c r="H24" s="1417"/>
      <c r="I24" s="447"/>
      <c r="J24" s="21"/>
    </row>
    <row r="25" spans="1:10" ht="13.5" thickBot="1">
      <c r="A25" s="678" t="s">
        <v>1076</v>
      </c>
      <c r="B25" s="211" t="s">
        <v>206</v>
      </c>
      <c r="C25" s="214"/>
      <c r="D25" s="211">
        <v>50</v>
      </c>
      <c r="E25" s="447">
        <v>1728.33</v>
      </c>
      <c r="F25" s="1129">
        <f t="shared" si="0"/>
        <v>1728.33</v>
      </c>
      <c r="G25" s="1130">
        <f>ROUND((D25/D25)*F25,2)</f>
        <v>1728.33</v>
      </c>
      <c r="H25" s="1418"/>
      <c r="I25" s="447"/>
      <c r="J25" s="21"/>
    </row>
    <row r="26" spans="1:10">
      <c r="B26" s="12"/>
      <c r="C26" s="1120"/>
      <c r="D26" s="12"/>
      <c r="E26" s="602"/>
      <c r="F26" s="1131"/>
      <c r="I26" s="447"/>
      <c r="J26"/>
    </row>
    <row r="27" spans="1:10" ht="13.5" thickBot="1">
      <c r="B27" s="12"/>
      <c r="C27" s="1120"/>
      <c r="D27" s="12"/>
      <c r="E27" s="602"/>
      <c r="F27" s="1131"/>
      <c r="I27" s="447"/>
      <c r="J27"/>
    </row>
    <row r="28" spans="1:10" ht="29.5">
      <c r="A28" s="766"/>
      <c r="B28" s="64" t="s">
        <v>5804</v>
      </c>
      <c r="C28" s="64"/>
      <c r="D28" s="66"/>
      <c r="E28" s="435"/>
      <c r="F28" s="1121"/>
      <c r="G28" s="1121"/>
      <c r="H28" s="1413"/>
      <c r="I28" s="447"/>
      <c r="J28"/>
    </row>
    <row r="29" spans="1:10" ht="29.5">
      <c r="A29" s="767"/>
      <c r="B29" s="81"/>
      <c r="C29" s="81"/>
      <c r="D29" s="82" t="s">
        <v>504</v>
      </c>
      <c r="E29" s="441"/>
      <c r="F29" s="335"/>
      <c r="G29" s="1122"/>
      <c r="H29" s="1414"/>
      <c r="I29" s="447"/>
      <c r="J29"/>
    </row>
    <row r="30" spans="1:10">
      <c r="A30" s="767"/>
      <c r="B30" s="16"/>
      <c r="C30" s="144"/>
      <c r="D30" s="144"/>
      <c r="E30" s="430"/>
      <c r="F30" s="71"/>
      <c r="G30" s="1123"/>
      <c r="H30" s="16"/>
      <c r="I30" s="447"/>
      <c r="J30"/>
    </row>
    <row r="31" spans="1:10">
      <c r="A31" s="767"/>
      <c r="B31" s="16"/>
      <c r="C31" s="144"/>
      <c r="D31" s="144"/>
      <c r="E31" s="430"/>
      <c r="F31" s="71"/>
      <c r="G31" s="1123"/>
      <c r="H31" s="16"/>
      <c r="I31" s="447"/>
      <c r="J31"/>
    </row>
    <row r="32" spans="1:10">
      <c r="A32" s="767"/>
      <c r="B32" s="16"/>
      <c r="C32" s="144"/>
      <c r="D32" s="144"/>
      <c r="E32" s="430"/>
      <c r="F32" s="71"/>
      <c r="G32" s="1123"/>
      <c r="H32" s="16"/>
      <c r="I32" s="447"/>
      <c r="J32"/>
    </row>
    <row r="33" spans="1:10" ht="13.5" thickBot="1">
      <c r="A33" s="768"/>
      <c r="B33" s="136"/>
      <c r="C33" s="145"/>
      <c r="D33" s="145"/>
      <c r="E33" s="431"/>
      <c r="F33" s="74"/>
      <c r="G33" s="1124"/>
      <c r="H33" s="136"/>
      <c r="I33" s="447"/>
      <c r="J33"/>
    </row>
    <row r="34" spans="1:10" ht="22.5" customHeight="1">
      <c r="A34" s="837" t="s">
        <v>1013</v>
      </c>
      <c r="B34" s="312" t="s">
        <v>1014</v>
      </c>
      <c r="C34" s="373" t="s">
        <v>665</v>
      </c>
      <c r="D34" s="373" t="s">
        <v>2923</v>
      </c>
      <c r="E34" s="432" t="s">
        <v>10019</v>
      </c>
      <c r="F34" s="336" t="s">
        <v>2578</v>
      </c>
      <c r="G34" s="2937" t="s">
        <v>493</v>
      </c>
      <c r="H34" s="1415" t="s">
        <v>4003</v>
      </c>
      <c r="I34" s="447"/>
      <c r="J34"/>
    </row>
    <row r="35" spans="1:10" ht="13.5" thickBot="1">
      <c r="A35" s="837"/>
      <c r="B35" s="312"/>
      <c r="C35" s="373" t="s">
        <v>3419</v>
      </c>
      <c r="D35" s="374" t="s">
        <v>2428</v>
      </c>
      <c r="E35" s="437" t="s">
        <v>264</v>
      </c>
      <c r="F35" s="1125">
        <f>'Заказ, cкидки и курсы валют'!$I$12</f>
        <v>0</v>
      </c>
      <c r="G35" s="2938"/>
      <c r="H35" s="191"/>
      <c r="I35" s="447"/>
      <c r="J35"/>
    </row>
    <row r="36" spans="1:10">
      <c r="A36" s="841" t="s">
        <v>5758</v>
      </c>
      <c r="B36" s="1133" t="s">
        <v>177</v>
      </c>
      <c r="C36" s="1133">
        <v>3.3</v>
      </c>
      <c r="D36" s="1133">
        <v>200</v>
      </c>
      <c r="E36" s="2760">
        <v>461.44</v>
      </c>
      <c r="F36" s="1126">
        <f>ROUND(E36*(1-$F$11),2)</f>
        <v>461.44</v>
      </c>
      <c r="G36" s="1127">
        <f>ROUND((D36/D36)*F36,2)</f>
        <v>461.44</v>
      </c>
      <c r="H36" s="1419"/>
      <c r="I36" s="447"/>
      <c r="J36"/>
    </row>
    <row r="37" spans="1:10">
      <c r="A37" s="839" t="s">
        <v>5759</v>
      </c>
      <c r="B37" s="11" t="s">
        <v>179</v>
      </c>
      <c r="C37" s="11">
        <v>4.9000000000000004</v>
      </c>
      <c r="D37" s="11">
        <v>200</v>
      </c>
      <c r="E37" s="2760">
        <v>678</v>
      </c>
      <c r="F37" s="451">
        <f t="shared" ref="F37:F44" si="2">ROUND(E37*(1-$F$11),2)</f>
        <v>678</v>
      </c>
      <c r="G37" s="1128">
        <f>ROUND((D37/D37)*F37,2)</f>
        <v>678</v>
      </c>
      <c r="H37" s="1417"/>
      <c r="I37" s="447"/>
      <c r="J37"/>
    </row>
    <row r="38" spans="1:10">
      <c r="A38" s="839" t="s">
        <v>5760</v>
      </c>
      <c r="B38" s="11" t="s">
        <v>181</v>
      </c>
      <c r="C38" s="11">
        <v>7.3</v>
      </c>
      <c r="D38" s="11">
        <v>100</v>
      </c>
      <c r="E38" s="2760">
        <v>455.56</v>
      </c>
      <c r="F38" s="451">
        <f t="shared" si="2"/>
        <v>455.56</v>
      </c>
      <c r="G38" s="1128">
        <f t="shared" ref="G38:G47" si="3">ROUND((D38/D38)*F38,2)</f>
        <v>455.56</v>
      </c>
      <c r="H38" s="1417"/>
      <c r="I38" s="447"/>
      <c r="J38"/>
    </row>
    <row r="39" spans="1:10">
      <c r="A39" s="677" t="s">
        <v>5761</v>
      </c>
      <c r="B39" s="11" t="s">
        <v>191</v>
      </c>
      <c r="C39" s="11">
        <v>8.5</v>
      </c>
      <c r="D39" s="11">
        <v>100</v>
      </c>
      <c r="E39" s="2760">
        <v>558.04</v>
      </c>
      <c r="F39" s="451">
        <f t="shared" si="2"/>
        <v>558.04</v>
      </c>
      <c r="G39" s="1128">
        <f t="shared" si="3"/>
        <v>558.04</v>
      </c>
      <c r="H39" s="1417"/>
      <c r="I39" s="447"/>
      <c r="J39"/>
    </row>
    <row r="40" spans="1:10">
      <c r="A40" s="677" t="s">
        <v>5762</v>
      </c>
      <c r="B40" s="11" t="s">
        <v>193</v>
      </c>
      <c r="C40" s="11">
        <v>11</v>
      </c>
      <c r="D40" s="11">
        <v>100</v>
      </c>
      <c r="E40" s="2760">
        <v>720.44</v>
      </c>
      <c r="F40" s="451">
        <f t="shared" si="2"/>
        <v>720.44</v>
      </c>
      <c r="G40" s="1128">
        <f t="shared" si="3"/>
        <v>720.44</v>
      </c>
      <c r="H40" s="1417"/>
      <c r="I40" s="447"/>
      <c r="J40"/>
    </row>
    <row r="41" spans="1:10">
      <c r="A41" s="839" t="s">
        <v>5763</v>
      </c>
      <c r="B41" s="11" t="s">
        <v>194</v>
      </c>
      <c r="C41" s="11">
        <v>13.8</v>
      </c>
      <c r="D41" s="11">
        <v>100</v>
      </c>
      <c r="E41" s="2760">
        <v>911.12</v>
      </c>
      <c r="F41" s="451">
        <f t="shared" si="2"/>
        <v>911.12</v>
      </c>
      <c r="G41" s="1128">
        <f t="shared" si="3"/>
        <v>911.12</v>
      </c>
      <c r="H41" s="1417"/>
      <c r="I41" s="447"/>
      <c r="J41"/>
    </row>
    <row r="42" spans="1:10">
      <c r="A42" s="839" t="s">
        <v>5764</v>
      </c>
      <c r="B42" s="11" t="s">
        <v>195</v>
      </c>
      <c r="C42" s="11">
        <v>16.5</v>
      </c>
      <c r="D42" s="11">
        <v>100</v>
      </c>
      <c r="E42" s="2760">
        <v>1028</v>
      </c>
      <c r="F42" s="451">
        <f t="shared" si="2"/>
        <v>1028</v>
      </c>
      <c r="G42" s="1128">
        <f t="shared" si="3"/>
        <v>1028</v>
      </c>
      <c r="H42" s="1417"/>
      <c r="I42" s="447"/>
      <c r="J42"/>
    </row>
    <row r="43" spans="1:10">
      <c r="A43" s="677" t="s">
        <v>5765</v>
      </c>
      <c r="B43" s="11" t="s">
        <v>196</v>
      </c>
      <c r="C43" s="11">
        <v>20.3</v>
      </c>
      <c r="D43" s="11">
        <v>50</v>
      </c>
      <c r="E43" s="2760">
        <v>884</v>
      </c>
      <c r="F43" s="451">
        <f t="shared" si="2"/>
        <v>884</v>
      </c>
      <c r="G43" s="1128">
        <f t="shared" si="3"/>
        <v>884</v>
      </c>
      <c r="H43" s="1417"/>
      <c r="I43" s="447"/>
      <c r="J43"/>
    </row>
    <row r="44" spans="1:10">
      <c r="A44" s="677" t="s">
        <v>6561</v>
      </c>
      <c r="B44" s="11" t="s">
        <v>197</v>
      </c>
      <c r="C44" s="11">
        <v>24</v>
      </c>
      <c r="D44" s="11">
        <v>50</v>
      </c>
      <c r="E44" s="2760">
        <v>985.04</v>
      </c>
      <c r="F44" s="451">
        <f t="shared" si="2"/>
        <v>985.04</v>
      </c>
      <c r="G44" s="1128">
        <f t="shared" si="3"/>
        <v>985.04</v>
      </c>
      <c r="H44" s="1417"/>
      <c r="I44" s="447"/>
      <c r="J44"/>
    </row>
    <row r="45" spans="1:10">
      <c r="A45" s="677" t="s">
        <v>5766</v>
      </c>
      <c r="B45" s="11" t="s">
        <v>203</v>
      </c>
      <c r="C45" s="19"/>
      <c r="D45" s="11">
        <v>50</v>
      </c>
      <c r="E45" s="2760">
        <v>1274</v>
      </c>
      <c r="F45" s="451">
        <f>ROUND(E45*(1-$F$11),2)</f>
        <v>1274</v>
      </c>
      <c r="G45" s="1128">
        <f t="shared" si="3"/>
        <v>1274</v>
      </c>
      <c r="H45" s="1417"/>
      <c r="I45" s="447"/>
      <c r="J45"/>
    </row>
    <row r="46" spans="1:10">
      <c r="A46" s="677" t="s">
        <v>5767</v>
      </c>
      <c r="B46" s="11" t="s">
        <v>204</v>
      </c>
      <c r="C46" s="19"/>
      <c r="D46" s="11">
        <v>50</v>
      </c>
      <c r="E46" s="2760">
        <v>1379.3</v>
      </c>
      <c r="F46" s="451">
        <f>ROUND(E46*(1-$F$11),2)</f>
        <v>1379.3</v>
      </c>
      <c r="G46" s="1128">
        <f t="shared" si="3"/>
        <v>1379.3</v>
      </c>
      <c r="H46" s="1417"/>
      <c r="I46" s="447"/>
      <c r="J46"/>
    </row>
    <row r="47" spans="1:10">
      <c r="A47" s="677" t="s">
        <v>5768</v>
      </c>
      <c r="B47" s="11" t="s">
        <v>205</v>
      </c>
      <c r="C47" s="19"/>
      <c r="D47" s="11">
        <v>50</v>
      </c>
      <c r="E47" s="2760">
        <v>1596</v>
      </c>
      <c r="F47" s="451">
        <f>ROUND(E47*(1-$F$11),2)</f>
        <v>1596</v>
      </c>
      <c r="G47" s="1128">
        <f t="shared" si="3"/>
        <v>1596</v>
      </c>
      <c r="H47" s="1417"/>
      <c r="I47" s="447"/>
      <c r="J47"/>
    </row>
    <row r="48" spans="1:10" ht="13.5" thickBot="1">
      <c r="A48" s="678" t="s">
        <v>5769</v>
      </c>
      <c r="B48" s="211" t="s">
        <v>206</v>
      </c>
      <c r="C48" s="214"/>
      <c r="D48" s="211">
        <v>50</v>
      </c>
      <c r="E48" s="2760">
        <v>1759.4</v>
      </c>
      <c r="F48" s="1129">
        <f>ROUND(E48*(1-$F$11),2)</f>
        <v>1759.4</v>
      </c>
      <c r="G48" s="1130">
        <f>ROUND((D48/D48)*F48,2)</f>
        <v>1759.4</v>
      </c>
      <c r="H48" s="1418"/>
      <c r="I48" s="447"/>
      <c r="J48"/>
    </row>
    <row r="49" spans="1:10">
      <c r="I49" s="447"/>
      <c r="J49"/>
    </row>
    <row r="50" spans="1:10" ht="13.5" thickBot="1">
      <c r="I50" s="447"/>
      <c r="J50"/>
    </row>
    <row r="51" spans="1:10" ht="18">
      <c r="A51" s="766"/>
      <c r="B51" s="64" t="s">
        <v>5803</v>
      </c>
      <c r="C51" s="64"/>
      <c r="D51" s="66"/>
      <c r="E51" s="499"/>
      <c r="F51" s="1121"/>
      <c r="G51" s="1121"/>
      <c r="H51" s="128"/>
      <c r="I51" s="447"/>
      <c r="J51"/>
    </row>
    <row r="52" spans="1:10" ht="18">
      <c r="A52" s="767"/>
      <c r="B52" s="81"/>
      <c r="C52" s="81"/>
      <c r="D52" s="82" t="s">
        <v>2668</v>
      </c>
      <c r="E52" s="441"/>
      <c r="F52" s="1136"/>
      <c r="G52" s="1122"/>
      <c r="H52" s="16"/>
      <c r="I52" s="447"/>
      <c r="J52"/>
    </row>
    <row r="53" spans="1:10">
      <c r="A53" s="767"/>
      <c r="B53" s="16"/>
      <c r="C53" s="144"/>
      <c r="D53" s="144"/>
      <c r="E53" s="430"/>
      <c r="F53" s="71"/>
      <c r="G53" s="1123"/>
      <c r="H53" s="16"/>
      <c r="I53" s="447"/>
      <c r="J53"/>
    </row>
    <row r="54" spans="1:10">
      <c r="A54" s="767"/>
      <c r="B54" s="16"/>
      <c r="C54" s="144"/>
      <c r="D54" s="144"/>
      <c r="E54" s="430"/>
      <c r="F54" s="71"/>
      <c r="G54" s="1123"/>
      <c r="H54" s="16"/>
      <c r="I54" s="447"/>
      <c r="J54"/>
    </row>
    <row r="55" spans="1:10">
      <c r="A55" s="767"/>
      <c r="B55" s="16"/>
      <c r="C55" s="144"/>
      <c r="D55" s="144"/>
      <c r="E55" s="430"/>
      <c r="F55" s="71"/>
      <c r="G55" s="1123"/>
      <c r="H55" s="16"/>
      <c r="I55" s="447"/>
      <c r="J55"/>
    </row>
    <row r="56" spans="1:10" ht="13.5" thickBot="1">
      <c r="A56" s="768"/>
      <c r="B56" s="136"/>
      <c r="C56" s="145"/>
      <c r="D56" s="145"/>
      <c r="E56" s="431"/>
      <c r="F56" s="74"/>
      <c r="G56" s="1124"/>
      <c r="H56" s="136"/>
      <c r="I56" s="447"/>
      <c r="J56"/>
    </row>
    <row r="57" spans="1:10" ht="22.5" customHeight="1">
      <c r="A57" s="837" t="s">
        <v>1013</v>
      </c>
      <c r="B57" s="312" t="s">
        <v>1014</v>
      </c>
      <c r="C57" s="373" t="s">
        <v>665</v>
      </c>
      <c r="D57" s="373" t="s">
        <v>2923</v>
      </c>
      <c r="E57" s="940" t="s">
        <v>10019</v>
      </c>
      <c r="F57" s="336" t="s">
        <v>2578</v>
      </c>
      <c r="G57" s="2937" t="s">
        <v>493</v>
      </c>
      <c r="H57" s="1415" t="s">
        <v>4003</v>
      </c>
      <c r="I57" s="447"/>
      <c r="J57"/>
    </row>
    <row r="58" spans="1:10" ht="13.5" thickBot="1">
      <c r="A58" s="842"/>
      <c r="B58" s="151"/>
      <c r="C58" s="918" t="s">
        <v>3419</v>
      </c>
      <c r="D58" s="306" t="s">
        <v>2428</v>
      </c>
      <c r="E58" s="433" t="s">
        <v>264</v>
      </c>
      <c r="F58" s="1135">
        <f>'Заказ, cкидки и курсы валют'!$I$12</f>
        <v>0</v>
      </c>
      <c r="G58" s="2939"/>
      <c r="H58" s="192"/>
      <c r="I58" s="447"/>
      <c r="J58"/>
    </row>
    <row r="59" spans="1:10">
      <c r="A59" s="839" t="s">
        <v>5687</v>
      </c>
      <c r="B59" s="5" t="s">
        <v>177</v>
      </c>
      <c r="C59" s="5">
        <v>3.3</v>
      </c>
      <c r="D59" s="5">
        <v>200</v>
      </c>
      <c r="E59" s="447">
        <v>288.14</v>
      </c>
      <c r="F59" s="451">
        <f>ROUND(E59*(1-$F$11),2)</f>
        <v>288.14</v>
      </c>
      <c r="G59" s="1128">
        <f>ROUND((D59/D59)*F59,2)</f>
        <v>288.14</v>
      </c>
      <c r="H59" s="1417"/>
      <c r="I59" s="447"/>
      <c r="J59"/>
    </row>
    <row r="60" spans="1:10">
      <c r="A60" s="839" t="s">
        <v>1077</v>
      </c>
      <c r="B60" s="5" t="s">
        <v>179</v>
      </c>
      <c r="C60" s="5">
        <v>4.9000000000000004</v>
      </c>
      <c r="D60" s="5">
        <v>100</v>
      </c>
      <c r="E60" s="447">
        <v>234.67</v>
      </c>
      <c r="F60" s="451">
        <f t="shared" ref="F60:F61" si="4">ROUND(E60*(1-$F$11),2)</f>
        <v>234.67</v>
      </c>
      <c r="G60" s="1128">
        <f>ROUND((D60/D60)*F60,2)</f>
        <v>234.67</v>
      </c>
      <c r="H60" s="1417"/>
      <c r="I60" s="447"/>
      <c r="J60"/>
    </row>
    <row r="61" spans="1:10" ht="13.5" thickBot="1">
      <c r="A61" s="843" t="s">
        <v>1078</v>
      </c>
      <c r="B61" s="211" t="s">
        <v>181</v>
      </c>
      <c r="C61" s="211">
        <v>7.3</v>
      </c>
      <c r="D61" s="211">
        <v>100</v>
      </c>
      <c r="E61" s="447">
        <v>323.79000000000002</v>
      </c>
      <c r="F61" s="1129">
        <f t="shared" si="4"/>
        <v>323.79000000000002</v>
      </c>
      <c r="G61" s="1130">
        <f>ROUND((D61/D61)*F61,2)</f>
        <v>323.79000000000002</v>
      </c>
      <c r="H61" s="1418"/>
      <c r="I61" s="447"/>
      <c r="J61"/>
    </row>
    <row r="62" spans="1:10">
      <c r="I62" s="447"/>
      <c r="J62"/>
    </row>
    <row r="63" spans="1:10" ht="13.5" thickBot="1">
      <c r="I63" s="447"/>
      <c r="J63"/>
    </row>
    <row r="64" spans="1:10" ht="18">
      <c r="A64" s="766"/>
      <c r="B64" s="64" t="s">
        <v>5802</v>
      </c>
      <c r="C64" s="64"/>
      <c r="D64" s="66"/>
      <c r="E64" s="499"/>
      <c r="F64" s="1121"/>
      <c r="G64" s="1121"/>
      <c r="H64" s="128"/>
      <c r="I64" s="447"/>
      <c r="J64"/>
    </row>
    <row r="65" spans="1:10" ht="18">
      <c r="A65" s="767"/>
      <c r="B65" s="81"/>
      <c r="C65" s="81"/>
      <c r="D65" s="82" t="s">
        <v>2668</v>
      </c>
      <c r="E65" s="441"/>
      <c r="F65" s="1136"/>
      <c r="G65" s="1122"/>
      <c r="H65" s="16"/>
      <c r="I65" s="447"/>
      <c r="J65"/>
    </row>
    <row r="66" spans="1:10">
      <c r="A66" s="767"/>
      <c r="B66" s="16"/>
      <c r="C66" s="144"/>
      <c r="D66" s="144"/>
      <c r="E66" s="430"/>
      <c r="F66" s="71"/>
      <c r="G66" s="1123"/>
      <c r="H66" s="16"/>
      <c r="I66" s="447"/>
      <c r="J66"/>
    </row>
    <row r="67" spans="1:10">
      <c r="A67" s="767"/>
      <c r="B67" s="16"/>
      <c r="C67" s="144"/>
      <c r="D67" s="144"/>
      <c r="E67" s="430"/>
      <c r="F67" s="71"/>
      <c r="G67" s="1123"/>
      <c r="H67" s="16"/>
      <c r="I67" s="447"/>
      <c r="J67"/>
    </row>
    <row r="68" spans="1:10">
      <c r="A68" s="767"/>
      <c r="B68" s="16"/>
      <c r="C68" s="144"/>
      <c r="D68" s="144"/>
      <c r="E68" s="430"/>
      <c r="F68" s="71"/>
      <c r="G68" s="1123"/>
      <c r="H68" s="16"/>
      <c r="I68" s="447"/>
      <c r="J68"/>
    </row>
    <row r="69" spans="1:10" ht="13.5" thickBot="1">
      <c r="A69" s="768"/>
      <c r="B69" s="136"/>
      <c r="C69" s="145"/>
      <c r="D69" s="145"/>
      <c r="E69" s="431"/>
      <c r="F69" s="74"/>
      <c r="G69" s="1124"/>
      <c r="H69" s="136"/>
      <c r="I69" s="447"/>
      <c r="J69"/>
    </row>
    <row r="70" spans="1:10" ht="22.5" customHeight="1">
      <c r="A70" s="837" t="s">
        <v>1013</v>
      </c>
      <c r="B70" s="312" t="s">
        <v>1014</v>
      </c>
      <c r="C70" s="373" t="s">
        <v>665</v>
      </c>
      <c r="D70" s="373" t="s">
        <v>2923</v>
      </c>
      <c r="E70" s="940" t="s">
        <v>10019</v>
      </c>
      <c r="F70" s="336" t="s">
        <v>2578</v>
      </c>
      <c r="G70" s="2937" t="s">
        <v>493</v>
      </c>
      <c r="H70" s="1415" t="s">
        <v>4003</v>
      </c>
      <c r="I70" s="447"/>
      <c r="J70"/>
    </row>
    <row r="71" spans="1:10" ht="32.25" customHeight="1" thickBot="1">
      <c r="A71" s="842"/>
      <c r="B71" s="151"/>
      <c r="C71" s="918" t="s">
        <v>3419</v>
      </c>
      <c r="D71" s="306" t="s">
        <v>2428</v>
      </c>
      <c r="E71" s="433" t="s">
        <v>264</v>
      </c>
      <c r="F71" s="1135">
        <f>'Заказ, cкидки и курсы валют'!$I$12</f>
        <v>0</v>
      </c>
      <c r="G71" s="2939"/>
      <c r="H71" s="192"/>
      <c r="I71" s="447"/>
      <c r="J71"/>
    </row>
    <row r="72" spans="1:10" ht="18.75" customHeight="1">
      <c r="A72" s="839" t="s">
        <v>5770</v>
      </c>
      <c r="B72" s="5" t="s">
        <v>177</v>
      </c>
      <c r="C72" s="5">
        <v>3.3</v>
      </c>
      <c r="D72" s="5">
        <v>200</v>
      </c>
      <c r="E72" s="2760">
        <v>461.44</v>
      </c>
      <c r="F72" s="451">
        <f>ROUND(E72*(1-$F$11),2)</f>
        <v>461.44</v>
      </c>
      <c r="G72" s="1128">
        <f>ROUND((D72/D72)*F72,2)</f>
        <v>461.44</v>
      </c>
      <c r="H72" s="1417"/>
      <c r="I72" s="447"/>
      <c r="J72"/>
    </row>
    <row r="73" spans="1:10">
      <c r="A73" s="839" t="s">
        <v>5771</v>
      </c>
      <c r="B73" s="5" t="s">
        <v>179</v>
      </c>
      <c r="C73" s="5">
        <v>4.9000000000000004</v>
      </c>
      <c r="D73" s="5">
        <v>200</v>
      </c>
      <c r="E73" s="2760">
        <v>678</v>
      </c>
      <c r="F73" s="451">
        <f t="shared" ref="F73:F74" si="5">ROUND(E73*(1-$F$11),2)</f>
        <v>678</v>
      </c>
      <c r="G73" s="1128">
        <f>ROUND((D73/D73)*F73,2)</f>
        <v>678</v>
      </c>
      <c r="H73" s="1417"/>
      <c r="I73" s="447"/>
      <c r="J73"/>
    </row>
    <row r="74" spans="1:10" ht="13.5" thickBot="1">
      <c r="A74" s="843" t="s">
        <v>5772</v>
      </c>
      <c r="B74" s="211" t="s">
        <v>181</v>
      </c>
      <c r="C74" s="211">
        <v>7.3</v>
      </c>
      <c r="D74" s="211">
        <v>100</v>
      </c>
      <c r="E74" s="2760">
        <v>455.56</v>
      </c>
      <c r="F74" s="1129">
        <f t="shared" si="5"/>
        <v>455.56</v>
      </c>
      <c r="G74" s="1130">
        <f>ROUND((D74/D74)*F74,2)</f>
        <v>455.56</v>
      </c>
      <c r="H74" s="1418"/>
      <c r="I74" s="447"/>
      <c r="J74"/>
    </row>
    <row r="75" spans="1:10">
      <c r="I75" s="447"/>
      <c r="J75"/>
    </row>
    <row r="76" spans="1:10" ht="17.25" customHeight="1" thickBot="1">
      <c r="I76" s="447"/>
      <c r="J76"/>
    </row>
    <row r="77" spans="1:10" ht="18">
      <c r="A77" s="766"/>
      <c r="B77" s="64" t="s">
        <v>5806</v>
      </c>
      <c r="C77" s="64"/>
      <c r="D77" s="1091"/>
      <c r="E77" s="428"/>
      <c r="F77" s="66"/>
      <c r="G77" s="1137"/>
      <c r="H77" s="67"/>
      <c r="I77" s="447"/>
      <c r="J77"/>
    </row>
    <row r="78" spans="1:10" ht="18">
      <c r="A78" s="767"/>
      <c r="B78" s="81"/>
      <c r="C78" s="81" t="s">
        <v>2669</v>
      </c>
      <c r="D78" s="82"/>
      <c r="E78" s="441"/>
      <c r="F78" s="1134"/>
      <c r="H78" s="83"/>
      <c r="I78" s="447"/>
      <c r="J78"/>
    </row>
    <row r="79" spans="1:10">
      <c r="A79" s="767"/>
      <c r="B79" s="16"/>
      <c r="C79" s="144"/>
      <c r="D79" s="144"/>
      <c r="E79" s="430"/>
      <c r="F79" s="71"/>
      <c r="G79" s="1123"/>
      <c r="H79" s="16"/>
      <c r="I79" s="447"/>
      <c r="J79"/>
    </row>
    <row r="80" spans="1:10">
      <c r="A80" s="767"/>
      <c r="B80" s="16"/>
      <c r="C80" s="144"/>
      <c r="D80" s="144"/>
      <c r="E80" s="430"/>
      <c r="F80" s="71"/>
      <c r="G80" s="1123"/>
      <c r="H80" s="16"/>
      <c r="I80" s="447"/>
      <c r="J80"/>
    </row>
    <row r="81" spans="1:10">
      <c r="A81" s="767"/>
      <c r="B81" s="16"/>
      <c r="C81" s="144"/>
      <c r="D81" s="144"/>
      <c r="E81" s="430"/>
      <c r="F81" s="71"/>
      <c r="G81" s="1123"/>
      <c r="H81" s="16"/>
      <c r="I81" s="447"/>
      <c r="J81"/>
    </row>
    <row r="82" spans="1:10" ht="13.5" thickBot="1">
      <c r="A82" s="768"/>
      <c r="B82" s="136"/>
      <c r="C82" s="145"/>
      <c r="D82" s="145"/>
      <c r="E82" s="431"/>
      <c r="F82" s="74"/>
      <c r="G82" s="1124"/>
      <c r="H82" s="136"/>
      <c r="I82" s="447"/>
      <c r="J82"/>
    </row>
    <row r="83" spans="1:10" ht="22.5" customHeight="1">
      <c r="A83" s="837" t="s">
        <v>1013</v>
      </c>
      <c r="B83" s="312" t="s">
        <v>1014</v>
      </c>
      <c r="C83" s="373" t="s">
        <v>665</v>
      </c>
      <c r="D83" s="373" t="s">
        <v>2923</v>
      </c>
      <c r="E83" s="940" t="s">
        <v>10019</v>
      </c>
      <c r="F83" s="336" t="s">
        <v>2578</v>
      </c>
      <c r="G83" s="2937" t="s">
        <v>493</v>
      </c>
      <c r="H83" s="1415" t="s">
        <v>4003</v>
      </c>
      <c r="I83" s="447"/>
      <c r="J83"/>
    </row>
    <row r="84" spans="1:10" ht="13.5" thickBot="1">
      <c r="A84" s="842"/>
      <c r="B84" s="151"/>
      <c r="C84" s="918" t="s">
        <v>3419</v>
      </c>
      <c r="D84" s="306" t="s">
        <v>2428</v>
      </c>
      <c r="E84" s="433" t="s">
        <v>264</v>
      </c>
      <c r="F84" s="1135">
        <f>'Заказ, cкидки и курсы валют'!$I$12</f>
        <v>0</v>
      </c>
      <c r="G84" s="2939"/>
      <c r="H84" s="192"/>
      <c r="I84" s="447"/>
      <c r="J84"/>
    </row>
    <row r="85" spans="1:10">
      <c r="A85" s="839" t="s">
        <v>1083</v>
      </c>
      <c r="B85" s="5" t="s">
        <v>202</v>
      </c>
      <c r="C85" s="5">
        <v>6.7</v>
      </c>
      <c r="D85" s="6">
        <v>1000</v>
      </c>
      <c r="E85" s="447">
        <v>5048.4399999999996</v>
      </c>
      <c r="F85" s="451">
        <f>ROUND(E85*(1-$F$11),2)</f>
        <v>5048.4399999999996</v>
      </c>
      <c r="G85" s="1128">
        <f>ROUND((D85/D85)*F85,2)</f>
        <v>5048.4399999999996</v>
      </c>
      <c r="H85" s="1417"/>
      <c r="I85" s="447"/>
      <c r="J85"/>
    </row>
    <row r="86" spans="1:10">
      <c r="A86" s="839" t="s">
        <v>1084</v>
      </c>
      <c r="B86" s="5" t="s">
        <v>606</v>
      </c>
      <c r="C86" s="5">
        <v>7</v>
      </c>
      <c r="D86" s="6">
        <v>1000</v>
      </c>
      <c r="E86" s="447">
        <v>5473.83</v>
      </c>
      <c r="F86" s="451">
        <f t="shared" ref="F86:F94" si="6">ROUND(E86*(1-$F$11),2)</f>
        <v>5473.83</v>
      </c>
      <c r="G86" s="1128">
        <f>ROUND((D86/D86)*F86,2)</f>
        <v>5473.83</v>
      </c>
      <c r="H86" s="1417"/>
      <c r="I86" s="447"/>
      <c r="J86"/>
    </row>
    <row r="87" spans="1:10">
      <c r="A87" s="677" t="s">
        <v>1079</v>
      </c>
      <c r="B87" s="11" t="s">
        <v>203</v>
      </c>
      <c r="C87" s="19">
        <v>7.1</v>
      </c>
      <c r="D87" s="19">
        <v>800</v>
      </c>
      <c r="E87" s="447">
        <v>4499.04</v>
      </c>
      <c r="F87" s="451">
        <f t="shared" si="6"/>
        <v>4499.04</v>
      </c>
      <c r="G87" s="1128">
        <f t="shared" ref="G87:G93" si="7">ROUND((D87/D87)*F87,2)</f>
        <v>4499.04</v>
      </c>
      <c r="H87" s="1417"/>
      <c r="I87" s="447"/>
      <c r="J87"/>
    </row>
    <row r="88" spans="1:10">
      <c r="A88" s="677" t="s">
        <v>1080</v>
      </c>
      <c r="B88" s="11" t="s">
        <v>2919</v>
      </c>
      <c r="C88" s="11">
        <v>7.2</v>
      </c>
      <c r="D88" s="19">
        <v>700</v>
      </c>
      <c r="E88" s="447">
        <v>3977.02</v>
      </c>
      <c r="F88" s="451">
        <f t="shared" si="6"/>
        <v>3977.02</v>
      </c>
      <c r="G88" s="1128">
        <f t="shared" si="7"/>
        <v>3977.02</v>
      </c>
      <c r="H88" s="1417"/>
      <c r="I88" s="447"/>
      <c r="J88"/>
    </row>
    <row r="89" spans="1:10">
      <c r="A89" s="839" t="s">
        <v>1085</v>
      </c>
      <c r="B89" s="11" t="s">
        <v>204</v>
      </c>
      <c r="C89" s="11">
        <v>7.3</v>
      </c>
      <c r="D89" s="11">
        <v>700</v>
      </c>
      <c r="E89" s="447">
        <v>4396.6000000000004</v>
      </c>
      <c r="F89" s="451">
        <f t="shared" si="6"/>
        <v>4396.6000000000004</v>
      </c>
      <c r="G89" s="1128">
        <f t="shared" si="7"/>
        <v>4396.6000000000004</v>
      </c>
      <c r="H89" s="1417"/>
      <c r="I89" s="447"/>
      <c r="J89"/>
    </row>
    <row r="90" spans="1:10">
      <c r="A90" s="839" t="s">
        <v>1086</v>
      </c>
      <c r="B90" s="11" t="s">
        <v>205</v>
      </c>
      <c r="C90" s="11">
        <v>8.8000000000000007</v>
      </c>
      <c r="D90" s="11">
        <v>600</v>
      </c>
      <c r="E90" s="447">
        <v>4244.75</v>
      </c>
      <c r="F90" s="451">
        <f t="shared" si="6"/>
        <v>4244.75</v>
      </c>
      <c r="G90" s="1128">
        <f t="shared" si="7"/>
        <v>4244.75</v>
      </c>
      <c r="H90" s="1417"/>
      <c r="I90" s="447"/>
      <c r="J90"/>
    </row>
    <row r="91" spans="1:10">
      <c r="A91" s="839" t="s">
        <v>1087</v>
      </c>
      <c r="B91" s="11" t="s">
        <v>206</v>
      </c>
      <c r="C91" s="11">
        <v>12.3</v>
      </c>
      <c r="D91" s="11">
        <v>500</v>
      </c>
      <c r="E91" s="447">
        <v>4015.97</v>
      </c>
      <c r="F91" s="451">
        <f t="shared" si="6"/>
        <v>4015.97</v>
      </c>
      <c r="G91" s="1128">
        <f t="shared" si="7"/>
        <v>4015.97</v>
      </c>
      <c r="H91" s="1417"/>
      <c r="I91" s="447"/>
      <c r="J91"/>
    </row>
    <row r="92" spans="1:10">
      <c r="A92" s="839" t="s">
        <v>1088</v>
      </c>
      <c r="B92" s="11" t="s">
        <v>207</v>
      </c>
      <c r="C92" s="11">
        <v>16.2</v>
      </c>
      <c r="D92" s="11">
        <v>500</v>
      </c>
      <c r="E92" s="447">
        <v>4124.1000000000004</v>
      </c>
      <c r="F92" s="451">
        <f t="shared" si="6"/>
        <v>4124.1000000000004</v>
      </c>
      <c r="G92" s="1128">
        <f t="shared" si="7"/>
        <v>4124.1000000000004</v>
      </c>
      <c r="H92" s="1417"/>
      <c r="I92" s="447"/>
      <c r="J92"/>
    </row>
    <row r="93" spans="1:10">
      <c r="A93" s="839" t="s">
        <v>1081</v>
      </c>
      <c r="B93" s="11" t="s">
        <v>208</v>
      </c>
      <c r="C93" s="11">
        <v>19.2</v>
      </c>
      <c r="D93" s="11">
        <v>500</v>
      </c>
      <c r="E93" s="447">
        <v>4470.57</v>
      </c>
      <c r="F93" s="451">
        <f t="shared" si="6"/>
        <v>4470.57</v>
      </c>
      <c r="G93" s="1128">
        <f t="shared" si="7"/>
        <v>4470.57</v>
      </c>
      <c r="H93" s="1417"/>
      <c r="I93" s="447"/>
      <c r="J93"/>
    </row>
    <row r="94" spans="1:10" ht="13.5" thickBot="1">
      <c r="A94" s="843" t="s">
        <v>1082</v>
      </c>
      <c r="B94" s="211" t="s">
        <v>209</v>
      </c>
      <c r="C94" s="211">
        <v>20</v>
      </c>
      <c r="D94" s="211">
        <v>400</v>
      </c>
      <c r="E94" s="447">
        <v>3957.88</v>
      </c>
      <c r="F94" s="1129">
        <f t="shared" si="6"/>
        <v>3957.88</v>
      </c>
      <c r="G94" s="1130">
        <f>ROUND((D94/D94)*F94,2)</f>
        <v>3957.88</v>
      </c>
      <c r="H94" s="1418"/>
      <c r="I94" s="447"/>
      <c r="J94"/>
    </row>
    <row r="95" spans="1:10" ht="31.5" customHeight="1">
      <c r="A95" s="844"/>
      <c r="B95" s="12"/>
      <c r="C95" s="12"/>
      <c r="D95" s="12"/>
      <c r="E95" s="941"/>
      <c r="F95" s="1138"/>
      <c r="G95" s="1131"/>
      <c r="H95" s="13"/>
      <c r="I95" s="447"/>
      <c r="J95"/>
    </row>
    <row r="96" spans="1:10" ht="18.75" customHeight="1" thickBot="1">
      <c r="A96" s="844"/>
      <c r="B96" s="12"/>
      <c r="C96" s="12"/>
      <c r="D96" s="12"/>
      <c r="E96" s="941"/>
      <c r="F96" s="1138"/>
      <c r="G96" s="1131"/>
      <c r="H96" s="13"/>
      <c r="I96" s="447"/>
      <c r="J96"/>
    </row>
    <row r="97" spans="1:10" ht="18">
      <c r="A97" s="766"/>
      <c r="B97" s="64" t="s">
        <v>5782</v>
      </c>
      <c r="C97" s="64"/>
      <c r="D97" s="64"/>
      <c r="E97" s="428"/>
      <c r="F97" s="1091"/>
      <c r="G97" s="66"/>
      <c r="H97" s="67"/>
      <c r="I97" s="447"/>
      <c r="J97"/>
    </row>
    <row r="98" spans="1:10" ht="18">
      <c r="A98" s="767"/>
      <c r="B98" s="81" t="s">
        <v>5801</v>
      </c>
      <c r="C98" s="82"/>
      <c r="D98" s="1134"/>
      <c r="E98" s="441"/>
      <c r="F98" s="83"/>
      <c r="I98" s="447"/>
      <c r="J98"/>
    </row>
    <row r="99" spans="1:10">
      <c r="A99" s="767"/>
      <c r="B99" s="16"/>
      <c r="C99" s="144"/>
      <c r="D99" s="144"/>
      <c r="E99" s="430"/>
      <c r="F99" s="71"/>
      <c r="G99" s="1123"/>
      <c r="H99" s="16"/>
      <c r="I99" s="447"/>
      <c r="J99"/>
    </row>
    <row r="100" spans="1:10">
      <c r="A100" s="767"/>
      <c r="B100" s="16"/>
      <c r="C100" s="144"/>
      <c r="D100" s="144"/>
      <c r="E100" s="430"/>
      <c r="F100" s="71"/>
      <c r="G100" s="1123"/>
      <c r="H100" s="16"/>
      <c r="I100" s="447"/>
      <c r="J100"/>
    </row>
    <row r="101" spans="1:10">
      <c r="A101" s="767"/>
      <c r="B101" s="16"/>
      <c r="C101" s="144"/>
      <c r="D101" s="144"/>
      <c r="E101" s="430"/>
      <c r="F101" s="71"/>
      <c r="G101" s="1123"/>
      <c r="H101" s="16"/>
      <c r="I101" s="447"/>
      <c r="J101"/>
    </row>
    <row r="102" spans="1:10" ht="13.5" thickBot="1">
      <c r="A102" s="768"/>
      <c r="B102" s="136"/>
      <c r="C102" s="145"/>
      <c r="D102" s="145"/>
      <c r="E102" s="431"/>
      <c r="F102" s="74"/>
      <c r="G102" s="1124"/>
      <c r="H102" s="136"/>
      <c r="I102" s="447"/>
      <c r="J102"/>
    </row>
    <row r="103" spans="1:10" ht="22.5" customHeight="1">
      <c r="A103" s="837" t="s">
        <v>1013</v>
      </c>
      <c r="B103" s="312" t="s">
        <v>1014</v>
      </c>
      <c r="C103" s="373" t="s">
        <v>665</v>
      </c>
      <c r="D103" s="373" t="s">
        <v>2923</v>
      </c>
      <c r="E103" s="940" t="s">
        <v>10019</v>
      </c>
      <c r="F103" s="336" t="s">
        <v>2578</v>
      </c>
      <c r="G103" s="2937" t="s">
        <v>493</v>
      </c>
      <c r="H103" s="1415" t="s">
        <v>4003</v>
      </c>
      <c r="I103" s="447"/>
      <c r="J103"/>
    </row>
    <row r="104" spans="1:10" ht="13.5" thickBot="1">
      <c r="A104" s="837"/>
      <c r="B104" s="312"/>
      <c r="C104" s="373" t="s">
        <v>3419</v>
      </c>
      <c r="D104" s="374" t="s">
        <v>2428</v>
      </c>
      <c r="E104" s="437" t="s">
        <v>264</v>
      </c>
      <c r="F104" s="1125">
        <f>'Заказ, cкидки и курсы валют'!$I$12</f>
        <v>0</v>
      </c>
      <c r="G104" s="2938"/>
      <c r="H104" s="191"/>
      <c r="I104" s="447"/>
      <c r="J104"/>
    </row>
    <row r="105" spans="1:10">
      <c r="A105" s="841" t="s">
        <v>5773</v>
      </c>
      <c r="B105" s="416" t="s">
        <v>202</v>
      </c>
      <c r="C105" s="416">
        <v>6.7</v>
      </c>
      <c r="D105" s="872">
        <v>1000</v>
      </c>
      <c r="E105" s="2760">
        <v>6552</v>
      </c>
      <c r="F105" s="1126">
        <f>ROUND(E105*(1-$F$11),2)</f>
        <v>6552</v>
      </c>
      <c r="G105" s="1127">
        <f>ROUND((D105/1000)*F105,2)</f>
        <v>6552</v>
      </c>
      <c r="H105" s="1416"/>
      <c r="I105" s="447"/>
      <c r="J105"/>
    </row>
    <row r="106" spans="1:10">
      <c r="A106" s="839" t="s">
        <v>5774</v>
      </c>
      <c r="B106" s="5" t="s">
        <v>606</v>
      </c>
      <c r="C106" s="5">
        <v>7</v>
      </c>
      <c r="D106" s="6">
        <v>1000</v>
      </c>
      <c r="E106" s="2760">
        <v>6944</v>
      </c>
      <c r="F106" s="451">
        <f t="shared" ref="F106:F113" si="8">ROUND(E106*(1-$F$11),2)</f>
        <v>6944</v>
      </c>
      <c r="G106" s="1128">
        <f>ROUND((D106/D106)*F106,2)</f>
        <v>6944</v>
      </c>
      <c r="H106" s="1417"/>
      <c r="I106" s="447"/>
      <c r="J106"/>
    </row>
    <row r="107" spans="1:10">
      <c r="A107" s="677" t="s">
        <v>5775</v>
      </c>
      <c r="B107" s="11" t="s">
        <v>203</v>
      </c>
      <c r="C107" s="19">
        <v>7.1</v>
      </c>
      <c r="D107" s="675">
        <v>1000</v>
      </c>
      <c r="E107" s="2760">
        <v>7280</v>
      </c>
      <c r="F107" s="451">
        <f t="shared" si="8"/>
        <v>7280</v>
      </c>
      <c r="G107" s="1128">
        <f t="shared" ref="G107:G113" si="9">ROUND((D107/D107)*F107,2)</f>
        <v>7280</v>
      </c>
      <c r="H107" s="1417"/>
      <c r="I107" s="447"/>
      <c r="J107"/>
    </row>
    <row r="108" spans="1:10">
      <c r="A108" s="677" t="s">
        <v>5776</v>
      </c>
      <c r="B108" s="11" t="s">
        <v>2919</v>
      </c>
      <c r="C108" s="11">
        <v>7.2</v>
      </c>
      <c r="D108" s="675">
        <v>1000</v>
      </c>
      <c r="E108" s="2760">
        <v>7532</v>
      </c>
      <c r="F108" s="451">
        <f t="shared" si="8"/>
        <v>7532</v>
      </c>
      <c r="G108" s="1128">
        <f t="shared" si="9"/>
        <v>7532</v>
      </c>
      <c r="H108" s="1417"/>
      <c r="I108" s="447"/>
      <c r="J108"/>
    </row>
    <row r="109" spans="1:10">
      <c r="A109" s="839" t="s">
        <v>5777</v>
      </c>
      <c r="B109" s="11" t="s">
        <v>204</v>
      </c>
      <c r="C109" s="11">
        <v>7.3</v>
      </c>
      <c r="D109" s="676">
        <v>1000</v>
      </c>
      <c r="E109" s="2760">
        <v>7868</v>
      </c>
      <c r="F109" s="451">
        <f t="shared" si="8"/>
        <v>7868</v>
      </c>
      <c r="G109" s="1128">
        <f t="shared" si="9"/>
        <v>7868</v>
      </c>
      <c r="H109" s="1417"/>
      <c r="I109" s="447"/>
      <c r="J109"/>
    </row>
    <row r="110" spans="1:10">
      <c r="A110" s="839" t="s">
        <v>5778</v>
      </c>
      <c r="B110" s="11" t="s">
        <v>205</v>
      </c>
      <c r="C110" s="11">
        <v>8.8000000000000007</v>
      </c>
      <c r="D110" s="11">
        <v>500</v>
      </c>
      <c r="E110" s="2760">
        <v>4214</v>
      </c>
      <c r="F110" s="451">
        <f t="shared" si="8"/>
        <v>4214</v>
      </c>
      <c r="G110" s="1128">
        <f t="shared" si="9"/>
        <v>4214</v>
      </c>
      <c r="H110" s="1417"/>
      <c r="I110" s="447"/>
      <c r="J110"/>
    </row>
    <row r="111" spans="1:10">
      <c r="A111" s="839" t="s">
        <v>5779</v>
      </c>
      <c r="B111" s="11" t="s">
        <v>206</v>
      </c>
      <c r="C111" s="11">
        <v>12.3</v>
      </c>
      <c r="D111" s="11">
        <v>500</v>
      </c>
      <c r="E111" s="2760">
        <v>4382</v>
      </c>
      <c r="F111" s="451">
        <f t="shared" si="8"/>
        <v>4382</v>
      </c>
      <c r="G111" s="1128">
        <f t="shared" si="9"/>
        <v>4382</v>
      </c>
      <c r="H111" s="1417"/>
      <c r="I111" s="447"/>
      <c r="J111"/>
    </row>
    <row r="112" spans="1:10">
      <c r="A112" s="839" t="s">
        <v>5780</v>
      </c>
      <c r="B112" s="11" t="s">
        <v>207</v>
      </c>
      <c r="C112" s="11">
        <v>16.2</v>
      </c>
      <c r="D112" s="11">
        <v>500</v>
      </c>
      <c r="E112" s="2760">
        <v>5936</v>
      </c>
      <c r="F112" s="451">
        <f t="shared" si="8"/>
        <v>5936</v>
      </c>
      <c r="G112" s="1128">
        <f t="shared" si="9"/>
        <v>5936</v>
      </c>
      <c r="H112" s="1417"/>
      <c r="I112" s="447"/>
      <c r="J112"/>
    </row>
    <row r="113" spans="1:10" ht="13.5" customHeight="1" thickBot="1">
      <c r="A113" s="843" t="s">
        <v>5781</v>
      </c>
      <c r="B113" s="211" t="s">
        <v>208</v>
      </c>
      <c r="C113" s="211">
        <v>19.2</v>
      </c>
      <c r="D113" s="211">
        <v>500</v>
      </c>
      <c r="E113" s="2760">
        <v>6594</v>
      </c>
      <c r="F113" s="1129">
        <f t="shared" si="8"/>
        <v>6594</v>
      </c>
      <c r="G113" s="1130">
        <f t="shared" si="9"/>
        <v>6594</v>
      </c>
      <c r="H113" s="1418"/>
      <c r="I113" s="447"/>
      <c r="J113"/>
    </row>
    <row r="114" spans="1:10" ht="16" customHeight="1">
      <c r="I114" s="447"/>
      <c r="J114"/>
    </row>
    <row r="115" spans="1:10" ht="12.75" customHeight="1" thickBot="1">
      <c r="I115" s="447"/>
      <c r="J115"/>
    </row>
    <row r="116" spans="1:10" ht="18">
      <c r="A116" s="766"/>
      <c r="B116" s="64" t="s">
        <v>5807</v>
      </c>
      <c r="C116" s="64"/>
      <c r="D116" s="64"/>
      <c r="E116" s="428"/>
      <c r="F116" s="1091"/>
      <c r="G116" s="66"/>
      <c r="H116" s="67"/>
      <c r="I116" s="447"/>
      <c r="J116"/>
    </row>
    <row r="117" spans="1:10" ht="18">
      <c r="A117" s="767"/>
      <c r="B117" s="81" t="s">
        <v>5808</v>
      </c>
      <c r="C117" s="82"/>
      <c r="D117" s="1134"/>
      <c r="E117" s="441"/>
      <c r="H117" s="83"/>
      <c r="I117" s="447"/>
      <c r="J117"/>
    </row>
    <row r="118" spans="1:10">
      <c r="A118" s="767"/>
      <c r="B118" s="16"/>
      <c r="C118" s="144"/>
      <c r="D118" s="144"/>
      <c r="E118" s="430"/>
      <c r="F118" s="71"/>
      <c r="G118" s="1123"/>
      <c r="H118" s="16"/>
      <c r="I118" s="447"/>
      <c r="J118"/>
    </row>
    <row r="119" spans="1:10">
      <c r="A119" s="767"/>
      <c r="B119" s="16"/>
      <c r="C119" s="144"/>
      <c r="D119" s="144"/>
      <c r="E119" s="430"/>
      <c r="F119" s="71"/>
      <c r="G119" s="1123"/>
      <c r="H119" s="16"/>
      <c r="I119" s="447"/>
      <c r="J119"/>
    </row>
    <row r="120" spans="1:10">
      <c r="A120" s="767"/>
      <c r="B120" s="16"/>
      <c r="C120" s="144"/>
      <c r="D120" s="144"/>
      <c r="E120" s="430"/>
      <c r="F120" s="71"/>
      <c r="G120" s="1123"/>
      <c r="H120" s="16"/>
      <c r="I120" s="447"/>
      <c r="J120"/>
    </row>
    <row r="121" spans="1:10" ht="13.5" thickBot="1">
      <c r="A121" s="768"/>
      <c r="B121" s="136"/>
      <c r="C121" s="145"/>
      <c r="D121" s="145"/>
      <c r="E121" s="431"/>
      <c r="F121" s="74"/>
      <c r="G121" s="1124"/>
      <c r="H121" s="136"/>
      <c r="I121" s="447"/>
      <c r="J121"/>
    </row>
    <row r="122" spans="1:10" ht="31.5">
      <c r="A122" s="837" t="s">
        <v>1013</v>
      </c>
      <c r="B122" s="312" t="s">
        <v>1014</v>
      </c>
      <c r="C122" s="373" t="s">
        <v>665</v>
      </c>
      <c r="D122" s="373" t="s">
        <v>2923</v>
      </c>
      <c r="E122" s="940" t="s">
        <v>10019</v>
      </c>
      <c r="F122" s="336" t="s">
        <v>2578</v>
      </c>
      <c r="G122" s="1118" t="s">
        <v>493</v>
      </c>
      <c r="H122" s="1415" t="s">
        <v>4003</v>
      </c>
      <c r="I122" s="447"/>
      <c r="J122"/>
    </row>
    <row r="123" spans="1:10" ht="13.5" thickBot="1">
      <c r="A123" s="837"/>
      <c r="B123" s="312"/>
      <c r="C123" s="373" t="s">
        <v>3419</v>
      </c>
      <c r="D123" s="374" t="s">
        <v>2428</v>
      </c>
      <c r="E123" s="437" t="s">
        <v>264</v>
      </c>
      <c r="F123" s="1125">
        <f>'Заказ, cкидки и курсы валют'!$I$12</f>
        <v>0</v>
      </c>
      <c r="G123" s="1119"/>
      <c r="H123" s="191"/>
      <c r="I123" s="447"/>
      <c r="J123"/>
    </row>
    <row r="124" spans="1:10">
      <c r="A124" s="841" t="s">
        <v>1089</v>
      </c>
      <c r="B124" s="416" t="s">
        <v>606</v>
      </c>
      <c r="C124" s="416">
        <v>24.4</v>
      </c>
      <c r="D124" s="872">
        <v>1000</v>
      </c>
      <c r="E124" s="447">
        <v>9473.4699999999993</v>
      </c>
      <c r="F124" s="1126">
        <f>ROUND(E124*(1-$F$11),2)</f>
        <v>9473.4699999999993</v>
      </c>
      <c r="G124" s="1127">
        <f>ROUND((D124/D124)*F124,2)</f>
        <v>9473.4699999999993</v>
      </c>
      <c r="H124" s="1416"/>
      <c r="I124" s="447"/>
      <c r="J124"/>
    </row>
    <row r="125" spans="1:10">
      <c r="A125" s="839" t="s">
        <v>1090</v>
      </c>
      <c r="B125" s="5" t="s">
        <v>204</v>
      </c>
      <c r="C125" s="5">
        <v>35.4</v>
      </c>
      <c r="D125" s="5">
        <v>700</v>
      </c>
      <c r="E125" s="447">
        <v>8074.33</v>
      </c>
      <c r="F125" s="451">
        <f t="shared" ref="F125:F132" si="10">ROUND(E125*(1-$F$11),2)</f>
        <v>8074.33</v>
      </c>
      <c r="G125" s="1128">
        <f>ROUND((D125/D125)*F125,2)</f>
        <v>8074.33</v>
      </c>
      <c r="H125" s="1417"/>
      <c r="I125" s="447"/>
      <c r="J125"/>
    </row>
    <row r="126" spans="1:10">
      <c r="A126" s="839" t="s">
        <v>1091</v>
      </c>
      <c r="B126" s="5" t="s">
        <v>205</v>
      </c>
      <c r="C126" s="5">
        <v>40.5</v>
      </c>
      <c r="D126" s="5">
        <v>600</v>
      </c>
      <c r="E126" s="447">
        <v>8113.55</v>
      </c>
      <c r="F126" s="451">
        <f t="shared" si="10"/>
        <v>8113.55</v>
      </c>
      <c r="G126" s="1128">
        <f t="shared" ref="G126:G131" si="11">ROUND((D126/D126)*F126,2)</f>
        <v>8113.55</v>
      </c>
      <c r="H126" s="1420"/>
      <c r="I126" s="447"/>
      <c r="J126"/>
    </row>
    <row r="127" spans="1:10">
      <c r="A127" s="839" t="s">
        <v>1092</v>
      </c>
      <c r="B127" s="5" t="s">
        <v>206</v>
      </c>
      <c r="C127" s="5">
        <v>46.5</v>
      </c>
      <c r="D127" s="5">
        <v>500</v>
      </c>
      <c r="E127" s="447">
        <v>7531.36</v>
      </c>
      <c r="F127" s="451">
        <f t="shared" si="10"/>
        <v>7531.36</v>
      </c>
      <c r="G127" s="1128">
        <f t="shared" si="11"/>
        <v>7531.36</v>
      </c>
      <c r="H127" s="1417"/>
      <c r="I127" s="447"/>
      <c r="J127"/>
    </row>
    <row r="128" spans="1:10">
      <c r="A128" s="839" t="s">
        <v>1093</v>
      </c>
      <c r="B128" s="5" t="s">
        <v>207</v>
      </c>
      <c r="C128" s="5">
        <v>50.5</v>
      </c>
      <c r="D128" s="5">
        <v>500</v>
      </c>
      <c r="E128" s="447">
        <v>8396.1</v>
      </c>
      <c r="F128" s="451">
        <f t="shared" si="10"/>
        <v>8396.1</v>
      </c>
      <c r="G128" s="1128">
        <f t="shared" si="11"/>
        <v>8396.1</v>
      </c>
      <c r="H128" s="1417"/>
      <c r="I128" s="447"/>
      <c r="J128"/>
    </row>
    <row r="129" spans="1:10">
      <c r="A129" s="839" t="s">
        <v>1094</v>
      </c>
      <c r="B129" s="5" t="s">
        <v>208</v>
      </c>
      <c r="C129" s="5">
        <v>55.7</v>
      </c>
      <c r="D129" s="5">
        <v>500</v>
      </c>
      <c r="E129" s="447">
        <v>9068.16</v>
      </c>
      <c r="F129" s="451">
        <f t="shared" si="10"/>
        <v>9068.16</v>
      </c>
      <c r="G129" s="1128">
        <f t="shared" si="11"/>
        <v>9068.16</v>
      </c>
      <c r="H129" s="1417"/>
      <c r="I129" s="447"/>
      <c r="J129"/>
    </row>
    <row r="130" spans="1:10">
      <c r="A130" s="839" t="s">
        <v>1095</v>
      </c>
      <c r="B130" s="5" t="s">
        <v>209</v>
      </c>
      <c r="C130" s="5">
        <v>65</v>
      </c>
      <c r="D130" s="5">
        <v>400</v>
      </c>
      <c r="E130" s="447">
        <v>7945.45</v>
      </c>
      <c r="F130" s="451">
        <f t="shared" si="10"/>
        <v>7945.45</v>
      </c>
      <c r="G130" s="1128">
        <f t="shared" si="11"/>
        <v>7945.45</v>
      </c>
      <c r="H130" s="1417"/>
      <c r="I130" s="447"/>
      <c r="J130"/>
    </row>
    <row r="131" spans="1:10">
      <c r="A131" s="839" t="s">
        <v>11296</v>
      </c>
      <c r="B131" s="5" t="s">
        <v>211</v>
      </c>
      <c r="C131" s="5">
        <v>70.099999999999994</v>
      </c>
      <c r="D131" s="5">
        <v>400</v>
      </c>
      <c r="E131" s="447">
        <v>13093.5</v>
      </c>
      <c r="F131" s="451">
        <f t="shared" si="10"/>
        <v>13093.5</v>
      </c>
      <c r="G131" s="1128">
        <f t="shared" si="11"/>
        <v>13093.5</v>
      </c>
      <c r="H131" s="1417"/>
      <c r="I131" s="447"/>
      <c r="J131"/>
    </row>
    <row r="132" spans="1:10" ht="13.5" thickBot="1">
      <c r="A132" s="843" t="s">
        <v>11297</v>
      </c>
      <c r="B132" s="213" t="s">
        <v>608</v>
      </c>
      <c r="C132" s="213">
        <v>78</v>
      </c>
      <c r="D132" s="213">
        <v>400</v>
      </c>
      <c r="E132" s="447">
        <v>15233.28</v>
      </c>
      <c r="F132" s="1129">
        <f t="shared" si="10"/>
        <v>15233.28</v>
      </c>
      <c r="G132" s="1130">
        <f>ROUND((D132/D132)*F132,2)</f>
        <v>15233.28</v>
      </c>
      <c r="H132" s="1418"/>
      <c r="I132" s="447"/>
      <c r="J132"/>
    </row>
    <row r="133" spans="1:10">
      <c r="I133" s="447"/>
      <c r="J133"/>
    </row>
    <row r="134" spans="1:10" ht="13.5" thickBot="1">
      <c r="I134" s="447"/>
      <c r="J134"/>
    </row>
    <row r="135" spans="1:10" ht="18">
      <c r="A135" s="766"/>
      <c r="B135" s="64" t="s">
        <v>5783</v>
      </c>
      <c r="C135" s="64"/>
      <c r="D135" s="64"/>
      <c r="E135" s="428"/>
      <c r="F135" s="1091"/>
      <c r="G135" s="66"/>
      <c r="H135" s="67"/>
      <c r="I135" s="447"/>
      <c r="J135"/>
    </row>
    <row r="136" spans="1:10" ht="18">
      <c r="A136" s="767"/>
      <c r="B136" s="81" t="s">
        <v>5800</v>
      </c>
      <c r="C136" s="82"/>
      <c r="D136" s="1134"/>
      <c r="E136" s="441"/>
      <c r="F136" s="83"/>
      <c r="I136" s="447"/>
      <c r="J136"/>
    </row>
    <row r="137" spans="1:10">
      <c r="A137" s="767"/>
      <c r="B137" s="16"/>
      <c r="C137" s="144"/>
      <c r="D137" s="144"/>
      <c r="E137" s="430"/>
      <c r="F137" s="71"/>
      <c r="G137" s="1123"/>
      <c r="H137" s="16"/>
      <c r="I137" s="447"/>
      <c r="J137"/>
    </row>
    <row r="138" spans="1:10">
      <c r="A138" s="767"/>
      <c r="B138" s="16"/>
      <c r="C138" s="144"/>
      <c r="D138" s="144"/>
      <c r="E138" s="430"/>
      <c r="F138" s="71"/>
      <c r="G138" s="1123"/>
      <c r="H138" s="16"/>
      <c r="I138" s="447"/>
      <c r="J138"/>
    </row>
    <row r="139" spans="1:10">
      <c r="A139" s="767"/>
      <c r="B139" s="16"/>
      <c r="C139" s="144"/>
      <c r="D139" s="144"/>
      <c r="E139" s="430"/>
      <c r="F139" s="71"/>
      <c r="G139" s="1123"/>
      <c r="H139" s="16"/>
      <c r="I139" s="447"/>
      <c r="J139"/>
    </row>
    <row r="140" spans="1:10" ht="13.5" thickBot="1">
      <c r="A140" s="768"/>
      <c r="B140" s="136"/>
      <c r="C140" s="145"/>
      <c r="D140" s="145"/>
      <c r="E140" s="431"/>
      <c r="F140" s="74"/>
      <c r="G140" s="1124"/>
      <c r="H140" s="136"/>
      <c r="I140" s="447"/>
      <c r="J140"/>
    </row>
    <row r="141" spans="1:10" ht="31.5">
      <c r="A141" s="837" t="s">
        <v>1013</v>
      </c>
      <c r="B141" s="312" t="s">
        <v>1014</v>
      </c>
      <c r="C141" s="373" t="s">
        <v>665</v>
      </c>
      <c r="D141" s="373" t="s">
        <v>2923</v>
      </c>
      <c r="E141" s="940" t="s">
        <v>10019</v>
      </c>
      <c r="F141" s="336" t="s">
        <v>2578</v>
      </c>
      <c r="G141" s="1118" t="s">
        <v>493</v>
      </c>
      <c r="H141" s="1415" t="s">
        <v>4003</v>
      </c>
      <c r="I141" s="447"/>
      <c r="J141"/>
    </row>
    <row r="142" spans="1:10" ht="13.5" thickBot="1">
      <c r="A142" s="837"/>
      <c r="B142" s="312"/>
      <c r="C142" s="373" t="s">
        <v>3419</v>
      </c>
      <c r="D142" s="374" t="s">
        <v>2428</v>
      </c>
      <c r="E142" s="437" t="s">
        <v>264</v>
      </c>
      <c r="F142" s="1125">
        <f>'Заказ, cкидки и курсы валют'!$I$12</f>
        <v>0</v>
      </c>
      <c r="G142" s="1119"/>
      <c r="H142" s="191"/>
      <c r="I142" s="447"/>
      <c r="J142"/>
    </row>
    <row r="143" spans="1:10">
      <c r="A143" s="841" t="s">
        <v>5784</v>
      </c>
      <c r="B143" s="416" t="s">
        <v>606</v>
      </c>
      <c r="C143" s="416">
        <v>24.4</v>
      </c>
      <c r="D143" s="872">
        <v>1000</v>
      </c>
      <c r="E143" s="2761">
        <v>12992</v>
      </c>
      <c r="F143" s="1126">
        <f>ROUND(E143*(1-$F$11),2)</f>
        <v>12992</v>
      </c>
      <c r="G143" s="1127">
        <f>ROUND((D143/D143)*F143,2)</f>
        <v>12992</v>
      </c>
      <c r="H143" s="1416"/>
      <c r="I143" s="447"/>
      <c r="J143"/>
    </row>
    <row r="144" spans="1:10">
      <c r="A144" s="839" t="s">
        <v>5785</v>
      </c>
      <c r="B144" s="5" t="s">
        <v>204</v>
      </c>
      <c r="C144" s="5">
        <v>35.4</v>
      </c>
      <c r="D144" s="6">
        <v>1000</v>
      </c>
      <c r="E144" s="2761">
        <v>15932</v>
      </c>
      <c r="F144" s="451">
        <f t="shared" ref="F144:F151" si="12">ROUND(E144*(1-$F$11),2)</f>
        <v>15932</v>
      </c>
      <c r="G144" s="1128">
        <f t="shared" ref="G144:G151" si="13">ROUND((D144/D144)*F144,2)</f>
        <v>15932</v>
      </c>
      <c r="H144" s="1417"/>
      <c r="I144" s="447"/>
      <c r="J144"/>
    </row>
    <row r="145" spans="1:10">
      <c r="A145" s="839" t="s">
        <v>5786</v>
      </c>
      <c r="B145" s="5" t="s">
        <v>205</v>
      </c>
      <c r="C145" s="5">
        <v>40.5</v>
      </c>
      <c r="D145" s="6">
        <v>1000</v>
      </c>
      <c r="E145" s="2761">
        <v>17388</v>
      </c>
      <c r="F145" s="451">
        <f t="shared" si="12"/>
        <v>17388</v>
      </c>
      <c r="G145" s="1128">
        <f t="shared" si="13"/>
        <v>17388</v>
      </c>
      <c r="H145" s="1417"/>
      <c r="I145" s="447"/>
      <c r="J145"/>
    </row>
    <row r="146" spans="1:10">
      <c r="A146" s="839" t="s">
        <v>5787</v>
      </c>
      <c r="B146" s="318" t="s">
        <v>206</v>
      </c>
      <c r="C146" s="5">
        <v>46.5</v>
      </c>
      <c r="D146" s="5">
        <v>500</v>
      </c>
      <c r="E146" s="2761">
        <v>9926</v>
      </c>
      <c r="F146" s="451">
        <f t="shared" si="12"/>
        <v>9926</v>
      </c>
      <c r="G146" s="1128">
        <f t="shared" si="13"/>
        <v>9926</v>
      </c>
      <c r="H146" s="1417"/>
      <c r="I146" s="447"/>
      <c r="J146"/>
    </row>
    <row r="147" spans="1:10">
      <c r="A147" s="839" t="s">
        <v>9690</v>
      </c>
      <c r="B147" s="5" t="s">
        <v>207</v>
      </c>
      <c r="C147" s="5">
        <v>50.5</v>
      </c>
      <c r="D147" s="5">
        <v>500</v>
      </c>
      <c r="E147" s="2761">
        <v>11284</v>
      </c>
      <c r="F147" s="451">
        <f t="shared" si="12"/>
        <v>11284</v>
      </c>
      <c r="G147" s="1128">
        <f t="shared" si="13"/>
        <v>11284</v>
      </c>
      <c r="H147" s="1417"/>
      <c r="I147" s="447"/>
      <c r="J147"/>
    </row>
    <row r="148" spans="1:10">
      <c r="A148" s="839" t="s">
        <v>5788</v>
      </c>
      <c r="B148" s="5" t="s">
        <v>208</v>
      </c>
      <c r="C148" s="5">
        <v>55.7</v>
      </c>
      <c r="D148" s="5">
        <v>500</v>
      </c>
      <c r="E148" s="2761">
        <v>12208</v>
      </c>
      <c r="F148" s="451">
        <f t="shared" si="12"/>
        <v>12208</v>
      </c>
      <c r="G148" s="1128">
        <f t="shared" si="13"/>
        <v>12208</v>
      </c>
      <c r="H148" s="1417"/>
      <c r="I148" s="447"/>
      <c r="J148"/>
    </row>
    <row r="149" spans="1:10">
      <c r="A149" s="839" t="s">
        <v>5789</v>
      </c>
      <c r="B149" s="5" t="s">
        <v>209</v>
      </c>
      <c r="C149" s="5">
        <v>65</v>
      </c>
      <c r="D149" s="5">
        <v>400</v>
      </c>
      <c r="E149" s="2761">
        <v>10315.200000000001</v>
      </c>
      <c r="F149" s="451">
        <f t="shared" si="12"/>
        <v>10315.200000000001</v>
      </c>
      <c r="G149" s="1128">
        <f t="shared" si="13"/>
        <v>10315.200000000001</v>
      </c>
      <c r="H149" s="1417"/>
      <c r="I149" s="447"/>
      <c r="J149"/>
    </row>
    <row r="150" spans="1:10">
      <c r="A150" s="839" t="s">
        <v>5790</v>
      </c>
      <c r="B150" s="5" t="s">
        <v>211</v>
      </c>
      <c r="C150" s="5">
        <v>70.099999999999994</v>
      </c>
      <c r="D150" s="5">
        <v>400</v>
      </c>
      <c r="E150" s="2761">
        <v>14627.2</v>
      </c>
      <c r="F150" s="451">
        <f t="shared" si="12"/>
        <v>14627.2</v>
      </c>
      <c r="G150" s="1128">
        <f t="shared" si="13"/>
        <v>14627.2</v>
      </c>
      <c r="H150" s="1417"/>
      <c r="I150" s="447"/>
      <c r="J150"/>
    </row>
    <row r="151" spans="1:10" ht="13.5" thickBot="1">
      <c r="A151" s="843" t="s">
        <v>5791</v>
      </c>
      <c r="B151" s="213" t="s">
        <v>608</v>
      </c>
      <c r="C151" s="213">
        <v>78</v>
      </c>
      <c r="D151" s="213">
        <v>400</v>
      </c>
      <c r="E151" s="2761">
        <v>17012.8</v>
      </c>
      <c r="F151" s="1129">
        <f t="shared" si="12"/>
        <v>17012.8</v>
      </c>
      <c r="G151" s="1130">
        <f t="shared" si="13"/>
        <v>17012.8</v>
      </c>
      <c r="H151" s="1418"/>
      <c r="I151" s="447"/>
      <c r="J151"/>
    </row>
    <row r="152" spans="1:10" ht="13.5" thickBot="1">
      <c r="I152" s="447"/>
      <c r="J152"/>
    </row>
    <row r="153" spans="1:10" ht="18">
      <c r="A153" s="766"/>
      <c r="B153" s="64" t="s">
        <v>5809</v>
      </c>
      <c r="C153" s="64"/>
      <c r="D153" s="64"/>
      <c r="E153" s="428"/>
      <c r="F153" s="1091"/>
      <c r="G153" s="66"/>
      <c r="H153" s="67"/>
      <c r="I153" s="447"/>
      <c r="J153"/>
    </row>
    <row r="154" spans="1:10" ht="18">
      <c r="A154" s="767"/>
      <c r="B154" s="81" t="s">
        <v>5810</v>
      </c>
      <c r="C154" s="81"/>
      <c r="D154" s="82"/>
      <c r="E154" s="441"/>
      <c r="F154" s="1134"/>
      <c r="H154" s="83"/>
      <c r="I154" s="447"/>
      <c r="J154"/>
    </row>
    <row r="155" spans="1:10">
      <c r="A155" s="767"/>
      <c r="B155" s="16"/>
      <c r="C155" s="144"/>
      <c r="D155" s="144"/>
      <c r="E155" s="430"/>
      <c r="F155" s="71"/>
      <c r="G155" s="1123"/>
      <c r="H155" s="16"/>
      <c r="I155" s="447"/>
      <c r="J155"/>
    </row>
    <row r="156" spans="1:10" ht="30" customHeight="1">
      <c r="A156" s="767"/>
      <c r="B156" s="16"/>
      <c r="C156" s="144"/>
      <c r="D156" s="144"/>
      <c r="E156" s="430"/>
      <c r="F156" s="71"/>
      <c r="G156" s="1123"/>
      <c r="H156" s="16"/>
      <c r="I156" s="447"/>
      <c r="J156"/>
    </row>
    <row r="157" spans="1:10">
      <c r="A157" s="767"/>
      <c r="B157" s="16"/>
      <c r="C157" s="144"/>
      <c r="D157" s="144"/>
      <c r="E157" s="430"/>
      <c r="F157" s="71"/>
      <c r="G157" s="1123"/>
      <c r="H157" s="16"/>
      <c r="I157" s="447"/>
      <c r="J157"/>
    </row>
    <row r="158" spans="1:10" ht="13.5" thickBot="1">
      <c r="A158" s="768"/>
      <c r="B158" s="136"/>
      <c r="C158" s="145"/>
      <c r="D158" s="145"/>
      <c r="E158" s="431"/>
      <c r="F158" s="74"/>
      <c r="G158" s="1124"/>
      <c r="H158" s="136"/>
      <c r="I158" s="447"/>
      <c r="J158"/>
    </row>
    <row r="159" spans="1:10" ht="31.5">
      <c r="A159" s="837" t="s">
        <v>1013</v>
      </c>
      <c r="B159" s="312" t="s">
        <v>1014</v>
      </c>
      <c r="C159" s="373" t="s">
        <v>665</v>
      </c>
      <c r="D159" s="373" t="s">
        <v>2923</v>
      </c>
      <c r="E159" s="940" t="s">
        <v>10019</v>
      </c>
      <c r="F159" s="336" t="s">
        <v>2578</v>
      </c>
      <c r="G159" s="1118" t="s">
        <v>493</v>
      </c>
      <c r="H159" s="1415" t="s">
        <v>4003</v>
      </c>
      <c r="I159" s="447"/>
      <c r="J159"/>
    </row>
    <row r="160" spans="1:10" ht="13.5" thickBot="1">
      <c r="A160" s="837"/>
      <c r="B160" s="312"/>
      <c r="C160" s="373" t="s">
        <v>3419</v>
      </c>
      <c r="D160" s="374" t="s">
        <v>2428</v>
      </c>
      <c r="E160" s="437" t="s">
        <v>264</v>
      </c>
      <c r="F160" s="1125">
        <f>'Заказ, cкидки и курсы валют'!$I$12</f>
        <v>0</v>
      </c>
      <c r="G160" s="1119"/>
      <c r="H160" s="191"/>
      <c r="I160" s="447"/>
      <c r="J160"/>
    </row>
    <row r="161" spans="1:10">
      <c r="A161" s="838" t="s">
        <v>6560</v>
      </c>
      <c r="B161" s="862" t="s">
        <v>204</v>
      </c>
      <c r="C161" s="416">
        <v>36</v>
      </c>
      <c r="D161" s="862">
        <v>700</v>
      </c>
      <c r="E161" s="447">
        <v>11427.72</v>
      </c>
      <c r="F161" s="1126">
        <f>ROUND(E161*(1-$F$11),2)</f>
        <v>11427.72</v>
      </c>
      <c r="G161" s="1127">
        <f>ROUND((D161/D161)*F161,2)</f>
        <v>11427.72</v>
      </c>
      <c r="H161" s="1416"/>
      <c r="I161" s="447"/>
      <c r="J161"/>
    </row>
    <row r="162" spans="1:10">
      <c r="A162" s="677" t="s">
        <v>1096</v>
      </c>
      <c r="B162" s="19" t="s">
        <v>205</v>
      </c>
      <c r="C162" s="5">
        <v>40.5</v>
      </c>
      <c r="D162" s="19">
        <v>600</v>
      </c>
      <c r="E162" s="447">
        <v>10914.32</v>
      </c>
      <c r="F162" s="451">
        <f>ROUND(E162*(1-$F$11),2)</f>
        <v>10914.32</v>
      </c>
      <c r="G162" s="1128">
        <f>ROUND((D162/D162)*F162,2)</f>
        <v>10914.32</v>
      </c>
      <c r="H162" s="1417"/>
      <c r="I162" s="447"/>
      <c r="J162"/>
    </row>
    <row r="163" spans="1:10">
      <c r="A163" s="677" t="s">
        <v>1097</v>
      </c>
      <c r="B163" s="19" t="s">
        <v>206</v>
      </c>
      <c r="C163" s="5">
        <v>46.5</v>
      </c>
      <c r="D163" s="19">
        <v>500</v>
      </c>
      <c r="E163" s="447">
        <v>9637.31</v>
      </c>
      <c r="F163" s="451">
        <f t="shared" ref="F163:F168" si="14">ROUND(E163*(1-$F$11),2)</f>
        <v>9637.31</v>
      </c>
      <c r="G163" s="1128">
        <f t="shared" ref="G163:G167" si="15">ROUND((D163/D163)*F163,2)</f>
        <v>9637.31</v>
      </c>
      <c r="H163" s="1417"/>
      <c r="I163" s="447"/>
      <c r="J163"/>
    </row>
    <row r="164" spans="1:10">
      <c r="A164" s="677" t="s">
        <v>1098</v>
      </c>
      <c r="B164" s="19" t="s">
        <v>207</v>
      </c>
      <c r="C164" s="5">
        <v>50.5</v>
      </c>
      <c r="D164" s="19">
        <v>500</v>
      </c>
      <c r="E164" s="447">
        <v>10798.8</v>
      </c>
      <c r="F164" s="451">
        <f t="shared" si="14"/>
        <v>10798.8</v>
      </c>
      <c r="G164" s="1128">
        <f t="shared" si="15"/>
        <v>10798.8</v>
      </c>
      <c r="H164" s="1417"/>
      <c r="I164" s="447"/>
      <c r="J164"/>
    </row>
    <row r="165" spans="1:10">
      <c r="A165" s="677" t="s">
        <v>1099</v>
      </c>
      <c r="B165" s="19" t="s">
        <v>208</v>
      </c>
      <c r="C165" s="5">
        <v>55.7</v>
      </c>
      <c r="D165" s="31">
        <v>500</v>
      </c>
      <c r="E165" s="447">
        <v>11845.65</v>
      </c>
      <c r="F165" s="451">
        <f t="shared" si="14"/>
        <v>11845.65</v>
      </c>
      <c r="G165" s="1128">
        <f t="shared" si="15"/>
        <v>11845.65</v>
      </c>
      <c r="H165" s="1417"/>
      <c r="I165" s="447"/>
      <c r="J165"/>
    </row>
    <row r="166" spans="1:10">
      <c r="A166" s="677" t="s">
        <v>1100</v>
      </c>
      <c r="B166" s="11" t="s">
        <v>209</v>
      </c>
      <c r="C166" s="11">
        <v>65</v>
      </c>
      <c r="D166" s="11">
        <v>400</v>
      </c>
      <c r="E166" s="447">
        <v>10286.969999999999</v>
      </c>
      <c r="F166" s="451">
        <f t="shared" si="14"/>
        <v>10286.969999999999</v>
      </c>
      <c r="G166" s="1128">
        <f t="shared" si="15"/>
        <v>10286.969999999999</v>
      </c>
      <c r="H166" s="1417"/>
      <c r="I166" s="447"/>
      <c r="J166"/>
    </row>
    <row r="167" spans="1:10">
      <c r="A167" s="677" t="s">
        <v>11834</v>
      </c>
      <c r="B167" s="11" t="s">
        <v>211</v>
      </c>
      <c r="C167" s="11">
        <v>70.099999999999994</v>
      </c>
      <c r="D167" s="11">
        <v>400</v>
      </c>
      <c r="E167" s="447">
        <v>14932.32</v>
      </c>
      <c r="F167" s="451">
        <f t="shared" si="14"/>
        <v>14932.32</v>
      </c>
      <c r="G167" s="1128">
        <f t="shared" si="15"/>
        <v>14932.32</v>
      </c>
      <c r="H167" s="1417"/>
      <c r="I167" s="447"/>
      <c r="J167"/>
    </row>
    <row r="168" spans="1:10" ht="13.5" thickBot="1">
      <c r="A168" s="678" t="s">
        <v>11833</v>
      </c>
      <c r="B168" s="211" t="s">
        <v>608</v>
      </c>
      <c r="C168" s="211">
        <v>78</v>
      </c>
      <c r="D168" s="211">
        <v>400</v>
      </c>
      <c r="E168" s="447">
        <v>16831.8</v>
      </c>
      <c r="F168" s="1129">
        <f t="shared" si="14"/>
        <v>16831.8</v>
      </c>
      <c r="G168" s="1130">
        <f>ROUND((D168/D168)*F168,2)</f>
        <v>16831.8</v>
      </c>
      <c r="H168" s="1418"/>
      <c r="I168" s="447"/>
      <c r="J168"/>
    </row>
    <row r="169" spans="1:10" ht="16.5" customHeight="1" thickBot="1">
      <c r="I169" s="447"/>
      <c r="J169"/>
    </row>
    <row r="170" spans="1:10" ht="16.5" customHeight="1">
      <c r="A170" s="766"/>
      <c r="B170" s="64" t="s">
        <v>5792</v>
      </c>
      <c r="C170" s="64"/>
      <c r="D170" s="64"/>
      <c r="E170" s="428"/>
      <c r="F170" s="1091"/>
      <c r="G170" s="66"/>
      <c r="H170" s="67"/>
      <c r="I170" s="447"/>
      <c r="J170"/>
    </row>
    <row r="171" spans="1:10" ht="18">
      <c r="A171" s="767"/>
      <c r="B171" s="81" t="s">
        <v>2670</v>
      </c>
      <c r="C171" s="81"/>
      <c r="D171" s="82"/>
      <c r="E171" s="441"/>
      <c r="F171" s="1134"/>
      <c r="H171" s="83"/>
      <c r="I171" s="447"/>
      <c r="J171"/>
    </row>
    <row r="172" spans="1:10">
      <c r="A172" s="767"/>
      <c r="B172" s="16"/>
      <c r="C172" s="144"/>
      <c r="D172" s="144"/>
      <c r="E172" s="430"/>
      <c r="F172" s="71"/>
      <c r="G172" s="1123"/>
      <c r="H172" s="16"/>
      <c r="I172" s="447"/>
      <c r="J172"/>
    </row>
    <row r="173" spans="1:10">
      <c r="A173" s="767"/>
      <c r="B173" s="16"/>
      <c r="C173" s="144"/>
      <c r="D173" s="144"/>
      <c r="E173" s="430"/>
      <c r="F173" s="71"/>
      <c r="G173" s="1123"/>
      <c r="H173" s="16"/>
      <c r="I173" s="447"/>
      <c r="J173"/>
    </row>
    <row r="174" spans="1:10">
      <c r="A174" s="767"/>
      <c r="B174" s="16"/>
      <c r="C174" s="144"/>
      <c r="D174" s="144"/>
      <c r="E174" s="430"/>
      <c r="F174" s="71"/>
      <c r="G174" s="1123"/>
      <c r="H174" s="16"/>
      <c r="I174" s="447"/>
      <c r="J174"/>
    </row>
    <row r="175" spans="1:10" ht="13.5" thickBot="1">
      <c r="A175" s="768"/>
      <c r="B175" s="136"/>
      <c r="C175" s="145"/>
      <c r="D175" s="145"/>
      <c r="E175" s="431"/>
      <c r="F175" s="74"/>
      <c r="G175" s="1124"/>
      <c r="H175" s="136"/>
      <c r="I175" s="447"/>
      <c r="J175"/>
    </row>
    <row r="176" spans="1:10" ht="31.5">
      <c r="A176" s="837" t="s">
        <v>1013</v>
      </c>
      <c r="B176" s="312" t="s">
        <v>1014</v>
      </c>
      <c r="C176" s="373" t="s">
        <v>665</v>
      </c>
      <c r="D176" s="373" t="s">
        <v>2923</v>
      </c>
      <c r="E176" s="940" t="s">
        <v>10019</v>
      </c>
      <c r="F176" s="336" t="s">
        <v>2578</v>
      </c>
      <c r="G176" s="1118" t="s">
        <v>493</v>
      </c>
      <c r="H176" s="1415" t="s">
        <v>4003</v>
      </c>
      <c r="I176" s="447"/>
      <c r="J176"/>
    </row>
    <row r="177" spans="1:10" ht="33" customHeight="1">
      <c r="A177" s="837"/>
      <c r="B177" s="312"/>
      <c r="C177" s="373" t="s">
        <v>3419</v>
      </c>
      <c r="D177" s="374" t="s">
        <v>2428</v>
      </c>
      <c r="E177" s="437" t="s">
        <v>264</v>
      </c>
      <c r="F177" s="1125">
        <f>'Заказ, cкидки и курсы валют'!$I$12</f>
        <v>0</v>
      </c>
      <c r="G177" s="1119"/>
      <c r="H177" s="191"/>
      <c r="I177" s="447"/>
      <c r="J177"/>
    </row>
    <row r="178" spans="1:10">
      <c r="A178" s="1864" t="s">
        <v>11239</v>
      </c>
      <c r="B178" s="414" t="s">
        <v>956</v>
      </c>
      <c r="C178" s="1865">
        <v>21.6</v>
      </c>
      <c r="D178" s="675">
        <v>1000</v>
      </c>
      <c r="E178" s="2762">
        <v>19012</v>
      </c>
      <c r="F178" s="451">
        <f t="shared" ref="F178:F183" si="16">ROUND(E178*(1-$F$11),2)</f>
        <v>19012</v>
      </c>
      <c r="G178" s="1128">
        <f t="shared" ref="G178:G183" si="17">ROUND((D178/D178)*F178,2)</f>
        <v>19012</v>
      </c>
      <c r="H178" s="348"/>
      <c r="I178" s="447"/>
      <c r="J178"/>
    </row>
    <row r="179" spans="1:10">
      <c r="A179" s="1864" t="s">
        <v>11240</v>
      </c>
      <c r="B179" s="414" t="s">
        <v>4040</v>
      </c>
      <c r="C179" s="1865">
        <v>23.77</v>
      </c>
      <c r="D179" s="675">
        <v>1000</v>
      </c>
      <c r="E179" s="2762">
        <v>20636</v>
      </c>
      <c r="F179" s="451">
        <f t="shared" si="16"/>
        <v>20636</v>
      </c>
      <c r="G179" s="1128">
        <f t="shared" si="17"/>
        <v>20636</v>
      </c>
      <c r="H179" s="348"/>
      <c r="I179" s="447"/>
      <c r="J179"/>
    </row>
    <row r="180" spans="1:10">
      <c r="A180" s="1864" t="s">
        <v>11241</v>
      </c>
      <c r="B180" s="414" t="s">
        <v>1477</v>
      </c>
      <c r="C180" s="1865">
        <v>13.94</v>
      </c>
      <c r="D180" s="675">
        <v>500</v>
      </c>
      <c r="E180" s="2762">
        <v>10780</v>
      </c>
      <c r="F180" s="451">
        <f t="shared" si="16"/>
        <v>10780</v>
      </c>
      <c r="G180" s="1128">
        <f t="shared" si="17"/>
        <v>10780</v>
      </c>
      <c r="H180" s="348"/>
      <c r="I180" s="447"/>
      <c r="J180"/>
    </row>
    <row r="181" spans="1:10">
      <c r="A181" s="1864" t="s">
        <v>11242</v>
      </c>
      <c r="B181" s="414" t="s">
        <v>4041</v>
      </c>
      <c r="C181" s="1865">
        <v>14.76</v>
      </c>
      <c r="D181" s="675">
        <v>500</v>
      </c>
      <c r="E181" s="2762">
        <v>12180</v>
      </c>
      <c r="F181" s="451">
        <f t="shared" si="16"/>
        <v>12180</v>
      </c>
      <c r="G181" s="1128">
        <f t="shared" si="17"/>
        <v>12180</v>
      </c>
      <c r="H181" s="348"/>
      <c r="I181" s="447"/>
      <c r="J181"/>
    </row>
    <row r="182" spans="1:10">
      <c r="A182" s="1864" t="s">
        <v>11243</v>
      </c>
      <c r="B182" s="414" t="s">
        <v>11245</v>
      </c>
      <c r="C182" s="1865">
        <v>15.83</v>
      </c>
      <c r="D182" s="675">
        <v>500</v>
      </c>
      <c r="E182" s="2762">
        <v>13188</v>
      </c>
      <c r="F182" s="451">
        <f t="shared" si="16"/>
        <v>13188</v>
      </c>
      <c r="G182" s="1128">
        <f t="shared" si="17"/>
        <v>13188</v>
      </c>
      <c r="H182" s="348"/>
      <c r="I182" s="447"/>
      <c r="J182"/>
    </row>
    <row r="183" spans="1:10">
      <c r="A183" s="1864" t="s">
        <v>11244</v>
      </c>
      <c r="B183" s="414" t="s">
        <v>11246</v>
      </c>
      <c r="C183" s="1865">
        <v>13.57</v>
      </c>
      <c r="D183" s="675">
        <v>400</v>
      </c>
      <c r="E183" s="2762">
        <v>11580</v>
      </c>
      <c r="F183" s="451">
        <f t="shared" si="16"/>
        <v>11580</v>
      </c>
      <c r="G183" s="1128">
        <f t="shared" si="17"/>
        <v>11580</v>
      </c>
      <c r="H183" s="348"/>
      <c r="I183" s="447"/>
      <c r="J183"/>
    </row>
    <row r="184" spans="1:10" ht="13.5" customHeight="1">
      <c r="A184" s="1866" t="s">
        <v>5794</v>
      </c>
      <c r="B184" s="19" t="s">
        <v>202</v>
      </c>
      <c r="C184" s="5">
        <v>22</v>
      </c>
      <c r="D184" s="675">
        <v>1000</v>
      </c>
      <c r="E184" s="2762">
        <v>16716</v>
      </c>
      <c r="F184" s="451">
        <f>ROUND(E184*(1-$F$11),2)</f>
        <v>16716</v>
      </c>
      <c r="G184" s="1128">
        <f>ROUND((D184/D184)*F184,2)</f>
        <v>16716</v>
      </c>
      <c r="H184" s="14"/>
      <c r="I184" s="447"/>
      <c r="J184"/>
    </row>
    <row r="185" spans="1:10" ht="13.5" customHeight="1">
      <c r="A185" s="1388" t="s">
        <v>5795</v>
      </c>
      <c r="B185" s="1389" t="s">
        <v>203</v>
      </c>
      <c r="C185" s="1248">
        <v>26</v>
      </c>
      <c r="D185" s="1390">
        <v>1000</v>
      </c>
      <c r="E185" s="2762">
        <v>18956</v>
      </c>
      <c r="F185" s="1391">
        <f t="shared" ref="F185:F194" si="18">ROUND(E185*(1-$F$11),2)</f>
        <v>18956</v>
      </c>
      <c r="G185" s="1392">
        <f t="shared" ref="G185:G194" si="19">ROUND((D185/D185)*F185,2)</f>
        <v>18956</v>
      </c>
      <c r="H185" s="1421"/>
      <c r="I185" s="447"/>
      <c r="J185"/>
    </row>
    <row r="186" spans="1:10" ht="13.5" customHeight="1">
      <c r="A186" s="677" t="s">
        <v>5796</v>
      </c>
      <c r="B186" s="19" t="s">
        <v>2919</v>
      </c>
      <c r="C186" s="5">
        <v>31</v>
      </c>
      <c r="D186" s="675">
        <v>1000</v>
      </c>
      <c r="E186" s="2762">
        <v>20188</v>
      </c>
      <c r="F186" s="451">
        <f t="shared" si="18"/>
        <v>20188</v>
      </c>
      <c r="G186" s="1128">
        <f t="shared" si="19"/>
        <v>20188</v>
      </c>
      <c r="H186" s="1417"/>
      <c r="I186" s="447"/>
      <c r="J186"/>
    </row>
    <row r="187" spans="1:10" ht="13.5" customHeight="1">
      <c r="A187" s="677" t="s">
        <v>11236</v>
      </c>
      <c r="B187" s="19" t="s">
        <v>204</v>
      </c>
      <c r="C187" s="5">
        <v>35.4</v>
      </c>
      <c r="D187" s="675">
        <v>1000</v>
      </c>
      <c r="E187" s="2762">
        <v>21252</v>
      </c>
      <c r="F187" s="451">
        <f t="shared" si="18"/>
        <v>21252</v>
      </c>
      <c r="G187" s="1128">
        <f t="shared" si="19"/>
        <v>21252</v>
      </c>
      <c r="H187" s="1417"/>
      <c r="I187" s="447"/>
      <c r="J187"/>
    </row>
    <row r="188" spans="1:10" ht="13.5" customHeight="1">
      <c r="A188" s="677" t="s">
        <v>5793</v>
      </c>
      <c r="B188" s="19" t="s">
        <v>205</v>
      </c>
      <c r="C188" s="5">
        <v>40.5</v>
      </c>
      <c r="D188" s="675">
        <v>1000</v>
      </c>
      <c r="E188" s="2762">
        <v>22288</v>
      </c>
      <c r="F188" s="451">
        <f t="shared" si="18"/>
        <v>22288</v>
      </c>
      <c r="G188" s="1128">
        <f t="shared" si="19"/>
        <v>22288</v>
      </c>
      <c r="H188" s="1417"/>
      <c r="I188" s="447"/>
      <c r="J188"/>
    </row>
    <row r="189" spans="1:10" ht="13.5" customHeight="1">
      <c r="A189" s="677" t="s">
        <v>11237</v>
      </c>
      <c r="B189" s="19" t="s">
        <v>206</v>
      </c>
      <c r="C189" s="5">
        <v>46.5</v>
      </c>
      <c r="D189" s="19">
        <v>500</v>
      </c>
      <c r="E189" s="2762">
        <v>11984</v>
      </c>
      <c r="F189" s="451">
        <f t="shared" si="18"/>
        <v>11984</v>
      </c>
      <c r="G189" s="1128">
        <f t="shared" si="19"/>
        <v>11984</v>
      </c>
      <c r="H189" s="1417"/>
      <c r="I189" s="447"/>
      <c r="J189"/>
    </row>
    <row r="190" spans="1:10" ht="13.5" customHeight="1">
      <c r="A190" s="677" t="s">
        <v>11238</v>
      </c>
      <c r="B190" s="19" t="s">
        <v>207</v>
      </c>
      <c r="C190" s="5">
        <v>50.5</v>
      </c>
      <c r="D190" s="19">
        <v>500</v>
      </c>
      <c r="E190" s="2762">
        <v>13608</v>
      </c>
      <c r="F190" s="451">
        <f t="shared" si="18"/>
        <v>13608</v>
      </c>
      <c r="G190" s="1128">
        <f t="shared" si="19"/>
        <v>13608</v>
      </c>
      <c r="H190" s="1417"/>
      <c r="I190" s="447"/>
      <c r="J190"/>
    </row>
    <row r="191" spans="1:10" s="419" customFormat="1" ht="13.5" customHeight="1">
      <c r="A191" s="677" t="s">
        <v>9646</v>
      </c>
      <c r="B191" s="520" t="s">
        <v>208</v>
      </c>
      <c r="C191" s="491">
        <v>55.7</v>
      </c>
      <c r="D191" s="1862">
        <v>500</v>
      </c>
      <c r="E191" s="2762">
        <v>14616</v>
      </c>
      <c r="F191" s="1151">
        <f t="shared" si="18"/>
        <v>14616</v>
      </c>
      <c r="G191" s="1152">
        <f t="shared" si="19"/>
        <v>14616</v>
      </c>
      <c r="H191" s="1423"/>
      <c r="I191" s="1863"/>
    </row>
    <row r="192" spans="1:10" ht="13.5" customHeight="1">
      <c r="A192" s="677" t="s">
        <v>12622</v>
      </c>
      <c r="B192" s="11" t="s">
        <v>209</v>
      </c>
      <c r="C192" s="11">
        <v>65</v>
      </c>
      <c r="D192" s="11">
        <v>400</v>
      </c>
      <c r="E192" s="2762">
        <v>12857.6</v>
      </c>
      <c r="F192" s="451">
        <f t="shared" si="18"/>
        <v>12857.6</v>
      </c>
      <c r="G192" s="1128">
        <f t="shared" si="19"/>
        <v>12857.6</v>
      </c>
      <c r="H192" s="2741"/>
      <c r="I192" s="447"/>
      <c r="J192"/>
    </row>
    <row r="193" spans="1:10" ht="13.5" customHeight="1">
      <c r="A193" s="677" t="s">
        <v>5797</v>
      </c>
      <c r="B193" s="11" t="s">
        <v>211</v>
      </c>
      <c r="C193" s="11">
        <v>70.099999999999994</v>
      </c>
      <c r="D193" s="11">
        <v>400</v>
      </c>
      <c r="E193" s="2762">
        <v>15926.4</v>
      </c>
      <c r="F193" s="451">
        <f t="shared" si="18"/>
        <v>15926.4</v>
      </c>
      <c r="G193" s="1128">
        <f t="shared" si="19"/>
        <v>15926.4</v>
      </c>
      <c r="H193" s="1417"/>
      <c r="I193" s="447"/>
      <c r="J193"/>
    </row>
    <row r="194" spans="1:10" ht="13.5" customHeight="1" thickBot="1">
      <c r="A194" s="678" t="s">
        <v>5798</v>
      </c>
      <c r="B194" s="211" t="s">
        <v>608</v>
      </c>
      <c r="C194" s="211">
        <v>78</v>
      </c>
      <c r="D194" s="211">
        <v>400</v>
      </c>
      <c r="E194" s="2762">
        <v>18536</v>
      </c>
      <c r="F194" s="1129">
        <f t="shared" si="18"/>
        <v>18536</v>
      </c>
      <c r="G194" s="1130">
        <f t="shared" si="19"/>
        <v>18536</v>
      </c>
      <c r="H194" s="1418"/>
      <c r="I194" s="447"/>
      <c r="J194"/>
    </row>
    <row r="195" spans="1:10">
      <c r="I195" s="447"/>
      <c r="J195"/>
    </row>
    <row r="196" spans="1:10" ht="13.5" thickBot="1">
      <c r="I196" s="447"/>
      <c r="J196"/>
    </row>
    <row r="197" spans="1:10" ht="18">
      <c r="A197" s="766"/>
      <c r="B197" s="64" t="s">
        <v>6550</v>
      </c>
      <c r="C197" s="64"/>
      <c r="D197" s="64"/>
      <c r="E197" s="428"/>
      <c r="F197" s="1091"/>
      <c r="G197" s="66"/>
      <c r="H197" s="67"/>
      <c r="I197" s="447"/>
      <c r="J197"/>
    </row>
    <row r="198" spans="1:10" ht="18">
      <c r="A198" s="767"/>
      <c r="B198" s="81" t="s">
        <v>5799</v>
      </c>
      <c r="C198" s="81"/>
      <c r="D198" s="82"/>
      <c r="E198" s="441"/>
      <c r="F198" s="1134"/>
      <c r="H198" s="83"/>
      <c r="I198" s="447"/>
      <c r="J198"/>
    </row>
    <row r="199" spans="1:10">
      <c r="A199" s="767"/>
      <c r="B199" s="16"/>
      <c r="C199" s="144"/>
      <c r="D199" s="144"/>
      <c r="E199" s="430"/>
      <c r="F199" s="71"/>
      <c r="G199" s="1123"/>
      <c r="H199" s="16"/>
      <c r="I199" s="447"/>
      <c r="J199"/>
    </row>
    <row r="200" spans="1:10">
      <c r="A200" s="767"/>
      <c r="B200" s="16"/>
      <c r="C200" s="144"/>
      <c r="D200" s="144"/>
      <c r="E200" s="430"/>
      <c r="F200" s="71"/>
      <c r="G200" s="1123"/>
      <c r="H200" s="16"/>
      <c r="I200" s="447"/>
      <c r="J200"/>
    </row>
    <row r="201" spans="1:10">
      <c r="A201" s="767"/>
      <c r="B201" s="16"/>
      <c r="C201" s="144"/>
      <c r="D201" s="144"/>
      <c r="E201" s="430"/>
      <c r="F201" s="71"/>
      <c r="G201" s="1123"/>
      <c r="H201" s="16"/>
      <c r="I201" s="447"/>
      <c r="J201"/>
    </row>
    <row r="202" spans="1:10" ht="13.5" thickBot="1">
      <c r="A202" s="768"/>
      <c r="B202" s="136"/>
      <c r="C202" s="145"/>
      <c r="D202" s="145"/>
      <c r="E202" s="431"/>
      <c r="F202" s="74"/>
      <c r="G202" s="1124"/>
      <c r="H202" s="136"/>
      <c r="I202" s="447"/>
      <c r="J202"/>
    </row>
    <row r="203" spans="1:10" ht="31.5">
      <c r="A203" s="837" t="s">
        <v>1013</v>
      </c>
      <c r="B203" s="312" t="s">
        <v>1014</v>
      </c>
      <c r="C203" s="373" t="s">
        <v>665</v>
      </c>
      <c r="D203" s="373" t="s">
        <v>2923</v>
      </c>
      <c r="E203" s="940" t="s">
        <v>10019</v>
      </c>
      <c r="F203" s="336" t="s">
        <v>2578</v>
      </c>
      <c r="G203" s="1118" t="s">
        <v>493</v>
      </c>
      <c r="H203" s="1415" t="s">
        <v>4003</v>
      </c>
      <c r="I203" s="447"/>
      <c r="J203"/>
    </row>
    <row r="204" spans="1:10" ht="11.25" customHeight="1" thickBot="1">
      <c r="A204" s="837"/>
      <c r="B204" s="312"/>
      <c r="C204" s="373" t="s">
        <v>3419</v>
      </c>
      <c r="D204" s="374" t="s">
        <v>2428</v>
      </c>
      <c r="E204" s="437" t="s">
        <v>264</v>
      </c>
      <c r="F204" s="1125">
        <f>'Заказ, cкидки и курсы валют'!$I$12</f>
        <v>0</v>
      </c>
      <c r="G204" s="1119"/>
      <c r="H204" s="191"/>
      <c r="I204" s="447"/>
      <c r="J204"/>
    </row>
    <row r="205" spans="1:10" ht="12.75" customHeight="1">
      <c r="A205" s="838" t="s">
        <v>6551</v>
      </c>
      <c r="B205" s="862" t="s">
        <v>606</v>
      </c>
      <c r="C205" s="416">
        <v>22</v>
      </c>
      <c r="D205" s="1139">
        <v>1000</v>
      </c>
      <c r="E205" s="2762">
        <v>12992</v>
      </c>
      <c r="F205" s="1126">
        <f>ROUND(E205*(1-$F$11),2)</f>
        <v>12992</v>
      </c>
      <c r="G205" s="1127">
        <f>ROUND((D205/D205)*F205,2)</f>
        <v>12992</v>
      </c>
      <c r="H205" s="1416"/>
      <c r="I205" s="447"/>
      <c r="J205"/>
    </row>
    <row r="206" spans="1:10">
      <c r="A206" s="677" t="s">
        <v>6552</v>
      </c>
      <c r="B206" s="19" t="s">
        <v>204</v>
      </c>
      <c r="C206" s="5">
        <v>35.4</v>
      </c>
      <c r="D206" s="675">
        <v>1000</v>
      </c>
      <c r="E206" s="2762">
        <v>15932</v>
      </c>
      <c r="F206" s="451">
        <f t="shared" ref="F206:F211" si="20">ROUND(E206*(1-$F$11),2)</f>
        <v>15932</v>
      </c>
      <c r="G206" s="1128">
        <f>ROUND((D206/D206)*F206,2)</f>
        <v>15932</v>
      </c>
      <c r="H206" s="1417"/>
      <c r="I206" s="447"/>
      <c r="J206"/>
    </row>
    <row r="207" spans="1:10" ht="13.5" customHeight="1">
      <c r="A207" s="677" t="s">
        <v>6553</v>
      </c>
      <c r="B207" s="19" t="s">
        <v>205</v>
      </c>
      <c r="C207" s="5">
        <v>40.5</v>
      </c>
      <c r="D207" s="675">
        <v>1000</v>
      </c>
      <c r="E207" s="2762">
        <v>17388</v>
      </c>
      <c r="F207" s="451">
        <f t="shared" si="20"/>
        <v>17388</v>
      </c>
      <c r="G207" s="1128">
        <f t="shared" ref="G207:G211" si="21">ROUND((D207/D207)*F207,2)</f>
        <v>17388</v>
      </c>
      <c r="H207" s="1417"/>
      <c r="I207" s="447"/>
      <c r="J207"/>
    </row>
    <row r="208" spans="1:10">
      <c r="A208" s="677" t="s">
        <v>6554</v>
      </c>
      <c r="B208" s="19" t="s">
        <v>206</v>
      </c>
      <c r="C208" s="5">
        <v>46.5</v>
      </c>
      <c r="D208" s="19">
        <v>500</v>
      </c>
      <c r="E208" s="2762">
        <v>9926</v>
      </c>
      <c r="F208" s="451">
        <f t="shared" si="20"/>
        <v>9926</v>
      </c>
      <c r="G208" s="1128">
        <f t="shared" si="21"/>
        <v>9926</v>
      </c>
      <c r="H208" s="1417"/>
      <c r="I208" s="447"/>
      <c r="J208"/>
    </row>
    <row r="209" spans="1:10">
      <c r="A209" s="677" t="s">
        <v>6555</v>
      </c>
      <c r="B209" s="19" t="s">
        <v>207</v>
      </c>
      <c r="C209" s="5">
        <v>50.5</v>
      </c>
      <c r="D209" s="19">
        <v>500</v>
      </c>
      <c r="E209" s="2762">
        <v>11284</v>
      </c>
      <c r="F209" s="451">
        <f t="shared" si="20"/>
        <v>11284</v>
      </c>
      <c r="G209" s="1128">
        <f t="shared" si="21"/>
        <v>11284</v>
      </c>
      <c r="H209" s="1417"/>
      <c r="I209" s="447"/>
      <c r="J209"/>
    </row>
    <row r="210" spans="1:10">
      <c r="A210" s="677" t="s">
        <v>6556</v>
      </c>
      <c r="B210" s="19" t="s">
        <v>208</v>
      </c>
      <c r="C210" s="5">
        <v>55.7</v>
      </c>
      <c r="D210" s="31">
        <v>500</v>
      </c>
      <c r="E210" s="2762">
        <v>12208</v>
      </c>
      <c r="F210" s="451">
        <f t="shared" si="20"/>
        <v>12208</v>
      </c>
      <c r="G210" s="1128">
        <f t="shared" si="21"/>
        <v>12208</v>
      </c>
      <c r="H210" s="1417"/>
      <c r="I210" s="447"/>
      <c r="J210"/>
    </row>
    <row r="211" spans="1:10" ht="13.5" thickBot="1">
      <c r="A211" s="678" t="s">
        <v>6557</v>
      </c>
      <c r="B211" s="211" t="s">
        <v>209</v>
      </c>
      <c r="C211" s="211">
        <v>65</v>
      </c>
      <c r="D211" s="211">
        <v>400</v>
      </c>
      <c r="E211" s="2762">
        <v>10315.200000000001</v>
      </c>
      <c r="F211" s="1129">
        <f t="shared" si="20"/>
        <v>10315.200000000001</v>
      </c>
      <c r="G211" s="1130">
        <f t="shared" si="21"/>
        <v>10315.200000000001</v>
      </c>
      <c r="H211" s="1418"/>
      <c r="I211" s="447"/>
      <c r="J211"/>
    </row>
    <row r="212" spans="1:10">
      <c r="I212" s="447"/>
      <c r="J212"/>
    </row>
    <row r="213" spans="1:10" ht="13.5" thickBot="1">
      <c r="A213" s="754"/>
      <c r="B213" s="106"/>
      <c r="C213" s="8"/>
      <c r="D213" s="106"/>
      <c r="E213" s="472"/>
      <c r="F213" s="1138"/>
      <c r="G213" s="1131"/>
      <c r="H213" s="13"/>
      <c r="I213" s="447"/>
      <c r="J213"/>
    </row>
    <row r="214" spans="1:10" ht="18">
      <c r="A214" s="766"/>
      <c r="B214" s="64" t="s">
        <v>5811</v>
      </c>
      <c r="C214" s="64"/>
      <c r="D214" s="64"/>
      <c r="E214" s="428"/>
      <c r="F214" s="1091"/>
      <c r="G214" s="66"/>
      <c r="H214" s="67"/>
      <c r="I214" s="447"/>
      <c r="J214"/>
    </row>
    <row r="215" spans="1:10" ht="18">
      <c r="A215" s="767"/>
      <c r="B215" s="81"/>
      <c r="C215" s="81"/>
      <c r="D215" s="81"/>
      <c r="E215" s="429"/>
      <c r="F215" s="1134"/>
      <c r="G215" s="1134"/>
      <c r="H215" s="83"/>
      <c r="I215" s="447"/>
      <c r="J215"/>
    </row>
    <row r="216" spans="1:10">
      <c r="A216" s="767"/>
      <c r="B216" s="16"/>
      <c r="C216" s="144"/>
      <c r="D216" s="144"/>
      <c r="E216" s="430"/>
      <c r="F216" s="71"/>
      <c r="G216" s="1123"/>
      <c r="H216" s="16"/>
      <c r="I216" s="447"/>
      <c r="J216"/>
    </row>
    <row r="217" spans="1:10">
      <c r="A217" s="767"/>
      <c r="B217" s="16"/>
      <c r="C217" s="144"/>
      <c r="D217" s="144"/>
      <c r="E217" s="430"/>
      <c r="F217" s="71"/>
      <c r="G217" s="1123"/>
      <c r="H217" s="16"/>
      <c r="I217" s="447"/>
      <c r="J217"/>
    </row>
    <row r="218" spans="1:10">
      <c r="A218" s="767"/>
      <c r="B218" s="16"/>
      <c r="C218" s="144"/>
      <c r="D218" s="144"/>
      <c r="E218" s="430"/>
      <c r="F218" s="71"/>
      <c r="G218" s="1123"/>
      <c r="H218" s="16"/>
      <c r="I218" s="447"/>
      <c r="J218"/>
    </row>
    <row r="219" spans="1:10" ht="13.5" thickBot="1">
      <c r="A219" s="768"/>
      <c r="B219" s="136"/>
      <c r="C219" s="145"/>
      <c r="D219" s="145"/>
      <c r="E219" s="431"/>
      <c r="F219" s="74"/>
      <c r="G219" s="1124"/>
      <c r="H219" s="136"/>
      <c r="I219" s="447"/>
      <c r="J219"/>
    </row>
    <row r="220" spans="1:10" ht="31.5">
      <c r="A220" s="837" t="s">
        <v>1013</v>
      </c>
      <c r="B220" s="312" t="s">
        <v>1014</v>
      </c>
      <c r="C220" s="373" t="s">
        <v>665</v>
      </c>
      <c r="D220" s="373" t="s">
        <v>2923</v>
      </c>
      <c r="E220" s="940" t="s">
        <v>10019</v>
      </c>
      <c r="F220" s="336" t="s">
        <v>2578</v>
      </c>
      <c r="G220" s="1118" t="s">
        <v>493</v>
      </c>
      <c r="H220" s="1415" t="s">
        <v>4003</v>
      </c>
      <c r="I220" s="447"/>
      <c r="J220"/>
    </row>
    <row r="221" spans="1:10" ht="13.5" thickBot="1">
      <c r="A221" s="842"/>
      <c r="B221" s="151"/>
      <c r="C221" s="918" t="s">
        <v>3419</v>
      </c>
      <c r="D221" s="306" t="s">
        <v>2428</v>
      </c>
      <c r="E221" s="437" t="s">
        <v>264</v>
      </c>
      <c r="F221" s="1135">
        <f>'Заказ, cкидки и курсы валют'!$I$12</f>
        <v>0</v>
      </c>
      <c r="G221" s="769"/>
      <c r="H221" s="192"/>
      <c r="I221" s="447"/>
      <c r="J221"/>
    </row>
    <row r="222" spans="1:10" ht="13.5" thickBot="1">
      <c r="A222" s="678" t="s">
        <v>9056</v>
      </c>
      <c r="B222" s="214" t="s">
        <v>9057</v>
      </c>
      <c r="C222" s="214"/>
      <c r="D222" s="214">
        <v>250</v>
      </c>
      <c r="E222" s="447">
        <v>302.82</v>
      </c>
      <c r="F222" s="1129">
        <f>ROUND(E222*(1-$F$11),2)</f>
        <v>302.82</v>
      </c>
      <c r="G222" s="1130">
        <f>ROUND((D222/D222)*F222,2)</f>
        <v>302.82</v>
      </c>
      <c r="H222" s="1418"/>
      <c r="I222" s="447"/>
      <c r="J222"/>
    </row>
    <row r="223" spans="1:10">
      <c r="A223" s="754"/>
      <c r="B223" s="106"/>
      <c r="C223" s="106"/>
      <c r="D223" s="106"/>
      <c r="E223" s="447"/>
      <c r="F223" s="1138"/>
      <c r="G223" s="1131"/>
      <c r="H223" s="13"/>
      <c r="I223" s="447"/>
      <c r="J223"/>
    </row>
    <row r="224" spans="1:10" ht="13.5" thickBot="1">
      <c r="A224" s="754"/>
      <c r="B224" s="106"/>
      <c r="C224" s="106"/>
      <c r="D224" s="106"/>
      <c r="E224" s="447"/>
      <c r="F224" s="1138"/>
      <c r="G224" s="1131"/>
      <c r="H224" s="13"/>
      <c r="I224" s="447"/>
      <c r="J224"/>
    </row>
    <row r="225" spans="1:10" ht="18">
      <c r="A225" s="766"/>
      <c r="B225" s="64" t="s">
        <v>5811</v>
      </c>
      <c r="C225" s="64"/>
      <c r="D225" s="64"/>
      <c r="E225" s="428"/>
      <c r="F225" s="1091"/>
      <c r="G225" s="66"/>
      <c r="H225" s="67"/>
      <c r="I225" s="447"/>
      <c r="J225"/>
    </row>
    <row r="226" spans="1:10" ht="18">
      <c r="A226"/>
      <c r="B226" s="81"/>
      <c r="C226" s="81"/>
      <c r="D226" s="81"/>
      <c r="E226" s="429"/>
      <c r="F226" s="1134"/>
      <c r="G226" s="1134"/>
      <c r="H226" s="83"/>
      <c r="I226" s="447"/>
      <c r="J226"/>
    </row>
    <row r="227" spans="1:10">
      <c r="A227" s="767"/>
      <c r="B227" s="16"/>
      <c r="C227" s="144"/>
      <c r="D227" s="144"/>
      <c r="E227" s="430"/>
      <c r="F227" s="71"/>
      <c r="G227" s="1123"/>
      <c r="H227" s="16"/>
      <c r="I227" s="447"/>
      <c r="J227"/>
    </row>
    <row r="228" spans="1:10">
      <c r="A228" s="767"/>
      <c r="B228" s="16"/>
      <c r="C228" s="144"/>
      <c r="D228" s="144"/>
      <c r="E228" s="430"/>
      <c r="F228" s="71"/>
      <c r="G228" s="1123"/>
      <c r="H228" s="16"/>
      <c r="I228" s="447"/>
      <c r="J228"/>
    </row>
    <row r="229" spans="1:10">
      <c r="A229" s="767"/>
      <c r="B229" s="16"/>
      <c r="C229" s="144"/>
      <c r="D229" s="144"/>
      <c r="E229" s="430"/>
      <c r="F229" s="71"/>
      <c r="G229" s="1123"/>
      <c r="H229" s="16"/>
      <c r="I229" s="447"/>
      <c r="J229"/>
    </row>
    <row r="230" spans="1:10" ht="13.5" thickBot="1">
      <c r="A230" s="768"/>
      <c r="B230" s="136"/>
      <c r="C230" s="145"/>
      <c r="D230" s="145"/>
      <c r="E230" s="431"/>
      <c r="F230" s="74"/>
      <c r="G230" s="1124"/>
      <c r="H230" s="136"/>
      <c r="I230" s="447"/>
      <c r="J230"/>
    </row>
    <row r="231" spans="1:10" ht="31.5">
      <c r="A231" s="837" t="s">
        <v>1013</v>
      </c>
      <c r="B231" s="312" t="s">
        <v>1014</v>
      </c>
      <c r="C231" s="373" t="s">
        <v>665</v>
      </c>
      <c r="D231" s="373" t="s">
        <v>2923</v>
      </c>
      <c r="E231" s="940" t="s">
        <v>10019</v>
      </c>
      <c r="F231" s="336" t="s">
        <v>2578</v>
      </c>
      <c r="G231" s="1118" t="s">
        <v>493</v>
      </c>
      <c r="H231" s="1415" t="s">
        <v>4003</v>
      </c>
      <c r="I231" s="447"/>
      <c r="J231"/>
    </row>
    <row r="232" spans="1:10" ht="13.5" thickBot="1">
      <c r="A232" s="842"/>
      <c r="B232" s="151"/>
      <c r="C232" s="918" t="s">
        <v>3419</v>
      </c>
      <c r="D232" s="306" t="s">
        <v>2428</v>
      </c>
      <c r="E232" s="437" t="s">
        <v>264</v>
      </c>
      <c r="F232" s="1135">
        <f>'Заказ, cкидки и курсы валют'!$I$12</f>
        <v>0</v>
      </c>
      <c r="G232" s="769"/>
      <c r="H232" s="192"/>
      <c r="I232" s="447"/>
      <c r="J232"/>
    </row>
    <row r="233" spans="1:10" ht="13.5" thickBot="1">
      <c r="A233" s="678" t="s">
        <v>11091</v>
      </c>
      <c r="B233" s="214" t="s">
        <v>9057</v>
      </c>
      <c r="C233" s="214"/>
      <c r="D233" s="214">
        <v>100</v>
      </c>
      <c r="E233" s="447">
        <v>365.96</v>
      </c>
      <c r="F233" s="1129">
        <f>ROUND(E233*(1-$F$11),2)</f>
        <v>365.96</v>
      </c>
      <c r="G233" s="1130">
        <f>ROUND((D233/D233)*F233,2)</f>
        <v>365.96</v>
      </c>
      <c r="H233" s="1418"/>
      <c r="I233" s="447"/>
      <c r="J233"/>
    </row>
    <row r="234" spans="1:10">
      <c r="A234" s="754"/>
      <c r="B234" s="106"/>
      <c r="C234" s="106"/>
      <c r="D234" s="106"/>
      <c r="E234" s="447"/>
      <c r="F234" s="1138"/>
      <c r="G234" s="1131"/>
      <c r="H234" s="13"/>
      <c r="I234" s="447"/>
      <c r="J234"/>
    </row>
    <row r="235" spans="1:10" ht="13.5" thickBot="1">
      <c r="I235" s="447"/>
      <c r="J235"/>
    </row>
    <row r="236" spans="1:10" ht="18.5" thickBot="1">
      <c r="A236" s="766"/>
      <c r="B236" s="64" t="s">
        <v>5811</v>
      </c>
      <c r="C236" s="64"/>
      <c r="D236" s="64"/>
      <c r="E236" s="428"/>
      <c r="F236" s="1091"/>
      <c r="G236" s="66"/>
      <c r="H236" s="67"/>
      <c r="I236" s="447"/>
      <c r="J236" s="1130"/>
    </row>
    <row r="237" spans="1:10" ht="18">
      <c r="A237" s="767"/>
      <c r="B237" s="81"/>
      <c r="C237" s="81"/>
      <c r="D237" s="81"/>
      <c r="E237" s="429"/>
      <c r="F237" s="1134"/>
      <c r="G237" s="1134"/>
      <c r="H237" s="83"/>
      <c r="I237" s="447"/>
      <c r="J237"/>
    </row>
    <row r="238" spans="1:10">
      <c r="A238" s="767"/>
      <c r="B238" s="16"/>
      <c r="C238" s="144"/>
      <c r="D238" s="144"/>
      <c r="E238" s="430"/>
      <c r="F238" s="71"/>
      <c r="G238" s="1123"/>
      <c r="H238" s="16"/>
      <c r="I238" s="447"/>
      <c r="J238"/>
    </row>
    <row r="239" spans="1:10">
      <c r="A239" s="767"/>
      <c r="B239" s="16"/>
      <c r="C239" s="144"/>
      <c r="D239" s="144"/>
      <c r="E239" s="430"/>
      <c r="F239" s="71"/>
      <c r="G239" s="1123"/>
      <c r="H239" s="16"/>
      <c r="I239" s="447"/>
      <c r="J239"/>
    </row>
    <row r="240" spans="1:10">
      <c r="A240" s="767"/>
      <c r="B240" s="16"/>
      <c r="C240" s="144"/>
      <c r="D240" s="144"/>
      <c r="E240" s="430"/>
      <c r="F240" s="71"/>
      <c r="G240" s="1123"/>
      <c r="H240" s="16"/>
      <c r="I240" s="447"/>
      <c r="J240"/>
    </row>
    <row r="241" spans="1:10" ht="13.5" thickBot="1">
      <c r="A241" s="768"/>
      <c r="B241" s="136"/>
      <c r="C241" s="145"/>
      <c r="D241" s="145"/>
      <c r="E241" s="431"/>
      <c r="F241" s="74"/>
      <c r="G241" s="1124"/>
      <c r="H241" s="136"/>
      <c r="I241" s="447"/>
      <c r="J241"/>
    </row>
    <row r="242" spans="1:10" ht="31.5">
      <c r="A242" s="837" t="s">
        <v>1013</v>
      </c>
      <c r="B242" s="312" t="s">
        <v>1014</v>
      </c>
      <c r="C242" s="373" t="s">
        <v>665</v>
      </c>
      <c r="D242" s="373" t="s">
        <v>2923</v>
      </c>
      <c r="E242" s="940" t="s">
        <v>10019</v>
      </c>
      <c r="F242" s="336" t="s">
        <v>2578</v>
      </c>
      <c r="G242" s="1118" t="s">
        <v>493</v>
      </c>
      <c r="H242" s="1415" t="s">
        <v>4003</v>
      </c>
      <c r="I242" s="447"/>
      <c r="J242"/>
    </row>
    <row r="243" spans="1:10" ht="13.5" thickBot="1">
      <c r="A243" s="842"/>
      <c r="B243" s="151"/>
      <c r="C243" s="918" t="s">
        <v>3419</v>
      </c>
      <c r="D243" s="306" t="s">
        <v>2428</v>
      </c>
      <c r="E243" s="437" t="s">
        <v>264</v>
      </c>
      <c r="F243" s="1135">
        <f>'Заказ, cкидки и курсы валют'!$I$12</f>
        <v>0</v>
      </c>
      <c r="G243" s="769"/>
      <c r="H243" s="192"/>
      <c r="I243" s="447"/>
      <c r="J243"/>
    </row>
    <row r="244" spans="1:10" ht="13.5" thickBot="1">
      <c r="A244" s="678" t="s">
        <v>2957</v>
      </c>
      <c r="B244" s="214" t="s">
        <v>2956</v>
      </c>
      <c r="C244" s="214"/>
      <c r="D244" s="214">
        <v>1000</v>
      </c>
      <c r="E244" s="447">
        <v>2278.36</v>
      </c>
      <c r="F244" s="1129">
        <f>ROUND(E244*(1-$F$11),2)</f>
        <v>2278.36</v>
      </c>
      <c r="G244" s="1129">
        <f>ROUND(F244*(1-$F$11),2)</f>
        <v>2278.36</v>
      </c>
      <c r="H244" s="1418"/>
      <c r="I244" s="447"/>
      <c r="J244"/>
    </row>
    <row r="245" spans="1:10">
      <c r="A245" s="754"/>
      <c r="B245" s="106"/>
      <c r="C245" s="106"/>
      <c r="D245" s="106"/>
      <c r="E245" s="447"/>
      <c r="F245" s="1138"/>
      <c r="G245" s="1131"/>
      <c r="H245" s="13"/>
      <c r="I245" s="447"/>
      <c r="J245"/>
    </row>
    <row r="246" spans="1:10" ht="13.5" thickBot="1">
      <c r="I246" s="447"/>
      <c r="J246"/>
    </row>
    <row r="247" spans="1:10" ht="18">
      <c r="A247" s="766"/>
      <c r="B247" s="64" t="s">
        <v>6583</v>
      </c>
      <c r="C247" s="64"/>
      <c r="D247" s="64"/>
      <c r="E247" s="428"/>
      <c r="F247" s="1091"/>
      <c r="G247" s="66"/>
      <c r="H247" s="67"/>
      <c r="I247" s="447"/>
      <c r="J247"/>
    </row>
    <row r="248" spans="1:10" ht="18">
      <c r="A248" s="767"/>
      <c r="B248" s="81"/>
      <c r="C248" s="81"/>
      <c r="D248" s="81"/>
      <c r="E248" s="429"/>
      <c r="F248" s="1134"/>
      <c r="G248" s="1134"/>
      <c r="H248" s="83"/>
      <c r="I248" s="447"/>
      <c r="J248"/>
    </row>
    <row r="249" spans="1:10">
      <c r="A249" s="767"/>
      <c r="B249" s="16"/>
      <c r="C249" s="144"/>
      <c r="D249" s="144"/>
      <c r="E249" s="430"/>
      <c r="F249" s="71"/>
      <c r="G249" s="1123"/>
      <c r="H249" s="16"/>
      <c r="I249" s="447"/>
      <c r="J249"/>
    </row>
    <row r="250" spans="1:10">
      <c r="A250" s="767"/>
      <c r="B250" s="16"/>
      <c r="C250" s="144"/>
      <c r="D250" s="144"/>
      <c r="E250" s="430"/>
      <c r="F250" s="71"/>
      <c r="G250" s="1123"/>
      <c r="H250" s="16"/>
      <c r="I250" s="447"/>
      <c r="J250"/>
    </row>
    <row r="251" spans="1:10">
      <c r="A251" s="767"/>
      <c r="B251" s="16"/>
      <c r="C251" s="144"/>
      <c r="D251" s="144"/>
      <c r="E251" s="430"/>
      <c r="F251" s="71"/>
      <c r="G251" s="1123"/>
      <c r="H251" s="16"/>
      <c r="I251" s="447"/>
      <c r="J251"/>
    </row>
    <row r="252" spans="1:10" ht="13.5" thickBot="1">
      <c r="A252" s="768"/>
      <c r="B252" s="136"/>
      <c r="C252" s="145"/>
      <c r="D252" s="145"/>
      <c r="E252" s="431"/>
      <c r="F252" s="74"/>
      <c r="G252" s="1124"/>
      <c r="H252" s="136"/>
      <c r="I252" s="447"/>
      <c r="J252"/>
    </row>
    <row r="253" spans="1:10" ht="31.5">
      <c r="A253" s="837" t="s">
        <v>1013</v>
      </c>
      <c r="B253" s="312" t="s">
        <v>1014</v>
      </c>
      <c r="C253" s="373" t="s">
        <v>665</v>
      </c>
      <c r="D253" s="373" t="s">
        <v>2923</v>
      </c>
      <c r="E253" s="940" t="s">
        <v>10019</v>
      </c>
      <c r="F253" s="336" t="s">
        <v>2578</v>
      </c>
      <c r="G253" s="1118" t="s">
        <v>493</v>
      </c>
      <c r="H253" s="1415" t="s">
        <v>4003</v>
      </c>
      <c r="I253" s="447"/>
      <c r="J253"/>
    </row>
    <row r="254" spans="1:10" ht="13.5" thickBot="1">
      <c r="A254" s="842"/>
      <c r="B254" s="151"/>
      <c r="C254" s="918" t="s">
        <v>3419</v>
      </c>
      <c r="D254" s="306" t="s">
        <v>2428</v>
      </c>
      <c r="E254" s="437" t="s">
        <v>264</v>
      </c>
      <c r="F254" s="1135">
        <f>'Заказ, cкидки и курсы валют'!$I$12</f>
        <v>0</v>
      </c>
      <c r="G254" s="769"/>
      <c r="H254" s="192"/>
      <c r="I254" s="447"/>
      <c r="J254"/>
    </row>
    <row r="255" spans="1:10" ht="13.5" thickBot="1">
      <c r="A255" s="678" t="s">
        <v>6582</v>
      </c>
      <c r="B255" s="522" t="s">
        <v>2956</v>
      </c>
      <c r="C255" s="522"/>
      <c r="D255" s="522">
        <v>500</v>
      </c>
      <c r="E255" s="447">
        <v>1372</v>
      </c>
      <c r="F255" s="1156">
        <f>ROUND(E255*(1-$F$11),2)</f>
        <v>1372</v>
      </c>
      <c r="G255" s="1157">
        <f>ROUND((D255/D255)*F255,2)</f>
        <v>1372</v>
      </c>
      <c r="H255" s="1424"/>
      <c r="I255" s="447"/>
      <c r="J255"/>
    </row>
    <row r="256" spans="1:10">
      <c r="I256" s="447"/>
      <c r="J256"/>
    </row>
    <row r="257" spans="1:10" ht="13.5" thickBot="1">
      <c r="I257" s="447"/>
      <c r="J257"/>
    </row>
    <row r="258" spans="1:10" ht="18">
      <c r="A258" s="766"/>
      <c r="B258" s="128"/>
      <c r="C258" s="64" t="s">
        <v>2671</v>
      </c>
      <c r="D258" s="1091"/>
      <c r="E258" s="428"/>
      <c r="F258" s="66"/>
      <c r="G258" s="1121"/>
      <c r="H258" s="128"/>
      <c r="I258" s="447"/>
      <c r="J258"/>
    </row>
    <row r="259" spans="1:10" ht="18">
      <c r="A259" s="767"/>
      <c r="B259" s="16"/>
      <c r="C259" s="81"/>
      <c r="D259" s="82" t="s">
        <v>2672</v>
      </c>
      <c r="E259" s="441"/>
      <c r="F259" s="1134"/>
      <c r="G259" s="1122"/>
      <c r="H259" s="16"/>
      <c r="I259" s="447"/>
      <c r="J259"/>
    </row>
    <row r="260" spans="1:10">
      <c r="A260" s="767"/>
      <c r="B260" s="16"/>
      <c r="C260" s="144"/>
      <c r="D260" s="144"/>
      <c r="E260" s="430"/>
      <c r="F260" s="71"/>
      <c r="G260" s="1123"/>
      <c r="H260" s="16"/>
      <c r="I260" s="447"/>
      <c r="J260"/>
    </row>
    <row r="261" spans="1:10">
      <c r="A261" s="767"/>
      <c r="B261" s="16"/>
      <c r="C261" s="144"/>
      <c r="D261" s="144"/>
      <c r="E261" s="430"/>
      <c r="F261" s="71"/>
      <c r="G261" s="1123"/>
      <c r="H261" s="16"/>
      <c r="I261" s="447"/>
      <c r="J261"/>
    </row>
    <row r="262" spans="1:10">
      <c r="A262" s="767"/>
      <c r="B262" s="16"/>
      <c r="C262" s="144"/>
      <c r="D262" s="144"/>
      <c r="E262" s="430"/>
      <c r="F262" s="71"/>
      <c r="G262" s="1123"/>
      <c r="H262" s="16"/>
      <c r="I262" s="447"/>
      <c r="J262"/>
    </row>
    <row r="263" spans="1:10" ht="13.5" thickBot="1">
      <c r="A263" s="768"/>
      <c r="B263" s="136"/>
      <c r="C263" s="145"/>
      <c r="D263" s="145"/>
      <c r="E263" s="431"/>
      <c r="F263" s="74"/>
      <c r="G263" s="1124"/>
      <c r="H263" s="136"/>
      <c r="I263" s="447"/>
      <c r="J263"/>
    </row>
    <row r="264" spans="1:10" ht="31.5">
      <c r="A264" s="837" t="s">
        <v>1013</v>
      </c>
      <c r="B264" s="312" t="s">
        <v>1014</v>
      </c>
      <c r="C264" s="373" t="s">
        <v>665</v>
      </c>
      <c r="D264" s="373" t="s">
        <v>2923</v>
      </c>
      <c r="E264" s="940" t="s">
        <v>10019</v>
      </c>
      <c r="F264" s="336" t="s">
        <v>2578</v>
      </c>
      <c r="G264" s="1118" t="s">
        <v>493</v>
      </c>
      <c r="H264" s="1415" t="s">
        <v>4003</v>
      </c>
      <c r="I264" s="447"/>
      <c r="J264"/>
    </row>
    <row r="265" spans="1:10" ht="13.5" thickBot="1">
      <c r="A265" s="842"/>
      <c r="B265" s="151"/>
      <c r="C265" s="918" t="s">
        <v>3419</v>
      </c>
      <c r="D265" s="306" t="s">
        <v>2428</v>
      </c>
      <c r="E265" s="433" t="s">
        <v>264</v>
      </c>
      <c r="F265" s="1135">
        <f>'Заказ, cкидки и курсы валют'!$I$12</f>
        <v>0</v>
      </c>
      <c r="G265" s="769"/>
      <c r="H265" s="192"/>
      <c r="I265" s="447"/>
      <c r="J265"/>
    </row>
    <row r="266" spans="1:10" ht="13.5" thickBot="1">
      <c r="A266" s="870" t="s">
        <v>2810</v>
      </c>
      <c r="B266" s="871" t="s">
        <v>1348</v>
      </c>
      <c r="C266" s="871">
        <v>1.25</v>
      </c>
      <c r="D266" s="871">
        <v>100</v>
      </c>
      <c r="E266" s="447">
        <v>181.2</v>
      </c>
      <c r="F266" s="1140">
        <f>ROUND(E266*(1-$F$11),2)</f>
        <v>181.2</v>
      </c>
      <c r="G266" s="1141">
        <f>ROUND((D266/D266)*F266,2)</f>
        <v>181.2</v>
      </c>
      <c r="H266" s="1422"/>
      <c r="I266" s="447"/>
      <c r="J266"/>
    </row>
    <row r="267" spans="1:10">
      <c r="A267" s="844"/>
      <c r="B267" s="8"/>
      <c r="C267" s="8"/>
      <c r="D267" s="8"/>
      <c r="E267" s="941"/>
      <c r="F267" s="1138"/>
      <c r="G267" s="1138"/>
      <c r="H267" s="13"/>
      <c r="I267" s="447"/>
      <c r="J267"/>
    </row>
    <row r="268" spans="1:10">
      <c r="A268" s="844"/>
      <c r="B268" s="8"/>
      <c r="C268" s="8"/>
      <c r="D268" s="8"/>
      <c r="E268" s="941"/>
      <c r="F268" s="1138"/>
      <c r="G268" s="1138"/>
      <c r="H268" s="13"/>
      <c r="I268" s="447"/>
      <c r="J268"/>
    </row>
    <row r="269" spans="1:10" ht="13.5" thickBot="1">
      <c r="A269" s="844"/>
      <c r="B269" s="8"/>
      <c r="C269" s="8"/>
      <c r="D269" s="8"/>
      <c r="E269" s="941"/>
      <c r="F269" s="1138"/>
      <c r="G269" s="1138"/>
      <c r="H269" s="13"/>
      <c r="I269" s="447"/>
      <c r="J269"/>
    </row>
    <row r="270" spans="1:10" ht="18">
      <c r="A270" s="766"/>
      <c r="B270" s="128"/>
      <c r="C270" s="64" t="s">
        <v>2671</v>
      </c>
      <c r="D270" s="1091"/>
      <c r="E270" s="428"/>
      <c r="F270" s="66"/>
      <c r="G270" s="1137"/>
      <c r="H270" s="128"/>
      <c r="I270" s="447"/>
      <c r="J270"/>
    </row>
    <row r="271" spans="1:10">
      <c r="A271" s="767"/>
      <c r="B271" s="16"/>
      <c r="C271" s="144"/>
      <c r="D271" s="144"/>
      <c r="E271" s="430"/>
      <c r="F271" s="71"/>
      <c r="G271" s="1123"/>
      <c r="H271" s="16"/>
      <c r="I271" s="447"/>
      <c r="J271"/>
    </row>
    <row r="272" spans="1:10">
      <c r="A272" s="767"/>
      <c r="B272" s="16"/>
      <c r="C272" s="144"/>
      <c r="D272" s="144"/>
      <c r="E272" s="430"/>
      <c r="F272" s="71"/>
      <c r="G272" s="1123"/>
      <c r="H272" s="16"/>
      <c r="I272" s="447"/>
      <c r="J272"/>
    </row>
    <row r="273" spans="1:10">
      <c r="A273" s="767"/>
      <c r="B273" s="16"/>
      <c r="C273" s="144"/>
      <c r="D273" s="144"/>
      <c r="E273" s="430"/>
      <c r="F273" s="71"/>
      <c r="G273" s="1123"/>
      <c r="H273" s="16"/>
      <c r="I273" s="447"/>
      <c r="J273"/>
    </row>
    <row r="274" spans="1:10" ht="13.5" thickBot="1">
      <c r="A274" s="768"/>
      <c r="B274" s="136"/>
      <c r="C274" s="145"/>
      <c r="D274" s="145"/>
      <c r="E274" s="431"/>
      <c r="F274" s="74"/>
      <c r="G274" s="1124"/>
      <c r="H274" s="136"/>
      <c r="I274" s="447"/>
      <c r="J274"/>
    </row>
    <row r="275" spans="1:10" ht="31.5">
      <c r="A275" s="837" t="s">
        <v>1013</v>
      </c>
      <c r="B275" s="312" t="s">
        <v>1014</v>
      </c>
      <c r="C275" s="373" t="s">
        <v>665</v>
      </c>
      <c r="D275" s="373" t="s">
        <v>2923</v>
      </c>
      <c r="E275" s="940" t="s">
        <v>10019</v>
      </c>
      <c r="F275" s="336" t="s">
        <v>2578</v>
      </c>
      <c r="G275" s="1118" t="s">
        <v>493</v>
      </c>
      <c r="H275" s="1415" t="s">
        <v>4003</v>
      </c>
      <c r="I275" s="447"/>
      <c r="J275"/>
    </row>
    <row r="276" spans="1:10" ht="13.5" thickBot="1">
      <c r="A276" s="842"/>
      <c r="B276" s="151"/>
      <c r="C276" s="918" t="s">
        <v>3419</v>
      </c>
      <c r="D276" s="306" t="s">
        <v>2428</v>
      </c>
      <c r="E276" s="433" t="s">
        <v>264</v>
      </c>
      <c r="F276" s="1135">
        <f>'Заказ, cкидки и курсы валют'!$I$12</f>
        <v>0</v>
      </c>
      <c r="G276" s="769"/>
      <c r="H276" s="192"/>
      <c r="I276" s="447"/>
      <c r="J276"/>
    </row>
    <row r="277" spans="1:10" ht="13.5" thickBot="1">
      <c r="A277" s="870" t="s">
        <v>2811</v>
      </c>
      <c r="B277" s="871" t="s">
        <v>1347</v>
      </c>
      <c r="C277" s="871">
        <v>1.25</v>
      </c>
      <c r="D277" s="871">
        <v>100</v>
      </c>
      <c r="E277" s="447">
        <v>160.41</v>
      </c>
      <c r="F277" s="1140">
        <f>ROUND(E277*(1-$F$11),2)</f>
        <v>160.41</v>
      </c>
      <c r="G277" s="1141">
        <f>ROUND((D277/D277)*F277,2)</f>
        <v>160.41</v>
      </c>
      <c r="H277" s="1422"/>
      <c r="I277" s="447"/>
      <c r="J277"/>
    </row>
    <row r="278" spans="1:10">
      <c r="A278" s="844"/>
      <c r="B278" s="8"/>
      <c r="C278" s="8"/>
      <c r="D278" s="8"/>
      <c r="E278" s="941"/>
      <c r="F278" s="1138"/>
      <c r="G278" s="1138"/>
      <c r="H278" s="13"/>
      <c r="I278" s="447"/>
      <c r="J278"/>
    </row>
    <row r="279" spans="1:10">
      <c r="A279" s="844"/>
      <c r="B279" s="8"/>
      <c r="C279" s="8"/>
      <c r="D279" s="8"/>
      <c r="E279" s="941"/>
      <c r="F279" s="1138"/>
      <c r="G279" s="1138"/>
      <c r="H279" s="13"/>
      <c r="I279" s="447"/>
      <c r="J279"/>
    </row>
    <row r="280" spans="1:10" ht="13.5" thickBot="1">
      <c r="A280" s="844"/>
      <c r="B280" s="8"/>
      <c r="C280" s="8"/>
      <c r="D280" s="8"/>
      <c r="E280" s="941"/>
      <c r="F280" s="1138"/>
      <c r="G280" s="1138"/>
      <c r="H280" s="13"/>
      <c r="I280" s="447"/>
      <c r="J280"/>
    </row>
    <row r="281" spans="1:10" ht="18">
      <c r="A281" s="766"/>
      <c r="B281" s="128"/>
      <c r="C281" s="64" t="s">
        <v>2673</v>
      </c>
      <c r="D281" s="1091"/>
      <c r="E281" s="428"/>
      <c r="F281" s="66"/>
      <c r="G281" s="1142"/>
      <c r="H281" s="128"/>
      <c r="I281" s="447"/>
      <c r="J281"/>
    </row>
    <row r="282" spans="1:10">
      <c r="A282" s="767"/>
      <c r="B282" s="16"/>
      <c r="C282" s="144"/>
      <c r="D282" s="144"/>
      <c r="E282" s="430"/>
      <c r="F282" s="71"/>
      <c r="G282" s="1123"/>
      <c r="H282" s="16"/>
      <c r="I282" s="447"/>
      <c r="J282"/>
    </row>
    <row r="283" spans="1:10">
      <c r="A283" s="767"/>
      <c r="B283" s="16"/>
      <c r="C283" s="144"/>
      <c r="D283" s="144"/>
      <c r="E283" s="430"/>
      <c r="F283" s="71"/>
      <c r="G283" s="1123"/>
      <c r="H283" s="16"/>
      <c r="I283" s="447"/>
      <c r="J283"/>
    </row>
    <row r="284" spans="1:10">
      <c r="A284" s="767"/>
      <c r="B284" s="16"/>
      <c r="C284" s="144"/>
      <c r="D284" s="144"/>
      <c r="E284" s="430"/>
      <c r="F284" s="71"/>
      <c r="G284" s="1123"/>
      <c r="H284" s="16"/>
      <c r="I284" s="447"/>
      <c r="J284"/>
    </row>
    <row r="285" spans="1:10" ht="13.5" thickBot="1">
      <c r="A285" s="768"/>
      <c r="B285" s="136"/>
      <c r="C285" s="145"/>
      <c r="D285" s="145"/>
      <c r="E285" s="431"/>
      <c r="F285" s="74"/>
      <c r="G285" s="1124"/>
      <c r="H285" s="136"/>
      <c r="I285" s="447"/>
      <c r="J285"/>
    </row>
    <row r="286" spans="1:10" ht="31.5">
      <c r="A286" s="837" t="s">
        <v>1013</v>
      </c>
      <c r="B286" s="312" t="s">
        <v>1014</v>
      </c>
      <c r="C286" s="373" t="s">
        <v>665</v>
      </c>
      <c r="D286" s="373" t="s">
        <v>2923</v>
      </c>
      <c r="E286" s="940" t="s">
        <v>3736</v>
      </c>
      <c r="F286" s="336" t="s">
        <v>2578</v>
      </c>
      <c r="G286" s="1118" t="s">
        <v>493</v>
      </c>
      <c r="H286" s="1415" t="s">
        <v>4003</v>
      </c>
      <c r="I286" s="447"/>
      <c r="J286"/>
    </row>
    <row r="287" spans="1:10" ht="13.5" thickBot="1">
      <c r="A287" s="842"/>
      <c r="B287" s="151"/>
      <c r="C287" s="918" t="s">
        <v>3419</v>
      </c>
      <c r="D287" s="306" t="s">
        <v>2428</v>
      </c>
      <c r="E287" s="433" t="s">
        <v>264</v>
      </c>
      <c r="F287" s="1135">
        <f>'Заказ, cкидки и курсы валют'!$I$12</f>
        <v>0</v>
      </c>
      <c r="G287" s="769"/>
      <c r="H287" s="192"/>
      <c r="I287" s="447"/>
      <c r="J287"/>
    </row>
    <row r="288" spans="1:10" ht="13.5" thickBot="1">
      <c r="A288" s="870" t="s">
        <v>2812</v>
      </c>
      <c r="B288" s="871" t="s">
        <v>200</v>
      </c>
      <c r="C288" s="871">
        <v>1.76</v>
      </c>
      <c r="D288" s="871">
        <v>500</v>
      </c>
      <c r="E288" s="447">
        <v>876.3</v>
      </c>
      <c r="F288" s="1140">
        <f>ROUND(E288*(1-$F$11),2)</f>
        <v>876.3</v>
      </c>
      <c r="G288" s="1141">
        <f>ROUND((D288/D288)*F288,2)</f>
        <v>876.3</v>
      </c>
      <c r="H288" s="1422"/>
      <c r="I288" s="447"/>
      <c r="J288"/>
    </row>
    <row r="289" spans="1:10" ht="13.5" thickBot="1">
      <c r="A289" s="870" t="s">
        <v>11253</v>
      </c>
      <c r="B289" s="1315" t="s">
        <v>11254</v>
      </c>
      <c r="C289" s="1315">
        <v>0.35</v>
      </c>
      <c r="D289" s="871">
        <v>500</v>
      </c>
      <c r="E289" s="447">
        <v>813.12</v>
      </c>
      <c r="F289" s="1140">
        <f>ROUND(E289*(1-$F$11),2)</f>
        <v>813.12</v>
      </c>
      <c r="G289" s="1141">
        <f>ROUND((D289/D289)*F289,2)</f>
        <v>813.12</v>
      </c>
      <c r="H289" s="1422"/>
      <c r="I289" s="447"/>
      <c r="J289"/>
    </row>
    <row r="290" spans="1:10">
      <c r="A290" s="844"/>
      <c r="B290" s="8"/>
      <c r="C290" s="8"/>
      <c r="D290" s="8"/>
      <c r="E290" s="942"/>
      <c r="F290" s="1138"/>
      <c r="G290" s="1131"/>
      <c r="H290" s="13"/>
      <c r="I290" s="447"/>
      <c r="J290"/>
    </row>
    <row r="291" spans="1:10" ht="13.5" thickBot="1">
      <c r="A291" s="844"/>
      <c r="B291" s="8"/>
      <c r="C291" s="8"/>
      <c r="D291" s="8"/>
      <c r="E291" s="942"/>
      <c r="F291" s="1138"/>
      <c r="G291" s="1131"/>
      <c r="H291" s="13"/>
      <c r="I291" s="447"/>
      <c r="J291"/>
    </row>
    <row r="292" spans="1:10" ht="18">
      <c r="A292" s="766"/>
      <c r="B292" s="64" t="s">
        <v>2674</v>
      </c>
      <c r="C292" s="64"/>
      <c r="D292" s="64"/>
      <c r="E292" s="428"/>
      <c r="F292" s="1091"/>
      <c r="G292" s="66"/>
      <c r="H292" s="183"/>
      <c r="I292" s="447"/>
      <c r="J292"/>
    </row>
    <row r="293" spans="1:10">
      <c r="A293" s="767"/>
      <c r="B293" s="16"/>
      <c r="C293" s="144"/>
      <c r="D293" s="144"/>
      <c r="E293" s="430"/>
      <c r="F293" s="71"/>
      <c r="G293" s="1123"/>
      <c r="H293" s="16"/>
      <c r="I293" s="447"/>
      <c r="J293"/>
    </row>
    <row r="294" spans="1:10">
      <c r="A294" s="767"/>
      <c r="B294" s="16"/>
      <c r="C294" s="144"/>
      <c r="D294" s="144"/>
      <c r="E294" s="430"/>
      <c r="F294" s="71"/>
      <c r="G294" s="1123"/>
      <c r="H294" s="16"/>
      <c r="I294" s="447"/>
      <c r="J294"/>
    </row>
    <row r="295" spans="1:10" ht="13.5" thickBot="1">
      <c r="A295" s="768"/>
      <c r="B295" s="136"/>
      <c r="C295" s="145"/>
      <c r="D295" s="145"/>
      <c r="E295" s="431"/>
      <c r="F295" s="74"/>
      <c r="G295" s="1124"/>
      <c r="H295" s="136"/>
      <c r="I295" s="447"/>
      <c r="J295"/>
    </row>
    <row r="296" spans="1:10" ht="31.5">
      <c r="A296" s="837" t="s">
        <v>1013</v>
      </c>
      <c r="B296" s="312" t="s">
        <v>1014</v>
      </c>
      <c r="C296" s="373" t="s">
        <v>665</v>
      </c>
      <c r="D296" s="373" t="s">
        <v>2923</v>
      </c>
      <c r="E296" s="432" t="s">
        <v>3737</v>
      </c>
      <c r="F296" s="336" t="s">
        <v>2578</v>
      </c>
      <c r="G296" s="1118" t="s">
        <v>493</v>
      </c>
      <c r="H296" s="1415" t="s">
        <v>4003</v>
      </c>
      <c r="I296" s="447"/>
      <c r="J296"/>
    </row>
    <row r="297" spans="1:10" ht="13.5" thickBot="1">
      <c r="A297" s="837"/>
      <c r="B297" s="312"/>
      <c r="C297" s="373" t="s">
        <v>3419</v>
      </c>
      <c r="D297" s="374" t="s">
        <v>2428</v>
      </c>
      <c r="E297" s="437" t="s">
        <v>264</v>
      </c>
      <c r="F297" s="1125">
        <f>'Заказ, cкидки и курсы валют'!$I$12</f>
        <v>0</v>
      </c>
      <c r="G297" s="1119"/>
      <c r="H297" s="191"/>
      <c r="I297" s="447"/>
      <c r="J297"/>
    </row>
    <row r="298" spans="1:10">
      <c r="A298" s="838" t="s">
        <v>2813</v>
      </c>
      <c r="B298" s="416" t="s">
        <v>168</v>
      </c>
      <c r="C298" s="416">
        <v>0.35</v>
      </c>
      <c r="D298" s="416">
        <v>2000</v>
      </c>
      <c r="E298" s="447">
        <v>1761.76</v>
      </c>
      <c r="F298" s="1126">
        <f>ROUND(E298*(1-$F$11),2)</f>
        <v>1761.76</v>
      </c>
      <c r="G298" s="1127">
        <f>F298</f>
        <v>1761.76</v>
      </c>
      <c r="H298" s="1416"/>
      <c r="I298" s="447"/>
      <c r="J298"/>
    </row>
    <row r="299" spans="1:10">
      <c r="A299" s="677" t="s">
        <v>2814</v>
      </c>
      <c r="B299" s="5" t="s">
        <v>169</v>
      </c>
      <c r="C299" s="5">
        <v>0.41</v>
      </c>
      <c r="D299" s="5">
        <v>1000</v>
      </c>
      <c r="E299" s="447">
        <v>1212.96</v>
      </c>
      <c r="F299" s="451">
        <f t="shared" ref="F299:F314" si="22">ROUND(E299*(1-$F$11),2)</f>
        <v>1212.96</v>
      </c>
      <c r="G299" s="1128">
        <f t="shared" ref="G299:G314" si="23">F299</f>
        <v>1212.96</v>
      </c>
      <c r="H299" s="1417"/>
      <c r="I299" s="447"/>
      <c r="J299"/>
    </row>
    <row r="300" spans="1:10">
      <c r="A300" s="839" t="s">
        <v>2815</v>
      </c>
      <c r="B300" s="5" t="s">
        <v>1317</v>
      </c>
      <c r="C300" s="5">
        <v>0.41</v>
      </c>
      <c r="D300" s="5">
        <v>1000</v>
      </c>
      <c r="E300" s="447">
        <v>378.11</v>
      </c>
      <c r="F300" s="451">
        <f t="shared" si="22"/>
        <v>378.11</v>
      </c>
      <c r="G300" s="1128">
        <f t="shared" si="23"/>
        <v>378.11</v>
      </c>
      <c r="H300" s="1417"/>
      <c r="I300" s="447"/>
      <c r="J300"/>
    </row>
    <row r="301" spans="1:10">
      <c r="A301" s="839" t="s">
        <v>2816</v>
      </c>
      <c r="B301" s="5" t="s">
        <v>188</v>
      </c>
      <c r="C301" s="5">
        <v>0.59</v>
      </c>
      <c r="D301" s="5">
        <v>1000</v>
      </c>
      <c r="E301" s="447">
        <v>436.88</v>
      </c>
      <c r="F301" s="451">
        <f t="shared" si="22"/>
        <v>436.88</v>
      </c>
      <c r="G301" s="1128">
        <f t="shared" si="23"/>
        <v>436.88</v>
      </c>
      <c r="H301" s="1417"/>
      <c r="I301" s="447"/>
      <c r="J301"/>
    </row>
    <row r="302" spans="1:10">
      <c r="A302" s="839" t="s">
        <v>2817</v>
      </c>
      <c r="B302" s="5" t="s">
        <v>609</v>
      </c>
      <c r="C302" s="5">
        <v>0.64</v>
      </c>
      <c r="D302" s="5">
        <v>1000</v>
      </c>
      <c r="E302" s="447">
        <v>510.97</v>
      </c>
      <c r="F302" s="451">
        <f t="shared" si="22"/>
        <v>510.97</v>
      </c>
      <c r="G302" s="1128">
        <f t="shared" si="23"/>
        <v>510.97</v>
      </c>
      <c r="H302" s="1417"/>
      <c r="I302" s="447"/>
      <c r="J302"/>
    </row>
    <row r="303" spans="1:10">
      <c r="A303" s="839" t="s">
        <v>2818</v>
      </c>
      <c r="B303" s="5" t="s">
        <v>177</v>
      </c>
      <c r="C303" s="5">
        <v>0.61</v>
      </c>
      <c r="D303" s="5">
        <v>1000</v>
      </c>
      <c r="E303" s="447">
        <v>562.07000000000005</v>
      </c>
      <c r="F303" s="451">
        <f t="shared" si="22"/>
        <v>562.07000000000005</v>
      </c>
      <c r="G303" s="1128">
        <f t="shared" si="23"/>
        <v>562.07000000000005</v>
      </c>
      <c r="H303" s="1417"/>
      <c r="I303" s="447"/>
      <c r="J303"/>
    </row>
    <row r="304" spans="1:10">
      <c r="A304" s="839" t="s">
        <v>2819</v>
      </c>
      <c r="B304" s="5" t="s">
        <v>178</v>
      </c>
      <c r="C304" s="5">
        <v>0.77</v>
      </c>
      <c r="D304" s="5">
        <v>500</v>
      </c>
      <c r="E304" s="447">
        <v>344.9</v>
      </c>
      <c r="F304" s="451">
        <f t="shared" si="22"/>
        <v>344.9</v>
      </c>
      <c r="G304" s="1128">
        <f t="shared" si="23"/>
        <v>344.9</v>
      </c>
      <c r="H304" s="1417"/>
      <c r="I304" s="447"/>
      <c r="J304"/>
    </row>
    <row r="305" spans="1:10">
      <c r="A305" s="839" t="s">
        <v>2820</v>
      </c>
      <c r="B305" s="5" t="s">
        <v>179</v>
      </c>
      <c r="C305" s="5">
        <v>0.88</v>
      </c>
      <c r="D305" s="5">
        <v>500</v>
      </c>
      <c r="E305" s="447">
        <v>373.02</v>
      </c>
      <c r="F305" s="451">
        <f t="shared" si="22"/>
        <v>373.02</v>
      </c>
      <c r="G305" s="1128">
        <f t="shared" si="23"/>
        <v>373.02</v>
      </c>
      <c r="H305" s="1417"/>
      <c r="I305" s="447"/>
      <c r="J305"/>
    </row>
    <row r="306" spans="1:10">
      <c r="A306" s="839" t="s">
        <v>2821</v>
      </c>
      <c r="B306" s="5" t="s">
        <v>610</v>
      </c>
      <c r="C306" s="5">
        <v>0.87</v>
      </c>
      <c r="D306" s="5">
        <v>1000</v>
      </c>
      <c r="E306" s="447">
        <v>1295.8399999999999</v>
      </c>
      <c r="F306" s="451">
        <f t="shared" si="22"/>
        <v>1295.8399999999999</v>
      </c>
      <c r="G306" s="1128">
        <f t="shared" si="23"/>
        <v>1295.8399999999999</v>
      </c>
      <c r="H306" s="1417"/>
      <c r="I306" s="447"/>
      <c r="J306"/>
    </row>
    <row r="307" spans="1:10">
      <c r="A307" s="839" t="s">
        <v>2822</v>
      </c>
      <c r="B307" s="5" t="s">
        <v>189</v>
      </c>
      <c r="C307" s="5">
        <v>1.05</v>
      </c>
      <c r="D307" s="5">
        <v>500</v>
      </c>
      <c r="E307" s="447">
        <v>362.8</v>
      </c>
      <c r="F307" s="451">
        <f t="shared" si="22"/>
        <v>362.8</v>
      </c>
      <c r="G307" s="1128">
        <f t="shared" si="23"/>
        <v>362.8</v>
      </c>
      <c r="H307" s="1417"/>
      <c r="I307" s="447"/>
      <c r="J307"/>
    </row>
    <row r="308" spans="1:10">
      <c r="A308" s="839" t="s">
        <v>2823</v>
      </c>
      <c r="B308" s="5" t="s">
        <v>190</v>
      </c>
      <c r="C308" s="5">
        <v>1.45</v>
      </c>
      <c r="D308" s="5">
        <v>500</v>
      </c>
      <c r="E308" s="447">
        <v>442.65</v>
      </c>
      <c r="F308" s="451">
        <f t="shared" si="22"/>
        <v>442.65</v>
      </c>
      <c r="G308" s="1128">
        <f t="shared" si="23"/>
        <v>442.65</v>
      </c>
      <c r="H308" s="1417"/>
      <c r="I308" s="447"/>
      <c r="J308"/>
    </row>
    <row r="309" spans="1:10">
      <c r="A309" s="839" t="s">
        <v>2824</v>
      </c>
      <c r="B309" s="5" t="s">
        <v>191</v>
      </c>
      <c r="C309" s="5">
        <v>1.7</v>
      </c>
      <c r="D309" s="5">
        <v>400</v>
      </c>
      <c r="E309" s="447">
        <v>528.86</v>
      </c>
      <c r="F309" s="451">
        <f t="shared" si="22"/>
        <v>528.86</v>
      </c>
      <c r="G309" s="1128">
        <f t="shared" si="23"/>
        <v>528.86</v>
      </c>
      <c r="H309" s="1417"/>
      <c r="I309" s="447"/>
      <c r="J309"/>
    </row>
    <row r="310" spans="1:10">
      <c r="A310" s="839" t="s">
        <v>2825</v>
      </c>
      <c r="B310" s="5" t="s">
        <v>193</v>
      </c>
      <c r="C310" s="5">
        <v>2.1</v>
      </c>
      <c r="D310" s="5">
        <v>500</v>
      </c>
      <c r="E310" s="447">
        <v>1167.8800000000001</v>
      </c>
      <c r="F310" s="451">
        <f t="shared" si="22"/>
        <v>1167.8800000000001</v>
      </c>
      <c r="G310" s="1128">
        <f t="shared" si="23"/>
        <v>1167.8800000000001</v>
      </c>
      <c r="H310" s="1417"/>
      <c r="I310" s="447"/>
      <c r="J310"/>
    </row>
    <row r="311" spans="1:10">
      <c r="A311" s="839" t="s">
        <v>2826</v>
      </c>
      <c r="B311" s="5" t="s">
        <v>201</v>
      </c>
      <c r="C311" s="5">
        <v>3</v>
      </c>
      <c r="D311" s="5">
        <v>500</v>
      </c>
      <c r="E311" s="447">
        <v>1181.04</v>
      </c>
      <c r="F311" s="451">
        <f t="shared" si="22"/>
        <v>1181.04</v>
      </c>
      <c r="G311" s="1128">
        <f t="shared" si="23"/>
        <v>1181.04</v>
      </c>
      <c r="H311" s="1417"/>
      <c r="I311" s="447"/>
      <c r="J311"/>
    </row>
    <row r="312" spans="1:10">
      <c r="A312" s="839" t="s">
        <v>2827</v>
      </c>
      <c r="B312" s="5" t="s">
        <v>203</v>
      </c>
      <c r="C312" s="5">
        <v>5</v>
      </c>
      <c r="D312" s="5">
        <v>250</v>
      </c>
      <c r="E312" s="447">
        <v>1218.28</v>
      </c>
      <c r="F312" s="451">
        <f t="shared" si="22"/>
        <v>1218.28</v>
      </c>
      <c r="G312" s="1128">
        <f t="shared" si="23"/>
        <v>1218.28</v>
      </c>
      <c r="H312" s="1417"/>
      <c r="I312" s="447"/>
      <c r="J312"/>
    </row>
    <row r="313" spans="1:10">
      <c r="A313" s="839" t="s">
        <v>2828</v>
      </c>
      <c r="B313" s="5" t="s">
        <v>611</v>
      </c>
      <c r="C313" s="5">
        <v>4.21</v>
      </c>
      <c r="D313" s="5">
        <v>250</v>
      </c>
      <c r="E313" s="447">
        <v>1094.52</v>
      </c>
      <c r="F313" s="451">
        <f t="shared" si="22"/>
        <v>1094.52</v>
      </c>
      <c r="G313" s="1128">
        <f t="shared" si="23"/>
        <v>1094.52</v>
      </c>
      <c r="H313" s="1417"/>
      <c r="I313" s="447"/>
      <c r="J313"/>
    </row>
    <row r="314" spans="1:10" ht="13.5" thickBot="1">
      <c r="A314" s="843" t="s">
        <v>2829</v>
      </c>
      <c r="B314" s="211" t="s">
        <v>1296</v>
      </c>
      <c r="C314" s="211">
        <v>6</v>
      </c>
      <c r="D314" s="211">
        <v>150</v>
      </c>
      <c r="E314" s="447">
        <v>957.32</v>
      </c>
      <c r="F314" s="1129">
        <f t="shared" si="22"/>
        <v>957.32</v>
      </c>
      <c r="G314" s="1130">
        <f t="shared" si="23"/>
        <v>957.32</v>
      </c>
      <c r="H314" s="1418"/>
      <c r="I314" s="447"/>
      <c r="J314"/>
    </row>
    <row r="315" spans="1:10">
      <c r="A315" s="844"/>
      <c r="B315" s="12"/>
      <c r="C315" s="12"/>
      <c r="D315" s="12"/>
      <c r="E315" s="943"/>
      <c r="F315" s="1138"/>
      <c r="G315" s="1131"/>
      <c r="H315" s="13"/>
      <c r="I315" s="447"/>
      <c r="J315"/>
    </row>
    <row r="316" spans="1:10" ht="13.5" thickBot="1">
      <c r="A316" s="844"/>
      <c r="B316" s="12"/>
      <c r="C316" s="12"/>
      <c r="D316" s="12"/>
      <c r="E316" s="943"/>
      <c r="F316" s="1138"/>
      <c r="G316" s="1131"/>
      <c r="H316" s="13"/>
      <c r="I316" s="447"/>
      <c r="J316"/>
    </row>
    <row r="317" spans="1:10" ht="18">
      <c r="A317" s="766"/>
      <c r="B317" s="64" t="s">
        <v>2675</v>
      </c>
      <c r="C317" s="64"/>
      <c r="D317" s="66"/>
      <c r="E317" s="435"/>
      <c r="F317" s="1121"/>
      <c r="G317" s="1121"/>
      <c r="H317" s="183"/>
      <c r="I317" s="447"/>
      <c r="J317"/>
    </row>
    <row r="318" spans="1:10">
      <c r="A318" s="767"/>
      <c r="B318" s="16"/>
      <c r="C318" s="144"/>
      <c r="D318" s="144"/>
      <c r="E318" s="430"/>
      <c r="F318" s="71"/>
      <c r="G318" s="1123"/>
      <c r="H318" s="16"/>
      <c r="I318" s="447"/>
      <c r="J318"/>
    </row>
    <row r="319" spans="1:10">
      <c r="A319" s="767"/>
      <c r="B319" s="16"/>
      <c r="C319" s="144"/>
      <c r="D319" s="144"/>
      <c r="E319" s="430"/>
      <c r="F319" s="71"/>
      <c r="G319" s="1123"/>
      <c r="H319" s="16"/>
      <c r="I319" s="447"/>
      <c r="J319"/>
    </row>
    <row r="320" spans="1:10">
      <c r="A320" s="767"/>
      <c r="B320" s="16"/>
      <c r="C320" s="144"/>
      <c r="D320" s="144"/>
      <c r="E320" s="430"/>
      <c r="F320" s="71"/>
      <c r="G320" s="1123"/>
      <c r="H320" s="16"/>
      <c r="I320" s="447"/>
      <c r="J320"/>
    </row>
    <row r="321" spans="1:10" ht="13.5" thickBot="1">
      <c r="A321" s="768"/>
      <c r="B321" s="136"/>
      <c r="C321" s="145"/>
      <c r="D321" s="145"/>
      <c r="E321" s="431"/>
      <c r="F321" s="74"/>
      <c r="G321" s="1124"/>
      <c r="H321" s="136"/>
      <c r="I321" s="447"/>
      <c r="J321"/>
    </row>
    <row r="322" spans="1:10" ht="31.5">
      <c r="A322" s="837" t="s">
        <v>1013</v>
      </c>
      <c r="B322" s="312" t="s">
        <v>1014</v>
      </c>
      <c r="C322" s="373" t="s">
        <v>665</v>
      </c>
      <c r="D322" s="373" t="s">
        <v>2923</v>
      </c>
      <c r="E322" s="432" t="s">
        <v>3737</v>
      </c>
      <c r="F322" s="336" t="s">
        <v>2578</v>
      </c>
      <c r="G322" s="1118" t="s">
        <v>493</v>
      </c>
      <c r="H322" s="1415" t="s">
        <v>4003</v>
      </c>
      <c r="I322" s="447"/>
      <c r="J322"/>
    </row>
    <row r="323" spans="1:10" ht="13.5" thickBot="1">
      <c r="A323" s="837"/>
      <c r="B323" s="312"/>
      <c r="C323" s="373" t="s">
        <v>3419</v>
      </c>
      <c r="D323" s="374" t="s">
        <v>2428</v>
      </c>
      <c r="E323" s="437" t="s">
        <v>264</v>
      </c>
      <c r="F323" s="1125">
        <f>'Заказ, cкидки и курсы валют'!$I$12</f>
        <v>0</v>
      </c>
      <c r="G323" s="1119"/>
      <c r="H323" s="191"/>
      <c r="I323" s="447"/>
      <c r="J323"/>
    </row>
    <row r="324" spans="1:10">
      <c r="A324" s="841" t="s">
        <v>2830</v>
      </c>
      <c r="B324" s="416" t="s">
        <v>146</v>
      </c>
      <c r="C324" s="416">
        <v>0.14000000000000001</v>
      </c>
      <c r="D324" s="416">
        <v>1000</v>
      </c>
      <c r="E324" s="447">
        <v>1030.1199999999999</v>
      </c>
      <c r="F324" s="1126">
        <f>ROUND(E324*(1-$F$11),2)</f>
        <v>1030.1199999999999</v>
      </c>
      <c r="G324" s="1127">
        <f>F324</f>
        <v>1030.1199999999999</v>
      </c>
      <c r="H324" s="1416"/>
      <c r="I324" s="447"/>
      <c r="J324"/>
    </row>
    <row r="325" spans="1:10">
      <c r="A325" s="839" t="s">
        <v>2831</v>
      </c>
      <c r="B325" s="5" t="s">
        <v>167</v>
      </c>
      <c r="C325" s="5">
        <v>0.26</v>
      </c>
      <c r="D325" s="5">
        <v>2000</v>
      </c>
      <c r="E325" s="447">
        <v>1667.12</v>
      </c>
      <c r="F325" s="451">
        <f t="shared" ref="F325:F333" si="24">ROUND(E325*(1-$F$11),2)</f>
        <v>1667.12</v>
      </c>
      <c r="G325" s="1128">
        <f t="shared" ref="G325:G333" si="25">F325</f>
        <v>1667.12</v>
      </c>
      <c r="H325" s="1417"/>
      <c r="I325" s="447"/>
      <c r="J325"/>
    </row>
    <row r="326" spans="1:10">
      <c r="A326" s="839" t="s">
        <v>2832</v>
      </c>
      <c r="B326" s="5" t="s">
        <v>1317</v>
      </c>
      <c r="C326" s="5">
        <v>0.37</v>
      </c>
      <c r="D326" s="5">
        <v>1000</v>
      </c>
      <c r="E326" s="447">
        <v>830.2</v>
      </c>
      <c r="F326" s="451">
        <f t="shared" si="24"/>
        <v>830.2</v>
      </c>
      <c r="G326" s="1128">
        <f t="shared" si="25"/>
        <v>830.2</v>
      </c>
      <c r="H326" s="1417"/>
      <c r="I326" s="447"/>
      <c r="J326"/>
    </row>
    <row r="327" spans="1:10">
      <c r="A327" s="839" t="s">
        <v>2833</v>
      </c>
      <c r="B327" s="5" t="s">
        <v>188</v>
      </c>
      <c r="C327" s="5">
        <v>0.46</v>
      </c>
      <c r="D327" s="5">
        <v>1000</v>
      </c>
      <c r="E327" s="447">
        <v>352.58</v>
      </c>
      <c r="F327" s="451">
        <f t="shared" si="24"/>
        <v>352.58</v>
      </c>
      <c r="G327" s="1128">
        <f t="shared" si="25"/>
        <v>352.58</v>
      </c>
      <c r="H327" s="1417"/>
      <c r="I327" s="447"/>
      <c r="J327"/>
    </row>
    <row r="328" spans="1:10">
      <c r="A328" s="839" t="s">
        <v>2834</v>
      </c>
      <c r="B328" s="5" t="s">
        <v>609</v>
      </c>
      <c r="C328" s="5">
        <v>0.5</v>
      </c>
      <c r="D328" s="5">
        <v>1000</v>
      </c>
      <c r="E328" s="447">
        <v>860.72</v>
      </c>
      <c r="F328" s="451">
        <f t="shared" si="24"/>
        <v>860.72</v>
      </c>
      <c r="G328" s="1128">
        <f t="shared" si="25"/>
        <v>860.72</v>
      </c>
      <c r="H328" s="1417"/>
      <c r="I328" s="447"/>
      <c r="J328"/>
    </row>
    <row r="329" spans="1:10" ht="12.75" customHeight="1">
      <c r="A329" s="839" t="s">
        <v>2835</v>
      </c>
      <c r="B329" s="11" t="s">
        <v>610</v>
      </c>
      <c r="C329" s="11">
        <v>1</v>
      </c>
      <c r="D329" s="11">
        <v>1000</v>
      </c>
      <c r="E329" s="447">
        <v>1185.8</v>
      </c>
      <c r="F329" s="451">
        <f t="shared" si="24"/>
        <v>1185.8</v>
      </c>
      <c r="G329" s="1128">
        <f t="shared" si="25"/>
        <v>1185.8</v>
      </c>
      <c r="H329" s="1417"/>
      <c r="I329" s="447"/>
      <c r="J329"/>
    </row>
    <row r="330" spans="1:10">
      <c r="A330" s="839" t="s">
        <v>2836</v>
      </c>
      <c r="B330" s="5" t="s">
        <v>189</v>
      </c>
      <c r="C330" s="5">
        <v>1.1200000000000001</v>
      </c>
      <c r="D330" s="5">
        <v>500</v>
      </c>
      <c r="E330" s="447">
        <v>298.93</v>
      </c>
      <c r="F330" s="451">
        <f t="shared" si="24"/>
        <v>298.93</v>
      </c>
      <c r="G330" s="1128">
        <f t="shared" si="25"/>
        <v>298.93</v>
      </c>
      <c r="H330" s="1417"/>
      <c r="I330" s="447"/>
      <c r="J330"/>
    </row>
    <row r="331" spans="1:10">
      <c r="A331" s="839" t="s">
        <v>2837</v>
      </c>
      <c r="B331" s="5" t="s">
        <v>190</v>
      </c>
      <c r="C331" s="5">
        <v>1.45</v>
      </c>
      <c r="D331" s="5">
        <v>1000</v>
      </c>
      <c r="E331" s="447">
        <v>1490.7</v>
      </c>
      <c r="F331" s="451">
        <f t="shared" si="24"/>
        <v>1490.7</v>
      </c>
      <c r="G331" s="1128">
        <f t="shared" si="25"/>
        <v>1490.7</v>
      </c>
      <c r="H331" s="1417"/>
      <c r="I331" s="447"/>
      <c r="J331"/>
    </row>
    <row r="332" spans="1:10">
      <c r="A332" s="839" t="s">
        <v>2838</v>
      </c>
      <c r="B332" s="5" t="s">
        <v>200</v>
      </c>
      <c r="C332" s="5">
        <v>1.9</v>
      </c>
      <c r="D332" s="5">
        <v>500</v>
      </c>
      <c r="E332" s="447">
        <v>972.44</v>
      </c>
      <c r="F332" s="451">
        <f t="shared" si="24"/>
        <v>972.44</v>
      </c>
      <c r="G332" s="1128">
        <f t="shared" si="25"/>
        <v>972.44</v>
      </c>
      <c r="H332" s="1417"/>
      <c r="I332" s="447"/>
      <c r="J332"/>
    </row>
    <row r="333" spans="1:10" ht="13.5" thickBot="1">
      <c r="A333" s="678" t="s">
        <v>2839</v>
      </c>
      <c r="B333" s="213" t="s">
        <v>242</v>
      </c>
      <c r="C333" s="213">
        <v>3.5</v>
      </c>
      <c r="D333" s="213">
        <v>250</v>
      </c>
      <c r="E333" s="447">
        <v>833.56</v>
      </c>
      <c r="F333" s="1129">
        <f t="shared" si="24"/>
        <v>833.56</v>
      </c>
      <c r="G333" s="1130">
        <f t="shared" si="25"/>
        <v>833.56</v>
      </c>
      <c r="H333" s="1418"/>
      <c r="I333" s="447"/>
      <c r="J333"/>
    </row>
    <row r="334" spans="1:10" ht="13.5" thickBot="1">
      <c r="I334" s="447"/>
      <c r="J334"/>
    </row>
    <row r="335" spans="1:10" ht="18">
      <c r="A335" s="766"/>
      <c r="B335" s="64" t="s">
        <v>6584</v>
      </c>
      <c r="C335" s="64"/>
      <c r="D335" s="64"/>
      <c r="E335" s="428"/>
      <c r="F335" s="1091"/>
      <c r="G335" s="66"/>
      <c r="H335" s="183"/>
      <c r="I335" s="447"/>
      <c r="J335"/>
    </row>
    <row r="336" spans="1:10">
      <c r="A336" s="767"/>
      <c r="B336" s="16"/>
      <c r="C336" s="144"/>
      <c r="E336" s="430"/>
      <c r="F336" s="71"/>
      <c r="G336" s="1123"/>
      <c r="H336" s="16"/>
      <c r="I336" s="447"/>
      <c r="J336"/>
    </row>
    <row r="337" spans="1:10">
      <c r="A337" s="767"/>
      <c r="B337" s="16"/>
      <c r="C337" s="144"/>
      <c r="D337" s="144"/>
      <c r="E337" s="430"/>
      <c r="F337" s="71"/>
      <c r="G337" s="1123"/>
      <c r="H337" s="16"/>
      <c r="I337" s="447"/>
      <c r="J337"/>
    </row>
    <row r="338" spans="1:10" ht="30.75" customHeight="1" thickBot="1">
      <c r="A338" s="768"/>
      <c r="B338" s="136"/>
      <c r="C338" s="145"/>
      <c r="D338" s="145"/>
      <c r="E338" s="431"/>
      <c r="F338" s="74"/>
      <c r="G338" s="1124"/>
      <c r="H338" s="136"/>
      <c r="I338" s="447"/>
      <c r="J338"/>
    </row>
    <row r="339" spans="1:10" ht="31.5">
      <c r="A339" s="837" t="s">
        <v>1013</v>
      </c>
      <c r="B339" s="312" t="s">
        <v>1014</v>
      </c>
      <c r="C339" s="373" t="s">
        <v>665</v>
      </c>
      <c r="D339" s="373" t="s">
        <v>2923</v>
      </c>
      <c r="E339" s="432" t="s">
        <v>3737</v>
      </c>
      <c r="F339" s="336" t="s">
        <v>2578</v>
      </c>
      <c r="G339" s="1118" t="s">
        <v>493</v>
      </c>
      <c r="H339" s="1415" t="s">
        <v>4003</v>
      </c>
      <c r="I339" s="447"/>
      <c r="J339"/>
    </row>
    <row r="340" spans="1:10" ht="13.5" thickBot="1">
      <c r="A340" s="837"/>
      <c r="B340" s="312"/>
      <c r="C340" s="373" t="s">
        <v>3419</v>
      </c>
      <c r="D340" s="374" t="s">
        <v>2428</v>
      </c>
      <c r="E340" s="944" t="s">
        <v>264</v>
      </c>
      <c r="F340" s="1125">
        <f>'Заказ, cкидки и курсы валют'!$I$12</f>
        <v>0</v>
      </c>
      <c r="G340" s="1119"/>
      <c r="H340" s="191"/>
      <c r="I340" s="447"/>
      <c r="J340"/>
    </row>
    <row r="341" spans="1:10">
      <c r="A341" s="838" t="s">
        <v>6562</v>
      </c>
      <c r="B341" s="1399" t="s">
        <v>167</v>
      </c>
      <c r="C341" s="1039"/>
      <c r="D341" s="1039">
        <v>2000</v>
      </c>
      <c r="E341" s="2762">
        <v>1310.4000000000001</v>
      </c>
      <c r="F341" s="1149">
        <f>ROUND(E341*(1-$F$11),2)</f>
        <v>1310.4000000000001</v>
      </c>
      <c r="G341" s="1150">
        <f>F341</f>
        <v>1310.4000000000001</v>
      </c>
      <c r="H341" s="1419"/>
      <c r="I341" s="447"/>
      <c r="J341"/>
    </row>
    <row r="342" spans="1:10">
      <c r="A342" s="677" t="s">
        <v>6563</v>
      </c>
      <c r="B342" s="1048" t="s">
        <v>168</v>
      </c>
      <c r="C342" s="491"/>
      <c r="D342" s="491">
        <v>2000</v>
      </c>
      <c r="E342" s="2762">
        <v>1596</v>
      </c>
      <c r="F342" s="1151">
        <f t="shared" ref="F342:F360" si="26">ROUND(E342*(1-$F$11),2)</f>
        <v>1596</v>
      </c>
      <c r="G342" s="1152">
        <f t="shared" ref="G342:G360" si="27">F342</f>
        <v>1596</v>
      </c>
      <c r="H342" s="1423"/>
      <c r="I342" s="447"/>
      <c r="J342"/>
    </row>
    <row r="343" spans="1:10">
      <c r="A343" s="839" t="s">
        <v>6564</v>
      </c>
      <c r="B343" s="1048" t="s">
        <v>169</v>
      </c>
      <c r="C343" s="491"/>
      <c r="D343" s="491">
        <v>1000</v>
      </c>
      <c r="E343" s="2762">
        <v>856.8</v>
      </c>
      <c r="F343" s="1151">
        <f t="shared" si="26"/>
        <v>856.8</v>
      </c>
      <c r="G343" s="1152">
        <f t="shared" si="27"/>
        <v>856.8</v>
      </c>
      <c r="H343" s="1423"/>
      <c r="I343" s="447"/>
      <c r="J343"/>
    </row>
    <row r="344" spans="1:10">
      <c r="A344" s="839" t="s">
        <v>6565</v>
      </c>
      <c r="B344" s="1048" t="s">
        <v>1317</v>
      </c>
      <c r="C344" s="491"/>
      <c r="D344" s="491">
        <v>1000</v>
      </c>
      <c r="E344" s="2762">
        <v>742</v>
      </c>
      <c r="F344" s="1151">
        <f t="shared" si="26"/>
        <v>742</v>
      </c>
      <c r="G344" s="1152">
        <f t="shared" si="27"/>
        <v>742</v>
      </c>
      <c r="H344" s="1423"/>
      <c r="I344" s="447"/>
      <c r="J344"/>
    </row>
    <row r="345" spans="1:10">
      <c r="A345" s="839" t="s">
        <v>6566</v>
      </c>
      <c r="B345" s="1048" t="s">
        <v>188</v>
      </c>
      <c r="C345" s="491"/>
      <c r="D345" s="491">
        <v>1000</v>
      </c>
      <c r="E345" s="2762">
        <v>798</v>
      </c>
      <c r="F345" s="1151">
        <f t="shared" si="26"/>
        <v>798</v>
      </c>
      <c r="G345" s="1152">
        <f t="shared" si="27"/>
        <v>798</v>
      </c>
      <c r="H345" s="1423"/>
      <c r="I345" s="447"/>
      <c r="J345"/>
    </row>
    <row r="346" spans="1:10">
      <c r="A346" s="839" t="s">
        <v>6567</v>
      </c>
      <c r="B346" s="1048" t="s">
        <v>609</v>
      </c>
      <c r="C346" s="491"/>
      <c r="D346" s="491">
        <v>1000</v>
      </c>
      <c r="E346" s="2762">
        <v>912.8</v>
      </c>
      <c r="F346" s="1151">
        <f t="shared" si="26"/>
        <v>912.8</v>
      </c>
      <c r="G346" s="1152">
        <f t="shared" si="27"/>
        <v>912.8</v>
      </c>
      <c r="H346" s="1423"/>
      <c r="I346" s="447"/>
      <c r="J346"/>
    </row>
    <row r="347" spans="1:10">
      <c r="A347" s="839" t="s">
        <v>6568</v>
      </c>
      <c r="B347" s="1048" t="s">
        <v>177</v>
      </c>
      <c r="C347" s="491"/>
      <c r="D347" s="491">
        <v>1000</v>
      </c>
      <c r="E347" s="2762">
        <v>1111.5999999999999</v>
      </c>
      <c r="F347" s="1151">
        <f t="shared" si="26"/>
        <v>1111.5999999999999</v>
      </c>
      <c r="G347" s="1152">
        <f t="shared" si="27"/>
        <v>1111.5999999999999</v>
      </c>
      <c r="H347" s="1423"/>
      <c r="I347" s="447"/>
      <c r="J347"/>
    </row>
    <row r="348" spans="1:10">
      <c r="A348" s="839" t="s">
        <v>6569</v>
      </c>
      <c r="B348" s="1048" t="s">
        <v>178</v>
      </c>
      <c r="C348" s="491"/>
      <c r="D348" s="491">
        <v>1000</v>
      </c>
      <c r="E348" s="2762">
        <v>1198.4000000000001</v>
      </c>
      <c r="F348" s="1151">
        <f t="shared" si="26"/>
        <v>1198.4000000000001</v>
      </c>
      <c r="G348" s="1152">
        <f t="shared" si="27"/>
        <v>1198.4000000000001</v>
      </c>
      <c r="H348" s="1423"/>
      <c r="I348" s="447"/>
      <c r="J348"/>
    </row>
    <row r="349" spans="1:10">
      <c r="A349" s="839" t="s">
        <v>6570</v>
      </c>
      <c r="B349" s="1048" t="s">
        <v>179</v>
      </c>
      <c r="C349" s="491"/>
      <c r="D349" s="491">
        <v>500</v>
      </c>
      <c r="E349" s="2762">
        <v>684.6</v>
      </c>
      <c r="F349" s="1151">
        <f t="shared" si="26"/>
        <v>684.6</v>
      </c>
      <c r="G349" s="1152">
        <f t="shared" si="27"/>
        <v>684.6</v>
      </c>
      <c r="H349" s="1423"/>
      <c r="I349" s="447"/>
      <c r="J349"/>
    </row>
    <row r="350" spans="1:10">
      <c r="A350" s="839" t="s">
        <v>6571</v>
      </c>
      <c r="B350" s="1048" t="s">
        <v>610</v>
      </c>
      <c r="C350" s="491"/>
      <c r="D350" s="491">
        <v>500</v>
      </c>
      <c r="E350" s="2762">
        <v>572.79999999999995</v>
      </c>
      <c r="F350" s="1151">
        <f t="shared" si="26"/>
        <v>572.79999999999995</v>
      </c>
      <c r="G350" s="1152">
        <f t="shared" si="27"/>
        <v>572.79999999999995</v>
      </c>
      <c r="H350" s="1423"/>
      <c r="I350" s="447"/>
      <c r="J350"/>
    </row>
    <row r="351" spans="1:10">
      <c r="A351" s="839" t="s">
        <v>6572</v>
      </c>
      <c r="B351" s="1048" t="s">
        <v>189</v>
      </c>
      <c r="C351" s="491"/>
      <c r="D351" s="491">
        <v>500</v>
      </c>
      <c r="E351" s="2762">
        <v>641.20000000000005</v>
      </c>
      <c r="F351" s="1151">
        <f t="shared" si="26"/>
        <v>641.20000000000005</v>
      </c>
      <c r="G351" s="1152">
        <f t="shared" si="27"/>
        <v>641.20000000000005</v>
      </c>
      <c r="H351" s="1423"/>
      <c r="I351" s="447"/>
      <c r="J351"/>
    </row>
    <row r="352" spans="1:10">
      <c r="A352" s="839" t="s">
        <v>6573</v>
      </c>
      <c r="B352" s="1048" t="s">
        <v>190</v>
      </c>
      <c r="C352" s="491"/>
      <c r="D352" s="491">
        <v>500</v>
      </c>
      <c r="E352" s="2762">
        <v>840</v>
      </c>
      <c r="F352" s="1151">
        <f t="shared" si="26"/>
        <v>840</v>
      </c>
      <c r="G352" s="1152">
        <f t="shared" si="27"/>
        <v>840</v>
      </c>
      <c r="H352" s="1423"/>
      <c r="I352" s="447"/>
      <c r="J352"/>
    </row>
    <row r="353" spans="1:10">
      <c r="A353" s="839" t="s">
        <v>6574</v>
      </c>
      <c r="B353" s="1048" t="s">
        <v>191</v>
      </c>
      <c r="C353" s="491"/>
      <c r="D353" s="491">
        <v>500</v>
      </c>
      <c r="E353" s="2762">
        <v>1082.2</v>
      </c>
      <c r="F353" s="1151">
        <f t="shared" si="26"/>
        <v>1082.2</v>
      </c>
      <c r="G353" s="1152">
        <f t="shared" si="27"/>
        <v>1082.2</v>
      </c>
      <c r="H353" s="1423"/>
      <c r="I353" s="447"/>
      <c r="J353"/>
    </row>
    <row r="354" spans="1:10">
      <c r="A354" s="839" t="s">
        <v>6575</v>
      </c>
      <c r="B354" s="1048" t="s">
        <v>193</v>
      </c>
      <c r="C354" s="491"/>
      <c r="D354" s="491">
        <v>300</v>
      </c>
      <c r="E354" s="2762">
        <v>845.88</v>
      </c>
      <c r="F354" s="1151">
        <f t="shared" si="26"/>
        <v>845.88</v>
      </c>
      <c r="G354" s="1152">
        <f t="shared" si="27"/>
        <v>845.88</v>
      </c>
      <c r="H354" s="1423"/>
      <c r="I354" s="447"/>
      <c r="J354"/>
    </row>
    <row r="355" spans="1:10">
      <c r="A355" s="839" t="s">
        <v>6576</v>
      </c>
      <c r="B355" s="1048" t="s">
        <v>200</v>
      </c>
      <c r="C355" s="491"/>
      <c r="D355" s="491">
        <v>500</v>
      </c>
      <c r="E355" s="2762">
        <v>1495.2</v>
      </c>
      <c r="F355" s="1151">
        <f t="shared" si="26"/>
        <v>1495.2</v>
      </c>
      <c r="G355" s="1152">
        <f t="shared" si="27"/>
        <v>1495.2</v>
      </c>
      <c r="H355" s="1423"/>
      <c r="I355" s="447"/>
      <c r="J355"/>
    </row>
    <row r="356" spans="1:10">
      <c r="A356" s="839" t="s">
        <v>6577</v>
      </c>
      <c r="B356" s="1048" t="s">
        <v>201</v>
      </c>
      <c r="C356" s="491"/>
      <c r="D356" s="491">
        <v>250</v>
      </c>
      <c r="E356" s="2762">
        <v>975.1</v>
      </c>
      <c r="F356" s="1151">
        <f t="shared" si="26"/>
        <v>975.1</v>
      </c>
      <c r="G356" s="1152">
        <f t="shared" si="27"/>
        <v>975.1</v>
      </c>
      <c r="H356" s="1423"/>
      <c r="I356" s="447"/>
      <c r="J356"/>
    </row>
    <row r="357" spans="1:10">
      <c r="A357" s="839" t="s">
        <v>6578</v>
      </c>
      <c r="B357" s="402" t="s">
        <v>203</v>
      </c>
      <c r="C357" s="402"/>
      <c r="D357" s="402">
        <v>200</v>
      </c>
      <c r="E357" s="2762">
        <v>1002.4</v>
      </c>
      <c r="F357" s="1151">
        <f t="shared" si="26"/>
        <v>1002.4</v>
      </c>
      <c r="G357" s="1152">
        <f t="shared" si="27"/>
        <v>1002.4</v>
      </c>
      <c r="H357" s="1423"/>
      <c r="I357" s="447"/>
      <c r="J357"/>
    </row>
    <row r="358" spans="1:10">
      <c r="A358" s="839" t="s">
        <v>6579</v>
      </c>
      <c r="B358" s="402" t="s">
        <v>242</v>
      </c>
      <c r="C358" s="402"/>
      <c r="D358" s="402">
        <v>250</v>
      </c>
      <c r="E358" s="2762">
        <v>1295.7</v>
      </c>
      <c r="F358" s="1151">
        <f t="shared" si="26"/>
        <v>1295.7</v>
      </c>
      <c r="G358" s="1152">
        <f t="shared" si="27"/>
        <v>1295.7</v>
      </c>
      <c r="H358" s="1423"/>
      <c r="I358" s="447"/>
      <c r="J358"/>
    </row>
    <row r="359" spans="1:10">
      <c r="A359" s="839" t="s">
        <v>6580</v>
      </c>
      <c r="B359" s="402" t="s">
        <v>611</v>
      </c>
      <c r="C359" s="402"/>
      <c r="D359" s="402">
        <v>200</v>
      </c>
      <c r="E359" s="2762">
        <v>1224.1600000000001</v>
      </c>
      <c r="F359" s="1151">
        <f t="shared" si="26"/>
        <v>1224.1600000000001</v>
      </c>
      <c r="G359" s="1152">
        <f t="shared" si="27"/>
        <v>1224.1600000000001</v>
      </c>
      <c r="H359" s="1423"/>
      <c r="I359" s="447"/>
      <c r="J359"/>
    </row>
    <row r="360" spans="1:10" ht="13.5" thickBot="1">
      <c r="A360" s="843" t="s">
        <v>6581</v>
      </c>
      <c r="B360" s="755" t="s">
        <v>1296</v>
      </c>
      <c r="C360" s="755"/>
      <c r="D360" s="755">
        <v>100</v>
      </c>
      <c r="E360" s="2762">
        <v>879.76</v>
      </c>
      <c r="F360" s="1156">
        <f t="shared" si="26"/>
        <v>879.76</v>
      </c>
      <c r="G360" s="1157">
        <f t="shared" si="27"/>
        <v>879.76</v>
      </c>
      <c r="H360" s="1424"/>
      <c r="I360" s="447"/>
      <c r="J360"/>
    </row>
    <row r="361" spans="1:10" ht="13.5" thickBot="1">
      <c r="B361" s="7"/>
      <c r="C361" s="8"/>
      <c r="D361" s="8"/>
      <c r="E361" s="943"/>
      <c r="F361" s="20"/>
      <c r="I361" s="447"/>
      <c r="J361"/>
    </row>
    <row r="362" spans="1:10" ht="18">
      <c r="A362" s="766"/>
      <c r="B362" s="128"/>
      <c r="C362" s="64" t="s">
        <v>2676</v>
      </c>
      <c r="D362" s="1091"/>
      <c r="E362" s="428"/>
      <c r="F362" s="66"/>
      <c r="G362" s="1137"/>
      <c r="H362" s="67"/>
      <c r="I362" s="447"/>
      <c r="J362"/>
    </row>
    <row r="363" spans="1:10">
      <c r="A363" s="767"/>
      <c r="B363" s="16"/>
      <c r="C363" s="144"/>
      <c r="D363" s="144"/>
      <c r="E363" s="430"/>
      <c r="F363" s="71"/>
      <c r="G363" s="1123"/>
      <c r="H363" s="16"/>
      <c r="I363" s="447"/>
      <c r="J363"/>
    </row>
    <row r="364" spans="1:10">
      <c r="A364" s="767"/>
      <c r="B364" s="16"/>
      <c r="C364" s="144"/>
      <c r="D364" s="144"/>
      <c r="E364" s="430"/>
      <c r="F364" s="71"/>
      <c r="G364" s="1123"/>
      <c r="H364" s="16"/>
      <c r="I364" s="447"/>
      <c r="J364"/>
    </row>
    <row r="365" spans="1:10">
      <c r="A365" s="767"/>
      <c r="B365" s="16"/>
      <c r="C365" s="144"/>
      <c r="D365" s="144"/>
      <c r="E365" s="430"/>
      <c r="F365" s="71"/>
      <c r="G365" s="1123"/>
      <c r="H365" s="16"/>
      <c r="I365" s="447"/>
      <c r="J365"/>
    </row>
    <row r="366" spans="1:10" ht="13.5" thickBot="1">
      <c r="A366" s="768"/>
      <c r="B366" s="136"/>
      <c r="C366" s="145"/>
      <c r="D366" s="145"/>
      <c r="E366" s="431"/>
      <c r="F366" s="74"/>
      <c r="G366" s="1124"/>
      <c r="H366" s="136"/>
      <c r="I366" s="447"/>
      <c r="J366"/>
    </row>
    <row r="367" spans="1:10" ht="31.5">
      <c r="A367" s="837" t="s">
        <v>1013</v>
      </c>
      <c r="B367" s="312" t="s">
        <v>1014</v>
      </c>
      <c r="C367" s="373" t="s">
        <v>665</v>
      </c>
      <c r="D367" s="373" t="s">
        <v>2923</v>
      </c>
      <c r="E367" s="432" t="s">
        <v>3737</v>
      </c>
      <c r="F367" s="336" t="s">
        <v>2578</v>
      </c>
      <c r="G367" s="1118" t="s">
        <v>493</v>
      </c>
      <c r="H367" s="1415" t="s">
        <v>4003</v>
      </c>
      <c r="I367" s="447"/>
      <c r="J367"/>
    </row>
    <row r="368" spans="1:10" ht="13.5" thickBot="1">
      <c r="A368" s="837"/>
      <c r="B368" s="312"/>
      <c r="C368" s="373" t="s">
        <v>3419</v>
      </c>
      <c r="D368" s="374" t="s">
        <v>2428</v>
      </c>
      <c r="E368" s="437" t="s">
        <v>264</v>
      </c>
      <c r="F368" s="1125">
        <f>'Заказ, cкидки и курсы валют'!$I$12</f>
        <v>0</v>
      </c>
      <c r="G368" s="1119"/>
      <c r="H368" s="191"/>
      <c r="I368" s="447"/>
      <c r="J368"/>
    </row>
    <row r="369" spans="1:10">
      <c r="A369" s="838" t="s">
        <v>2840</v>
      </c>
      <c r="B369" s="862" t="s">
        <v>167</v>
      </c>
      <c r="C369" s="862">
        <v>0.26</v>
      </c>
      <c r="D369" s="1143">
        <v>1000</v>
      </c>
      <c r="E369" s="447">
        <v>1417.92</v>
      </c>
      <c r="F369" s="1144">
        <f>ROUND(E369*(1-$F$11),2)</f>
        <v>1417.92</v>
      </c>
      <c r="G369" s="1127">
        <f>F369</f>
        <v>1417.92</v>
      </c>
      <c r="H369" s="1416"/>
      <c r="I369" s="447"/>
      <c r="J369"/>
    </row>
    <row r="370" spans="1:10">
      <c r="A370" s="677" t="s">
        <v>2841</v>
      </c>
      <c r="B370" s="19" t="s">
        <v>188</v>
      </c>
      <c r="C370" s="19">
        <v>0.46</v>
      </c>
      <c r="D370" s="1145">
        <v>1000</v>
      </c>
      <c r="E370" s="447">
        <v>1871.52</v>
      </c>
      <c r="F370" s="1146">
        <f t="shared" ref="F370:F379" si="28">ROUND(E370*(1-$F$11),2)</f>
        <v>1871.52</v>
      </c>
      <c r="G370" s="1128">
        <f t="shared" ref="G370:G379" si="29">F370</f>
        <v>1871.52</v>
      </c>
      <c r="H370" s="1417"/>
      <c r="I370" s="447"/>
      <c r="J370"/>
    </row>
    <row r="371" spans="1:10">
      <c r="A371" s="677" t="s">
        <v>2842</v>
      </c>
      <c r="B371" s="19" t="s">
        <v>177</v>
      </c>
      <c r="C371" s="19">
        <v>0.52</v>
      </c>
      <c r="D371" s="1145">
        <v>1000</v>
      </c>
      <c r="E371" s="447">
        <v>1984.64</v>
      </c>
      <c r="F371" s="1146">
        <f t="shared" si="28"/>
        <v>1984.64</v>
      </c>
      <c r="G371" s="1128">
        <f t="shared" si="29"/>
        <v>1984.64</v>
      </c>
      <c r="H371" s="1417"/>
      <c r="I371" s="447"/>
      <c r="J371"/>
    </row>
    <row r="372" spans="1:10">
      <c r="A372" s="677" t="s">
        <v>2843</v>
      </c>
      <c r="B372" s="19" t="s">
        <v>178</v>
      </c>
      <c r="C372" s="19">
        <v>0.77</v>
      </c>
      <c r="D372" s="1145">
        <v>1000</v>
      </c>
      <c r="E372" s="447">
        <v>2186.2399999999998</v>
      </c>
      <c r="F372" s="1146">
        <f t="shared" si="28"/>
        <v>2186.2399999999998</v>
      </c>
      <c r="G372" s="1128">
        <f t="shared" si="29"/>
        <v>2186.2399999999998</v>
      </c>
      <c r="H372" s="1417"/>
      <c r="I372" s="447"/>
      <c r="J372"/>
    </row>
    <row r="373" spans="1:10">
      <c r="A373" s="677" t="s">
        <v>2844</v>
      </c>
      <c r="B373" s="19" t="s">
        <v>189</v>
      </c>
      <c r="C373" s="19">
        <v>1.1200000000000001</v>
      </c>
      <c r="D373" s="1145">
        <v>1000</v>
      </c>
      <c r="E373" s="447">
        <v>2700.32</v>
      </c>
      <c r="F373" s="1146">
        <f t="shared" si="28"/>
        <v>2700.32</v>
      </c>
      <c r="G373" s="1128">
        <f t="shared" si="29"/>
        <v>2700.32</v>
      </c>
      <c r="H373" s="1417"/>
      <c r="I373" s="447"/>
      <c r="J373"/>
    </row>
    <row r="374" spans="1:10">
      <c r="A374" s="677" t="s">
        <v>2845</v>
      </c>
      <c r="B374" s="19" t="s">
        <v>190</v>
      </c>
      <c r="C374" s="19">
        <v>1.45</v>
      </c>
      <c r="D374" s="1145">
        <v>1000</v>
      </c>
      <c r="E374" s="447">
        <v>3055.92</v>
      </c>
      <c r="F374" s="1146">
        <f t="shared" si="28"/>
        <v>3055.92</v>
      </c>
      <c r="G374" s="1128">
        <f t="shared" si="29"/>
        <v>3055.92</v>
      </c>
      <c r="H374" s="1417"/>
      <c r="I374" s="447"/>
      <c r="J374"/>
    </row>
    <row r="375" spans="1:10">
      <c r="A375" s="677" t="s">
        <v>2846</v>
      </c>
      <c r="B375" s="19" t="s">
        <v>236</v>
      </c>
      <c r="C375" s="19">
        <v>1.45</v>
      </c>
      <c r="D375" s="1145">
        <v>500</v>
      </c>
      <c r="E375" s="447">
        <v>1846.04</v>
      </c>
      <c r="F375" s="1146">
        <f t="shared" si="28"/>
        <v>1846.04</v>
      </c>
      <c r="G375" s="1128">
        <f t="shared" si="29"/>
        <v>1846.04</v>
      </c>
      <c r="H375" s="1417"/>
      <c r="I375" s="447"/>
      <c r="J375"/>
    </row>
    <row r="376" spans="1:10">
      <c r="A376" s="677" t="s">
        <v>2847</v>
      </c>
      <c r="B376" s="19" t="s">
        <v>200</v>
      </c>
      <c r="C376" s="19">
        <v>1.9</v>
      </c>
      <c r="D376" s="1145">
        <v>500</v>
      </c>
      <c r="E376" s="447">
        <v>2024.68</v>
      </c>
      <c r="F376" s="1146">
        <f t="shared" si="28"/>
        <v>2024.68</v>
      </c>
      <c r="G376" s="1128">
        <f t="shared" si="29"/>
        <v>2024.68</v>
      </c>
      <c r="H376" s="1417"/>
      <c r="I376" s="447"/>
      <c r="J376"/>
    </row>
    <row r="377" spans="1:10">
      <c r="A377" s="677" t="s">
        <v>2848</v>
      </c>
      <c r="B377" s="19" t="s">
        <v>202</v>
      </c>
      <c r="C377" s="19">
        <v>4</v>
      </c>
      <c r="D377" s="1145">
        <v>250</v>
      </c>
      <c r="E377" s="447">
        <v>1446.48</v>
      </c>
      <c r="F377" s="1146">
        <f t="shared" si="28"/>
        <v>1446.48</v>
      </c>
      <c r="G377" s="1128">
        <f t="shared" si="29"/>
        <v>1446.48</v>
      </c>
      <c r="H377" s="1417"/>
      <c r="I377" s="447"/>
      <c r="J377"/>
    </row>
    <row r="378" spans="1:10">
      <c r="A378" s="677" t="s">
        <v>2849</v>
      </c>
      <c r="B378" s="19" t="s">
        <v>242</v>
      </c>
      <c r="C378" s="19">
        <v>3.5</v>
      </c>
      <c r="D378" s="1145">
        <v>250</v>
      </c>
      <c r="E378" s="447">
        <v>1667.12</v>
      </c>
      <c r="F378" s="1146">
        <f t="shared" si="28"/>
        <v>1667.12</v>
      </c>
      <c r="G378" s="1128">
        <f t="shared" si="29"/>
        <v>1667.12</v>
      </c>
      <c r="H378" s="1417"/>
      <c r="I378" s="447"/>
      <c r="J378"/>
    </row>
    <row r="379" spans="1:10" ht="13.5" thickBot="1">
      <c r="A379" s="678" t="s">
        <v>2850</v>
      </c>
      <c r="B379" s="214" t="s">
        <v>3171</v>
      </c>
      <c r="C379" s="214">
        <v>6</v>
      </c>
      <c r="D379" s="1147">
        <v>250</v>
      </c>
      <c r="E379" s="447">
        <v>2324.84</v>
      </c>
      <c r="F379" s="1148">
        <f t="shared" si="28"/>
        <v>2324.84</v>
      </c>
      <c r="G379" s="1130">
        <f t="shared" si="29"/>
        <v>2324.84</v>
      </c>
      <c r="H379" s="1418"/>
      <c r="I379" s="447"/>
      <c r="J379"/>
    </row>
    <row r="380" spans="1:10">
      <c r="A380" s="754"/>
      <c r="B380" s="106"/>
      <c r="C380" s="106"/>
      <c r="D380" s="106"/>
      <c r="E380" s="602"/>
      <c r="F380" s="1138"/>
      <c r="G380" s="1131"/>
      <c r="H380" s="13"/>
      <c r="I380" s="447"/>
      <c r="J380"/>
    </row>
    <row r="381" spans="1:10" ht="13.5" thickBot="1">
      <c r="A381" s="754"/>
      <c r="B381" s="106"/>
      <c r="C381" s="106"/>
      <c r="D381" s="106"/>
      <c r="E381" s="602"/>
      <c r="F381" s="1138"/>
      <c r="G381" s="1131"/>
      <c r="H381" s="13"/>
      <c r="I381" s="447"/>
      <c r="J381"/>
    </row>
    <row r="382" spans="1:10" ht="18">
      <c r="A382" s="766"/>
      <c r="B382" s="128"/>
      <c r="C382" s="64" t="s">
        <v>2677</v>
      </c>
      <c r="D382" s="1091"/>
      <c r="E382" s="428"/>
      <c r="F382" s="66"/>
      <c r="G382" s="1121"/>
      <c r="H382" s="128"/>
      <c r="I382" s="447"/>
      <c r="J382"/>
    </row>
    <row r="383" spans="1:10">
      <c r="A383" s="767"/>
      <c r="B383" s="16"/>
      <c r="C383" s="144"/>
      <c r="D383" s="144"/>
      <c r="E383" s="430"/>
      <c r="F383" s="71"/>
      <c r="G383" s="1123"/>
      <c r="H383" s="16"/>
      <c r="I383" s="447"/>
      <c r="J383"/>
    </row>
    <row r="384" spans="1:10">
      <c r="A384" s="767"/>
      <c r="B384" s="16"/>
      <c r="C384" s="144"/>
      <c r="D384" s="144"/>
      <c r="E384" s="430"/>
      <c r="F384" s="71"/>
      <c r="G384" s="1123"/>
      <c r="H384" s="16"/>
      <c r="I384" s="447"/>
      <c r="J384"/>
    </row>
    <row r="385" spans="1:10">
      <c r="A385" s="767"/>
      <c r="B385" s="16"/>
      <c r="C385" s="144"/>
      <c r="D385" s="144"/>
      <c r="E385" s="430"/>
      <c r="F385" s="71"/>
      <c r="G385" s="1123"/>
      <c r="H385" s="16"/>
      <c r="I385" s="447"/>
      <c r="J385"/>
    </row>
    <row r="386" spans="1:10" ht="13.5" thickBot="1">
      <c r="A386" s="768"/>
      <c r="B386" s="136"/>
      <c r="C386" s="145"/>
      <c r="D386" s="145"/>
      <c r="E386" s="431"/>
      <c r="F386" s="74"/>
      <c r="G386" s="1124"/>
      <c r="H386" s="136"/>
      <c r="I386" s="447"/>
      <c r="J386"/>
    </row>
    <row r="387" spans="1:10" ht="31.5">
      <c r="A387" s="837" t="s">
        <v>1013</v>
      </c>
      <c r="B387" s="312" t="s">
        <v>1014</v>
      </c>
      <c r="C387" s="373" t="s">
        <v>3738</v>
      </c>
      <c r="D387" s="373" t="s">
        <v>2923</v>
      </c>
      <c r="E387" s="432" t="s">
        <v>3737</v>
      </c>
      <c r="F387" s="336" t="s">
        <v>2578</v>
      </c>
      <c r="G387" s="1118" t="s">
        <v>493</v>
      </c>
      <c r="H387" s="1415" t="s">
        <v>4003</v>
      </c>
      <c r="I387" s="447"/>
      <c r="J387"/>
    </row>
    <row r="388" spans="1:10" ht="13.5" thickBot="1">
      <c r="A388" s="837"/>
      <c r="B388" s="312"/>
      <c r="C388" s="373" t="s">
        <v>3032</v>
      </c>
      <c r="D388" s="374" t="s">
        <v>2428</v>
      </c>
      <c r="E388" s="437" t="s">
        <v>264</v>
      </c>
      <c r="F388" s="1125">
        <f>'Заказ, cкидки и курсы валют'!$I$12</f>
        <v>0</v>
      </c>
      <c r="G388" s="1119"/>
      <c r="H388" s="191"/>
      <c r="I388" s="447"/>
      <c r="J388"/>
    </row>
    <row r="389" spans="1:10">
      <c r="A389" s="838" t="s">
        <v>2851</v>
      </c>
      <c r="B389" s="862" t="s">
        <v>167</v>
      </c>
      <c r="C389" s="862">
        <v>20</v>
      </c>
      <c r="D389" s="862">
        <v>2000</v>
      </c>
      <c r="E389" s="447">
        <v>1707.72</v>
      </c>
      <c r="F389" s="1126">
        <f>ROUND(E389*(1-$F$11),2)</f>
        <v>1707.72</v>
      </c>
      <c r="G389" s="1127">
        <f>F389</f>
        <v>1707.72</v>
      </c>
      <c r="H389" s="1416"/>
      <c r="I389" s="447"/>
      <c r="J389"/>
    </row>
    <row r="390" spans="1:10">
      <c r="A390" s="677" t="s">
        <v>2852</v>
      </c>
      <c r="B390" s="19" t="s">
        <v>1317</v>
      </c>
      <c r="C390" s="19">
        <v>25</v>
      </c>
      <c r="D390" s="19">
        <v>1000</v>
      </c>
      <c r="E390" s="447">
        <v>850.64</v>
      </c>
      <c r="F390" s="451">
        <f t="shared" ref="F390:F400" si="30">ROUND(E390*(1-$F$11),2)</f>
        <v>850.64</v>
      </c>
      <c r="G390" s="1128">
        <f t="shared" ref="G390:G400" si="31">F390</f>
        <v>850.64</v>
      </c>
      <c r="H390" s="1417"/>
      <c r="I390" s="447"/>
      <c r="J390"/>
    </row>
    <row r="391" spans="1:10">
      <c r="A391" s="677" t="s">
        <v>2853</v>
      </c>
      <c r="B391" s="19" t="s">
        <v>188</v>
      </c>
      <c r="C391" s="19">
        <v>20</v>
      </c>
      <c r="D391" s="19">
        <v>1000</v>
      </c>
      <c r="E391" s="447">
        <v>1036.8399999999999</v>
      </c>
      <c r="F391" s="451">
        <f t="shared" si="30"/>
        <v>1036.8399999999999</v>
      </c>
      <c r="G391" s="1128">
        <f t="shared" si="31"/>
        <v>1036.8399999999999</v>
      </c>
      <c r="H391" s="1417"/>
      <c r="I391" s="447"/>
      <c r="J391"/>
    </row>
    <row r="392" spans="1:10">
      <c r="A392" s="677" t="s">
        <v>2854</v>
      </c>
      <c r="B392" s="19" t="s">
        <v>609</v>
      </c>
      <c r="C392" s="19">
        <v>20</v>
      </c>
      <c r="D392" s="19">
        <v>1000</v>
      </c>
      <c r="E392" s="447">
        <v>1036.8399999999999</v>
      </c>
      <c r="F392" s="451">
        <f t="shared" si="30"/>
        <v>1036.8399999999999</v>
      </c>
      <c r="G392" s="1128">
        <f t="shared" si="31"/>
        <v>1036.8399999999999</v>
      </c>
      <c r="H392" s="1417"/>
      <c r="I392" s="447"/>
      <c r="J392"/>
    </row>
    <row r="393" spans="1:10">
      <c r="A393" s="677" t="s">
        <v>2855</v>
      </c>
      <c r="B393" s="19" t="s">
        <v>610</v>
      </c>
      <c r="C393" s="19">
        <v>25</v>
      </c>
      <c r="D393" s="19">
        <v>1000</v>
      </c>
      <c r="E393" s="447">
        <v>1460.48</v>
      </c>
      <c r="F393" s="451">
        <f t="shared" si="30"/>
        <v>1460.48</v>
      </c>
      <c r="G393" s="1128">
        <f t="shared" si="31"/>
        <v>1460.48</v>
      </c>
      <c r="H393" s="1417"/>
      <c r="I393" s="447"/>
      <c r="J393"/>
    </row>
    <row r="394" spans="1:10">
      <c r="A394" s="677" t="s">
        <v>2856</v>
      </c>
      <c r="B394" s="19" t="s">
        <v>189</v>
      </c>
      <c r="C394" s="19">
        <v>20</v>
      </c>
      <c r="D394" s="19">
        <v>1000</v>
      </c>
      <c r="E394" s="447">
        <v>1460.48</v>
      </c>
      <c r="F394" s="451">
        <f t="shared" si="30"/>
        <v>1460.48</v>
      </c>
      <c r="G394" s="1128">
        <f t="shared" si="31"/>
        <v>1460.48</v>
      </c>
      <c r="H394" s="1417"/>
      <c r="I394" s="447"/>
      <c r="J394"/>
    </row>
    <row r="395" spans="1:10">
      <c r="A395" s="677" t="s">
        <v>2857</v>
      </c>
      <c r="B395" s="19" t="s">
        <v>190</v>
      </c>
      <c r="C395" s="19">
        <v>15</v>
      </c>
      <c r="D395" s="19">
        <v>1000</v>
      </c>
      <c r="E395" s="447">
        <v>1528.24</v>
      </c>
      <c r="F395" s="451">
        <f t="shared" si="30"/>
        <v>1528.24</v>
      </c>
      <c r="G395" s="1128">
        <f t="shared" si="31"/>
        <v>1528.24</v>
      </c>
      <c r="H395" s="1417"/>
      <c r="I395" s="447"/>
      <c r="J395"/>
    </row>
    <row r="396" spans="1:10">
      <c r="A396" s="677" t="s">
        <v>2858</v>
      </c>
      <c r="B396" s="19" t="s">
        <v>200</v>
      </c>
      <c r="C396" s="19">
        <v>20</v>
      </c>
      <c r="D396" s="19">
        <v>500</v>
      </c>
      <c r="E396" s="447">
        <v>1128.4000000000001</v>
      </c>
      <c r="F396" s="451">
        <f t="shared" si="30"/>
        <v>1128.4000000000001</v>
      </c>
      <c r="G396" s="1128">
        <f t="shared" si="31"/>
        <v>1128.4000000000001</v>
      </c>
      <c r="H396" s="1417"/>
      <c r="I396" s="447"/>
      <c r="J396"/>
    </row>
    <row r="397" spans="1:10">
      <c r="A397" s="677" t="s">
        <v>2859</v>
      </c>
      <c r="B397" s="19" t="s">
        <v>242</v>
      </c>
      <c r="C397" s="19">
        <v>20</v>
      </c>
      <c r="D397" s="19">
        <v>250</v>
      </c>
      <c r="E397" s="447">
        <v>919.8</v>
      </c>
      <c r="F397" s="451">
        <f t="shared" si="30"/>
        <v>919.8</v>
      </c>
      <c r="G397" s="1128">
        <f t="shared" si="31"/>
        <v>919.8</v>
      </c>
      <c r="H397" s="1417"/>
      <c r="I397" s="447"/>
      <c r="J397"/>
    </row>
    <row r="398" spans="1:10">
      <c r="A398" s="677" t="s">
        <v>2860</v>
      </c>
      <c r="B398" s="19" t="s">
        <v>3171</v>
      </c>
      <c r="C398" s="19">
        <v>20</v>
      </c>
      <c r="D398" s="19">
        <v>250</v>
      </c>
      <c r="E398" s="447">
        <v>1172.68</v>
      </c>
      <c r="F398" s="451">
        <f t="shared" si="30"/>
        <v>1172.68</v>
      </c>
      <c r="G398" s="1128">
        <f t="shared" si="31"/>
        <v>1172.68</v>
      </c>
      <c r="H398" s="1417"/>
      <c r="I398" s="447"/>
      <c r="J398"/>
    </row>
    <row r="399" spans="1:10">
      <c r="A399" s="677" t="s">
        <v>2861</v>
      </c>
      <c r="B399" s="19" t="s">
        <v>3172</v>
      </c>
      <c r="C399" s="19">
        <v>8</v>
      </c>
      <c r="D399" s="19">
        <v>150</v>
      </c>
      <c r="E399" s="447">
        <v>1626.24</v>
      </c>
      <c r="F399" s="451">
        <f t="shared" si="30"/>
        <v>1626.24</v>
      </c>
      <c r="G399" s="1128">
        <f t="shared" si="31"/>
        <v>1626.24</v>
      </c>
      <c r="H399" s="1417"/>
      <c r="I399" s="447"/>
      <c r="J399"/>
    </row>
    <row r="400" spans="1:10" ht="13.5" thickBot="1">
      <c r="A400" s="678" t="s">
        <v>2862</v>
      </c>
      <c r="B400" s="214" t="s">
        <v>3416</v>
      </c>
      <c r="C400" s="214">
        <v>6</v>
      </c>
      <c r="D400" s="214">
        <v>100</v>
      </c>
      <c r="E400" s="447">
        <v>2032.8</v>
      </c>
      <c r="F400" s="1129">
        <f t="shared" si="30"/>
        <v>2032.8</v>
      </c>
      <c r="G400" s="1130">
        <f t="shared" si="31"/>
        <v>2032.8</v>
      </c>
      <c r="H400" s="1418"/>
      <c r="I400" s="447"/>
      <c r="J400"/>
    </row>
    <row r="401" spans="1:10" ht="13.5" thickBot="1">
      <c r="A401" s="754"/>
      <c r="B401" s="106"/>
      <c r="C401" s="106"/>
      <c r="D401" s="106"/>
      <c r="E401" s="602"/>
      <c r="F401" s="1138"/>
      <c r="G401" s="1131"/>
      <c r="H401" s="13"/>
      <c r="I401" s="447"/>
      <c r="J401"/>
    </row>
    <row r="402" spans="1:10" ht="15" customHeight="1">
      <c r="A402" s="766"/>
      <c r="B402" s="128"/>
      <c r="C402" s="64" t="s">
        <v>2678</v>
      </c>
      <c r="D402" s="1091"/>
      <c r="E402" s="428"/>
      <c r="F402" s="66"/>
      <c r="G402" s="1121"/>
      <c r="H402" s="128"/>
      <c r="I402" s="447"/>
      <c r="J402"/>
    </row>
    <row r="403" spans="1:10">
      <c r="A403" s="767"/>
      <c r="B403" s="16"/>
      <c r="C403" s="144"/>
      <c r="D403" s="144"/>
      <c r="E403" s="430"/>
      <c r="F403" s="71"/>
      <c r="G403" s="1123"/>
      <c r="H403" s="16"/>
      <c r="I403" s="447"/>
      <c r="J403"/>
    </row>
    <row r="404" spans="1:10">
      <c r="A404" s="767"/>
      <c r="B404" s="16"/>
      <c r="C404" s="144"/>
      <c r="D404" s="144"/>
      <c r="E404" s="430"/>
      <c r="F404" s="71"/>
      <c r="G404" s="1123"/>
      <c r="H404" s="16"/>
      <c r="I404" s="447"/>
      <c r="J404"/>
    </row>
    <row r="405" spans="1:10" ht="13.5" thickBot="1">
      <c r="A405" s="768"/>
      <c r="B405" s="136"/>
      <c r="C405" s="145"/>
      <c r="D405" s="145"/>
      <c r="E405" s="431"/>
      <c r="F405" s="74"/>
      <c r="G405" s="1124"/>
      <c r="H405" s="136"/>
      <c r="I405" s="447"/>
      <c r="J405"/>
    </row>
    <row r="406" spans="1:10" ht="31.5">
      <c r="A406" s="837" t="s">
        <v>1013</v>
      </c>
      <c r="B406" s="312" t="s">
        <v>1014</v>
      </c>
      <c r="C406" s="373" t="s">
        <v>3738</v>
      </c>
      <c r="D406" s="373" t="s">
        <v>2923</v>
      </c>
      <c r="E406" s="432" t="s">
        <v>3737</v>
      </c>
      <c r="F406" s="336" t="s">
        <v>2578</v>
      </c>
      <c r="G406" s="1118" t="s">
        <v>493</v>
      </c>
      <c r="H406" s="1415" t="s">
        <v>4003</v>
      </c>
      <c r="I406" s="447"/>
      <c r="J406"/>
    </row>
    <row r="407" spans="1:10" ht="13.5" thickBot="1">
      <c r="A407" s="837"/>
      <c r="B407" s="312"/>
      <c r="C407" s="373" t="s">
        <v>3032</v>
      </c>
      <c r="D407" s="374" t="s">
        <v>2428</v>
      </c>
      <c r="E407" s="437" t="s">
        <v>264</v>
      </c>
      <c r="F407" s="1125">
        <f>'Заказ, cкидки и курсы валют'!$I$12</f>
        <v>0</v>
      </c>
      <c r="G407" s="1119"/>
      <c r="H407" s="191"/>
      <c r="I407" s="447"/>
      <c r="J407"/>
    </row>
    <row r="408" spans="1:10">
      <c r="A408" s="838" t="s">
        <v>2863</v>
      </c>
      <c r="B408" s="862" t="s">
        <v>1027</v>
      </c>
      <c r="C408" s="862">
        <v>20</v>
      </c>
      <c r="D408" s="862">
        <v>1000</v>
      </c>
      <c r="E408" s="447">
        <v>739.2</v>
      </c>
      <c r="F408" s="1126">
        <f>ROUND(E408*(1-$F$11),2)</f>
        <v>739.2</v>
      </c>
      <c r="G408" s="1127">
        <f>F408</f>
        <v>739.2</v>
      </c>
      <c r="H408" s="1416"/>
      <c r="I408" s="447"/>
      <c r="J408"/>
    </row>
    <row r="409" spans="1:10">
      <c r="A409" s="677" t="s">
        <v>2864</v>
      </c>
      <c r="B409" s="19" t="s">
        <v>1329</v>
      </c>
      <c r="C409" s="19">
        <v>25</v>
      </c>
      <c r="D409" s="19">
        <v>1000</v>
      </c>
      <c r="E409" s="447">
        <v>800.8</v>
      </c>
      <c r="F409" s="451">
        <f t="shared" ref="F409:F415" si="32">ROUND(E409*(1-$F$11),2)</f>
        <v>800.8</v>
      </c>
      <c r="G409" s="1128">
        <f t="shared" ref="G409:G415" si="33">F409</f>
        <v>800.8</v>
      </c>
      <c r="H409" s="1417"/>
      <c r="I409" s="447"/>
      <c r="J409"/>
    </row>
    <row r="410" spans="1:10">
      <c r="A410" s="677" t="s">
        <v>2865</v>
      </c>
      <c r="B410" s="19" t="s">
        <v>3033</v>
      </c>
      <c r="C410" s="19">
        <v>25</v>
      </c>
      <c r="D410" s="19">
        <v>1000</v>
      </c>
      <c r="E410" s="447">
        <v>862.4</v>
      </c>
      <c r="F410" s="451">
        <f t="shared" si="32"/>
        <v>862.4</v>
      </c>
      <c r="G410" s="1128">
        <f t="shared" si="33"/>
        <v>862.4</v>
      </c>
      <c r="H410" s="1417"/>
      <c r="I410" s="447"/>
      <c r="J410"/>
    </row>
    <row r="411" spans="1:10">
      <c r="A411" s="677" t="s">
        <v>2866</v>
      </c>
      <c r="B411" s="19" t="s">
        <v>1330</v>
      </c>
      <c r="C411" s="19">
        <v>10</v>
      </c>
      <c r="D411" s="19">
        <v>1000</v>
      </c>
      <c r="E411" s="447">
        <v>924</v>
      </c>
      <c r="F411" s="451">
        <f t="shared" si="32"/>
        <v>924</v>
      </c>
      <c r="G411" s="1128">
        <f t="shared" si="33"/>
        <v>924</v>
      </c>
      <c r="H411" s="1417"/>
      <c r="I411" s="447"/>
      <c r="J411"/>
    </row>
    <row r="412" spans="1:10">
      <c r="A412" s="677" t="s">
        <v>2867</v>
      </c>
      <c r="B412" s="19" t="s">
        <v>3034</v>
      </c>
      <c r="C412" s="19">
        <v>20</v>
      </c>
      <c r="D412" s="19">
        <v>500</v>
      </c>
      <c r="E412" s="447">
        <v>646.79999999999995</v>
      </c>
      <c r="F412" s="451">
        <f t="shared" si="32"/>
        <v>646.79999999999995</v>
      </c>
      <c r="G412" s="1128">
        <f t="shared" si="33"/>
        <v>646.79999999999995</v>
      </c>
      <c r="H412" s="1417"/>
      <c r="I412" s="447"/>
      <c r="J412"/>
    </row>
    <row r="413" spans="1:10">
      <c r="A413" s="677" t="s">
        <v>2868</v>
      </c>
      <c r="B413" s="19" t="s">
        <v>85</v>
      </c>
      <c r="C413" s="19">
        <v>20</v>
      </c>
      <c r="D413" s="19">
        <v>500</v>
      </c>
      <c r="E413" s="447">
        <v>847</v>
      </c>
      <c r="F413" s="451">
        <f t="shared" si="32"/>
        <v>847</v>
      </c>
      <c r="G413" s="1128">
        <f t="shared" si="33"/>
        <v>847</v>
      </c>
      <c r="H413" s="1417"/>
      <c r="I413" s="447"/>
      <c r="J413"/>
    </row>
    <row r="414" spans="1:10">
      <c r="A414" s="677" t="s">
        <v>2869</v>
      </c>
      <c r="B414" s="19" t="s">
        <v>3035</v>
      </c>
      <c r="C414" s="19">
        <v>8</v>
      </c>
      <c r="D414" s="19">
        <v>500</v>
      </c>
      <c r="E414" s="447">
        <v>1108.8</v>
      </c>
      <c r="F414" s="451">
        <f t="shared" si="32"/>
        <v>1108.8</v>
      </c>
      <c r="G414" s="1128">
        <f t="shared" si="33"/>
        <v>1108.8</v>
      </c>
      <c r="H414" s="1417"/>
      <c r="I414" s="447"/>
      <c r="J414"/>
    </row>
    <row r="415" spans="1:10" ht="13.5" thickBot="1">
      <c r="A415" s="678" t="s">
        <v>2870</v>
      </c>
      <c r="B415" s="214" t="s">
        <v>974</v>
      </c>
      <c r="C415" s="214">
        <v>8</v>
      </c>
      <c r="D415" s="214">
        <v>250</v>
      </c>
      <c r="E415" s="447">
        <v>762.44</v>
      </c>
      <c r="F415" s="1129">
        <f t="shared" si="32"/>
        <v>762.44</v>
      </c>
      <c r="G415" s="1130">
        <f t="shared" si="33"/>
        <v>762.44</v>
      </c>
      <c r="H415" s="1418"/>
      <c r="I415" s="447"/>
      <c r="J415"/>
    </row>
    <row r="416" spans="1:10">
      <c r="A416" s="754"/>
      <c r="B416" s="106"/>
      <c r="C416" s="106"/>
      <c r="D416" s="106"/>
      <c r="E416" s="945"/>
      <c r="F416" s="1138"/>
      <c r="G416" s="1138"/>
      <c r="H416" s="13"/>
      <c r="I416" s="447"/>
      <c r="J416"/>
    </row>
    <row r="417" spans="1:10" ht="13.5" thickBot="1">
      <c r="A417" s="754"/>
      <c r="B417" s="106"/>
      <c r="C417" s="106"/>
      <c r="D417" s="106"/>
      <c r="E417" s="602"/>
      <c r="F417" s="1138"/>
      <c r="G417" s="1131"/>
      <c r="H417" s="13"/>
      <c r="I417" s="447"/>
      <c r="J417"/>
    </row>
    <row r="418" spans="1:10" ht="21.75" customHeight="1">
      <c r="A418" s="2934" t="s">
        <v>6639</v>
      </c>
      <c r="B418" s="2935"/>
      <c r="C418" s="2935"/>
      <c r="D418" s="2935"/>
      <c r="E418" s="2935"/>
      <c r="F418" s="2935"/>
      <c r="G418" s="2935"/>
      <c r="H418" s="2936"/>
      <c r="I418" s="447"/>
      <c r="J418"/>
    </row>
    <row r="419" spans="1:10">
      <c r="A419" s="767"/>
      <c r="B419" s="16"/>
      <c r="C419" s="144"/>
      <c r="D419" s="144"/>
      <c r="E419" s="430"/>
      <c r="F419" s="71"/>
      <c r="G419" s="1123"/>
      <c r="H419" s="16"/>
      <c r="I419" s="447"/>
      <c r="J419"/>
    </row>
    <row r="420" spans="1:10">
      <c r="A420" s="767"/>
      <c r="B420" s="16"/>
      <c r="C420" s="144"/>
      <c r="D420" s="144"/>
      <c r="E420" s="430"/>
      <c r="F420" s="71"/>
      <c r="G420" s="1123"/>
      <c r="H420" s="16"/>
      <c r="I420" s="447"/>
      <c r="J420"/>
    </row>
    <row r="421" spans="1:10" ht="13.5" thickBot="1">
      <c r="A421" s="768"/>
      <c r="B421" s="136"/>
      <c r="C421" s="145"/>
      <c r="D421" s="145"/>
      <c r="E421" s="431"/>
      <c r="F421" s="74"/>
      <c r="G421" s="1124"/>
      <c r="H421" s="136"/>
      <c r="I421" s="447"/>
      <c r="J421"/>
    </row>
    <row r="422" spans="1:10" ht="31.5">
      <c r="A422" s="837" t="s">
        <v>1013</v>
      </c>
      <c r="B422" s="312" t="s">
        <v>1014</v>
      </c>
      <c r="C422" s="373" t="s">
        <v>3738</v>
      </c>
      <c r="D422" s="373" t="s">
        <v>2923</v>
      </c>
      <c r="E422" s="432" t="s">
        <v>3737</v>
      </c>
      <c r="F422" s="336" t="s">
        <v>2578</v>
      </c>
      <c r="G422" s="1118" t="s">
        <v>493</v>
      </c>
      <c r="H422" s="1415" t="s">
        <v>4003</v>
      </c>
      <c r="I422" s="447"/>
      <c r="J422"/>
    </row>
    <row r="423" spans="1:10" ht="13.5" thickBot="1">
      <c r="A423" s="837"/>
      <c r="B423" s="312"/>
      <c r="C423" s="373" t="s">
        <v>3032</v>
      </c>
      <c r="D423" s="374" t="s">
        <v>2428</v>
      </c>
      <c r="E423" s="437" t="s">
        <v>264</v>
      </c>
      <c r="F423" s="1125">
        <f>'Заказ, cкидки и курсы валют'!$I$12</f>
        <v>0</v>
      </c>
      <c r="G423" s="1119"/>
      <c r="H423" s="191"/>
      <c r="I423" s="447"/>
      <c r="J423"/>
    </row>
    <row r="424" spans="1:10">
      <c r="A424" s="838" t="s">
        <v>5218</v>
      </c>
      <c r="B424" s="862" t="s">
        <v>1027</v>
      </c>
      <c r="C424" s="862">
        <v>20</v>
      </c>
      <c r="D424" s="862">
        <v>1000</v>
      </c>
      <c r="E424" s="447">
        <v>739.2</v>
      </c>
      <c r="F424" s="1126">
        <f>ROUND(E424*(1-$F$11),2)</f>
        <v>739.2</v>
      </c>
      <c r="G424" s="1127">
        <f>F424</f>
        <v>739.2</v>
      </c>
      <c r="H424" s="1416"/>
      <c r="I424" s="447"/>
      <c r="J424"/>
    </row>
    <row r="425" spans="1:10">
      <c r="A425" s="677" t="s">
        <v>5219</v>
      </c>
      <c r="B425" s="19" t="s">
        <v>1329</v>
      </c>
      <c r="C425" s="19">
        <v>25</v>
      </c>
      <c r="D425" s="19">
        <v>1000</v>
      </c>
      <c r="E425" s="447">
        <v>800.8</v>
      </c>
      <c r="F425" s="451">
        <f t="shared" ref="F425:F431" si="34">ROUND(E425*(1-$F$11),2)</f>
        <v>800.8</v>
      </c>
      <c r="G425" s="1128">
        <f t="shared" ref="G425:G431" si="35">F425</f>
        <v>800.8</v>
      </c>
      <c r="H425" s="1417"/>
      <c r="I425" s="447"/>
      <c r="J425"/>
    </row>
    <row r="426" spans="1:10">
      <c r="A426" s="677" t="s">
        <v>5220</v>
      </c>
      <c r="B426" s="19" t="s">
        <v>3033</v>
      </c>
      <c r="C426" s="19">
        <v>25</v>
      </c>
      <c r="D426" s="19">
        <v>1000</v>
      </c>
      <c r="E426" s="447">
        <v>862.4</v>
      </c>
      <c r="F426" s="451">
        <f t="shared" si="34"/>
        <v>862.4</v>
      </c>
      <c r="G426" s="1128">
        <f t="shared" si="35"/>
        <v>862.4</v>
      </c>
      <c r="H426" s="1417"/>
      <c r="I426" s="447"/>
      <c r="J426"/>
    </row>
    <row r="427" spans="1:10">
      <c r="A427" s="677" t="s">
        <v>5221</v>
      </c>
      <c r="B427" s="19" t="s">
        <v>1330</v>
      </c>
      <c r="C427" s="19">
        <v>10</v>
      </c>
      <c r="D427" s="19">
        <v>1000</v>
      </c>
      <c r="E427" s="447">
        <v>924.4</v>
      </c>
      <c r="F427" s="451">
        <f t="shared" si="34"/>
        <v>924.4</v>
      </c>
      <c r="G427" s="1128">
        <f t="shared" si="35"/>
        <v>924.4</v>
      </c>
      <c r="H427" s="1417"/>
      <c r="I427" s="447"/>
      <c r="J427"/>
    </row>
    <row r="428" spans="1:10">
      <c r="A428" s="677" t="s">
        <v>5222</v>
      </c>
      <c r="B428" s="19" t="s">
        <v>3034</v>
      </c>
      <c r="C428" s="19">
        <v>20</v>
      </c>
      <c r="D428" s="19">
        <v>500</v>
      </c>
      <c r="E428" s="447">
        <v>646.79999999999995</v>
      </c>
      <c r="F428" s="451">
        <f t="shared" si="34"/>
        <v>646.79999999999995</v>
      </c>
      <c r="G428" s="1128">
        <f t="shared" si="35"/>
        <v>646.79999999999995</v>
      </c>
      <c r="H428" s="1417"/>
      <c r="I428" s="447"/>
      <c r="J428"/>
    </row>
    <row r="429" spans="1:10">
      <c r="A429" s="677" t="s">
        <v>5223</v>
      </c>
      <c r="B429" s="19" t="s">
        <v>85</v>
      </c>
      <c r="C429" s="19">
        <v>20</v>
      </c>
      <c r="D429" s="19">
        <v>500</v>
      </c>
      <c r="E429" s="447">
        <v>847</v>
      </c>
      <c r="F429" s="451">
        <f t="shared" si="34"/>
        <v>847</v>
      </c>
      <c r="G429" s="1128">
        <f t="shared" si="35"/>
        <v>847</v>
      </c>
      <c r="H429" s="1417"/>
      <c r="I429" s="447"/>
      <c r="J429"/>
    </row>
    <row r="430" spans="1:10">
      <c r="A430" s="677" t="s">
        <v>5224</v>
      </c>
      <c r="B430" s="19" t="s">
        <v>3035</v>
      </c>
      <c r="C430" s="19">
        <v>8</v>
      </c>
      <c r="D430" s="19">
        <v>500</v>
      </c>
      <c r="E430" s="447">
        <v>1108.8</v>
      </c>
      <c r="F430" s="451">
        <f t="shared" si="34"/>
        <v>1108.8</v>
      </c>
      <c r="G430" s="1128">
        <f t="shared" si="35"/>
        <v>1108.8</v>
      </c>
      <c r="H430" s="1417"/>
      <c r="I430" s="447"/>
      <c r="J430"/>
    </row>
    <row r="431" spans="1:10" ht="13.5" thickBot="1">
      <c r="A431" s="678" t="s">
        <v>5225</v>
      </c>
      <c r="B431" s="214" t="s">
        <v>974</v>
      </c>
      <c r="C431" s="214">
        <v>8</v>
      </c>
      <c r="D431" s="214">
        <v>250</v>
      </c>
      <c r="E431" s="447">
        <v>762.44</v>
      </c>
      <c r="F431" s="1129">
        <f t="shared" si="34"/>
        <v>762.44</v>
      </c>
      <c r="G431" s="1130">
        <f t="shared" si="35"/>
        <v>762.44</v>
      </c>
      <c r="H431" s="1418"/>
      <c r="I431" s="447"/>
      <c r="J431"/>
    </row>
    <row r="432" spans="1:10" ht="13.5" thickBot="1">
      <c r="A432" s="754"/>
      <c r="B432" s="106"/>
      <c r="C432" s="106"/>
      <c r="D432" s="106"/>
      <c r="E432" s="447"/>
      <c r="F432" s="1138"/>
      <c r="G432" s="1131"/>
      <c r="H432" s="13"/>
      <c r="I432" s="447"/>
      <c r="J432"/>
    </row>
    <row r="433" spans="1:10" ht="21.75" customHeight="1">
      <c r="A433" s="2934" t="s">
        <v>11259</v>
      </c>
      <c r="B433" s="2935"/>
      <c r="C433" s="2935"/>
      <c r="D433" s="2935"/>
      <c r="E433" s="2935"/>
      <c r="F433" s="2935"/>
      <c r="G433" s="2935"/>
      <c r="H433" s="2936"/>
      <c r="I433" s="447"/>
      <c r="J433"/>
    </row>
    <row r="434" spans="1:10">
      <c r="A434" s="767"/>
      <c r="B434" s="16"/>
      <c r="C434" s="144"/>
      <c r="D434" s="144"/>
      <c r="E434" s="430"/>
      <c r="F434" s="71"/>
      <c r="G434" s="1123"/>
      <c r="H434" s="16"/>
      <c r="I434" s="447"/>
      <c r="J434"/>
    </row>
    <row r="435" spans="1:10">
      <c r="A435" s="767"/>
      <c r="B435" s="16"/>
      <c r="C435" s="144"/>
      <c r="D435" s="144"/>
      <c r="E435" s="430"/>
      <c r="F435" s="71"/>
      <c r="G435" s="1123"/>
      <c r="H435" s="16"/>
      <c r="I435" s="447"/>
      <c r="J435"/>
    </row>
    <row r="436" spans="1:10" ht="51.75" customHeight="1" thickBot="1">
      <c r="A436" s="768"/>
      <c r="B436" s="136"/>
      <c r="C436" s="145"/>
      <c r="D436" s="145"/>
      <c r="E436" s="431"/>
      <c r="F436" s="74"/>
      <c r="G436" s="1124"/>
      <c r="H436" s="136"/>
      <c r="I436" s="447"/>
      <c r="J436"/>
    </row>
    <row r="437" spans="1:10" ht="31.5">
      <c r="A437" s="837" t="s">
        <v>1013</v>
      </c>
      <c r="B437" s="312" t="s">
        <v>1014</v>
      </c>
      <c r="C437" s="373" t="s">
        <v>3738</v>
      </c>
      <c r="D437" s="373" t="s">
        <v>2923</v>
      </c>
      <c r="E437" s="432" t="s">
        <v>3737</v>
      </c>
      <c r="F437" s="336" t="s">
        <v>2578</v>
      </c>
      <c r="G437" s="1118" t="s">
        <v>493</v>
      </c>
      <c r="H437" s="1415" t="s">
        <v>4003</v>
      </c>
      <c r="I437" s="447"/>
      <c r="J437"/>
    </row>
    <row r="438" spans="1:10" ht="13.5" thickBot="1">
      <c r="A438" s="837"/>
      <c r="B438" s="312"/>
      <c r="C438" s="373" t="s">
        <v>3032</v>
      </c>
      <c r="D438" s="374" t="s">
        <v>2428</v>
      </c>
      <c r="E438" s="437" t="s">
        <v>264</v>
      </c>
      <c r="F438" s="1125">
        <f>'Заказ, cкидки и курсы валют'!$I$12</f>
        <v>0</v>
      </c>
      <c r="G438" s="1119"/>
      <c r="H438" s="191"/>
      <c r="I438" s="447"/>
      <c r="J438"/>
    </row>
    <row r="439" spans="1:10">
      <c r="A439" s="838" t="s">
        <v>11255</v>
      </c>
      <c r="B439" s="862" t="s">
        <v>11257</v>
      </c>
      <c r="C439" s="862">
        <v>20</v>
      </c>
      <c r="D439" s="862">
        <v>1000</v>
      </c>
      <c r="E439" s="447">
        <v>1008</v>
      </c>
      <c r="F439" s="1126">
        <f>ROUND(E439*(1-$F$11),2)</f>
        <v>1008</v>
      </c>
      <c r="G439" s="1127">
        <f>F439</f>
        <v>1008</v>
      </c>
      <c r="H439" s="1416"/>
      <c r="I439" s="447"/>
      <c r="J439"/>
    </row>
    <row r="440" spans="1:10">
      <c r="A440" s="677" t="s">
        <v>11256</v>
      </c>
      <c r="B440" s="19" t="s">
        <v>11258</v>
      </c>
      <c r="C440" s="19">
        <v>20</v>
      </c>
      <c r="D440" s="19">
        <v>1000</v>
      </c>
      <c r="E440" s="447">
        <v>1568</v>
      </c>
      <c r="F440" s="451">
        <f t="shared" ref="F440" si="36">ROUND(E440*(1-$F$11),2)</f>
        <v>1568</v>
      </c>
      <c r="G440" s="1128">
        <f t="shared" ref="G440" si="37">F440</f>
        <v>1568</v>
      </c>
      <c r="H440" s="1417"/>
      <c r="I440" s="447"/>
      <c r="J440"/>
    </row>
    <row r="441" spans="1:10" thickBot="1">
      <c r="A441"/>
      <c r="D441" s="421"/>
      <c r="E441" s="1132"/>
      <c r="G441"/>
      <c r="J441"/>
    </row>
    <row r="442" spans="1:10" ht="18">
      <c r="A442" s="766"/>
      <c r="B442" s="64" t="s">
        <v>4587</v>
      </c>
      <c r="C442" s="64"/>
      <c r="D442" s="64"/>
      <c r="E442" s="428"/>
      <c r="F442" s="1091"/>
      <c r="G442" s="66"/>
      <c r="H442" s="67"/>
      <c r="I442" s="447"/>
      <c r="J442"/>
    </row>
    <row r="443" spans="1:10" ht="18">
      <c r="A443" s="767"/>
      <c r="B443" s="81"/>
      <c r="C443" s="81"/>
      <c r="D443" s="81"/>
      <c r="E443" s="429" t="s">
        <v>4588</v>
      </c>
      <c r="F443" s="1134"/>
      <c r="G443" s="1134"/>
      <c r="H443" s="83"/>
      <c r="I443" s="447"/>
      <c r="J443"/>
    </row>
    <row r="444" spans="1:10">
      <c r="A444" s="767"/>
      <c r="B444" s="16"/>
      <c r="C444" s="144"/>
      <c r="D444" s="144"/>
      <c r="E444" s="430"/>
      <c r="F444" s="71"/>
      <c r="G444" s="1123"/>
      <c r="H444" s="16"/>
      <c r="I444" s="447"/>
      <c r="J444"/>
    </row>
    <row r="445" spans="1:10">
      <c r="A445" s="767"/>
      <c r="B445" s="16"/>
      <c r="C445" s="144"/>
      <c r="D445" s="144"/>
      <c r="E445" s="430"/>
      <c r="F445" s="71"/>
      <c r="G445" s="1123"/>
      <c r="H445" s="16"/>
      <c r="I445" s="447"/>
      <c r="J445"/>
    </row>
    <row r="446" spans="1:10">
      <c r="A446" s="767"/>
      <c r="B446" s="16"/>
      <c r="C446" s="144"/>
      <c r="D446" s="144"/>
      <c r="E446" s="430"/>
      <c r="F446" s="71"/>
      <c r="G446" s="1123"/>
      <c r="H446" s="16"/>
      <c r="I446" s="447"/>
      <c r="J446"/>
    </row>
    <row r="447" spans="1:10" ht="13.5" thickBot="1">
      <c r="A447" s="768"/>
      <c r="B447" s="136"/>
      <c r="C447" s="145"/>
      <c r="D447" s="145"/>
      <c r="E447" s="431"/>
      <c r="F447" s="74"/>
      <c r="G447" s="1124"/>
      <c r="H447" s="136"/>
      <c r="I447" s="447"/>
      <c r="J447"/>
    </row>
    <row r="448" spans="1:10" ht="32" thickBot="1">
      <c r="A448" s="837" t="s">
        <v>1013</v>
      </c>
      <c r="B448" s="312" t="s">
        <v>1014</v>
      </c>
      <c r="C448" s="373" t="s">
        <v>3738</v>
      </c>
      <c r="D448" s="373" t="s">
        <v>2923</v>
      </c>
      <c r="E448" s="955" t="s">
        <v>3737</v>
      </c>
      <c r="F448" s="336" t="s">
        <v>2578</v>
      </c>
      <c r="G448" s="1118" t="s">
        <v>493</v>
      </c>
      <c r="H448" s="1415" t="s">
        <v>4003</v>
      </c>
      <c r="I448" s="447"/>
      <c r="J448"/>
    </row>
    <row r="449" spans="1:10" ht="13.5" thickBot="1">
      <c r="A449" s="842"/>
      <c r="B449" s="151"/>
      <c r="C449" s="918" t="s">
        <v>3036</v>
      </c>
      <c r="D449" s="306" t="s">
        <v>2428</v>
      </c>
      <c r="E449" s="660" t="s">
        <v>264</v>
      </c>
      <c r="F449" s="1135">
        <f>'Заказ, cкидки и курсы валют'!$I$12</f>
        <v>0</v>
      </c>
      <c r="G449" s="769"/>
      <c r="H449" s="192"/>
      <c r="I449" s="447"/>
      <c r="J449"/>
    </row>
    <row r="450" spans="1:10">
      <c r="A450" s="677" t="s">
        <v>2463</v>
      </c>
      <c r="B450" s="520" t="s">
        <v>202</v>
      </c>
      <c r="C450" s="520">
        <v>45</v>
      </c>
      <c r="D450" s="520">
        <v>50</v>
      </c>
      <c r="E450" s="447">
        <v>629.72</v>
      </c>
      <c r="F450" s="451">
        <f>ROUND(E450*(1-$F$11),2)</f>
        <v>629.72</v>
      </c>
      <c r="G450" s="1128">
        <f>F450</f>
        <v>629.72</v>
      </c>
      <c r="H450" s="1423"/>
      <c r="I450" s="447"/>
      <c r="J450"/>
    </row>
    <row r="451" spans="1:10">
      <c r="A451" s="677" t="s">
        <v>509</v>
      </c>
      <c r="B451" s="520" t="s">
        <v>203</v>
      </c>
      <c r="C451" s="520">
        <v>45</v>
      </c>
      <c r="D451" s="520">
        <v>50</v>
      </c>
      <c r="E451" s="447">
        <v>808.92</v>
      </c>
      <c r="F451" s="451">
        <f t="shared" ref="F451:F454" si="38">ROUND(E451*(1-$F$11),2)</f>
        <v>808.92</v>
      </c>
      <c r="G451" s="1128">
        <f t="shared" ref="G451:G454" si="39">F451</f>
        <v>808.92</v>
      </c>
      <c r="H451" s="1423"/>
      <c r="I451" s="447"/>
      <c r="J451"/>
    </row>
    <row r="452" spans="1:10">
      <c r="A452" s="677" t="s">
        <v>510</v>
      </c>
      <c r="B452" s="520" t="s">
        <v>204</v>
      </c>
      <c r="C452" s="520">
        <v>40</v>
      </c>
      <c r="D452" s="520">
        <v>50</v>
      </c>
      <c r="E452" s="447">
        <v>808.92</v>
      </c>
      <c r="F452" s="451">
        <f t="shared" si="38"/>
        <v>808.92</v>
      </c>
      <c r="G452" s="1128">
        <f t="shared" si="39"/>
        <v>808.92</v>
      </c>
      <c r="H452" s="1423"/>
      <c r="I452" s="447"/>
      <c r="J452"/>
    </row>
    <row r="453" spans="1:10">
      <c r="A453" s="677" t="s">
        <v>511</v>
      </c>
      <c r="B453" s="520" t="s">
        <v>205</v>
      </c>
      <c r="C453" s="520">
        <v>30</v>
      </c>
      <c r="D453" s="520">
        <v>50</v>
      </c>
      <c r="E453" s="447">
        <v>846.44</v>
      </c>
      <c r="F453" s="451">
        <f t="shared" si="38"/>
        <v>846.44</v>
      </c>
      <c r="G453" s="1128">
        <f t="shared" si="39"/>
        <v>846.44</v>
      </c>
      <c r="H453" s="1423"/>
      <c r="I453" s="447"/>
      <c r="J453"/>
    </row>
    <row r="454" spans="1:10">
      <c r="A454" s="677" t="s">
        <v>512</v>
      </c>
      <c r="B454" s="520" t="s">
        <v>206</v>
      </c>
      <c r="C454" s="520">
        <v>30</v>
      </c>
      <c r="D454" s="520">
        <v>50</v>
      </c>
      <c r="E454" s="447">
        <v>895.44</v>
      </c>
      <c r="F454" s="451">
        <f t="shared" si="38"/>
        <v>895.44</v>
      </c>
      <c r="G454" s="1128">
        <f t="shared" si="39"/>
        <v>895.44</v>
      </c>
      <c r="H454" s="1423"/>
      <c r="I454" s="447"/>
      <c r="J454"/>
    </row>
    <row r="455" spans="1:10">
      <c r="A455" s="754"/>
      <c r="B455" s="106"/>
      <c r="C455" s="106"/>
      <c r="D455" s="106"/>
      <c r="E455" s="602"/>
      <c r="F455" s="1138"/>
      <c r="G455" s="1131"/>
      <c r="H455" s="13"/>
      <c r="I455" s="447"/>
      <c r="J455"/>
    </row>
    <row r="456" spans="1:10" ht="13.5" thickBot="1">
      <c r="A456" s="754"/>
      <c r="B456" s="106"/>
      <c r="C456" s="106"/>
      <c r="D456" s="106"/>
      <c r="E456" s="602"/>
      <c r="F456" s="1138"/>
      <c r="G456" s="1131"/>
      <c r="H456" s="13"/>
      <c r="I456" s="447"/>
      <c r="J456"/>
    </row>
    <row r="457" spans="1:10" ht="18">
      <c r="A457" s="766"/>
      <c r="B457" s="64" t="s">
        <v>4589</v>
      </c>
      <c r="C457" s="64"/>
      <c r="D457" s="64"/>
      <c r="E457" s="428"/>
      <c r="F457" s="1091"/>
      <c r="G457" s="66"/>
      <c r="H457" s="67"/>
      <c r="I457" s="447"/>
      <c r="J457"/>
    </row>
    <row r="458" spans="1:10" ht="18">
      <c r="A458" s="767"/>
      <c r="B458" s="81"/>
      <c r="C458" s="81"/>
      <c r="D458" s="81"/>
      <c r="E458" s="429" t="s">
        <v>4588</v>
      </c>
      <c r="F458" s="1134"/>
      <c r="G458" s="1134"/>
      <c r="H458" s="83"/>
      <c r="I458" s="447"/>
      <c r="J458"/>
    </row>
    <row r="459" spans="1:10">
      <c r="A459" s="767"/>
      <c r="B459" s="16"/>
      <c r="C459" s="144"/>
      <c r="D459" s="144"/>
      <c r="E459" s="430"/>
      <c r="F459" s="71"/>
      <c r="G459" s="1123"/>
      <c r="H459" s="16"/>
      <c r="I459" s="447"/>
      <c r="J459"/>
    </row>
    <row r="460" spans="1:10">
      <c r="A460" s="767"/>
      <c r="B460" s="16"/>
      <c r="C460" s="144"/>
      <c r="D460" s="144"/>
      <c r="E460" s="430"/>
      <c r="F460" s="71"/>
      <c r="G460" s="1123"/>
      <c r="H460" s="16"/>
      <c r="I460" s="447"/>
      <c r="J460"/>
    </row>
    <row r="461" spans="1:10" ht="13.5" thickBot="1">
      <c r="A461" s="768"/>
      <c r="B461" s="136"/>
      <c r="C461" s="145"/>
      <c r="D461" s="145"/>
      <c r="E461" s="431"/>
      <c r="F461" s="74"/>
      <c r="G461" s="1124"/>
      <c r="H461" s="136"/>
      <c r="I461" s="447"/>
      <c r="J461"/>
    </row>
    <row r="462" spans="1:10" ht="31.5">
      <c r="A462" s="837" t="s">
        <v>1013</v>
      </c>
      <c r="B462" s="312" t="s">
        <v>1014</v>
      </c>
      <c r="C462" s="373" t="s">
        <v>3738</v>
      </c>
      <c r="D462" s="373" t="s">
        <v>2923</v>
      </c>
      <c r="E462" s="432" t="s">
        <v>3737</v>
      </c>
      <c r="F462" s="336" t="s">
        <v>2578</v>
      </c>
      <c r="G462" s="1118" t="s">
        <v>493</v>
      </c>
      <c r="H462" s="1415" t="s">
        <v>4003</v>
      </c>
      <c r="I462" s="447"/>
      <c r="J462"/>
    </row>
    <row r="463" spans="1:10" ht="13.5" thickBot="1">
      <c r="A463" s="837"/>
      <c r="B463" s="312"/>
      <c r="C463" s="373" t="s">
        <v>3036</v>
      </c>
      <c r="D463" s="374" t="s">
        <v>2428</v>
      </c>
      <c r="E463" s="433" t="s">
        <v>264</v>
      </c>
      <c r="F463" s="1125">
        <f>'Заказ, cкидки и курсы валют'!$I$12</f>
        <v>0</v>
      </c>
      <c r="G463" s="1119"/>
      <c r="H463" s="191"/>
      <c r="I463" s="447"/>
      <c r="J463"/>
    </row>
    <row r="464" spans="1:10">
      <c r="A464" s="1153" t="s">
        <v>2464</v>
      </c>
      <c r="B464" s="865" t="s">
        <v>202</v>
      </c>
      <c r="C464" s="865">
        <v>45</v>
      </c>
      <c r="D464" s="865">
        <v>50</v>
      </c>
      <c r="E464" s="447">
        <v>629.72</v>
      </c>
      <c r="F464" s="1149">
        <f>ROUND(E464*(1-$F$11),2)</f>
        <v>629.72</v>
      </c>
      <c r="G464" s="1150">
        <f>F464</f>
        <v>629.72</v>
      </c>
      <c r="H464" s="1425"/>
      <c r="I464" s="447"/>
      <c r="J464"/>
    </row>
    <row r="465" spans="1:10">
      <c r="A465" s="677" t="s">
        <v>513</v>
      </c>
      <c r="B465" s="520" t="s">
        <v>203</v>
      </c>
      <c r="C465" s="520">
        <v>45</v>
      </c>
      <c r="D465" s="520">
        <v>50</v>
      </c>
      <c r="E465" s="447">
        <v>808.92</v>
      </c>
      <c r="F465" s="1151">
        <f t="shared" ref="F465:F473" si="40">ROUND(E465*(1-$F$11),2)</f>
        <v>808.92</v>
      </c>
      <c r="G465" s="1152">
        <f t="shared" ref="G465:G473" si="41">F465</f>
        <v>808.92</v>
      </c>
      <c r="H465" s="1423"/>
      <c r="I465" s="447"/>
      <c r="J465"/>
    </row>
    <row r="466" spans="1:10">
      <c r="A466" s="677" t="s">
        <v>514</v>
      </c>
      <c r="B466" s="19" t="s">
        <v>204</v>
      </c>
      <c r="C466" s="19">
        <v>40</v>
      </c>
      <c r="D466" s="19">
        <v>50</v>
      </c>
      <c r="E466" s="447">
        <v>808.92</v>
      </c>
      <c r="F466" s="451">
        <f t="shared" si="40"/>
        <v>808.92</v>
      </c>
      <c r="G466" s="1128">
        <f t="shared" si="41"/>
        <v>808.92</v>
      </c>
      <c r="H466" s="1417"/>
      <c r="I466" s="447"/>
      <c r="J466"/>
    </row>
    <row r="467" spans="1:10">
      <c r="A467" s="677" t="s">
        <v>515</v>
      </c>
      <c r="B467" s="19" t="s">
        <v>205</v>
      </c>
      <c r="C467" s="19">
        <v>30</v>
      </c>
      <c r="D467" s="19">
        <v>50</v>
      </c>
      <c r="E467" s="447">
        <v>846.44</v>
      </c>
      <c r="F467" s="451">
        <f t="shared" si="40"/>
        <v>846.44</v>
      </c>
      <c r="G467" s="1128">
        <f t="shared" si="41"/>
        <v>846.44</v>
      </c>
      <c r="H467" s="1417"/>
      <c r="I467" s="447"/>
      <c r="J467"/>
    </row>
    <row r="468" spans="1:10">
      <c r="A468" s="677" t="s">
        <v>516</v>
      </c>
      <c r="B468" s="19" t="s">
        <v>206</v>
      </c>
      <c r="C468" s="19">
        <v>30</v>
      </c>
      <c r="D468" s="19">
        <v>50</v>
      </c>
      <c r="E468" s="447">
        <v>895.44</v>
      </c>
      <c r="F468" s="451">
        <f t="shared" si="40"/>
        <v>895.44</v>
      </c>
      <c r="G468" s="1128">
        <f t="shared" si="41"/>
        <v>895.44</v>
      </c>
      <c r="H468" s="1417"/>
      <c r="I468" s="447"/>
      <c r="J468"/>
    </row>
    <row r="469" spans="1:10">
      <c r="A469" s="677" t="s">
        <v>517</v>
      </c>
      <c r="B469" s="19" t="s">
        <v>208</v>
      </c>
      <c r="C469" s="19">
        <v>14</v>
      </c>
      <c r="D469" s="19">
        <v>50</v>
      </c>
      <c r="E469" s="447">
        <v>1030.96</v>
      </c>
      <c r="F469" s="451">
        <f t="shared" si="40"/>
        <v>1030.96</v>
      </c>
      <c r="G469" s="1128">
        <f t="shared" si="41"/>
        <v>1030.96</v>
      </c>
      <c r="H469" s="1417"/>
      <c r="I469" s="447"/>
      <c r="J469"/>
    </row>
    <row r="470" spans="1:10">
      <c r="A470" s="677" t="s">
        <v>5210</v>
      </c>
      <c r="B470" s="520" t="s">
        <v>1295</v>
      </c>
      <c r="C470" s="520">
        <v>50</v>
      </c>
      <c r="D470" s="520">
        <v>50</v>
      </c>
      <c r="E470" s="447">
        <v>814.24</v>
      </c>
      <c r="F470" s="451">
        <f t="shared" si="40"/>
        <v>814.24</v>
      </c>
      <c r="G470" s="1128">
        <f t="shared" si="41"/>
        <v>814.24</v>
      </c>
      <c r="H470" s="1423"/>
      <c r="I470" s="447"/>
      <c r="J470"/>
    </row>
    <row r="471" spans="1:10">
      <c r="A471" s="677" t="s">
        <v>5211</v>
      </c>
      <c r="B471" s="520" t="s">
        <v>1296</v>
      </c>
      <c r="C471" s="520">
        <v>50</v>
      </c>
      <c r="D471" s="520">
        <v>50</v>
      </c>
      <c r="E471" s="447">
        <v>911.4</v>
      </c>
      <c r="F471" s="451">
        <f t="shared" si="40"/>
        <v>911.4</v>
      </c>
      <c r="G471" s="1128">
        <f t="shared" si="41"/>
        <v>911.4</v>
      </c>
      <c r="H471" s="1423"/>
      <c r="I471" s="447"/>
      <c r="J471"/>
    </row>
    <row r="472" spans="1:10">
      <c r="A472" s="677" t="s">
        <v>518</v>
      </c>
      <c r="B472" s="19" t="s">
        <v>2434</v>
      </c>
      <c r="C472" s="19">
        <v>15</v>
      </c>
      <c r="D472" s="19">
        <v>50</v>
      </c>
      <c r="E472" s="447">
        <v>1150.24</v>
      </c>
      <c r="F472" s="451">
        <f t="shared" si="40"/>
        <v>1150.24</v>
      </c>
      <c r="G472" s="1128">
        <f t="shared" si="41"/>
        <v>1150.24</v>
      </c>
      <c r="H472" s="1417"/>
      <c r="I472" s="447"/>
      <c r="J472"/>
    </row>
    <row r="473" spans="1:10" ht="13.5" thickBot="1">
      <c r="A473" s="678" t="s">
        <v>519</v>
      </c>
      <c r="B473" s="214" t="s">
        <v>976</v>
      </c>
      <c r="C473" s="214">
        <v>15</v>
      </c>
      <c r="D473" s="214">
        <v>50</v>
      </c>
      <c r="E473" s="447">
        <v>1492.12</v>
      </c>
      <c r="F473" s="1129">
        <f t="shared" si="40"/>
        <v>1492.12</v>
      </c>
      <c r="G473" s="1130">
        <f t="shared" si="41"/>
        <v>1492.12</v>
      </c>
      <c r="H473" s="1418"/>
      <c r="I473" s="447"/>
      <c r="J473"/>
    </row>
    <row r="474" spans="1:10" ht="13.5" thickBot="1">
      <c r="A474" s="754"/>
      <c r="B474" s="106"/>
      <c r="C474" s="106"/>
      <c r="D474" s="106"/>
      <c r="E474" s="447"/>
      <c r="F474" s="1138"/>
      <c r="G474" s="1131"/>
      <c r="H474" s="13"/>
      <c r="I474" s="447"/>
      <c r="J474"/>
    </row>
    <row r="475" spans="1:10" ht="18">
      <c r="A475" s="766"/>
      <c r="B475" s="64" t="s">
        <v>11276</v>
      </c>
      <c r="C475" s="64"/>
      <c r="D475" s="64"/>
      <c r="E475" s="428"/>
      <c r="F475" s="1091"/>
      <c r="G475" s="66"/>
      <c r="H475" s="67"/>
      <c r="I475" s="447"/>
      <c r="J475"/>
    </row>
    <row r="476" spans="1:10" ht="19.5" customHeight="1">
      <c r="A476" s="767"/>
      <c r="B476" s="81"/>
      <c r="C476" s="81"/>
      <c r="D476" s="81"/>
      <c r="E476" s="429"/>
      <c r="F476" s="1134"/>
      <c r="G476" s="1134"/>
      <c r="H476" s="83"/>
      <c r="I476" s="447"/>
      <c r="J476"/>
    </row>
    <row r="477" spans="1:10">
      <c r="A477" s="767"/>
      <c r="B477" s="16"/>
      <c r="C477" s="144"/>
      <c r="D477" s="144"/>
      <c r="E477" s="430"/>
      <c r="F477" s="71"/>
      <c r="G477" s="1123"/>
      <c r="H477" s="16"/>
      <c r="I477" s="447"/>
      <c r="J477"/>
    </row>
    <row r="478" spans="1:10">
      <c r="A478" s="767"/>
      <c r="B478" s="16"/>
      <c r="C478" s="144"/>
      <c r="D478" s="144"/>
      <c r="E478" s="430"/>
      <c r="F478" s="71"/>
      <c r="G478" s="1123"/>
      <c r="H478" s="16"/>
      <c r="I478" s="447"/>
      <c r="J478"/>
    </row>
    <row r="479" spans="1:10" ht="13.5" thickBot="1">
      <c r="A479" s="768"/>
      <c r="B479" s="136"/>
      <c r="C479" s="145"/>
      <c r="D479" s="145"/>
      <c r="E479" s="431"/>
      <c r="F479" s="74"/>
      <c r="G479" s="1124"/>
      <c r="H479" s="136"/>
      <c r="I479" s="447"/>
      <c r="J479"/>
    </row>
    <row r="480" spans="1:10" ht="31.5">
      <c r="A480" s="837" t="s">
        <v>1013</v>
      </c>
      <c r="B480" s="312" t="s">
        <v>1014</v>
      </c>
      <c r="C480" s="373" t="s">
        <v>3738</v>
      </c>
      <c r="D480" s="373" t="s">
        <v>2923</v>
      </c>
      <c r="E480" s="432" t="s">
        <v>3737</v>
      </c>
      <c r="F480" s="336" t="s">
        <v>2578</v>
      </c>
      <c r="G480" s="1118" t="s">
        <v>493</v>
      </c>
      <c r="H480" s="1415" t="s">
        <v>4003</v>
      </c>
      <c r="I480" s="447"/>
      <c r="J480"/>
    </row>
    <row r="481" spans="1:10">
      <c r="A481" s="837"/>
      <c r="B481" s="312"/>
      <c r="C481" s="373" t="s">
        <v>3036</v>
      </c>
      <c r="D481" s="374" t="s">
        <v>2428</v>
      </c>
      <c r="E481" s="437" t="s">
        <v>264</v>
      </c>
      <c r="F481" s="1125">
        <f>'Заказ, cкидки и курсы валют'!$I$12</f>
        <v>0</v>
      </c>
      <c r="G481" s="1119"/>
      <c r="H481" s="191"/>
      <c r="I481" s="447"/>
      <c r="J481"/>
    </row>
    <row r="482" spans="1:10">
      <c r="A482" s="1871" t="s">
        <v>11260</v>
      </c>
      <c r="B482" s="520" t="s">
        <v>202</v>
      </c>
      <c r="C482" s="520">
        <v>50</v>
      </c>
      <c r="D482" s="520">
        <v>50</v>
      </c>
      <c r="E482" s="1819">
        <v>518.55999999999995</v>
      </c>
      <c r="F482" s="1151">
        <f>ROUND(E482*(1-$F$11),2)</f>
        <v>518.55999999999995</v>
      </c>
      <c r="G482" s="1152">
        <f>F482</f>
        <v>518.55999999999995</v>
      </c>
      <c r="H482" s="520"/>
      <c r="I482" s="447"/>
      <c r="J482"/>
    </row>
    <row r="483" spans="1:10">
      <c r="A483" s="1866" t="s">
        <v>11261</v>
      </c>
      <c r="B483" s="520" t="s">
        <v>203</v>
      </c>
      <c r="C483" s="520">
        <v>50</v>
      </c>
      <c r="D483" s="520">
        <v>50</v>
      </c>
      <c r="E483" s="1819">
        <v>670.88</v>
      </c>
      <c r="F483" s="1151">
        <f t="shared" ref="F483:F497" si="42">ROUND(E483*(1-$F$11),2)</f>
        <v>670.88</v>
      </c>
      <c r="G483" s="1152">
        <f t="shared" ref="G483:G497" si="43">F483</f>
        <v>670.88</v>
      </c>
      <c r="H483" s="403"/>
      <c r="I483" s="447"/>
      <c r="J483"/>
    </row>
    <row r="484" spans="1:10">
      <c r="A484" s="1866" t="s">
        <v>11262</v>
      </c>
      <c r="B484" s="19" t="s">
        <v>204</v>
      </c>
      <c r="C484" s="19">
        <v>45</v>
      </c>
      <c r="D484" s="19">
        <v>50</v>
      </c>
      <c r="E484" s="1819">
        <v>670.88</v>
      </c>
      <c r="F484" s="451">
        <f t="shared" si="42"/>
        <v>670.88</v>
      </c>
      <c r="G484" s="1128">
        <f t="shared" si="43"/>
        <v>670.88</v>
      </c>
      <c r="H484" s="14"/>
      <c r="I484" s="447"/>
      <c r="J484"/>
    </row>
    <row r="485" spans="1:10">
      <c r="A485" s="1866" t="s">
        <v>11263</v>
      </c>
      <c r="B485" s="19" t="s">
        <v>205</v>
      </c>
      <c r="C485" s="19">
        <v>40</v>
      </c>
      <c r="D485" s="19">
        <v>50</v>
      </c>
      <c r="E485" s="1819">
        <v>726.04</v>
      </c>
      <c r="F485" s="451">
        <f t="shared" si="42"/>
        <v>726.04</v>
      </c>
      <c r="G485" s="1128">
        <f t="shared" si="43"/>
        <v>726.04</v>
      </c>
      <c r="H485" s="14"/>
      <c r="I485" s="447"/>
      <c r="J485"/>
    </row>
    <row r="486" spans="1:10">
      <c r="A486" s="1866" t="s">
        <v>11264</v>
      </c>
      <c r="B486" s="19" t="s">
        <v>206</v>
      </c>
      <c r="C486" s="19">
        <v>40</v>
      </c>
      <c r="D486" s="19">
        <v>50</v>
      </c>
      <c r="E486" s="1819">
        <v>734.16</v>
      </c>
      <c r="F486" s="451">
        <f t="shared" si="42"/>
        <v>734.16</v>
      </c>
      <c r="G486" s="1128">
        <f t="shared" si="43"/>
        <v>734.16</v>
      </c>
      <c r="H486" s="14"/>
      <c r="I486" s="447"/>
      <c r="J486"/>
    </row>
    <row r="487" spans="1:10">
      <c r="A487" s="1866" t="s">
        <v>11265</v>
      </c>
      <c r="B487" s="19" t="s">
        <v>208</v>
      </c>
      <c r="C487" s="19">
        <v>30</v>
      </c>
      <c r="D487" s="19">
        <v>50</v>
      </c>
      <c r="E487" s="1819">
        <v>852.04</v>
      </c>
      <c r="F487" s="451">
        <f t="shared" si="42"/>
        <v>852.04</v>
      </c>
      <c r="G487" s="1128">
        <f t="shared" si="43"/>
        <v>852.04</v>
      </c>
      <c r="H487" s="14"/>
      <c r="I487" s="447"/>
      <c r="J487"/>
    </row>
    <row r="488" spans="1:10">
      <c r="A488" s="1866" t="s">
        <v>11266</v>
      </c>
      <c r="B488" s="520" t="s">
        <v>1295</v>
      </c>
      <c r="C488" s="520">
        <v>30</v>
      </c>
      <c r="D488" s="520">
        <v>50</v>
      </c>
      <c r="E488" s="1819">
        <v>670.88</v>
      </c>
      <c r="F488" s="451">
        <f t="shared" si="42"/>
        <v>670.88</v>
      </c>
      <c r="G488" s="1128">
        <f t="shared" si="43"/>
        <v>670.88</v>
      </c>
      <c r="H488" s="403"/>
      <c r="I488" s="447"/>
      <c r="J488"/>
    </row>
    <row r="489" spans="1:10">
      <c r="A489" s="1866" t="s">
        <v>11267</v>
      </c>
      <c r="B489" s="520" t="s">
        <v>1296</v>
      </c>
      <c r="C489" s="520">
        <v>20</v>
      </c>
      <c r="D489" s="520">
        <v>50</v>
      </c>
      <c r="E489" s="1819">
        <v>729.96</v>
      </c>
      <c r="F489" s="451">
        <f t="shared" si="42"/>
        <v>729.96</v>
      </c>
      <c r="G489" s="1128">
        <f t="shared" si="43"/>
        <v>729.96</v>
      </c>
      <c r="H489" s="403"/>
      <c r="I489" s="447"/>
      <c r="J489"/>
    </row>
    <row r="490" spans="1:10">
      <c r="A490" s="1866" t="s">
        <v>11268</v>
      </c>
      <c r="B490" s="520" t="s">
        <v>213</v>
      </c>
      <c r="C490" s="520">
        <v>20</v>
      </c>
      <c r="D490" s="520">
        <v>50</v>
      </c>
      <c r="E490" s="1819">
        <v>768.6</v>
      </c>
      <c r="F490" s="451">
        <f t="shared" si="42"/>
        <v>768.6</v>
      </c>
      <c r="G490" s="1128">
        <f t="shared" si="43"/>
        <v>768.6</v>
      </c>
      <c r="H490" s="403"/>
      <c r="I490" s="447"/>
      <c r="J490"/>
    </row>
    <row r="491" spans="1:10">
      <c r="A491" s="1866" t="s">
        <v>11269</v>
      </c>
      <c r="B491" s="19" t="s">
        <v>215</v>
      </c>
      <c r="C491" s="19">
        <v>20</v>
      </c>
      <c r="D491" s="19">
        <v>50</v>
      </c>
      <c r="E491" s="1819">
        <v>980.28</v>
      </c>
      <c r="F491" s="451">
        <f t="shared" si="42"/>
        <v>980.28</v>
      </c>
      <c r="G491" s="1128">
        <f t="shared" si="43"/>
        <v>980.28</v>
      </c>
      <c r="H491" s="14"/>
      <c r="I491" s="447"/>
      <c r="J491"/>
    </row>
    <row r="492" spans="1:10">
      <c r="A492" s="1866" t="s">
        <v>11270</v>
      </c>
      <c r="B492" s="19" t="s">
        <v>2434</v>
      </c>
      <c r="C492" s="19">
        <v>15</v>
      </c>
      <c r="D492" s="520">
        <v>50</v>
      </c>
      <c r="E492" s="1819">
        <v>967.96</v>
      </c>
      <c r="F492" s="451">
        <f t="shared" si="42"/>
        <v>967.96</v>
      </c>
      <c r="G492" s="1128">
        <f t="shared" si="43"/>
        <v>967.96</v>
      </c>
      <c r="H492" s="14"/>
      <c r="I492" s="447"/>
      <c r="J492"/>
    </row>
    <row r="493" spans="1:10">
      <c r="A493" s="1866" t="s">
        <v>11271</v>
      </c>
      <c r="B493" s="19" t="s">
        <v>976</v>
      </c>
      <c r="C493" s="19">
        <v>15</v>
      </c>
      <c r="D493" s="520">
        <v>50</v>
      </c>
      <c r="E493" s="1819">
        <v>1258.5999999999999</v>
      </c>
      <c r="F493" s="451">
        <f t="shared" si="42"/>
        <v>1258.5999999999999</v>
      </c>
      <c r="G493" s="1128">
        <f t="shared" si="43"/>
        <v>1258.5999999999999</v>
      </c>
      <c r="H493" s="14"/>
      <c r="I493" s="447"/>
      <c r="J493"/>
    </row>
    <row r="494" spans="1:10">
      <c r="A494" s="1866" t="s">
        <v>11272</v>
      </c>
      <c r="B494" s="19" t="s">
        <v>1334</v>
      </c>
      <c r="C494" s="19">
        <v>10</v>
      </c>
      <c r="D494" s="19">
        <v>50</v>
      </c>
      <c r="E494" s="1819">
        <v>1258.5999999999999</v>
      </c>
      <c r="F494" s="451">
        <f t="shared" si="42"/>
        <v>1258.5999999999999</v>
      </c>
      <c r="G494" s="1128">
        <f t="shared" si="43"/>
        <v>1258.5999999999999</v>
      </c>
      <c r="H494" s="14"/>
      <c r="I494" s="447"/>
      <c r="J494"/>
    </row>
    <row r="495" spans="1:10">
      <c r="A495" s="1866" t="s">
        <v>11273</v>
      </c>
      <c r="B495" s="19" t="s">
        <v>1299</v>
      </c>
      <c r="C495" s="19">
        <v>10</v>
      </c>
      <c r="D495" s="520">
        <v>50</v>
      </c>
      <c r="E495" s="1819">
        <v>1330</v>
      </c>
      <c r="F495" s="451">
        <f t="shared" si="42"/>
        <v>1330</v>
      </c>
      <c r="G495" s="1128">
        <f t="shared" si="43"/>
        <v>1330</v>
      </c>
      <c r="H495" s="14"/>
      <c r="I495" s="447"/>
      <c r="J495"/>
    </row>
    <row r="496" spans="1:10">
      <c r="A496" s="1866" t="s">
        <v>11274</v>
      </c>
      <c r="B496" s="19" t="s">
        <v>1337</v>
      </c>
      <c r="C496" s="19">
        <v>10</v>
      </c>
      <c r="D496" s="520">
        <v>50</v>
      </c>
      <c r="E496" s="1819">
        <v>1408.96</v>
      </c>
      <c r="F496" s="451">
        <f t="shared" si="42"/>
        <v>1408.96</v>
      </c>
      <c r="G496" s="1128">
        <f t="shared" si="43"/>
        <v>1408.96</v>
      </c>
      <c r="H496" s="14"/>
      <c r="I496" s="447"/>
      <c r="J496"/>
    </row>
    <row r="497" spans="1:10">
      <c r="A497" s="1866" t="s">
        <v>11275</v>
      </c>
      <c r="B497" s="19" t="s">
        <v>1338</v>
      </c>
      <c r="C497" s="19">
        <v>10</v>
      </c>
      <c r="D497" s="19">
        <v>50</v>
      </c>
      <c r="E497" s="1819">
        <v>1837.92</v>
      </c>
      <c r="F497" s="451">
        <f t="shared" si="42"/>
        <v>1837.92</v>
      </c>
      <c r="G497" s="1128">
        <f t="shared" si="43"/>
        <v>1837.92</v>
      </c>
      <c r="H497" s="14"/>
      <c r="I497" s="447"/>
      <c r="J497"/>
    </row>
    <row r="498" spans="1:10" ht="13.5" thickBot="1">
      <c r="A498" s="754"/>
      <c r="B498" s="106"/>
      <c r="C498" s="106"/>
      <c r="D498" s="106"/>
      <c r="E498" s="447"/>
      <c r="F498" s="1138"/>
      <c r="G498" s="1131"/>
      <c r="H498" s="13"/>
      <c r="I498" s="447"/>
      <c r="J498"/>
    </row>
    <row r="499" spans="1:10" ht="18">
      <c r="A499" s="766"/>
      <c r="B499" s="64" t="s">
        <v>11277</v>
      </c>
      <c r="C499" s="64"/>
      <c r="D499" s="64"/>
      <c r="E499" s="428"/>
      <c r="F499" s="1091"/>
      <c r="G499" s="66"/>
      <c r="H499" s="67"/>
      <c r="I499" s="447"/>
      <c r="J499"/>
    </row>
    <row r="500" spans="1:10" ht="19.5" customHeight="1">
      <c r="A500" s="767"/>
      <c r="B500" s="81"/>
      <c r="C500" s="81"/>
      <c r="D500" s="81"/>
      <c r="E500" s="429"/>
      <c r="F500" s="1134"/>
      <c r="G500" s="1134"/>
      <c r="H500" s="83"/>
      <c r="I500" s="447"/>
      <c r="J500"/>
    </row>
    <row r="501" spans="1:10">
      <c r="A501" s="767"/>
      <c r="B501" s="16"/>
      <c r="C501" s="144"/>
      <c r="D501" s="144"/>
      <c r="E501" s="430"/>
      <c r="F501" s="71"/>
      <c r="G501" s="1123"/>
      <c r="H501" s="16"/>
      <c r="I501" s="447"/>
      <c r="J501"/>
    </row>
    <row r="502" spans="1:10">
      <c r="A502" s="767"/>
      <c r="B502" s="16"/>
      <c r="C502" s="144"/>
      <c r="D502" s="144"/>
      <c r="E502" s="430"/>
      <c r="F502" s="71"/>
      <c r="G502" s="1123"/>
      <c r="H502" s="16"/>
      <c r="I502" s="447"/>
      <c r="J502"/>
    </row>
    <row r="503" spans="1:10" ht="13.5" thickBot="1">
      <c r="A503" s="768"/>
      <c r="B503" s="136"/>
      <c r="C503" s="145"/>
      <c r="D503" s="145"/>
      <c r="E503" s="431"/>
      <c r="F503" s="74"/>
      <c r="G503" s="1124"/>
      <c r="H503" s="136"/>
      <c r="I503" s="447"/>
      <c r="J503"/>
    </row>
    <row r="504" spans="1:10" ht="31.5">
      <c r="A504" s="837" t="s">
        <v>1013</v>
      </c>
      <c r="B504" s="312" t="s">
        <v>1014</v>
      </c>
      <c r="C504" s="373" t="s">
        <v>3738</v>
      </c>
      <c r="D504" s="373" t="s">
        <v>2923</v>
      </c>
      <c r="E504" s="432" t="s">
        <v>3737</v>
      </c>
      <c r="F504" s="336" t="s">
        <v>2578</v>
      </c>
      <c r="G504" s="1118" t="s">
        <v>493</v>
      </c>
      <c r="H504" s="1415" t="s">
        <v>4003</v>
      </c>
      <c r="I504" s="447"/>
      <c r="J504"/>
    </row>
    <row r="505" spans="1:10">
      <c r="A505" s="837"/>
      <c r="B505" s="312"/>
      <c r="C505" s="373" t="s">
        <v>3036</v>
      </c>
      <c r="D505" s="374" t="s">
        <v>2428</v>
      </c>
      <c r="E505" s="437" t="s">
        <v>264</v>
      </c>
      <c r="F505" s="1125">
        <f>'Заказ, cкидки и курсы валют'!$I$12</f>
        <v>0</v>
      </c>
      <c r="G505" s="1119"/>
      <c r="H505" s="191"/>
      <c r="I505" s="447"/>
      <c r="J505"/>
    </row>
    <row r="506" spans="1:10">
      <c r="A506" s="1871" t="s">
        <v>11278</v>
      </c>
      <c r="B506" s="520" t="s">
        <v>202</v>
      </c>
      <c r="C506" s="520">
        <v>45</v>
      </c>
      <c r="D506" s="520">
        <v>50</v>
      </c>
      <c r="E506" s="1819">
        <v>518.55999999999995</v>
      </c>
      <c r="F506" s="1151">
        <f>ROUND(E506*(1-$F$11),2)</f>
        <v>518.55999999999995</v>
      </c>
      <c r="G506" s="1152">
        <f>F506</f>
        <v>518.55999999999995</v>
      </c>
      <c r="H506" s="520"/>
      <c r="I506" s="447"/>
      <c r="J506"/>
    </row>
    <row r="507" spans="1:10">
      <c r="A507" s="1866" t="s">
        <v>11279</v>
      </c>
      <c r="B507" s="520" t="s">
        <v>203</v>
      </c>
      <c r="C507" s="520">
        <v>45</v>
      </c>
      <c r="D507" s="520">
        <v>50</v>
      </c>
      <c r="E507" s="1819">
        <v>670.88</v>
      </c>
      <c r="F507" s="1151">
        <f t="shared" ref="F507:F509" si="44">ROUND(E507*(1-$F$11),2)</f>
        <v>670.88</v>
      </c>
      <c r="G507" s="1152">
        <f t="shared" ref="G507:G509" si="45">F507</f>
        <v>670.88</v>
      </c>
      <c r="H507" s="403"/>
      <c r="I507" s="447"/>
      <c r="J507"/>
    </row>
    <row r="508" spans="1:10">
      <c r="A508" s="1866" t="s">
        <v>11280</v>
      </c>
      <c r="B508" s="19" t="s">
        <v>204</v>
      </c>
      <c r="C508" s="19">
        <v>40</v>
      </c>
      <c r="D508" s="19">
        <v>50</v>
      </c>
      <c r="E508" s="1819">
        <v>670.88</v>
      </c>
      <c r="F508" s="451">
        <f t="shared" si="44"/>
        <v>670.88</v>
      </c>
      <c r="G508" s="1128">
        <f t="shared" si="45"/>
        <v>670.88</v>
      </c>
      <c r="H508" s="14"/>
      <c r="I508" s="447"/>
      <c r="J508"/>
    </row>
    <row r="509" spans="1:10">
      <c r="A509" s="1866" t="s">
        <v>11281</v>
      </c>
      <c r="B509" s="19" t="s">
        <v>205</v>
      </c>
      <c r="C509" s="19">
        <v>30</v>
      </c>
      <c r="D509" s="19">
        <v>50</v>
      </c>
      <c r="E509" s="1819">
        <v>726.04</v>
      </c>
      <c r="F509" s="451">
        <f t="shared" si="44"/>
        <v>726.04</v>
      </c>
      <c r="G509" s="1128">
        <f t="shared" si="45"/>
        <v>726.04</v>
      </c>
      <c r="H509" s="14"/>
      <c r="I509" s="447"/>
      <c r="J509"/>
    </row>
    <row r="510" spans="1:10" ht="13.5" thickBot="1">
      <c r="A510" s="754"/>
      <c r="B510" s="106"/>
      <c r="C510" s="106"/>
      <c r="D510" s="106"/>
      <c r="E510" s="602"/>
      <c r="F510" s="1138"/>
      <c r="G510" s="1131"/>
      <c r="H510" s="13"/>
      <c r="I510" s="447"/>
      <c r="J510"/>
    </row>
    <row r="511" spans="1:10" ht="18">
      <c r="A511" s="766"/>
      <c r="B511" s="128"/>
      <c r="C511" s="64" t="s">
        <v>4590</v>
      </c>
      <c r="D511" s="1091"/>
      <c r="E511" s="428"/>
      <c r="F511" s="1142" t="s">
        <v>4591</v>
      </c>
      <c r="G511" s="1121"/>
      <c r="H511" s="128"/>
      <c r="I511" s="447"/>
      <c r="J511"/>
    </row>
    <row r="512" spans="1:10" ht="18">
      <c r="A512" s="767"/>
      <c r="B512" s="16"/>
      <c r="C512" s="81"/>
      <c r="D512" s="82" t="s">
        <v>4588</v>
      </c>
      <c r="E512" s="441"/>
      <c r="F512" s="1134"/>
      <c r="G512" s="1136"/>
      <c r="H512" s="16"/>
      <c r="I512" s="447"/>
      <c r="J512"/>
    </row>
    <row r="513" spans="1:10">
      <c r="A513" s="767"/>
      <c r="B513" s="16"/>
      <c r="C513" s="144"/>
      <c r="D513" s="144"/>
      <c r="E513" s="430"/>
      <c r="F513" s="71"/>
      <c r="G513" s="1123"/>
      <c r="H513" s="16"/>
      <c r="I513" s="447"/>
      <c r="J513"/>
    </row>
    <row r="514" spans="1:10">
      <c r="A514" s="767"/>
      <c r="B514" s="16"/>
      <c r="C514" s="144"/>
      <c r="D514" s="144"/>
      <c r="E514" s="430"/>
      <c r="F514" s="71"/>
      <c r="G514" s="1123"/>
      <c r="H514" s="16"/>
      <c r="I514" s="447"/>
      <c r="J514"/>
    </row>
    <row r="515" spans="1:10">
      <c r="A515" s="767"/>
      <c r="B515" s="16"/>
      <c r="C515" s="144"/>
      <c r="D515" s="144"/>
      <c r="E515" s="430"/>
      <c r="F515" s="71"/>
      <c r="G515" s="1123"/>
      <c r="H515" s="16"/>
      <c r="I515" s="447"/>
      <c r="J515"/>
    </row>
    <row r="516" spans="1:10" ht="13.5" thickBot="1">
      <c r="A516" s="768"/>
      <c r="B516" s="136"/>
      <c r="C516" s="145"/>
      <c r="D516" s="145"/>
      <c r="E516" s="431"/>
      <c r="F516" s="74"/>
      <c r="G516" s="1124"/>
      <c r="H516" s="136"/>
      <c r="I516" s="447"/>
      <c r="J516"/>
    </row>
    <row r="517" spans="1:10" ht="31.5">
      <c r="A517" s="837" t="s">
        <v>1013</v>
      </c>
      <c r="B517" s="312" t="s">
        <v>1014</v>
      </c>
      <c r="C517" s="373" t="s">
        <v>3738</v>
      </c>
      <c r="D517" s="373" t="s">
        <v>2923</v>
      </c>
      <c r="E517" s="432" t="s">
        <v>3737</v>
      </c>
      <c r="F517" s="336" t="s">
        <v>2578</v>
      </c>
      <c r="G517" s="1118" t="s">
        <v>493</v>
      </c>
      <c r="H517" s="1415" t="s">
        <v>4003</v>
      </c>
      <c r="I517" s="447"/>
      <c r="J517"/>
    </row>
    <row r="518" spans="1:10" ht="13.5" thickBot="1">
      <c r="A518" s="837"/>
      <c r="B518" s="312"/>
      <c r="C518" s="373" t="s">
        <v>3036</v>
      </c>
      <c r="D518" s="374" t="s">
        <v>2428</v>
      </c>
      <c r="E518" s="437" t="s">
        <v>264</v>
      </c>
      <c r="F518" s="1125">
        <f>'Заказ, cкидки и курсы валют'!$I$12</f>
        <v>0</v>
      </c>
      <c r="G518" s="1119"/>
      <c r="H518" s="191"/>
      <c r="I518" s="447"/>
      <c r="J518"/>
    </row>
    <row r="519" spans="1:10" ht="13.5" thickBot="1">
      <c r="A519" s="863" t="s">
        <v>520</v>
      </c>
      <c r="B519" s="864" t="s">
        <v>1330</v>
      </c>
      <c r="C519" s="864">
        <v>20</v>
      </c>
      <c r="D519" s="864">
        <v>250</v>
      </c>
      <c r="E519" s="447">
        <v>1172.92</v>
      </c>
      <c r="F519" s="1154">
        <f>ROUND(E519*(1-$F$11),2)</f>
        <v>1172.92</v>
      </c>
      <c r="G519" s="1155">
        <f>F519</f>
        <v>1172.92</v>
      </c>
      <c r="H519" s="1422"/>
      <c r="I519" s="447"/>
      <c r="J519"/>
    </row>
    <row r="520" spans="1:10">
      <c r="A520" s="754"/>
      <c r="B520" s="106"/>
      <c r="C520" s="106"/>
      <c r="D520" s="106"/>
      <c r="E520" s="602"/>
      <c r="F520" s="1138"/>
      <c r="G520" s="1131"/>
      <c r="H520" s="13"/>
      <c r="I520" s="447"/>
      <c r="J520"/>
    </row>
    <row r="521" spans="1:10">
      <c r="A521" s="754"/>
      <c r="B521" s="106"/>
      <c r="C521" s="106"/>
      <c r="D521" s="106"/>
      <c r="E521" s="602"/>
      <c r="F521" s="1138"/>
      <c r="G521" s="1131"/>
      <c r="H521" s="13"/>
      <c r="I521" s="447"/>
      <c r="J521"/>
    </row>
    <row r="522" spans="1:10" ht="13.5" thickBot="1">
      <c r="A522" s="754"/>
      <c r="B522" s="106"/>
      <c r="C522" s="106"/>
      <c r="D522" s="106"/>
      <c r="E522" s="602"/>
      <c r="F522" s="1138"/>
      <c r="G522" s="1131"/>
      <c r="H522" s="13"/>
      <c r="I522" s="447"/>
      <c r="J522"/>
    </row>
    <row r="523" spans="1:10" ht="18">
      <c r="A523" s="766"/>
      <c r="B523" s="128"/>
      <c r="C523" s="64" t="s">
        <v>4590</v>
      </c>
      <c r="D523" s="1091"/>
      <c r="E523" s="428"/>
      <c r="F523" s="1137"/>
      <c r="G523" s="66"/>
      <c r="H523" s="128"/>
      <c r="I523" s="447"/>
      <c r="J523"/>
    </row>
    <row r="524" spans="1:10" ht="18">
      <c r="A524" s="767"/>
      <c r="B524" s="16"/>
      <c r="C524" s="81"/>
      <c r="D524" s="82" t="s">
        <v>4588</v>
      </c>
      <c r="E524" s="441"/>
      <c r="G524" s="1134"/>
      <c r="H524" s="16"/>
      <c r="I524" s="447"/>
      <c r="J524"/>
    </row>
    <row r="525" spans="1:10">
      <c r="A525" s="767"/>
      <c r="B525" s="16"/>
      <c r="C525" s="144"/>
      <c r="D525" s="144"/>
      <c r="E525" s="430"/>
      <c r="F525" s="71"/>
      <c r="G525" s="1123"/>
      <c r="H525" s="16"/>
      <c r="I525" s="447"/>
      <c r="J525"/>
    </row>
    <row r="526" spans="1:10">
      <c r="A526" s="767"/>
      <c r="B526" s="16"/>
      <c r="C526" s="144"/>
      <c r="D526" s="144"/>
      <c r="E526" s="430"/>
      <c r="F526" s="71"/>
      <c r="G526" s="1123"/>
      <c r="H526" s="16"/>
      <c r="I526" s="447"/>
      <c r="J526"/>
    </row>
    <row r="527" spans="1:10">
      <c r="A527" s="767"/>
      <c r="B527" s="16"/>
      <c r="C527" s="144"/>
      <c r="D527" s="144"/>
      <c r="E527" s="430"/>
      <c r="F527" s="71"/>
      <c r="G527" s="1123"/>
      <c r="H527" s="16"/>
      <c r="I527" s="447"/>
      <c r="J527"/>
    </row>
    <row r="528" spans="1:10" ht="13.5" thickBot="1">
      <c r="A528" s="768"/>
      <c r="B528" s="136"/>
      <c r="C528" s="145"/>
      <c r="D528" s="145"/>
      <c r="E528" s="431"/>
      <c r="F528" s="74"/>
      <c r="G528" s="1124"/>
      <c r="H528" s="136"/>
      <c r="I528" s="447"/>
      <c r="J528"/>
    </row>
    <row r="529" spans="1:10" ht="31.5">
      <c r="A529" s="837" t="s">
        <v>1013</v>
      </c>
      <c r="B529" s="312" t="s">
        <v>1014</v>
      </c>
      <c r="C529" s="373" t="s">
        <v>3738</v>
      </c>
      <c r="D529" s="373" t="s">
        <v>2923</v>
      </c>
      <c r="E529" s="432" t="s">
        <v>3737</v>
      </c>
      <c r="F529" s="336" t="s">
        <v>2578</v>
      </c>
      <c r="G529" s="1118" t="s">
        <v>493</v>
      </c>
      <c r="H529" s="1415" t="s">
        <v>4003</v>
      </c>
      <c r="I529" s="447"/>
      <c r="J529"/>
    </row>
    <row r="530" spans="1:10" ht="13.5" thickBot="1">
      <c r="A530" s="837"/>
      <c r="B530" s="312"/>
      <c r="C530" s="373" t="s">
        <v>3036</v>
      </c>
      <c r="D530" s="374" t="s">
        <v>2428</v>
      </c>
      <c r="E530" s="437" t="s">
        <v>264</v>
      </c>
      <c r="F530" s="1125">
        <f>'Заказ, cкидки и курсы валют'!$I$12</f>
        <v>0</v>
      </c>
      <c r="G530" s="1119"/>
      <c r="H530" s="191"/>
      <c r="I530" s="447"/>
      <c r="J530"/>
    </row>
    <row r="531" spans="1:10">
      <c r="A531" s="838" t="s">
        <v>521</v>
      </c>
      <c r="B531" s="862" t="s">
        <v>3037</v>
      </c>
      <c r="C531" s="862">
        <v>25</v>
      </c>
      <c r="D531" s="862">
        <v>100</v>
      </c>
      <c r="E531" s="447">
        <v>897.4</v>
      </c>
      <c r="F531" s="1149">
        <f>ROUND(E531*(1-$F$11),2)</f>
        <v>897.4</v>
      </c>
      <c r="G531" s="1150">
        <f>F531</f>
        <v>897.4</v>
      </c>
      <c r="H531" s="1416"/>
      <c r="I531" s="447"/>
      <c r="J531"/>
    </row>
    <row r="532" spans="1:10">
      <c r="A532" s="677" t="s">
        <v>5212</v>
      </c>
      <c r="B532" s="19" t="s">
        <v>201</v>
      </c>
      <c r="C532" s="19">
        <v>20</v>
      </c>
      <c r="D532" s="19">
        <v>100</v>
      </c>
      <c r="E532" s="447">
        <v>1026.48</v>
      </c>
      <c r="F532" s="1151">
        <f t="shared" ref="F532:F533" si="46">ROUND(E532*(1-$F$11),2)</f>
        <v>1026.48</v>
      </c>
      <c r="G532" s="1152">
        <f t="shared" ref="G532:G533" si="47">F532</f>
        <v>1026.48</v>
      </c>
      <c r="H532" s="1417"/>
      <c r="I532" s="447"/>
      <c r="J532"/>
    </row>
    <row r="533" spans="1:10" ht="13.5" thickBot="1">
      <c r="A533" s="678" t="s">
        <v>522</v>
      </c>
      <c r="B533" s="214" t="s">
        <v>1003</v>
      </c>
      <c r="C533" s="214">
        <v>12</v>
      </c>
      <c r="D533" s="214">
        <v>100</v>
      </c>
      <c r="E533" s="447">
        <v>1989.4</v>
      </c>
      <c r="F533" s="1156">
        <f t="shared" si="46"/>
        <v>1989.4</v>
      </c>
      <c r="G533" s="1157">
        <f t="shared" si="47"/>
        <v>1989.4</v>
      </c>
      <c r="H533" s="1418"/>
      <c r="I533" s="447"/>
      <c r="J533"/>
    </row>
    <row r="534" spans="1:10">
      <c r="A534" s="754"/>
      <c r="B534" s="106"/>
      <c r="C534" s="106"/>
      <c r="D534" s="106"/>
      <c r="E534" s="602"/>
      <c r="F534" s="1138"/>
      <c r="G534" s="1131"/>
      <c r="H534" s="13"/>
      <c r="I534" s="447"/>
      <c r="J534"/>
    </row>
    <row r="535" spans="1:10">
      <c r="A535" s="754"/>
      <c r="B535" s="106"/>
      <c r="C535" s="106"/>
      <c r="D535" s="106"/>
      <c r="E535" s="602"/>
      <c r="F535" s="1138"/>
      <c r="G535" s="1131"/>
      <c r="H535" s="13"/>
      <c r="I535" s="447"/>
      <c r="J535"/>
    </row>
    <row r="536" spans="1:10" ht="13.5" thickBot="1">
      <c r="A536" s="754"/>
      <c r="B536" s="106"/>
      <c r="C536" s="106"/>
      <c r="D536" s="106"/>
      <c r="E536" s="602"/>
      <c r="F536" s="1138"/>
      <c r="G536" s="1131"/>
      <c r="H536" s="13"/>
      <c r="I536" s="447"/>
      <c r="J536"/>
    </row>
    <row r="537" spans="1:10" ht="18">
      <c r="A537" s="766"/>
      <c r="B537" s="64" t="s">
        <v>4592</v>
      </c>
      <c r="C537" s="64"/>
      <c r="D537" s="64"/>
      <c r="E537" s="428"/>
      <c r="F537" s="1091"/>
      <c r="G537" s="66"/>
      <c r="H537" s="67"/>
      <c r="I537" s="447"/>
      <c r="J537"/>
    </row>
    <row r="538" spans="1:10">
      <c r="A538" s="767"/>
      <c r="B538" s="16"/>
      <c r="C538" s="144"/>
      <c r="D538" s="144"/>
      <c r="E538" s="430"/>
      <c r="F538" s="71"/>
      <c r="G538" s="1123"/>
      <c r="H538" s="16"/>
      <c r="I538" s="447"/>
      <c r="J538"/>
    </row>
    <row r="539" spans="1:10">
      <c r="A539" s="767"/>
      <c r="B539" s="16"/>
      <c r="C539" s="144"/>
      <c r="D539" s="144"/>
      <c r="E539" s="430"/>
      <c r="F539" s="71"/>
      <c r="G539" s="1123"/>
      <c r="H539" s="16"/>
      <c r="I539" s="447"/>
      <c r="J539"/>
    </row>
    <row r="540" spans="1:10">
      <c r="A540" s="767"/>
      <c r="B540" s="16"/>
      <c r="C540" s="144"/>
      <c r="D540" s="144"/>
      <c r="E540" s="430"/>
      <c r="F540" s="71"/>
      <c r="G540" s="1123"/>
      <c r="H540" s="16"/>
      <c r="I540" s="447"/>
      <c r="J540"/>
    </row>
    <row r="541" spans="1:10" ht="13.5" thickBot="1">
      <c r="A541" s="768"/>
      <c r="B541" s="136"/>
      <c r="C541" s="145"/>
      <c r="D541" s="145"/>
      <c r="E541" s="431"/>
      <c r="F541" s="74"/>
      <c r="G541" s="1124"/>
      <c r="H541" s="136"/>
      <c r="I541" s="447"/>
      <c r="J541"/>
    </row>
    <row r="542" spans="1:10" ht="31.5">
      <c r="A542" s="837" t="s">
        <v>1013</v>
      </c>
      <c r="B542" s="312" t="s">
        <v>1538</v>
      </c>
      <c r="C542" s="373" t="s">
        <v>665</v>
      </c>
      <c r="D542" s="373" t="s">
        <v>2923</v>
      </c>
      <c r="E542" s="432" t="s">
        <v>1540</v>
      </c>
      <c r="F542" s="336" t="s">
        <v>2578</v>
      </c>
      <c r="G542" s="1118" t="s">
        <v>493</v>
      </c>
      <c r="H542" s="1415" t="s">
        <v>4003</v>
      </c>
      <c r="I542" s="447"/>
      <c r="J542"/>
    </row>
    <row r="543" spans="1:10" ht="13.5" thickBot="1">
      <c r="A543" s="837"/>
      <c r="B543" s="312" t="s">
        <v>1539</v>
      </c>
      <c r="C543" s="373" t="s">
        <v>3419</v>
      </c>
      <c r="D543" s="374" t="s">
        <v>2428</v>
      </c>
      <c r="E543" s="437" t="s">
        <v>264</v>
      </c>
      <c r="F543" s="1125">
        <f>'Заказ, cкидки и курсы валют'!$I$12</f>
        <v>0</v>
      </c>
      <c r="G543" s="2680"/>
      <c r="H543" s="191"/>
      <c r="I543" s="447"/>
      <c r="J543"/>
    </row>
    <row r="544" spans="1:10">
      <c r="A544" s="838" t="s">
        <v>5213</v>
      </c>
      <c r="B544" s="1079">
        <v>15</v>
      </c>
      <c r="C544" s="865"/>
      <c r="D544" s="865">
        <v>2000</v>
      </c>
      <c r="E544" s="447">
        <v>8402.24</v>
      </c>
      <c r="F544" s="1149">
        <f>ROUND(E544*(1-$F$11),2)</f>
        <v>8402.24</v>
      </c>
      <c r="G544" s="1150">
        <f>F544</f>
        <v>8402.24</v>
      </c>
      <c r="H544" s="1419"/>
      <c r="I544" s="447"/>
      <c r="J544"/>
    </row>
    <row r="545" spans="1:10">
      <c r="A545" s="677" t="s">
        <v>5260</v>
      </c>
      <c r="B545" s="402" t="s">
        <v>5261</v>
      </c>
      <c r="C545" s="520"/>
      <c r="D545" s="520">
        <v>800</v>
      </c>
      <c r="E545" s="447">
        <v>3629</v>
      </c>
      <c r="F545" s="1151">
        <f t="shared" ref="F545:F549" si="48">ROUND(E545*(1-$F$11),2)</f>
        <v>3629</v>
      </c>
      <c r="G545" s="1152">
        <f t="shared" ref="G545:G549" si="49">F545</f>
        <v>3629</v>
      </c>
      <c r="H545" s="1423"/>
      <c r="I545" s="447"/>
      <c r="J545"/>
    </row>
    <row r="546" spans="1:10">
      <c r="A546" s="677" t="s">
        <v>5214</v>
      </c>
      <c r="B546" s="402">
        <v>20</v>
      </c>
      <c r="C546" s="520"/>
      <c r="D546" s="520">
        <v>1800</v>
      </c>
      <c r="E546" s="447">
        <v>7988.96</v>
      </c>
      <c r="F546" s="1151">
        <f t="shared" si="48"/>
        <v>7988.96</v>
      </c>
      <c r="G546" s="1152">
        <f t="shared" si="49"/>
        <v>7988.96</v>
      </c>
      <c r="H546" s="1423"/>
      <c r="I546" s="447"/>
      <c r="J546"/>
    </row>
    <row r="547" spans="1:10">
      <c r="A547" s="677" t="s">
        <v>5215</v>
      </c>
      <c r="B547" s="402">
        <v>25</v>
      </c>
      <c r="C547" s="520"/>
      <c r="D547" s="520">
        <v>1500</v>
      </c>
      <c r="E547" s="447">
        <v>6809.88</v>
      </c>
      <c r="F547" s="1151">
        <f t="shared" si="48"/>
        <v>6809.88</v>
      </c>
      <c r="G547" s="1152">
        <f t="shared" si="49"/>
        <v>6809.88</v>
      </c>
      <c r="H547" s="1423"/>
      <c r="I547" s="447"/>
      <c r="J547"/>
    </row>
    <row r="548" spans="1:10">
      <c r="A548" s="677" t="s">
        <v>5216</v>
      </c>
      <c r="B548" s="402">
        <v>30</v>
      </c>
      <c r="C548" s="520"/>
      <c r="D548" s="520">
        <v>1300</v>
      </c>
      <c r="E548" s="447">
        <v>6210.4</v>
      </c>
      <c r="F548" s="1151">
        <f t="shared" si="48"/>
        <v>6210.4</v>
      </c>
      <c r="G548" s="1152">
        <f t="shared" si="49"/>
        <v>6210.4</v>
      </c>
      <c r="H548" s="1423"/>
      <c r="I548" s="447"/>
      <c r="J548"/>
    </row>
    <row r="549" spans="1:10" ht="13.5" thickBot="1">
      <c r="A549" s="1114" t="s">
        <v>5217</v>
      </c>
      <c r="B549" s="1158">
        <v>35</v>
      </c>
      <c r="C549" s="1159"/>
      <c r="D549" s="1159">
        <v>1200</v>
      </c>
      <c r="E549" s="447">
        <v>5895.12</v>
      </c>
      <c r="F549" s="1160">
        <f t="shared" si="48"/>
        <v>5895.12</v>
      </c>
      <c r="G549" s="1161">
        <f t="shared" si="49"/>
        <v>5895.12</v>
      </c>
      <c r="H549" s="1426"/>
      <c r="I549" s="447"/>
      <c r="J549"/>
    </row>
    <row r="550" spans="1:10" ht="13.5" thickBot="1">
      <c r="A550" s="754"/>
      <c r="B550" s="12"/>
      <c r="C550" s="106"/>
      <c r="D550" s="106"/>
      <c r="E550" s="602"/>
      <c r="F550" s="1138"/>
      <c r="G550" s="1131"/>
      <c r="H550" s="13"/>
      <c r="I550" s="447"/>
      <c r="J550"/>
    </row>
    <row r="551" spans="1:10" ht="18">
      <c r="A551" s="766"/>
      <c r="B551" s="64" t="s">
        <v>1541</v>
      </c>
      <c r="C551" s="64"/>
      <c r="D551" s="64"/>
      <c r="E551" s="428"/>
      <c r="F551" s="1091"/>
      <c r="G551" s="66"/>
      <c r="H551" s="67"/>
      <c r="I551" s="447"/>
      <c r="J551"/>
    </row>
    <row r="552" spans="1:10">
      <c r="A552" s="767"/>
      <c r="B552" s="16"/>
      <c r="C552" s="144"/>
      <c r="D552" s="144"/>
      <c r="E552" s="430"/>
      <c r="F552" s="71"/>
      <c r="G552" s="1123"/>
      <c r="H552" s="16"/>
      <c r="I552" s="447"/>
      <c r="J552"/>
    </row>
    <row r="553" spans="1:10">
      <c r="A553" s="767"/>
      <c r="B553" s="16"/>
      <c r="C553" s="144"/>
      <c r="D553" s="144"/>
      <c r="E553" s="430"/>
      <c r="F553" s="71"/>
      <c r="G553" s="1123"/>
      <c r="H553" s="16"/>
      <c r="I553" s="447"/>
      <c r="J553"/>
    </row>
    <row r="554" spans="1:10">
      <c r="A554" s="767"/>
      <c r="B554" s="16"/>
      <c r="C554" s="144"/>
      <c r="D554" s="144"/>
      <c r="E554" s="430"/>
      <c r="F554" s="71"/>
      <c r="G554" s="1123"/>
      <c r="H554" s="16"/>
      <c r="I554" s="447"/>
      <c r="J554"/>
    </row>
    <row r="555" spans="1:10" ht="13.5" thickBot="1">
      <c r="A555" s="768"/>
      <c r="B555" s="136"/>
      <c r="C555" s="145"/>
      <c r="D555" s="145"/>
      <c r="E555" s="431"/>
      <c r="F555" s="74"/>
      <c r="G555" s="1124"/>
      <c r="H555" s="136"/>
      <c r="I555" s="447"/>
      <c r="J555"/>
    </row>
    <row r="556" spans="1:10" ht="31.5">
      <c r="A556" s="845" t="s">
        <v>1013</v>
      </c>
      <c r="B556" s="371" t="s">
        <v>1538</v>
      </c>
      <c r="C556" s="969" t="s">
        <v>665</v>
      </c>
      <c r="D556" s="969" t="s">
        <v>2923</v>
      </c>
      <c r="E556" s="434" t="s">
        <v>1540</v>
      </c>
      <c r="F556" s="337" t="s">
        <v>2578</v>
      </c>
      <c r="G556" s="1118" t="s">
        <v>493</v>
      </c>
      <c r="H556" s="1427" t="s">
        <v>4003</v>
      </c>
      <c r="I556" s="447"/>
      <c r="J556"/>
    </row>
    <row r="557" spans="1:10" ht="13.5" thickBot="1">
      <c r="A557" s="837"/>
      <c r="B557" s="312" t="s">
        <v>1539</v>
      </c>
      <c r="C557" s="373" t="s">
        <v>3419</v>
      </c>
      <c r="D557" s="374" t="s">
        <v>2428</v>
      </c>
      <c r="E557" s="437" t="s">
        <v>264</v>
      </c>
      <c r="F557" s="1125">
        <f>'Заказ, cкидки и курсы валют'!$I$12</f>
        <v>0</v>
      </c>
      <c r="G557" s="2680"/>
      <c r="H557" s="191"/>
      <c r="I557" s="447"/>
      <c r="J557"/>
    </row>
    <row r="558" spans="1:10">
      <c r="A558" s="838" t="s">
        <v>1542</v>
      </c>
      <c r="B558" s="1039">
        <v>20</v>
      </c>
      <c r="C558" s="958"/>
      <c r="D558" s="958">
        <v>1300</v>
      </c>
      <c r="E558" s="447">
        <v>4448.6400000000003</v>
      </c>
      <c r="F558" s="1149">
        <f>ROUND(E558*(1-$F$11),2)</f>
        <v>4448.6400000000003</v>
      </c>
      <c r="G558" s="1150">
        <f>F558</f>
        <v>4448.6400000000003</v>
      </c>
      <c r="H558" s="1419"/>
      <c r="I558" s="447"/>
      <c r="J558"/>
    </row>
    <row r="559" spans="1:10">
      <c r="A559" s="677" t="s">
        <v>1543</v>
      </c>
      <c r="B559" s="491">
        <v>25</v>
      </c>
      <c r="C559" s="403"/>
      <c r="D559" s="403">
        <v>1000</v>
      </c>
      <c r="E559" s="447">
        <v>4810.96</v>
      </c>
      <c r="F559" s="1151">
        <f t="shared" ref="F559:F563" si="50">ROUND(E559*(1-$F$11),2)</f>
        <v>4810.96</v>
      </c>
      <c r="G559" s="1152">
        <f t="shared" ref="G559:G563" si="51">F559</f>
        <v>4810.96</v>
      </c>
      <c r="H559" s="1423"/>
      <c r="I559" s="447"/>
      <c r="J559"/>
    </row>
    <row r="560" spans="1:10">
      <c r="A560" s="677" t="s">
        <v>1544</v>
      </c>
      <c r="B560" s="491">
        <v>30</v>
      </c>
      <c r="C560" s="403"/>
      <c r="D560" s="403">
        <v>700</v>
      </c>
      <c r="E560" s="447">
        <v>4861.92</v>
      </c>
      <c r="F560" s="1151">
        <f t="shared" si="50"/>
        <v>4861.92</v>
      </c>
      <c r="G560" s="1152">
        <f t="shared" si="51"/>
        <v>4861.92</v>
      </c>
      <c r="H560" s="1423"/>
      <c r="I560" s="447"/>
      <c r="J560"/>
    </row>
    <row r="561" spans="1:10">
      <c r="A561" s="677" t="s">
        <v>1545</v>
      </c>
      <c r="B561" s="491">
        <v>35</v>
      </c>
      <c r="C561" s="403"/>
      <c r="D561" s="403">
        <v>550</v>
      </c>
      <c r="E561" s="447">
        <v>3820.32</v>
      </c>
      <c r="F561" s="1151">
        <f t="shared" si="50"/>
        <v>3820.32</v>
      </c>
      <c r="G561" s="1152">
        <f t="shared" si="51"/>
        <v>3820.32</v>
      </c>
      <c r="H561" s="1423"/>
      <c r="I561" s="447"/>
      <c r="J561"/>
    </row>
    <row r="562" spans="1:10">
      <c r="A562" s="677" t="s">
        <v>1546</v>
      </c>
      <c r="B562" s="491">
        <v>40</v>
      </c>
      <c r="C562" s="403"/>
      <c r="D562" s="403">
        <v>400</v>
      </c>
      <c r="E562" s="447">
        <v>3957.24</v>
      </c>
      <c r="F562" s="1151">
        <f t="shared" si="50"/>
        <v>3957.24</v>
      </c>
      <c r="G562" s="1152">
        <f t="shared" si="51"/>
        <v>3957.24</v>
      </c>
      <c r="H562" s="1423"/>
      <c r="I562" s="447"/>
      <c r="J562"/>
    </row>
    <row r="563" spans="1:10" ht="13.5" thickBot="1">
      <c r="A563" s="678" t="s">
        <v>1547</v>
      </c>
      <c r="B563" s="756">
        <v>50</v>
      </c>
      <c r="C563" s="757"/>
      <c r="D563" s="757">
        <v>250</v>
      </c>
      <c r="E563" s="447">
        <v>4074.28</v>
      </c>
      <c r="F563" s="1156">
        <f t="shared" si="50"/>
        <v>4074.28</v>
      </c>
      <c r="G563" s="1157">
        <f t="shared" si="51"/>
        <v>4074.28</v>
      </c>
      <c r="H563" s="1424"/>
      <c r="I563" s="447"/>
      <c r="J563"/>
    </row>
    <row r="564" spans="1:10" ht="13.5" thickBot="1">
      <c r="A564" s="754"/>
      <c r="B564" s="12"/>
      <c r="C564" s="106"/>
      <c r="D564" s="106"/>
      <c r="E564" s="602"/>
      <c r="F564" s="1138"/>
      <c r="G564" s="1131"/>
      <c r="H564" s="13"/>
      <c r="I564" s="447"/>
      <c r="J564"/>
    </row>
    <row r="565" spans="1:10" ht="18">
      <c r="A565" s="766"/>
      <c r="B565" s="64" t="s">
        <v>1548</v>
      </c>
      <c r="C565" s="64"/>
      <c r="D565" s="64"/>
      <c r="E565" s="428"/>
      <c r="F565" s="1091"/>
      <c r="G565" s="66"/>
      <c r="H565" s="67"/>
      <c r="I565" s="447"/>
      <c r="J565"/>
    </row>
    <row r="566" spans="1:10">
      <c r="A566" s="767"/>
      <c r="B566" s="16"/>
      <c r="C566" s="144"/>
      <c r="D566" s="144"/>
      <c r="E566" s="430"/>
      <c r="F566" s="71"/>
      <c r="G566" s="1123"/>
      <c r="H566" s="16"/>
      <c r="I566" s="447"/>
      <c r="J566"/>
    </row>
    <row r="567" spans="1:10">
      <c r="A567" s="767"/>
      <c r="B567" s="16"/>
      <c r="C567" s="144"/>
      <c r="D567" s="144"/>
      <c r="E567" s="430"/>
      <c r="F567" s="71"/>
      <c r="G567" s="1123"/>
      <c r="H567" s="16"/>
      <c r="I567" s="447"/>
      <c r="J567"/>
    </row>
    <row r="568" spans="1:10">
      <c r="A568" s="767"/>
      <c r="B568" s="16"/>
      <c r="C568" s="144"/>
      <c r="D568" s="144"/>
      <c r="E568" s="430"/>
      <c r="F568" s="71"/>
      <c r="G568" s="1123"/>
      <c r="H568" s="16"/>
      <c r="I568" s="447"/>
      <c r="J568"/>
    </row>
    <row r="569" spans="1:10" ht="13.5" thickBot="1">
      <c r="A569" s="768"/>
      <c r="B569" s="136"/>
      <c r="C569" s="145"/>
      <c r="D569" s="145"/>
      <c r="E569" s="431"/>
      <c r="F569" s="74"/>
      <c r="G569" s="1124"/>
      <c r="H569" s="136"/>
      <c r="I569" s="447"/>
      <c r="J569"/>
    </row>
    <row r="570" spans="1:10" ht="31.5">
      <c r="A570" s="845" t="s">
        <v>1013</v>
      </c>
      <c r="B570" s="371" t="s">
        <v>1538</v>
      </c>
      <c r="C570" s="969" t="s">
        <v>665</v>
      </c>
      <c r="D570" s="969" t="s">
        <v>2923</v>
      </c>
      <c r="E570" s="434" t="s">
        <v>1540</v>
      </c>
      <c r="F570" s="337" t="s">
        <v>2578</v>
      </c>
      <c r="G570" s="1118" t="s">
        <v>493</v>
      </c>
      <c r="H570" s="1427" t="s">
        <v>4003</v>
      </c>
      <c r="I570" s="447"/>
      <c r="J570"/>
    </row>
    <row r="571" spans="1:10" ht="13.5" thickBot="1">
      <c r="A571" s="837"/>
      <c r="B571" s="312" t="s">
        <v>1549</v>
      </c>
      <c r="C571" s="373" t="s">
        <v>3419</v>
      </c>
      <c r="D571" s="374" t="s">
        <v>2428</v>
      </c>
      <c r="E571" s="437" t="s">
        <v>264</v>
      </c>
      <c r="F571" s="1125">
        <f>'Заказ, cкидки и курсы валют'!$I$12</f>
        <v>0</v>
      </c>
      <c r="G571" s="2680"/>
      <c r="H571" s="191"/>
      <c r="I571" s="447"/>
      <c r="J571"/>
    </row>
    <row r="572" spans="1:10">
      <c r="A572" s="838" t="s">
        <v>1550</v>
      </c>
      <c r="B572" s="1079">
        <v>1.6</v>
      </c>
      <c r="C572" s="865"/>
      <c r="D572" s="865">
        <v>250</v>
      </c>
      <c r="E572" s="447">
        <v>2388.6799999999998</v>
      </c>
      <c r="F572" s="1149">
        <f>ROUND(E572*(1-$F$11),2)</f>
        <v>2388.6799999999998</v>
      </c>
      <c r="G572" s="1150">
        <f>F572</f>
        <v>2388.6799999999998</v>
      </c>
      <c r="H572" s="1419"/>
      <c r="I572" s="447"/>
      <c r="J572"/>
    </row>
    <row r="573" spans="1:10" ht="13.5" thickBot="1">
      <c r="A573" s="678" t="s">
        <v>1551</v>
      </c>
      <c r="B573" s="755">
        <v>2.1</v>
      </c>
      <c r="C573" s="522"/>
      <c r="D573" s="522">
        <v>250</v>
      </c>
      <c r="E573" s="447">
        <v>2956.24</v>
      </c>
      <c r="F573" s="1156">
        <f>ROUND(E573*(1-$F$11),2)</f>
        <v>2956.24</v>
      </c>
      <c r="G573" s="1157">
        <f>F573</f>
        <v>2956.24</v>
      </c>
      <c r="H573" s="1424"/>
      <c r="I573" s="447"/>
      <c r="J573"/>
    </row>
    <row r="574" spans="1:10" ht="13.5" thickBot="1">
      <c r="A574" s="754"/>
      <c r="B574" s="12"/>
      <c r="C574" s="106"/>
      <c r="D574" s="106"/>
      <c r="E574" s="602"/>
      <c r="F574" s="1138"/>
      <c r="G574" s="1131"/>
      <c r="H574" s="13"/>
      <c r="I574" s="447"/>
      <c r="J574"/>
    </row>
    <row r="575" spans="1:10" ht="18">
      <c r="A575" s="766"/>
      <c r="B575" s="64" t="s">
        <v>1552</v>
      </c>
      <c r="C575" s="64"/>
      <c r="D575" s="64"/>
      <c r="E575" s="428"/>
      <c r="F575" s="1091"/>
      <c r="G575" s="66"/>
      <c r="H575" s="67"/>
      <c r="I575" s="447"/>
      <c r="J575"/>
    </row>
    <row r="576" spans="1:10">
      <c r="A576" s="767"/>
      <c r="B576" s="16"/>
      <c r="C576" s="144"/>
      <c r="D576" s="144"/>
      <c r="E576" s="430"/>
      <c r="F576" s="71"/>
      <c r="G576" s="1123"/>
      <c r="H576" s="16"/>
      <c r="I576" s="447"/>
      <c r="J576"/>
    </row>
    <row r="577" spans="1:10">
      <c r="A577" s="767"/>
      <c r="B577" s="16"/>
      <c r="C577" s="144"/>
      <c r="D577" s="144"/>
      <c r="E577" s="430"/>
      <c r="F577" s="71"/>
      <c r="G577" s="1123"/>
      <c r="H577" s="16"/>
      <c r="I577" s="447"/>
      <c r="J577"/>
    </row>
    <row r="578" spans="1:10">
      <c r="A578" s="767"/>
      <c r="B578" s="16"/>
      <c r="C578" s="144"/>
      <c r="D578" s="144"/>
      <c r="E578" s="430"/>
      <c r="F578" s="71"/>
      <c r="G578" s="1123"/>
      <c r="H578" s="16"/>
      <c r="I578" s="447"/>
      <c r="J578"/>
    </row>
    <row r="579" spans="1:10" ht="13.5" thickBot="1">
      <c r="A579" s="768"/>
      <c r="B579" s="136"/>
      <c r="C579" s="145"/>
      <c r="D579" s="145"/>
      <c r="E579" s="431"/>
      <c r="F579" s="74"/>
      <c r="G579" s="1124"/>
      <c r="H579" s="136"/>
      <c r="I579" s="447"/>
      <c r="J579"/>
    </row>
    <row r="580" spans="1:10" ht="31.5">
      <c r="A580" s="837" t="s">
        <v>1013</v>
      </c>
      <c r="B580" s="312" t="s">
        <v>1538</v>
      </c>
      <c r="C580" s="373" t="s">
        <v>665</v>
      </c>
      <c r="D580" s="373" t="s">
        <v>2923</v>
      </c>
      <c r="E580" s="432" t="s">
        <v>1540</v>
      </c>
      <c r="F580" s="336" t="s">
        <v>2578</v>
      </c>
      <c r="G580" s="1118" t="s">
        <v>493</v>
      </c>
      <c r="H580" s="1415" t="s">
        <v>4003</v>
      </c>
      <c r="I580" s="447"/>
      <c r="J580"/>
    </row>
    <row r="581" spans="1:10" ht="13.5" thickBot="1">
      <c r="A581" s="837"/>
      <c r="B581" s="312"/>
      <c r="C581" s="373" t="s">
        <v>3419</v>
      </c>
      <c r="D581" s="374" t="s">
        <v>2428</v>
      </c>
      <c r="E581" s="437" t="s">
        <v>264</v>
      </c>
      <c r="F581" s="1125">
        <f>'Заказ, cкидки и курсы валют'!$I$12</f>
        <v>0</v>
      </c>
      <c r="G581" s="2680"/>
      <c r="H581" s="191"/>
      <c r="I581" s="447"/>
      <c r="J581"/>
    </row>
    <row r="582" spans="1:10" ht="13.5" thickBot="1">
      <c r="A582" s="863" t="s">
        <v>1553</v>
      </c>
      <c r="B582" s="1115"/>
      <c r="C582" s="1103"/>
      <c r="D582" s="1103">
        <v>500</v>
      </c>
      <c r="E582" s="447">
        <v>4099.4799999999996</v>
      </c>
      <c r="F582" s="1154">
        <f>ROUND(E582*(1-$F$11),2)</f>
        <v>4099.4799999999996</v>
      </c>
      <c r="G582" s="1155">
        <f>F582</f>
        <v>4099.4799999999996</v>
      </c>
      <c r="H582" s="1428"/>
      <c r="I582" s="447"/>
      <c r="J582"/>
    </row>
    <row r="583" spans="1:10" ht="13.5" thickBot="1">
      <c r="A583" s="754"/>
      <c r="B583" s="12"/>
      <c r="C583" s="106"/>
      <c r="D583" s="106"/>
      <c r="E583" s="602"/>
      <c r="F583" s="1138"/>
      <c r="G583" s="1131"/>
      <c r="H583" s="13"/>
      <c r="I583" s="447"/>
      <c r="J583"/>
    </row>
    <row r="584" spans="1:10" ht="18">
      <c r="A584" s="766"/>
      <c r="B584" s="64" t="s">
        <v>1554</v>
      </c>
      <c r="C584" s="64"/>
      <c r="D584" s="64"/>
      <c r="E584" s="428"/>
      <c r="F584" s="1091"/>
      <c r="G584" s="66"/>
      <c r="H584" s="67"/>
      <c r="I584" s="447"/>
      <c r="J584"/>
    </row>
    <row r="585" spans="1:10">
      <c r="A585" s="767"/>
      <c r="B585" s="16"/>
      <c r="C585" s="144"/>
      <c r="D585" s="144"/>
      <c r="E585" s="430"/>
      <c r="F585" s="71"/>
      <c r="G585" s="1123"/>
      <c r="H585" s="16"/>
      <c r="I585" s="447"/>
      <c r="J585"/>
    </row>
    <row r="586" spans="1:10">
      <c r="A586" s="767"/>
      <c r="B586" s="16"/>
      <c r="C586" s="144"/>
      <c r="D586" s="144"/>
      <c r="E586" s="430"/>
      <c r="F586" s="71"/>
      <c r="G586" s="1123"/>
      <c r="H586" s="16"/>
      <c r="I586" s="447"/>
      <c r="J586"/>
    </row>
    <row r="587" spans="1:10">
      <c r="A587" s="767"/>
      <c r="B587" s="16"/>
      <c r="C587" s="144"/>
      <c r="D587" s="144"/>
      <c r="E587" s="430"/>
      <c r="F587" s="71"/>
      <c r="G587" s="1123"/>
      <c r="H587" s="16"/>
      <c r="I587" s="447"/>
      <c r="J587"/>
    </row>
    <row r="588" spans="1:10" ht="13.5" thickBot="1">
      <c r="A588" s="768"/>
      <c r="B588" s="136"/>
      <c r="C588" s="145"/>
      <c r="D588" s="145"/>
      <c r="E588" s="431"/>
      <c r="F588" s="74"/>
      <c r="G588" s="1124"/>
      <c r="H588" s="136"/>
      <c r="I588" s="447"/>
      <c r="J588"/>
    </row>
    <row r="589" spans="1:10" ht="31.5">
      <c r="A589" s="837" t="s">
        <v>1013</v>
      </c>
      <c r="B589" s="312" t="s">
        <v>1538</v>
      </c>
      <c r="C589" s="373" t="s">
        <v>665</v>
      </c>
      <c r="D589" s="373" t="s">
        <v>2923</v>
      </c>
      <c r="E589" s="432" t="s">
        <v>1540</v>
      </c>
      <c r="F589" s="336" t="s">
        <v>2578</v>
      </c>
      <c r="G589" s="1118" t="s">
        <v>493</v>
      </c>
      <c r="H589" s="1415" t="s">
        <v>4003</v>
      </c>
      <c r="I589" s="447"/>
      <c r="J589"/>
    </row>
    <row r="590" spans="1:10" ht="13.5" thickBot="1">
      <c r="A590" s="837"/>
      <c r="B590" s="312"/>
      <c r="C590" s="373" t="s">
        <v>3419</v>
      </c>
      <c r="D590" s="374" t="s">
        <v>2428</v>
      </c>
      <c r="E590" s="437" t="s">
        <v>264</v>
      </c>
      <c r="F590" s="1125">
        <f>'Заказ, cкидки и курсы валют'!$I$12</f>
        <v>0</v>
      </c>
      <c r="G590" s="2680"/>
      <c r="H590" s="191"/>
      <c r="I590" s="447"/>
      <c r="J590"/>
    </row>
    <row r="591" spans="1:10" ht="13.5" thickBot="1">
      <c r="A591" s="863" t="s">
        <v>3943</v>
      </c>
      <c r="B591" s="1115"/>
      <c r="C591" s="1103"/>
      <c r="D591" s="1103">
        <v>1500</v>
      </c>
      <c r="E591" s="447">
        <v>7673.96</v>
      </c>
      <c r="F591" s="1154">
        <f>ROUND(E591*(1-$F$11),2)</f>
        <v>7673.96</v>
      </c>
      <c r="G591" s="1155">
        <f>F591</f>
        <v>7673.96</v>
      </c>
      <c r="H591" s="1428"/>
      <c r="I591" s="447"/>
      <c r="J591"/>
    </row>
    <row r="592" spans="1:10" ht="13.5" thickBot="1">
      <c r="I592" s="447"/>
      <c r="J592"/>
    </row>
    <row r="593" spans="1:10" ht="18">
      <c r="A593" s="766"/>
      <c r="B593" s="128"/>
      <c r="C593" s="64"/>
      <c r="D593" s="1091" t="s">
        <v>3057</v>
      </c>
      <c r="E593" s="428"/>
      <c r="F593" s="66"/>
      <c r="G593" s="1121"/>
      <c r="H593" s="128"/>
      <c r="I593" s="447"/>
      <c r="J593"/>
    </row>
    <row r="594" spans="1:10">
      <c r="A594" s="767"/>
      <c r="B594" s="16"/>
      <c r="C594" s="144"/>
      <c r="D594" s="144"/>
      <c r="E594" s="430"/>
      <c r="F594" s="71"/>
      <c r="G594" s="1123"/>
      <c r="H594" s="16"/>
      <c r="I594" s="447"/>
      <c r="J594"/>
    </row>
    <row r="595" spans="1:10">
      <c r="A595" s="767"/>
      <c r="B595" s="16"/>
      <c r="C595" s="144"/>
      <c r="D595" s="144"/>
      <c r="E595" s="430"/>
      <c r="F595" s="71"/>
      <c r="G595" s="1123"/>
      <c r="H595" s="16"/>
      <c r="I595" s="447"/>
      <c r="J595"/>
    </row>
    <row r="596" spans="1:10">
      <c r="A596" s="767"/>
      <c r="B596" s="16"/>
      <c r="C596" s="144"/>
      <c r="D596" s="144"/>
      <c r="E596" s="430"/>
      <c r="F596" s="71"/>
      <c r="G596" s="1123"/>
      <c r="H596" s="16"/>
      <c r="I596" s="447"/>
      <c r="J596"/>
    </row>
    <row r="597" spans="1:10" ht="13.5" thickBot="1">
      <c r="A597" s="768"/>
      <c r="B597" s="136"/>
      <c r="C597" s="145"/>
      <c r="D597" s="145"/>
      <c r="E597" s="431"/>
      <c r="F597" s="74"/>
      <c r="G597" s="1124"/>
      <c r="H597" s="136"/>
      <c r="I597" s="447"/>
      <c r="J597"/>
    </row>
    <row r="598" spans="1:10" ht="31.5">
      <c r="A598" s="837" t="s">
        <v>1013</v>
      </c>
      <c r="B598" s="312" t="s">
        <v>1014</v>
      </c>
      <c r="C598" s="373" t="s">
        <v>665</v>
      </c>
      <c r="D598" s="373" t="s">
        <v>2923</v>
      </c>
      <c r="E598" s="432" t="s">
        <v>1540</v>
      </c>
      <c r="F598" s="336" t="s">
        <v>2578</v>
      </c>
      <c r="G598" s="1118" t="s">
        <v>493</v>
      </c>
      <c r="H598" s="1415" t="s">
        <v>4003</v>
      </c>
      <c r="I598" s="447"/>
      <c r="J598"/>
    </row>
    <row r="599" spans="1:10" ht="13.5" thickBot="1">
      <c r="A599" s="837"/>
      <c r="B599" s="312"/>
      <c r="C599" s="373" t="s">
        <v>3419</v>
      </c>
      <c r="D599" s="374" t="s">
        <v>2428</v>
      </c>
      <c r="E599" s="437" t="s">
        <v>264</v>
      </c>
      <c r="F599" s="1125">
        <f>'Заказ, cкидки и курсы валют'!$I$12</f>
        <v>0</v>
      </c>
      <c r="G599" s="2680"/>
      <c r="H599" s="191"/>
      <c r="I599" s="447"/>
      <c r="J599"/>
    </row>
    <row r="600" spans="1:10" ht="13.5" thickBot="1">
      <c r="A600" s="863" t="s">
        <v>9647</v>
      </c>
      <c r="B600" s="1112" t="s">
        <v>3058</v>
      </c>
      <c r="C600" s="1103"/>
      <c r="D600" s="1113">
        <v>1</v>
      </c>
      <c r="E600" s="447">
        <v>67.48</v>
      </c>
      <c r="F600" s="1154">
        <f>ROUND(E600*(1-$F$11),2)</f>
        <v>67.48</v>
      </c>
      <c r="G600" s="1155">
        <f>E600</f>
        <v>67.48</v>
      </c>
      <c r="H600" s="1428"/>
      <c r="I600" s="447"/>
      <c r="J600"/>
    </row>
    <row r="601" spans="1:10">
      <c r="A601" s="754"/>
      <c r="B601" s="13"/>
      <c r="C601" s="13"/>
      <c r="D601" s="13"/>
      <c r="E601" s="602"/>
      <c r="F601" s="1138"/>
      <c r="G601" s="1131"/>
      <c r="H601" s="13"/>
      <c r="I601" s="447"/>
      <c r="J601"/>
    </row>
    <row r="602" spans="1:10">
      <c r="A602" s="754"/>
      <c r="B602" s="13"/>
      <c r="C602" s="13"/>
      <c r="D602" s="13"/>
      <c r="E602" s="602"/>
      <c r="F602" s="1138"/>
      <c r="G602" s="1131"/>
      <c r="H602" s="13"/>
      <c r="I602" s="447"/>
      <c r="J602"/>
    </row>
    <row r="603" spans="1:10" ht="13.5" thickBot="1">
      <c r="A603" s="754"/>
      <c r="B603" s="13"/>
      <c r="C603" s="13"/>
      <c r="D603" s="13"/>
      <c r="E603" s="602"/>
      <c r="F603" s="1138"/>
      <c r="G603" s="1131"/>
      <c r="H603" s="13"/>
      <c r="I603" s="447"/>
      <c r="J603"/>
    </row>
    <row r="604" spans="1:10" ht="18">
      <c r="A604" s="766"/>
      <c r="B604" s="128"/>
      <c r="C604" s="64"/>
      <c r="D604" s="64" t="s">
        <v>26</v>
      </c>
      <c r="E604" s="428"/>
      <c r="F604" s="1091"/>
      <c r="G604" s="66"/>
      <c r="H604" s="128"/>
      <c r="I604" s="447"/>
      <c r="J604"/>
    </row>
    <row r="605" spans="1:10" ht="18">
      <c r="A605" s="767"/>
      <c r="B605" s="16"/>
      <c r="C605" s="81"/>
      <c r="D605" s="81"/>
      <c r="E605" s="441"/>
      <c r="F605" s="1136"/>
      <c r="G605" s="1136"/>
      <c r="H605" s="16"/>
      <c r="I605" s="447"/>
      <c r="J605"/>
    </row>
    <row r="606" spans="1:10">
      <c r="A606" s="767"/>
      <c r="B606" s="16"/>
      <c r="C606" s="144"/>
      <c r="D606" s="144"/>
      <c r="E606" s="430"/>
      <c r="F606" s="71"/>
      <c r="G606" s="1123"/>
      <c r="H606" s="16"/>
      <c r="J606" s="447"/>
    </row>
    <row r="607" spans="1:10">
      <c r="A607" s="767"/>
      <c r="B607" s="16"/>
      <c r="C607" s="144"/>
      <c r="D607" s="144"/>
      <c r="E607" s="430"/>
      <c r="F607" s="71"/>
      <c r="G607" s="1123"/>
      <c r="H607" s="16"/>
      <c r="J607" s="447"/>
    </row>
    <row r="608" spans="1:10">
      <c r="A608" s="767"/>
      <c r="B608" s="16"/>
      <c r="C608" s="144"/>
      <c r="D608" s="144"/>
      <c r="E608" s="430"/>
      <c r="F608" s="71"/>
      <c r="G608" s="1123"/>
      <c r="H608" s="16"/>
      <c r="J608" s="447"/>
    </row>
    <row r="609" spans="1:10" ht="13.5" thickBot="1">
      <c r="A609" s="768"/>
      <c r="B609" s="136"/>
      <c r="C609" s="145"/>
      <c r="D609" s="145"/>
      <c r="E609" s="431"/>
      <c r="F609" s="74"/>
      <c r="G609" s="1124"/>
      <c r="H609" s="136"/>
      <c r="J609" s="447"/>
    </row>
    <row r="610" spans="1:10" ht="31.5">
      <c r="A610" s="837" t="s">
        <v>1013</v>
      </c>
      <c r="B610" s="312" t="s">
        <v>1014</v>
      </c>
      <c r="C610" s="373" t="s">
        <v>665</v>
      </c>
      <c r="D610" s="373" t="s">
        <v>2923</v>
      </c>
      <c r="E610" s="940" t="s">
        <v>3739</v>
      </c>
      <c r="F610" s="336" t="s">
        <v>2578</v>
      </c>
      <c r="G610" s="1118" t="s">
        <v>493</v>
      </c>
      <c r="H610" s="1415" t="s">
        <v>4003</v>
      </c>
      <c r="J610" s="447"/>
    </row>
    <row r="611" spans="1:10" ht="13.5" thickBot="1">
      <c r="A611" s="842"/>
      <c r="B611" s="151"/>
      <c r="C611" s="918" t="s">
        <v>3419</v>
      </c>
      <c r="D611" s="306" t="s">
        <v>2428</v>
      </c>
      <c r="E611" s="433" t="s">
        <v>264</v>
      </c>
      <c r="F611" s="1135">
        <f>'Заказ, cкидки и курсы валют'!$I$12</f>
        <v>0</v>
      </c>
      <c r="G611" s="769"/>
      <c r="H611" s="192"/>
      <c r="J611" s="447"/>
    </row>
    <row r="612" spans="1:10" ht="13.5" thickBot="1">
      <c r="A612" s="1381" t="s">
        <v>5226</v>
      </c>
      <c r="B612" s="756" t="s">
        <v>3058</v>
      </c>
      <c r="C612" s="757"/>
      <c r="D612" s="522">
        <v>50</v>
      </c>
      <c r="E612" s="447">
        <v>114.24</v>
      </c>
      <c r="F612" s="1156">
        <f>ROUND(E612*(1-$F$11),2)</f>
        <v>114.24</v>
      </c>
      <c r="G612" s="1157">
        <f>F612</f>
        <v>114.24</v>
      </c>
      <c r="H612" s="1418"/>
      <c r="J612" s="447"/>
    </row>
    <row r="613" spans="1:10" ht="12.5">
      <c r="A613"/>
      <c r="E613"/>
      <c r="F613"/>
      <c r="G613"/>
      <c r="J613"/>
    </row>
    <row r="614" spans="1:10" thickBot="1">
      <c r="A614"/>
      <c r="E614"/>
      <c r="F614"/>
      <c r="G614"/>
      <c r="J614"/>
    </row>
    <row r="615" spans="1:10" ht="12.5">
      <c r="A615" s="2925"/>
      <c r="B615" s="2926"/>
      <c r="C615" s="2926"/>
      <c r="D615" s="2926"/>
      <c r="E615" s="2926"/>
      <c r="F615" s="2926"/>
      <c r="G615" s="2926"/>
      <c r="H615" s="2927"/>
      <c r="J615"/>
    </row>
    <row r="616" spans="1:10" ht="12.5">
      <c r="A616" s="2928"/>
      <c r="B616" s="2929"/>
      <c r="C616" s="2929"/>
      <c r="D616" s="2929"/>
      <c r="E616" s="2929"/>
      <c r="F616" s="2929"/>
      <c r="G616" s="2929"/>
      <c r="H616" s="2930"/>
      <c r="J616"/>
    </row>
    <row r="617" spans="1:10" ht="28.5" customHeight="1">
      <c r="A617" s="2928"/>
      <c r="B617" s="2929"/>
      <c r="C617" s="2929"/>
      <c r="D617" s="2929"/>
      <c r="E617" s="2929"/>
      <c r="F617" s="2929"/>
      <c r="G617" s="2929"/>
      <c r="H617" s="2930"/>
      <c r="J617"/>
    </row>
    <row r="618" spans="1:10" ht="12.5">
      <c r="A618" s="2928"/>
      <c r="B618" s="2929"/>
      <c r="C618" s="2929"/>
      <c r="D618" s="2929"/>
      <c r="E618" s="2929"/>
      <c r="F618" s="2929"/>
      <c r="G618" s="2929"/>
      <c r="H618" s="2930"/>
      <c r="J618"/>
    </row>
    <row r="619" spans="1:10" thickBot="1">
      <c r="A619" s="2931"/>
      <c r="B619" s="2932"/>
      <c r="C619" s="2932"/>
      <c r="D619" s="2932"/>
      <c r="E619" s="2932"/>
      <c r="F619" s="2932"/>
      <c r="G619" s="2932"/>
      <c r="H619" s="2933"/>
      <c r="J619"/>
    </row>
    <row r="620" spans="1:10" ht="31.5">
      <c r="A620" s="837" t="s">
        <v>1013</v>
      </c>
      <c r="B620" s="312" t="s">
        <v>1014</v>
      </c>
      <c r="C620" s="373" t="s">
        <v>665</v>
      </c>
      <c r="D620" s="373" t="s">
        <v>2923</v>
      </c>
      <c r="E620" s="432" t="s">
        <v>1540</v>
      </c>
      <c r="F620" s="336" t="s">
        <v>2578</v>
      </c>
      <c r="G620" s="1118" t="s">
        <v>493</v>
      </c>
      <c r="H620" s="160" t="s">
        <v>4003</v>
      </c>
    </row>
    <row r="621" spans="1:10" ht="13.5" thickBot="1">
      <c r="A621" s="842"/>
      <c r="B621" s="151"/>
      <c r="C621" s="918" t="s">
        <v>3419</v>
      </c>
      <c r="D621" s="306" t="s">
        <v>2428</v>
      </c>
      <c r="E621" s="433" t="s">
        <v>264</v>
      </c>
      <c r="F621" s="1135">
        <f>'Заказ, cкидки и курсы валют'!$I$12</f>
        <v>0</v>
      </c>
      <c r="G621" s="769"/>
      <c r="H621" s="147"/>
    </row>
    <row r="622" spans="1:10" ht="13.5" thickBot="1">
      <c r="A622" s="2742" t="s">
        <v>12623</v>
      </c>
      <c r="B622" s="2097" t="s">
        <v>12624</v>
      </c>
      <c r="C622" s="757"/>
      <c r="D622" s="522">
        <v>700</v>
      </c>
      <c r="E622" s="2013">
        <v>9626.8700000000008</v>
      </c>
      <c r="F622" s="1156">
        <f>ROUND(E622*(1-$F$11),2)</f>
        <v>9626.8700000000008</v>
      </c>
      <c r="G622" s="1157">
        <f>F622</f>
        <v>9626.8700000000008</v>
      </c>
      <c r="H622" s="170"/>
    </row>
  </sheetData>
  <mergeCells count="11">
    <mergeCell ref="A615:H619"/>
    <mergeCell ref="I1:K1"/>
    <mergeCell ref="A433:H433"/>
    <mergeCell ref="G103:G104"/>
    <mergeCell ref="G70:G71"/>
    <mergeCell ref="A418:H418"/>
    <mergeCell ref="A1:H1"/>
    <mergeCell ref="G10:G11"/>
    <mergeCell ref="G57:G58"/>
    <mergeCell ref="G83:G84"/>
    <mergeCell ref="G34:G35"/>
  </mergeCells>
  <phoneticPr fontId="0" type="noConversion"/>
  <hyperlinks>
    <hyperlink ref="A1:H1" location="ОГЛАВЛЕНИЕ!R1C1" display="Нажмите ЗДЕСЬ для возврата в оглавление " xr:uid="{00000000-0004-0000-0D00-000000000000}"/>
    <hyperlink ref="A612" r:id="rId1" display="perfokrepteh@mail.ru" xr:uid="{00000000-0004-0000-0D00-000001000000}"/>
  </hyperlinks>
  <pageMargins left="0.25" right="0.25" top="0.75" bottom="0.75" header="0.3" footer="0.3"/>
  <pageSetup paperSize="9" scale="80" orientation="portrait" verticalDpi="300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20">
    <tabColor theme="9" tint="-0.249977111117893"/>
  </sheetPr>
  <dimension ref="A1:L356"/>
  <sheetViews>
    <sheetView zoomScale="90" zoomScaleNormal="90" workbookViewId="0">
      <selection activeCell="A12" sqref="A12:H194"/>
    </sheetView>
  </sheetViews>
  <sheetFormatPr defaultRowHeight="12.5"/>
  <cols>
    <col min="1" max="1" width="20.54296875" customWidth="1"/>
    <col min="2" max="2" width="15" customWidth="1"/>
    <col min="3" max="3" width="9.54296875" bestFit="1" customWidth="1"/>
    <col min="4" max="4" width="8.54296875" customWidth="1"/>
    <col min="5" max="5" width="8.453125" style="421" hidden="1" customWidth="1"/>
    <col min="6" max="6" width="10" customWidth="1"/>
    <col min="7" max="7" width="12.81640625" customWidth="1"/>
    <col min="8" max="8" width="12" customWidth="1"/>
    <col min="9" max="9" width="18.54296875" customWidth="1"/>
    <col min="10" max="10" width="9.81640625" customWidth="1"/>
    <col min="11" max="11" width="11.7265625" customWidth="1"/>
    <col min="12" max="12" width="18.1796875" customWidth="1"/>
  </cols>
  <sheetData>
    <row r="1" spans="1:12" ht="20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J1" s="2880" t="s">
        <v>12704</v>
      </c>
      <c r="K1" s="2880"/>
      <c r="L1" s="2880"/>
    </row>
    <row r="2" spans="1:12" ht="30">
      <c r="A2" s="123" t="s">
        <v>3591</v>
      </c>
      <c r="B2" s="123"/>
      <c r="C2" s="123"/>
      <c r="D2" s="123"/>
      <c r="E2" s="457"/>
      <c r="F2" s="124"/>
      <c r="G2" s="124"/>
      <c r="H2" s="125"/>
      <c r="I2" s="126"/>
    </row>
    <row r="3" spans="1:12" ht="13.5" thickBot="1">
      <c r="A3" s="3"/>
      <c r="B3" s="3"/>
      <c r="C3" s="3"/>
      <c r="D3" s="3"/>
      <c r="E3" s="498"/>
      <c r="F3" s="20"/>
      <c r="G3" s="21"/>
    </row>
    <row r="4" spans="1:12" ht="18">
      <c r="A4" s="146"/>
      <c r="B4" s="64" t="s">
        <v>3590</v>
      </c>
      <c r="C4" s="64"/>
      <c r="D4" s="69"/>
      <c r="E4" s="499"/>
      <c r="F4" s="128"/>
      <c r="G4" s="128"/>
      <c r="H4" s="128"/>
      <c r="I4" s="68"/>
    </row>
    <row r="5" spans="1:12" ht="18">
      <c r="A5" s="129"/>
      <c r="B5" s="81"/>
      <c r="C5" s="81"/>
      <c r="D5" s="131"/>
      <c r="E5" s="444"/>
      <c r="F5" s="16"/>
      <c r="G5" s="16"/>
      <c r="H5" s="16"/>
      <c r="I5" s="132"/>
    </row>
    <row r="6" spans="1:12" ht="13">
      <c r="A6" s="129"/>
      <c r="B6" s="144"/>
      <c r="C6" s="144"/>
      <c r="D6" s="144"/>
      <c r="E6" s="430"/>
      <c r="F6" s="71"/>
      <c r="G6" s="133"/>
      <c r="H6" s="16"/>
      <c r="I6" s="132"/>
    </row>
    <row r="7" spans="1:12" ht="13">
      <c r="A7" s="129"/>
      <c r="B7" s="144"/>
      <c r="C7" s="144"/>
      <c r="D7" s="144"/>
      <c r="E7" s="430"/>
      <c r="F7" s="71"/>
      <c r="G7" s="133"/>
      <c r="H7" s="16"/>
      <c r="I7" s="132"/>
    </row>
    <row r="8" spans="1:12" ht="13">
      <c r="A8" s="129"/>
      <c r="B8" s="144"/>
      <c r="C8" s="144"/>
      <c r="D8" s="144"/>
      <c r="E8" s="430"/>
      <c r="F8" s="71"/>
      <c r="G8" s="133"/>
      <c r="H8" s="16"/>
      <c r="I8" s="132"/>
    </row>
    <row r="9" spans="1:12" ht="21" customHeight="1" thickBot="1">
      <c r="A9" s="927" t="s">
        <v>7302</v>
      </c>
      <c r="B9" s="144"/>
      <c r="C9" s="144"/>
      <c r="D9" s="144"/>
      <c r="E9" s="430"/>
      <c r="F9" s="71"/>
      <c r="G9" s="133"/>
      <c r="H9" s="16"/>
      <c r="I9" s="132"/>
    </row>
    <row r="10" spans="1:12" ht="29.25" customHeight="1">
      <c r="A10" s="148" t="s">
        <v>1013</v>
      </c>
      <c r="B10" s="371" t="s">
        <v>1014</v>
      </c>
      <c r="C10" s="969" t="s">
        <v>665</v>
      </c>
      <c r="D10" s="969" t="s">
        <v>2923</v>
      </c>
      <c r="E10" s="500" t="s">
        <v>10285</v>
      </c>
      <c r="F10" s="673" t="s">
        <v>2578</v>
      </c>
      <c r="G10" s="2940" t="s">
        <v>3636</v>
      </c>
      <c r="H10" s="2942" t="s">
        <v>493</v>
      </c>
      <c r="I10" s="138" t="s">
        <v>4003</v>
      </c>
    </row>
    <row r="11" spans="1:12" ht="23.5" customHeight="1" thickBot="1">
      <c r="A11" s="156"/>
      <c r="B11" s="312"/>
      <c r="C11" s="373" t="s">
        <v>3419</v>
      </c>
      <c r="D11" s="374" t="s">
        <v>3568</v>
      </c>
      <c r="E11" s="437" t="s">
        <v>264</v>
      </c>
      <c r="F11" s="758">
        <f>'Заказ, cкидки и курсы валют'!$I$12</f>
        <v>0</v>
      </c>
      <c r="G11" s="2941"/>
      <c r="H11" s="2943"/>
      <c r="I11" s="252"/>
    </row>
    <row r="12" spans="1:12" ht="14.5">
      <c r="A12" s="1716" t="s">
        <v>3681</v>
      </c>
      <c r="B12" s="798" t="s">
        <v>3682</v>
      </c>
      <c r="C12" s="1717">
        <v>0.19</v>
      </c>
      <c r="D12" s="798">
        <v>5</v>
      </c>
      <c r="E12" s="446">
        <v>45.97</v>
      </c>
      <c r="F12" s="798">
        <f>ROUND(E12*(1-$F$11),2)</f>
        <v>45.97</v>
      </c>
      <c r="G12" s="1718">
        <f>'Заказ, cкидки и курсы валют'!$J$23*F12</f>
        <v>528.65499999999997</v>
      </c>
      <c r="H12" s="785">
        <f>ROUND(D12*G12,2)</f>
        <v>2643.28</v>
      </c>
      <c r="I12" s="1719"/>
    </row>
    <row r="13" spans="1:12" ht="14.5">
      <c r="A13" s="770" t="s">
        <v>3569</v>
      </c>
      <c r="B13" s="46" t="s">
        <v>3547</v>
      </c>
      <c r="C13" s="658">
        <v>0.23</v>
      </c>
      <c r="D13" s="46">
        <v>5</v>
      </c>
      <c r="E13" s="446">
        <v>45.97</v>
      </c>
      <c r="F13" s="46">
        <f t="shared" ref="F13:F34" si="0">ROUND(E13*(1-$F$11),2)</f>
        <v>45.97</v>
      </c>
      <c r="G13" s="759">
        <f>'Заказ, cкидки и курсы валют'!$J$23*F13</f>
        <v>528.65499999999997</v>
      </c>
      <c r="H13" s="45">
        <f t="shared" ref="H13:H34" si="1">ROUND(D13*G13,2)</f>
        <v>2643.28</v>
      </c>
      <c r="I13" s="771"/>
    </row>
    <row r="14" spans="1:12" ht="14.5">
      <c r="A14" s="770" t="s">
        <v>3570</v>
      </c>
      <c r="B14" s="46" t="s">
        <v>3548</v>
      </c>
      <c r="C14" s="658">
        <v>0.28000000000000003</v>
      </c>
      <c r="D14" s="46">
        <v>5</v>
      </c>
      <c r="E14" s="446">
        <v>45.97</v>
      </c>
      <c r="F14" s="46">
        <f t="shared" si="0"/>
        <v>45.97</v>
      </c>
      <c r="G14" s="759">
        <f>'Заказ, cкидки и курсы валют'!$J$23*F14</f>
        <v>528.65499999999997</v>
      </c>
      <c r="H14" s="45">
        <f t="shared" si="1"/>
        <v>2643.28</v>
      </c>
      <c r="I14" s="771"/>
    </row>
    <row r="15" spans="1:12" ht="14.5">
      <c r="A15" s="770" t="s">
        <v>3571</v>
      </c>
      <c r="B15" s="46" t="s">
        <v>3549</v>
      </c>
      <c r="C15" s="658">
        <v>0.34</v>
      </c>
      <c r="D15" s="46">
        <v>5</v>
      </c>
      <c r="E15" s="446">
        <v>45.97</v>
      </c>
      <c r="F15" s="46">
        <f t="shared" si="0"/>
        <v>45.97</v>
      </c>
      <c r="G15" s="759">
        <f>'Заказ, cкидки и курсы валют'!$J$23*F15</f>
        <v>528.65499999999997</v>
      </c>
      <c r="H15" s="45">
        <f t="shared" si="1"/>
        <v>2643.28</v>
      </c>
      <c r="I15" s="771"/>
    </row>
    <row r="16" spans="1:12" ht="14.5">
      <c r="A16" s="770" t="s">
        <v>3572</v>
      </c>
      <c r="B16" s="46" t="s">
        <v>3550</v>
      </c>
      <c r="C16" s="658">
        <v>0.38</v>
      </c>
      <c r="D16" s="46">
        <v>5</v>
      </c>
      <c r="E16" s="446">
        <v>45.97</v>
      </c>
      <c r="F16" s="46">
        <f t="shared" si="0"/>
        <v>45.97</v>
      </c>
      <c r="G16" s="759">
        <f>'Заказ, cкидки и курсы валют'!$J$23*F16</f>
        <v>528.65499999999997</v>
      </c>
      <c r="H16" s="45">
        <f t="shared" si="1"/>
        <v>2643.28</v>
      </c>
      <c r="I16" s="771"/>
    </row>
    <row r="17" spans="1:9" ht="14.5">
      <c r="A17" s="770" t="s">
        <v>3573</v>
      </c>
      <c r="B17" s="46" t="s">
        <v>3551</v>
      </c>
      <c r="C17" s="658">
        <v>0.42</v>
      </c>
      <c r="D17" s="46">
        <v>5</v>
      </c>
      <c r="E17" s="446">
        <v>45.97</v>
      </c>
      <c r="F17" s="46">
        <f t="shared" si="0"/>
        <v>45.97</v>
      </c>
      <c r="G17" s="759">
        <f>'Заказ, cкидки и курсы валют'!$J$23*F17</f>
        <v>528.65499999999997</v>
      </c>
      <c r="H17" s="45">
        <f t="shared" si="1"/>
        <v>2643.28</v>
      </c>
      <c r="I17" s="771"/>
    </row>
    <row r="18" spans="1:9" ht="14.5">
      <c r="A18" s="770" t="s">
        <v>3574</v>
      </c>
      <c r="B18" s="46" t="s">
        <v>3552</v>
      </c>
      <c r="C18" s="658">
        <v>0.48</v>
      </c>
      <c r="D18" s="46">
        <v>5</v>
      </c>
      <c r="E18" s="446">
        <v>45.97</v>
      </c>
      <c r="F18" s="46">
        <f t="shared" si="0"/>
        <v>45.97</v>
      </c>
      <c r="G18" s="759">
        <f>'Заказ, cкидки и курсы валют'!$J$23*F18</f>
        <v>528.65499999999997</v>
      </c>
      <c r="H18" s="45">
        <f t="shared" si="1"/>
        <v>2643.28</v>
      </c>
      <c r="I18" s="771"/>
    </row>
    <row r="19" spans="1:9" ht="14.5">
      <c r="A19" s="770" t="s">
        <v>3575</v>
      </c>
      <c r="B19" s="46" t="s">
        <v>3553</v>
      </c>
      <c r="C19" s="658">
        <v>0.26</v>
      </c>
      <c r="D19" s="46">
        <v>5</v>
      </c>
      <c r="E19" s="446">
        <v>45.97</v>
      </c>
      <c r="F19" s="46">
        <f t="shared" si="0"/>
        <v>45.97</v>
      </c>
      <c r="G19" s="759">
        <f>'Заказ, cкидки и курсы валют'!$J$23*F19</f>
        <v>528.65499999999997</v>
      </c>
      <c r="H19" s="45">
        <f t="shared" si="1"/>
        <v>2643.28</v>
      </c>
      <c r="I19" s="771"/>
    </row>
    <row r="20" spans="1:9" ht="14.5">
      <c r="A20" s="770" t="s">
        <v>3576</v>
      </c>
      <c r="B20" s="46" t="s">
        <v>3554</v>
      </c>
      <c r="C20" s="658">
        <v>0.32</v>
      </c>
      <c r="D20" s="46">
        <v>5</v>
      </c>
      <c r="E20" s="446">
        <v>45.97</v>
      </c>
      <c r="F20" s="46">
        <f t="shared" si="0"/>
        <v>45.97</v>
      </c>
      <c r="G20" s="759">
        <f>'Заказ, cкидки и курсы валют'!$J$23*F20</f>
        <v>528.65499999999997</v>
      </c>
      <c r="H20" s="45">
        <f t="shared" si="1"/>
        <v>2643.28</v>
      </c>
      <c r="I20" s="771"/>
    </row>
    <row r="21" spans="1:9" ht="14.5">
      <c r="A21" s="770" t="s">
        <v>3577</v>
      </c>
      <c r="B21" s="46" t="s">
        <v>3555</v>
      </c>
      <c r="C21" s="658">
        <v>0.38</v>
      </c>
      <c r="D21" s="46">
        <v>5</v>
      </c>
      <c r="E21" s="446">
        <v>45.97</v>
      </c>
      <c r="F21" s="46">
        <f t="shared" si="0"/>
        <v>45.97</v>
      </c>
      <c r="G21" s="759">
        <f>'Заказ, cкидки и курсы валют'!$J$23*F21</f>
        <v>528.65499999999997</v>
      </c>
      <c r="H21" s="45">
        <f t="shared" si="1"/>
        <v>2643.28</v>
      </c>
      <c r="I21" s="771"/>
    </row>
    <row r="22" spans="1:9" ht="14.5">
      <c r="A22" s="770" t="s">
        <v>3578</v>
      </c>
      <c r="B22" s="46" t="s">
        <v>3556</v>
      </c>
      <c r="C22" s="658">
        <v>0.45</v>
      </c>
      <c r="D22" s="46">
        <v>5</v>
      </c>
      <c r="E22" s="446">
        <v>45.97</v>
      </c>
      <c r="F22" s="46">
        <f t="shared" si="0"/>
        <v>45.97</v>
      </c>
      <c r="G22" s="759">
        <f>'Заказ, cкидки и курсы валют'!$J$23*F22</f>
        <v>528.65499999999997</v>
      </c>
      <c r="H22" s="45">
        <f t="shared" si="1"/>
        <v>2643.28</v>
      </c>
      <c r="I22" s="771"/>
    </row>
    <row r="23" spans="1:9" ht="14.5">
      <c r="A23" s="770" t="s">
        <v>3579</v>
      </c>
      <c r="B23" s="46" t="s">
        <v>3557</v>
      </c>
      <c r="C23" s="658">
        <v>0.52</v>
      </c>
      <c r="D23" s="46">
        <v>5</v>
      </c>
      <c r="E23" s="446">
        <v>45.97</v>
      </c>
      <c r="F23" s="46">
        <f t="shared" si="0"/>
        <v>45.97</v>
      </c>
      <c r="G23" s="759">
        <f>'Заказ, cкидки и курсы валют'!$J$23*F23</f>
        <v>528.65499999999997</v>
      </c>
      <c r="H23" s="45">
        <f t="shared" si="1"/>
        <v>2643.28</v>
      </c>
      <c r="I23" s="771"/>
    </row>
    <row r="24" spans="1:9" ht="14.5">
      <c r="A24" s="770" t="s">
        <v>3580</v>
      </c>
      <c r="B24" s="46" t="s">
        <v>3558</v>
      </c>
      <c r="C24" s="658">
        <v>0.59</v>
      </c>
      <c r="D24" s="46">
        <v>5</v>
      </c>
      <c r="E24" s="446">
        <v>45.97</v>
      </c>
      <c r="F24" s="46">
        <f t="shared" si="0"/>
        <v>45.97</v>
      </c>
      <c r="G24" s="759">
        <f>'Заказ, cкидки и курсы валют'!$J$23*F24</f>
        <v>528.65499999999997</v>
      </c>
      <c r="H24" s="45">
        <f t="shared" si="1"/>
        <v>2643.28</v>
      </c>
      <c r="I24" s="771"/>
    </row>
    <row r="25" spans="1:9" ht="14.5">
      <c r="A25" s="770" t="s">
        <v>3581</v>
      </c>
      <c r="B25" s="46" t="s">
        <v>3559</v>
      </c>
      <c r="C25" s="658">
        <v>0.66</v>
      </c>
      <c r="D25" s="46">
        <v>5</v>
      </c>
      <c r="E25" s="446">
        <v>45.97</v>
      </c>
      <c r="F25" s="46">
        <f t="shared" si="0"/>
        <v>45.97</v>
      </c>
      <c r="G25" s="759">
        <f>'Заказ, cкидки и курсы валют'!$J$23*F25</f>
        <v>528.65499999999997</v>
      </c>
      <c r="H25" s="45">
        <f t="shared" si="1"/>
        <v>2643.28</v>
      </c>
      <c r="I25" s="771"/>
    </row>
    <row r="26" spans="1:9" ht="14.5">
      <c r="A26" s="770" t="s">
        <v>3582</v>
      </c>
      <c r="B26" s="46" t="s">
        <v>3560</v>
      </c>
      <c r="C26" s="658">
        <v>0.42</v>
      </c>
      <c r="D26" s="46">
        <v>5</v>
      </c>
      <c r="E26" s="446">
        <v>45.97</v>
      </c>
      <c r="F26" s="46">
        <f t="shared" si="0"/>
        <v>45.97</v>
      </c>
      <c r="G26" s="759">
        <f>'Заказ, cкидки и курсы валют'!$J$23*F26</f>
        <v>528.65499999999997</v>
      </c>
      <c r="H26" s="45">
        <f t="shared" si="1"/>
        <v>2643.28</v>
      </c>
      <c r="I26" s="771"/>
    </row>
    <row r="27" spans="1:9" ht="14.5">
      <c r="A27" s="770" t="s">
        <v>3583</v>
      </c>
      <c r="B27" s="46" t="s">
        <v>3561</v>
      </c>
      <c r="C27" s="658">
        <v>0.5</v>
      </c>
      <c r="D27" s="46">
        <v>5</v>
      </c>
      <c r="E27" s="446">
        <v>45.97</v>
      </c>
      <c r="F27" s="46">
        <f t="shared" si="0"/>
        <v>45.97</v>
      </c>
      <c r="G27" s="759">
        <f>'Заказ, cкидки и курсы валют'!$J$23*F27</f>
        <v>528.65499999999997</v>
      </c>
      <c r="H27" s="45">
        <f t="shared" si="1"/>
        <v>2643.28</v>
      </c>
      <c r="I27" s="771"/>
    </row>
    <row r="28" spans="1:9" ht="14.5">
      <c r="A28" s="770" t="s">
        <v>3584</v>
      </c>
      <c r="B28" s="46" t="s">
        <v>3562</v>
      </c>
      <c r="C28" s="658">
        <v>0.57999999999999996</v>
      </c>
      <c r="D28" s="46">
        <v>5</v>
      </c>
      <c r="E28" s="446">
        <v>45.97</v>
      </c>
      <c r="F28" s="46">
        <f t="shared" si="0"/>
        <v>45.97</v>
      </c>
      <c r="G28" s="759">
        <f>'Заказ, cкидки и курсы валют'!$J$23*F28</f>
        <v>528.65499999999997</v>
      </c>
      <c r="H28" s="45">
        <f t="shared" si="1"/>
        <v>2643.28</v>
      </c>
      <c r="I28" s="771"/>
    </row>
    <row r="29" spans="1:9" ht="14.5">
      <c r="A29" s="770" t="s">
        <v>3585</v>
      </c>
      <c r="B29" s="46" t="s">
        <v>3563</v>
      </c>
      <c r="C29" s="658">
        <v>0.66</v>
      </c>
      <c r="D29" s="46">
        <v>5</v>
      </c>
      <c r="E29" s="446">
        <v>45.97</v>
      </c>
      <c r="F29" s="46">
        <f t="shared" si="0"/>
        <v>45.97</v>
      </c>
      <c r="G29" s="759">
        <f>'Заказ, cкидки и курсы валют'!$J$23*F29</f>
        <v>528.65499999999997</v>
      </c>
      <c r="H29" s="45">
        <f t="shared" si="1"/>
        <v>2643.28</v>
      </c>
      <c r="I29" s="771"/>
    </row>
    <row r="30" spans="1:9" ht="14.5">
      <c r="A30" s="770" t="s">
        <v>3586</v>
      </c>
      <c r="B30" s="1162" t="s">
        <v>3564</v>
      </c>
      <c r="C30" s="658">
        <v>0.81</v>
      </c>
      <c r="D30" s="46">
        <v>5</v>
      </c>
      <c r="E30" s="446">
        <v>45.97</v>
      </c>
      <c r="F30" s="46">
        <f t="shared" si="0"/>
        <v>45.97</v>
      </c>
      <c r="G30" s="759">
        <f>'Заказ, cкидки и курсы валют'!$J$23*F30</f>
        <v>528.65499999999997</v>
      </c>
      <c r="H30" s="45">
        <f t="shared" si="1"/>
        <v>2643.28</v>
      </c>
      <c r="I30" s="771"/>
    </row>
    <row r="31" spans="1:9" ht="14.5">
      <c r="A31" s="770" t="s">
        <v>3587</v>
      </c>
      <c r="B31" s="46" t="s">
        <v>3565</v>
      </c>
      <c r="C31" s="658">
        <v>0.63</v>
      </c>
      <c r="D31" s="46">
        <v>5</v>
      </c>
      <c r="E31" s="446">
        <v>45.97</v>
      </c>
      <c r="F31" s="46">
        <f t="shared" si="0"/>
        <v>45.97</v>
      </c>
      <c r="G31" s="759">
        <f>'Заказ, cкидки и курсы валют'!$J$23*F31</f>
        <v>528.65499999999997</v>
      </c>
      <c r="H31" s="45">
        <f t="shared" si="1"/>
        <v>2643.28</v>
      </c>
      <c r="I31" s="771"/>
    </row>
    <row r="32" spans="1:9" ht="14.5">
      <c r="A32" s="770" t="s">
        <v>3588</v>
      </c>
      <c r="B32" s="1162" t="s">
        <v>3566</v>
      </c>
      <c r="C32" s="658">
        <v>0.73</v>
      </c>
      <c r="D32" s="46">
        <v>5</v>
      </c>
      <c r="E32" s="446">
        <v>45.97</v>
      </c>
      <c r="F32" s="46">
        <f t="shared" si="0"/>
        <v>45.97</v>
      </c>
      <c r="G32" s="759">
        <f>'Заказ, cкидки и курсы валют'!$J$23*F32</f>
        <v>528.65499999999997</v>
      </c>
      <c r="H32" s="45">
        <f t="shared" si="1"/>
        <v>2643.28</v>
      </c>
      <c r="I32" s="771"/>
    </row>
    <row r="33" spans="1:10" ht="14.5">
      <c r="A33" s="770" t="s">
        <v>3589</v>
      </c>
      <c r="B33" s="1162" t="s">
        <v>3567</v>
      </c>
      <c r="C33" s="658">
        <v>0.83</v>
      </c>
      <c r="D33" s="46">
        <v>5</v>
      </c>
      <c r="E33" s="446">
        <v>45.97</v>
      </c>
      <c r="F33" s="46">
        <f t="shared" si="0"/>
        <v>45.97</v>
      </c>
      <c r="G33" s="759">
        <f>'Заказ, cкидки и курсы валют'!$J$23*F33</f>
        <v>528.65499999999997</v>
      </c>
      <c r="H33" s="45">
        <f t="shared" si="1"/>
        <v>2643.28</v>
      </c>
      <c r="I33" s="771"/>
    </row>
    <row r="34" spans="1:10" ht="15" thickBot="1">
      <c r="A34" s="772" t="s">
        <v>3683</v>
      </c>
      <c r="B34" s="1163" t="s">
        <v>3684</v>
      </c>
      <c r="C34" s="661">
        <v>0.93</v>
      </c>
      <c r="D34" s="188">
        <v>5</v>
      </c>
      <c r="E34" s="446">
        <v>45.97</v>
      </c>
      <c r="F34" s="188">
        <f t="shared" si="0"/>
        <v>45.97</v>
      </c>
      <c r="G34" s="773">
        <f>'Заказ, cкидки и курсы валют'!$J$23*F34</f>
        <v>528.65499999999997</v>
      </c>
      <c r="H34" s="641">
        <f t="shared" si="1"/>
        <v>2643.28</v>
      </c>
      <c r="I34" s="774"/>
    </row>
    <row r="35" spans="1:10" ht="15" thickBot="1">
      <c r="A35" s="93"/>
      <c r="B35" s="1164"/>
      <c r="C35" s="657"/>
      <c r="D35" s="93"/>
      <c r="E35" s="530"/>
      <c r="F35" s="93"/>
      <c r="G35" s="472"/>
      <c r="H35" s="93"/>
      <c r="I35" s="295"/>
    </row>
    <row r="36" spans="1:10" ht="18">
      <c r="A36" s="146"/>
      <c r="B36" s="64" t="s">
        <v>3590</v>
      </c>
      <c r="C36" s="64"/>
      <c r="D36" s="69"/>
      <c r="E36" s="499"/>
      <c r="F36" s="128"/>
      <c r="G36" s="128"/>
      <c r="H36" s="128"/>
      <c r="I36" s="68"/>
    </row>
    <row r="37" spans="1:10" ht="18">
      <c r="A37" s="129"/>
      <c r="B37" s="81"/>
      <c r="C37" s="81"/>
      <c r="D37" s="131"/>
      <c r="E37" s="444"/>
      <c r="F37" s="16"/>
      <c r="G37" s="16"/>
      <c r="H37" s="16"/>
      <c r="I37" s="132"/>
    </row>
    <row r="38" spans="1:10" ht="13">
      <c r="A38" s="129"/>
      <c r="B38" s="144"/>
      <c r="C38" s="144"/>
      <c r="D38" s="144"/>
      <c r="E38" s="430"/>
      <c r="F38" s="71"/>
      <c r="G38" s="133"/>
      <c r="H38" s="16"/>
      <c r="I38" s="132"/>
    </row>
    <row r="39" spans="1:10" ht="13">
      <c r="A39" s="129"/>
      <c r="B39" s="144"/>
      <c r="C39" s="144"/>
      <c r="D39" s="144"/>
      <c r="E39" s="430"/>
      <c r="F39" s="71"/>
      <c r="G39" s="133"/>
      <c r="H39" s="16"/>
      <c r="I39" s="132"/>
    </row>
    <row r="40" spans="1:10" ht="13">
      <c r="A40" s="129"/>
      <c r="B40" s="144"/>
      <c r="C40" s="144"/>
      <c r="D40" s="144"/>
      <c r="E40" s="430"/>
      <c r="F40" s="71"/>
      <c r="G40" s="133"/>
      <c r="H40" s="16"/>
      <c r="I40" s="132"/>
    </row>
    <row r="41" spans="1:10" ht="21" customHeight="1" thickBot="1">
      <c r="A41" s="1837" t="s">
        <v>7304</v>
      </c>
      <c r="B41" s="144"/>
      <c r="C41" s="144"/>
      <c r="D41" s="144"/>
      <c r="E41" s="430"/>
      <c r="F41" s="71"/>
      <c r="G41" s="133"/>
      <c r="H41" s="16"/>
      <c r="I41" s="132"/>
    </row>
    <row r="42" spans="1:10" ht="29.25" customHeight="1">
      <c r="A42" s="148" t="s">
        <v>1013</v>
      </c>
      <c r="B42" s="371" t="s">
        <v>1014</v>
      </c>
      <c r="C42" s="969" t="s">
        <v>665</v>
      </c>
      <c r="D42" s="969" t="s">
        <v>2923</v>
      </c>
      <c r="E42" s="500" t="s">
        <v>10285</v>
      </c>
      <c r="F42" s="673" t="s">
        <v>2578</v>
      </c>
      <c r="G42" s="2940" t="s">
        <v>3636</v>
      </c>
      <c r="H42" s="2942" t="s">
        <v>493</v>
      </c>
      <c r="I42" s="138" t="s">
        <v>4003</v>
      </c>
      <c r="J42" s="2868" t="s">
        <v>11229</v>
      </c>
    </row>
    <row r="43" spans="1:10" ht="36.75" customHeight="1" thickBot="1">
      <c r="A43" s="156"/>
      <c r="B43" s="312"/>
      <c r="C43" s="373" t="s">
        <v>3419</v>
      </c>
      <c r="D43" s="374" t="s">
        <v>3568</v>
      </c>
      <c r="E43" s="437" t="s">
        <v>264</v>
      </c>
      <c r="F43" s="758">
        <f>'Заказ, cкидки и курсы валют'!$I$12</f>
        <v>0</v>
      </c>
      <c r="G43" s="2941"/>
      <c r="H43" s="2943"/>
      <c r="I43" s="252"/>
      <c r="J43" s="2873"/>
    </row>
    <row r="44" spans="1:10" ht="15" thickBot="1">
      <c r="A44" s="2706" t="s">
        <v>8238</v>
      </c>
      <c r="B44" s="2707" t="s">
        <v>3682</v>
      </c>
      <c r="C44" s="2708">
        <v>0.19</v>
      </c>
      <c r="D44" s="2707">
        <v>0.2</v>
      </c>
      <c r="E44" s="2709">
        <f>(E12*2)+(1/D44*7.5)</f>
        <v>129.44</v>
      </c>
      <c r="F44" s="2707">
        <f>ROUND(E44*(1-$F$11),2)</f>
        <v>129.44</v>
      </c>
      <c r="G44" s="2710">
        <f>H44/D44</f>
        <v>1935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387</v>
      </c>
      <c r="I44" s="2711"/>
      <c r="J44" s="2100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464.4</v>
      </c>
    </row>
    <row r="45" spans="1:10" ht="15" thickBot="1">
      <c r="A45" s="770" t="s">
        <v>8239</v>
      </c>
      <c r="B45" s="2702" t="s">
        <v>3547</v>
      </c>
      <c r="C45" s="2704">
        <v>0.23</v>
      </c>
      <c r="D45" s="2702">
        <v>0.2</v>
      </c>
      <c r="E45" s="2138">
        <f t="shared" ref="E45:E66" si="2">(E13*2)+(1/D45*7.5)</f>
        <v>129.44</v>
      </c>
      <c r="F45" s="2702">
        <f t="shared" ref="F45:F66" si="3">ROUND(E45*(1-$F$11),2)</f>
        <v>129.44</v>
      </c>
      <c r="G45" s="2105">
        <f t="shared" ref="G45:G66" si="4">H45/D45</f>
        <v>1935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387</v>
      </c>
      <c r="I45" s="2712"/>
      <c r="J45" s="2100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464.4</v>
      </c>
    </row>
    <row r="46" spans="1:10" ht="15" thickBot="1">
      <c r="A46" s="770" t="s">
        <v>8240</v>
      </c>
      <c r="B46" s="2702" t="s">
        <v>3548</v>
      </c>
      <c r="C46" s="2704">
        <v>0.28000000000000003</v>
      </c>
      <c r="D46" s="2702">
        <v>0.2</v>
      </c>
      <c r="E46" s="2138">
        <f t="shared" si="2"/>
        <v>129.44</v>
      </c>
      <c r="F46" s="2702">
        <f t="shared" si="3"/>
        <v>129.44</v>
      </c>
      <c r="G46" s="2105">
        <f t="shared" si="4"/>
        <v>1935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2712"/>
      <c r="J46" s="2100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5" thickBot="1">
      <c r="A47" s="770" t="s">
        <v>8241</v>
      </c>
      <c r="B47" s="2702" t="s">
        <v>3549</v>
      </c>
      <c r="C47" s="2704">
        <v>0.34</v>
      </c>
      <c r="D47" s="2702">
        <v>0.2</v>
      </c>
      <c r="E47" s="2138">
        <f t="shared" si="2"/>
        <v>129.44</v>
      </c>
      <c r="F47" s="2702">
        <f t="shared" si="3"/>
        <v>129.44</v>
      </c>
      <c r="G47" s="2105">
        <f t="shared" si="4"/>
        <v>1935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387</v>
      </c>
      <c r="I47" s="2712"/>
      <c r="J47" s="2100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464.4</v>
      </c>
    </row>
    <row r="48" spans="1:10" ht="15" thickBot="1">
      <c r="A48" s="770" t="s">
        <v>8242</v>
      </c>
      <c r="B48" s="2702" t="s">
        <v>3550</v>
      </c>
      <c r="C48" s="2704">
        <v>0.38</v>
      </c>
      <c r="D48" s="2702">
        <v>0.2</v>
      </c>
      <c r="E48" s="2138">
        <f t="shared" si="2"/>
        <v>129.44</v>
      </c>
      <c r="F48" s="2702">
        <f t="shared" si="3"/>
        <v>129.44</v>
      </c>
      <c r="G48" s="2105">
        <f t="shared" si="4"/>
        <v>1935</v>
      </c>
      <c r="H48" s="659">
        <f>ROUND(IF('Заказ, cкидки и курсы валют'!$J$23*E48/1000*D48&lt;387,387,'Заказ, cкидки и курсы валют'!$J$23*E48/1000*D48)*(1-'Заказ, cкидки и курсы валют'!$I$12),2)</f>
        <v>387</v>
      </c>
      <c r="I48" s="2712"/>
      <c r="J48" s="2100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464.4</v>
      </c>
    </row>
    <row r="49" spans="1:10" ht="15" thickBot="1">
      <c r="A49" s="770" t="s">
        <v>8243</v>
      </c>
      <c r="B49" s="2702" t="s">
        <v>3551</v>
      </c>
      <c r="C49" s="2704">
        <v>0.42</v>
      </c>
      <c r="D49" s="2702">
        <v>0.2</v>
      </c>
      <c r="E49" s="2138">
        <f t="shared" si="2"/>
        <v>129.44</v>
      </c>
      <c r="F49" s="2702">
        <f t="shared" si="3"/>
        <v>129.44</v>
      </c>
      <c r="G49" s="2105">
        <f t="shared" si="4"/>
        <v>1935</v>
      </c>
      <c r="H49" s="659">
        <f>ROUND(IF('Заказ, cкидки и курсы валют'!$J$23*E49/1000*D49&lt;387,387,'Заказ, cкидки и курсы валют'!$J$23*E49/1000*D49)*(1-'Заказ, cкидки и курсы валют'!$I$12),2)</f>
        <v>387</v>
      </c>
      <c r="I49" s="2712"/>
      <c r="J49" s="2100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464.4</v>
      </c>
    </row>
    <row r="50" spans="1:10" ht="15" thickBot="1">
      <c r="A50" s="770" t="s">
        <v>8244</v>
      </c>
      <c r="B50" s="2702" t="s">
        <v>3552</v>
      </c>
      <c r="C50" s="2704">
        <v>0.48</v>
      </c>
      <c r="D50" s="2702">
        <v>0.2</v>
      </c>
      <c r="E50" s="2138">
        <f t="shared" si="2"/>
        <v>129.44</v>
      </c>
      <c r="F50" s="2702">
        <f t="shared" si="3"/>
        <v>129.44</v>
      </c>
      <c r="G50" s="2105">
        <f t="shared" si="4"/>
        <v>1935</v>
      </c>
      <c r="H50" s="659">
        <f>ROUND(IF('Заказ, cкидки и курсы валют'!$J$23*E50/1000*D50&lt;387,387,'Заказ, cкидки и курсы валют'!$J$23*E50/1000*D50)*(1-'Заказ, cкидки и курсы валют'!$I$12),2)</f>
        <v>387</v>
      </c>
      <c r="I50" s="2712"/>
      <c r="J50" s="2100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464.4</v>
      </c>
    </row>
    <row r="51" spans="1:10" ht="15" thickBot="1">
      <c r="A51" s="770" t="s">
        <v>8245</v>
      </c>
      <c r="B51" s="2702" t="s">
        <v>3553</v>
      </c>
      <c r="C51" s="2704">
        <v>0.26</v>
      </c>
      <c r="D51" s="2702">
        <v>0.2</v>
      </c>
      <c r="E51" s="2138">
        <f t="shared" si="2"/>
        <v>129.44</v>
      </c>
      <c r="F51" s="2702">
        <f t="shared" si="3"/>
        <v>129.44</v>
      </c>
      <c r="G51" s="2105">
        <f t="shared" si="4"/>
        <v>1935</v>
      </c>
      <c r="H51" s="659">
        <f>ROUND(IF('Заказ, cкидки и курсы валют'!$J$23*E51/1000*D51&lt;387,387,'Заказ, cкидки и курсы валют'!$J$23*E51/1000*D51)*(1-'Заказ, cкидки и курсы валют'!$I$12),2)</f>
        <v>387</v>
      </c>
      <c r="I51" s="2712"/>
      <c r="J51" s="2100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464.4</v>
      </c>
    </row>
    <row r="52" spans="1:10" ht="15" thickBot="1">
      <c r="A52" s="770" t="s">
        <v>8246</v>
      </c>
      <c r="B52" s="2702" t="s">
        <v>3554</v>
      </c>
      <c r="C52" s="2704">
        <v>0.32</v>
      </c>
      <c r="D52" s="2702">
        <v>0.2</v>
      </c>
      <c r="E52" s="2138">
        <f t="shared" si="2"/>
        <v>129.44</v>
      </c>
      <c r="F52" s="2702">
        <f t="shared" si="3"/>
        <v>129.44</v>
      </c>
      <c r="G52" s="2105">
        <f t="shared" si="4"/>
        <v>1935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2712"/>
      <c r="J52" s="2100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0" ht="15" thickBot="1">
      <c r="A53" s="770" t="s">
        <v>8247</v>
      </c>
      <c r="B53" s="2702" t="s">
        <v>3555</v>
      </c>
      <c r="C53" s="2704">
        <v>0.38</v>
      </c>
      <c r="D53" s="2702">
        <v>0.2</v>
      </c>
      <c r="E53" s="2138">
        <f t="shared" si="2"/>
        <v>129.44</v>
      </c>
      <c r="F53" s="2702">
        <f t="shared" si="3"/>
        <v>129.44</v>
      </c>
      <c r="G53" s="2105">
        <f t="shared" si="4"/>
        <v>1935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2712"/>
      <c r="J53" s="2100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0" ht="15" thickBot="1">
      <c r="A54" s="770" t="s">
        <v>8248</v>
      </c>
      <c r="B54" s="2702" t="s">
        <v>3556</v>
      </c>
      <c r="C54" s="2704">
        <v>0.45</v>
      </c>
      <c r="D54" s="2702">
        <v>0.2</v>
      </c>
      <c r="E54" s="2138">
        <f t="shared" si="2"/>
        <v>129.44</v>
      </c>
      <c r="F54" s="2702">
        <f t="shared" si="3"/>
        <v>129.44</v>
      </c>
      <c r="G54" s="2105">
        <f t="shared" si="4"/>
        <v>1935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2712"/>
      <c r="J54" s="2100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0" ht="15" thickBot="1">
      <c r="A55" s="770" t="s">
        <v>8249</v>
      </c>
      <c r="B55" s="2702" t="s">
        <v>3557</v>
      </c>
      <c r="C55" s="2704">
        <v>0.52</v>
      </c>
      <c r="D55" s="2702">
        <v>0.2</v>
      </c>
      <c r="E55" s="2138">
        <f t="shared" si="2"/>
        <v>129.44</v>
      </c>
      <c r="F55" s="2702">
        <f t="shared" si="3"/>
        <v>129.44</v>
      </c>
      <c r="G55" s="2105">
        <f t="shared" si="4"/>
        <v>1935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2712"/>
      <c r="J55" s="2100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0" ht="15" thickBot="1">
      <c r="A56" s="770" t="s">
        <v>8250</v>
      </c>
      <c r="B56" s="2702" t="s">
        <v>3558</v>
      </c>
      <c r="C56" s="2704">
        <v>0.59</v>
      </c>
      <c r="D56" s="2702">
        <v>0.2</v>
      </c>
      <c r="E56" s="2138">
        <f t="shared" si="2"/>
        <v>129.44</v>
      </c>
      <c r="F56" s="2702">
        <f t="shared" si="3"/>
        <v>129.44</v>
      </c>
      <c r="G56" s="2105">
        <f t="shared" si="4"/>
        <v>1935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2712"/>
      <c r="J56" s="2100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5" thickBot="1">
      <c r="A57" s="770" t="s">
        <v>8251</v>
      </c>
      <c r="B57" s="2702" t="s">
        <v>3559</v>
      </c>
      <c r="C57" s="2704">
        <v>0.66</v>
      </c>
      <c r="D57" s="2702">
        <v>0.2</v>
      </c>
      <c r="E57" s="2138">
        <f t="shared" si="2"/>
        <v>129.44</v>
      </c>
      <c r="F57" s="2702">
        <f t="shared" si="3"/>
        <v>129.44</v>
      </c>
      <c r="G57" s="2105">
        <f t="shared" si="4"/>
        <v>1935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2712"/>
      <c r="J57" s="2100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5" thickBot="1">
      <c r="A58" s="770" t="s">
        <v>8252</v>
      </c>
      <c r="B58" s="2702" t="s">
        <v>3560</v>
      </c>
      <c r="C58" s="2704">
        <v>0.42</v>
      </c>
      <c r="D58" s="2702">
        <v>0.2</v>
      </c>
      <c r="E58" s="2138">
        <f t="shared" si="2"/>
        <v>129.44</v>
      </c>
      <c r="F58" s="2702">
        <f t="shared" si="3"/>
        <v>129.44</v>
      </c>
      <c r="G58" s="2105">
        <f t="shared" si="4"/>
        <v>1935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2712"/>
      <c r="J58" s="2100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5" thickBot="1">
      <c r="A59" s="770" t="s">
        <v>8253</v>
      </c>
      <c r="B59" s="2702" t="s">
        <v>3561</v>
      </c>
      <c r="C59" s="2704">
        <v>0.5</v>
      </c>
      <c r="D59" s="2702">
        <v>0.2</v>
      </c>
      <c r="E59" s="2138">
        <f t="shared" si="2"/>
        <v>129.44</v>
      </c>
      <c r="F59" s="2702">
        <f t="shared" si="3"/>
        <v>129.44</v>
      </c>
      <c r="G59" s="2105">
        <f t="shared" si="4"/>
        <v>1935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387</v>
      </c>
      <c r="I59" s="2712"/>
      <c r="J59" s="2100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464.4</v>
      </c>
    </row>
    <row r="60" spans="1:10" ht="15" thickBot="1">
      <c r="A60" s="770" t="s">
        <v>8254</v>
      </c>
      <c r="B60" s="2702" t="s">
        <v>3562</v>
      </c>
      <c r="C60" s="2704">
        <v>0.57999999999999996</v>
      </c>
      <c r="D60" s="2702">
        <v>0.2</v>
      </c>
      <c r="E60" s="2138">
        <f t="shared" si="2"/>
        <v>129.44</v>
      </c>
      <c r="F60" s="2702">
        <f t="shared" si="3"/>
        <v>129.44</v>
      </c>
      <c r="G60" s="2105">
        <f t="shared" si="4"/>
        <v>1935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387</v>
      </c>
      <c r="I60" s="2712"/>
      <c r="J60" s="2100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464.4</v>
      </c>
    </row>
    <row r="61" spans="1:10" ht="15" thickBot="1">
      <c r="A61" s="770" t="s">
        <v>8255</v>
      </c>
      <c r="B61" s="2702" t="s">
        <v>3563</v>
      </c>
      <c r="C61" s="2704">
        <v>0.66</v>
      </c>
      <c r="D61" s="2702">
        <v>0.2</v>
      </c>
      <c r="E61" s="2138">
        <f t="shared" si="2"/>
        <v>129.44</v>
      </c>
      <c r="F61" s="2702">
        <f t="shared" si="3"/>
        <v>129.44</v>
      </c>
      <c r="G61" s="2105">
        <f t="shared" si="4"/>
        <v>1935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387</v>
      </c>
      <c r="I61" s="2712"/>
      <c r="J61" s="2100">
        <f>ROUND(IF(H61&lt;'Заказ, cкидки и курсы валют'!$B$39,H61*0.54*100/(100-'Заказ, cкидки и курсы валют'!$C$39),IF(H61&lt;'Заказ, cкидки и курсы валют'!$B$40,H61*0.54*100/(100-'Заказ, cкидки и курсы валют'!$C$40),IF(H61&lt;'Заказ, cкидки и курсы валют'!$B$41,H61*0.54*100/(100-'Заказ, cкидки и курсы валют'!$C$41),IF(H61&lt;'Заказ, cкидки и курсы валют'!$B$42,H61*0.54*100/(100-'Заказ, cкидки и курсы валют'!$C$42),IF(H61&lt;'Заказ, cкидки и курсы валют'!$B$43,H61*0.54*100/(100-'Заказ, cкидки и курсы валют'!$C$43),H61))))),2)</f>
        <v>464.4</v>
      </c>
    </row>
    <row r="62" spans="1:10" ht="15" thickBot="1">
      <c r="A62" s="770" t="s">
        <v>8256</v>
      </c>
      <c r="B62" s="2705" t="s">
        <v>3564</v>
      </c>
      <c r="C62" s="2704">
        <v>0.81</v>
      </c>
      <c r="D62" s="2702">
        <v>0.2</v>
      </c>
      <c r="E62" s="2138">
        <f t="shared" si="2"/>
        <v>129.44</v>
      </c>
      <c r="F62" s="2702">
        <f t="shared" si="3"/>
        <v>129.44</v>
      </c>
      <c r="G62" s="2105">
        <f t="shared" si="4"/>
        <v>1935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387</v>
      </c>
      <c r="I62" s="2712"/>
      <c r="J62" s="2100">
        <f>ROUND(IF(H62&lt;'Заказ, cкидки и курсы валют'!$B$39,H62*0.54*100/(100-'Заказ, cкидки и курсы валют'!$C$39),IF(H62&lt;'Заказ, cкидки и курсы валют'!$B$40,H62*0.54*100/(100-'Заказ, cкидки и курсы валют'!$C$40),IF(H62&lt;'Заказ, cкидки и курсы валют'!$B$41,H62*0.54*100/(100-'Заказ, cкидки и курсы валют'!$C$41),IF(H62&lt;'Заказ, cкидки и курсы валют'!$B$42,H62*0.54*100/(100-'Заказ, cкидки и курсы валют'!$C$42),IF(H62&lt;'Заказ, cкидки и курсы валют'!$B$43,H62*0.54*100/(100-'Заказ, cкидки и курсы валют'!$C$43),H62))))),2)</f>
        <v>464.4</v>
      </c>
    </row>
    <row r="63" spans="1:10" ht="15" thickBot="1">
      <c r="A63" s="770" t="s">
        <v>8257</v>
      </c>
      <c r="B63" s="2702" t="s">
        <v>3565</v>
      </c>
      <c r="C63" s="2704">
        <v>0.63</v>
      </c>
      <c r="D63" s="2702">
        <v>0.2</v>
      </c>
      <c r="E63" s="2138">
        <f t="shared" si="2"/>
        <v>129.44</v>
      </c>
      <c r="F63" s="2702">
        <f t="shared" si="3"/>
        <v>129.44</v>
      </c>
      <c r="G63" s="2105">
        <f t="shared" si="4"/>
        <v>1935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387</v>
      </c>
      <c r="I63" s="2712"/>
      <c r="J63" s="2100">
        <f>ROUND(IF(H63&lt;'Заказ, cкидки и курсы валют'!$B$39,H63*0.54*100/(100-'Заказ, cкидки и курсы валют'!$C$39),IF(H63&lt;'Заказ, cкидки и курсы валют'!$B$40,H63*0.54*100/(100-'Заказ, cкидки и курсы валют'!$C$40),IF(H63&lt;'Заказ, cкидки и курсы валют'!$B$41,H63*0.54*100/(100-'Заказ, cкидки и курсы валют'!$C$41),IF(H63&lt;'Заказ, cкидки и курсы валют'!$B$42,H63*0.54*100/(100-'Заказ, cкидки и курсы валют'!$C$42),IF(H63&lt;'Заказ, cкидки и курсы валют'!$B$43,H63*0.54*100/(100-'Заказ, cкидки и курсы валют'!$C$43),H63))))),2)</f>
        <v>464.4</v>
      </c>
    </row>
    <row r="64" spans="1:10" ht="15" thickBot="1">
      <c r="A64" s="770" t="s">
        <v>8258</v>
      </c>
      <c r="B64" s="2705" t="s">
        <v>3566</v>
      </c>
      <c r="C64" s="2704">
        <v>0.73</v>
      </c>
      <c r="D64" s="2702">
        <v>0.2</v>
      </c>
      <c r="E64" s="2138">
        <f t="shared" si="2"/>
        <v>129.44</v>
      </c>
      <c r="F64" s="2702">
        <f t="shared" si="3"/>
        <v>129.44</v>
      </c>
      <c r="G64" s="2105">
        <f t="shared" si="4"/>
        <v>1935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2712"/>
      <c r="J64" s="2100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</row>
    <row r="65" spans="1:10" ht="15" thickBot="1">
      <c r="A65" s="770" t="s">
        <v>8259</v>
      </c>
      <c r="B65" s="2705" t="s">
        <v>3567</v>
      </c>
      <c r="C65" s="2704">
        <v>0.83</v>
      </c>
      <c r="D65" s="2702">
        <v>0.2</v>
      </c>
      <c r="E65" s="2138">
        <f t="shared" si="2"/>
        <v>129.44</v>
      </c>
      <c r="F65" s="2702">
        <f t="shared" si="3"/>
        <v>129.44</v>
      </c>
      <c r="G65" s="2105">
        <f t="shared" si="4"/>
        <v>1935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2712"/>
      <c r="J65" s="2100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</row>
    <row r="66" spans="1:10" ht="15" thickBot="1">
      <c r="A66" s="772" t="s">
        <v>8260</v>
      </c>
      <c r="B66" s="1163" t="s">
        <v>3684</v>
      </c>
      <c r="C66" s="661">
        <v>0.93</v>
      </c>
      <c r="D66" s="188">
        <v>0.2</v>
      </c>
      <c r="E66" s="1597">
        <f t="shared" si="2"/>
        <v>129.44</v>
      </c>
      <c r="F66" s="188">
        <f t="shared" si="3"/>
        <v>129.44</v>
      </c>
      <c r="G66" s="776">
        <f t="shared" si="4"/>
        <v>1935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774"/>
      <c r="J66" s="2100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</row>
    <row r="67" spans="1:10" ht="15" thickBot="1">
      <c r="A67" s="93"/>
      <c r="B67" s="1164"/>
      <c r="C67" s="657"/>
      <c r="D67" s="93"/>
      <c r="E67" s="530"/>
      <c r="F67" s="93"/>
      <c r="G67" s="472"/>
      <c r="H67" s="91"/>
      <c r="I67" s="295"/>
    </row>
    <row r="68" spans="1:10" ht="18">
      <c r="A68" s="146"/>
      <c r="B68" s="64" t="s">
        <v>3592</v>
      </c>
      <c r="C68" s="64"/>
      <c r="D68" s="69"/>
      <c r="E68" s="504"/>
      <c r="F68" s="345"/>
      <c r="G68" s="461"/>
      <c r="H68" s="128"/>
      <c r="I68" s="68"/>
    </row>
    <row r="69" spans="1:10" ht="18">
      <c r="A69" s="129"/>
      <c r="B69" s="81"/>
      <c r="C69" s="81"/>
      <c r="D69" s="131"/>
      <c r="E69" s="501"/>
      <c r="F69" s="17"/>
      <c r="G69" s="426"/>
      <c r="H69" s="16"/>
      <c r="I69" s="132"/>
    </row>
    <row r="70" spans="1:10" ht="13">
      <c r="A70" s="129"/>
      <c r="B70" s="144"/>
      <c r="C70" s="144"/>
      <c r="D70" s="144"/>
      <c r="E70" s="502"/>
      <c r="F70" s="343"/>
      <c r="G70" s="488"/>
      <c r="H70" s="16"/>
      <c r="I70" s="132"/>
    </row>
    <row r="71" spans="1:10" ht="13">
      <c r="A71" s="129"/>
      <c r="B71" s="144"/>
      <c r="C71" s="144"/>
      <c r="D71" s="144"/>
      <c r="E71" s="502"/>
      <c r="F71" s="343"/>
      <c r="G71" s="488"/>
      <c r="H71" s="16"/>
      <c r="I71" s="132"/>
    </row>
    <row r="72" spans="1:10" ht="13">
      <c r="A72" s="129"/>
      <c r="B72" s="144"/>
      <c r="C72" s="144"/>
      <c r="D72" s="144"/>
      <c r="E72" s="502"/>
      <c r="F72" s="343"/>
      <c r="G72" s="488"/>
      <c r="H72" s="16"/>
      <c r="I72" s="132"/>
    </row>
    <row r="73" spans="1:10" ht="22.5" customHeight="1" thickBot="1">
      <c r="A73" s="927" t="s">
        <v>7302</v>
      </c>
      <c r="B73" s="145"/>
      <c r="C73" s="145"/>
      <c r="D73" s="145"/>
      <c r="E73" s="503"/>
      <c r="F73" s="344"/>
      <c r="G73" s="489"/>
      <c r="H73" s="136"/>
      <c r="I73" s="137"/>
    </row>
    <row r="74" spans="1:10" ht="47.25" customHeight="1">
      <c r="A74" s="148" t="s">
        <v>1013</v>
      </c>
      <c r="B74" s="371" t="s">
        <v>1014</v>
      </c>
      <c r="C74" s="969" t="s">
        <v>665</v>
      </c>
      <c r="D74" s="969" t="s">
        <v>2923</v>
      </c>
      <c r="E74" s="500" t="s">
        <v>10285</v>
      </c>
      <c r="F74" s="662" t="s">
        <v>2578</v>
      </c>
      <c r="G74" s="507" t="s">
        <v>3636</v>
      </c>
      <c r="H74" s="327" t="s">
        <v>493</v>
      </c>
      <c r="I74" s="138" t="s">
        <v>4003</v>
      </c>
    </row>
    <row r="75" spans="1:10" ht="13" thickBot="1">
      <c r="A75" s="156"/>
      <c r="B75" s="312"/>
      <c r="C75" s="373" t="s">
        <v>3419</v>
      </c>
      <c r="D75" s="374" t="s">
        <v>3568</v>
      </c>
      <c r="E75" s="437" t="s">
        <v>264</v>
      </c>
      <c r="F75" s="267">
        <f>'Заказ, cкидки и курсы валют'!$I$12</f>
        <v>0</v>
      </c>
      <c r="G75" s="765"/>
      <c r="H75" s="358"/>
      <c r="I75" s="252"/>
    </row>
    <row r="76" spans="1:10" ht="14.5">
      <c r="A76" s="1716" t="s">
        <v>3685</v>
      </c>
      <c r="B76" s="798" t="s">
        <v>3682</v>
      </c>
      <c r="C76" s="1717">
        <v>0.19</v>
      </c>
      <c r="D76" s="798">
        <v>5</v>
      </c>
      <c r="E76" s="446">
        <v>46.73</v>
      </c>
      <c r="F76" s="798">
        <f>ROUND(E76*(1-$F$11),2)</f>
        <v>46.73</v>
      </c>
      <c r="G76" s="1718">
        <f>'Заказ, cкидки и курсы валют'!$J$23*F76</f>
        <v>537.39499999999998</v>
      </c>
      <c r="H76" s="785">
        <f t="shared" ref="H76:H98" si="5">ROUND(D76*G76,2)</f>
        <v>2686.98</v>
      </c>
      <c r="I76" s="1719"/>
    </row>
    <row r="77" spans="1:10" ht="14.5">
      <c r="A77" s="770" t="s">
        <v>3593</v>
      </c>
      <c r="B77" s="46" t="s">
        <v>3547</v>
      </c>
      <c r="C77" s="658">
        <v>0.23</v>
      </c>
      <c r="D77" s="46">
        <v>5</v>
      </c>
      <c r="E77" s="446">
        <v>46.73</v>
      </c>
      <c r="F77" s="46">
        <f t="shared" ref="F77:F98" si="6">ROUND(E77*(1-$F$11),2)</f>
        <v>46.73</v>
      </c>
      <c r="G77" s="759">
        <f>'Заказ, cкидки и курсы валют'!$J$23*F77</f>
        <v>537.39499999999998</v>
      </c>
      <c r="H77" s="45">
        <f t="shared" si="5"/>
        <v>2686.98</v>
      </c>
      <c r="I77" s="771"/>
    </row>
    <row r="78" spans="1:10" ht="14.5">
      <c r="A78" s="770" t="s">
        <v>3594</v>
      </c>
      <c r="B78" s="46" t="s">
        <v>3548</v>
      </c>
      <c r="C78" s="658">
        <v>0.28000000000000003</v>
      </c>
      <c r="D78" s="46">
        <v>5</v>
      </c>
      <c r="E78" s="446">
        <v>46.73</v>
      </c>
      <c r="F78" s="46">
        <f t="shared" si="6"/>
        <v>46.73</v>
      </c>
      <c r="G78" s="759">
        <f>'Заказ, cкидки и курсы валют'!$J$23*F78</f>
        <v>537.39499999999998</v>
      </c>
      <c r="H78" s="45">
        <f t="shared" si="5"/>
        <v>2686.98</v>
      </c>
      <c r="I78" s="771"/>
    </row>
    <row r="79" spans="1:10" ht="14.5">
      <c r="A79" s="770" t="s">
        <v>3595</v>
      </c>
      <c r="B79" s="46" t="s">
        <v>3549</v>
      </c>
      <c r="C79" s="658">
        <v>0.34</v>
      </c>
      <c r="D79" s="46">
        <v>5</v>
      </c>
      <c r="E79" s="446">
        <v>46.73</v>
      </c>
      <c r="F79" s="46">
        <f t="shared" si="6"/>
        <v>46.73</v>
      </c>
      <c r="G79" s="759">
        <f>'Заказ, cкидки и курсы валют'!$J$23*F79</f>
        <v>537.39499999999998</v>
      </c>
      <c r="H79" s="45">
        <f t="shared" si="5"/>
        <v>2686.98</v>
      </c>
      <c r="I79" s="771"/>
    </row>
    <row r="80" spans="1:10" ht="14.5">
      <c r="A80" s="770" t="s">
        <v>3596</v>
      </c>
      <c r="B80" s="46" t="s">
        <v>3550</v>
      </c>
      <c r="C80" s="658">
        <v>0.38</v>
      </c>
      <c r="D80" s="46">
        <v>5</v>
      </c>
      <c r="E80" s="446">
        <v>46.73</v>
      </c>
      <c r="F80" s="46">
        <f t="shared" si="6"/>
        <v>46.73</v>
      </c>
      <c r="G80" s="759">
        <f>'Заказ, cкидки и курсы валют'!$J$23*F80</f>
        <v>537.39499999999998</v>
      </c>
      <c r="H80" s="45">
        <f t="shared" si="5"/>
        <v>2686.98</v>
      </c>
      <c r="I80" s="771"/>
    </row>
    <row r="81" spans="1:9" ht="14.5">
      <c r="A81" s="770" t="s">
        <v>3597</v>
      </c>
      <c r="B81" s="46" t="s">
        <v>3551</v>
      </c>
      <c r="C81" s="658">
        <v>0.42</v>
      </c>
      <c r="D81" s="46">
        <v>5</v>
      </c>
      <c r="E81" s="446">
        <v>46.73</v>
      </c>
      <c r="F81" s="46">
        <f t="shared" si="6"/>
        <v>46.73</v>
      </c>
      <c r="G81" s="759">
        <f>'Заказ, cкидки и курсы валют'!$J$23*F81</f>
        <v>537.39499999999998</v>
      </c>
      <c r="H81" s="45">
        <f t="shared" si="5"/>
        <v>2686.98</v>
      </c>
      <c r="I81" s="771"/>
    </row>
    <row r="82" spans="1:9" ht="14.5">
      <c r="A82" s="770" t="s">
        <v>3598</v>
      </c>
      <c r="B82" s="46" t="s">
        <v>3552</v>
      </c>
      <c r="C82" s="658">
        <v>0.48</v>
      </c>
      <c r="D82" s="46">
        <v>5</v>
      </c>
      <c r="E82" s="446">
        <v>46.73</v>
      </c>
      <c r="F82" s="46">
        <f t="shared" si="6"/>
        <v>46.73</v>
      </c>
      <c r="G82" s="759">
        <f>'Заказ, cкидки и курсы валют'!$J$23*F82</f>
        <v>537.39499999999998</v>
      </c>
      <c r="H82" s="45">
        <f t="shared" si="5"/>
        <v>2686.98</v>
      </c>
      <c r="I82" s="771"/>
    </row>
    <row r="83" spans="1:9" ht="14.5">
      <c r="A83" s="770" t="s">
        <v>3599</v>
      </c>
      <c r="B83" s="46" t="s">
        <v>3553</v>
      </c>
      <c r="C83" s="658">
        <v>0.26</v>
      </c>
      <c r="D83" s="46">
        <v>5</v>
      </c>
      <c r="E83" s="446">
        <v>46.73</v>
      </c>
      <c r="F83" s="46">
        <f t="shared" si="6"/>
        <v>46.73</v>
      </c>
      <c r="G83" s="759">
        <f>'Заказ, cкидки и курсы валют'!$J$23*F83</f>
        <v>537.39499999999998</v>
      </c>
      <c r="H83" s="45">
        <f t="shared" si="5"/>
        <v>2686.98</v>
      </c>
      <c r="I83" s="771"/>
    </row>
    <row r="84" spans="1:9" ht="14.5">
      <c r="A84" s="770" t="s">
        <v>3600</v>
      </c>
      <c r="B84" s="46" t="s">
        <v>3554</v>
      </c>
      <c r="C84" s="658">
        <v>0.32</v>
      </c>
      <c r="D84" s="46">
        <v>5</v>
      </c>
      <c r="E84" s="446">
        <v>46.73</v>
      </c>
      <c r="F84" s="46">
        <f t="shared" si="6"/>
        <v>46.73</v>
      </c>
      <c r="G84" s="759">
        <f>'Заказ, cкидки и курсы валют'!$J$23*F84</f>
        <v>537.39499999999998</v>
      </c>
      <c r="H84" s="45">
        <f t="shared" si="5"/>
        <v>2686.98</v>
      </c>
      <c r="I84" s="771"/>
    </row>
    <row r="85" spans="1:9" ht="14.5">
      <c r="A85" s="770" t="s">
        <v>3601</v>
      </c>
      <c r="B85" s="46" t="s">
        <v>3555</v>
      </c>
      <c r="C85" s="658">
        <v>0.38</v>
      </c>
      <c r="D85" s="46">
        <v>5</v>
      </c>
      <c r="E85" s="446">
        <v>46.73</v>
      </c>
      <c r="F85" s="46">
        <f t="shared" si="6"/>
        <v>46.73</v>
      </c>
      <c r="G85" s="759">
        <f>'Заказ, cкидки и курсы валют'!$J$23*F85</f>
        <v>537.39499999999998</v>
      </c>
      <c r="H85" s="45">
        <f t="shared" si="5"/>
        <v>2686.98</v>
      </c>
      <c r="I85" s="771"/>
    </row>
    <row r="86" spans="1:9" ht="14.5">
      <c r="A86" s="770" t="s">
        <v>3602</v>
      </c>
      <c r="B86" s="46" t="s">
        <v>3556</v>
      </c>
      <c r="C86" s="658">
        <v>0.45</v>
      </c>
      <c r="D86" s="46">
        <v>5</v>
      </c>
      <c r="E86" s="446">
        <v>46.73</v>
      </c>
      <c r="F86" s="46">
        <f t="shared" si="6"/>
        <v>46.73</v>
      </c>
      <c r="G86" s="759">
        <f>'Заказ, cкидки и курсы валют'!$J$23*F86</f>
        <v>537.39499999999998</v>
      </c>
      <c r="H86" s="45">
        <f t="shared" si="5"/>
        <v>2686.98</v>
      </c>
      <c r="I86" s="771"/>
    </row>
    <row r="87" spans="1:9" ht="14.5">
      <c r="A87" s="770" t="s">
        <v>3603</v>
      </c>
      <c r="B87" s="46" t="s">
        <v>3557</v>
      </c>
      <c r="C87" s="658">
        <v>0.52</v>
      </c>
      <c r="D87" s="46">
        <v>5</v>
      </c>
      <c r="E87" s="446">
        <v>46.73</v>
      </c>
      <c r="F87" s="46">
        <f t="shared" si="6"/>
        <v>46.73</v>
      </c>
      <c r="G87" s="759">
        <f>'Заказ, cкидки и курсы валют'!$J$23*F87</f>
        <v>537.39499999999998</v>
      </c>
      <c r="H87" s="45">
        <f t="shared" si="5"/>
        <v>2686.98</v>
      </c>
      <c r="I87" s="771"/>
    </row>
    <row r="88" spans="1:9" ht="14.5">
      <c r="A88" s="770" t="s">
        <v>3604</v>
      </c>
      <c r="B88" s="46" t="s">
        <v>3558</v>
      </c>
      <c r="C88" s="658">
        <v>0.59</v>
      </c>
      <c r="D88" s="46">
        <v>5</v>
      </c>
      <c r="E88" s="446">
        <v>46.73</v>
      </c>
      <c r="F88" s="46">
        <f t="shared" si="6"/>
        <v>46.73</v>
      </c>
      <c r="G88" s="759">
        <f>'Заказ, cкидки и курсы валют'!$J$23*F88</f>
        <v>537.39499999999998</v>
      </c>
      <c r="H88" s="45">
        <f t="shared" si="5"/>
        <v>2686.98</v>
      </c>
      <c r="I88" s="771"/>
    </row>
    <row r="89" spans="1:9" ht="14.5">
      <c r="A89" s="770" t="s">
        <v>3605</v>
      </c>
      <c r="B89" s="46" t="s">
        <v>3559</v>
      </c>
      <c r="C89" s="658">
        <v>0.66</v>
      </c>
      <c r="D89" s="46">
        <v>5</v>
      </c>
      <c r="E89" s="446">
        <v>46.73</v>
      </c>
      <c r="F89" s="46">
        <f t="shared" si="6"/>
        <v>46.73</v>
      </c>
      <c r="G89" s="759">
        <f>'Заказ, cкидки и курсы валют'!$J$23*F89</f>
        <v>537.39499999999998</v>
      </c>
      <c r="H89" s="45">
        <f t="shared" si="5"/>
        <v>2686.98</v>
      </c>
      <c r="I89" s="771"/>
    </row>
    <row r="90" spans="1:9" ht="14.5">
      <c r="A90" s="770" t="s">
        <v>3606</v>
      </c>
      <c r="B90" s="46" t="s">
        <v>3560</v>
      </c>
      <c r="C90" s="658">
        <v>0.42</v>
      </c>
      <c r="D90" s="46">
        <v>5</v>
      </c>
      <c r="E90" s="446">
        <v>46.73</v>
      </c>
      <c r="F90" s="46">
        <f t="shared" si="6"/>
        <v>46.73</v>
      </c>
      <c r="G90" s="759">
        <f>'Заказ, cкидки и курсы валют'!$J$23*F90</f>
        <v>537.39499999999998</v>
      </c>
      <c r="H90" s="45">
        <f t="shared" si="5"/>
        <v>2686.98</v>
      </c>
      <c r="I90" s="771"/>
    </row>
    <row r="91" spans="1:9" ht="14.5">
      <c r="A91" s="770" t="s">
        <v>3607</v>
      </c>
      <c r="B91" s="46" t="s">
        <v>3561</v>
      </c>
      <c r="C91" s="658">
        <v>0.5</v>
      </c>
      <c r="D91" s="46">
        <v>5</v>
      </c>
      <c r="E91" s="446">
        <v>46.73</v>
      </c>
      <c r="F91" s="46">
        <f t="shared" si="6"/>
        <v>46.73</v>
      </c>
      <c r="G91" s="759">
        <f>'Заказ, cкидки и курсы валют'!$J$23*F91</f>
        <v>537.39499999999998</v>
      </c>
      <c r="H91" s="45">
        <f t="shared" si="5"/>
        <v>2686.98</v>
      </c>
      <c r="I91" s="771"/>
    </row>
    <row r="92" spans="1:9" ht="14.5">
      <c r="A92" s="770" t="s">
        <v>3608</v>
      </c>
      <c r="B92" s="46" t="s">
        <v>3562</v>
      </c>
      <c r="C92" s="658">
        <v>0.57999999999999996</v>
      </c>
      <c r="D92" s="46">
        <v>5</v>
      </c>
      <c r="E92" s="446">
        <v>46.73</v>
      </c>
      <c r="F92" s="46">
        <f t="shared" si="6"/>
        <v>46.73</v>
      </c>
      <c r="G92" s="759">
        <f>'Заказ, cкидки и курсы валют'!$J$23*F92</f>
        <v>537.39499999999998</v>
      </c>
      <c r="H92" s="45">
        <f t="shared" si="5"/>
        <v>2686.98</v>
      </c>
      <c r="I92" s="771"/>
    </row>
    <row r="93" spans="1:9" ht="14.5">
      <c r="A93" s="770" t="s">
        <v>3609</v>
      </c>
      <c r="B93" s="46" t="s">
        <v>3563</v>
      </c>
      <c r="C93" s="658">
        <v>0.66</v>
      </c>
      <c r="D93" s="46">
        <v>5</v>
      </c>
      <c r="E93" s="446">
        <v>46.73</v>
      </c>
      <c r="F93" s="46">
        <f t="shared" si="6"/>
        <v>46.73</v>
      </c>
      <c r="G93" s="759">
        <f>'Заказ, cкидки и курсы валют'!$J$23*F93</f>
        <v>537.39499999999998</v>
      </c>
      <c r="H93" s="45">
        <f t="shared" si="5"/>
        <v>2686.98</v>
      </c>
      <c r="I93" s="771"/>
    </row>
    <row r="94" spans="1:9" ht="14.5">
      <c r="A94" s="770" t="s">
        <v>3610</v>
      </c>
      <c r="B94" s="1162" t="s">
        <v>3564</v>
      </c>
      <c r="C94" s="658">
        <v>0.81</v>
      </c>
      <c r="D94" s="46">
        <v>5</v>
      </c>
      <c r="E94" s="446">
        <v>46.73</v>
      </c>
      <c r="F94" s="46">
        <f t="shared" si="6"/>
        <v>46.73</v>
      </c>
      <c r="G94" s="759">
        <f>'Заказ, cкидки и курсы валют'!$J$23*F94</f>
        <v>537.39499999999998</v>
      </c>
      <c r="H94" s="45">
        <f t="shared" si="5"/>
        <v>2686.98</v>
      </c>
      <c r="I94" s="771"/>
    </row>
    <row r="95" spans="1:9" ht="14.5">
      <c r="A95" s="770" t="s">
        <v>3611</v>
      </c>
      <c r="B95" s="46" t="s">
        <v>3565</v>
      </c>
      <c r="C95" s="658">
        <v>0.63</v>
      </c>
      <c r="D95" s="46">
        <v>5</v>
      </c>
      <c r="E95" s="446">
        <v>46.73</v>
      </c>
      <c r="F95" s="46">
        <f t="shared" si="6"/>
        <v>46.73</v>
      </c>
      <c r="G95" s="759">
        <f>'Заказ, cкидки и курсы валют'!$J$23*F95</f>
        <v>537.39499999999998</v>
      </c>
      <c r="H95" s="45">
        <f t="shared" si="5"/>
        <v>2686.98</v>
      </c>
      <c r="I95" s="771"/>
    </row>
    <row r="96" spans="1:9" ht="14.5">
      <c r="A96" s="770" t="s">
        <v>3612</v>
      </c>
      <c r="B96" s="1162" t="s">
        <v>3566</v>
      </c>
      <c r="C96" s="658">
        <v>0.73</v>
      </c>
      <c r="D96" s="46">
        <v>5</v>
      </c>
      <c r="E96" s="446">
        <v>46.73</v>
      </c>
      <c r="F96" s="46">
        <f t="shared" si="6"/>
        <v>46.73</v>
      </c>
      <c r="G96" s="759">
        <f>'Заказ, cкидки и курсы валют'!$J$23*F96</f>
        <v>537.39499999999998</v>
      </c>
      <c r="H96" s="45">
        <f t="shared" si="5"/>
        <v>2686.98</v>
      </c>
      <c r="I96" s="771"/>
    </row>
    <row r="97" spans="1:10" ht="14.5">
      <c r="A97" s="770" t="s">
        <v>3613</v>
      </c>
      <c r="B97" s="1162" t="s">
        <v>3567</v>
      </c>
      <c r="C97" s="658">
        <v>0.83</v>
      </c>
      <c r="D97" s="46">
        <v>5</v>
      </c>
      <c r="E97" s="446">
        <v>46.73</v>
      </c>
      <c r="F97" s="46">
        <f t="shared" si="6"/>
        <v>46.73</v>
      </c>
      <c r="G97" s="759">
        <f>'Заказ, cкидки и курсы валют'!$J$23*F97</f>
        <v>537.39499999999998</v>
      </c>
      <c r="H97" s="45">
        <f t="shared" si="5"/>
        <v>2686.98</v>
      </c>
      <c r="I97" s="771"/>
    </row>
    <row r="98" spans="1:10" ht="15" thickBot="1">
      <c r="A98" s="772" t="s">
        <v>3686</v>
      </c>
      <c r="B98" s="1163" t="s">
        <v>3684</v>
      </c>
      <c r="C98" s="661">
        <v>0.93</v>
      </c>
      <c r="D98" s="188">
        <v>5</v>
      </c>
      <c r="E98" s="446">
        <v>46.73</v>
      </c>
      <c r="F98" s="188">
        <f t="shared" si="6"/>
        <v>46.73</v>
      </c>
      <c r="G98" s="773">
        <f>'Заказ, cкидки и курсы валют'!$J$23*F98</f>
        <v>537.39499999999998</v>
      </c>
      <c r="H98" s="641">
        <f t="shared" si="5"/>
        <v>2686.98</v>
      </c>
      <c r="I98" s="774"/>
    </row>
    <row r="99" spans="1:10" ht="15" thickBot="1">
      <c r="A99" s="93"/>
      <c r="B99" s="1164"/>
      <c r="C99" s="657"/>
      <c r="D99" s="93"/>
      <c r="E99" s="530"/>
      <c r="F99" s="93"/>
      <c r="G99" s="472"/>
      <c r="H99" s="93"/>
      <c r="I99" s="295"/>
    </row>
    <row r="100" spans="1:10" ht="18">
      <c r="A100" s="146"/>
      <c r="B100" s="64" t="s">
        <v>3592</v>
      </c>
      <c r="C100" s="64"/>
      <c r="D100" s="69"/>
      <c r="E100" s="504"/>
      <c r="F100" s="345"/>
      <c r="G100" s="461"/>
      <c r="H100" s="128"/>
      <c r="I100" s="68"/>
    </row>
    <row r="101" spans="1:10" ht="18">
      <c r="A101" s="129"/>
      <c r="B101" s="81"/>
      <c r="C101" s="81"/>
      <c r="D101" s="131"/>
      <c r="E101" s="501"/>
      <c r="F101" s="17"/>
      <c r="G101" s="426"/>
      <c r="H101" s="16"/>
      <c r="I101" s="132"/>
    </row>
    <row r="102" spans="1:10" ht="13">
      <c r="A102" s="129"/>
      <c r="B102" s="144"/>
      <c r="C102" s="144"/>
      <c r="D102" s="144"/>
      <c r="E102" s="502"/>
      <c r="F102" s="343"/>
      <c r="G102" s="488"/>
      <c r="H102" s="16"/>
      <c r="I102" s="132"/>
    </row>
    <row r="103" spans="1:10" ht="13">
      <c r="A103" s="129"/>
      <c r="B103" s="144"/>
      <c r="C103" s="144"/>
      <c r="D103" s="144"/>
      <c r="E103" s="502"/>
      <c r="F103" s="343"/>
      <c r="G103" s="488"/>
      <c r="H103" s="16"/>
      <c r="I103" s="132"/>
    </row>
    <row r="104" spans="1:10" ht="13">
      <c r="A104" s="129"/>
      <c r="B104" s="144"/>
      <c r="C104" s="144"/>
      <c r="D104" s="144"/>
      <c r="E104" s="502"/>
      <c r="F104" s="343"/>
      <c r="G104" s="488"/>
      <c r="H104" s="16"/>
      <c r="I104" s="132"/>
    </row>
    <row r="105" spans="1:10" ht="22.5" customHeight="1" thickBot="1">
      <c r="A105" s="1837" t="s">
        <v>7304</v>
      </c>
      <c r="B105" s="145"/>
      <c r="C105" s="145"/>
      <c r="D105" s="145"/>
      <c r="E105" s="503"/>
      <c r="F105" s="344"/>
      <c r="G105" s="489"/>
      <c r="H105" s="136"/>
      <c r="I105" s="137"/>
    </row>
    <row r="106" spans="1:10" ht="47.25" customHeight="1">
      <c r="A106" s="148" t="s">
        <v>1013</v>
      </c>
      <c r="B106" s="371" t="s">
        <v>1014</v>
      </c>
      <c r="C106" s="969" t="s">
        <v>665</v>
      </c>
      <c r="D106" s="969" t="s">
        <v>2923</v>
      </c>
      <c r="E106" s="500" t="s">
        <v>10285</v>
      </c>
      <c r="F106" s="662" t="s">
        <v>2578</v>
      </c>
      <c r="G106" s="507" t="s">
        <v>3636</v>
      </c>
      <c r="H106" s="327" t="s">
        <v>493</v>
      </c>
      <c r="I106" s="138" t="s">
        <v>4003</v>
      </c>
      <c r="J106" s="2868" t="s">
        <v>11229</v>
      </c>
    </row>
    <row r="107" spans="1:10" ht="13" thickBot="1">
      <c r="A107" s="156"/>
      <c r="B107" s="312"/>
      <c r="C107" s="373" t="s">
        <v>3419</v>
      </c>
      <c r="D107" s="374" t="s">
        <v>3568</v>
      </c>
      <c r="E107" s="437" t="s">
        <v>264</v>
      </c>
      <c r="F107" s="267">
        <f>'Заказ, cкидки и курсы валют'!$I$12</f>
        <v>0</v>
      </c>
      <c r="G107" s="765"/>
      <c r="H107" s="358"/>
      <c r="I107" s="252"/>
      <c r="J107" s="2873"/>
    </row>
    <row r="108" spans="1:10" ht="15" thickBot="1">
      <c r="A108" s="2706" t="s">
        <v>8261</v>
      </c>
      <c r="B108" s="2707" t="s">
        <v>3682</v>
      </c>
      <c r="C108" s="2708">
        <v>0.19</v>
      </c>
      <c r="D108" s="2707">
        <v>0.2</v>
      </c>
      <c r="E108" s="2709">
        <f>(E76*2)+(1/D108*7.5)</f>
        <v>130.95999999999998</v>
      </c>
      <c r="F108" s="2707">
        <f>ROUND(E108*(1-$F$11),2)</f>
        <v>130.96</v>
      </c>
      <c r="G108" s="2710">
        <f>H108/D108</f>
        <v>1935</v>
      </c>
      <c r="H108" s="659">
        <f>ROUND(IF('Заказ, cкидки и курсы валют'!$J$23*E108/1000*D108&lt;387,387,'Заказ, cкидки и курсы валют'!$J$23*E108/1000*D108)*(1-'Заказ, cкидки и курсы валют'!$I$12),2)</f>
        <v>387</v>
      </c>
      <c r="I108" s="2711"/>
      <c r="J108" s="2100">
        <f>ROUND(IF(H108&lt;'Заказ, cкидки и курсы валют'!$B$39,H108*0.54*100/(100-'Заказ, cкидки и курсы валют'!$C$39),IF(H108&lt;'Заказ, cкидки и курсы валют'!$B$40,H108*0.54*100/(100-'Заказ, cкидки и курсы валют'!$C$40),IF(H108&lt;'Заказ, cкидки и курсы валют'!$B$41,H108*0.54*100/(100-'Заказ, cкидки и курсы валют'!$C$41),IF(H108&lt;'Заказ, cкидки и курсы валют'!$B$42,H108*0.54*100/(100-'Заказ, cкидки и курсы валют'!$C$42),IF(H108&lt;'Заказ, cкидки и курсы валют'!$B$43,H108*0.54*100/(100-'Заказ, cкидки и курсы валют'!$C$43),H108))))),2)</f>
        <v>464.4</v>
      </c>
    </row>
    <row r="109" spans="1:10" ht="15" thickBot="1">
      <c r="A109" s="770" t="s">
        <v>8262</v>
      </c>
      <c r="B109" s="2702" t="s">
        <v>3547</v>
      </c>
      <c r="C109" s="2704">
        <v>0.23</v>
      </c>
      <c r="D109" s="2702">
        <v>0.2</v>
      </c>
      <c r="E109" s="2138">
        <f t="shared" ref="E109:E130" si="7">(E77*2)+(1/D109*7.5)</f>
        <v>130.95999999999998</v>
      </c>
      <c r="F109" s="2702">
        <f t="shared" ref="F109:F130" si="8">ROUND(E109*(1-$F$11),2)</f>
        <v>130.96</v>
      </c>
      <c r="G109" s="2105">
        <f t="shared" ref="G109:G130" si="9">H109/D109</f>
        <v>1935</v>
      </c>
      <c r="H109" s="659">
        <f>ROUND(IF('Заказ, cкидки и курсы валют'!$J$23*E109/1000*D109&lt;387,387,'Заказ, cкидки и курсы валют'!$J$23*E109/1000*D109)*(1-'Заказ, cкидки и курсы валют'!$I$12),2)</f>
        <v>387</v>
      </c>
      <c r="I109" s="2712"/>
      <c r="J109" s="2100">
        <f>ROUND(IF(H109&lt;'Заказ, cкидки и курсы валют'!$B$39,H109*0.54*100/(100-'Заказ, cкидки и курсы валют'!$C$39),IF(H109&lt;'Заказ, cкидки и курсы валют'!$B$40,H109*0.54*100/(100-'Заказ, cкидки и курсы валют'!$C$40),IF(H109&lt;'Заказ, cкидки и курсы валют'!$B$41,H109*0.54*100/(100-'Заказ, cкидки и курсы валют'!$C$41),IF(H109&lt;'Заказ, cкидки и курсы валют'!$B$42,H109*0.54*100/(100-'Заказ, cкидки и курсы валют'!$C$42),IF(H109&lt;'Заказ, cкидки и курсы валют'!$B$43,H109*0.54*100/(100-'Заказ, cкидки и курсы валют'!$C$43),H109))))),2)</f>
        <v>464.4</v>
      </c>
    </row>
    <row r="110" spans="1:10" ht="15" thickBot="1">
      <c r="A110" s="770" t="s">
        <v>8263</v>
      </c>
      <c r="B110" s="2702" t="s">
        <v>3548</v>
      </c>
      <c r="C110" s="2704">
        <v>0.28000000000000003</v>
      </c>
      <c r="D110" s="2702">
        <v>0.2</v>
      </c>
      <c r="E110" s="2138">
        <f t="shared" si="7"/>
        <v>130.95999999999998</v>
      </c>
      <c r="F110" s="2702">
        <f t="shared" si="8"/>
        <v>130.96</v>
      </c>
      <c r="G110" s="2105">
        <f t="shared" si="9"/>
        <v>1935</v>
      </c>
      <c r="H110" s="659">
        <f>ROUND(IF('Заказ, cкидки и курсы валют'!$J$23*E110/1000*D110&lt;387,387,'Заказ, cкидки и курсы валют'!$J$23*E110/1000*D110)*(1-'Заказ, cкидки и курсы валют'!$I$12),2)</f>
        <v>387</v>
      </c>
      <c r="I110" s="2712"/>
      <c r="J110" s="2100">
        <f>ROUND(IF(H110&lt;'Заказ, cкидки и курсы валют'!$B$39,H110*0.54*100/(100-'Заказ, cкидки и курсы валют'!$C$39),IF(H110&lt;'Заказ, cкидки и курсы валют'!$B$40,H110*0.54*100/(100-'Заказ, cкидки и курсы валют'!$C$40),IF(H110&lt;'Заказ, cкидки и курсы валют'!$B$41,H110*0.54*100/(100-'Заказ, cкидки и курсы валют'!$C$41),IF(H110&lt;'Заказ, cкидки и курсы валют'!$B$42,H110*0.54*100/(100-'Заказ, cкидки и курсы валют'!$C$42),IF(H110&lt;'Заказ, cкидки и курсы валют'!$B$43,H110*0.54*100/(100-'Заказ, cкидки и курсы валют'!$C$43),H110))))),2)</f>
        <v>464.4</v>
      </c>
    </row>
    <row r="111" spans="1:10" ht="15" thickBot="1">
      <c r="A111" s="770" t="s">
        <v>8264</v>
      </c>
      <c r="B111" s="2702" t="s">
        <v>3549</v>
      </c>
      <c r="C111" s="2704">
        <v>0.34</v>
      </c>
      <c r="D111" s="2702">
        <v>0.2</v>
      </c>
      <c r="E111" s="2138">
        <f t="shared" si="7"/>
        <v>130.95999999999998</v>
      </c>
      <c r="F111" s="2702">
        <f t="shared" si="8"/>
        <v>130.96</v>
      </c>
      <c r="G111" s="2105">
        <f t="shared" si="9"/>
        <v>1935</v>
      </c>
      <c r="H111" s="659">
        <f>ROUND(IF('Заказ, cкидки и курсы валют'!$J$23*E111/1000*D111&lt;387,387,'Заказ, cкидки и курсы валют'!$J$23*E111/1000*D111)*(1-'Заказ, cкидки и курсы валют'!$I$12),2)</f>
        <v>387</v>
      </c>
      <c r="I111" s="2712"/>
      <c r="J111" s="2100">
        <f>ROUND(IF(H111&lt;'Заказ, cкидки и курсы валют'!$B$39,H111*0.54*100/(100-'Заказ, cкидки и курсы валют'!$C$39),IF(H111&lt;'Заказ, cкидки и курсы валют'!$B$40,H111*0.54*100/(100-'Заказ, cкидки и курсы валют'!$C$40),IF(H111&lt;'Заказ, cкидки и курсы валют'!$B$41,H111*0.54*100/(100-'Заказ, cкидки и курсы валют'!$C$41),IF(H111&lt;'Заказ, cкидки и курсы валют'!$B$42,H111*0.54*100/(100-'Заказ, cкидки и курсы валют'!$C$42),IF(H111&lt;'Заказ, cкидки и курсы валют'!$B$43,H111*0.54*100/(100-'Заказ, cкидки и курсы валют'!$C$43),H111))))),2)</f>
        <v>464.4</v>
      </c>
    </row>
    <row r="112" spans="1:10" ht="15" thickBot="1">
      <c r="A112" s="770" t="s">
        <v>8265</v>
      </c>
      <c r="B112" s="2702" t="s">
        <v>3550</v>
      </c>
      <c r="C112" s="2704">
        <v>0.38</v>
      </c>
      <c r="D112" s="2702">
        <v>0.2</v>
      </c>
      <c r="E112" s="2138">
        <f t="shared" si="7"/>
        <v>130.95999999999998</v>
      </c>
      <c r="F112" s="2702">
        <f t="shared" si="8"/>
        <v>130.96</v>
      </c>
      <c r="G112" s="2105">
        <f t="shared" si="9"/>
        <v>1935</v>
      </c>
      <c r="H112" s="659">
        <f>ROUND(IF('Заказ, cкидки и курсы валют'!$J$23*E112/1000*D112&lt;387,387,'Заказ, cкидки и курсы валют'!$J$23*E112/1000*D112)*(1-'Заказ, cкидки и курсы валют'!$I$12),2)</f>
        <v>387</v>
      </c>
      <c r="I112" s="2712"/>
      <c r="J112" s="2100">
        <f>ROUND(IF(H112&lt;'Заказ, cкидки и курсы валют'!$B$39,H112*0.54*100/(100-'Заказ, cкидки и курсы валют'!$C$39),IF(H112&lt;'Заказ, cкидки и курсы валют'!$B$40,H112*0.54*100/(100-'Заказ, cкидки и курсы валют'!$C$40),IF(H112&lt;'Заказ, cкидки и курсы валют'!$B$41,H112*0.54*100/(100-'Заказ, cкидки и курсы валют'!$C$41),IF(H112&lt;'Заказ, cкидки и курсы валют'!$B$42,H112*0.54*100/(100-'Заказ, cкидки и курсы валют'!$C$42),IF(H112&lt;'Заказ, cкидки и курсы валют'!$B$43,H112*0.54*100/(100-'Заказ, cкидки и курсы валют'!$C$43),H112))))),2)</f>
        <v>464.4</v>
      </c>
    </row>
    <row r="113" spans="1:10" ht="15" thickBot="1">
      <c r="A113" s="770" t="s">
        <v>8266</v>
      </c>
      <c r="B113" s="2702" t="s">
        <v>3551</v>
      </c>
      <c r="C113" s="2704">
        <v>0.42</v>
      </c>
      <c r="D113" s="2702">
        <v>0.2</v>
      </c>
      <c r="E113" s="2138">
        <f t="shared" si="7"/>
        <v>130.95999999999998</v>
      </c>
      <c r="F113" s="2702">
        <f t="shared" si="8"/>
        <v>130.96</v>
      </c>
      <c r="G113" s="2105">
        <f t="shared" si="9"/>
        <v>1935</v>
      </c>
      <c r="H113" s="659">
        <f>ROUND(IF('Заказ, cкидки и курсы валют'!$J$23*E113/1000*D113&lt;387,387,'Заказ, cкидки и курсы валют'!$J$23*E113/1000*D113)*(1-'Заказ, cкидки и курсы валют'!$I$12),2)</f>
        <v>387</v>
      </c>
      <c r="I113" s="2712"/>
      <c r="J113" s="2100">
        <f>ROUND(IF(H113&lt;'Заказ, cкидки и курсы валют'!$B$39,H113*0.54*100/(100-'Заказ, cкидки и курсы валют'!$C$39),IF(H113&lt;'Заказ, cкидки и курсы валют'!$B$40,H113*0.54*100/(100-'Заказ, cкидки и курсы валют'!$C$40),IF(H113&lt;'Заказ, cкидки и курсы валют'!$B$41,H113*0.54*100/(100-'Заказ, cкидки и курсы валют'!$C$41),IF(H113&lt;'Заказ, cкидки и курсы валют'!$B$42,H113*0.54*100/(100-'Заказ, cкидки и курсы валют'!$C$42),IF(H113&lt;'Заказ, cкидки и курсы валют'!$B$43,H113*0.54*100/(100-'Заказ, cкидки и курсы валют'!$C$43),H113))))),2)</f>
        <v>464.4</v>
      </c>
    </row>
    <row r="114" spans="1:10" ht="15" thickBot="1">
      <c r="A114" s="770" t="s">
        <v>8267</v>
      </c>
      <c r="B114" s="2702" t="s">
        <v>3552</v>
      </c>
      <c r="C114" s="2704">
        <v>0.48</v>
      </c>
      <c r="D114" s="2702">
        <v>0.2</v>
      </c>
      <c r="E114" s="2138">
        <f t="shared" si="7"/>
        <v>130.95999999999998</v>
      </c>
      <c r="F114" s="2702">
        <f t="shared" si="8"/>
        <v>130.96</v>
      </c>
      <c r="G114" s="2105">
        <f t="shared" si="9"/>
        <v>1935</v>
      </c>
      <c r="H114" s="659">
        <f>ROUND(IF('Заказ, cкидки и курсы валют'!$J$23*E114/1000*D114&lt;387,387,'Заказ, cкидки и курсы валют'!$J$23*E114/1000*D114)*(1-'Заказ, cкидки и курсы валют'!$I$12),2)</f>
        <v>387</v>
      </c>
      <c r="I114" s="2712"/>
      <c r="J114" s="2100">
        <f>ROUND(IF(H114&lt;'Заказ, cкидки и курсы валют'!$B$39,H114*0.54*100/(100-'Заказ, cкидки и курсы валют'!$C$39),IF(H114&lt;'Заказ, cкидки и курсы валют'!$B$40,H114*0.54*100/(100-'Заказ, cкидки и курсы валют'!$C$40),IF(H114&lt;'Заказ, cкидки и курсы валют'!$B$41,H114*0.54*100/(100-'Заказ, cкидки и курсы валют'!$C$41),IF(H114&lt;'Заказ, cкидки и курсы валют'!$B$42,H114*0.54*100/(100-'Заказ, cкидки и курсы валют'!$C$42),IF(H114&lt;'Заказ, cкидки и курсы валют'!$B$43,H114*0.54*100/(100-'Заказ, cкидки и курсы валют'!$C$43),H114))))),2)</f>
        <v>464.4</v>
      </c>
    </row>
    <row r="115" spans="1:10" ht="15" thickBot="1">
      <c r="A115" s="770" t="s">
        <v>8268</v>
      </c>
      <c r="B115" s="2702" t="s">
        <v>3553</v>
      </c>
      <c r="C115" s="2704">
        <v>0.26</v>
      </c>
      <c r="D115" s="2702">
        <v>0.2</v>
      </c>
      <c r="E115" s="2138">
        <f t="shared" si="7"/>
        <v>130.95999999999998</v>
      </c>
      <c r="F115" s="2702">
        <f t="shared" si="8"/>
        <v>130.96</v>
      </c>
      <c r="G115" s="2105">
        <f t="shared" si="9"/>
        <v>1935</v>
      </c>
      <c r="H115" s="659">
        <f>ROUND(IF('Заказ, cкидки и курсы валют'!$J$23*E115/1000*D115&lt;387,387,'Заказ, cкидки и курсы валют'!$J$23*E115/1000*D115)*(1-'Заказ, cкидки и курсы валют'!$I$12),2)</f>
        <v>387</v>
      </c>
      <c r="I115" s="2712"/>
      <c r="J115" s="2100">
        <f>ROUND(IF(H115&lt;'Заказ, cкидки и курсы валют'!$B$39,H115*0.54*100/(100-'Заказ, cкидки и курсы валют'!$C$39),IF(H115&lt;'Заказ, cкидки и курсы валют'!$B$40,H115*0.54*100/(100-'Заказ, cкидки и курсы валют'!$C$40),IF(H115&lt;'Заказ, cкидки и курсы валют'!$B$41,H115*0.54*100/(100-'Заказ, cкидки и курсы валют'!$C$41),IF(H115&lt;'Заказ, cкидки и курсы валют'!$B$42,H115*0.54*100/(100-'Заказ, cкидки и курсы валют'!$C$42),IF(H115&lt;'Заказ, cкидки и курсы валют'!$B$43,H115*0.54*100/(100-'Заказ, cкидки и курсы валют'!$C$43),H115))))),2)</f>
        <v>464.4</v>
      </c>
    </row>
    <row r="116" spans="1:10" ht="15" thickBot="1">
      <c r="A116" s="770" t="s">
        <v>8269</v>
      </c>
      <c r="B116" s="2702" t="s">
        <v>3554</v>
      </c>
      <c r="C116" s="2704">
        <v>0.32</v>
      </c>
      <c r="D116" s="2702">
        <v>0.2</v>
      </c>
      <c r="E116" s="2138">
        <f t="shared" si="7"/>
        <v>130.95999999999998</v>
      </c>
      <c r="F116" s="2702">
        <f t="shared" si="8"/>
        <v>130.96</v>
      </c>
      <c r="G116" s="2105">
        <f t="shared" si="9"/>
        <v>1935</v>
      </c>
      <c r="H116" s="659">
        <f>ROUND(IF('Заказ, cкидки и курсы валют'!$J$23*E116/1000*D116&lt;387,387,'Заказ, cкидки и курсы валют'!$J$23*E116/1000*D116)*(1-'Заказ, cкидки и курсы валют'!$I$12),2)</f>
        <v>387</v>
      </c>
      <c r="I116" s="2712"/>
      <c r="J116" s="2100">
        <f>ROUND(IF(H116&lt;'Заказ, cкидки и курсы валют'!$B$39,H116*0.54*100/(100-'Заказ, cкидки и курсы валют'!$C$39),IF(H116&lt;'Заказ, cкидки и курсы валют'!$B$40,H116*0.54*100/(100-'Заказ, cкидки и курсы валют'!$C$40),IF(H116&lt;'Заказ, cкидки и курсы валют'!$B$41,H116*0.54*100/(100-'Заказ, cкидки и курсы валют'!$C$41),IF(H116&lt;'Заказ, cкидки и курсы валют'!$B$42,H116*0.54*100/(100-'Заказ, cкидки и курсы валют'!$C$42),IF(H116&lt;'Заказ, cкидки и курсы валют'!$B$43,H116*0.54*100/(100-'Заказ, cкидки и курсы валют'!$C$43),H116))))),2)</f>
        <v>464.4</v>
      </c>
    </row>
    <row r="117" spans="1:10" ht="15" thickBot="1">
      <c r="A117" s="770" t="s">
        <v>8270</v>
      </c>
      <c r="B117" s="2702" t="s">
        <v>3555</v>
      </c>
      <c r="C117" s="2704">
        <v>0.38</v>
      </c>
      <c r="D117" s="2702">
        <v>0.2</v>
      </c>
      <c r="E117" s="2138">
        <f t="shared" si="7"/>
        <v>130.95999999999998</v>
      </c>
      <c r="F117" s="2702">
        <f t="shared" si="8"/>
        <v>130.96</v>
      </c>
      <c r="G117" s="2105">
        <f t="shared" si="9"/>
        <v>1935</v>
      </c>
      <c r="H117" s="659">
        <f>ROUND(IF('Заказ, cкидки и курсы валют'!$J$23*E117/1000*D117&lt;387,387,'Заказ, cкидки и курсы валют'!$J$23*E117/1000*D117)*(1-'Заказ, cкидки и курсы валют'!$I$12),2)</f>
        <v>387</v>
      </c>
      <c r="I117" s="2712"/>
      <c r="J117" s="2100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464.4</v>
      </c>
    </row>
    <row r="118" spans="1:10" ht="15" thickBot="1">
      <c r="A118" s="770" t="s">
        <v>8271</v>
      </c>
      <c r="B118" s="2702" t="s">
        <v>3556</v>
      </c>
      <c r="C118" s="2704">
        <v>0.45</v>
      </c>
      <c r="D118" s="2702">
        <v>0.2</v>
      </c>
      <c r="E118" s="2138">
        <f t="shared" si="7"/>
        <v>130.95999999999998</v>
      </c>
      <c r="F118" s="2702">
        <f t="shared" si="8"/>
        <v>130.96</v>
      </c>
      <c r="G118" s="2105">
        <f t="shared" si="9"/>
        <v>1935</v>
      </c>
      <c r="H118" s="659">
        <f>ROUND(IF('Заказ, cкидки и курсы валют'!$J$23*E118/1000*D118&lt;387,387,'Заказ, cкидки и курсы валют'!$J$23*E118/1000*D118)*(1-'Заказ, cкидки и курсы валют'!$I$12),2)</f>
        <v>387</v>
      </c>
      <c r="I118" s="2712"/>
      <c r="J118" s="2100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464.4</v>
      </c>
    </row>
    <row r="119" spans="1:10" ht="15" thickBot="1">
      <c r="A119" s="770" t="s">
        <v>8272</v>
      </c>
      <c r="B119" s="2702" t="s">
        <v>3557</v>
      </c>
      <c r="C119" s="2704">
        <v>0.52</v>
      </c>
      <c r="D119" s="2702">
        <v>0.2</v>
      </c>
      <c r="E119" s="2138">
        <f t="shared" si="7"/>
        <v>130.95999999999998</v>
      </c>
      <c r="F119" s="2702">
        <f t="shared" si="8"/>
        <v>130.96</v>
      </c>
      <c r="G119" s="2105">
        <f t="shared" si="9"/>
        <v>1935</v>
      </c>
      <c r="H119" s="659">
        <f>ROUND(IF('Заказ, cкидки и курсы валют'!$J$23*E119/1000*D119&lt;387,387,'Заказ, cкидки и курсы валют'!$J$23*E119/1000*D119)*(1-'Заказ, cкидки и курсы валют'!$I$12),2)</f>
        <v>387</v>
      </c>
      <c r="I119" s="2712"/>
      <c r="J119" s="2100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464.4</v>
      </c>
    </row>
    <row r="120" spans="1:10" ht="15" thickBot="1">
      <c r="A120" s="770" t="s">
        <v>8273</v>
      </c>
      <c r="B120" s="2702" t="s">
        <v>3558</v>
      </c>
      <c r="C120" s="2704">
        <v>0.59</v>
      </c>
      <c r="D120" s="2702">
        <v>0.2</v>
      </c>
      <c r="E120" s="2138">
        <f t="shared" si="7"/>
        <v>130.95999999999998</v>
      </c>
      <c r="F120" s="2702">
        <f t="shared" si="8"/>
        <v>130.96</v>
      </c>
      <c r="G120" s="2105">
        <f t="shared" si="9"/>
        <v>1935</v>
      </c>
      <c r="H120" s="659">
        <f>ROUND(IF('Заказ, cкидки и курсы валют'!$J$23*E120/1000*D120&lt;387,387,'Заказ, cкидки и курсы валют'!$J$23*E120/1000*D120)*(1-'Заказ, cкидки и курсы валют'!$I$12),2)</f>
        <v>387</v>
      </c>
      <c r="I120" s="2712"/>
      <c r="J120" s="2100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464.4</v>
      </c>
    </row>
    <row r="121" spans="1:10" ht="15" thickBot="1">
      <c r="A121" s="770" t="s">
        <v>8274</v>
      </c>
      <c r="B121" s="2702" t="s">
        <v>3559</v>
      </c>
      <c r="C121" s="2704">
        <v>0.66</v>
      </c>
      <c r="D121" s="2702">
        <v>0.2</v>
      </c>
      <c r="E121" s="2138">
        <f t="shared" si="7"/>
        <v>130.95999999999998</v>
      </c>
      <c r="F121" s="2702">
        <f t="shared" si="8"/>
        <v>130.96</v>
      </c>
      <c r="G121" s="2105">
        <f t="shared" si="9"/>
        <v>1935</v>
      </c>
      <c r="H121" s="659">
        <f>ROUND(IF('Заказ, cкидки и курсы валют'!$J$23*E121/1000*D121&lt;387,387,'Заказ, cкидки и курсы валют'!$J$23*E121/1000*D121)*(1-'Заказ, cкидки и курсы валют'!$I$12),2)</f>
        <v>387</v>
      </c>
      <c r="I121" s="2712"/>
      <c r="J121" s="2100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464.4</v>
      </c>
    </row>
    <row r="122" spans="1:10" ht="15" thickBot="1">
      <c r="A122" s="770" t="s">
        <v>8275</v>
      </c>
      <c r="B122" s="2702" t="s">
        <v>3560</v>
      </c>
      <c r="C122" s="2704">
        <v>0.42</v>
      </c>
      <c r="D122" s="2702">
        <v>0.2</v>
      </c>
      <c r="E122" s="2138">
        <f t="shared" si="7"/>
        <v>130.95999999999998</v>
      </c>
      <c r="F122" s="2702">
        <f t="shared" si="8"/>
        <v>130.96</v>
      </c>
      <c r="G122" s="2105">
        <f t="shared" si="9"/>
        <v>1935</v>
      </c>
      <c r="H122" s="659">
        <f>ROUND(IF('Заказ, cкидки и курсы валют'!$J$23*E122/1000*D122&lt;387,387,'Заказ, cкидки и курсы валют'!$J$23*E122/1000*D122)*(1-'Заказ, cкидки и курсы валют'!$I$12),2)</f>
        <v>387</v>
      </c>
      <c r="I122" s="2712"/>
      <c r="J122" s="2100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464.4</v>
      </c>
    </row>
    <row r="123" spans="1:10" ht="15" thickBot="1">
      <c r="A123" s="770" t="s">
        <v>8276</v>
      </c>
      <c r="B123" s="2702" t="s">
        <v>3561</v>
      </c>
      <c r="C123" s="2704">
        <v>0.5</v>
      </c>
      <c r="D123" s="2702">
        <v>0.2</v>
      </c>
      <c r="E123" s="2138">
        <f t="shared" si="7"/>
        <v>130.95999999999998</v>
      </c>
      <c r="F123" s="2702">
        <f t="shared" si="8"/>
        <v>130.96</v>
      </c>
      <c r="G123" s="2105">
        <f t="shared" si="9"/>
        <v>1935</v>
      </c>
      <c r="H123" s="659">
        <f>ROUND(IF('Заказ, cкидки и курсы валют'!$J$23*E123/1000*D123&lt;387,387,'Заказ, cкидки и курсы валют'!$J$23*E123/1000*D123)*(1-'Заказ, cкидки и курсы валют'!$I$12),2)</f>
        <v>387</v>
      </c>
      <c r="I123" s="2712"/>
      <c r="J123" s="2100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464.4</v>
      </c>
    </row>
    <row r="124" spans="1:10" ht="15" thickBot="1">
      <c r="A124" s="770" t="s">
        <v>8277</v>
      </c>
      <c r="B124" s="2702" t="s">
        <v>3562</v>
      </c>
      <c r="C124" s="2704">
        <v>0.57999999999999996</v>
      </c>
      <c r="D124" s="2702">
        <v>0.2</v>
      </c>
      <c r="E124" s="2138">
        <f t="shared" si="7"/>
        <v>130.95999999999998</v>
      </c>
      <c r="F124" s="2702">
        <f t="shared" si="8"/>
        <v>130.96</v>
      </c>
      <c r="G124" s="2105">
        <f t="shared" si="9"/>
        <v>1935</v>
      </c>
      <c r="H124" s="659">
        <f>ROUND(IF('Заказ, cкидки и курсы валют'!$J$23*E124/1000*D124&lt;387,387,'Заказ, cкидки и курсы валют'!$J$23*E124/1000*D124)*(1-'Заказ, cкидки и курсы валют'!$I$12),2)</f>
        <v>387</v>
      </c>
      <c r="I124" s="2712"/>
      <c r="J124" s="2100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464.4</v>
      </c>
    </row>
    <row r="125" spans="1:10" ht="15" thickBot="1">
      <c r="A125" s="770" t="s">
        <v>8278</v>
      </c>
      <c r="B125" s="2702" t="s">
        <v>3563</v>
      </c>
      <c r="C125" s="2704">
        <v>0.66</v>
      </c>
      <c r="D125" s="2702">
        <v>0.2</v>
      </c>
      <c r="E125" s="2138">
        <f t="shared" si="7"/>
        <v>130.95999999999998</v>
      </c>
      <c r="F125" s="2702">
        <f t="shared" si="8"/>
        <v>130.96</v>
      </c>
      <c r="G125" s="2105">
        <f t="shared" si="9"/>
        <v>1935</v>
      </c>
      <c r="H125" s="659">
        <f>ROUND(IF('Заказ, cкидки и курсы валют'!$J$23*E125/1000*D125&lt;387,387,'Заказ, cкидки и курсы валют'!$J$23*E125/1000*D125)*(1-'Заказ, cкидки и курсы валют'!$I$12),2)</f>
        <v>387</v>
      </c>
      <c r="I125" s="2712"/>
      <c r="J125" s="2100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464.4</v>
      </c>
    </row>
    <row r="126" spans="1:10" ht="15" thickBot="1">
      <c r="A126" s="770" t="s">
        <v>8279</v>
      </c>
      <c r="B126" s="2705" t="s">
        <v>3564</v>
      </c>
      <c r="C126" s="2704">
        <v>0.81</v>
      </c>
      <c r="D126" s="2702">
        <v>0.2</v>
      </c>
      <c r="E126" s="2138">
        <f t="shared" si="7"/>
        <v>130.95999999999998</v>
      </c>
      <c r="F126" s="2702">
        <f t="shared" si="8"/>
        <v>130.96</v>
      </c>
      <c r="G126" s="2105">
        <f t="shared" si="9"/>
        <v>1935</v>
      </c>
      <c r="H126" s="659">
        <f>ROUND(IF('Заказ, cкидки и курсы валют'!$J$23*E126/1000*D126&lt;387,387,'Заказ, cкидки и курсы валют'!$J$23*E126/1000*D126)*(1-'Заказ, cкидки и курсы валют'!$I$12),2)</f>
        <v>387</v>
      </c>
      <c r="I126" s="2712"/>
      <c r="J126" s="2100">
        <f>ROUND(IF(H126&lt;'Заказ, cкидки и курсы валют'!$B$39,H126*0.54*100/(100-'Заказ, cкидки и курсы валют'!$C$39),IF(H126&lt;'Заказ, cкидки и курсы валют'!$B$40,H126*0.54*100/(100-'Заказ, cкидки и курсы валют'!$C$40),IF(H126&lt;'Заказ, cкидки и курсы валют'!$B$41,H126*0.54*100/(100-'Заказ, cкидки и курсы валют'!$C$41),IF(H126&lt;'Заказ, cкидки и курсы валют'!$B$42,H126*0.54*100/(100-'Заказ, cкидки и курсы валют'!$C$42),IF(H126&lt;'Заказ, cкидки и курсы валют'!$B$43,H126*0.54*100/(100-'Заказ, cкидки и курсы валют'!$C$43),H126))))),2)</f>
        <v>464.4</v>
      </c>
    </row>
    <row r="127" spans="1:10" ht="15" thickBot="1">
      <c r="A127" s="770" t="s">
        <v>8280</v>
      </c>
      <c r="B127" s="2702" t="s">
        <v>3565</v>
      </c>
      <c r="C127" s="2704">
        <v>0.63</v>
      </c>
      <c r="D127" s="2702">
        <v>0.2</v>
      </c>
      <c r="E127" s="2138">
        <f t="shared" si="7"/>
        <v>130.95999999999998</v>
      </c>
      <c r="F127" s="2702">
        <f t="shared" si="8"/>
        <v>130.96</v>
      </c>
      <c r="G127" s="2105">
        <f t="shared" si="9"/>
        <v>1935</v>
      </c>
      <c r="H127" s="659">
        <f>ROUND(IF('Заказ, cкидки и курсы валют'!$J$23*E127/1000*D127&lt;387,387,'Заказ, cкидки и курсы валют'!$J$23*E127/1000*D127)*(1-'Заказ, cкидки и курсы валют'!$I$12),2)</f>
        <v>387</v>
      </c>
      <c r="I127" s="2712"/>
      <c r="J127" s="2100">
        <f>ROUND(IF(H127&lt;'Заказ, cкидки и курсы валют'!$B$39,H127*0.54*100/(100-'Заказ, cкидки и курсы валют'!$C$39),IF(H127&lt;'Заказ, cкидки и курсы валют'!$B$40,H127*0.54*100/(100-'Заказ, cкидки и курсы валют'!$C$40),IF(H127&lt;'Заказ, cкидки и курсы валют'!$B$41,H127*0.54*100/(100-'Заказ, cкидки и курсы валют'!$C$41),IF(H127&lt;'Заказ, cкидки и курсы валют'!$B$42,H127*0.54*100/(100-'Заказ, cкидки и курсы валют'!$C$42),IF(H127&lt;'Заказ, cкидки и курсы валют'!$B$43,H127*0.54*100/(100-'Заказ, cкидки и курсы валют'!$C$43),H127))))),2)</f>
        <v>464.4</v>
      </c>
    </row>
    <row r="128" spans="1:10" ht="15" thickBot="1">
      <c r="A128" s="770" t="s">
        <v>8281</v>
      </c>
      <c r="B128" s="2705" t="s">
        <v>3566</v>
      </c>
      <c r="C128" s="2704">
        <v>0.73</v>
      </c>
      <c r="D128" s="2702">
        <v>0.2</v>
      </c>
      <c r="E128" s="2138">
        <f t="shared" si="7"/>
        <v>130.95999999999998</v>
      </c>
      <c r="F128" s="2702">
        <f t="shared" si="8"/>
        <v>130.96</v>
      </c>
      <c r="G128" s="2105">
        <f t="shared" si="9"/>
        <v>1935</v>
      </c>
      <c r="H128" s="659">
        <f>ROUND(IF('Заказ, cкидки и курсы валют'!$J$23*E128/1000*D128&lt;387,387,'Заказ, cкидки и курсы валют'!$J$23*E128/1000*D128)*(1-'Заказ, cкидки и курсы валют'!$I$12),2)</f>
        <v>387</v>
      </c>
      <c r="I128" s="2712"/>
      <c r="J128" s="2100">
        <f>ROUND(IF(H128&lt;'Заказ, cкидки и курсы валют'!$B$39,H128*0.54*100/(100-'Заказ, cкидки и курсы валют'!$C$39),IF(H128&lt;'Заказ, cкидки и курсы валют'!$B$40,H128*0.54*100/(100-'Заказ, cкидки и курсы валют'!$C$40),IF(H128&lt;'Заказ, cкидки и курсы валют'!$B$41,H128*0.54*100/(100-'Заказ, cкидки и курсы валют'!$C$41),IF(H128&lt;'Заказ, cкидки и курсы валют'!$B$42,H128*0.54*100/(100-'Заказ, cкидки и курсы валют'!$C$42),IF(H128&lt;'Заказ, cкидки и курсы валют'!$B$43,H128*0.54*100/(100-'Заказ, cкидки и курсы валют'!$C$43),H128))))),2)</f>
        <v>464.4</v>
      </c>
    </row>
    <row r="129" spans="1:10" ht="15" thickBot="1">
      <c r="A129" s="770" t="s">
        <v>8282</v>
      </c>
      <c r="B129" s="2705" t="s">
        <v>3567</v>
      </c>
      <c r="C129" s="2704">
        <v>0.83</v>
      </c>
      <c r="D129" s="2702">
        <v>0.2</v>
      </c>
      <c r="E129" s="2138">
        <f t="shared" si="7"/>
        <v>130.95999999999998</v>
      </c>
      <c r="F129" s="2702">
        <f t="shared" si="8"/>
        <v>130.96</v>
      </c>
      <c r="G129" s="2105">
        <f t="shared" si="9"/>
        <v>1935</v>
      </c>
      <c r="H129" s="659">
        <f>ROUND(IF('Заказ, cкидки и курсы валют'!$J$23*E129/1000*D129&lt;387,387,'Заказ, cкидки и курсы валют'!$J$23*E129/1000*D129)*(1-'Заказ, cкидки и курсы валют'!$I$12),2)</f>
        <v>387</v>
      </c>
      <c r="I129" s="2712"/>
      <c r="J129" s="2100">
        <f>ROUND(IF(H129&lt;'Заказ, cкидки и курсы валют'!$B$39,H129*0.54*100/(100-'Заказ, cкидки и курсы валют'!$C$39),IF(H129&lt;'Заказ, cкидки и курсы валют'!$B$40,H129*0.54*100/(100-'Заказ, cкидки и курсы валют'!$C$40),IF(H129&lt;'Заказ, cкидки и курсы валют'!$B$41,H129*0.54*100/(100-'Заказ, cкидки и курсы валют'!$C$41),IF(H129&lt;'Заказ, cкидки и курсы валют'!$B$42,H129*0.54*100/(100-'Заказ, cкидки и курсы валют'!$C$42),IF(H129&lt;'Заказ, cкидки и курсы валют'!$B$43,H129*0.54*100/(100-'Заказ, cкидки и курсы валют'!$C$43),H129))))),2)</f>
        <v>464.4</v>
      </c>
    </row>
    <row r="130" spans="1:10" ht="15" thickBot="1">
      <c r="A130" s="772" t="s">
        <v>8283</v>
      </c>
      <c r="B130" s="1163" t="s">
        <v>3684</v>
      </c>
      <c r="C130" s="661">
        <v>0.93</v>
      </c>
      <c r="D130" s="188">
        <v>0.2</v>
      </c>
      <c r="E130" s="1597">
        <f t="shared" si="7"/>
        <v>130.95999999999998</v>
      </c>
      <c r="F130" s="188">
        <f t="shared" si="8"/>
        <v>130.96</v>
      </c>
      <c r="G130" s="776">
        <f t="shared" si="9"/>
        <v>1935</v>
      </c>
      <c r="H130" s="659">
        <f>ROUND(IF('Заказ, cкидки и курсы валют'!$J$23*E130/1000*D130&lt;387,387,'Заказ, cкидки и курсы валют'!$J$23*E130/1000*D130)*(1-'Заказ, cкидки и курсы валют'!$I$12),2)</f>
        <v>387</v>
      </c>
      <c r="I130" s="774"/>
      <c r="J130" s="2100">
        <f>ROUND(IF(H130&lt;'Заказ, cкидки и курсы валют'!$B$39,H130*0.54*100/(100-'Заказ, cкидки и курсы валют'!$C$39),IF(H130&lt;'Заказ, cкидки и курсы валют'!$B$40,H130*0.54*100/(100-'Заказ, cкидки и курсы валют'!$C$40),IF(H130&lt;'Заказ, cкидки и курсы валют'!$B$41,H130*0.54*100/(100-'Заказ, cкидки и курсы валют'!$C$41),IF(H130&lt;'Заказ, cкидки и курсы валют'!$B$42,H130*0.54*100/(100-'Заказ, cкидки и курсы валют'!$C$42),IF(H130&lt;'Заказ, cкидки и курсы валют'!$B$43,H130*0.54*100/(100-'Заказ, cкидки и курсы валют'!$C$43),H130))))),2)</f>
        <v>464.4</v>
      </c>
    </row>
    <row r="131" spans="1:10" ht="15" thickBot="1">
      <c r="A131" s="93"/>
      <c r="B131" s="1164"/>
      <c r="C131" s="657"/>
      <c r="D131" s="93"/>
      <c r="E131" s="530"/>
      <c r="F131" s="93"/>
      <c r="G131" s="472"/>
      <c r="H131" s="91"/>
      <c r="I131" s="295"/>
    </row>
    <row r="132" spans="1:10" ht="18">
      <c r="A132" s="146"/>
      <c r="B132" s="64" t="s">
        <v>3614</v>
      </c>
      <c r="C132" s="64"/>
      <c r="D132" s="69"/>
      <c r="E132" s="504"/>
      <c r="F132" s="345"/>
      <c r="G132" s="461"/>
      <c r="H132" s="128"/>
      <c r="I132" s="68"/>
    </row>
    <row r="133" spans="1:10" ht="18">
      <c r="A133" s="129"/>
      <c r="B133" s="81"/>
      <c r="C133" s="81"/>
      <c r="D133" s="131"/>
      <c r="E133" s="501"/>
      <c r="F133" s="17"/>
      <c r="G133" s="426"/>
      <c r="H133" s="16"/>
      <c r="I133" s="132"/>
    </row>
    <row r="134" spans="1:10" ht="13">
      <c r="A134" s="129"/>
      <c r="B134" s="144"/>
      <c r="C134" s="144"/>
      <c r="D134" s="144"/>
      <c r="E134" s="502"/>
      <c r="F134" s="343"/>
      <c r="G134" s="488"/>
      <c r="H134" s="16"/>
      <c r="I134" s="132"/>
    </row>
    <row r="135" spans="1:10" ht="13">
      <c r="A135" s="129"/>
      <c r="B135" s="144"/>
      <c r="C135" s="144"/>
      <c r="D135" s="144"/>
      <c r="E135" s="502"/>
      <c r="F135" s="343"/>
      <c r="G135" s="488"/>
      <c r="H135" s="16"/>
      <c r="I135" s="132"/>
    </row>
    <row r="136" spans="1:10" ht="22.5" customHeight="1">
      <c r="A136" s="129"/>
      <c r="B136" s="144"/>
      <c r="C136" s="144"/>
      <c r="D136" s="144"/>
      <c r="E136" s="502"/>
      <c r="F136" s="343"/>
      <c r="G136" s="488"/>
      <c r="H136" s="16"/>
      <c r="I136" s="132"/>
    </row>
    <row r="137" spans="1:10" ht="18.5" thickBot="1">
      <c r="A137" s="927" t="s">
        <v>7302</v>
      </c>
      <c r="B137" s="145"/>
      <c r="C137" s="145"/>
      <c r="D137" s="145"/>
      <c r="E137" s="503"/>
      <c r="F137" s="344"/>
      <c r="G137" s="489"/>
      <c r="H137" s="136"/>
      <c r="I137" s="137"/>
    </row>
    <row r="138" spans="1:10" ht="61.5" customHeight="1">
      <c r="A138" s="148" t="s">
        <v>1013</v>
      </c>
      <c r="B138" s="371" t="s">
        <v>1014</v>
      </c>
      <c r="C138" s="969" t="s">
        <v>665</v>
      </c>
      <c r="D138" s="969" t="s">
        <v>2923</v>
      </c>
      <c r="E138" s="500" t="s">
        <v>10285</v>
      </c>
      <c r="F138" s="662" t="s">
        <v>2578</v>
      </c>
      <c r="G138" s="507" t="s">
        <v>3636</v>
      </c>
      <c r="H138" s="327" t="s">
        <v>493</v>
      </c>
      <c r="I138" s="138" t="s">
        <v>4003</v>
      </c>
    </row>
    <row r="139" spans="1:10" ht="13" thickBot="1">
      <c r="A139" s="156"/>
      <c r="B139" s="312"/>
      <c r="C139" s="373" t="s">
        <v>3419</v>
      </c>
      <c r="D139" s="374" t="s">
        <v>3568</v>
      </c>
      <c r="E139" s="437" t="s">
        <v>264</v>
      </c>
      <c r="F139" s="267">
        <f>'Заказ, cкидки и курсы валют'!$I$12</f>
        <v>0</v>
      </c>
      <c r="G139" s="765"/>
      <c r="H139" s="358"/>
      <c r="I139" s="252"/>
    </row>
    <row r="140" spans="1:10" ht="14.5">
      <c r="A140" s="1716" t="s">
        <v>6549</v>
      </c>
      <c r="B140" s="798" t="s">
        <v>3682</v>
      </c>
      <c r="C140" s="1717">
        <v>0.19</v>
      </c>
      <c r="D140" s="798">
        <v>5</v>
      </c>
      <c r="E140" s="446">
        <v>46.73</v>
      </c>
      <c r="F140" s="798">
        <f>ROUND(E140*(1-$F$11),2)</f>
        <v>46.73</v>
      </c>
      <c r="G140" s="1718">
        <f>'Заказ, cкидки и курсы валют'!$J$23*F140</f>
        <v>537.39499999999998</v>
      </c>
      <c r="H140" s="785">
        <f t="shared" ref="H140:H162" si="10">ROUND(D140*G140,2)</f>
        <v>2686.98</v>
      </c>
      <c r="I140" s="1719"/>
    </row>
    <row r="141" spans="1:10" ht="14.5">
      <c r="A141" s="770" t="s">
        <v>3615</v>
      </c>
      <c r="B141" s="46" t="s">
        <v>3547</v>
      </c>
      <c r="C141" s="658">
        <v>0.23</v>
      </c>
      <c r="D141" s="46">
        <v>5</v>
      </c>
      <c r="E141" s="446">
        <v>46.73</v>
      </c>
      <c r="F141" s="46">
        <f t="shared" ref="F141:F162" si="11">ROUND(E141*(1-$F$11),2)</f>
        <v>46.73</v>
      </c>
      <c r="G141" s="759">
        <f>'Заказ, cкидки и курсы валют'!$J$23*F141</f>
        <v>537.39499999999998</v>
      </c>
      <c r="H141" s="45">
        <f t="shared" si="10"/>
        <v>2686.98</v>
      </c>
      <c r="I141" s="771"/>
    </row>
    <row r="142" spans="1:10" ht="14.5">
      <c r="A142" s="770" t="s">
        <v>3616</v>
      </c>
      <c r="B142" s="46" t="s">
        <v>3548</v>
      </c>
      <c r="C142" s="658">
        <v>0.28000000000000003</v>
      </c>
      <c r="D142" s="46">
        <v>5</v>
      </c>
      <c r="E142" s="446">
        <v>46.73</v>
      </c>
      <c r="F142" s="46">
        <f t="shared" si="11"/>
        <v>46.73</v>
      </c>
      <c r="G142" s="759">
        <f>'Заказ, cкидки и курсы валют'!$J$23*F142</f>
        <v>537.39499999999998</v>
      </c>
      <c r="H142" s="45">
        <f t="shared" si="10"/>
        <v>2686.98</v>
      </c>
      <c r="I142" s="771"/>
    </row>
    <row r="143" spans="1:10" ht="14.5">
      <c r="A143" s="770" t="s">
        <v>3617</v>
      </c>
      <c r="B143" s="46" t="s">
        <v>3549</v>
      </c>
      <c r="C143" s="658">
        <v>0.34</v>
      </c>
      <c r="D143" s="46">
        <v>5</v>
      </c>
      <c r="E143" s="446">
        <v>46.73</v>
      </c>
      <c r="F143" s="46">
        <f t="shared" si="11"/>
        <v>46.73</v>
      </c>
      <c r="G143" s="759">
        <f>'Заказ, cкидки и курсы валют'!$J$23*F143</f>
        <v>537.39499999999998</v>
      </c>
      <c r="H143" s="45">
        <f t="shared" si="10"/>
        <v>2686.98</v>
      </c>
      <c r="I143" s="771"/>
    </row>
    <row r="144" spans="1:10" ht="14.5">
      <c r="A144" s="770" t="s">
        <v>3618</v>
      </c>
      <c r="B144" s="46" t="s">
        <v>3550</v>
      </c>
      <c r="C144" s="658">
        <v>0.38</v>
      </c>
      <c r="D144" s="46">
        <v>5</v>
      </c>
      <c r="E144" s="446">
        <v>46.73</v>
      </c>
      <c r="F144" s="46">
        <f t="shared" si="11"/>
        <v>46.73</v>
      </c>
      <c r="G144" s="759">
        <f>'Заказ, cкидки и курсы валют'!$J$23*F144</f>
        <v>537.39499999999998</v>
      </c>
      <c r="H144" s="45">
        <f t="shared" si="10"/>
        <v>2686.98</v>
      </c>
      <c r="I144" s="771"/>
    </row>
    <row r="145" spans="1:9" ht="14.5">
      <c r="A145" s="770" t="s">
        <v>3619</v>
      </c>
      <c r="B145" s="46" t="s">
        <v>3551</v>
      </c>
      <c r="C145" s="658">
        <v>0.42</v>
      </c>
      <c r="D145" s="46">
        <v>5</v>
      </c>
      <c r="E145" s="446">
        <v>46.73</v>
      </c>
      <c r="F145" s="46">
        <f t="shared" si="11"/>
        <v>46.73</v>
      </c>
      <c r="G145" s="759">
        <f>'Заказ, cкидки и курсы валют'!$J$23*F145</f>
        <v>537.39499999999998</v>
      </c>
      <c r="H145" s="45">
        <f t="shared" si="10"/>
        <v>2686.98</v>
      </c>
      <c r="I145" s="771"/>
    </row>
    <row r="146" spans="1:9" ht="14.5">
      <c r="A146" s="770" t="s">
        <v>3620</v>
      </c>
      <c r="B146" s="46" t="s">
        <v>3552</v>
      </c>
      <c r="C146" s="658">
        <v>0.48</v>
      </c>
      <c r="D146" s="46">
        <v>5</v>
      </c>
      <c r="E146" s="446">
        <v>46.73</v>
      </c>
      <c r="F146" s="46">
        <f t="shared" si="11"/>
        <v>46.73</v>
      </c>
      <c r="G146" s="759">
        <f>'Заказ, cкидки и курсы валют'!$J$23*F146</f>
        <v>537.39499999999998</v>
      </c>
      <c r="H146" s="45">
        <f t="shared" si="10"/>
        <v>2686.98</v>
      </c>
      <c r="I146" s="771"/>
    </row>
    <row r="147" spans="1:9" ht="14.5">
      <c r="A147" s="770" t="s">
        <v>3621</v>
      </c>
      <c r="B147" s="46" t="s">
        <v>3553</v>
      </c>
      <c r="C147" s="658">
        <v>0.26</v>
      </c>
      <c r="D147" s="46">
        <v>5</v>
      </c>
      <c r="E147" s="446">
        <v>46.73</v>
      </c>
      <c r="F147" s="46">
        <f t="shared" si="11"/>
        <v>46.73</v>
      </c>
      <c r="G147" s="759">
        <f>'Заказ, cкидки и курсы валют'!$J$23*F147</f>
        <v>537.39499999999998</v>
      </c>
      <c r="H147" s="45">
        <f t="shared" si="10"/>
        <v>2686.98</v>
      </c>
      <c r="I147" s="771"/>
    </row>
    <row r="148" spans="1:9" ht="14.5">
      <c r="A148" s="770" t="s">
        <v>3622</v>
      </c>
      <c r="B148" s="46" t="s">
        <v>3554</v>
      </c>
      <c r="C148" s="658">
        <v>0.32</v>
      </c>
      <c r="D148" s="46">
        <v>5</v>
      </c>
      <c r="E148" s="446">
        <v>46.73</v>
      </c>
      <c r="F148" s="46">
        <f t="shared" si="11"/>
        <v>46.73</v>
      </c>
      <c r="G148" s="759">
        <f>'Заказ, cкидки и курсы валют'!$J$23*F148</f>
        <v>537.39499999999998</v>
      </c>
      <c r="H148" s="45">
        <f t="shared" si="10"/>
        <v>2686.98</v>
      </c>
      <c r="I148" s="771"/>
    </row>
    <row r="149" spans="1:9" ht="14.5">
      <c r="A149" s="770" t="s">
        <v>3623</v>
      </c>
      <c r="B149" s="46" t="s">
        <v>3555</v>
      </c>
      <c r="C149" s="658">
        <v>0.38</v>
      </c>
      <c r="D149" s="46">
        <v>5</v>
      </c>
      <c r="E149" s="446">
        <v>46.73</v>
      </c>
      <c r="F149" s="46">
        <f t="shared" si="11"/>
        <v>46.73</v>
      </c>
      <c r="G149" s="759">
        <f>'Заказ, cкидки и курсы валют'!$J$23*F149</f>
        <v>537.39499999999998</v>
      </c>
      <c r="H149" s="45">
        <f t="shared" si="10"/>
        <v>2686.98</v>
      </c>
      <c r="I149" s="771"/>
    </row>
    <row r="150" spans="1:9" ht="14.5">
      <c r="A150" s="770" t="s">
        <v>3624</v>
      </c>
      <c r="B150" s="46" t="s">
        <v>3556</v>
      </c>
      <c r="C150" s="658">
        <v>0.45</v>
      </c>
      <c r="D150" s="46">
        <v>5</v>
      </c>
      <c r="E150" s="446">
        <v>46.73</v>
      </c>
      <c r="F150" s="46">
        <f t="shared" si="11"/>
        <v>46.73</v>
      </c>
      <c r="G150" s="759">
        <f>'Заказ, cкидки и курсы валют'!$J$23*F150</f>
        <v>537.39499999999998</v>
      </c>
      <c r="H150" s="45">
        <f t="shared" si="10"/>
        <v>2686.98</v>
      </c>
      <c r="I150" s="771"/>
    </row>
    <row r="151" spans="1:9" ht="14.5">
      <c r="A151" s="770" t="s">
        <v>3625</v>
      </c>
      <c r="B151" s="46" t="s">
        <v>3557</v>
      </c>
      <c r="C151" s="658">
        <v>0.52</v>
      </c>
      <c r="D151" s="46">
        <v>5</v>
      </c>
      <c r="E151" s="446">
        <v>46.73</v>
      </c>
      <c r="F151" s="46">
        <f t="shared" si="11"/>
        <v>46.73</v>
      </c>
      <c r="G151" s="759">
        <f>'Заказ, cкидки и курсы валют'!$J$23*F151</f>
        <v>537.39499999999998</v>
      </c>
      <c r="H151" s="45">
        <f t="shared" si="10"/>
        <v>2686.98</v>
      </c>
      <c r="I151" s="771"/>
    </row>
    <row r="152" spans="1:9" ht="14.5">
      <c r="A152" s="770" t="s">
        <v>3626</v>
      </c>
      <c r="B152" s="46" t="s">
        <v>3558</v>
      </c>
      <c r="C152" s="658">
        <v>0.59</v>
      </c>
      <c r="D152" s="46">
        <v>5</v>
      </c>
      <c r="E152" s="446">
        <v>46.73</v>
      </c>
      <c r="F152" s="46">
        <f t="shared" si="11"/>
        <v>46.73</v>
      </c>
      <c r="G152" s="759">
        <f>'Заказ, cкидки и курсы валют'!$J$23*F152</f>
        <v>537.39499999999998</v>
      </c>
      <c r="H152" s="45">
        <f t="shared" si="10"/>
        <v>2686.98</v>
      </c>
      <c r="I152" s="771"/>
    </row>
    <row r="153" spans="1:9" ht="14.5">
      <c r="A153" s="770" t="s">
        <v>3627</v>
      </c>
      <c r="B153" s="46" t="s">
        <v>3559</v>
      </c>
      <c r="C153" s="658">
        <v>0.66</v>
      </c>
      <c r="D153" s="46">
        <v>5</v>
      </c>
      <c r="E153" s="446">
        <v>46.73</v>
      </c>
      <c r="F153" s="46">
        <f t="shared" si="11"/>
        <v>46.73</v>
      </c>
      <c r="G153" s="759">
        <f>'Заказ, cкидки и курсы валют'!$J$23*F153</f>
        <v>537.39499999999998</v>
      </c>
      <c r="H153" s="45">
        <f t="shared" si="10"/>
        <v>2686.98</v>
      </c>
      <c r="I153" s="771"/>
    </row>
    <row r="154" spans="1:9" ht="14.5">
      <c r="A154" s="770" t="s">
        <v>3628</v>
      </c>
      <c r="B154" s="46" t="s">
        <v>3560</v>
      </c>
      <c r="C154" s="658">
        <v>0.42</v>
      </c>
      <c r="D154" s="46">
        <v>5</v>
      </c>
      <c r="E154" s="446">
        <v>46.73</v>
      </c>
      <c r="F154" s="46">
        <f t="shared" si="11"/>
        <v>46.73</v>
      </c>
      <c r="G154" s="759">
        <f>'Заказ, cкидки и курсы валют'!$J$23*F154</f>
        <v>537.39499999999998</v>
      </c>
      <c r="H154" s="45">
        <f t="shared" si="10"/>
        <v>2686.98</v>
      </c>
      <c r="I154" s="771"/>
    </row>
    <row r="155" spans="1:9" ht="14.5">
      <c r="A155" s="770" t="s">
        <v>3629</v>
      </c>
      <c r="B155" s="46" t="s">
        <v>3561</v>
      </c>
      <c r="C155" s="658">
        <v>0.5</v>
      </c>
      <c r="D155" s="46">
        <v>5</v>
      </c>
      <c r="E155" s="446">
        <v>46.73</v>
      </c>
      <c r="F155" s="46">
        <f t="shared" si="11"/>
        <v>46.73</v>
      </c>
      <c r="G155" s="759">
        <f>'Заказ, cкидки и курсы валют'!$J$23*F155</f>
        <v>537.39499999999998</v>
      </c>
      <c r="H155" s="45">
        <f t="shared" si="10"/>
        <v>2686.98</v>
      </c>
      <c r="I155" s="771"/>
    </row>
    <row r="156" spans="1:9" ht="14.5">
      <c r="A156" s="770" t="s">
        <v>3630</v>
      </c>
      <c r="B156" s="46" t="s">
        <v>3562</v>
      </c>
      <c r="C156" s="658">
        <v>0.57999999999999996</v>
      </c>
      <c r="D156" s="46">
        <v>5</v>
      </c>
      <c r="E156" s="446">
        <v>46.73</v>
      </c>
      <c r="F156" s="46">
        <f t="shared" si="11"/>
        <v>46.73</v>
      </c>
      <c r="G156" s="759">
        <f>'Заказ, cкидки и курсы валют'!$J$23*F156</f>
        <v>537.39499999999998</v>
      </c>
      <c r="H156" s="45">
        <f t="shared" si="10"/>
        <v>2686.98</v>
      </c>
      <c r="I156" s="771"/>
    </row>
    <row r="157" spans="1:9" ht="14.5">
      <c r="A157" s="770" t="s">
        <v>3631</v>
      </c>
      <c r="B157" s="46" t="s">
        <v>3563</v>
      </c>
      <c r="C157" s="658">
        <v>0.66</v>
      </c>
      <c r="D157" s="46">
        <v>5</v>
      </c>
      <c r="E157" s="446">
        <v>46.73</v>
      </c>
      <c r="F157" s="46">
        <f t="shared" si="11"/>
        <v>46.73</v>
      </c>
      <c r="G157" s="759">
        <f>'Заказ, cкидки и курсы валют'!$J$23*F157</f>
        <v>537.39499999999998</v>
      </c>
      <c r="H157" s="45">
        <f t="shared" si="10"/>
        <v>2686.98</v>
      </c>
      <c r="I157" s="771"/>
    </row>
    <row r="158" spans="1:9" ht="14.5">
      <c r="A158" s="770" t="s">
        <v>3632</v>
      </c>
      <c r="B158" s="1162" t="s">
        <v>3564</v>
      </c>
      <c r="C158" s="658">
        <v>0.81</v>
      </c>
      <c r="D158" s="46">
        <v>5</v>
      </c>
      <c r="E158" s="446">
        <v>46.73</v>
      </c>
      <c r="F158" s="46">
        <f t="shared" si="11"/>
        <v>46.73</v>
      </c>
      <c r="G158" s="759">
        <f>'Заказ, cкидки и курсы валют'!$J$23*F158</f>
        <v>537.39499999999998</v>
      </c>
      <c r="H158" s="45">
        <f t="shared" si="10"/>
        <v>2686.98</v>
      </c>
      <c r="I158" s="771"/>
    </row>
    <row r="159" spans="1:9" ht="14.5">
      <c r="A159" s="770" t="s">
        <v>3633</v>
      </c>
      <c r="B159" s="46" t="s">
        <v>3565</v>
      </c>
      <c r="C159" s="658">
        <v>0.63</v>
      </c>
      <c r="D159" s="46">
        <v>5</v>
      </c>
      <c r="E159" s="446">
        <v>46.73</v>
      </c>
      <c r="F159" s="46">
        <f t="shared" si="11"/>
        <v>46.73</v>
      </c>
      <c r="G159" s="759">
        <f>'Заказ, cкидки и курсы валют'!$J$23*F159</f>
        <v>537.39499999999998</v>
      </c>
      <c r="H159" s="45">
        <f t="shared" si="10"/>
        <v>2686.98</v>
      </c>
      <c r="I159" s="771"/>
    </row>
    <row r="160" spans="1:9" ht="14.5">
      <c r="A160" s="770" t="s">
        <v>3634</v>
      </c>
      <c r="B160" s="1162" t="s">
        <v>3566</v>
      </c>
      <c r="C160" s="658">
        <v>0.73</v>
      </c>
      <c r="D160" s="46">
        <v>5</v>
      </c>
      <c r="E160" s="446">
        <v>46.73</v>
      </c>
      <c r="F160" s="46">
        <f t="shared" si="11"/>
        <v>46.73</v>
      </c>
      <c r="G160" s="759">
        <f>'Заказ, cкидки и курсы валют'!$J$23*F160</f>
        <v>537.39499999999998</v>
      </c>
      <c r="H160" s="45">
        <f t="shared" si="10"/>
        <v>2686.98</v>
      </c>
      <c r="I160" s="771"/>
    </row>
    <row r="161" spans="1:10" ht="14.5">
      <c r="A161" s="770" t="s">
        <v>3635</v>
      </c>
      <c r="B161" s="1162" t="s">
        <v>3567</v>
      </c>
      <c r="C161" s="658">
        <v>0.83</v>
      </c>
      <c r="D161" s="46">
        <v>5</v>
      </c>
      <c r="E161" s="446">
        <v>46.73</v>
      </c>
      <c r="F161" s="46">
        <f t="shared" si="11"/>
        <v>46.73</v>
      </c>
      <c r="G161" s="759">
        <f>'Заказ, cкидки и курсы валют'!$J$23*F161</f>
        <v>537.39499999999998</v>
      </c>
      <c r="H161" s="45">
        <f t="shared" si="10"/>
        <v>2686.98</v>
      </c>
      <c r="I161" s="771"/>
    </row>
    <row r="162" spans="1:10" ht="15" thickBot="1">
      <c r="A162" s="772" t="s">
        <v>3687</v>
      </c>
      <c r="B162" s="1163" t="s">
        <v>3684</v>
      </c>
      <c r="C162" s="661">
        <v>0.93</v>
      </c>
      <c r="D162" s="188">
        <v>5</v>
      </c>
      <c r="E162" s="446">
        <v>46.73</v>
      </c>
      <c r="F162" s="188">
        <f t="shared" si="11"/>
        <v>46.73</v>
      </c>
      <c r="G162" s="773">
        <f>'Заказ, cкидки и курсы валют'!$J$23*F162</f>
        <v>537.39499999999998</v>
      </c>
      <c r="H162" s="641">
        <f t="shared" si="10"/>
        <v>2686.98</v>
      </c>
      <c r="I162" s="774"/>
    </row>
    <row r="163" spans="1:10" ht="15" thickBot="1">
      <c r="A163" s="93"/>
      <c r="B163" s="1164"/>
      <c r="C163" s="657"/>
      <c r="D163" s="93"/>
      <c r="E163" s="530"/>
      <c r="F163" s="93"/>
      <c r="G163" s="472"/>
      <c r="H163" s="93"/>
      <c r="I163" s="295"/>
    </row>
    <row r="164" spans="1:10" ht="18">
      <c r="A164" s="146"/>
      <c r="B164" s="64" t="s">
        <v>3614</v>
      </c>
      <c r="C164" s="64"/>
      <c r="D164" s="69"/>
      <c r="E164" s="504"/>
      <c r="F164" s="345"/>
      <c r="G164" s="461"/>
      <c r="H164" s="128"/>
      <c r="I164" s="68"/>
    </row>
    <row r="165" spans="1:10" ht="18">
      <c r="A165" s="129"/>
      <c r="B165" s="81"/>
      <c r="C165" s="81"/>
      <c r="D165" s="131"/>
      <c r="E165" s="501"/>
      <c r="F165" s="17"/>
      <c r="G165" s="426"/>
      <c r="H165" s="16"/>
      <c r="I165" s="132"/>
    </row>
    <row r="166" spans="1:10" ht="13">
      <c r="A166" s="129"/>
      <c r="B166" s="144"/>
      <c r="C166" s="144"/>
      <c r="D166" s="144"/>
      <c r="E166" s="502"/>
      <c r="F166" s="343"/>
      <c r="G166" s="488"/>
      <c r="H166" s="16"/>
      <c r="I166" s="132"/>
    </row>
    <row r="167" spans="1:10" ht="13">
      <c r="A167" s="129"/>
      <c r="B167" s="144"/>
      <c r="C167" s="144"/>
      <c r="D167" s="144"/>
      <c r="E167" s="502"/>
      <c r="F167" s="343"/>
      <c r="G167" s="488"/>
      <c r="H167" s="16"/>
      <c r="I167" s="132"/>
    </row>
    <row r="168" spans="1:10" ht="22.5" customHeight="1">
      <c r="A168" s="129"/>
      <c r="B168" s="144"/>
      <c r="C168" s="144"/>
      <c r="D168" s="144"/>
      <c r="E168" s="502"/>
      <c r="F168" s="343"/>
      <c r="G168" s="488"/>
      <c r="H168" s="16"/>
      <c r="I168" s="132"/>
    </row>
    <row r="169" spans="1:10" ht="18.5" thickBot="1">
      <c r="A169" s="1837" t="s">
        <v>7304</v>
      </c>
      <c r="B169" s="145"/>
      <c r="C169" s="145"/>
      <c r="D169" s="145"/>
      <c r="E169" s="503"/>
      <c r="F169" s="344"/>
      <c r="G169" s="489"/>
      <c r="H169" s="136"/>
      <c r="I169" s="137"/>
    </row>
    <row r="170" spans="1:10" ht="61.5" customHeight="1">
      <c r="A170" s="148" t="s">
        <v>1013</v>
      </c>
      <c r="B170" s="371" t="s">
        <v>1014</v>
      </c>
      <c r="C170" s="969" t="s">
        <v>665</v>
      </c>
      <c r="D170" s="969" t="s">
        <v>2923</v>
      </c>
      <c r="E170" s="500" t="s">
        <v>10285</v>
      </c>
      <c r="F170" s="662" t="s">
        <v>2578</v>
      </c>
      <c r="G170" s="507" t="s">
        <v>3636</v>
      </c>
      <c r="H170" s="327" t="s">
        <v>493</v>
      </c>
      <c r="I170" s="138" t="s">
        <v>4003</v>
      </c>
      <c r="J170" s="2868" t="s">
        <v>11229</v>
      </c>
    </row>
    <row r="171" spans="1:10" ht="13" thickBot="1">
      <c r="A171" s="156"/>
      <c r="B171" s="312"/>
      <c r="C171" s="373" t="s">
        <v>3419</v>
      </c>
      <c r="D171" s="374" t="s">
        <v>3568</v>
      </c>
      <c r="E171" s="437" t="s">
        <v>264</v>
      </c>
      <c r="F171" s="267">
        <f>'Заказ, cкидки и курсы валют'!$I$12</f>
        <v>0</v>
      </c>
      <c r="G171" s="765"/>
      <c r="H171" s="358"/>
      <c r="I171" s="252"/>
      <c r="J171" s="2873"/>
    </row>
    <row r="172" spans="1:10" ht="15" thickBot="1">
      <c r="A172" s="2706" t="s">
        <v>8284</v>
      </c>
      <c r="B172" s="2707" t="s">
        <v>3682</v>
      </c>
      <c r="C172" s="2708">
        <v>0.19</v>
      </c>
      <c r="D172" s="2707">
        <v>0.2</v>
      </c>
      <c r="E172" s="2709">
        <f>(E140*2)+(1/D172*7.5)</f>
        <v>130.95999999999998</v>
      </c>
      <c r="F172" s="2707">
        <f>ROUND(E172*(1-$F$11),2)</f>
        <v>130.96</v>
      </c>
      <c r="G172" s="2710">
        <f>H172/D172</f>
        <v>1935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711"/>
      <c r="J172" s="2100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</row>
    <row r="173" spans="1:10" ht="15" thickBot="1">
      <c r="A173" s="770" t="s">
        <v>8285</v>
      </c>
      <c r="B173" s="2702" t="s">
        <v>3547</v>
      </c>
      <c r="C173" s="2704">
        <v>0.23</v>
      </c>
      <c r="D173" s="2702">
        <v>0.2</v>
      </c>
      <c r="E173" s="2138">
        <f t="shared" ref="E173:E194" si="12">(E141*2)+(1/D173*7.5)</f>
        <v>130.95999999999998</v>
      </c>
      <c r="F173" s="2702">
        <f t="shared" ref="F173:F194" si="13">ROUND(E173*(1-$F$11),2)</f>
        <v>130.96</v>
      </c>
      <c r="G173" s="2105">
        <f t="shared" ref="G173:G194" si="14">H173/D173</f>
        <v>1935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712"/>
      <c r="J173" s="2100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</row>
    <row r="174" spans="1:10" ht="15" thickBot="1">
      <c r="A174" s="770" t="s">
        <v>8286</v>
      </c>
      <c r="B174" s="2702" t="s">
        <v>3548</v>
      </c>
      <c r="C174" s="2704">
        <v>0.28000000000000003</v>
      </c>
      <c r="D174" s="2702">
        <v>0.2</v>
      </c>
      <c r="E174" s="2138">
        <f t="shared" si="12"/>
        <v>130.95999999999998</v>
      </c>
      <c r="F174" s="2702">
        <f t="shared" si="13"/>
        <v>130.96</v>
      </c>
      <c r="G174" s="2105">
        <f t="shared" si="14"/>
        <v>1935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712"/>
      <c r="J174" s="2100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</row>
    <row r="175" spans="1:10" ht="15" thickBot="1">
      <c r="A175" s="770" t="s">
        <v>8287</v>
      </c>
      <c r="B175" s="2702" t="s">
        <v>3549</v>
      </c>
      <c r="C175" s="2704">
        <v>0.34</v>
      </c>
      <c r="D175" s="2702">
        <v>0.2</v>
      </c>
      <c r="E175" s="2138">
        <f t="shared" si="12"/>
        <v>130.95999999999998</v>
      </c>
      <c r="F175" s="2702">
        <f t="shared" si="13"/>
        <v>130.96</v>
      </c>
      <c r="G175" s="2105">
        <f t="shared" si="14"/>
        <v>1935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712"/>
      <c r="J175" s="2100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</row>
    <row r="176" spans="1:10" ht="15" thickBot="1">
      <c r="A176" s="770" t="s">
        <v>8288</v>
      </c>
      <c r="B176" s="2702" t="s">
        <v>3550</v>
      </c>
      <c r="C176" s="2704">
        <v>0.38</v>
      </c>
      <c r="D176" s="2702">
        <v>0.2</v>
      </c>
      <c r="E176" s="2138">
        <f t="shared" si="12"/>
        <v>130.95999999999998</v>
      </c>
      <c r="F176" s="2702">
        <f t="shared" si="13"/>
        <v>130.96</v>
      </c>
      <c r="G176" s="2105">
        <f t="shared" si="14"/>
        <v>1935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712"/>
      <c r="J176" s="2100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</row>
    <row r="177" spans="1:10" ht="15" thickBot="1">
      <c r="A177" s="770" t="s">
        <v>8289</v>
      </c>
      <c r="B177" s="2702" t="s">
        <v>3551</v>
      </c>
      <c r="C177" s="2704">
        <v>0.42</v>
      </c>
      <c r="D177" s="2702">
        <v>0.2</v>
      </c>
      <c r="E177" s="2138">
        <f t="shared" si="12"/>
        <v>130.95999999999998</v>
      </c>
      <c r="F177" s="2702">
        <f t="shared" si="13"/>
        <v>130.96</v>
      </c>
      <c r="G177" s="2105">
        <f t="shared" si="14"/>
        <v>1935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712"/>
      <c r="J177" s="2100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</row>
    <row r="178" spans="1:10" ht="15" thickBot="1">
      <c r="A178" s="770" t="s">
        <v>8290</v>
      </c>
      <c r="B178" s="2702" t="s">
        <v>3552</v>
      </c>
      <c r="C178" s="2704">
        <v>0.48</v>
      </c>
      <c r="D178" s="2702">
        <v>0.2</v>
      </c>
      <c r="E178" s="2138">
        <f t="shared" si="12"/>
        <v>130.95999999999998</v>
      </c>
      <c r="F178" s="2702">
        <f t="shared" si="13"/>
        <v>130.96</v>
      </c>
      <c r="G178" s="2105">
        <f t="shared" si="14"/>
        <v>1935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712"/>
      <c r="J178" s="2100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</row>
    <row r="179" spans="1:10" ht="15" thickBot="1">
      <c r="A179" s="770" t="s">
        <v>8291</v>
      </c>
      <c r="B179" s="2702" t="s">
        <v>3553</v>
      </c>
      <c r="C179" s="2704">
        <v>0.26</v>
      </c>
      <c r="D179" s="2702">
        <v>0.2</v>
      </c>
      <c r="E179" s="2138">
        <f t="shared" si="12"/>
        <v>130.95999999999998</v>
      </c>
      <c r="F179" s="2702">
        <f t="shared" si="13"/>
        <v>130.96</v>
      </c>
      <c r="G179" s="2105">
        <f t="shared" si="14"/>
        <v>1935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712"/>
      <c r="J179" s="2100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</row>
    <row r="180" spans="1:10" ht="15" thickBot="1">
      <c r="A180" s="770" t="s">
        <v>8292</v>
      </c>
      <c r="B180" s="2702" t="s">
        <v>3554</v>
      </c>
      <c r="C180" s="2704">
        <v>0.32</v>
      </c>
      <c r="D180" s="2702">
        <v>0.2</v>
      </c>
      <c r="E180" s="2138">
        <f t="shared" si="12"/>
        <v>130.95999999999998</v>
      </c>
      <c r="F180" s="2702">
        <f t="shared" si="13"/>
        <v>130.96</v>
      </c>
      <c r="G180" s="2105">
        <f t="shared" si="14"/>
        <v>1935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712"/>
      <c r="J180" s="2100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</row>
    <row r="181" spans="1:10" ht="15" thickBot="1">
      <c r="A181" s="770" t="s">
        <v>8293</v>
      </c>
      <c r="B181" s="2702" t="s">
        <v>3555</v>
      </c>
      <c r="C181" s="2704">
        <v>0.38</v>
      </c>
      <c r="D181" s="2702">
        <v>0.2</v>
      </c>
      <c r="E181" s="2138">
        <f t="shared" si="12"/>
        <v>130.95999999999998</v>
      </c>
      <c r="F181" s="2702">
        <f t="shared" si="13"/>
        <v>130.96</v>
      </c>
      <c r="G181" s="2105">
        <f t="shared" si="14"/>
        <v>1935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712"/>
      <c r="J181" s="2100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</row>
    <row r="182" spans="1:10" ht="15" thickBot="1">
      <c r="A182" s="770" t="s">
        <v>8294</v>
      </c>
      <c r="B182" s="2702" t="s">
        <v>3556</v>
      </c>
      <c r="C182" s="2704">
        <v>0.45</v>
      </c>
      <c r="D182" s="2702">
        <v>0.2</v>
      </c>
      <c r="E182" s="2138">
        <f t="shared" si="12"/>
        <v>130.95999999999998</v>
      </c>
      <c r="F182" s="2702">
        <f t="shared" si="13"/>
        <v>130.96</v>
      </c>
      <c r="G182" s="2105">
        <f t="shared" si="14"/>
        <v>1935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712"/>
      <c r="J182" s="2100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</row>
    <row r="183" spans="1:10" ht="15" thickBot="1">
      <c r="A183" s="770" t="s">
        <v>8295</v>
      </c>
      <c r="B183" s="2702" t="s">
        <v>3557</v>
      </c>
      <c r="C183" s="2704">
        <v>0.52</v>
      </c>
      <c r="D183" s="2702">
        <v>0.2</v>
      </c>
      <c r="E183" s="2138">
        <f t="shared" si="12"/>
        <v>130.95999999999998</v>
      </c>
      <c r="F183" s="2702">
        <f t="shared" si="13"/>
        <v>130.96</v>
      </c>
      <c r="G183" s="2105">
        <f t="shared" si="14"/>
        <v>1935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712"/>
      <c r="J183" s="2100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</row>
    <row r="184" spans="1:10" ht="15" thickBot="1">
      <c r="A184" s="770" t="s">
        <v>8296</v>
      </c>
      <c r="B184" s="2702" t="s">
        <v>3558</v>
      </c>
      <c r="C184" s="2704">
        <v>0.59</v>
      </c>
      <c r="D184" s="2702">
        <v>0.2</v>
      </c>
      <c r="E184" s="2138">
        <f t="shared" si="12"/>
        <v>130.95999999999998</v>
      </c>
      <c r="F184" s="2702">
        <f t="shared" si="13"/>
        <v>130.96</v>
      </c>
      <c r="G184" s="2105">
        <f t="shared" si="14"/>
        <v>1935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712"/>
      <c r="J184" s="2100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</row>
    <row r="185" spans="1:10" ht="15" thickBot="1">
      <c r="A185" s="770" t="s">
        <v>8297</v>
      </c>
      <c r="B185" s="2702" t="s">
        <v>3559</v>
      </c>
      <c r="C185" s="2704">
        <v>0.66</v>
      </c>
      <c r="D185" s="2702">
        <v>0.2</v>
      </c>
      <c r="E185" s="2138">
        <f t="shared" si="12"/>
        <v>130.95999999999998</v>
      </c>
      <c r="F185" s="2702">
        <f t="shared" si="13"/>
        <v>130.96</v>
      </c>
      <c r="G185" s="2105">
        <f t="shared" si="14"/>
        <v>1935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2712"/>
      <c r="J185" s="2100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464.4</v>
      </c>
    </row>
    <row r="186" spans="1:10" ht="15" thickBot="1">
      <c r="A186" s="770" t="s">
        <v>8298</v>
      </c>
      <c r="B186" s="2702" t="s">
        <v>3560</v>
      </c>
      <c r="C186" s="2704">
        <v>0.42</v>
      </c>
      <c r="D186" s="2702">
        <v>0.2</v>
      </c>
      <c r="E186" s="2138">
        <f t="shared" si="12"/>
        <v>130.95999999999998</v>
      </c>
      <c r="F186" s="2702">
        <f t="shared" si="13"/>
        <v>130.96</v>
      </c>
      <c r="G186" s="2105">
        <f t="shared" si="14"/>
        <v>1935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387</v>
      </c>
      <c r="I186" s="2712"/>
      <c r="J186" s="2100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464.4</v>
      </c>
    </row>
    <row r="187" spans="1:10" ht="15" thickBot="1">
      <c r="A187" s="770" t="s">
        <v>8299</v>
      </c>
      <c r="B187" s="2702" t="s">
        <v>3561</v>
      </c>
      <c r="C187" s="2704">
        <v>0.5</v>
      </c>
      <c r="D187" s="2702">
        <v>0.2</v>
      </c>
      <c r="E187" s="2138">
        <f t="shared" si="12"/>
        <v>130.95999999999998</v>
      </c>
      <c r="F187" s="2702">
        <f t="shared" si="13"/>
        <v>130.96</v>
      </c>
      <c r="G187" s="2105">
        <f t="shared" si="14"/>
        <v>1935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387</v>
      </c>
      <c r="I187" s="2712"/>
      <c r="J187" s="2100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464.4</v>
      </c>
    </row>
    <row r="188" spans="1:10" ht="15" thickBot="1">
      <c r="A188" s="770" t="s">
        <v>8300</v>
      </c>
      <c r="B188" s="2702" t="s">
        <v>3562</v>
      </c>
      <c r="C188" s="2704">
        <v>0.57999999999999996</v>
      </c>
      <c r="D188" s="2702">
        <v>0.2</v>
      </c>
      <c r="E188" s="2138">
        <f t="shared" si="12"/>
        <v>130.95999999999998</v>
      </c>
      <c r="F188" s="2702">
        <f t="shared" si="13"/>
        <v>130.96</v>
      </c>
      <c r="G188" s="2105">
        <f t="shared" si="14"/>
        <v>1935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387</v>
      </c>
      <c r="I188" s="2712"/>
      <c r="J188" s="2100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464.4</v>
      </c>
    </row>
    <row r="189" spans="1:10" ht="15" thickBot="1">
      <c r="A189" s="770" t="s">
        <v>8301</v>
      </c>
      <c r="B189" s="2702" t="s">
        <v>3563</v>
      </c>
      <c r="C189" s="2704">
        <v>0.66</v>
      </c>
      <c r="D189" s="2702">
        <v>0.2</v>
      </c>
      <c r="E189" s="2138">
        <f t="shared" si="12"/>
        <v>130.95999999999998</v>
      </c>
      <c r="F189" s="2702">
        <f t="shared" si="13"/>
        <v>130.96</v>
      </c>
      <c r="G189" s="2105">
        <f t="shared" si="14"/>
        <v>1935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387</v>
      </c>
      <c r="I189" s="2712"/>
      <c r="J189" s="2100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464.4</v>
      </c>
    </row>
    <row r="190" spans="1:10" ht="15" thickBot="1">
      <c r="A190" s="770" t="s">
        <v>8302</v>
      </c>
      <c r="B190" s="2705" t="s">
        <v>3564</v>
      </c>
      <c r="C190" s="2704">
        <v>0.81</v>
      </c>
      <c r="D190" s="2702">
        <v>0.2</v>
      </c>
      <c r="E190" s="2138">
        <f t="shared" si="12"/>
        <v>130.95999999999998</v>
      </c>
      <c r="F190" s="2702">
        <f t="shared" si="13"/>
        <v>130.96</v>
      </c>
      <c r="G190" s="2105">
        <f t="shared" si="14"/>
        <v>1935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387</v>
      </c>
      <c r="I190" s="2712"/>
      <c r="J190" s="2100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464.4</v>
      </c>
    </row>
    <row r="191" spans="1:10" ht="15" thickBot="1">
      <c r="A191" s="770" t="s">
        <v>8303</v>
      </c>
      <c r="B191" s="2702" t="s">
        <v>3565</v>
      </c>
      <c r="C191" s="2704">
        <v>0.63</v>
      </c>
      <c r="D191" s="2702">
        <v>0.2</v>
      </c>
      <c r="E191" s="2138">
        <f t="shared" si="12"/>
        <v>130.95999999999998</v>
      </c>
      <c r="F191" s="2702">
        <f t="shared" si="13"/>
        <v>130.96</v>
      </c>
      <c r="G191" s="2105">
        <f t="shared" si="14"/>
        <v>1935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387</v>
      </c>
      <c r="I191" s="2712"/>
      <c r="J191" s="2100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464.4</v>
      </c>
    </row>
    <row r="192" spans="1:10" ht="15" thickBot="1">
      <c r="A192" s="770" t="s">
        <v>8304</v>
      </c>
      <c r="B192" s="2705" t="s">
        <v>3566</v>
      </c>
      <c r="C192" s="2704">
        <v>0.73</v>
      </c>
      <c r="D192" s="2702">
        <v>0.2</v>
      </c>
      <c r="E192" s="2138">
        <f t="shared" si="12"/>
        <v>130.95999999999998</v>
      </c>
      <c r="F192" s="2702">
        <f t="shared" si="13"/>
        <v>130.96</v>
      </c>
      <c r="G192" s="2105">
        <f t="shared" si="14"/>
        <v>1935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387</v>
      </c>
      <c r="I192" s="2712"/>
      <c r="J192" s="2100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464.4</v>
      </c>
    </row>
    <row r="193" spans="1:11" ht="15" thickBot="1">
      <c r="A193" s="770" t="s">
        <v>8305</v>
      </c>
      <c r="B193" s="2705" t="s">
        <v>3567</v>
      </c>
      <c r="C193" s="2704">
        <v>0.83</v>
      </c>
      <c r="D193" s="2702">
        <v>0.2</v>
      </c>
      <c r="E193" s="2138">
        <f t="shared" si="12"/>
        <v>130.95999999999998</v>
      </c>
      <c r="F193" s="2702">
        <f t="shared" si="13"/>
        <v>130.96</v>
      </c>
      <c r="G193" s="2105">
        <f t="shared" si="14"/>
        <v>1935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387</v>
      </c>
      <c r="I193" s="2712"/>
      <c r="J193" s="2100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464.4</v>
      </c>
    </row>
    <row r="194" spans="1:11" ht="15" thickBot="1">
      <c r="A194" s="772" t="s">
        <v>8306</v>
      </c>
      <c r="B194" s="1163" t="s">
        <v>3684</v>
      </c>
      <c r="C194" s="661">
        <v>0.93</v>
      </c>
      <c r="D194" s="188">
        <v>0.2</v>
      </c>
      <c r="E194" s="1597">
        <f t="shared" si="12"/>
        <v>130.95999999999998</v>
      </c>
      <c r="F194" s="188">
        <f t="shared" si="13"/>
        <v>130.96</v>
      </c>
      <c r="G194" s="776">
        <f t="shared" si="14"/>
        <v>1935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387</v>
      </c>
      <c r="I194" s="774"/>
      <c r="J194" s="2100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464.4</v>
      </c>
    </row>
    <row r="195" spans="1:11" ht="15" thickBot="1">
      <c r="A195" s="93"/>
      <c r="B195" s="1164"/>
      <c r="C195" s="657"/>
      <c r="D195" s="93"/>
      <c r="E195" s="530"/>
      <c r="F195" s="93"/>
      <c r="G195" s="472"/>
      <c r="H195" s="91"/>
      <c r="I195" s="295"/>
    </row>
    <row r="196" spans="1:11" ht="18">
      <c r="A196" s="146"/>
      <c r="B196" s="64" t="s">
        <v>12706</v>
      </c>
      <c r="C196" s="64"/>
      <c r="D196" s="69"/>
      <c r="E196" s="504"/>
      <c r="F196" s="345"/>
      <c r="G196" s="461"/>
      <c r="H196" s="128"/>
      <c r="I196" s="68"/>
    </row>
    <row r="197" spans="1:11" ht="18">
      <c r="A197" s="129"/>
      <c r="B197" s="81"/>
      <c r="C197" s="81"/>
      <c r="D197" s="131"/>
      <c r="E197" s="501"/>
      <c r="F197" s="17"/>
      <c r="G197" s="426"/>
      <c r="H197" s="16"/>
      <c r="I197" s="132"/>
    </row>
    <row r="198" spans="1:11" ht="13">
      <c r="A198" s="129"/>
      <c r="B198" s="144"/>
      <c r="C198" s="144"/>
      <c r="D198" s="144"/>
      <c r="E198" s="502"/>
      <c r="F198" s="343"/>
      <c r="G198" s="488"/>
      <c r="H198" s="16"/>
      <c r="I198" s="132"/>
    </row>
    <row r="199" spans="1:11" ht="13">
      <c r="A199" s="129"/>
      <c r="B199" s="144"/>
      <c r="C199" s="144"/>
      <c r="D199" s="144"/>
      <c r="E199" s="502"/>
      <c r="F199" s="343"/>
      <c r="G199" s="488"/>
      <c r="H199" s="16"/>
      <c r="I199" s="132"/>
    </row>
    <row r="200" spans="1:11" ht="26.25" customHeight="1">
      <c r="A200" s="129"/>
      <c r="B200" s="144"/>
      <c r="C200" s="144"/>
      <c r="D200" s="144"/>
      <c r="E200" s="502"/>
      <c r="F200" s="343"/>
      <c r="G200" s="488"/>
      <c r="H200" s="16"/>
      <c r="I200" s="132"/>
    </row>
    <row r="201" spans="1:11" ht="21.75" customHeight="1" thickBot="1">
      <c r="A201" s="129"/>
      <c r="B201" s="144"/>
      <c r="C201" s="144"/>
      <c r="D201" s="144"/>
      <c r="E201" s="502"/>
      <c r="F201" s="343"/>
      <c r="G201" s="488"/>
      <c r="H201" s="16"/>
      <c r="I201" s="132"/>
      <c r="J201" s="867"/>
    </row>
    <row r="202" spans="1:11" ht="55.75" customHeight="1" thickBot="1">
      <c r="A202" s="148" t="s">
        <v>1013</v>
      </c>
      <c r="B202" s="371" t="s">
        <v>1014</v>
      </c>
      <c r="C202" s="969" t="s">
        <v>665</v>
      </c>
      <c r="D202" s="969" t="s">
        <v>2923</v>
      </c>
      <c r="E202" s="505" t="s">
        <v>283</v>
      </c>
      <c r="F202" s="372" t="s">
        <v>2578</v>
      </c>
      <c r="G202" s="507" t="s">
        <v>3636</v>
      </c>
      <c r="H202" s="327" t="s">
        <v>493</v>
      </c>
      <c r="I202" s="138" t="s">
        <v>4003</v>
      </c>
    </row>
    <row r="203" spans="1:11" ht="13" thickBot="1">
      <c r="A203" s="149"/>
      <c r="B203" s="151"/>
      <c r="C203" s="918" t="s">
        <v>3419</v>
      </c>
      <c r="D203" s="306" t="s">
        <v>3568</v>
      </c>
      <c r="E203" s="660" t="s">
        <v>264</v>
      </c>
      <c r="F203" s="152">
        <f>'Заказ, cкидки и курсы валют'!$I$12</f>
        <v>0</v>
      </c>
      <c r="G203" s="1325"/>
      <c r="H203" s="265"/>
      <c r="I203" s="147"/>
    </row>
    <row r="204" spans="1:11" ht="13">
      <c r="A204" s="2786" t="s">
        <v>10873</v>
      </c>
      <c r="B204" s="2787" t="s">
        <v>10874</v>
      </c>
      <c r="C204" s="2788">
        <v>0.18</v>
      </c>
      <c r="D204" s="2789">
        <v>5</v>
      </c>
      <c r="E204" s="2772">
        <v>312</v>
      </c>
      <c r="F204" s="2707">
        <f t="shared" ref="F204:F217" si="15">ROUND(E204*(1-$F$11),2)</f>
        <v>312</v>
      </c>
      <c r="G204" s="2790">
        <f>F204</f>
        <v>312</v>
      </c>
      <c r="H204" s="2775">
        <f>G204*D204</f>
        <v>1560</v>
      </c>
      <c r="I204" s="2791"/>
      <c r="K204" s="447"/>
    </row>
    <row r="205" spans="1:11" ht="13">
      <c r="A205" s="1720" t="s">
        <v>9155</v>
      </c>
      <c r="B205" s="1721" t="s">
        <v>284</v>
      </c>
      <c r="C205" s="1341" t="s">
        <v>5726</v>
      </c>
      <c r="D205" s="1721">
        <v>5</v>
      </c>
      <c r="E205" s="449">
        <v>247.32</v>
      </c>
      <c r="F205" s="1722">
        <f t="shared" si="15"/>
        <v>247.32</v>
      </c>
      <c r="G205" s="2792">
        <f>F205</f>
        <v>247.32</v>
      </c>
      <c r="H205" s="1341">
        <f>G205*D205</f>
        <v>1236.5999999999999</v>
      </c>
      <c r="I205" s="1045"/>
      <c r="K205" s="447"/>
    </row>
    <row r="206" spans="1:11" ht="13">
      <c r="A206" s="493" t="s">
        <v>285</v>
      </c>
      <c r="B206" s="2115" t="s">
        <v>286</v>
      </c>
      <c r="C206" s="2582" t="s">
        <v>5727</v>
      </c>
      <c r="D206" s="2115">
        <v>5</v>
      </c>
      <c r="E206" s="449">
        <v>247.32</v>
      </c>
      <c r="F206" s="2702">
        <f t="shared" si="15"/>
        <v>247.32</v>
      </c>
      <c r="G206" s="2792">
        <f>F206</f>
        <v>247.32</v>
      </c>
      <c r="H206" s="2793">
        <f t="shared" ref="H206:H217" si="16">G206*D206</f>
        <v>1236.5999999999999</v>
      </c>
      <c r="I206" s="2794"/>
      <c r="K206" s="447"/>
    </row>
    <row r="207" spans="1:11" ht="13">
      <c r="A207" s="493" t="s">
        <v>9156</v>
      </c>
      <c r="B207" s="2115" t="s">
        <v>287</v>
      </c>
      <c r="C207" s="2582" t="s">
        <v>5728</v>
      </c>
      <c r="D207" s="2115">
        <v>5</v>
      </c>
      <c r="E207" s="449">
        <v>247.32</v>
      </c>
      <c r="F207" s="2702">
        <f t="shared" si="15"/>
        <v>247.32</v>
      </c>
      <c r="G207" s="2792">
        <f t="shared" ref="G207:G217" si="17">F207</f>
        <v>247.32</v>
      </c>
      <c r="H207" s="2793">
        <f t="shared" si="16"/>
        <v>1236.5999999999999</v>
      </c>
      <c r="I207" s="2794"/>
      <c r="K207" s="447"/>
    </row>
    <row r="208" spans="1:11" ht="13">
      <c r="A208" s="493" t="s">
        <v>9157</v>
      </c>
      <c r="B208" s="2115" t="s">
        <v>288</v>
      </c>
      <c r="C208" s="2582" t="s">
        <v>5732</v>
      </c>
      <c r="D208" s="2115">
        <v>5</v>
      </c>
      <c r="E208" s="449">
        <v>247.32</v>
      </c>
      <c r="F208" s="2702">
        <f t="shared" si="15"/>
        <v>247.32</v>
      </c>
      <c r="G208" s="2792">
        <f t="shared" si="17"/>
        <v>247.32</v>
      </c>
      <c r="H208" s="2793">
        <f t="shared" si="16"/>
        <v>1236.5999999999999</v>
      </c>
      <c r="I208" s="2794"/>
      <c r="K208" s="447"/>
    </row>
    <row r="209" spans="1:11" ht="13">
      <c r="A209" s="493" t="s">
        <v>9161</v>
      </c>
      <c r="B209" s="2115" t="s">
        <v>288</v>
      </c>
      <c r="C209" s="2582" t="s">
        <v>5732</v>
      </c>
      <c r="D209" s="2115">
        <v>25</v>
      </c>
      <c r="E209" s="449">
        <v>245.72</v>
      </c>
      <c r="F209" s="2702">
        <f t="shared" si="15"/>
        <v>245.72</v>
      </c>
      <c r="G209" s="2792">
        <f t="shared" si="17"/>
        <v>245.72</v>
      </c>
      <c r="H209" s="2793">
        <f>G209*D209</f>
        <v>6143</v>
      </c>
      <c r="I209" s="2794"/>
      <c r="K209" s="447"/>
    </row>
    <row r="210" spans="1:11" ht="13">
      <c r="A210" s="493" t="s">
        <v>9158</v>
      </c>
      <c r="B210" s="2115" t="s">
        <v>289</v>
      </c>
      <c r="C210" s="2582" t="s">
        <v>5733</v>
      </c>
      <c r="D210" s="2115">
        <v>5</v>
      </c>
      <c r="E210" s="449">
        <v>247.32</v>
      </c>
      <c r="F210" s="2702">
        <f t="shared" si="15"/>
        <v>247.32</v>
      </c>
      <c r="G210" s="2792">
        <f t="shared" si="17"/>
        <v>247.32</v>
      </c>
      <c r="H210" s="2793">
        <f t="shared" si="16"/>
        <v>1236.5999999999999</v>
      </c>
      <c r="I210" s="2794"/>
      <c r="K210" s="447"/>
    </row>
    <row r="211" spans="1:11" ht="13">
      <c r="A211" s="493" t="s">
        <v>9162</v>
      </c>
      <c r="B211" s="2115" t="s">
        <v>289</v>
      </c>
      <c r="C211" s="2582" t="s">
        <v>5733</v>
      </c>
      <c r="D211" s="2115">
        <v>25</v>
      </c>
      <c r="E211" s="449">
        <v>245.72</v>
      </c>
      <c r="F211" s="2702">
        <f t="shared" si="15"/>
        <v>245.72</v>
      </c>
      <c r="G211" s="2792">
        <f t="shared" si="17"/>
        <v>245.72</v>
      </c>
      <c r="H211" s="2793">
        <f t="shared" si="16"/>
        <v>6143</v>
      </c>
      <c r="I211" s="2794"/>
      <c r="K211" s="447"/>
    </row>
    <row r="212" spans="1:11" ht="13">
      <c r="A212" s="493" t="s">
        <v>9159</v>
      </c>
      <c r="B212" s="2115" t="s">
        <v>290</v>
      </c>
      <c r="C212" s="2582" t="s">
        <v>5734</v>
      </c>
      <c r="D212" s="2115">
        <v>5</v>
      </c>
      <c r="E212" s="449">
        <v>247.32</v>
      </c>
      <c r="F212" s="2702">
        <f t="shared" si="15"/>
        <v>247.32</v>
      </c>
      <c r="G212" s="2792">
        <f t="shared" si="17"/>
        <v>247.32</v>
      </c>
      <c r="H212" s="2793">
        <f>G212*D212</f>
        <v>1236.5999999999999</v>
      </c>
      <c r="I212" s="2794"/>
      <c r="K212" s="447"/>
    </row>
    <row r="213" spans="1:11" ht="13">
      <c r="A213" s="493" t="s">
        <v>9163</v>
      </c>
      <c r="B213" s="2115" t="s">
        <v>290</v>
      </c>
      <c r="C213" s="2582" t="s">
        <v>5734</v>
      </c>
      <c r="D213" s="2115">
        <v>25</v>
      </c>
      <c r="E213" s="449">
        <v>245.72</v>
      </c>
      <c r="F213" s="2702">
        <f t="shared" si="15"/>
        <v>245.72</v>
      </c>
      <c r="G213" s="2792">
        <f t="shared" si="17"/>
        <v>245.72</v>
      </c>
      <c r="H213" s="2793">
        <f>G213*D213</f>
        <v>6143</v>
      </c>
      <c r="I213" s="2794"/>
      <c r="K213" s="447"/>
    </row>
    <row r="214" spans="1:11" ht="13">
      <c r="A214" s="493" t="s">
        <v>291</v>
      </c>
      <c r="B214" s="2115" t="s">
        <v>292</v>
      </c>
      <c r="C214" s="2582" t="s">
        <v>5735</v>
      </c>
      <c r="D214" s="2115">
        <v>5</v>
      </c>
      <c r="E214" s="449">
        <v>247.32</v>
      </c>
      <c r="F214" s="2702">
        <f t="shared" si="15"/>
        <v>247.32</v>
      </c>
      <c r="G214" s="2792">
        <f t="shared" si="17"/>
        <v>247.32</v>
      </c>
      <c r="H214" s="2793">
        <f t="shared" si="16"/>
        <v>1236.5999999999999</v>
      </c>
      <c r="I214" s="2794"/>
      <c r="K214" s="447"/>
    </row>
    <row r="215" spans="1:11" ht="13">
      <c r="A215" s="493" t="s">
        <v>9164</v>
      </c>
      <c r="B215" s="2115" t="s">
        <v>292</v>
      </c>
      <c r="C215" s="2582" t="s">
        <v>5735</v>
      </c>
      <c r="D215" s="2115">
        <v>25</v>
      </c>
      <c r="E215" s="449">
        <v>245.72</v>
      </c>
      <c r="F215" s="2702">
        <f>ROUND(E215*(1-$F$11),2)</f>
        <v>245.72</v>
      </c>
      <c r="G215" s="2792">
        <f>F215</f>
        <v>245.72</v>
      </c>
      <c r="H215" s="2793">
        <f>G215*D215</f>
        <v>6143</v>
      </c>
      <c r="I215" s="2794"/>
      <c r="K215" s="447"/>
    </row>
    <row r="216" spans="1:11" ht="13">
      <c r="A216" s="493" t="s">
        <v>293</v>
      </c>
      <c r="B216" s="2115" t="s">
        <v>294</v>
      </c>
      <c r="C216" s="2582" t="s">
        <v>5736</v>
      </c>
      <c r="D216" s="2115">
        <v>5</v>
      </c>
      <c r="E216" s="449">
        <v>247.32</v>
      </c>
      <c r="F216" s="2702">
        <f t="shared" si="15"/>
        <v>247.32</v>
      </c>
      <c r="G216" s="2792">
        <f t="shared" si="17"/>
        <v>247.32</v>
      </c>
      <c r="H216" s="2793">
        <f t="shared" si="16"/>
        <v>1236.5999999999999</v>
      </c>
      <c r="I216" s="2794"/>
      <c r="K216" s="447"/>
    </row>
    <row r="217" spans="1:11" ht="13.5" thickBot="1">
      <c r="A217" s="521" t="s">
        <v>9160</v>
      </c>
      <c r="B217" s="757" t="s">
        <v>187</v>
      </c>
      <c r="C217" s="1022" t="s">
        <v>5737</v>
      </c>
      <c r="D217" s="757">
        <v>5</v>
      </c>
      <c r="E217" s="2099">
        <v>247.32</v>
      </c>
      <c r="F217" s="188">
        <f t="shared" si="15"/>
        <v>247.32</v>
      </c>
      <c r="G217" s="1156">
        <f t="shared" si="17"/>
        <v>247.32</v>
      </c>
      <c r="H217" s="1340">
        <f t="shared" si="16"/>
        <v>1236.5999999999999</v>
      </c>
      <c r="I217" s="1023"/>
      <c r="K217" s="447"/>
    </row>
    <row r="218" spans="1:11" ht="13.5" thickBot="1">
      <c r="J218" s="697"/>
      <c r="K218" s="447"/>
    </row>
    <row r="219" spans="1:11" ht="18">
      <c r="A219" s="146"/>
      <c r="B219" s="64" t="s">
        <v>295</v>
      </c>
      <c r="C219" s="64"/>
      <c r="D219" s="69"/>
      <c r="E219" s="504"/>
      <c r="F219" s="345"/>
      <c r="G219" s="128"/>
      <c r="H219" s="128"/>
      <c r="I219" s="68"/>
      <c r="K219" s="447"/>
    </row>
    <row r="220" spans="1:11" ht="18">
      <c r="A220" s="129"/>
      <c r="B220" s="81"/>
      <c r="C220" s="81"/>
      <c r="D220" s="131"/>
      <c r="E220" s="501"/>
      <c r="F220" s="17"/>
      <c r="G220" s="16"/>
      <c r="H220" s="16"/>
      <c r="I220" s="132"/>
      <c r="K220" s="447"/>
    </row>
    <row r="221" spans="1:11" ht="13">
      <c r="A221" s="129"/>
      <c r="B221" s="144"/>
      <c r="C221" s="144"/>
      <c r="D221" s="144"/>
      <c r="E221" s="502"/>
      <c r="F221" s="343"/>
      <c r="G221" s="133"/>
      <c r="H221" s="16"/>
      <c r="I221" s="132"/>
      <c r="K221" s="447"/>
    </row>
    <row r="222" spans="1:11" ht="13">
      <c r="A222" s="129"/>
      <c r="B222" s="144"/>
      <c r="C222" s="144"/>
      <c r="D222" s="144"/>
      <c r="E222" s="502"/>
      <c r="F222" s="343"/>
      <c r="G222" s="133"/>
      <c r="H222" s="16"/>
      <c r="I222" s="132"/>
      <c r="K222" s="447"/>
    </row>
    <row r="223" spans="1:11" ht="13">
      <c r="A223" s="129"/>
      <c r="B223" s="144"/>
      <c r="C223" s="144"/>
      <c r="D223" s="144"/>
      <c r="E223" s="502"/>
      <c r="F223" s="343"/>
      <c r="G223" s="133"/>
      <c r="H223" s="16"/>
      <c r="I223" s="132"/>
      <c r="K223" s="447"/>
    </row>
    <row r="224" spans="1:11" ht="17.5" customHeight="1" thickBot="1">
      <c r="A224" s="134"/>
      <c r="B224" s="145"/>
      <c r="C224" s="145"/>
      <c r="D224" s="145"/>
      <c r="E224" s="503"/>
      <c r="F224" s="344"/>
      <c r="G224" s="135"/>
      <c r="H224" s="136"/>
      <c r="I224" s="137"/>
      <c r="K224" s="447"/>
    </row>
    <row r="225" spans="1:11" ht="43.5" customHeight="1" thickBot="1">
      <c r="A225" s="148" t="s">
        <v>1013</v>
      </c>
      <c r="B225" s="371" t="s">
        <v>1014</v>
      </c>
      <c r="C225" s="969" t="s">
        <v>665</v>
      </c>
      <c r="D225" s="969" t="s">
        <v>2923</v>
      </c>
      <c r="E225" s="505" t="s">
        <v>283</v>
      </c>
      <c r="F225" s="372" t="s">
        <v>2578</v>
      </c>
      <c r="G225" s="327" t="s">
        <v>3636</v>
      </c>
      <c r="H225" s="327" t="s">
        <v>493</v>
      </c>
      <c r="I225" s="138" t="s">
        <v>4003</v>
      </c>
      <c r="K225" s="447"/>
    </row>
    <row r="226" spans="1:11" ht="13.5" thickBot="1">
      <c r="A226" s="149"/>
      <c r="B226" s="151"/>
      <c r="C226" s="918" t="s">
        <v>3419</v>
      </c>
      <c r="D226" s="306" t="s">
        <v>3568</v>
      </c>
      <c r="E226" s="660" t="s">
        <v>264</v>
      </c>
      <c r="F226" s="152">
        <f>'Заказ, cкидки и курсы валют'!$I$12</f>
        <v>0</v>
      </c>
      <c r="G226" s="265"/>
      <c r="H226" s="265"/>
      <c r="I226" s="147"/>
      <c r="K226" s="447"/>
    </row>
    <row r="227" spans="1:11" ht="13">
      <c r="A227" s="2777" t="s">
        <v>9136</v>
      </c>
      <c r="B227" s="2778" t="s">
        <v>315</v>
      </c>
      <c r="C227" s="2778">
        <v>0.42299999999999999</v>
      </c>
      <c r="D227" s="2778">
        <v>5</v>
      </c>
      <c r="E227" s="2772">
        <v>443.60399999999998</v>
      </c>
      <c r="F227" s="2773">
        <v>443.60399999999998</v>
      </c>
      <c r="G227" s="2774">
        <f>F227</f>
        <v>443.60399999999998</v>
      </c>
      <c r="H227" s="2775">
        <f>D227*E227</f>
        <v>2218.02</v>
      </c>
      <c r="I227" s="2779"/>
      <c r="K227" s="447"/>
    </row>
    <row r="228" spans="1:11" ht="13">
      <c r="A228" s="1026" t="s">
        <v>309</v>
      </c>
      <c r="B228" s="1014" t="s">
        <v>296</v>
      </c>
      <c r="C228" s="1014">
        <v>0.78700000000000003</v>
      </c>
      <c r="D228" s="1014">
        <v>5</v>
      </c>
      <c r="E228" s="449">
        <v>420</v>
      </c>
      <c r="F228" s="2702">
        <f t="shared" ref="F228" si="18">ROUND(E228*(1-$F$11),2)</f>
        <v>420</v>
      </c>
      <c r="G228" s="1165">
        <f>F228</f>
        <v>420</v>
      </c>
      <c r="H228" s="1341">
        <f t="shared" ref="H228:H236" si="19">G228*D228</f>
        <v>2100</v>
      </c>
      <c r="I228" s="1027"/>
      <c r="K228" s="447"/>
    </row>
    <row r="229" spans="1:11" ht="13">
      <c r="A229" s="1028" t="s">
        <v>308</v>
      </c>
      <c r="B229" s="2667" t="s">
        <v>297</v>
      </c>
      <c r="C229" s="2667">
        <v>0.94899999999999995</v>
      </c>
      <c r="D229" s="2667">
        <v>5</v>
      </c>
      <c r="E229" s="449">
        <v>420</v>
      </c>
      <c r="F229" s="2702">
        <f t="shared" ref="F229:F235" si="20">ROUND(E229*(1-$F$11),2)</f>
        <v>420</v>
      </c>
      <c r="G229" s="1165">
        <f t="shared" ref="G229" si="21">F229</f>
        <v>420</v>
      </c>
      <c r="H229" s="1341">
        <f t="shared" si="19"/>
        <v>2100</v>
      </c>
      <c r="I229" s="2780"/>
      <c r="K229" s="447"/>
    </row>
    <row r="230" spans="1:11" ht="13">
      <c r="A230" s="1028" t="s">
        <v>9137</v>
      </c>
      <c r="B230" s="2667" t="s">
        <v>317</v>
      </c>
      <c r="C230" s="2667">
        <v>1.19</v>
      </c>
      <c r="D230" s="2667">
        <v>5</v>
      </c>
      <c r="E230" s="449">
        <v>443.60399999999998</v>
      </c>
      <c r="F230" s="2702">
        <f t="shared" si="20"/>
        <v>443.6</v>
      </c>
      <c r="G230" s="1165">
        <f t="shared" ref="G230:G236" si="22">F230</f>
        <v>443.6</v>
      </c>
      <c r="H230" s="1341">
        <f>G230*D230</f>
        <v>2218</v>
      </c>
      <c r="I230" s="2781"/>
      <c r="J230" s="419"/>
      <c r="K230" s="447"/>
    </row>
    <row r="231" spans="1:11" ht="13">
      <c r="A231" s="1028" t="s">
        <v>307</v>
      </c>
      <c r="B231" s="2667" t="s">
        <v>298</v>
      </c>
      <c r="C231" s="2667" t="s">
        <v>5726</v>
      </c>
      <c r="D231" s="2667">
        <v>5</v>
      </c>
      <c r="E231" s="449">
        <v>379.43</v>
      </c>
      <c r="F231" s="2702">
        <f t="shared" si="20"/>
        <v>379.43</v>
      </c>
      <c r="G231" s="1165">
        <f t="shared" si="22"/>
        <v>379.43</v>
      </c>
      <c r="H231" s="1341">
        <f>D231*E231</f>
        <v>1897.15</v>
      </c>
      <c r="I231" s="2781"/>
      <c r="J231" s="419"/>
      <c r="K231" s="447"/>
    </row>
    <row r="232" spans="1:11" s="697" customFormat="1" ht="13">
      <c r="A232" s="1028" t="s">
        <v>306</v>
      </c>
      <c r="B232" s="2667" t="s">
        <v>299</v>
      </c>
      <c r="C232" s="2667" t="s">
        <v>5727</v>
      </c>
      <c r="D232" s="2667">
        <v>5</v>
      </c>
      <c r="E232" s="449">
        <v>379.43</v>
      </c>
      <c r="F232" s="2702">
        <f t="shared" si="20"/>
        <v>379.43</v>
      </c>
      <c r="G232" s="1165">
        <f t="shared" si="22"/>
        <v>379.43</v>
      </c>
      <c r="H232" s="1341">
        <f>D232*E232</f>
        <v>1897.15</v>
      </c>
      <c r="I232" s="2780"/>
      <c r="J232" s="419"/>
      <c r="K232" s="447"/>
    </row>
    <row r="233" spans="1:11" ht="13">
      <c r="A233" s="1028" t="s">
        <v>305</v>
      </c>
      <c r="B233" s="2667" t="s">
        <v>300</v>
      </c>
      <c r="C233" s="2667" t="s">
        <v>5728</v>
      </c>
      <c r="D233" s="2667">
        <v>5</v>
      </c>
      <c r="E233" s="449">
        <v>375.62</v>
      </c>
      <c r="F233" s="2702">
        <f t="shared" si="20"/>
        <v>375.62</v>
      </c>
      <c r="G233" s="1165">
        <f t="shared" si="22"/>
        <v>375.62</v>
      </c>
      <c r="H233" s="1341">
        <f>G233*D233</f>
        <v>1878.1</v>
      </c>
      <c r="I233" s="2781"/>
      <c r="J233" s="419"/>
      <c r="K233" s="447"/>
    </row>
    <row r="234" spans="1:11" ht="13">
      <c r="A234" s="1028" t="s">
        <v>304</v>
      </c>
      <c r="B234" s="2667" t="s">
        <v>301</v>
      </c>
      <c r="C234" s="2667" t="s">
        <v>5729</v>
      </c>
      <c r="D234" s="2667">
        <v>5</v>
      </c>
      <c r="E234" s="449">
        <v>375.62</v>
      </c>
      <c r="F234" s="2702">
        <f t="shared" si="20"/>
        <v>375.62</v>
      </c>
      <c r="G234" s="1165">
        <f t="shared" si="22"/>
        <v>375.62</v>
      </c>
      <c r="H234" s="1341">
        <f t="shared" si="19"/>
        <v>1878.1</v>
      </c>
      <c r="I234" s="2781"/>
      <c r="K234" s="647"/>
    </row>
    <row r="235" spans="1:11" ht="13.5" thickBot="1">
      <c r="A235" s="2782" t="s">
        <v>10875</v>
      </c>
      <c r="B235" s="1012" t="s">
        <v>302</v>
      </c>
      <c r="C235" s="2783" t="s">
        <v>10876</v>
      </c>
      <c r="D235" s="2783">
        <v>1</v>
      </c>
      <c r="E235" s="449">
        <v>375.2</v>
      </c>
      <c r="F235" s="2784">
        <f t="shared" si="20"/>
        <v>375.2</v>
      </c>
      <c r="G235" s="1724">
        <f t="shared" si="22"/>
        <v>375.2</v>
      </c>
      <c r="H235" s="1341">
        <f t="shared" si="19"/>
        <v>375.2</v>
      </c>
      <c r="I235" s="2785"/>
      <c r="K235" s="447"/>
    </row>
    <row r="236" spans="1:11" ht="13.5" thickBot="1">
      <c r="A236" s="1030" t="s">
        <v>303</v>
      </c>
      <c r="B236" s="1012" t="s">
        <v>302</v>
      </c>
      <c r="C236" s="1012" t="s">
        <v>5730</v>
      </c>
      <c r="D236" s="1012">
        <v>5</v>
      </c>
      <c r="E236" s="2099">
        <v>375.2</v>
      </c>
      <c r="F236" s="188">
        <f>ROUND(E246*(1-$F$11),2)</f>
        <v>442.1</v>
      </c>
      <c r="G236" s="1156">
        <f t="shared" si="22"/>
        <v>442.1</v>
      </c>
      <c r="H236" s="1340">
        <f t="shared" si="19"/>
        <v>2210.5</v>
      </c>
      <c r="I236" s="869"/>
      <c r="K236" s="447"/>
    </row>
    <row r="237" spans="1:11" ht="13.5" thickBot="1">
      <c r="F237" t="s">
        <v>9311</v>
      </c>
      <c r="K237" s="447"/>
    </row>
    <row r="238" spans="1:11" ht="18">
      <c r="A238" s="146"/>
      <c r="B238" s="64" t="s">
        <v>313</v>
      </c>
      <c r="C238" s="64"/>
      <c r="D238" s="69"/>
      <c r="E238" s="504"/>
      <c r="F238" s="345"/>
      <c r="G238" s="128"/>
      <c r="H238" s="128"/>
      <c r="I238" s="68"/>
      <c r="K238" s="447"/>
    </row>
    <row r="239" spans="1:11" ht="18">
      <c r="A239" s="129"/>
      <c r="B239" s="81"/>
      <c r="C239" s="81"/>
      <c r="D239" s="131"/>
      <c r="E239" s="501"/>
      <c r="F239" s="17"/>
      <c r="G239" s="16"/>
      <c r="H239" s="16"/>
      <c r="I239" s="132"/>
      <c r="K239" s="447"/>
    </row>
    <row r="240" spans="1:11" ht="13">
      <c r="A240" s="129"/>
      <c r="B240" s="144"/>
      <c r="C240" s="144"/>
      <c r="D240" s="144"/>
      <c r="E240" s="502"/>
      <c r="F240" s="343"/>
      <c r="G240" s="133"/>
      <c r="H240" s="16"/>
      <c r="I240" s="132"/>
      <c r="K240" s="447"/>
    </row>
    <row r="241" spans="1:11" ht="13">
      <c r="A241" s="129"/>
      <c r="B241" s="144"/>
      <c r="C241" s="144"/>
      <c r="D241" s="144"/>
      <c r="E241" s="502"/>
      <c r="F241" s="343"/>
      <c r="G241" s="133"/>
      <c r="H241" s="16"/>
      <c r="I241" s="132"/>
      <c r="K241" s="447"/>
    </row>
    <row r="242" spans="1:11" ht="13">
      <c r="A242" s="129"/>
      <c r="B242" s="144"/>
      <c r="C242" s="144"/>
      <c r="D242" s="144"/>
      <c r="E242" s="502"/>
      <c r="F242" s="343"/>
      <c r="G242" s="133"/>
      <c r="H242" s="16"/>
      <c r="I242" s="132"/>
      <c r="K242" s="447"/>
    </row>
    <row r="243" spans="1:11" ht="13.5" thickBot="1">
      <c r="A243" s="134"/>
      <c r="B243" s="145"/>
      <c r="C243" s="145"/>
      <c r="D243" s="145"/>
      <c r="E243" s="503"/>
      <c r="F243" s="344"/>
      <c r="G243" s="135"/>
      <c r="H243" s="136"/>
      <c r="I243" s="137"/>
      <c r="K243" s="447"/>
    </row>
    <row r="244" spans="1:11" ht="34.5" customHeight="1" thickBot="1">
      <c r="A244" s="148" t="s">
        <v>1013</v>
      </c>
      <c r="B244" s="371" t="s">
        <v>1014</v>
      </c>
      <c r="C244" s="969" t="s">
        <v>665</v>
      </c>
      <c r="D244" s="969" t="s">
        <v>2923</v>
      </c>
      <c r="E244" s="505" t="s">
        <v>283</v>
      </c>
      <c r="F244" s="372" t="s">
        <v>2578</v>
      </c>
      <c r="G244" s="2868" t="s">
        <v>3636</v>
      </c>
      <c r="H244" s="2868" t="s">
        <v>493</v>
      </c>
      <c r="I244" s="138" t="s">
        <v>4003</v>
      </c>
      <c r="K244" s="447"/>
    </row>
    <row r="245" spans="1:11" ht="23.5" customHeight="1" thickBot="1">
      <c r="A245" s="149"/>
      <c r="B245" s="151"/>
      <c r="C245" s="918" t="s">
        <v>3419</v>
      </c>
      <c r="D245" s="306" t="s">
        <v>3568</v>
      </c>
      <c r="E245" s="660" t="s">
        <v>264</v>
      </c>
      <c r="F245" s="152">
        <f>'Заказ, cкидки и курсы валют'!$I$12</f>
        <v>0</v>
      </c>
      <c r="G245" s="2946"/>
      <c r="H245" s="2946"/>
      <c r="I245" s="147"/>
      <c r="K245" s="447"/>
    </row>
    <row r="246" spans="1:11" ht="13">
      <c r="A246" s="2688" t="s">
        <v>9165</v>
      </c>
      <c r="B246" s="2771" t="s">
        <v>310</v>
      </c>
      <c r="C246" s="2771" t="s">
        <v>5731</v>
      </c>
      <c r="D246" s="2771">
        <v>5</v>
      </c>
      <c r="E246" s="2772">
        <v>442.1</v>
      </c>
      <c r="F246" s="2795">
        <f>ROUND(E246*(1-$F$11),2)</f>
        <v>442.1</v>
      </c>
      <c r="G246" s="2774">
        <f>F246</f>
        <v>442.1</v>
      </c>
      <c r="H246" s="2775">
        <f t="shared" ref="H246:H247" si="23">G246*D246</f>
        <v>2210.5</v>
      </c>
      <c r="I246" s="2776"/>
      <c r="K246" s="447"/>
    </row>
    <row r="247" spans="1:11" ht="13.5" thickBot="1">
      <c r="A247" s="521" t="s">
        <v>312</v>
      </c>
      <c r="B247" s="757" t="s">
        <v>311</v>
      </c>
      <c r="C247" s="757" t="s">
        <v>5727</v>
      </c>
      <c r="D247" s="757">
        <v>5</v>
      </c>
      <c r="E247" s="2099">
        <v>433.58</v>
      </c>
      <c r="F247" s="2387">
        <f>ROUND(E247*(1-$F$11),2)</f>
        <v>433.58</v>
      </c>
      <c r="G247" s="1156">
        <f>F247</f>
        <v>433.58</v>
      </c>
      <c r="H247" s="1340">
        <f t="shared" si="23"/>
        <v>2167.9</v>
      </c>
      <c r="I247" s="753"/>
      <c r="K247" s="447"/>
    </row>
    <row r="248" spans="1:11" ht="13">
      <c r="K248" s="447"/>
    </row>
    <row r="249" spans="1:11" ht="13.5" thickBot="1">
      <c r="K249" s="447"/>
    </row>
    <row r="250" spans="1:11" ht="18">
      <c r="A250" s="146"/>
      <c r="B250" s="64" t="s">
        <v>314</v>
      </c>
      <c r="C250" s="64"/>
      <c r="D250" s="69"/>
      <c r="E250" s="504"/>
      <c r="F250" s="345"/>
      <c r="G250" s="128"/>
      <c r="H250" s="128"/>
      <c r="I250" s="68"/>
      <c r="K250" s="447"/>
    </row>
    <row r="251" spans="1:11" ht="18">
      <c r="A251" s="129"/>
      <c r="B251" s="81"/>
      <c r="C251" s="81"/>
      <c r="D251" s="131"/>
      <c r="E251" s="501"/>
      <c r="F251" s="17"/>
      <c r="G251" s="16"/>
      <c r="H251" s="16"/>
      <c r="I251" s="132"/>
      <c r="K251" s="447"/>
    </row>
    <row r="252" spans="1:11" ht="13">
      <c r="A252" s="129"/>
      <c r="B252" s="144"/>
      <c r="C252" s="144"/>
      <c r="D252" s="144"/>
      <c r="E252" s="502"/>
      <c r="F252" s="343"/>
      <c r="G252" s="133"/>
      <c r="H252" s="16"/>
      <c r="I252" s="132"/>
      <c r="K252" s="447"/>
    </row>
    <row r="253" spans="1:11" ht="13">
      <c r="A253" s="129"/>
      <c r="B253" s="144"/>
      <c r="C253" s="144"/>
      <c r="D253" s="144"/>
      <c r="E253" s="502"/>
      <c r="F253" s="343"/>
      <c r="G253" s="133"/>
      <c r="H253" s="16"/>
      <c r="I253" s="132"/>
      <c r="K253" s="447"/>
    </row>
    <row r="254" spans="1:11" ht="13">
      <c r="A254" s="129"/>
      <c r="B254" s="144"/>
      <c r="C254" s="144"/>
      <c r="D254" s="144"/>
      <c r="E254" s="502"/>
      <c r="F254" s="343"/>
      <c r="G254" s="133"/>
      <c r="H254" s="16"/>
      <c r="I254" s="132"/>
      <c r="K254" s="447"/>
    </row>
    <row r="255" spans="1:11" ht="13.5" thickBot="1">
      <c r="A255" s="134"/>
      <c r="B255" s="145"/>
      <c r="C255" s="145"/>
      <c r="D255" s="145"/>
      <c r="E255" s="503"/>
      <c r="F255" s="344"/>
      <c r="G255" s="135"/>
      <c r="H255" s="136"/>
      <c r="I255" s="137"/>
      <c r="K255" s="447"/>
    </row>
    <row r="256" spans="1:11" ht="34.5" customHeight="1" thickBot="1">
      <c r="A256" s="148" t="s">
        <v>1013</v>
      </c>
      <c r="B256" s="371" t="s">
        <v>1014</v>
      </c>
      <c r="C256" s="969" t="s">
        <v>665</v>
      </c>
      <c r="D256" s="969" t="s">
        <v>2923</v>
      </c>
      <c r="E256" s="505" t="s">
        <v>283</v>
      </c>
      <c r="F256" s="372" t="s">
        <v>2578</v>
      </c>
      <c r="G256" s="2868" t="s">
        <v>3636</v>
      </c>
      <c r="H256" s="2868" t="s">
        <v>493</v>
      </c>
      <c r="I256" s="138" t="s">
        <v>4003</v>
      </c>
      <c r="K256" s="447"/>
    </row>
    <row r="257" spans="1:11" ht="18.75" customHeight="1" thickBot="1">
      <c r="A257" s="156"/>
      <c r="B257" s="312"/>
      <c r="C257" s="373" t="s">
        <v>3419</v>
      </c>
      <c r="D257" s="374" t="s">
        <v>3568</v>
      </c>
      <c r="E257" s="660" t="s">
        <v>264</v>
      </c>
      <c r="F257" s="152">
        <f>'Заказ, cкидки и курсы валют'!$I$12</f>
        <v>0</v>
      </c>
      <c r="G257" s="2869"/>
      <c r="H257" s="2869"/>
      <c r="I257" s="252"/>
      <c r="K257" s="447"/>
    </row>
    <row r="258" spans="1:11" ht="13">
      <c r="A258" s="1024" t="s">
        <v>322</v>
      </c>
      <c r="B258" s="1025" t="s">
        <v>315</v>
      </c>
      <c r="C258" s="1031">
        <v>0.42</v>
      </c>
      <c r="D258" s="1025">
        <v>5</v>
      </c>
      <c r="E258" s="449">
        <v>426.64</v>
      </c>
      <c r="F258" s="798">
        <f t="shared" ref="F258:F265" si="24">ROUND(E258*(1-$F$11),2)</f>
        <v>426.64</v>
      </c>
      <c r="G258" s="1149">
        <f t="shared" ref="G258:G265" si="25">F258</f>
        <v>426.64</v>
      </c>
      <c r="H258" s="1021">
        <f t="shared" ref="H258:H265" si="26">G258*D258</f>
        <v>2133.1999999999998</v>
      </c>
      <c r="I258" s="868"/>
      <c r="K258" s="447"/>
    </row>
    <row r="259" spans="1:11" ht="13">
      <c r="A259" s="1028" t="s">
        <v>9139</v>
      </c>
      <c r="B259" s="400" t="s">
        <v>9138</v>
      </c>
      <c r="C259" s="1032">
        <v>0.63</v>
      </c>
      <c r="D259" s="400">
        <v>5</v>
      </c>
      <c r="E259" s="449">
        <v>426.64</v>
      </c>
      <c r="F259" s="46">
        <f t="shared" si="24"/>
        <v>426.64</v>
      </c>
      <c r="G259" s="1151">
        <f t="shared" si="25"/>
        <v>426.64</v>
      </c>
      <c r="H259" s="1341">
        <f t="shared" si="26"/>
        <v>2133.1999999999998</v>
      </c>
      <c r="I259" s="1029"/>
      <c r="K259" s="447"/>
    </row>
    <row r="260" spans="1:11" ht="13">
      <c r="A260" s="1028" t="s">
        <v>321</v>
      </c>
      <c r="B260" s="400" t="s">
        <v>296</v>
      </c>
      <c r="C260" s="1032">
        <v>0.83</v>
      </c>
      <c r="D260" s="400">
        <v>5</v>
      </c>
      <c r="E260" s="449">
        <v>426.64</v>
      </c>
      <c r="F260" s="46">
        <f t="shared" si="24"/>
        <v>426.64</v>
      </c>
      <c r="G260" s="1151">
        <f t="shared" si="25"/>
        <v>426.64</v>
      </c>
      <c r="H260" s="1341">
        <f t="shared" si="26"/>
        <v>2133.1999999999998</v>
      </c>
      <c r="I260" s="1029"/>
      <c r="K260" s="447"/>
    </row>
    <row r="261" spans="1:11" ht="13">
      <c r="A261" s="1028" t="s">
        <v>10877</v>
      </c>
      <c r="B261" s="400" t="s">
        <v>10878</v>
      </c>
      <c r="C261" s="1032">
        <v>1.4</v>
      </c>
      <c r="D261" s="400">
        <v>5</v>
      </c>
      <c r="E261" s="449">
        <v>426.64</v>
      </c>
      <c r="F261" s="46">
        <f t="shared" si="24"/>
        <v>426.64</v>
      </c>
      <c r="G261" s="1151">
        <f t="shared" si="25"/>
        <v>426.64</v>
      </c>
      <c r="H261" s="1341">
        <f>G261*D261</f>
        <v>2133.1999999999998</v>
      </c>
      <c r="I261" s="1029"/>
      <c r="K261" s="447"/>
    </row>
    <row r="262" spans="1:11" ht="13">
      <c r="A262" s="1028" t="s">
        <v>320</v>
      </c>
      <c r="B262" s="400" t="s">
        <v>317</v>
      </c>
      <c r="C262" s="1032">
        <v>1.33</v>
      </c>
      <c r="D262" s="400">
        <v>5</v>
      </c>
      <c r="E262" s="449">
        <v>426.64</v>
      </c>
      <c r="F262" s="46">
        <f t="shared" si="24"/>
        <v>426.64</v>
      </c>
      <c r="G262" s="1151">
        <f t="shared" si="25"/>
        <v>426.64</v>
      </c>
      <c r="H262" s="1341">
        <f t="shared" si="26"/>
        <v>2133.1999999999998</v>
      </c>
      <c r="I262" s="1029"/>
      <c r="K262" s="447"/>
    </row>
    <row r="263" spans="1:11" ht="13">
      <c r="A263" s="1028" t="s">
        <v>9166</v>
      </c>
      <c r="B263" s="400" t="s">
        <v>316</v>
      </c>
      <c r="C263" s="1032">
        <v>1.53</v>
      </c>
      <c r="D263" s="400">
        <v>5</v>
      </c>
      <c r="E263" s="449">
        <v>426.64</v>
      </c>
      <c r="F263" s="46">
        <f t="shared" si="24"/>
        <v>426.64</v>
      </c>
      <c r="G263" s="1151">
        <f t="shared" si="25"/>
        <v>426.64</v>
      </c>
      <c r="H263" s="1341">
        <f t="shared" si="26"/>
        <v>2133.1999999999998</v>
      </c>
      <c r="I263" s="1029"/>
      <c r="K263" s="447"/>
    </row>
    <row r="264" spans="1:11" ht="13">
      <c r="A264" s="1028" t="s">
        <v>319</v>
      </c>
      <c r="B264" s="400" t="s">
        <v>300</v>
      </c>
      <c r="C264" s="1032">
        <v>4.04</v>
      </c>
      <c r="D264" s="400">
        <v>5</v>
      </c>
      <c r="E264" s="449">
        <v>426.64</v>
      </c>
      <c r="F264" s="46">
        <f t="shared" si="24"/>
        <v>426.64</v>
      </c>
      <c r="G264" s="1151">
        <f t="shared" si="25"/>
        <v>426.64</v>
      </c>
      <c r="H264" s="1341">
        <f t="shared" si="26"/>
        <v>2133.1999999999998</v>
      </c>
      <c r="I264" s="1029"/>
      <c r="K264" s="447"/>
    </row>
    <row r="265" spans="1:11" ht="13.5" thickBot="1">
      <c r="A265" s="1030" t="s">
        <v>318</v>
      </c>
      <c r="B265" s="1012" t="s">
        <v>301</v>
      </c>
      <c r="C265" s="1033">
        <v>4.5999999999999996</v>
      </c>
      <c r="D265" s="1012">
        <v>5</v>
      </c>
      <c r="E265" s="449">
        <v>426.64</v>
      </c>
      <c r="F265" s="46">
        <f t="shared" si="24"/>
        <v>426.64</v>
      </c>
      <c r="G265" s="1156">
        <f t="shared" si="25"/>
        <v>426.64</v>
      </c>
      <c r="H265" s="1340">
        <f t="shared" si="26"/>
        <v>2133.1999999999998</v>
      </c>
      <c r="I265" s="869"/>
      <c r="K265" s="447"/>
    </row>
    <row r="266" spans="1:11" ht="13">
      <c r="K266" s="447"/>
    </row>
    <row r="267" spans="1:11" ht="13.5" thickBot="1">
      <c r="K267" s="447"/>
    </row>
    <row r="268" spans="1:11" ht="18">
      <c r="A268" s="146"/>
      <c r="B268" s="64" t="s">
        <v>323</v>
      </c>
      <c r="C268" s="64"/>
      <c r="D268" s="69"/>
      <c r="E268" s="504"/>
      <c r="F268" s="345"/>
      <c r="G268" s="128"/>
      <c r="H268" s="128"/>
      <c r="I268" s="68"/>
      <c r="K268" s="447"/>
    </row>
    <row r="269" spans="1:11" ht="18">
      <c r="A269" s="129"/>
      <c r="B269" s="81"/>
      <c r="C269" s="81"/>
      <c r="D269" s="131"/>
      <c r="E269" s="501"/>
      <c r="F269" s="17"/>
      <c r="G269" s="16"/>
      <c r="H269" s="16"/>
      <c r="I269" s="132"/>
      <c r="K269" s="447"/>
    </row>
    <row r="270" spans="1:11" ht="13">
      <c r="A270" s="129"/>
      <c r="B270" s="144"/>
      <c r="C270" s="144"/>
      <c r="D270" s="144"/>
      <c r="E270" s="502"/>
      <c r="F270" s="343"/>
      <c r="G270" s="133"/>
      <c r="H270" s="16"/>
      <c r="I270" s="132"/>
      <c r="K270" s="447"/>
    </row>
    <row r="271" spans="1:11" ht="13">
      <c r="A271" s="129"/>
      <c r="B271" s="144"/>
      <c r="C271" s="144"/>
      <c r="E271" s="502"/>
      <c r="F271" s="343"/>
      <c r="G271" s="133"/>
      <c r="H271" s="16"/>
      <c r="I271" s="132"/>
      <c r="K271" s="447"/>
    </row>
    <row r="272" spans="1:11" ht="13">
      <c r="A272" s="129"/>
      <c r="B272" s="144"/>
      <c r="C272" s="144"/>
      <c r="D272" s="144"/>
      <c r="E272" s="502"/>
      <c r="F272" s="343"/>
      <c r="G272" s="133"/>
      <c r="H272" s="16"/>
      <c r="I272" s="132"/>
      <c r="K272" s="447"/>
    </row>
    <row r="273" spans="1:11" ht="13.5" thickBot="1">
      <c r="A273" s="134"/>
      <c r="B273" s="145"/>
      <c r="C273" s="145"/>
      <c r="D273" s="145"/>
      <c r="E273" s="503"/>
      <c r="F273" s="344"/>
      <c r="G273" s="135"/>
      <c r="H273" s="136"/>
      <c r="I273" s="137"/>
      <c r="K273" s="447"/>
    </row>
    <row r="274" spans="1:11" ht="45.75" customHeight="1" thickBot="1">
      <c r="A274" s="148" t="s">
        <v>1013</v>
      </c>
      <c r="B274" s="371" t="s">
        <v>1014</v>
      </c>
      <c r="C274" s="969" t="s">
        <v>665</v>
      </c>
      <c r="D274" s="969" t="s">
        <v>2923</v>
      </c>
      <c r="E274" s="505" t="s">
        <v>283</v>
      </c>
      <c r="F274" s="372" t="s">
        <v>2578</v>
      </c>
      <c r="G274" s="2868" t="s">
        <v>3636</v>
      </c>
      <c r="H274" s="2868" t="s">
        <v>493</v>
      </c>
      <c r="I274" s="138" t="s">
        <v>4003</v>
      </c>
      <c r="K274" s="447"/>
    </row>
    <row r="275" spans="1:11" ht="30" customHeight="1" thickBot="1">
      <c r="A275" s="156"/>
      <c r="B275" s="312"/>
      <c r="C275" s="373" t="s">
        <v>3419</v>
      </c>
      <c r="D275" s="374" t="s">
        <v>3568</v>
      </c>
      <c r="E275" s="660" t="s">
        <v>264</v>
      </c>
      <c r="F275" s="152">
        <f>'Заказ, cкидки и курсы валют'!$I$12</f>
        <v>0</v>
      </c>
      <c r="G275" s="2869"/>
      <c r="H275" s="2869"/>
      <c r="I275" s="252"/>
      <c r="K275" s="447"/>
    </row>
    <row r="276" spans="1:11" ht="13.5" thickBot="1">
      <c r="A276" s="1024" t="s">
        <v>329</v>
      </c>
      <c r="B276" s="1025" t="s">
        <v>324</v>
      </c>
      <c r="C276" s="1025">
        <v>4.2699999999999996</v>
      </c>
      <c r="D276" s="1025">
        <v>5</v>
      </c>
      <c r="E276" s="449">
        <v>375.8</v>
      </c>
      <c r="F276" s="798">
        <f>ROUND(E276*(1-$F$11),2)</f>
        <v>375.8</v>
      </c>
      <c r="G276" s="1149">
        <f>F276</f>
        <v>375.8</v>
      </c>
      <c r="H276" s="1021">
        <f>G276*D276</f>
        <v>1879</v>
      </c>
      <c r="I276" s="868"/>
      <c r="K276" s="447"/>
    </row>
    <row r="277" spans="1:11" ht="13.5" thickBot="1">
      <c r="A277" s="1028" t="s">
        <v>328</v>
      </c>
      <c r="B277" s="400" t="s">
        <v>325</v>
      </c>
      <c r="C277" s="400">
        <v>4.8899999999999997</v>
      </c>
      <c r="D277" s="400">
        <v>5</v>
      </c>
      <c r="E277" s="449">
        <v>375.8</v>
      </c>
      <c r="F277" s="798">
        <f t="shared" ref="F277:F280" si="27">ROUND(E277*(1-$F$11),2)</f>
        <v>375.8</v>
      </c>
      <c r="G277" s="1151">
        <f>F277</f>
        <v>375.8</v>
      </c>
      <c r="H277" s="1341">
        <f t="shared" ref="H277:H280" si="28">G277*D277</f>
        <v>1879</v>
      </c>
      <c r="I277" s="1029"/>
      <c r="K277" s="447"/>
    </row>
    <row r="278" spans="1:11" ht="13.5" thickBot="1">
      <c r="A278" s="1034" t="s">
        <v>327</v>
      </c>
      <c r="B278" s="1035" t="s">
        <v>326</v>
      </c>
      <c r="C278" s="1035">
        <v>5.51</v>
      </c>
      <c r="D278" s="1035">
        <v>5</v>
      </c>
      <c r="E278" s="449">
        <v>375.8</v>
      </c>
      <c r="F278" s="798">
        <f t="shared" si="27"/>
        <v>375.8</v>
      </c>
      <c r="G278" s="1151">
        <f>F278</f>
        <v>375.8</v>
      </c>
      <c r="H278" s="1341">
        <f>G278*D278</f>
        <v>1879</v>
      </c>
      <c r="I278" s="1037"/>
      <c r="K278" s="447"/>
    </row>
    <row r="279" spans="1:11" ht="13.5" thickBot="1">
      <c r="A279" s="1034" t="s">
        <v>10879</v>
      </c>
      <c r="B279" s="1035" t="s">
        <v>10880</v>
      </c>
      <c r="C279" s="1035">
        <v>6.78</v>
      </c>
      <c r="D279" s="1035">
        <v>5</v>
      </c>
      <c r="E279" s="449">
        <v>375.8</v>
      </c>
      <c r="F279" s="798">
        <f t="shared" si="27"/>
        <v>375.8</v>
      </c>
      <c r="G279" s="1725">
        <f>F279</f>
        <v>375.8</v>
      </c>
      <c r="H279" s="1723">
        <f>G279*D279</f>
        <v>1879</v>
      </c>
      <c r="I279" s="1037"/>
      <c r="K279" s="447"/>
    </row>
    <row r="280" spans="1:11" ht="14.5" thickBot="1">
      <c r="A280" s="1030" t="s">
        <v>5698</v>
      </c>
      <c r="B280" s="1012" t="s">
        <v>5699</v>
      </c>
      <c r="C280" s="1036">
        <v>4.67</v>
      </c>
      <c r="D280" s="1012">
        <v>5</v>
      </c>
      <c r="E280" s="449">
        <v>375.8</v>
      </c>
      <c r="F280" s="798">
        <f t="shared" si="27"/>
        <v>375.8</v>
      </c>
      <c r="G280" s="1156">
        <f>F280</f>
        <v>375.8</v>
      </c>
      <c r="H280" s="1340">
        <f t="shared" si="28"/>
        <v>1879</v>
      </c>
      <c r="I280" s="869"/>
      <c r="K280" s="447"/>
    </row>
    <row r="281" spans="1:11" ht="13.5" thickBot="1">
      <c r="K281" s="447"/>
    </row>
    <row r="282" spans="1:11" ht="18">
      <c r="A282" s="146"/>
      <c r="B282" s="64" t="s">
        <v>330</v>
      </c>
      <c r="C282" s="64"/>
      <c r="D282" s="69"/>
      <c r="E282" s="504"/>
      <c r="F282" s="345"/>
      <c r="G282" s="128"/>
      <c r="H282" s="128"/>
      <c r="I282" s="68"/>
      <c r="K282" s="447"/>
    </row>
    <row r="283" spans="1:11" ht="18">
      <c r="A283" s="129"/>
      <c r="B283" s="81"/>
      <c r="C283" s="81"/>
      <c r="D283" s="131"/>
      <c r="E283" s="501"/>
      <c r="F283" s="17"/>
      <c r="G283" s="16"/>
      <c r="H283" s="16"/>
      <c r="I283" s="132"/>
      <c r="K283" s="447"/>
    </row>
    <row r="284" spans="1:11" ht="13">
      <c r="A284" s="129"/>
      <c r="B284" s="144"/>
      <c r="C284" s="144"/>
      <c r="D284" s="144"/>
      <c r="E284" s="502"/>
      <c r="F284" s="343"/>
      <c r="G284" s="133"/>
      <c r="H284" s="16"/>
      <c r="I284" s="132"/>
      <c r="K284" s="447"/>
    </row>
    <row r="285" spans="1:11" ht="13">
      <c r="A285" s="129"/>
      <c r="B285" s="144"/>
      <c r="C285" s="144"/>
      <c r="D285" s="144"/>
      <c r="E285" s="502"/>
      <c r="F285" s="343"/>
      <c r="G285" s="133"/>
      <c r="H285" s="16"/>
      <c r="I285" s="132"/>
      <c r="K285" s="447"/>
    </row>
    <row r="286" spans="1:11" ht="13">
      <c r="A286" s="129"/>
      <c r="B286" s="144"/>
      <c r="C286" s="144"/>
      <c r="D286" s="144"/>
      <c r="E286" s="502"/>
      <c r="F286" s="343"/>
      <c r="G286" s="133"/>
      <c r="H286" s="16"/>
      <c r="I286" s="132"/>
      <c r="K286" s="447"/>
    </row>
    <row r="287" spans="1:11" ht="13.5" thickBot="1">
      <c r="A287" s="134"/>
      <c r="B287" s="145"/>
      <c r="C287" s="145"/>
      <c r="D287" s="145"/>
      <c r="E287" s="503"/>
      <c r="F287" s="344"/>
      <c r="G287" s="135"/>
      <c r="H287" s="136"/>
      <c r="I287" s="137"/>
      <c r="K287" s="447"/>
    </row>
    <row r="288" spans="1:11" ht="45.75" customHeight="1" thickBot="1">
      <c r="A288" s="148" t="s">
        <v>1013</v>
      </c>
      <c r="B288" s="371" t="s">
        <v>1014</v>
      </c>
      <c r="C288" s="969" t="s">
        <v>665</v>
      </c>
      <c r="D288" s="969" t="s">
        <v>2923</v>
      </c>
      <c r="E288" s="505" t="s">
        <v>283</v>
      </c>
      <c r="F288" s="372" t="s">
        <v>2578</v>
      </c>
      <c r="G288" s="2868" t="s">
        <v>3636</v>
      </c>
      <c r="H288" s="2868" t="s">
        <v>493</v>
      </c>
      <c r="I288" s="138" t="s">
        <v>4003</v>
      </c>
      <c r="K288" s="447"/>
    </row>
    <row r="289" spans="1:11" ht="30" customHeight="1" thickBot="1">
      <c r="A289" s="156"/>
      <c r="B289" s="312"/>
      <c r="C289" s="373" t="s">
        <v>3419</v>
      </c>
      <c r="D289" s="374" t="s">
        <v>3568</v>
      </c>
      <c r="E289" s="660" t="s">
        <v>264</v>
      </c>
      <c r="F289" s="152">
        <f>'Заказ, cкидки и курсы валют'!$I$12</f>
        <v>0</v>
      </c>
      <c r="G289" s="2869"/>
      <c r="H289" s="2869"/>
      <c r="I289" s="252"/>
      <c r="K289" s="447"/>
    </row>
    <row r="290" spans="1:11" ht="13.5" thickBot="1">
      <c r="A290" s="1727" t="s">
        <v>339</v>
      </c>
      <c r="B290" s="1025" t="s">
        <v>331</v>
      </c>
      <c r="C290" s="1038">
        <v>2.09</v>
      </c>
      <c r="D290" s="1025">
        <v>5</v>
      </c>
      <c r="E290" s="449">
        <v>557.20000000000005</v>
      </c>
      <c r="F290" s="832">
        <f>ROUND(E290*(1-$F$11),2)</f>
        <v>557.20000000000005</v>
      </c>
      <c r="G290" s="1149">
        <f t="shared" ref="G290:G299" si="29">F290</f>
        <v>557.20000000000005</v>
      </c>
      <c r="H290" s="1021">
        <f>G290*D290</f>
        <v>2786</v>
      </c>
      <c r="I290" s="868"/>
      <c r="K290" s="447"/>
    </row>
    <row r="291" spans="1:11" ht="13.5" thickBot="1">
      <c r="A291" s="1729" t="s">
        <v>338</v>
      </c>
      <c r="B291" s="400" t="s">
        <v>332</v>
      </c>
      <c r="C291" s="400">
        <v>2.67</v>
      </c>
      <c r="D291" s="400">
        <v>5</v>
      </c>
      <c r="E291" s="449">
        <v>557.20000000000005</v>
      </c>
      <c r="F291" s="832">
        <f t="shared" ref="F291:F299" si="30">ROUND(E291*(1-$F$11),2)</f>
        <v>557.20000000000005</v>
      </c>
      <c r="G291" s="1151">
        <f t="shared" si="29"/>
        <v>557.20000000000005</v>
      </c>
      <c r="H291" s="1021">
        <f>G291*D291</f>
        <v>2786</v>
      </c>
      <c r="I291" s="1029"/>
      <c r="K291" s="447"/>
    </row>
    <row r="292" spans="1:11" ht="13.5" thickBot="1">
      <c r="A292" s="1729" t="s">
        <v>9141</v>
      </c>
      <c r="B292" s="400" t="s">
        <v>9140</v>
      </c>
      <c r="C292" s="400">
        <v>3.25</v>
      </c>
      <c r="D292" s="400">
        <v>5</v>
      </c>
      <c r="E292" s="449">
        <v>557.20000000000005</v>
      </c>
      <c r="F292" s="832">
        <f t="shared" si="30"/>
        <v>557.20000000000005</v>
      </c>
      <c r="G292" s="1151">
        <f t="shared" si="29"/>
        <v>557.20000000000005</v>
      </c>
      <c r="H292" s="1341">
        <f>G292*D292</f>
        <v>2786</v>
      </c>
      <c r="I292" s="1029"/>
      <c r="K292" s="447"/>
    </row>
    <row r="293" spans="1:11" ht="13.5" thickBot="1">
      <c r="A293" s="1729" t="s">
        <v>337</v>
      </c>
      <c r="B293" s="400" t="s">
        <v>333</v>
      </c>
      <c r="C293" s="400">
        <v>3.835</v>
      </c>
      <c r="D293" s="400">
        <v>5</v>
      </c>
      <c r="E293" s="449">
        <v>557.20000000000005</v>
      </c>
      <c r="F293" s="832">
        <f t="shared" si="30"/>
        <v>557.20000000000005</v>
      </c>
      <c r="G293" s="1151">
        <f t="shared" si="29"/>
        <v>557.20000000000005</v>
      </c>
      <c r="H293" s="1021">
        <f>E293*D293</f>
        <v>2786</v>
      </c>
      <c r="I293" s="1029"/>
      <c r="K293" s="447"/>
    </row>
    <row r="294" spans="1:11" ht="13.5" thickBot="1">
      <c r="A294" s="1729" t="s">
        <v>336</v>
      </c>
      <c r="B294" s="400" t="s">
        <v>300</v>
      </c>
      <c r="C294" s="400">
        <v>4.4160000000000004</v>
      </c>
      <c r="D294" s="400">
        <v>5</v>
      </c>
      <c r="E294" s="449">
        <v>557.20000000000005</v>
      </c>
      <c r="F294" s="832">
        <f t="shared" si="30"/>
        <v>557.20000000000005</v>
      </c>
      <c r="G294" s="1151">
        <f t="shared" si="29"/>
        <v>557.20000000000005</v>
      </c>
      <c r="H294" s="1341">
        <f t="shared" ref="H294:H299" si="31">G294*D294</f>
        <v>2786</v>
      </c>
      <c r="I294" s="1029"/>
      <c r="K294" s="447"/>
    </row>
    <row r="295" spans="1:11" ht="13.5" thickBot="1">
      <c r="A295" s="1729" t="s">
        <v>335</v>
      </c>
      <c r="B295" s="400" t="s">
        <v>301</v>
      </c>
      <c r="C295" s="400">
        <v>4.9969999999999999</v>
      </c>
      <c r="D295" s="400">
        <v>5</v>
      </c>
      <c r="E295" s="449">
        <v>599.11599999999999</v>
      </c>
      <c r="F295" s="832">
        <f t="shared" si="30"/>
        <v>599.12</v>
      </c>
      <c r="G295" s="1151">
        <f t="shared" si="29"/>
        <v>599.12</v>
      </c>
      <c r="H295" s="1341">
        <f t="shared" si="31"/>
        <v>2995.6</v>
      </c>
      <c r="I295" s="1029"/>
      <c r="K295" s="447"/>
    </row>
    <row r="296" spans="1:11" ht="13.5" thickBot="1">
      <c r="A296" s="1823" t="s">
        <v>9142</v>
      </c>
      <c r="B296" s="1035" t="s">
        <v>302</v>
      </c>
      <c r="C296" s="1035">
        <v>16.399999999999999</v>
      </c>
      <c r="D296" s="1035">
        <v>5</v>
      </c>
      <c r="E296" s="449">
        <v>599.11599999999999</v>
      </c>
      <c r="F296" s="832">
        <f t="shared" si="30"/>
        <v>599.12</v>
      </c>
      <c r="G296" s="1151">
        <f t="shared" si="29"/>
        <v>599.12</v>
      </c>
      <c r="H296" s="1341">
        <f t="shared" si="31"/>
        <v>2995.6</v>
      </c>
      <c r="I296" s="1037"/>
      <c r="K296" s="447"/>
    </row>
    <row r="297" spans="1:11" ht="13.5" thickBot="1">
      <c r="A297" s="1823" t="s">
        <v>10889</v>
      </c>
      <c r="B297" s="1035" t="s">
        <v>334</v>
      </c>
      <c r="C297" s="1035">
        <v>19.7</v>
      </c>
      <c r="D297" s="1035">
        <v>5</v>
      </c>
      <c r="E297" s="449">
        <v>599.11599999999999</v>
      </c>
      <c r="F297" s="832">
        <f t="shared" si="30"/>
        <v>599.12</v>
      </c>
      <c r="G297" s="1151">
        <f t="shared" si="29"/>
        <v>599.12</v>
      </c>
      <c r="H297" s="1339">
        <f t="shared" si="31"/>
        <v>2995.6</v>
      </c>
      <c r="I297" s="1037"/>
      <c r="K297" s="447"/>
    </row>
    <row r="298" spans="1:11" ht="13.5" thickBot="1">
      <c r="A298" s="1729" t="s">
        <v>5700</v>
      </c>
      <c r="B298" s="400" t="s">
        <v>5701</v>
      </c>
      <c r="C298" s="400">
        <v>16.399999999999999</v>
      </c>
      <c r="D298" s="400">
        <v>5</v>
      </c>
      <c r="E298" s="449">
        <v>599.11599999999999</v>
      </c>
      <c r="F298" s="832">
        <f t="shared" si="30"/>
        <v>599.12</v>
      </c>
      <c r="G298" s="1151">
        <f t="shared" si="29"/>
        <v>599.12</v>
      </c>
      <c r="H298" s="1341">
        <f t="shared" si="31"/>
        <v>2995.6</v>
      </c>
      <c r="I298" s="1029"/>
      <c r="K298" s="447"/>
    </row>
    <row r="299" spans="1:11" ht="13.5" thickBot="1">
      <c r="A299" s="1824" t="s">
        <v>9144</v>
      </c>
      <c r="B299" s="1825" t="s">
        <v>9143</v>
      </c>
      <c r="C299" s="1825">
        <v>19.7</v>
      </c>
      <c r="D299" s="1825">
        <v>5</v>
      </c>
      <c r="E299" s="449">
        <v>599.12</v>
      </c>
      <c r="F299" s="832">
        <f t="shared" si="30"/>
        <v>599.12</v>
      </c>
      <c r="G299" s="1160">
        <f t="shared" si="29"/>
        <v>599.12</v>
      </c>
      <c r="H299" s="1341">
        <f t="shared" si="31"/>
        <v>2995.6</v>
      </c>
      <c r="I299" s="1781"/>
      <c r="K299" s="447"/>
    </row>
    <row r="300" spans="1:11" ht="13">
      <c r="K300" s="447"/>
    </row>
    <row r="301" spans="1:11" ht="13.5" thickBot="1">
      <c r="K301" s="447"/>
    </row>
    <row r="302" spans="1:11" ht="18">
      <c r="A302" s="146"/>
      <c r="B302" s="64" t="s">
        <v>340</v>
      </c>
      <c r="C302" s="64"/>
      <c r="D302" s="69"/>
      <c r="E302" s="504"/>
      <c r="F302" s="345"/>
      <c r="G302" s="128"/>
      <c r="H302" s="128"/>
      <c r="I302" s="68"/>
      <c r="K302" s="447"/>
    </row>
    <row r="303" spans="1:11" ht="18">
      <c r="A303" s="129"/>
      <c r="B303" s="81"/>
      <c r="C303" s="81"/>
      <c r="D303" s="131"/>
      <c r="E303" s="501"/>
      <c r="F303" s="17"/>
      <c r="G303" s="16"/>
      <c r="H303" s="16"/>
      <c r="I303" s="132"/>
      <c r="K303" s="447"/>
    </row>
    <row r="304" spans="1:11" ht="13">
      <c r="A304" s="129"/>
      <c r="B304" s="144"/>
      <c r="C304" s="144"/>
      <c r="D304" s="144"/>
      <c r="E304" s="502"/>
      <c r="F304" s="343"/>
      <c r="G304" s="133"/>
      <c r="H304" s="16"/>
      <c r="I304" s="132"/>
      <c r="K304" s="447"/>
    </row>
    <row r="305" spans="1:11" ht="13">
      <c r="A305" s="129"/>
      <c r="B305" s="144"/>
      <c r="C305" s="144"/>
      <c r="D305" s="144"/>
      <c r="E305" s="502"/>
      <c r="F305" s="343"/>
      <c r="G305" s="133"/>
      <c r="H305" s="16"/>
      <c r="I305" s="132"/>
      <c r="K305" s="447"/>
    </row>
    <row r="306" spans="1:11" ht="13">
      <c r="A306" s="129"/>
      <c r="B306" s="144"/>
      <c r="C306" s="144"/>
      <c r="D306" s="144"/>
      <c r="E306" s="502"/>
      <c r="F306" s="343"/>
      <c r="G306" s="133"/>
      <c r="H306" s="16"/>
      <c r="I306" s="132"/>
      <c r="K306" s="447"/>
    </row>
    <row r="307" spans="1:11" ht="13.5" thickBot="1">
      <c r="A307" s="134"/>
      <c r="B307" s="145"/>
      <c r="C307" s="145"/>
      <c r="D307" s="145"/>
      <c r="E307" s="503"/>
      <c r="F307" s="344"/>
      <c r="G307" s="135"/>
      <c r="H307" s="136"/>
      <c r="I307" s="137"/>
      <c r="K307" s="447"/>
    </row>
    <row r="308" spans="1:11" ht="41.5" customHeight="1" thickBot="1">
      <c r="A308" s="148" t="s">
        <v>1013</v>
      </c>
      <c r="B308" s="371" t="s">
        <v>1014</v>
      </c>
      <c r="C308" s="969" t="s">
        <v>665</v>
      </c>
      <c r="D308" s="969" t="s">
        <v>2923</v>
      </c>
      <c r="E308" s="505" t="s">
        <v>283</v>
      </c>
      <c r="F308" s="372" t="s">
        <v>2578</v>
      </c>
      <c r="G308" s="2868" t="s">
        <v>3636</v>
      </c>
      <c r="H308" s="2868" t="s">
        <v>493</v>
      </c>
      <c r="I308" s="138" t="s">
        <v>4003</v>
      </c>
      <c r="K308" s="447"/>
    </row>
    <row r="309" spans="1:11" ht="26.25" customHeight="1" thickBot="1">
      <c r="A309" s="156"/>
      <c r="B309" s="312"/>
      <c r="C309" s="373" t="s">
        <v>3419</v>
      </c>
      <c r="D309" s="374" t="s">
        <v>3568</v>
      </c>
      <c r="E309" s="660" t="s">
        <v>264</v>
      </c>
      <c r="F309" s="152">
        <f>'Заказ, cкидки и курсы валют'!$I$12</f>
        <v>0</v>
      </c>
      <c r="G309" s="2869"/>
      <c r="H309" s="2869"/>
      <c r="I309" s="252"/>
      <c r="K309" s="447"/>
    </row>
    <row r="310" spans="1:11" ht="13.5" customHeight="1">
      <c r="A310" s="915" t="s">
        <v>5702</v>
      </c>
      <c r="B310" s="1039" t="s">
        <v>5703</v>
      </c>
      <c r="C310" s="1040">
        <v>1.32</v>
      </c>
      <c r="D310" s="1041">
        <v>5</v>
      </c>
      <c r="E310" s="449">
        <v>433.4</v>
      </c>
      <c r="F310" s="46">
        <f>ROUND(E310*(1-$F$11),2)</f>
        <v>433.4</v>
      </c>
      <c r="G310" s="1149">
        <f t="shared" ref="G310:G318" si="32">F310</f>
        <v>433.4</v>
      </c>
      <c r="H310" s="1021">
        <f t="shared" ref="H310:H327" si="33">G310*D310</f>
        <v>2167</v>
      </c>
      <c r="I310" s="1020"/>
      <c r="K310" s="447"/>
    </row>
    <row r="311" spans="1:11" ht="13.5" customHeight="1">
      <c r="A311" s="1016" t="s">
        <v>10881</v>
      </c>
      <c r="B311" s="1042" t="s">
        <v>5707</v>
      </c>
      <c r="C311" s="1726">
        <v>1.71</v>
      </c>
      <c r="D311" s="1044">
        <v>1</v>
      </c>
      <c r="E311" s="449">
        <v>433.4</v>
      </c>
      <c r="F311" s="46">
        <f t="shared" ref="F311:F327" si="34">ROUND(E311*(1-$F$11),2)</f>
        <v>433.4</v>
      </c>
      <c r="G311" s="1165">
        <f t="shared" si="32"/>
        <v>433.4</v>
      </c>
      <c r="H311" s="1341">
        <f>G311*D311</f>
        <v>433.4</v>
      </c>
      <c r="I311" s="1045"/>
      <c r="K311" s="447"/>
    </row>
    <row r="312" spans="1:11" ht="13.5" customHeight="1">
      <c r="A312" s="1016" t="s">
        <v>5706</v>
      </c>
      <c r="B312" s="1042" t="s">
        <v>5707</v>
      </c>
      <c r="C312" s="1043">
        <v>1.71</v>
      </c>
      <c r="D312" s="1044">
        <v>5</v>
      </c>
      <c r="E312" s="449">
        <v>433.4</v>
      </c>
      <c r="F312" s="46">
        <f t="shared" si="34"/>
        <v>433.4</v>
      </c>
      <c r="G312" s="1151">
        <f t="shared" si="32"/>
        <v>433.4</v>
      </c>
      <c r="H312" s="1341">
        <f>G312*D312</f>
        <v>2167</v>
      </c>
      <c r="I312" s="1045"/>
      <c r="K312" s="447"/>
    </row>
    <row r="313" spans="1:11" ht="13.5" customHeight="1">
      <c r="A313" s="1016" t="s">
        <v>5712</v>
      </c>
      <c r="B313" s="1042" t="s">
        <v>5713</v>
      </c>
      <c r="C313" s="1043">
        <v>2.4900000000000002</v>
      </c>
      <c r="D313" s="1044">
        <v>5</v>
      </c>
      <c r="E313" s="449">
        <v>433.4</v>
      </c>
      <c r="F313" s="46">
        <f t="shared" si="34"/>
        <v>433.4</v>
      </c>
      <c r="G313" s="1151">
        <f t="shared" si="32"/>
        <v>433.4</v>
      </c>
      <c r="H313" s="1341">
        <f t="shared" ref="H313" si="35">G313*D313</f>
        <v>2167</v>
      </c>
      <c r="I313" s="1045"/>
      <c r="K313" s="447"/>
    </row>
    <row r="314" spans="1:11" ht="13.5" customHeight="1">
      <c r="A314" s="1016" t="s">
        <v>5704</v>
      </c>
      <c r="B314" s="1042" t="s">
        <v>5705</v>
      </c>
      <c r="C314" s="1043">
        <v>2.1800000000000002</v>
      </c>
      <c r="D314" s="1044">
        <v>5</v>
      </c>
      <c r="E314" s="449">
        <v>433.4</v>
      </c>
      <c r="F314" s="46">
        <f t="shared" si="34"/>
        <v>433.4</v>
      </c>
      <c r="G314" s="1151">
        <f t="shared" si="32"/>
        <v>433.4</v>
      </c>
      <c r="H314" s="1341">
        <f t="shared" si="33"/>
        <v>2167</v>
      </c>
      <c r="I314" s="1045"/>
      <c r="K314" s="447"/>
    </row>
    <row r="315" spans="1:11" ht="13.5" customHeight="1">
      <c r="A315" s="1016" t="s">
        <v>5708</v>
      </c>
      <c r="B315" s="1042" t="s">
        <v>5709</v>
      </c>
      <c r="C315" s="1043">
        <v>2.67</v>
      </c>
      <c r="D315" s="1044">
        <v>5</v>
      </c>
      <c r="E315" s="449">
        <v>433.4</v>
      </c>
      <c r="F315" s="46">
        <f t="shared" si="34"/>
        <v>433.4</v>
      </c>
      <c r="G315" s="1151">
        <f t="shared" si="32"/>
        <v>433.4</v>
      </c>
      <c r="H315" s="1341">
        <f t="shared" si="33"/>
        <v>2167</v>
      </c>
      <c r="I315" s="1045"/>
      <c r="K315" s="447"/>
    </row>
    <row r="316" spans="1:11" ht="13.5" customHeight="1">
      <c r="A316" s="1016" t="s">
        <v>5710</v>
      </c>
      <c r="B316" s="1042" t="s">
        <v>5711</v>
      </c>
      <c r="C316" s="1043">
        <v>3.16</v>
      </c>
      <c r="D316" s="1044">
        <v>5</v>
      </c>
      <c r="E316" s="449">
        <v>433.4</v>
      </c>
      <c r="F316" s="46">
        <f t="shared" si="34"/>
        <v>433.4</v>
      </c>
      <c r="G316" s="1151">
        <f t="shared" si="32"/>
        <v>433.4</v>
      </c>
      <c r="H316" s="1341">
        <f t="shared" si="33"/>
        <v>2167</v>
      </c>
      <c r="I316" s="1045"/>
      <c r="K316" s="447"/>
    </row>
    <row r="317" spans="1:11" ht="13.5" customHeight="1">
      <c r="A317" s="1016" t="s">
        <v>5714</v>
      </c>
      <c r="B317" s="1042" t="s">
        <v>5715</v>
      </c>
      <c r="C317" s="1043">
        <v>3.65</v>
      </c>
      <c r="D317" s="1044">
        <v>5</v>
      </c>
      <c r="E317" s="449">
        <v>433.4</v>
      </c>
      <c r="F317" s="46">
        <f t="shared" si="34"/>
        <v>433.4</v>
      </c>
      <c r="G317" s="1151">
        <f t="shared" si="32"/>
        <v>433.4</v>
      </c>
      <c r="H317" s="1341">
        <f t="shared" si="33"/>
        <v>2167</v>
      </c>
      <c r="I317" s="1045"/>
      <c r="K317" s="447"/>
    </row>
    <row r="318" spans="1:11" ht="13.5" customHeight="1">
      <c r="A318" s="1016" t="s">
        <v>10870</v>
      </c>
      <c r="B318" s="1046" t="s">
        <v>10871</v>
      </c>
      <c r="C318" s="1043">
        <v>5.0999999999999996</v>
      </c>
      <c r="D318" s="1044">
        <v>5</v>
      </c>
      <c r="E318" s="449">
        <v>433.4</v>
      </c>
      <c r="F318" s="46">
        <f t="shared" si="34"/>
        <v>433.4</v>
      </c>
      <c r="G318" s="1151">
        <f t="shared" si="32"/>
        <v>433.4</v>
      </c>
      <c r="H318" s="1341">
        <f>G318*D318</f>
        <v>2167</v>
      </c>
      <c r="I318" s="1045"/>
      <c r="K318" s="447"/>
    </row>
    <row r="319" spans="1:11" ht="13.5" customHeight="1">
      <c r="A319" s="1016" t="s">
        <v>9133</v>
      </c>
      <c r="B319" s="1046" t="s">
        <v>9132</v>
      </c>
      <c r="C319" s="1043">
        <v>4.4000000000000004</v>
      </c>
      <c r="D319" s="1044">
        <v>5</v>
      </c>
      <c r="E319" s="449">
        <v>433.4</v>
      </c>
      <c r="F319" s="46">
        <f t="shared" si="34"/>
        <v>433.4</v>
      </c>
      <c r="G319" s="1151">
        <f t="shared" ref="G319:G327" si="36">F319</f>
        <v>433.4</v>
      </c>
      <c r="H319" s="1341">
        <f t="shared" si="33"/>
        <v>2167</v>
      </c>
      <c r="I319" s="1045"/>
      <c r="K319" s="447"/>
    </row>
    <row r="320" spans="1:11" ht="13.5" customHeight="1">
      <c r="A320" s="1016" t="s">
        <v>5716</v>
      </c>
      <c r="B320" s="1042" t="s">
        <v>5717</v>
      </c>
      <c r="C320" s="1043">
        <v>4.42</v>
      </c>
      <c r="D320" s="1044">
        <v>5</v>
      </c>
      <c r="E320" s="449">
        <v>431.3</v>
      </c>
      <c r="F320" s="46">
        <f t="shared" si="34"/>
        <v>431.3</v>
      </c>
      <c r="G320" s="1151">
        <f t="shared" si="36"/>
        <v>431.3</v>
      </c>
      <c r="H320" s="1341">
        <f t="shared" si="33"/>
        <v>2156.5</v>
      </c>
      <c r="I320" s="1045"/>
      <c r="K320" s="447"/>
    </row>
    <row r="321" spans="1:11" ht="13.5" customHeight="1">
      <c r="A321" s="1016" t="s">
        <v>5718</v>
      </c>
      <c r="B321" s="1042" t="s">
        <v>5719</v>
      </c>
      <c r="C321" s="1043">
        <v>5.01</v>
      </c>
      <c r="D321" s="1044">
        <v>5</v>
      </c>
      <c r="E321" s="449">
        <v>431.3</v>
      </c>
      <c r="F321" s="46">
        <f t="shared" si="34"/>
        <v>431.3</v>
      </c>
      <c r="G321" s="1151">
        <f t="shared" si="36"/>
        <v>431.3</v>
      </c>
      <c r="H321" s="1341">
        <f t="shared" si="33"/>
        <v>2156.5</v>
      </c>
      <c r="I321" s="1045"/>
      <c r="K321" s="447"/>
    </row>
    <row r="322" spans="1:11" ht="13.5" customHeight="1">
      <c r="A322" s="1016" t="s">
        <v>5720</v>
      </c>
      <c r="B322" s="1042" t="s">
        <v>5721</v>
      </c>
      <c r="C322" s="1043">
        <v>5.6</v>
      </c>
      <c r="D322" s="1044">
        <v>5</v>
      </c>
      <c r="E322" s="449">
        <v>431.3</v>
      </c>
      <c r="F322" s="46">
        <f t="shared" si="34"/>
        <v>431.3</v>
      </c>
      <c r="G322" s="1151">
        <f t="shared" si="36"/>
        <v>431.3</v>
      </c>
      <c r="H322" s="1341">
        <f t="shared" si="33"/>
        <v>2156.5</v>
      </c>
      <c r="I322" s="1045"/>
      <c r="K322" s="447"/>
    </row>
    <row r="323" spans="1:11" ht="13.5" customHeight="1">
      <c r="A323" s="1016" t="s">
        <v>9135</v>
      </c>
      <c r="B323" s="1046" t="s">
        <v>9134</v>
      </c>
      <c r="C323" s="1043">
        <v>5.2</v>
      </c>
      <c r="D323" s="1044">
        <v>5</v>
      </c>
      <c r="E323" s="449">
        <v>431.3</v>
      </c>
      <c r="F323" s="46">
        <f t="shared" si="34"/>
        <v>431.3</v>
      </c>
      <c r="G323" s="1151">
        <f t="shared" si="36"/>
        <v>431.3</v>
      </c>
      <c r="H323" s="1341">
        <f t="shared" si="33"/>
        <v>2156.5</v>
      </c>
      <c r="I323" s="1045"/>
      <c r="K323" s="447"/>
    </row>
    <row r="324" spans="1:11" ht="13.5" customHeight="1">
      <c r="A324" s="1016" t="s">
        <v>5722</v>
      </c>
      <c r="B324" s="1042" t="s">
        <v>5723</v>
      </c>
      <c r="C324" s="1043">
        <v>5.36</v>
      </c>
      <c r="D324" s="1044">
        <v>5</v>
      </c>
      <c r="E324" s="449">
        <v>431.3</v>
      </c>
      <c r="F324" s="46">
        <f t="shared" si="34"/>
        <v>431.3</v>
      </c>
      <c r="G324" s="1151">
        <f t="shared" si="36"/>
        <v>431.3</v>
      </c>
      <c r="H324" s="1341">
        <f t="shared" si="33"/>
        <v>2156.5</v>
      </c>
      <c r="I324" s="1045"/>
      <c r="K324" s="447"/>
    </row>
    <row r="325" spans="1:11" ht="13">
      <c r="A325" s="1026" t="s">
        <v>343</v>
      </c>
      <c r="B325" s="1014" t="s">
        <v>341</v>
      </c>
      <c r="C325" s="1014">
        <v>6.07</v>
      </c>
      <c r="D325" s="1014">
        <v>5</v>
      </c>
      <c r="E325" s="449">
        <v>431.3</v>
      </c>
      <c r="F325" s="46">
        <f t="shared" si="34"/>
        <v>431.3</v>
      </c>
      <c r="G325" s="1151">
        <f t="shared" si="36"/>
        <v>431.3</v>
      </c>
      <c r="H325" s="1341">
        <f t="shared" si="33"/>
        <v>2156.5</v>
      </c>
      <c r="I325" s="1027"/>
      <c r="K325" s="447"/>
    </row>
    <row r="326" spans="1:11" ht="13">
      <c r="A326" s="1034" t="s">
        <v>344</v>
      </c>
      <c r="B326" s="1035" t="s">
        <v>342</v>
      </c>
      <c r="C326" s="1035">
        <v>6.78</v>
      </c>
      <c r="D326" s="1035">
        <v>5</v>
      </c>
      <c r="E326" s="449">
        <v>431.3</v>
      </c>
      <c r="F326" s="46">
        <f t="shared" si="34"/>
        <v>431.3</v>
      </c>
      <c r="G326" s="1151">
        <f t="shared" si="36"/>
        <v>431.3</v>
      </c>
      <c r="H326" s="1341">
        <f t="shared" si="33"/>
        <v>2156.5</v>
      </c>
      <c r="I326" s="1037"/>
      <c r="K326" s="447"/>
    </row>
    <row r="327" spans="1:11" ht="13.5" thickBot="1">
      <c r="A327" s="1030" t="s">
        <v>5724</v>
      </c>
      <c r="B327" s="1012" t="s">
        <v>5725</v>
      </c>
      <c r="C327" s="1012">
        <v>5.2</v>
      </c>
      <c r="D327" s="1012">
        <v>5</v>
      </c>
      <c r="E327" s="449">
        <v>431.3</v>
      </c>
      <c r="F327" s="46">
        <f t="shared" si="34"/>
        <v>431.3</v>
      </c>
      <c r="G327" s="1156">
        <f t="shared" si="36"/>
        <v>431.3</v>
      </c>
      <c r="H327" s="1340">
        <f t="shared" si="33"/>
        <v>2156.5</v>
      </c>
      <c r="I327" s="869"/>
      <c r="K327" s="447"/>
    </row>
    <row r="328" spans="1:11" ht="13.5" thickBot="1">
      <c r="K328" s="447"/>
    </row>
    <row r="329" spans="1:11" ht="12.75" customHeight="1">
      <c r="A329" s="663"/>
      <c r="B329" s="664"/>
      <c r="C329" s="2944" t="s">
        <v>5738</v>
      </c>
      <c r="D329" s="2944"/>
      <c r="E329" s="2944"/>
      <c r="F329" s="2944"/>
      <c r="G329" s="2944"/>
      <c r="H329" s="671"/>
      <c r="I329" s="665"/>
      <c r="K329" s="447"/>
    </row>
    <row r="330" spans="1:11" ht="12.75" customHeight="1">
      <c r="A330" s="666"/>
      <c r="B330" s="110"/>
      <c r="C330" s="2945"/>
      <c r="D330" s="2945"/>
      <c r="E330" s="2945"/>
      <c r="F330" s="2945"/>
      <c r="G330" s="2945"/>
      <c r="H330" s="672"/>
      <c r="I330" s="667"/>
      <c r="K330" s="447"/>
    </row>
    <row r="331" spans="1:11" ht="12.75" customHeight="1">
      <c r="A331" s="666"/>
      <c r="B331" s="110"/>
      <c r="C331" s="672"/>
      <c r="D331" s="672"/>
      <c r="E331" s="719"/>
      <c r="F331" s="672"/>
      <c r="G331" s="672"/>
      <c r="H331" s="672"/>
      <c r="I331" s="667"/>
      <c r="K331" s="447"/>
    </row>
    <row r="332" spans="1:11" ht="12.75" customHeight="1">
      <c r="A332" s="666"/>
      <c r="B332" s="110"/>
      <c r="C332" s="110"/>
      <c r="D332" s="110"/>
      <c r="E332" s="720"/>
      <c r="F332" s="110"/>
      <c r="G332" s="110"/>
      <c r="H332" s="110"/>
      <c r="I332" s="667"/>
      <c r="K332" s="447"/>
    </row>
    <row r="333" spans="1:11" ht="12.75" customHeight="1">
      <c r="A333" s="666"/>
      <c r="B333" s="110"/>
      <c r="C333" s="110"/>
      <c r="D333" s="110"/>
      <c r="E333" s="720"/>
      <c r="F333" s="110"/>
      <c r="G333" s="110"/>
      <c r="H333" s="110"/>
      <c r="I333" s="667"/>
      <c r="K333" s="447"/>
    </row>
    <row r="334" spans="1:11" ht="12.75" customHeight="1">
      <c r="A334" s="666"/>
      <c r="B334" s="110"/>
      <c r="C334" s="110"/>
      <c r="D334" s="110"/>
      <c r="E334" s="720"/>
      <c r="F334" s="110"/>
      <c r="G334" s="110"/>
      <c r="H334" s="110"/>
      <c r="I334" s="667"/>
      <c r="K334" s="447"/>
    </row>
    <row r="335" spans="1:11" ht="13.5" customHeight="1" thickBot="1">
      <c r="A335" s="668"/>
      <c r="B335" s="669"/>
      <c r="C335" s="669"/>
      <c r="D335" s="669"/>
      <c r="E335" s="721"/>
      <c r="F335" s="669"/>
      <c r="G335" s="669"/>
      <c r="H335" s="669"/>
      <c r="I335" s="670"/>
      <c r="K335" s="447"/>
    </row>
    <row r="336" spans="1:11" ht="56.25" customHeight="1" thickBot="1">
      <c r="A336" s="148" t="s">
        <v>1013</v>
      </c>
      <c r="B336" s="371" t="s">
        <v>1014</v>
      </c>
      <c r="C336" s="969" t="s">
        <v>665</v>
      </c>
      <c r="D336" s="969" t="s">
        <v>2923</v>
      </c>
      <c r="E336" s="505" t="s">
        <v>9809</v>
      </c>
      <c r="F336" s="372" t="s">
        <v>2578</v>
      </c>
      <c r="G336" s="2868" t="s">
        <v>5739</v>
      </c>
      <c r="H336" s="2868" t="s">
        <v>493</v>
      </c>
      <c r="I336" s="138" t="s">
        <v>4003</v>
      </c>
      <c r="K336" s="447"/>
    </row>
    <row r="337" spans="1:11" ht="13.5" thickBot="1">
      <c r="A337" s="156"/>
      <c r="B337" s="312"/>
      <c r="C337" s="373" t="s">
        <v>11863</v>
      </c>
      <c r="D337" s="374" t="s">
        <v>5746</v>
      </c>
      <c r="E337" s="660" t="s">
        <v>264</v>
      </c>
      <c r="F337" s="152">
        <f>'Заказ, cкидки и курсы валют'!$I$12</f>
        <v>0</v>
      </c>
      <c r="G337" s="2869"/>
      <c r="H337" s="2869"/>
      <c r="I337" s="252"/>
      <c r="K337" s="447"/>
    </row>
    <row r="338" spans="1:11" ht="13.5" thickBot="1">
      <c r="A338" s="915" t="s">
        <v>11848</v>
      </c>
      <c r="B338" s="1399" t="s">
        <v>11847</v>
      </c>
      <c r="C338" s="1047">
        <v>6.3</v>
      </c>
      <c r="D338" s="1047">
        <v>100</v>
      </c>
      <c r="E338" s="449">
        <v>34.607999999999997</v>
      </c>
      <c r="F338" s="46">
        <f t="shared" ref="F338:F356" si="37">ROUND(E338*(1-$F$11),2)</f>
        <v>34.61</v>
      </c>
      <c r="G338" s="1149">
        <f>F338</f>
        <v>34.61</v>
      </c>
      <c r="H338" s="1021">
        <f t="shared" ref="H338" si="38">G338*D338</f>
        <v>3461</v>
      </c>
      <c r="I338" s="1020"/>
      <c r="K338" s="447"/>
    </row>
    <row r="339" spans="1:11" ht="13">
      <c r="A339" s="398" t="s">
        <v>11849</v>
      </c>
      <c r="B339" s="1399" t="s">
        <v>6271</v>
      </c>
      <c r="C339" s="1049">
        <v>6.3</v>
      </c>
      <c r="D339" s="1049">
        <v>100</v>
      </c>
      <c r="E339" s="449">
        <v>33.908000000000001</v>
      </c>
      <c r="F339" s="46">
        <f t="shared" si="37"/>
        <v>33.909999999999997</v>
      </c>
      <c r="G339" s="1151">
        <f>F339</f>
        <v>33.909999999999997</v>
      </c>
      <c r="H339" s="1339">
        <f>E339*D339</f>
        <v>3390.8</v>
      </c>
      <c r="I339" s="1019"/>
      <c r="K339" s="447"/>
    </row>
    <row r="340" spans="1:11" ht="13">
      <c r="A340" s="398" t="s">
        <v>11850</v>
      </c>
      <c r="B340" s="1048" t="s">
        <v>9145</v>
      </c>
      <c r="C340" s="1049">
        <v>7.3</v>
      </c>
      <c r="D340" s="1049">
        <v>100</v>
      </c>
      <c r="E340" s="449">
        <v>31.527999999999999</v>
      </c>
      <c r="F340" s="46">
        <f t="shared" si="37"/>
        <v>31.53</v>
      </c>
      <c r="G340" s="1151">
        <f>F340</f>
        <v>31.53</v>
      </c>
      <c r="H340" s="1339">
        <f t="shared" ref="H340:H356" si="39">E340*D340</f>
        <v>3152.7999999999997</v>
      </c>
      <c r="I340" s="1019"/>
      <c r="K340" s="447"/>
    </row>
    <row r="341" spans="1:11" ht="13">
      <c r="A341" s="398" t="s">
        <v>11851</v>
      </c>
      <c r="B341" s="1048" t="s">
        <v>9784</v>
      </c>
      <c r="C341" s="1049">
        <v>7.3</v>
      </c>
      <c r="D341" s="1049">
        <v>100</v>
      </c>
      <c r="E341" s="449">
        <v>38.1</v>
      </c>
      <c r="F341" s="46">
        <f t="shared" si="37"/>
        <v>38.1</v>
      </c>
      <c r="G341" s="1151">
        <f t="shared" ref="G341:G356" si="40">F341</f>
        <v>38.1</v>
      </c>
      <c r="H341" s="1339">
        <f t="shared" si="39"/>
        <v>3810</v>
      </c>
      <c r="I341" s="1019"/>
      <c r="K341" s="447"/>
    </row>
    <row r="342" spans="1:11" ht="13">
      <c r="A342" s="398" t="s">
        <v>11852</v>
      </c>
      <c r="B342" s="1048" t="s">
        <v>6646</v>
      </c>
      <c r="C342" s="1049">
        <v>8.6</v>
      </c>
      <c r="D342" s="1049">
        <v>100</v>
      </c>
      <c r="E342" s="449">
        <v>38.4</v>
      </c>
      <c r="F342" s="46">
        <f t="shared" si="37"/>
        <v>38.4</v>
      </c>
      <c r="G342" s="1151">
        <f t="shared" si="40"/>
        <v>38.4</v>
      </c>
      <c r="H342" s="1339">
        <f t="shared" si="39"/>
        <v>3840</v>
      </c>
      <c r="I342" s="1019"/>
      <c r="K342" s="447"/>
    </row>
    <row r="343" spans="1:11" ht="13">
      <c r="A343" s="398" t="s">
        <v>11853</v>
      </c>
      <c r="B343" s="1048" t="s">
        <v>5744</v>
      </c>
      <c r="C343" s="1049">
        <v>9.9</v>
      </c>
      <c r="D343" s="1049">
        <v>100</v>
      </c>
      <c r="E343" s="449">
        <v>58</v>
      </c>
      <c r="F343" s="46">
        <f t="shared" si="37"/>
        <v>58</v>
      </c>
      <c r="G343" s="1151">
        <f>F343</f>
        <v>58</v>
      </c>
      <c r="H343" s="1339">
        <f t="shared" si="39"/>
        <v>5800</v>
      </c>
      <c r="I343" s="1019"/>
      <c r="K343" s="447"/>
    </row>
    <row r="344" spans="1:11" ht="13">
      <c r="A344" s="398" t="s">
        <v>11855</v>
      </c>
      <c r="B344" s="1048" t="s">
        <v>11856</v>
      </c>
      <c r="C344" s="1049">
        <v>11.4</v>
      </c>
      <c r="D344" s="1049">
        <v>100</v>
      </c>
      <c r="E344" s="449">
        <v>59</v>
      </c>
      <c r="F344" s="46">
        <f t="shared" si="37"/>
        <v>59</v>
      </c>
      <c r="G344" s="1151">
        <f>F344</f>
        <v>59</v>
      </c>
      <c r="H344" s="1339">
        <f t="shared" si="39"/>
        <v>5900</v>
      </c>
      <c r="I344" s="1019"/>
      <c r="K344" s="447"/>
    </row>
    <row r="345" spans="1:11" ht="13">
      <c r="A345" s="398" t="s">
        <v>11854</v>
      </c>
      <c r="B345" s="1048" t="s">
        <v>9146</v>
      </c>
      <c r="C345" s="1049">
        <v>11.1</v>
      </c>
      <c r="D345" s="1049">
        <v>100</v>
      </c>
      <c r="E345" s="449">
        <v>59.5</v>
      </c>
      <c r="F345" s="46">
        <f t="shared" si="37"/>
        <v>59.5</v>
      </c>
      <c r="G345" s="1151">
        <f t="shared" si="40"/>
        <v>59.5</v>
      </c>
      <c r="H345" s="1339">
        <f t="shared" si="39"/>
        <v>5950</v>
      </c>
      <c r="I345" s="1019"/>
      <c r="K345" s="447"/>
    </row>
    <row r="346" spans="1:11" ht="13">
      <c r="A346" s="398" t="s">
        <v>11857</v>
      </c>
      <c r="B346" s="1048" t="s">
        <v>10882</v>
      </c>
      <c r="C346" s="1049">
        <v>11.5</v>
      </c>
      <c r="D346" s="1049">
        <v>100</v>
      </c>
      <c r="E346" s="449">
        <v>56.36</v>
      </c>
      <c r="F346" s="46">
        <f t="shared" si="37"/>
        <v>56.36</v>
      </c>
      <c r="G346" s="1151">
        <f t="shared" si="40"/>
        <v>56.36</v>
      </c>
      <c r="H346" s="1339">
        <f t="shared" si="39"/>
        <v>5636</v>
      </c>
      <c r="I346" s="1019"/>
      <c r="K346" s="447"/>
    </row>
    <row r="347" spans="1:11" ht="13">
      <c r="A347" s="398" t="s">
        <v>11858</v>
      </c>
      <c r="B347" s="1048" t="s">
        <v>9147</v>
      </c>
      <c r="C347" s="1049">
        <v>11.9</v>
      </c>
      <c r="D347" s="1049">
        <v>100</v>
      </c>
      <c r="E347" s="449">
        <v>51</v>
      </c>
      <c r="F347" s="46">
        <f t="shared" si="37"/>
        <v>51</v>
      </c>
      <c r="G347" s="1151">
        <f t="shared" si="40"/>
        <v>51</v>
      </c>
      <c r="H347" s="1339">
        <f t="shared" si="39"/>
        <v>5100</v>
      </c>
      <c r="I347" s="1019"/>
      <c r="K347" s="447"/>
    </row>
    <row r="348" spans="1:11" ht="13">
      <c r="A348" s="398" t="s">
        <v>11859</v>
      </c>
      <c r="B348" s="1048" t="s">
        <v>5743</v>
      </c>
      <c r="C348" s="1049">
        <v>13</v>
      </c>
      <c r="D348" s="1049">
        <v>100</v>
      </c>
      <c r="E348" s="449">
        <v>51.5</v>
      </c>
      <c r="F348" s="46">
        <f t="shared" si="37"/>
        <v>51.5</v>
      </c>
      <c r="G348" s="1151">
        <f t="shared" si="40"/>
        <v>51.5</v>
      </c>
      <c r="H348" s="1339">
        <f t="shared" si="39"/>
        <v>5150</v>
      </c>
      <c r="I348" s="1019"/>
      <c r="K348" s="447"/>
    </row>
    <row r="349" spans="1:11" ht="13">
      <c r="A349" s="398" t="s">
        <v>11860</v>
      </c>
      <c r="B349" s="1048" t="s">
        <v>5742</v>
      </c>
      <c r="C349" s="1049">
        <v>13</v>
      </c>
      <c r="D349" s="1049">
        <v>100</v>
      </c>
      <c r="E349" s="449">
        <v>51.6</v>
      </c>
      <c r="F349" s="46">
        <f t="shared" si="37"/>
        <v>51.6</v>
      </c>
      <c r="G349" s="1151">
        <f t="shared" si="40"/>
        <v>51.6</v>
      </c>
      <c r="H349" s="1339">
        <f t="shared" si="39"/>
        <v>5160</v>
      </c>
      <c r="I349" s="1019"/>
      <c r="K349" s="447"/>
    </row>
    <row r="350" spans="1:11" ht="13">
      <c r="A350" s="398" t="s">
        <v>11861</v>
      </c>
      <c r="B350" s="1048" t="s">
        <v>11862</v>
      </c>
      <c r="C350" s="1049">
        <v>14.6</v>
      </c>
      <c r="D350" s="1049">
        <v>100</v>
      </c>
      <c r="E350" s="449">
        <v>51.6</v>
      </c>
      <c r="F350" s="46">
        <f t="shared" si="37"/>
        <v>51.6</v>
      </c>
      <c r="G350" s="1151">
        <f t="shared" si="40"/>
        <v>51.6</v>
      </c>
      <c r="H350" s="1339">
        <f t="shared" si="39"/>
        <v>5160</v>
      </c>
      <c r="I350" s="1019"/>
      <c r="K350" s="447"/>
    </row>
    <row r="351" spans="1:11" ht="12.75" customHeight="1">
      <c r="A351" s="398" t="s">
        <v>11864</v>
      </c>
      <c r="B351" s="1048" t="s">
        <v>10883</v>
      </c>
      <c r="C351" s="1049">
        <v>15.5</v>
      </c>
      <c r="D351" s="1049">
        <v>100</v>
      </c>
      <c r="E351" s="449">
        <v>57.28</v>
      </c>
      <c r="F351" s="46">
        <f t="shared" si="37"/>
        <v>57.28</v>
      </c>
      <c r="G351" s="1151">
        <f t="shared" si="40"/>
        <v>57.28</v>
      </c>
      <c r="H351" s="1339">
        <f t="shared" si="39"/>
        <v>5728</v>
      </c>
      <c r="I351" s="1019"/>
      <c r="K351" s="447"/>
    </row>
    <row r="352" spans="1:11" ht="12.75" customHeight="1">
      <c r="A352" s="398" t="s">
        <v>11865</v>
      </c>
      <c r="B352" s="1048" t="s">
        <v>5741</v>
      </c>
      <c r="C352" s="1049">
        <v>15.8</v>
      </c>
      <c r="D352" s="1049">
        <v>100</v>
      </c>
      <c r="E352" s="449">
        <v>58.6</v>
      </c>
      <c r="F352" s="46">
        <f t="shared" si="37"/>
        <v>58.6</v>
      </c>
      <c r="G352" s="1151">
        <f t="shared" si="40"/>
        <v>58.6</v>
      </c>
      <c r="H352" s="1339">
        <f t="shared" si="39"/>
        <v>5860</v>
      </c>
      <c r="I352" s="1019"/>
      <c r="K352" s="447"/>
    </row>
    <row r="353" spans="1:11" ht="12.75" customHeight="1">
      <c r="A353" s="398" t="s">
        <v>11866</v>
      </c>
      <c r="B353" s="1048" t="s">
        <v>10884</v>
      </c>
      <c r="C353" s="1049">
        <v>33</v>
      </c>
      <c r="D353" s="1049">
        <v>100</v>
      </c>
      <c r="E353" s="449">
        <v>70.308000000000007</v>
      </c>
      <c r="F353" s="46">
        <f t="shared" si="37"/>
        <v>70.31</v>
      </c>
      <c r="G353" s="1151">
        <f t="shared" si="40"/>
        <v>70.31</v>
      </c>
      <c r="H353" s="1339">
        <f t="shared" si="39"/>
        <v>7030.8000000000011</v>
      </c>
      <c r="I353" s="1019"/>
      <c r="K353" s="447"/>
    </row>
    <row r="354" spans="1:11" ht="12.75" customHeight="1">
      <c r="A354" s="398" t="s">
        <v>11867</v>
      </c>
      <c r="B354" s="1048" t="s">
        <v>5740</v>
      </c>
      <c r="C354" s="1049">
        <v>20.9</v>
      </c>
      <c r="D354" s="1049">
        <v>100</v>
      </c>
      <c r="E354" s="449">
        <v>100.88</v>
      </c>
      <c r="F354" s="46">
        <f t="shared" si="37"/>
        <v>100.88</v>
      </c>
      <c r="G354" s="1151">
        <f t="shared" si="40"/>
        <v>100.88</v>
      </c>
      <c r="H354" s="1339">
        <f t="shared" si="39"/>
        <v>10088</v>
      </c>
      <c r="I354" s="1019"/>
      <c r="K354" s="447"/>
    </row>
    <row r="355" spans="1:11" ht="12.75" customHeight="1">
      <c r="A355" s="398" t="s">
        <v>11868</v>
      </c>
      <c r="B355" s="1048" t="s">
        <v>11869</v>
      </c>
      <c r="C355" s="1049">
        <v>16.649999999999999</v>
      </c>
      <c r="D355" s="1049">
        <v>75</v>
      </c>
      <c r="E355" s="449">
        <v>103.6</v>
      </c>
      <c r="F355" s="46">
        <f t="shared" si="37"/>
        <v>103.6</v>
      </c>
      <c r="G355" s="1151">
        <f t="shared" si="40"/>
        <v>103.6</v>
      </c>
      <c r="H355" s="1339">
        <f t="shared" si="39"/>
        <v>7770</v>
      </c>
      <c r="I355" s="1019"/>
      <c r="K355" s="447"/>
    </row>
    <row r="356" spans="1:11" ht="12.75" customHeight="1" thickBot="1">
      <c r="A356" s="778" t="s">
        <v>11870</v>
      </c>
      <c r="B356" s="2097" t="s">
        <v>5745</v>
      </c>
      <c r="C356" s="2098">
        <v>35</v>
      </c>
      <c r="D356" s="2098">
        <v>100</v>
      </c>
      <c r="E356" s="2099">
        <v>104.86</v>
      </c>
      <c r="F356" s="188">
        <f t="shared" si="37"/>
        <v>104.86</v>
      </c>
      <c r="G356" s="1156">
        <f t="shared" si="40"/>
        <v>104.86</v>
      </c>
      <c r="H356" s="1340">
        <f t="shared" si="39"/>
        <v>10486</v>
      </c>
      <c r="I356" s="1023"/>
      <c r="K356" s="447"/>
    </row>
  </sheetData>
  <mergeCells count="22">
    <mergeCell ref="G288:G289"/>
    <mergeCell ref="H244:H245"/>
    <mergeCell ref="G244:G245"/>
    <mergeCell ref="G42:G43"/>
    <mergeCell ref="H42:H43"/>
    <mergeCell ref="G256:G257"/>
    <mergeCell ref="H256:H257"/>
    <mergeCell ref="H288:H289"/>
    <mergeCell ref="G274:G275"/>
    <mergeCell ref="H274:H275"/>
    <mergeCell ref="G336:G337"/>
    <mergeCell ref="H336:H337"/>
    <mergeCell ref="C329:G330"/>
    <mergeCell ref="G308:G309"/>
    <mergeCell ref="H308:H309"/>
    <mergeCell ref="J42:J43"/>
    <mergeCell ref="J106:J107"/>
    <mergeCell ref="J170:J171"/>
    <mergeCell ref="A1:I1"/>
    <mergeCell ref="G10:G11"/>
    <mergeCell ref="H10:H11"/>
    <mergeCell ref="J1:L1"/>
  </mergeCells>
  <phoneticPr fontId="0" type="noConversion"/>
  <hyperlinks>
    <hyperlink ref="A1:I1" location="ОГЛАВЛЕНИЕ!R1C1" display="Нажмите ЗДЕСЬ для возврата в оглавление " xr:uid="{00000000-0004-0000-0E00-000000000000}"/>
  </hyperlinks>
  <pageMargins left="0.25" right="0.25" top="0.75" bottom="0.7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5">
    <tabColor rgb="FFFFC000"/>
  </sheetPr>
  <dimension ref="A1:S780"/>
  <sheetViews>
    <sheetView zoomScale="90" zoomScaleNormal="9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L13" sqref="L13"/>
    </sheetView>
  </sheetViews>
  <sheetFormatPr defaultRowHeight="12.5"/>
  <cols>
    <col min="1" max="1" width="21.54296875" customWidth="1"/>
    <col min="2" max="2" width="13" customWidth="1"/>
    <col min="3" max="3" width="13.453125" customWidth="1"/>
    <col min="4" max="4" width="10.453125" customWidth="1"/>
    <col min="5" max="5" width="14.453125" customWidth="1"/>
    <col min="6" max="6" width="12.54296875" style="421" hidden="1" customWidth="1"/>
    <col min="7" max="7" width="12.453125" style="21" customWidth="1"/>
    <col min="8" max="8" width="13.81640625" customWidth="1"/>
    <col min="9" max="9" width="12.453125" customWidth="1"/>
    <col min="10" max="10" width="8.7265625" customWidth="1"/>
    <col min="11" max="11" width="16.54296875" customWidth="1"/>
    <col min="12" max="12" width="8.81640625" customWidth="1"/>
    <col min="13" max="13" width="16.1796875" customWidth="1"/>
  </cols>
  <sheetData>
    <row r="1" spans="1:19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J1" s="2891" t="s">
        <v>12457</v>
      </c>
      <c r="K1" s="2891"/>
      <c r="L1" s="2891"/>
    </row>
    <row r="2" spans="1:19" ht="30">
      <c r="A2" s="1366" t="s">
        <v>4969</v>
      </c>
      <c r="B2" s="1366"/>
      <c r="C2" s="1366"/>
      <c r="D2" s="1366"/>
      <c r="E2" s="1367"/>
      <c r="F2" s="1365"/>
      <c r="G2" s="1368"/>
      <c r="H2" s="1369"/>
      <c r="I2" s="1368"/>
    </row>
    <row r="3" spans="1:19" ht="13.5" thickBot="1">
      <c r="A3" s="3"/>
      <c r="B3" s="3"/>
      <c r="C3" s="3"/>
      <c r="D3" s="3"/>
      <c r="E3" s="1"/>
      <c r="F3" s="498"/>
    </row>
    <row r="4" spans="1:19" ht="12.75" customHeight="1">
      <c r="A4" s="2949" t="s">
        <v>10385</v>
      </c>
      <c r="B4" s="2950"/>
      <c r="C4" s="2950"/>
      <c r="D4" s="2950"/>
      <c r="E4" s="2950"/>
      <c r="F4" s="2950"/>
      <c r="G4" s="2950"/>
      <c r="H4" s="2950"/>
      <c r="I4" s="2951"/>
    </row>
    <row r="5" spans="1:19" ht="12.75" customHeight="1">
      <c r="A5" s="2952"/>
      <c r="B5" s="2953"/>
      <c r="C5" s="2953"/>
      <c r="D5" s="2953"/>
      <c r="E5" s="2953"/>
      <c r="F5" s="2953"/>
      <c r="G5" s="2953"/>
      <c r="H5" s="2953"/>
      <c r="I5" s="2954"/>
    </row>
    <row r="6" spans="1:19" ht="12.75" customHeight="1">
      <c r="A6" s="2952"/>
      <c r="B6" s="2953"/>
      <c r="C6" s="2953"/>
      <c r="D6" s="2953"/>
      <c r="E6" s="2953"/>
      <c r="F6" s="2953"/>
      <c r="G6" s="2953"/>
      <c r="H6" s="2953"/>
      <c r="I6" s="2954"/>
    </row>
    <row r="7" spans="1:19" ht="12.75" customHeight="1">
      <c r="A7" s="2952"/>
      <c r="B7" s="2953"/>
      <c r="C7" s="2953"/>
      <c r="D7" s="2953"/>
      <c r="E7" s="2953"/>
      <c r="F7" s="2953"/>
      <c r="G7" s="2953"/>
      <c r="H7" s="2953"/>
      <c r="I7" s="2954"/>
    </row>
    <row r="8" spans="1:19" ht="12.75" customHeight="1">
      <c r="A8" s="2952"/>
      <c r="B8" s="2953"/>
      <c r="C8" s="2953"/>
      <c r="D8" s="2953"/>
      <c r="E8" s="2953"/>
      <c r="F8" s="2953"/>
      <c r="G8" s="2953"/>
      <c r="H8" s="2953"/>
      <c r="I8" s="2954"/>
      <c r="L8" s="16"/>
      <c r="M8" s="1084"/>
      <c r="N8" s="1084"/>
      <c r="O8" s="1084"/>
      <c r="P8" s="1370"/>
      <c r="Q8" s="1371"/>
      <c r="R8" s="119"/>
      <c r="S8" s="16"/>
    </row>
    <row r="9" spans="1:19" ht="36.75" customHeight="1" thickBot="1">
      <c r="A9" s="2955"/>
      <c r="B9" s="2956"/>
      <c r="C9" s="2956"/>
      <c r="D9" s="2956"/>
      <c r="E9" s="2956"/>
      <c r="F9" s="2956"/>
      <c r="G9" s="2956"/>
      <c r="H9" s="2956"/>
      <c r="I9" s="2957"/>
      <c r="L9" s="16"/>
      <c r="M9" s="1096"/>
      <c r="N9" s="1096"/>
      <c r="O9" s="82"/>
      <c r="P9" s="946"/>
      <c r="Q9" s="84"/>
      <c r="R9" s="1372"/>
      <c r="S9" s="16"/>
    </row>
    <row r="10" spans="1:19" ht="34" customHeight="1">
      <c r="A10" s="269" t="s">
        <v>1013</v>
      </c>
      <c r="B10" s="148" t="s">
        <v>3927</v>
      </c>
      <c r="C10" s="312" t="s">
        <v>1014</v>
      </c>
      <c r="D10" s="373" t="s">
        <v>665</v>
      </c>
      <c r="E10" s="373" t="s">
        <v>3743</v>
      </c>
      <c r="F10" s="1355" t="s">
        <v>1535</v>
      </c>
      <c r="G10" s="159" t="s">
        <v>2578</v>
      </c>
      <c r="H10" s="2873" t="s">
        <v>493</v>
      </c>
      <c r="I10" s="160" t="s">
        <v>4003</v>
      </c>
    </row>
    <row r="11" spans="1:19" ht="21.75" customHeight="1" thickBot="1">
      <c r="A11" s="226"/>
      <c r="B11" s="156" t="s">
        <v>1657</v>
      </c>
      <c r="C11" s="323" t="s">
        <v>1657</v>
      </c>
      <c r="D11" s="373" t="s">
        <v>3087</v>
      </c>
      <c r="E11" s="374" t="s">
        <v>3744</v>
      </c>
      <c r="F11" s="1356" t="s">
        <v>264</v>
      </c>
      <c r="G11" s="152">
        <f>'Заказ, cкидки и курсы валют'!$I$12</f>
        <v>0</v>
      </c>
      <c r="H11" s="2869"/>
      <c r="I11" s="252"/>
    </row>
    <row r="12" spans="1:19" ht="13">
      <c r="A12" s="2694" t="s">
        <v>3928</v>
      </c>
      <c r="B12" s="2695">
        <v>0.5</v>
      </c>
      <c r="C12" s="978" t="s">
        <v>10886</v>
      </c>
      <c r="D12" s="978"/>
      <c r="E12" s="978">
        <v>25</v>
      </c>
      <c r="F12" s="1380">
        <v>442.4</v>
      </c>
      <c r="G12" s="1176">
        <f>ROUND(F12*(1-$G$11),2)</f>
        <v>442.4</v>
      </c>
      <c r="H12" s="1176">
        <f>G12</f>
        <v>442.4</v>
      </c>
      <c r="I12" s="1177"/>
      <c r="K12" s="1380"/>
      <c r="L12" s="21"/>
    </row>
    <row r="13" spans="1:19" ht="13">
      <c r="A13" s="1181" t="s">
        <v>9433</v>
      </c>
      <c r="B13" s="957">
        <v>0.7</v>
      </c>
      <c r="C13" s="10" t="s">
        <v>6649</v>
      </c>
      <c r="D13" s="10"/>
      <c r="E13" s="10">
        <v>25</v>
      </c>
      <c r="F13" s="1380">
        <v>764.4</v>
      </c>
      <c r="G13" s="1178">
        <f t="shared" ref="G13:G22" si="0">ROUND(F13*(1-$G$11),2)</f>
        <v>764.4</v>
      </c>
      <c r="H13" s="1178">
        <f t="shared" ref="H13:H22" si="1">G13</f>
        <v>764.4</v>
      </c>
      <c r="I13" s="1179"/>
      <c r="K13" s="1380"/>
      <c r="L13" s="21"/>
    </row>
    <row r="14" spans="1:19" ht="13">
      <c r="A14" s="956" t="s">
        <v>3929</v>
      </c>
      <c r="B14" s="1180">
        <v>0.55000000000000004</v>
      </c>
      <c r="C14" s="857" t="s">
        <v>658</v>
      </c>
      <c r="D14" s="857"/>
      <c r="E14" s="10">
        <v>25</v>
      </c>
      <c r="F14" s="1380">
        <v>714</v>
      </c>
      <c r="G14" s="1178">
        <f>ROUND(F14*(1-$G$11),2)</f>
        <v>714</v>
      </c>
      <c r="H14" s="1178">
        <f>G14</f>
        <v>714</v>
      </c>
      <c r="I14" s="1179"/>
      <c r="K14" s="1380"/>
      <c r="L14" s="21"/>
    </row>
    <row r="15" spans="1:19" ht="13">
      <c r="A15" s="403" t="s">
        <v>10885</v>
      </c>
      <c r="B15" s="1180">
        <v>0.55000000000000004</v>
      </c>
      <c r="C15" s="1180" t="s">
        <v>658</v>
      </c>
      <c r="D15" s="455"/>
      <c r="E15" s="957">
        <v>25</v>
      </c>
      <c r="F15" s="2403">
        <v>759.35</v>
      </c>
      <c r="G15" s="2404">
        <f>ROUND(F15*(1-$G$11),2)</f>
        <v>759.35</v>
      </c>
      <c r="H15" s="2404">
        <f t="shared" ref="H15:H16" si="2">G15</f>
        <v>759.35</v>
      </c>
      <c r="I15" s="2552"/>
      <c r="K15" s="1380"/>
      <c r="L15" s="21"/>
    </row>
    <row r="16" spans="1:19" ht="13">
      <c r="A16" s="403" t="s">
        <v>10887</v>
      </c>
      <c r="B16" s="1180">
        <v>0.7</v>
      </c>
      <c r="C16" s="1180" t="s">
        <v>8371</v>
      </c>
      <c r="D16" s="455"/>
      <c r="E16" s="957">
        <v>25</v>
      </c>
      <c r="F16" s="2403">
        <v>999.4</v>
      </c>
      <c r="G16" s="2404">
        <f>ROUND(F16*(1-$G$11),2)</f>
        <v>999.4</v>
      </c>
      <c r="H16" s="2404">
        <f t="shared" si="2"/>
        <v>999.4</v>
      </c>
      <c r="I16" s="2552"/>
      <c r="K16" s="1380"/>
      <c r="L16" s="21"/>
    </row>
    <row r="17" spans="1:13" ht="13">
      <c r="A17" s="956" t="s">
        <v>8370</v>
      </c>
      <c r="B17" s="1180">
        <v>0.7</v>
      </c>
      <c r="C17" s="857" t="s">
        <v>8371</v>
      </c>
      <c r="D17" s="857"/>
      <c r="E17" s="10">
        <v>25</v>
      </c>
      <c r="F17" s="1380">
        <v>988.4</v>
      </c>
      <c r="G17" s="1178">
        <f>ROUND(F17*(1-$G$11),2)</f>
        <v>988.4</v>
      </c>
      <c r="H17" s="1178">
        <f t="shared" si="1"/>
        <v>988.4</v>
      </c>
      <c r="I17" s="1179"/>
      <c r="K17" s="1380"/>
      <c r="L17" s="21"/>
    </row>
    <row r="18" spans="1:13" ht="13">
      <c r="A18" s="956" t="s">
        <v>3930</v>
      </c>
      <c r="B18" s="1180">
        <v>0.55000000000000004</v>
      </c>
      <c r="C18" s="10" t="s">
        <v>965</v>
      </c>
      <c r="D18" s="10"/>
      <c r="E18" s="10">
        <v>25</v>
      </c>
      <c r="F18" s="1380">
        <v>705.6</v>
      </c>
      <c r="G18" s="1178">
        <f t="shared" si="0"/>
        <v>705.6</v>
      </c>
      <c r="H18" s="1178">
        <f t="shared" si="1"/>
        <v>705.6</v>
      </c>
      <c r="I18" s="1179"/>
      <c r="K18" s="1380"/>
      <c r="L18" s="21"/>
    </row>
    <row r="19" spans="1:13" ht="13">
      <c r="A19" s="956" t="s">
        <v>3931</v>
      </c>
      <c r="B19" s="1180">
        <v>0.7</v>
      </c>
      <c r="C19" s="957" t="s">
        <v>10888</v>
      </c>
      <c r="D19" s="857"/>
      <c r="E19" s="10">
        <v>25</v>
      </c>
      <c r="F19" s="1380">
        <v>1002.4</v>
      </c>
      <c r="G19" s="1178">
        <f t="shared" si="0"/>
        <v>1002.4</v>
      </c>
      <c r="H19" s="1178">
        <f t="shared" si="1"/>
        <v>1002.4</v>
      </c>
      <c r="I19" s="1179"/>
      <c r="K19" s="1380"/>
      <c r="L19" s="21"/>
    </row>
    <row r="20" spans="1:13" ht="13">
      <c r="A20" s="956" t="s">
        <v>5318</v>
      </c>
      <c r="B20" s="1180" t="s">
        <v>3934</v>
      </c>
      <c r="C20" s="957" t="s">
        <v>4002</v>
      </c>
      <c r="D20" s="857"/>
      <c r="E20" s="10">
        <v>25</v>
      </c>
      <c r="F20" s="1380">
        <v>1286.92</v>
      </c>
      <c r="G20" s="1178">
        <f t="shared" si="0"/>
        <v>1286.92</v>
      </c>
      <c r="H20" s="1178">
        <f t="shared" si="1"/>
        <v>1286.92</v>
      </c>
      <c r="I20" s="1179"/>
      <c r="K20" s="1380"/>
      <c r="L20" s="21"/>
    </row>
    <row r="21" spans="1:13" ht="13">
      <c r="A21" s="1181" t="s">
        <v>3932</v>
      </c>
      <c r="B21" s="957">
        <v>0.55000000000000004</v>
      </c>
      <c r="C21" s="957" t="s">
        <v>660</v>
      </c>
      <c r="D21" s="10"/>
      <c r="E21" s="10">
        <v>25</v>
      </c>
      <c r="F21" s="1380">
        <v>896</v>
      </c>
      <c r="G21" s="1178">
        <f t="shared" si="0"/>
        <v>896</v>
      </c>
      <c r="H21" s="1178">
        <f t="shared" si="1"/>
        <v>896</v>
      </c>
      <c r="I21" s="1179"/>
      <c r="K21" s="1380"/>
      <c r="L21" s="21"/>
    </row>
    <row r="22" spans="1:13" ht="13.5" thickBot="1">
      <c r="A22" s="1182" t="s">
        <v>3933</v>
      </c>
      <c r="B22" s="1183">
        <v>0.7</v>
      </c>
      <c r="C22" s="1183" t="s">
        <v>661</v>
      </c>
      <c r="D22" s="245"/>
      <c r="E22" s="245">
        <v>25</v>
      </c>
      <c r="F22" s="1380">
        <v>1254.4000000000001</v>
      </c>
      <c r="G22" s="1184">
        <f t="shared" si="0"/>
        <v>1254.4000000000001</v>
      </c>
      <c r="H22" s="1184">
        <f t="shared" si="1"/>
        <v>1254.4000000000001</v>
      </c>
      <c r="I22" s="1185"/>
      <c r="K22" s="1380"/>
      <c r="L22" s="21"/>
      <c r="M22" s="1377"/>
    </row>
    <row r="23" spans="1:13" ht="13.5" thickBot="1">
      <c r="A23" s="1"/>
      <c r="B23" s="1186"/>
      <c r="C23" s="56"/>
      <c r="D23" s="56"/>
      <c r="E23" s="56"/>
      <c r="F23" s="445"/>
      <c r="G23" s="1187"/>
      <c r="K23" s="1380"/>
      <c r="L23" s="1376"/>
      <c r="M23" s="1377"/>
    </row>
    <row r="24" spans="1:13" ht="12.75" customHeight="1">
      <c r="A24" s="2949" t="s">
        <v>10374</v>
      </c>
      <c r="B24" s="2950"/>
      <c r="C24" s="2950"/>
      <c r="D24" s="2950"/>
      <c r="E24" s="2950"/>
      <c r="F24" s="2950"/>
      <c r="G24" s="2950"/>
      <c r="H24" s="2950"/>
      <c r="I24" s="2951"/>
      <c r="K24" s="1380"/>
      <c r="L24" s="1376"/>
      <c r="M24" s="1377"/>
    </row>
    <row r="25" spans="1:13" ht="12.75" customHeight="1">
      <c r="A25" s="2952"/>
      <c r="B25" s="2953"/>
      <c r="C25" s="2953"/>
      <c r="D25" s="2953"/>
      <c r="E25" s="2953"/>
      <c r="F25" s="2953"/>
      <c r="G25" s="2953"/>
      <c r="H25" s="2953"/>
      <c r="I25" s="2954"/>
      <c r="K25" s="1380"/>
      <c r="L25" s="1376"/>
      <c r="M25" s="1377"/>
    </row>
    <row r="26" spans="1:13" ht="12.75" customHeight="1">
      <c r="A26" s="2952"/>
      <c r="B26" s="2953"/>
      <c r="C26" s="2953"/>
      <c r="D26" s="2953"/>
      <c r="E26" s="2953"/>
      <c r="F26" s="2953"/>
      <c r="G26" s="2953"/>
      <c r="H26" s="2953"/>
      <c r="I26" s="2954"/>
      <c r="K26" s="1380"/>
      <c r="L26" s="1376"/>
      <c r="M26" s="1377"/>
    </row>
    <row r="27" spans="1:13" ht="12.75" customHeight="1">
      <c r="A27" s="2952"/>
      <c r="B27" s="2953"/>
      <c r="C27" s="2953"/>
      <c r="D27" s="2953"/>
      <c r="E27" s="2953"/>
      <c r="F27" s="2953"/>
      <c r="G27" s="2953"/>
      <c r="H27" s="2953"/>
      <c r="I27" s="2954"/>
      <c r="J27" s="1380"/>
      <c r="K27" s="1376"/>
      <c r="L27" s="1377"/>
    </row>
    <row r="28" spans="1:13" ht="12.75" customHeight="1">
      <c r="A28" s="2952"/>
      <c r="B28" s="2953"/>
      <c r="C28" s="2953"/>
      <c r="D28" s="2953"/>
      <c r="E28" s="2953"/>
      <c r="F28" s="2953"/>
      <c r="G28" s="2953"/>
      <c r="H28" s="2953"/>
      <c r="I28" s="2954"/>
      <c r="J28" s="1380"/>
      <c r="K28" s="1376"/>
      <c r="L28" s="1377"/>
    </row>
    <row r="29" spans="1:13" ht="24" customHeight="1" thickBot="1">
      <c r="A29" s="2955"/>
      <c r="B29" s="2956"/>
      <c r="C29" s="2956"/>
      <c r="D29" s="2956"/>
      <c r="E29" s="2956"/>
      <c r="F29" s="2956"/>
      <c r="G29" s="2956"/>
      <c r="H29" s="2956"/>
      <c r="I29" s="2957"/>
      <c r="J29" s="1380"/>
      <c r="K29" s="1376"/>
      <c r="L29" s="1377"/>
    </row>
    <row r="30" spans="1:13" ht="34" customHeight="1">
      <c r="A30" s="148" t="s">
        <v>1013</v>
      </c>
      <c r="B30" s="148" t="s">
        <v>3927</v>
      </c>
      <c r="C30" s="312" t="s">
        <v>1014</v>
      </c>
      <c r="D30" s="373" t="s">
        <v>665</v>
      </c>
      <c r="E30" s="373" t="s">
        <v>3743</v>
      </c>
      <c r="F30" s="1355" t="s">
        <v>1535</v>
      </c>
      <c r="G30" s="159" t="s">
        <v>2578</v>
      </c>
      <c r="H30" s="2873" t="s">
        <v>493</v>
      </c>
      <c r="I30" s="160" t="s">
        <v>4003</v>
      </c>
      <c r="J30" s="1380"/>
      <c r="K30" s="1376"/>
      <c r="L30" s="1377"/>
    </row>
    <row r="31" spans="1:13" ht="21.75" customHeight="1" thickBot="1">
      <c r="A31" s="156"/>
      <c r="B31" s="156" t="s">
        <v>1657</v>
      </c>
      <c r="C31" s="312"/>
      <c r="D31" s="373" t="s">
        <v>3087</v>
      </c>
      <c r="E31" s="374" t="s">
        <v>3744</v>
      </c>
      <c r="F31" s="1356" t="s">
        <v>264</v>
      </c>
      <c r="G31" s="152">
        <f>'Заказ, cкидки и курсы валют'!$I$12</f>
        <v>0</v>
      </c>
      <c r="H31" s="2869"/>
      <c r="I31" s="252"/>
      <c r="J31" s="1380"/>
      <c r="K31" s="1376"/>
      <c r="L31" s="1377"/>
    </row>
    <row r="32" spans="1:13" ht="13">
      <c r="A32" s="1188" t="s">
        <v>3935</v>
      </c>
      <c r="B32" s="1189">
        <v>0.55000000000000004</v>
      </c>
      <c r="C32" s="1189" t="s">
        <v>3314</v>
      </c>
      <c r="D32" s="1189"/>
      <c r="E32" s="1189">
        <v>25</v>
      </c>
      <c r="F32" s="1380">
        <v>450.8</v>
      </c>
      <c r="G32" s="1176">
        <f>ROUND(F32*(1-$G$11),2)</f>
        <v>450.8</v>
      </c>
      <c r="H32" s="1176">
        <f>G32</f>
        <v>450.8</v>
      </c>
      <c r="I32" s="1190"/>
      <c r="J32" s="1380"/>
      <c r="K32" s="1376"/>
      <c r="L32" s="1377"/>
    </row>
    <row r="33" spans="1:13" ht="13">
      <c r="A33" s="1191" t="s">
        <v>3936</v>
      </c>
      <c r="B33" s="1192">
        <v>0.75</v>
      </c>
      <c r="C33" s="1192" t="s">
        <v>657</v>
      </c>
      <c r="D33" s="1192"/>
      <c r="E33" s="1192">
        <v>25</v>
      </c>
      <c r="F33" s="1380">
        <v>674.1</v>
      </c>
      <c r="G33" s="1178">
        <f t="shared" ref="G33:G35" si="3">ROUND(F33*(1-$G$11),2)</f>
        <v>674.1</v>
      </c>
      <c r="H33" s="1178">
        <f t="shared" ref="H33:H35" si="4">G33</f>
        <v>674.1</v>
      </c>
      <c r="I33" s="1193"/>
      <c r="J33" s="1380"/>
      <c r="K33" s="1376"/>
      <c r="L33" s="1377"/>
    </row>
    <row r="34" spans="1:13" ht="13">
      <c r="A34" s="1191" t="s">
        <v>3937</v>
      </c>
      <c r="B34" s="1192">
        <v>0.55000000000000004</v>
      </c>
      <c r="C34" s="1192" t="s">
        <v>658</v>
      </c>
      <c r="D34" s="1192"/>
      <c r="E34" s="1192">
        <v>25</v>
      </c>
      <c r="F34" s="1380">
        <v>674.1</v>
      </c>
      <c r="G34" s="1178">
        <f t="shared" si="3"/>
        <v>674.1</v>
      </c>
      <c r="H34" s="1178">
        <f t="shared" si="4"/>
        <v>674.1</v>
      </c>
      <c r="I34" s="1193"/>
      <c r="K34" s="1380"/>
      <c r="L34" s="1376"/>
      <c r="M34" s="1377"/>
    </row>
    <row r="35" spans="1:13" ht="13.5" thickBot="1">
      <c r="A35" s="257" t="s">
        <v>3938</v>
      </c>
      <c r="B35" s="1194">
        <v>0.75</v>
      </c>
      <c r="C35" s="1194" t="s">
        <v>659</v>
      </c>
      <c r="D35" s="1194"/>
      <c r="E35" s="1194">
        <v>25</v>
      </c>
      <c r="F35" s="1380">
        <v>893.2</v>
      </c>
      <c r="G35" s="1184">
        <f t="shared" si="3"/>
        <v>893.2</v>
      </c>
      <c r="H35" s="1184">
        <f t="shared" si="4"/>
        <v>893.2</v>
      </c>
      <c r="I35" s="1195"/>
      <c r="K35" s="1380"/>
      <c r="L35" s="1376"/>
      <c r="M35" s="1377"/>
    </row>
    <row r="36" spans="1:13" ht="9.75" customHeight="1">
      <c r="A36" s="1"/>
      <c r="B36" s="56"/>
      <c r="C36" s="56"/>
      <c r="D36" s="56"/>
      <c r="E36" s="56"/>
      <c r="F36" s="445"/>
      <c r="G36" s="1196"/>
      <c r="H36" s="13"/>
      <c r="I36" s="13"/>
      <c r="K36" s="1380"/>
      <c r="L36" s="1376"/>
      <c r="M36" s="1377"/>
    </row>
    <row r="37" spans="1:13" ht="13.5" thickBot="1">
      <c r="A37" s="1"/>
      <c r="B37" s="1186"/>
      <c r="C37" s="56"/>
      <c r="D37" s="56"/>
      <c r="E37" s="56"/>
      <c r="F37" s="445"/>
      <c r="G37" s="1187"/>
      <c r="K37" s="1380"/>
      <c r="L37" s="1376"/>
      <c r="M37" s="1377"/>
    </row>
    <row r="38" spans="1:13" ht="12.75" customHeight="1">
      <c r="A38" s="2949" t="s">
        <v>10375</v>
      </c>
      <c r="B38" s="2950"/>
      <c r="C38" s="2950"/>
      <c r="D38" s="2950"/>
      <c r="E38" s="2950"/>
      <c r="F38" s="2950"/>
      <c r="G38" s="2950"/>
      <c r="H38" s="2950"/>
      <c r="I38" s="2951"/>
      <c r="K38" s="1380"/>
      <c r="L38" s="1376"/>
      <c r="M38" s="1377"/>
    </row>
    <row r="39" spans="1:13" ht="12.75" customHeight="1">
      <c r="A39" s="2952"/>
      <c r="B39" s="2953"/>
      <c r="C39" s="2953"/>
      <c r="D39" s="2953"/>
      <c r="E39" s="2953"/>
      <c r="F39" s="2953"/>
      <c r="G39" s="2953"/>
      <c r="H39" s="2953"/>
      <c r="I39" s="2954"/>
      <c r="K39" s="1380"/>
      <c r="L39" s="1376"/>
      <c r="M39" s="1377"/>
    </row>
    <row r="40" spans="1:13" ht="12.75" customHeight="1">
      <c r="A40" s="2952"/>
      <c r="B40" s="2953"/>
      <c r="C40" s="2953"/>
      <c r="D40" s="2953"/>
      <c r="E40" s="2953"/>
      <c r="F40" s="2953"/>
      <c r="G40" s="2953"/>
      <c r="H40" s="2953"/>
      <c r="I40" s="2954"/>
      <c r="K40" s="1380"/>
    </row>
    <row r="41" spans="1:13" ht="12.75" customHeight="1">
      <c r="A41" s="2952"/>
      <c r="B41" s="2953"/>
      <c r="C41" s="2953"/>
      <c r="D41" s="2953"/>
      <c r="E41" s="2953"/>
      <c r="F41" s="2953"/>
      <c r="G41" s="2953"/>
      <c r="H41" s="2953"/>
      <c r="I41" s="2954"/>
      <c r="K41" s="1380"/>
    </row>
    <row r="42" spans="1:13" ht="12.75" customHeight="1">
      <c r="A42" s="2952"/>
      <c r="B42" s="2953"/>
      <c r="C42" s="2953"/>
      <c r="D42" s="2953"/>
      <c r="E42" s="2953"/>
      <c r="F42" s="2953"/>
      <c r="G42" s="2953"/>
      <c r="H42" s="2953"/>
      <c r="I42" s="2954"/>
      <c r="K42" s="1380"/>
    </row>
    <row r="43" spans="1:13" ht="27.75" customHeight="1" thickBot="1">
      <c r="A43" s="2955"/>
      <c r="B43" s="2956"/>
      <c r="C43" s="2956"/>
      <c r="D43" s="2956"/>
      <c r="E43" s="2956"/>
      <c r="F43" s="2956"/>
      <c r="G43" s="2956"/>
      <c r="H43" s="2956"/>
      <c r="I43" s="2957"/>
      <c r="K43" s="1380"/>
    </row>
    <row r="44" spans="1:13" ht="34" customHeight="1">
      <c r="A44" s="148" t="s">
        <v>1013</v>
      </c>
      <c r="B44" s="148" t="s">
        <v>3927</v>
      </c>
      <c r="C44" s="312" t="s">
        <v>1014</v>
      </c>
      <c r="D44" s="373" t="s">
        <v>665</v>
      </c>
      <c r="E44" s="373" t="s">
        <v>3743</v>
      </c>
      <c r="F44" s="1355" t="s">
        <v>1535</v>
      </c>
      <c r="G44" s="159" t="s">
        <v>2578</v>
      </c>
      <c r="H44" s="2873" t="s">
        <v>493</v>
      </c>
      <c r="I44" s="160" t="s">
        <v>4003</v>
      </c>
      <c r="J44" s="1380"/>
    </row>
    <row r="45" spans="1:13" ht="21.75" customHeight="1" thickBot="1">
      <c r="A45" s="149"/>
      <c r="B45" s="149" t="s">
        <v>1657</v>
      </c>
      <c r="C45" s="151"/>
      <c r="D45" s="918" t="s">
        <v>3087</v>
      </c>
      <c r="E45" s="306" t="s">
        <v>3744</v>
      </c>
      <c r="F45" s="1357" t="s">
        <v>264</v>
      </c>
      <c r="G45" s="152">
        <f>'Заказ, cкидки и курсы валют'!$I$12</f>
        <v>0</v>
      </c>
      <c r="H45" s="2946"/>
      <c r="I45" s="147"/>
      <c r="J45" s="1380"/>
    </row>
    <row r="46" spans="1:13" ht="13.5" thickBot="1">
      <c r="A46" s="858" t="s">
        <v>3939</v>
      </c>
      <c r="B46" s="859">
        <v>0.55000000000000004</v>
      </c>
      <c r="C46" s="1201" t="s">
        <v>3998</v>
      </c>
      <c r="D46" s="1201"/>
      <c r="E46" s="1201">
        <v>10</v>
      </c>
      <c r="F46" s="2550">
        <v>423.85</v>
      </c>
      <c r="G46" s="1202">
        <f>ROUND(F46*(1-$G$11),2)</f>
        <v>423.85</v>
      </c>
      <c r="H46" s="1203">
        <f>G46</f>
        <v>423.85</v>
      </c>
      <c r="I46" s="2551"/>
      <c r="J46" s="1380"/>
    </row>
    <row r="47" spans="1:13" ht="14.25" customHeight="1">
      <c r="A47" s="56"/>
      <c r="B47" s="449"/>
      <c r="C47" s="1196"/>
      <c r="D47" s="1196"/>
      <c r="E47" s="2549"/>
      <c r="F47"/>
      <c r="G47" s="1380"/>
    </row>
    <row r="48" spans="1:13" ht="14.25" customHeight="1" thickBot="1">
      <c r="A48" s="56"/>
      <c r="B48" s="449"/>
      <c r="C48" s="1196"/>
      <c r="D48" s="1196"/>
      <c r="E48" s="2548"/>
      <c r="F48"/>
      <c r="G48" s="1380"/>
    </row>
    <row r="49" spans="1:11" ht="13">
      <c r="A49" s="2958" t="s">
        <v>960</v>
      </c>
      <c r="B49" s="2959"/>
      <c r="C49" s="2959"/>
      <c r="D49" s="2959"/>
      <c r="E49" s="2959"/>
      <c r="F49" s="2959"/>
      <c r="G49" s="2959"/>
      <c r="H49" s="2959"/>
      <c r="I49" s="2960"/>
      <c r="K49" s="1380"/>
    </row>
    <row r="50" spans="1:11" ht="13">
      <c r="A50" s="2961"/>
      <c r="B50" s="2962"/>
      <c r="C50" s="2962"/>
      <c r="D50" s="2962"/>
      <c r="E50" s="2962"/>
      <c r="F50" s="2962"/>
      <c r="G50" s="2962"/>
      <c r="H50" s="2962"/>
      <c r="I50" s="2963"/>
      <c r="K50" s="1380"/>
    </row>
    <row r="51" spans="1:11" ht="13">
      <c r="A51" s="2961"/>
      <c r="B51" s="2962"/>
      <c r="C51" s="2962"/>
      <c r="D51" s="2962"/>
      <c r="E51" s="2962"/>
      <c r="F51" s="2962"/>
      <c r="G51" s="2962"/>
      <c r="H51" s="2962"/>
      <c r="I51" s="2963"/>
      <c r="K51" s="1380"/>
    </row>
    <row r="52" spans="1:11" ht="13">
      <c r="A52" s="2961"/>
      <c r="B52" s="2962"/>
      <c r="C52" s="2962"/>
      <c r="D52" s="2962"/>
      <c r="E52" s="2962"/>
      <c r="F52" s="2962"/>
      <c r="G52" s="2962"/>
      <c r="H52" s="2962"/>
      <c r="I52" s="2963"/>
      <c r="K52" s="1380"/>
    </row>
    <row r="53" spans="1:11" ht="34" customHeight="1" thickBot="1">
      <c r="A53" s="2964"/>
      <c r="B53" s="2965"/>
      <c r="C53" s="2965"/>
      <c r="D53" s="2965"/>
      <c r="E53" s="2965"/>
      <c r="F53" s="2965"/>
      <c r="G53" s="2965"/>
      <c r="H53" s="2965"/>
      <c r="I53" s="2966"/>
      <c r="J53" s="1380"/>
    </row>
    <row r="54" spans="1:11" ht="34" customHeight="1">
      <c r="A54" s="148" t="s">
        <v>1013</v>
      </c>
      <c r="B54" s="148" t="s">
        <v>3927</v>
      </c>
      <c r="C54" s="312" t="s">
        <v>1014</v>
      </c>
      <c r="D54" s="373" t="s">
        <v>665</v>
      </c>
      <c r="E54" s="373" t="s">
        <v>3743</v>
      </c>
      <c r="F54" s="1355" t="s">
        <v>1535</v>
      </c>
      <c r="G54" s="159" t="s">
        <v>2578</v>
      </c>
      <c r="H54" s="2873" t="s">
        <v>493</v>
      </c>
      <c r="I54" s="160" t="s">
        <v>4003</v>
      </c>
      <c r="J54" s="1380"/>
    </row>
    <row r="55" spans="1:11" ht="21.75" customHeight="1" thickBot="1">
      <c r="A55" s="156"/>
      <c r="B55" s="156" t="s">
        <v>1657</v>
      </c>
      <c r="C55" s="312"/>
      <c r="D55" s="373" t="s">
        <v>3087</v>
      </c>
      <c r="E55" s="374" t="s">
        <v>3744</v>
      </c>
      <c r="F55" s="1356" t="s">
        <v>264</v>
      </c>
      <c r="G55" s="152">
        <f>'Заказ, cкидки и курсы валют'!$I$12</f>
        <v>0</v>
      </c>
      <c r="H55" s="2869"/>
      <c r="I55" s="252"/>
      <c r="J55" s="1380"/>
    </row>
    <row r="56" spans="1:11" ht="13">
      <c r="A56" s="1175" t="s">
        <v>1269</v>
      </c>
      <c r="B56" s="978" t="s">
        <v>3904</v>
      </c>
      <c r="C56" s="978" t="s">
        <v>1011</v>
      </c>
      <c r="D56" s="978"/>
      <c r="E56" s="978">
        <v>10</v>
      </c>
      <c r="F56" s="1380">
        <v>1321.75</v>
      </c>
      <c r="G56" s="1176">
        <f>ROUND(F56*(1-$G$11),2)</f>
        <v>1321.75</v>
      </c>
      <c r="H56" s="1176">
        <f>G56</f>
        <v>1321.75</v>
      </c>
      <c r="I56" s="1177"/>
      <c r="K56" s="1380"/>
    </row>
    <row r="57" spans="1:11" ht="13">
      <c r="A57" s="952" t="s">
        <v>1270</v>
      </c>
      <c r="B57" s="10" t="s">
        <v>3904</v>
      </c>
      <c r="C57" s="10" t="s">
        <v>961</v>
      </c>
      <c r="D57" s="10"/>
      <c r="E57" s="10">
        <v>10</v>
      </c>
      <c r="F57" s="1380">
        <v>1762.34</v>
      </c>
      <c r="G57" s="1178">
        <f t="shared" ref="G57:G67" si="5">ROUND(F57*(1-$G$11),2)</f>
        <v>1762.34</v>
      </c>
      <c r="H57" s="1178">
        <f t="shared" ref="H57:H67" si="6">G57</f>
        <v>1762.34</v>
      </c>
      <c r="I57" s="1179"/>
      <c r="K57" s="1380"/>
    </row>
    <row r="58" spans="1:11" ht="13">
      <c r="A58" s="952" t="s">
        <v>1271</v>
      </c>
      <c r="B58" s="10" t="s">
        <v>3904</v>
      </c>
      <c r="C58" s="10" t="s">
        <v>1012</v>
      </c>
      <c r="D58" s="10"/>
      <c r="E58" s="10">
        <v>10</v>
      </c>
      <c r="F58" s="1380">
        <v>2202.92</v>
      </c>
      <c r="G58" s="1178">
        <f t="shared" si="5"/>
        <v>2202.92</v>
      </c>
      <c r="H58" s="1178">
        <f t="shared" si="6"/>
        <v>2202.92</v>
      </c>
      <c r="I58" s="1179"/>
      <c r="K58" s="1380"/>
    </row>
    <row r="59" spans="1:11" ht="13">
      <c r="A59" s="952" t="s">
        <v>1272</v>
      </c>
      <c r="B59" s="10" t="s">
        <v>3904</v>
      </c>
      <c r="C59" s="10" t="s">
        <v>962</v>
      </c>
      <c r="D59" s="10"/>
      <c r="E59" s="10">
        <v>10</v>
      </c>
      <c r="F59" s="1380">
        <v>2643.51</v>
      </c>
      <c r="G59" s="1178">
        <f t="shared" si="5"/>
        <v>2643.51</v>
      </c>
      <c r="H59" s="1178">
        <f t="shared" si="6"/>
        <v>2643.51</v>
      </c>
      <c r="I59" s="1179"/>
      <c r="K59" s="1380"/>
    </row>
    <row r="60" spans="1:11" ht="13">
      <c r="A60" s="952" t="s">
        <v>1273</v>
      </c>
      <c r="B60" s="10" t="s">
        <v>3904</v>
      </c>
      <c r="C60" s="10" t="s">
        <v>963</v>
      </c>
      <c r="D60" s="10"/>
      <c r="E60" s="10">
        <v>10</v>
      </c>
      <c r="F60" s="1380">
        <v>3524.68</v>
      </c>
      <c r="G60" s="1178">
        <f t="shared" si="5"/>
        <v>3524.68</v>
      </c>
      <c r="H60" s="1178">
        <f t="shared" si="6"/>
        <v>3524.68</v>
      </c>
      <c r="I60" s="1179"/>
      <c r="K60" s="1380"/>
    </row>
    <row r="61" spans="1:11" ht="13">
      <c r="A61" s="952" t="s">
        <v>1274</v>
      </c>
      <c r="B61" s="10" t="s">
        <v>3904</v>
      </c>
      <c r="C61" s="10" t="s">
        <v>964</v>
      </c>
      <c r="D61" s="10"/>
      <c r="E61" s="10">
        <v>10</v>
      </c>
      <c r="F61" s="1380">
        <v>4405.8500000000004</v>
      </c>
      <c r="G61" s="1178">
        <f t="shared" si="5"/>
        <v>4405.8500000000004</v>
      </c>
      <c r="H61" s="1178">
        <f t="shared" si="6"/>
        <v>4405.8500000000004</v>
      </c>
      <c r="I61" s="1179"/>
      <c r="K61" s="1380"/>
    </row>
    <row r="62" spans="1:11" ht="13">
      <c r="A62" s="952" t="s">
        <v>1275</v>
      </c>
      <c r="B62" s="10" t="s">
        <v>3904</v>
      </c>
      <c r="C62" s="10" t="s">
        <v>3749</v>
      </c>
      <c r="D62" s="10"/>
      <c r="E62" s="10">
        <v>10</v>
      </c>
      <c r="F62" s="1380">
        <v>5287.02</v>
      </c>
      <c r="G62" s="1178">
        <f t="shared" si="5"/>
        <v>5287.02</v>
      </c>
      <c r="H62" s="1178">
        <f t="shared" si="6"/>
        <v>5287.02</v>
      </c>
      <c r="I62" s="1179"/>
      <c r="K62" s="1380"/>
    </row>
    <row r="63" spans="1:11" ht="13">
      <c r="A63" s="952" t="s">
        <v>6650</v>
      </c>
      <c r="B63" s="10" t="s">
        <v>3904</v>
      </c>
      <c r="C63" s="10" t="s">
        <v>3750</v>
      </c>
      <c r="D63" s="10"/>
      <c r="E63" s="10">
        <v>5</v>
      </c>
      <c r="F63" s="1380">
        <v>3084.09</v>
      </c>
      <c r="G63" s="1178">
        <f t="shared" si="5"/>
        <v>3084.09</v>
      </c>
      <c r="H63" s="1178">
        <f t="shared" si="6"/>
        <v>3084.09</v>
      </c>
      <c r="I63" s="1179"/>
      <c r="K63" s="1380"/>
    </row>
    <row r="64" spans="1:11" ht="13">
      <c r="A64" s="952" t="s">
        <v>6647</v>
      </c>
      <c r="B64" s="10" t="s">
        <v>3904</v>
      </c>
      <c r="C64" s="10" t="s">
        <v>5319</v>
      </c>
      <c r="D64" s="10"/>
      <c r="E64" s="10">
        <v>5</v>
      </c>
      <c r="F64" s="1380">
        <v>3858.75</v>
      </c>
      <c r="G64" s="1178">
        <f t="shared" si="5"/>
        <v>3858.75</v>
      </c>
      <c r="H64" s="1178">
        <f t="shared" si="6"/>
        <v>3858.75</v>
      </c>
      <c r="I64" s="1179"/>
      <c r="K64" s="1380"/>
    </row>
    <row r="65" spans="1:11" ht="13">
      <c r="A65" s="952" t="s">
        <v>6651</v>
      </c>
      <c r="B65" s="10" t="s">
        <v>3904</v>
      </c>
      <c r="C65" s="10" t="s">
        <v>3751</v>
      </c>
      <c r="D65" s="10"/>
      <c r="E65" s="10">
        <v>5</v>
      </c>
      <c r="F65" s="1380">
        <v>3524.68</v>
      </c>
      <c r="G65" s="1178">
        <f t="shared" si="5"/>
        <v>3524.68</v>
      </c>
      <c r="H65" s="1178">
        <f t="shared" si="6"/>
        <v>3524.68</v>
      </c>
      <c r="I65" s="1179"/>
      <c r="K65" s="1380"/>
    </row>
    <row r="66" spans="1:11" ht="13">
      <c r="A66" s="952" t="s">
        <v>1276</v>
      </c>
      <c r="B66" s="10" t="s">
        <v>3904</v>
      </c>
      <c r="C66" s="10" t="s">
        <v>3752</v>
      </c>
      <c r="D66" s="10"/>
      <c r="E66" s="10">
        <v>5</v>
      </c>
      <c r="F66" s="1380">
        <v>3965.26</v>
      </c>
      <c r="G66" s="1178">
        <f t="shared" si="5"/>
        <v>3965.26</v>
      </c>
      <c r="H66" s="1178">
        <f t="shared" si="6"/>
        <v>3965.26</v>
      </c>
      <c r="I66" s="1179"/>
      <c r="K66" s="1380"/>
    </row>
    <row r="67" spans="1:11" ht="13.5" thickBot="1">
      <c r="A67" s="1197" t="s">
        <v>1277</v>
      </c>
      <c r="B67" s="245" t="s">
        <v>3904</v>
      </c>
      <c r="C67" s="245" t="s">
        <v>3753</v>
      </c>
      <c r="D67" s="245"/>
      <c r="E67" s="245">
        <v>5</v>
      </c>
      <c r="F67" s="1380">
        <v>4405.8500000000004</v>
      </c>
      <c r="G67" s="1178">
        <f t="shared" si="5"/>
        <v>4405.8500000000004</v>
      </c>
      <c r="H67" s="1184">
        <f t="shared" si="6"/>
        <v>4405.8500000000004</v>
      </c>
      <c r="I67" s="1185"/>
      <c r="K67" s="1380"/>
    </row>
    <row r="68" spans="1:11" ht="13">
      <c r="A68" s="56"/>
      <c r="B68" s="56"/>
      <c r="C68" s="56"/>
      <c r="D68" s="56"/>
      <c r="E68" s="56"/>
      <c r="F68" s="1358"/>
      <c r="G68" s="1196"/>
      <c r="H68" s="1196"/>
      <c r="I68" s="1200"/>
      <c r="K68" s="1380"/>
    </row>
    <row r="69" spans="1:11" ht="13.5" thickBot="1">
      <c r="A69" s="1"/>
      <c r="B69" s="1186"/>
      <c r="C69" s="56"/>
      <c r="D69" s="56"/>
      <c r="E69" s="56"/>
      <c r="F69" s="445"/>
      <c r="G69" s="1187"/>
      <c r="K69" s="1380"/>
    </row>
    <row r="70" spans="1:11" ht="12.75" customHeight="1">
      <c r="A70" s="2958" t="s">
        <v>4393</v>
      </c>
      <c r="B70" s="2959"/>
      <c r="C70" s="2959"/>
      <c r="D70" s="2959"/>
      <c r="E70" s="2959"/>
      <c r="F70" s="2959"/>
      <c r="G70" s="2959"/>
      <c r="H70" s="2959"/>
      <c r="I70" s="2960"/>
      <c r="K70" s="1380"/>
    </row>
    <row r="71" spans="1:11" ht="12.75" customHeight="1">
      <c r="A71" s="2961"/>
      <c r="B71" s="2962"/>
      <c r="C71" s="2962"/>
      <c r="D71" s="2962"/>
      <c r="E71" s="2962"/>
      <c r="F71" s="2962"/>
      <c r="G71" s="2962"/>
      <c r="H71" s="2962"/>
      <c r="I71" s="2963"/>
      <c r="K71" s="1380"/>
    </row>
    <row r="72" spans="1:11" ht="12.75" customHeight="1">
      <c r="A72" s="2961"/>
      <c r="B72" s="2962"/>
      <c r="C72" s="2962"/>
      <c r="D72" s="2962"/>
      <c r="E72" s="2962"/>
      <c r="F72" s="2962"/>
      <c r="G72" s="2962"/>
      <c r="H72" s="2962"/>
      <c r="I72" s="2963"/>
      <c r="K72" s="1380"/>
    </row>
    <row r="73" spans="1:11" ht="12.75" customHeight="1">
      <c r="A73" s="2961"/>
      <c r="B73" s="2962"/>
      <c r="C73" s="2962"/>
      <c r="D73" s="2962"/>
      <c r="E73" s="2962"/>
      <c r="F73" s="2962"/>
      <c r="G73" s="2962"/>
      <c r="H73" s="2962"/>
      <c r="I73" s="2963"/>
      <c r="K73" s="1380"/>
    </row>
    <row r="74" spans="1:11" ht="34" customHeight="1" thickBot="1">
      <c r="A74" s="2964"/>
      <c r="B74" s="2965"/>
      <c r="C74" s="2965"/>
      <c r="D74" s="2965"/>
      <c r="E74" s="2965"/>
      <c r="F74" s="2965"/>
      <c r="G74" s="2965"/>
      <c r="H74" s="2965"/>
      <c r="I74" s="2966"/>
      <c r="J74" s="1380"/>
    </row>
    <row r="75" spans="1:11" ht="37.75" customHeight="1">
      <c r="A75" s="148" t="s">
        <v>1013</v>
      </c>
      <c r="B75" s="148" t="s">
        <v>3927</v>
      </c>
      <c r="C75" s="312" t="s">
        <v>1014</v>
      </c>
      <c r="D75" s="373" t="s">
        <v>665</v>
      </c>
      <c r="E75" s="373" t="s">
        <v>3743</v>
      </c>
      <c r="F75" s="1355" t="s">
        <v>1535</v>
      </c>
      <c r="G75" s="159" t="s">
        <v>2578</v>
      </c>
      <c r="H75" s="264" t="s">
        <v>493</v>
      </c>
      <c r="I75" s="160" t="s">
        <v>4003</v>
      </c>
      <c r="J75" s="1380"/>
    </row>
    <row r="76" spans="1:11" ht="30" customHeight="1" thickBot="1">
      <c r="A76" s="149"/>
      <c r="B76" s="149" t="s">
        <v>1657</v>
      </c>
      <c r="C76" s="151"/>
      <c r="D76" s="918" t="s">
        <v>3087</v>
      </c>
      <c r="E76" s="306" t="s">
        <v>3744</v>
      </c>
      <c r="F76" s="1357" t="s">
        <v>264</v>
      </c>
      <c r="G76" s="152">
        <f>'Заказ, cкидки и курсы валют'!$I$12</f>
        <v>0</v>
      </c>
      <c r="H76" s="265"/>
      <c r="I76" s="147"/>
      <c r="J76" s="1380"/>
    </row>
    <row r="77" spans="1:11" ht="13.5" thickBot="1">
      <c r="A77" s="858" t="s">
        <v>1278</v>
      </c>
      <c r="B77" s="859">
        <v>0.55000000000000004</v>
      </c>
      <c r="C77" s="1201" t="s">
        <v>965</v>
      </c>
      <c r="D77" s="1201"/>
      <c r="E77" s="1201">
        <v>25</v>
      </c>
      <c r="F77" s="1380">
        <v>750.4</v>
      </c>
      <c r="G77" s="1202">
        <f>ROUND(F77*(1-$G$11),2)</f>
        <v>750.4</v>
      </c>
      <c r="H77" s="1203">
        <f>G77</f>
        <v>750.4</v>
      </c>
      <c r="I77" s="797"/>
      <c r="K77" s="1380"/>
    </row>
    <row r="78" spans="1:11" ht="13">
      <c r="A78" s="56"/>
      <c r="B78" s="56"/>
      <c r="C78" s="56"/>
      <c r="D78" s="56"/>
      <c r="E78" s="56"/>
      <c r="F78" s="1358"/>
      <c r="G78" s="1196"/>
      <c r="H78" s="1196"/>
      <c r="I78" s="13"/>
      <c r="K78" s="1380"/>
    </row>
    <row r="79" spans="1:11" ht="13">
      <c r="A79" s="56"/>
      <c r="B79" s="56"/>
      <c r="C79" s="56"/>
      <c r="D79" s="56"/>
      <c r="E79" s="56"/>
      <c r="F79" s="1358"/>
      <c r="G79" s="1196"/>
      <c r="H79" s="1196"/>
      <c r="I79" s="13"/>
      <c r="K79" s="1380"/>
    </row>
    <row r="80" spans="1:11" ht="13.5" thickBot="1">
      <c r="A80" s="1"/>
      <c r="B80" s="56"/>
      <c r="C80" s="56"/>
      <c r="D80" s="56"/>
      <c r="E80" s="56"/>
      <c r="F80" s="445"/>
      <c r="G80" s="1196"/>
      <c r="H80" s="270"/>
      <c r="I80" s="13"/>
      <c r="K80" s="1380"/>
    </row>
    <row r="81" spans="1:11" ht="13">
      <c r="A81" s="2967" t="s">
        <v>3925</v>
      </c>
      <c r="B81" s="2968"/>
      <c r="C81" s="2968"/>
      <c r="D81" s="2968"/>
      <c r="E81" s="2968"/>
      <c r="F81" s="2968"/>
      <c r="G81" s="2968"/>
      <c r="H81" s="2968"/>
      <c r="I81" s="2969"/>
      <c r="K81" s="1380"/>
    </row>
    <row r="82" spans="1:11" ht="13">
      <c r="A82" s="2970"/>
      <c r="B82" s="2971"/>
      <c r="C82" s="2971"/>
      <c r="D82" s="2971"/>
      <c r="E82" s="2971"/>
      <c r="F82" s="2971"/>
      <c r="G82" s="2971"/>
      <c r="H82" s="2971"/>
      <c r="I82" s="2972"/>
      <c r="K82" s="1380"/>
    </row>
    <row r="83" spans="1:11" ht="13">
      <c r="A83" s="2970"/>
      <c r="B83" s="2971"/>
      <c r="C83" s="2971"/>
      <c r="D83" s="2971"/>
      <c r="E83" s="2971"/>
      <c r="F83" s="2971"/>
      <c r="G83" s="2971"/>
      <c r="H83" s="2971"/>
      <c r="I83" s="2972"/>
      <c r="K83" s="1380"/>
    </row>
    <row r="84" spans="1:11" ht="13">
      <c r="A84" s="2970"/>
      <c r="B84" s="2971"/>
      <c r="C84" s="2971"/>
      <c r="D84" s="2971"/>
      <c r="E84" s="2971"/>
      <c r="F84" s="2971"/>
      <c r="G84" s="2971"/>
      <c r="H84" s="2971"/>
      <c r="I84" s="2972"/>
      <c r="J84" s="1380"/>
    </row>
    <row r="85" spans="1:11" ht="27.25" customHeight="1" thickBot="1">
      <c r="A85" s="2973"/>
      <c r="B85" s="2974"/>
      <c r="C85" s="2974"/>
      <c r="D85" s="2974"/>
      <c r="E85" s="2974"/>
      <c r="F85" s="2974"/>
      <c r="G85" s="2974"/>
      <c r="H85" s="2974"/>
      <c r="I85" s="2975"/>
      <c r="J85" s="1380"/>
    </row>
    <row r="86" spans="1:11" ht="22.5" customHeight="1">
      <c r="A86" s="148" t="s">
        <v>1013</v>
      </c>
      <c r="B86" s="148" t="s">
        <v>3927</v>
      </c>
      <c r="C86" s="312" t="s">
        <v>1014</v>
      </c>
      <c r="D86" s="373" t="s">
        <v>665</v>
      </c>
      <c r="E86" s="373" t="s">
        <v>3743</v>
      </c>
      <c r="F86" s="1355" t="s">
        <v>1535</v>
      </c>
      <c r="G86" s="159" t="s">
        <v>2578</v>
      </c>
      <c r="H86" s="2873" t="s">
        <v>493</v>
      </c>
      <c r="I86" s="160" t="s">
        <v>4003</v>
      </c>
      <c r="J86" s="1380"/>
    </row>
    <row r="87" spans="1:11" ht="13.5" thickBot="1">
      <c r="A87" s="149"/>
      <c r="B87" s="149" t="s">
        <v>1657</v>
      </c>
      <c r="C87" s="151"/>
      <c r="D87" s="918" t="s">
        <v>3087</v>
      </c>
      <c r="E87" s="306" t="s">
        <v>3744</v>
      </c>
      <c r="F87" s="1357" t="s">
        <v>264</v>
      </c>
      <c r="G87" s="152">
        <f>'Заказ, cкидки и курсы валют'!$I$12</f>
        <v>0</v>
      </c>
      <c r="H87" s="2946"/>
      <c r="I87" s="147"/>
      <c r="K87" s="1380"/>
    </row>
    <row r="88" spans="1:11" ht="13.5" thickBot="1">
      <c r="A88" s="858" t="s">
        <v>6652</v>
      </c>
      <c r="B88" s="859">
        <v>0.55000000000000004</v>
      </c>
      <c r="C88" s="1201" t="s">
        <v>965</v>
      </c>
      <c r="D88" s="1201"/>
      <c r="E88" s="1201">
        <v>25</v>
      </c>
      <c r="F88" s="1380">
        <v>719.96</v>
      </c>
      <c r="G88" s="1202">
        <f>ROUND(F88*(1-$G$11),2)</f>
        <v>719.96</v>
      </c>
      <c r="H88" s="1203">
        <f>G88</f>
        <v>719.96</v>
      </c>
      <c r="I88" s="860"/>
      <c r="K88" s="1380"/>
    </row>
    <row r="89" spans="1:11" ht="13">
      <c r="A89" s="1"/>
      <c r="B89" s="56"/>
      <c r="C89" s="56"/>
      <c r="D89" s="56"/>
      <c r="E89" s="56"/>
      <c r="F89" s="445"/>
      <c r="G89" s="1196"/>
      <c r="H89" s="270"/>
      <c r="I89" s="13"/>
      <c r="K89" s="1380"/>
    </row>
    <row r="90" spans="1:11" ht="13">
      <c r="A90" s="1"/>
      <c r="B90" s="56"/>
      <c r="C90" s="56"/>
      <c r="D90" s="56"/>
      <c r="E90" s="56"/>
      <c r="F90" s="445"/>
      <c r="G90" s="1196"/>
      <c r="H90" s="270"/>
      <c r="I90" s="13"/>
      <c r="K90" s="1380"/>
    </row>
    <row r="91" spans="1:11" ht="13.5" thickBot="1">
      <c r="A91" s="1"/>
      <c r="B91" s="56"/>
      <c r="C91" s="56"/>
      <c r="D91" s="56"/>
      <c r="E91" s="56"/>
      <c r="F91" s="445"/>
      <c r="G91" s="1196"/>
      <c r="H91" s="13"/>
      <c r="I91" s="13"/>
      <c r="K91" s="1380"/>
    </row>
    <row r="92" spans="1:11" ht="12.75" customHeight="1">
      <c r="A92" s="249"/>
      <c r="B92" s="128"/>
      <c r="C92" s="2968" t="s">
        <v>4394</v>
      </c>
      <c r="D92" s="2968"/>
      <c r="E92" s="2968"/>
      <c r="F92" s="2968"/>
      <c r="G92" s="2968"/>
      <c r="H92" s="2968"/>
      <c r="I92" s="2969"/>
      <c r="K92" s="1380"/>
    </row>
    <row r="93" spans="1:11" ht="12.75" customHeight="1">
      <c r="A93" s="236"/>
      <c r="B93" s="16"/>
      <c r="C93" s="2971"/>
      <c r="D93" s="2971"/>
      <c r="E93" s="2971"/>
      <c r="F93" s="2971"/>
      <c r="G93" s="2971"/>
      <c r="H93" s="2971"/>
      <c r="I93" s="2972"/>
      <c r="K93" s="1380"/>
    </row>
    <row r="94" spans="1:11" ht="12.75" customHeight="1">
      <c r="A94" s="236"/>
      <c r="B94" s="16"/>
      <c r="C94" s="2971"/>
      <c r="D94" s="2971"/>
      <c r="E94" s="2971"/>
      <c r="F94" s="2971"/>
      <c r="G94" s="2971"/>
      <c r="H94" s="2971"/>
      <c r="I94" s="2972"/>
      <c r="K94" s="1380"/>
    </row>
    <row r="95" spans="1:11" ht="12.75" customHeight="1">
      <c r="A95" s="236"/>
      <c r="B95" s="16"/>
      <c r="C95" s="2971"/>
      <c r="D95" s="2971"/>
      <c r="E95" s="2971"/>
      <c r="F95" s="2971"/>
      <c r="G95" s="2971"/>
      <c r="H95" s="2971"/>
      <c r="I95" s="2972"/>
      <c r="K95" s="1380"/>
    </row>
    <row r="96" spans="1:11" ht="12.75" customHeight="1">
      <c r="A96" s="236"/>
      <c r="B96" s="16"/>
      <c r="C96" s="2971"/>
      <c r="D96" s="2971"/>
      <c r="E96" s="2971"/>
      <c r="F96" s="2971"/>
      <c r="G96" s="2971"/>
      <c r="H96" s="2971"/>
      <c r="I96" s="2972"/>
      <c r="K96" s="1380"/>
    </row>
    <row r="97" spans="1:11" ht="33" customHeight="1" thickBot="1">
      <c r="A97" s="927" t="s">
        <v>7302</v>
      </c>
      <c r="B97" s="145"/>
      <c r="C97" s="2974"/>
      <c r="D97" s="2974"/>
      <c r="E97" s="2974"/>
      <c r="F97" s="2974"/>
      <c r="G97" s="2974"/>
      <c r="H97" s="2974"/>
      <c r="I97" s="2975"/>
      <c r="K97" s="1380"/>
    </row>
    <row r="98" spans="1:11" ht="21">
      <c r="A98" s="148" t="s">
        <v>1013</v>
      </c>
      <c r="B98" s="1222" t="s">
        <v>969</v>
      </c>
      <c r="C98" s="255" t="s">
        <v>1014</v>
      </c>
      <c r="D98" s="1223"/>
      <c r="E98" s="969" t="s">
        <v>2923</v>
      </c>
      <c r="F98" s="1364" t="s">
        <v>10034</v>
      </c>
      <c r="G98" s="1054" t="s">
        <v>2578</v>
      </c>
      <c r="H98" s="2868" t="s">
        <v>493</v>
      </c>
      <c r="I98" s="138" t="s">
        <v>4003</v>
      </c>
      <c r="J98" s="1362"/>
    </row>
    <row r="99" spans="1:11" ht="13.5" thickBot="1">
      <c r="A99" s="149"/>
      <c r="B99" s="257" t="s">
        <v>966</v>
      </c>
      <c r="C99" s="256" t="s">
        <v>967</v>
      </c>
      <c r="D99" s="1210" t="s">
        <v>968</v>
      </c>
      <c r="E99" s="306" t="s">
        <v>2428</v>
      </c>
      <c r="F99" s="1357" t="s">
        <v>264</v>
      </c>
      <c r="G99" s="152">
        <f>'Заказ, cкидки и курсы валют'!$I$12</f>
        <v>0</v>
      </c>
      <c r="H99" s="2946"/>
      <c r="I99" s="147"/>
      <c r="J99" s="1362"/>
    </row>
    <row r="100" spans="1:11" ht="13.5" thickBot="1">
      <c r="A100" s="314" t="s">
        <v>9692</v>
      </c>
      <c r="B100" s="1133">
        <v>50</v>
      </c>
      <c r="C100" s="1133">
        <v>50</v>
      </c>
      <c r="D100" s="1133">
        <v>35</v>
      </c>
      <c r="E100" s="1133">
        <v>50</v>
      </c>
      <c r="F100" s="2396">
        <v>14.1</v>
      </c>
      <c r="G100" s="1176">
        <f>ROUND(F100*(1-$G$11),2)</f>
        <v>14.1</v>
      </c>
      <c r="H100" s="1176">
        <f>G100*E100</f>
        <v>705</v>
      </c>
      <c r="I100" s="827"/>
      <c r="J100" s="1362"/>
    </row>
    <row r="101" spans="1:11" ht="13.5" thickBot="1">
      <c r="A101" s="165" t="s">
        <v>10694</v>
      </c>
      <c r="B101" s="2237">
        <v>70</v>
      </c>
      <c r="C101" s="2237">
        <v>70</v>
      </c>
      <c r="D101" s="2237">
        <v>55</v>
      </c>
      <c r="E101" s="2237">
        <v>50</v>
      </c>
      <c r="F101" s="1380">
        <v>32.118000000000002</v>
      </c>
      <c r="G101" s="1199">
        <f t="shared" ref="G101" si="7">ROUND(F101*(1-$G$11),2)</f>
        <v>32.119999999999997</v>
      </c>
      <c r="H101" s="1176">
        <f t="shared" ref="H101:H105" si="8">G101*E101</f>
        <v>1605.9999999999998</v>
      </c>
      <c r="I101" s="2165"/>
      <c r="J101" s="1362"/>
    </row>
    <row r="102" spans="1:11" ht="13.5" thickBot="1">
      <c r="A102" s="165" t="s">
        <v>6655</v>
      </c>
      <c r="B102" s="2237">
        <v>90</v>
      </c>
      <c r="C102" s="2237">
        <v>90</v>
      </c>
      <c r="D102" s="2237">
        <v>40</v>
      </c>
      <c r="E102" s="2237">
        <v>50</v>
      </c>
      <c r="F102" s="1380">
        <v>29.9</v>
      </c>
      <c r="G102" s="2397">
        <f>ROUND($F$102*(1-$G$99),2)</f>
        <v>29.9</v>
      </c>
      <c r="H102" s="1176">
        <f t="shared" si="8"/>
        <v>1495</v>
      </c>
      <c r="I102" s="2165"/>
      <c r="J102" s="1362"/>
      <c r="K102" s="2399"/>
    </row>
    <row r="103" spans="1:11" ht="13.5" thickBot="1">
      <c r="A103" s="165" t="s">
        <v>1279</v>
      </c>
      <c r="B103" s="2237">
        <v>90</v>
      </c>
      <c r="C103" s="2237">
        <v>90</v>
      </c>
      <c r="D103" s="2237">
        <v>65</v>
      </c>
      <c r="E103" s="2237">
        <v>50</v>
      </c>
      <c r="F103" s="1380">
        <v>49.1</v>
      </c>
      <c r="G103" s="2397">
        <f>ROUND($F$103*(1-$G$99),2)</f>
        <v>49.1</v>
      </c>
      <c r="H103" s="1176">
        <f>G103*E103</f>
        <v>2455</v>
      </c>
      <c r="I103" s="2165"/>
      <c r="J103" s="1362"/>
    </row>
    <row r="104" spans="1:11" ht="13.5" thickBot="1">
      <c r="A104" s="165" t="s">
        <v>6653</v>
      </c>
      <c r="B104" s="2237">
        <v>105</v>
      </c>
      <c r="C104" s="2237">
        <v>105</v>
      </c>
      <c r="D104" s="2237">
        <v>90</v>
      </c>
      <c r="E104" s="2237">
        <v>25</v>
      </c>
      <c r="F104" s="1380">
        <v>76.2</v>
      </c>
      <c r="G104" s="2397">
        <f>ROUND($F$104*(1-$G$99),2)</f>
        <v>76.2</v>
      </c>
      <c r="H104" s="1176">
        <f t="shared" si="8"/>
        <v>1905</v>
      </c>
      <c r="I104" s="2165"/>
      <c r="J104" s="1377"/>
    </row>
    <row r="105" spans="1:11" ht="13.5" thickBot="1">
      <c r="A105" s="2423" t="s">
        <v>6654</v>
      </c>
      <c r="B105" s="2436">
        <v>130</v>
      </c>
      <c r="C105" s="2436">
        <v>130</v>
      </c>
      <c r="D105" s="2436">
        <v>100</v>
      </c>
      <c r="E105" s="2436">
        <v>25</v>
      </c>
      <c r="F105" s="1380">
        <v>111.53</v>
      </c>
      <c r="G105" s="2464">
        <f>ROUND($F$105*(1-$G$99),2)</f>
        <v>111.53</v>
      </c>
      <c r="H105" s="2442">
        <f t="shared" si="8"/>
        <v>2788.25</v>
      </c>
      <c r="I105" s="2426"/>
      <c r="J105" s="1377"/>
    </row>
    <row r="106" spans="1:11" ht="13">
      <c r="A106" s="2432"/>
      <c r="B106" s="2438"/>
      <c r="C106" s="2438"/>
      <c r="D106" s="2438"/>
      <c r="E106" s="2438"/>
      <c r="F106" s="2396"/>
      <c r="G106" s="183"/>
      <c r="H106" s="183"/>
      <c r="I106" s="2530"/>
    </row>
    <row r="107" spans="1:11" ht="13.5" thickBot="1">
      <c r="A107" s="2441"/>
      <c r="B107" s="2439"/>
      <c r="C107" s="2439"/>
      <c r="D107" s="2439"/>
      <c r="E107" s="2439"/>
      <c r="F107" s="2398"/>
      <c r="G107" s="194"/>
      <c r="H107" s="194"/>
      <c r="I107" s="2023"/>
    </row>
    <row r="108" spans="1:11" ht="20.25" customHeight="1">
      <c r="A108" s="249"/>
      <c r="B108" s="1375"/>
      <c r="C108" s="2968" t="s">
        <v>4395</v>
      </c>
      <c r="D108" s="2968"/>
      <c r="E108" s="2968"/>
      <c r="F108" s="2968"/>
      <c r="G108" s="2968"/>
      <c r="H108" s="2968"/>
      <c r="I108" s="2969"/>
    </row>
    <row r="109" spans="1:11" ht="12.75" customHeight="1">
      <c r="A109" s="236"/>
      <c r="B109" s="1373"/>
      <c r="C109" s="2971"/>
      <c r="D109" s="2971"/>
      <c r="E109" s="2971"/>
      <c r="F109" s="2971"/>
      <c r="G109" s="2971"/>
      <c r="H109" s="2971"/>
      <c r="I109" s="2972"/>
    </row>
    <row r="110" spans="1:11" ht="12.75" customHeight="1">
      <c r="A110" s="236"/>
      <c r="B110" s="1373"/>
      <c r="C110" s="2971"/>
      <c r="D110" s="2971"/>
      <c r="E110" s="2971"/>
      <c r="F110" s="2971"/>
      <c r="G110" s="2971"/>
      <c r="H110" s="2971"/>
      <c r="I110" s="2972"/>
    </row>
    <row r="111" spans="1:11" ht="12.75" customHeight="1">
      <c r="A111" s="236"/>
      <c r="B111" s="1373"/>
      <c r="C111" s="2971"/>
      <c r="D111" s="2971"/>
      <c r="E111" s="2971"/>
      <c r="F111" s="2971"/>
      <c r="G111" s="2971"/>
      <c r="H111" s="2971"/>
      <c r="I111" s="2972"/>
    </row>
    <row r="112" spans="1:11" ht="12.75" customHeight="1">
      <c r="A112" s="236"/>
      <c r="B112" s="1373"/>
      <c r="C112" s="2971"/>
      <c r="D112" s="2971"/>
      <c r="E112" s="2971"/>
      <c r="F112" s="2971"/>
      <c r="G112" s="2971"/>
      <c r="H112" s="2971"/>
      <c r="I112" s="2972"/>
    </row>
    <row r="113" spans="1:11" ht="31.5" customHeight="1" thickBot="1">
      <c r="A113" s="927" t="s">
        <v>7302</v>
      </c>
      <c r="B113" s="1374"/>
      <c r="C113" s="2974"/>
      <c r="D113" s="2974"/>
      <c r="E113" s="2974"/>
      <c r="F113" s="2974"/>
      <c r="G113" s="2974"/>
      <c r="H113" s="2974"/>
      <c r="I113" s="2975"/>
    </row>
    <row r="114" spans="1:11" ht="34" customHeight="1">
      <c r="A114" s="148" t="s">
        <v>1013</v>
      </c>
      <c r="B114" s="1222" t="s">
        <v>969</v>
      </c>
      <c r="C114" s="255" t="s">
        <v>1014</v>
      </c>
      <c r="D114" s="1223"/>
      <c r="E114" s="969"/>
      <c r="F114" s="1364" t="s">
        <v>10034</v>
      </c>
      <c r="G114" s="1054" t="s">
        <v>2578</v>
      </c>
      <c r="H114" s="2868" t="s">
        <v>493</v>
      </c>
      <c r="I114" s="138" t="s">
        <v>4003</v>
      </c>
    </row>
    <row r="115" spans="1:11" ht="22.5" customHeight="1" thickBot="1">
      <c r="A115" s="149"/>
      <c r="B115" s="257" t="s">
        <v>966</v>
      </c>
      <c r="C115" s="256" t="s">
        <v>967</v>
      </c>
      <c r="D115" s="1210" t="s">
        <v>968</v>
      </c>
      <c r="E115" s="306" t="s">
        <v>2428</v>
      </c>
      <c r="F115" s="1357" t="s">
        <v>264</v>
      </c>
      <c r="G115" s="152">
        <f>'Заказ, cкидки и курсы валют'!$I$12</f>
        <v>0</v>
      </c>
      <c r="H115" s="2946"/>
      <c r="I115" s="147"/>
    </row>
    <row r="116" spans="1:11" ht="13.5" thickBot="1">
      <c r="A116" s="314" t="s">
        <v>6656</v>
      </c>
      <c r="B116" s="1133">
        <v>50</v>
      </c>
      <c r="C116" s="1133">
        <v>50</v>
      </c>
      <c r="D116" s="1133">
        <v>35</v>
      </c>
      <c r="E116" s="1133">
        <v>50</v>
      </c>
      <c r="F116" s="2396">
        <v>14.1</v>
      </c>
      <c r="G116" s="1176">
        <f>ROUND(F116*(1-$G$11),2)</f>
        <v>14.1</v>
      </c>
      <c r="H116" s="1176">
        <f>G116*E116</f>
        <v>705</v>
      </c>
      <c r="I116" s="827"/>
      <c r="J116" s="1362"/>
    </row>
    <row r="117" spans="1:11" ht="13.5" thickBot="1">
      <c r="A117" s="165" t="s">
        <v>10026</v>
      </c>
      <c r="B117" s="2237">
        <v>70</v>
      </c>
      <c r="C117" s="2237">
        <v>70</v>
      </c>
      <c r="D117" s="2237">
        <v>55</v>
      </c>
      <c r="E117" s="2237">
        <v>25</v>
      </c>
      <c r="F117" s="1380">
        <v>32.118000000000002</v>
      </c>
      <c r="G117" s="2236">
        <f>ROUND(F117*(1-$G$11),2)</f>
        <v>32.119999999999997</v>
      </c>
      <c r="H117" s="1176">
        <f>G117*E117</f>
        <v>802.99999999999989</v>
      </c>
      <c r="I117" s="2165"/>
      <c r="J117" s="1362"/>
    </row>
    <row r="118" spans="1:11" ht="13.5" thickBot="1">
      <c r="A118" s="165" t="s">
        <v>10027</v>
      </c>
      <c r="B118" s="2237">
        <v>90</v>
      </c>
      <c r="C118" s="2237">
        <v>90</v>
      </c>
      <c r="D118" s="2237">
        <v>40</v>
      </c>
      <c r="E118" s="2237">
        <v>25</v>
      </c>
      <c r="F118" s="1380">
        <v>29.88</v>
      </c>
      <c r="G118" s="2236">
        <f t="shared" ref="G118:G122" si="9">ROUND(F118*(1-$G$11),2)</f>
        <v>29.88</v>
      </c>
      <c r="H118" s="1176">
        <f>G118*E118</f>
        <v>747</v>
      </c>
      <c r="I118" s="2165"/>
      <c r="J118" s="1362"/>
    </row>
    <row r="119" spans="1:11" ht="13.5" thickBot="1">
      <c r="A119" s="398" t="s">
        <v>6658</v>
      </c>
      <c r="B119" s="2237">
        <v>90</v>
      </c>
      <c r="C119" s="2237">
        <v>90</v>
      </c>
      <c r="D119" s="2237">
        <v>65</v>
      </c>
      <c r="E119" s="2237">
        <v>25</v>
      </c>
      <c r="F119" s="1380">
        <v>49.03</v>
      </c>
      <c r="G119" s="2236">
        <f t="shared" si="9"/>
        <v>49.03</v>
      </c>
      <c r="H119" s="1176">
        <f t="shared" ref="H119:H120" si="10">G119*E119</f>
        <v>1225.75</v>
      </c>
      <c r="I119" s="2165"/>
      <c r="J119" s="1362"/>
    </row>
    <row r="120" spans="1:11" ht="13.5" thickBot="1">
      <c r="A120" s="165" t="s">
        <v>10032</v>
      </c>
      <c r="B120" s="2237">
        <v>105</v>
      </c>
      <c r="C120" s="2237">
        <v>105</v>
      </c>
      <c r="D120" s="2237">
        <v>90</v>
      </c>
      <c r="E120" s="2237">
        <v>25</v>
      </c>
      <c r="F120" s="1380">
        <v>76.2</v>
      </c>
      <c r="G120" s="2236">
        <f t="shared" si="9"/>
        <v>76.2</v>
      </c>
      <c r="H120" s="1176">
        <f t="shared" si="10"/>
        <v>1905</v>
      </c>
      <c r="I120" s="2165"/>
      <c r="J120" s="1362"/>
    </row>
    <row r="121" spans="1:11" ht="13.5" thickBot="1">
      <c r="A121" s="165" t="s">
        <v>1280</v>
      </c>
      <c r="B121" s="2237">
        <v>130</v>
      </c>
      <c r="C121" s="2237">
        <v>130</v>
      </c>
      <c r="D121" s="2237">
        <v>100</v>
      </c>
      <c r="E121" s="2237">
        <v>25</v>
      </c>
      <c r="F121" s="1380">
        <v>111.53</v>
      </c>
      <c r="G121" s="2236">
        <f t="shared" si="9"/>
        <v>111.53</v>
      </c>
      <c r="H121" s="1176">
        <f>G121*E121</f>
        <v>2788.25</v>
      </c>
      <c r="I121" s="2165"/>
      <c r="J121" s="1362"/>
    </row>
    <row r="122" spans="1:11" ht="13.5" thickBot="1">
      <c r="A122" s="182" t="s">
        <v>6657</v>
      </c>
      <c r="B122" s="211">
        <v>140</v>
      </c>
      <c r="C122" s="211">
        <v>140</v>
      </c>
      <c r="D122" s="211">
        <v>140</v>
      </c>
      <c r="E122" s="211">
        <v>25</v>
      </c>
      <c r="F122" s="2398">
        <v>221.73</v>
      </c>
      <c r="G122" s="1184">
        <f t="shared" si="9"/>
        <v>221.73</v>
      </c>
      <c r="H122" s="1176">
        <f>G122*E122</f>
        <v>5543.25</v>
      </c>
      <c r="I122" s="829"/>
      <c r="J122" s="1362"/>
    </row>
    <row r="123" spans="1:11" ht="13">
      <c r="A123" s="880"/>
      <c r="B123" s="12"/>
      <c r="C123" s="12"/>
      <c r="D123" s="12"/>
      <c r="E123" s="12"/>
      <c r="F123" s="1380"/>
      <c r="G123" s="1196"/>
      <c r="H123" s="1196"/>
      <c r="I123" s="2539"/>
      <c r="J123" s="1362"/>
    </row>
    <row r="124" spans="1:11" ht="13.5" thickBot="1">
      <c r="A124" s="880"/>
      <c r="B124" s="12"/>
      <c r="C124" s="12"/>
      <c r="D124" s="12"/>
      <c r="E124" s="12"/>
      <c r="F124" s="1380"/>
      <c r="G124" s="1196"/>
      <c r="H124" s="1196"/>
      <c r="I124" s="2547"/>
      <c r="J124" s="1362"/>
    </row>
    <row r="125" spans="1:11" ht="20">
      <c r="A125" s="249"/>
      <c r="B125" s="319"/>
      <c r="C125" s="2968" t="s">
        <v>4396</v>
      </c>
      <c r="D125" s="2968"/>
      <c r="E125" s="2968"/>
      <c r="F125" s="2968"/>
      <c r="G125" s="2968"/>
      <c r="H125" s="2968"/>
      <c r="I125" s="2969"/>
      <c r="J125" s="1380"/>
    </row>
    <row r="126" spans="1:11" ht="18">
      <c r="A126" s="236"/>
      <c r="B126" s="1096"/>
      <c r="C126" s="2971"/>
      <c r="D126" s="2971"/>
      <c r="E126" s="2971"/>
      <c r="F126" s="2971"/>
      <c r="G126" s="2971"/>
      <c r="H126" s="2971"/>
      <c r="I126" s="2972"/>
      <c r="J126" s="1380"/>
    </row>
    <row r="127" spans="1:11" ht="13">
      <c r="A127" s="236"/>
      <c r="B127" s="16"/>
      <c r="C127" s="2971"/>
      <c r="D127" s="2971"/>
      <c r="E127" s="2971"/>
      <c r="F127" s="2971"/>
      <c r="G127" s="2971"/>
      <c r="H127" s="2971"/>
      <c r="I127" s="2972"/>
      <c r="K127" s="1380"/>
    </row>
    <row r="128" spans="1:11" ht="13">
      <c r="A128" s="236"/>
      <c r="B128" s="16"/>
      <c r="C128" s="2971"/>
      <c r="D128" s="2971"/>
      <c r="E128" s="2971"/>
      <c r="F128" s="2971"/>
      <c r="G128" s="2971"/>
      <c r="H128" s="2971"/>
      <c r="I128" s="2972"/>
      <c r="K128" s="1380"/>
    </row>
    <row r="129" spans="1:11" ht="13">
      <c r="A129" s="236"/>
      <c r="B129" s="16"/>
      <c r="C129" s="2971"/>
      <c r="D129" s="2971"/>
      <c r="E129" s="2971"/>
      <c r="F129" s="2971"/>
      <c r="G129" s="2971"/>
      <c r="H129" s="2971"/>
      <c r="I129" s="2972"/>
      <c r="K129" s="1380"/>
    </row>
    <row r="130" spans="1:11" ht="18.5" thickBot="1">
      <c r="A130" s="927" t="s">
        <v>7302</v>
      </c>
      <c r="B130" s="145"/>
      <c r="C130" s="2974"/>
      <c r="D130" s="2974"/>
      <c r="E130" s="2974"/>
      <c r="F130" s="2974"/>
      <c r="G130" s="2974"/>
      <c r="H130" s="2974"/>
      <c r="I130" s="2975"/>
      <c r="K130" s="1380"/>
    </row>
    <row r="131" spans="1:11" ht="45.25" customHeight="1">
      <c r="A131" s="156" t="s">
        <v>1013</v>
      </c>
      <c r="B131" s="1204" t="s">
        <v>969</v>
      </c>
      <c r="C131" s="250" t="s">
        <v>1014</v>
      </c>
      <c r="D131" s="1205"/>
      <c r="E131" s="373" t="s">
        <v>2923</v>
      </c>
      <c r="F131" s="1355" t="s">
        <v>10034</v>
      </c>
      <c r="G131" s="159" t="s">
        <v>2578</v>
      </c>
      <c r="H131" s="2873" t="s">
        <v>493</v>
      </c>
      <c r="I131" s="160" t="s">
        <v>4003</v>
      </c>
    </row>
    <row r="132" spans="1:11" ht="26.25" customHeight="1" thickBot="1">
      <c r="A132" s="149"/>
      <c r="B132" s="257" t="s">
        <v>966</v>
      </c>
      <c r="C132" s="256" t="s">
        <v>967</v>
      </c>
      <c r="D132" s="1210" t="s">
        <v>968</v>
      </c>
      <c r="E132" s="306" t="s">
        <v>2428</v>
      </c>
      <c r="F132" s="1357" t="s">
        <v>264</v>
      </c>
      <c r="G132" s="152">
        <f>'Заказ, cкидки и курсы валют'!$I$12</f>
        <v>0</v>
      </c>
      <c r="H132" s="2946"/>
      <c r="I132" s="147"/>
    </row>
    <row r="133" spans="1:11" ht="17.5" customHeight="1">
      <c r="A133" s="165" t="s">
        <v>6659</v>
      </c>
      <c r="B133" s="11">
        <v>50</v>
      </c>
      <c r="C133" s="11">
        <v>50</v>
      </c>
      <c r="D133" s="11">
        <v>35</v>
      </c>
      <c r="E133" s="11">
        <v>20</v>
      </c>
      <c r="F133" s="1380">
        <v>29.98</v>
      </c>
      <c r="G133" s="1198">
        <f>ROUND(F133*(1-$G$11),2)</f>
        <v>29.98</v>
      </c>
      <c r="H133" s="1199">
        <f>G133*E133</f>
        <v>599.6</v>
      </c>
      <c r="I133" s="168"/>
    </row>
    <row r="134" spans="1:11" ht="14.5" customHeight="1">
      <c r="A134" s="165" t="s">
        <v>6660</v>
      </c>
      <c r="B134" s="11">
        <v>60</v>
      </c>
      <c r="C134" s="11">
        <v>60</v>
      </c>
      <c r="D134" s="11">
        <v>45</v>
      </c>
      <c r="E134" s="11">
        <v>20</v>
      </c>
      <c r="F134" s="1380">
        <v>44.7</v>
      </c>
      <c r="G134" s="1198">
        <f>ROUND(F134*(1-$G$11),2)</f>
        <v>44.7</v>
      </c>
      <c r="H134" s="1199">
        <f t="shared" ref="H134:H140" si="11">G134*E134</f>
        <v>894</v>
      </c>
      <c r="I134" s="168"/>
    </row>
    <row r="135" spans="1:11" ht="13">
      <c r="A135" s="165" t="s">
        <v>6661</v>
      </c>
      <c r="B135" s="11">
        <v>70</v>
      </c>
      <c r="C135" s="11">
        <v>70</v>
      </c>
      <c r="D135" s="11">
        <v>55</v>
      </c>
      <c r="E135" s="11">
        <v>20</v>
      </c>
      <c r="F135" s="1380">
        <v>60.7</v>
      </c>
      <c r="G135" s="1198">
        <f t="shared" ref="G135:G140" si="12">ROUND(F135*(1-$G$11),2)</f>
        <v>60.7</v>
      </c>
      <c r="H135" s="1199">
        <f t="shared" si="11"/>
        <v>1214</v>
      </c>
      <c r="I135" s="168"/>
    </row>
    <row r="136" spans="1:11" ht="13">
      <c r="A136" s="165" t="s">
        <v>9435</v>
      </c>
      <c r="B136" s="11">
        <v>90</v>
      </c>
      <c r="C136" s="11">
        <v>50</v>
      </c>
      <c r="D136" s="11">
        <v>55</v>
      </c>
      <c r="E136" s="11">
        <v>20</v>
      </c>
      <c r="F136" s="1380">
        <v>60.7</v>
      </c>
      <c r="G136" s="1198">
        <f t="shared" si="12"/>
        <v>60.7</v>
      </c>
      <c r="H136" s="1199">
        <f t="shared" si="11"/>
        <v>1214</v>
      </c>
      <c r="I136" s="168"/>
    </row>
    <row r="137" spans="1:11" ht="13">
      <c r="A137" s="165" t="s">
        <v>6662</v>
      </c>
      <c r="B137" s="11">
        <v>90</v>
      </c>
      <c r="C137" s="11">
        <v>90</v>
      </c>
      <c r="D137" s="11">
        <v>65</v>
      </c>
      <c r="E137" s="11">
        <v>20</v>
      </c>
      <c r="F137" s="1380">
        <v>89.9</v>
      </c>
      <c r="G137" s="1198">
        <f t="shared" si="12"/>
        <v>89.9</v>
      </c>
      <c r="H137" s="1199">
        <f t="shared" si="11"/>
        <v>1798</v>
      </c>
      <c r="I137" s="168"/>
    </row>
    <row r="138" spans="1:11" ht="13">
      <c r="A138" s="165" t="s">
        <v>9434</v>
      </c>
      <c r="B138" s="11">
        <v>105</v>
      </c>
      <c r="C138" s="11">
        <v>105</v>
      </c>
      <c r="D138" s="11">
        <v>90</v>
      </c>
      <c r="E138" s="11">
        <v>20</v>
      </c>
      <c r="F138" s="1380">
        <v>142.88999999999999</v>
      </c>
      <c r="G138" s="1198">
        <f t="shared" si="12"/>
        <v>142.88999999999999</v>
      </c>
      <c r="H138" s="1199">
        <f t="shared" si="11"/>
        <v>2857.7999999999997</v>
      </c>
      <c r="I138" s="168"/>
    </row>
    <row r="139" spans="1:11" ht="13">
      <c r="A139" s="452" t="s">
        <v>6663</v>
      </c>
      <c r="B139" s="1212">
        <v>130</v>
      </c>
      <c r="C139" s="1212">
        <v>130</v>
      </c>
      <c r="D139" s="1212">
        <v>90</v>
      </c>
      <c r="E139" s="1212">
        <v>20</v>
      </c>
      <c r="F139" s="1380">
        <v>179.19</v>
      </c>
      <c r="G139" s="1214">
        <f t="shared" si="12"/>
        <v>179.19</v>
      </c>
      <c r="H139" s="1199">
        <f t="shared" si="11"/>
        <v>3583.8</v>
      </c>
      <c r="I139" s="242"/>
    </row>
    <row r="140" spans="1:11" ht="13.5" thickBot="1">
      <c r="A140" s="2465" t="s">
        <v>6664</v>
      </c>
      <c r="B140" s="2436">
        <v>145</v>
      </c>
      <c r="C140" s="2436">
        <v>145</v>
      </c>
      <c r="D140" s="2436">
        <v>65</v>
      </c>
      <c r="E140" s="2436">
        <v>20</v>
      </c>
      <c r="F140" s="1380">
        <v>154.86000000000001</v>
      </c>
      <c r="G140" s="2466">
        <f t="shared" si="12"/>
        <v>154.86000000000001</v>
      </c>
      <c r="H140" s="1237">
        <f t="shared" si="11"/>
        <v>3097.2000000000003</v>
      </c>
      <c r="I140" s="2076"/>
    </row>
    <row r="141" spans="1:11">
      <c r="A141" s="2467"/>
      <c r="B141" s="2455"/>
      <c r="C141" s="2455"/>
      <c r="D141" s="2455"/>
      <c r="E141" s="2455"/>
      <c r="F141" s="2468"/>
      <c r="G141" s="2435"/>
      <c r="H141" s="2469"/>
      <c r="I141" s="2546"/>
    </row>
    <row r="142" spans="1:11" ht="13" thickBot="1">
      <c r="A142" s="2470"/>
      <c r="B142" s="2429"/>
      <c r="C142" s="2429"/>
      <c r="D142" s="2429"/>
      <c r="E142" s="2429"/>
      <c r="F142" s="2430"/>
      <c r="G142" s="2431"/>
      <c r="H142" s="194"/>
      <c r="I142" s="2023"/>
    </row>
    <row r="143" spans="1:11" ht="20">
      <c r="A143" s="249"/>
      <c r="B143" s="319"/>
      <c r="C143" s="2968" t="s">
        <v>1060</v>
      </c>
      <c r="D143" s="2968"/>
      <c r="E143" s="2968"/>
      <c r="F143" s="2968"/>
      <c r="G143" s="2968"/>
      <c r="H143" s="2968"/>
      <c r="I143" s="2969"/>
    </row>
    <row r="144" spans="1:11">
      <c r="A144" s="236"/>
      <c r="B144" s="16"/>
      <c r="C144" s="2971"/>
      <c r="D144" s="2971"/>
      <c r="E144" s="2971"/>
      <c r="F144" s="2971"/>
      <c r="G144" s="2971"/>
      <c r="H144" s="2971"/>
      <c r="I144" s="2972"/>
    </row>
    <row r="145" spans="1:13">
      <c r="A145" s="236"/>
      <c r="B145" s="16"/>
      <c r="C145" s="2971"/>
      <c r="D145" s="2971"/>
      <c r="E145" s="2971"/>
      <c r="F145" s="2971"/>
      <c r="G145" s="2971"/>
      <c r="H145" s="2971"/>
      <c r="I145" s="2972"/>
    </row>
    <row r="146" spans="1:13">
      <c r="A146" s="236"/>
      <c r="B146" s="16"/>
      <c r="C146" s="2971"/>
      <c r="D146" s="2971"/>
      <c r="E146" s="2971"/>
      <c r="F146" s="2971"/>
      <c r="G146" s="2971"/>
      <c r="H146" s="2971"/>
      <c r="I146" s="2972"/>
    </row>
    <row r="147" spans="1:13">
      <c r="A147" s="236"/>
      <c r="B147" s="16"/>
      <c r="C147" s="2971"/>
      <c r="D147" s="2971"/>
      <c r="E147" s="2971"/>
      <c r="F147" s="2971"/>
      <c r="G147" s="2971"/>
      <c r="H147" s="2971"/>
      <c r="I147" s="2972"/>
    </row>
    <row r="148" spans="1:13" ht="30.75" customHeight="1" thickBot="1">
      <c r="A148" s="927" t="s">
        <v>7302</v>
      </c>
      <c r="B148" s="145"/>
      <c r="C148" s="2974"/>
      <c r="D148" s="2974"/>
      <c r="E148" s="2974"/>
      <c r="F148" s="2974"/>
      <c r="G148" s="2974"/>
      <c r="H148" s="2974"/>
      <c r="I148" s="2975"/>
    </row>
    <row r="149" spans="1:13" ht="21.5" thickBot="1">
      <c r="A149" s="156" t="s">
        <v>1013</v>
      </c>
      <c r="B149" s="1204">
        <v>50</v>
      </c>
      <c r="C149" s="250" t="s">
        <v>1014</v>
      </c>
      <c r="D149" s="1205"/>
      <c r="E149" s="373" t="s">
        <v>2923</v>
      </c>
      <c r="F149" s="1360" t="s">
        <v>10034</v>
      </c>
      <c r="G149" s="1335" t="s">
        <v>2578</v>
      </c>
      <c r="H149" s="2873" t="s">
        <v>493</v>
      </c>
      <c r="I149" s="160" t="s">
        <v>4003</v>
      </c>
    </row>
    <row r="150" spans="1:13" ht="13" thickBot="1">
      <c r="A150" s="149"/>
      <c r="B150" s="855" t="s">
        <v>966</v>
      </c>
      <c r="C150" s="856" t="s">
        <v>967</v>
      </c>
      <c r="D150" s="1206" t="s">
        <v>968</v>
      </c>
      <c r="E150" s="374" t="s">
        <v>2428</v>
      </c>
      <c r="F150" s="1361" t="s">
        <v>264</v>
      </c>
      <c r="G150" s="1317">
        <f>'Заказ, cкидки и курсы валют'!$I$12</f>
        <v>0</v>
      </c>
      <c r="H150" s="2869"/>
      <c r="I150" s="252"/>
    </row>
    <row r="151" spans="1:13" ht="20.25" customHeight="1">
      <c r="A151" s="2405" t="s">
        <v>6665</v>
      </c>
      <c r="B151" s="2419">
        <v>30</v>
      </c>
      <c r="C151" s="2419">
        <v>30</v>
      </c>
      <c r="D151" s="2419">
        <v>30</v>
      </c>
      <c r="E151" s="2420">
        <v>200</v>
      </c>
      <c r="F151" s="2403">
        <v>9.4700000000000006</v>
      </c>
      <c r="G151" s="2409">
        <f>ROUND(F151*(1-$G$11),2)</f>
        <v>9.4700000000000006</v>
      </c>
      <c r="H151" s="2404">
        <f t="shared" ref="H151:H153" si="13">G151*E151</f>
        <v>1894.0000000000002</v>
      </c>
      <c r="I151" s="972"/>
    </row>
    <row r="152" spans="1:13" ht="13.5" customHeight="1">
      <c r="A152" s="2400" t="s">
        <v>9808</v>
      </c>
      <c r="B152" s="2401">
        <v>40</v>
      </c>
      <c r="C152" s="2401">
        <v>40</v>
      </c>
      <c r="D152" s="2401">
        <v>20</v>
      </c>
      <c r="E152" s="2402">
        <v>200</v>
      </c>
      <c r="F152" s="2403">
        <v>8.9</v>
      </c>
      <c r="G152" s="2404">
        <f t="shared" ref="G152:G158" si="14">ROUND(F152*(1-$G$11),2)</f>
        <v>8.9</v>
      </c>
      <c r="H152" s="2404">
        <f t="shared" si="13"/>
        <v>1780</v>
      </c>
      <c r="I152" s="974"/>
    </row>
    <row r="153" spans="1:13" ht="13.5" customHeight="1">
      <c r="A153" s="2400" t="s">
        <v>3940</v>
      </c>
      <c r="B153" s="2401">
        <v>40</v>
      </c>
      <c r="C153" s="2401">
        <v>40</v>
      </c>
      <c r="D153" s="2401">
        <v>30</v>
      </c>
      <c r="E153" s="2402">
        <v>200</v>
      </c>
      <c r="F153" s="2403">
        <v>14.85</v>
      </c>
      <c r="G153" s="2404">
        <f t="shared" si="14"/>
        <v>14.85</v>
      </c>
      <c r="H153" s="2404">
        <f t="shared" si="13"/>
        <v>2970</v>
      </c>
      <c r="I153" s="974"/>
      <c r="K153" s="1380"/>
      <c r="M153" s="1378"/>
    </row>
    <row r="154" spans="1:13" ht="13.5" customHeight="1">
      <c r="A154" s="2400" t="s">
        <v>12458</v>
      </c>
      <c r="B154" s="847">
        <v>40</v>
      </c>
      <c r="C154" s="847">
        <v>40</v>
      </c>
      <c r="D154" s="847">
        <v>40</v>
      </c>
      <c r="E154" s="848">
        <v>100</v>
      </c>
      <c r="F154" s="2403">
        <v>14.03</v>
      </c>
      <c r="G154" s="2404">
        <f t="shared" si="14"/>
        <v>14.03</v>
      </c>
      <c r="H154" s="2404">
        <f>G154*E154</f>
        <v>1403</v>
      </c>
      <c r="I154" s="825"/>
      <c r="K154" s="1380"/>
      <c r="M154" s="1378"/>
    </row>
    <row r="155" spans="1:13" ht="13.5" customHeight="1">
      <c r="A155" s="2400" t="s">
        <v>12459</v>
      </c>
      <c r="B155" s="847">
        <v>40</v>
      </c>
      <c r="C155" s="847">
        <v>40</v>
      </c>
      <c r="D155" s="847">
        <v>50</v>
      </c>
      <c r="E155" s="848">
        <v>200</v>
      </c>
      <c r="F155" s="1380">
        <v>17.54</v>
      </c>
      <c r="G155" s="1178">
        <f t="shared" si="14"/>
        <v>17.54</v>
      </c>
      <c r="H155" s="2404">
        <f t="shared" ref="H155:H218" si="15">G155*E155</f>
        <v>3508</v>
      </c>
      <c r="I155" s="825"/>
      <c r="K155" s="1380"/>
      <c r="M155" s="1378"/>
    </row>
    <row r="156" spans="1:13" ht="13.5" customHeight="1">
      <c r="A156" s="2400" t="s">
        <v>9468</v>
      </c>
      <c r="B156" s="847">
        <v>40</v>
      </c>
      <c r="C156" s="847">
        <v>40</v>
      </c>
      <c r="D156" s="847">
        <v>60</v>
      </c>
      <c r="E156" s="848">
        <v>50</v>
      </c>
      <c r="F156" s="1380">
        <v>21.04</v>
      </c>
      <c r="G156" s="1178">
        <f t="shared" si="14"/>
        <v>21.04</v>
      </c>
      <c r="H156" s="2404">
        <f t="shared" si="15"/>
        <v>1052</v>
      </c>
      <c r="I156" s="825"/>
      <c r="K156" s="1380"/>
      <c r="M156" s="1378"/>
    </row>
    <row r="157" spans="1:13" ht="13.5" customHeight="1">
      <c r="A157" s="2400" t="s">
        <v>1281</v>
      </c>
      <c r="B157" s="847">
        <v>40</v>
      </c>
      <c r="C157" s="847">
        <v>40</v>
      </c>
      <c r="D157" s="847">
        <v>80</v>
      </c>
      <c r="E157" s="848">
        <v>100</v>
      </c>
      <c r="F157" s="1380">
        <v>28.06</v>
      </c>
      <c r="G157" s="1178">
        <f t="shared" si="14"/>
        <v>28.06</v>
      </c>
      <c r="H157" s="2404">
        <f t="shared" si="15"/>
        <v>2806</v>
      </c>
      <c r="I157" s="825"/>
      <c r="K157" s="1380"/>
      <c r="M157" s="1378"/>
    </row>
    <row r="158" spans="1:13" ht="13.5" customHeight="1">
      <c r="A158" s="2400" t="s">
        <v>9469</v>
      </c>
      <c r="B158" s="847">
        <v>40</v>
      </c>
      <c r="C158" s="847">
        <v>40</v>
      </c>
      <c r="D158" s="847">
        <v>100</v>
      </c>
      <c r="E158" s="848">
        <v>100</v>
      </c>
      <c r="F158" s="1380">
        <v>39.76</v>
      </c>
      <c r="G158" s="1178">
        <f t="shared" si="14"/>
        <v>39.76</v>
      </c>
      <c r="H158" s="2404">
        <f t="shared" si="15"/>
        <v>3976</v>
      </c>
      <c r="I158" s="825"/>
      <c r="K158" s="1380"/>
      <c r="M158" s="1378"/>
    </row>
    <row r="159" spans="1:13" ht="13.5" customHeight="1">
      <c r="A159" s="2400" t="s">
        <v>10021</v>
      </c>
      <c r="B159" s="847">
        <v>40</v>
      </c>
      <c r="C159" s="847">
        <v>40</v>
      </c>
      <c r="D159" s="847">
        <v>120</v>
      </c>
      <c r="E159" s="848">
        <v>50</v>
      </c>
      <c r="F159" s="1380">
        <v>46.61</v>
      </c>
      <c r="G159" s="1178">
        <f>ROUND(F159*(1-$G$11),2)</f>
        <v>46.61</v>
      </c>
      <c r="H159" s="2404">
        <f t="shared" si="15"/>
        <v>2330.5</v>
      </c>
      <c r="I159" s="825"/>
      <c r="K159" s="1380"/>
      <c r="M159" s="1378"/>
    </row>
    <row r="160" spans="1:13" ht="13.5" customHeight="1">
      <c r="A160" s="2400" t="s">
        <v>10020</v>
      </c>
      <c r="B160" s="847">
        <v>40</v>
      </c>
      <c r="C160" s="847">
        <v>40</v>
      </c>
      <c r="D160" s="847">
        <v>140</v>
      </c>
      <c r="E160" s="848">
        <v>100</v>
      </c>
      <c r="F160" s="1380">
        <v>53.56</v>
      </c>
      <c r="G160" s="1178">
        <f t="shared" ref="G160:G195" si="16">ROUND(F160*(1-$G$11),2)</f>
        <v>53.56</v>
      </c>
      <c r="H160" s="2404">
        <f t="shared" si="15"/>
        <v>5356</v>
      </c>
      <c r="I160" s="825"/>
      <c r="K160" s="1380"/>
      <c r="M160" s="1378"/>
    </row>
    <row r="161" spans="1:13" ht="13.5" customHeight="1">
      <c r="A161" s="2400" t="s">
        <v>6587</v>
      </c>
      <c r="B161" s="847">
        <v>40</v>
      </c>
      <c r="C161" s="847">
        <v>40</v>
      </c>
      <c r="D161" s="847">
        <v>160</v>
      </c>
      <c r="E161" s="848">
        <v>50</v>
      </c>
      <c r="F161" s="1380">
        <v>60.17</v>
      </c>
      <c r="G161" s="1178">
        <f t="shared" si="16"/>
        <v>60.17</v>
      </c>
      <c r="H161" s="2404">
        <f t="shared" si="15"/>
        <v>3008.5</v>
      </c>
      <c r="I161" s="825"/>
      <c r="K161" s="1380"/>
      <c r="M161" s="1378"/>
    </row>
    <row r="162" spans="1:13" ht="13.5" customHeight="1">
      <c r="A162" s="2400" t="s">
        <v>12460</v>
      </c>
      <c r="B162" s="847">
        <v>40</v>
      </c>
      <c r="C162" s="847">
        <v>40</v>
      </c>
      <c r="D162" s="847">
        <v>200</v>
      </c>
      <c r="E162" s="848">
        <v>50</v>
      </c>
      <c r="F162" s="1380">
        <v>73.88</v>
      </c>
      <c r="G162" s="1178">
        <f t="shared" si="16"/>
        <v>73.88</v>
      </c>
      <c r="H162" s="2404">
        <f t="shared" si="15"/>
        <v>3694</v>
      </c>
      <c r="I162" s="825"/>
      <c r="K162" s="1380"/>
      <c r="M162" s="1378"/>
    </row>
    <row r="163" spans="1:13" ht="13.5" customHeight="1">
      <c r="A163" s="2400" t="s">
        <v>1282</v>
      </c>
      <c r="B163" s="847">
        <v>40</v>
      </c>
      <c r="C163" s="847">
        <v>40</v>
      </c>
      <c r="D163" s="847">
        <v>240</v>
      </c>
      <c r="E163" s="848">
        <v>25</v>
      </c>
      <c r="F163" s="1380">
        <v>87.58</v>
      </c>
      <c r="G163" s="1178">
        <f t="shared" si="16"/>
        <v>87.58</v>
      </c>
      <c r="H163" s="2404">
        <f t="shared" si="15"/>
        <v>2189.5</v>
      </c>
      <c r="I163" s="825"/>
      <c r="K163" s="1380"/>
      <c r="M163" s="1378"/>
    </row>
    <row r="164" spans="1:13" ht="13.5" customHeight="1">
      <c r="A164" s="2400" t="s">
        <v>6588</v>
      </c>
      <c r="B164" s="847">
        <v>40</v>
      </c>
      <c r="C164" s="847">
        <v>40</v>
      </c>
      <c r="D164" s="847">
        <v>300</v>
      </c>
      <c r="E164" s="848">
        <v>25</v>
      </c>
      <c r="F164" s="1380">
        <v>109.23</v>
      </c>
      <c r="G164" s="1178">
        <f t="shared" si="16"/>
        <v>109.23</v>
      </c>
      <c r="H164" s="2404">
        <f t="shared" si="15"/>
        <v>2730.75</v>
      </c>
      <c r="I164" s="825"/>
      <c r="K164" s="1380"/>
      <c r="M164" s="1378"/>
    </row>
    <row r="165" spans="1:13" ht="13.5" customHeight="1">
      <c r="A165" s="2400" t="s">
        <v>6598</v>
      </c>
      <c r="B165" s="2401">
        <v>40</v>
      </c>
      <c r="C165" s="2401">
        <v>40</v>
      </c>
      <c r="D165" s="2401">
        <v>400</v>
      </c>
      <c r="E165" s="2402">
        <v>10</v>
      </c>
      <c r="F165" s="2403">
        <v>145.5</v>
      </c>
      <c r="G165" s="2404">
        <f t="shared" si="16"/>
        <v>145.5</v>
      </c>
      <c r="H165" s="2404">
        <f t="shared" si="15"/>
        <v>1455</v>
      </c>
      <c r="I165" s="974"/>
      <c r="K165" s="1380"/>
      <c r="M165" s="1378"/>
    </row>
    <row r="166" spans="1:13" ht="13.5" customHeight="1">
      <c r="A166" s="2400" t="s">
        <v>6599</v>
      </c>
      <c r="B166" s="2401">
        <v>40</v>
      </c>
      <c r="C166" s="2401">
        <v>40</v>
      </c>
      <c r="D166" s="2401">
        <v>500</v>
      </c>
      <c r="E166" s="2402">
        <v>10</v>
      </c>
      <c r="F166" s="2403">
        <v>181.75</v>
      </c>
      <c r="G166" s="2404">
        <f t="shared" si="16"/>
        <v>181.75</v>
      </c>
      <c r="H166" s="2404">
        <f>G166*E166</f>
        <v>1817.5</v>
      </c>
      <c r="I166" s="974"/>
      <c r="K166" s="1380"/>
      <c r="M166" s="1378"/>
    </row>
    <row r="167" spans="1:13" ht="13.5" customHeight="1">
      <c r="A167" s="2400" t="s">
        <v>6600</v>
      </c>
      <c r="B167" s="2401">
        <v>40</v>
      </c>
      <c r="C167" s="2401">
        <v>40</v>
      </c>
      <c r="D167" s="2401">
        <v>600</v>
      </c>
      <c r="E167" s="2402">
        <v>10</v>
      </c>
      <c r="F167" s="2403">
        <v>229.58</v>
      </c>
      <c r="G167" s="2404">
        <f t="shared" si="16"/>
        <v>229.58</v>
      </c>
      <c r="H167" s="2404">
        <f t="shared" si="15"/>
        <v>2295.8000000000002</v>
      </c>
      <c r="I167" s="974"/>
      <c r="K167" s="1380"/>
      <c r="M167" s="1378"/>
    </row>
    <row r="168" spans="1:13" ht="13.5" customHeight="1">
      <c r="A168" s="2400" t="s">
        <v>6601</v>
      </c>
      <c r="B168" s="2401">
        <v>40</v>
      </c>
      <c r="C168" s="2401">
        <v>40</v>
      </c>
      <c r="D168" s="2401">
        <v>800</v>
      </c>
      <c r="E168" s="2402">
        <v>10</v>
      </c>
      <c r="F168" s="2403">
        <v>306.11</v>
      </c>
      <c r="G168" s="2404">
        <f t="shared" si="16"/>
        <v>306.11</v>
      </c>
      <c r="H168" s="2404">
        <f t="shared" si="15"/>
        <v>3061.1000000000004</v>
      </c>
      <c r="I168" s="974"/>
      <c r="K168" s="1380"/>
      <c r="M168" s="1378"/>
    </row>
    <row r="169" spans="1:13" ht="13.5" customHeight="1">
      <c r="A169" s="2406" t="s">
        <v>9693</v>
      </c>
      <c r="B169" s="847">
        <v>50</v>
      </c>
      <c r="C169" s="847">
        <v>50</v>
      </c>
      <c r="D169" s="847">
        <v>40</v>
      </c>
      <c r="E169" s="848">
        <v>100</v>
      </c>
      <c r="F169" s="1380">
        <v>17.72</v>
      </c>
      <c r="G169" s="1178">
        <f t="shared" si="16"/>
        <v>17.72</v>
      </c>
      <c r="H169" s="2404">
        <f t="shared" si="15"/>
        <v>1772</v>
      </c>
      <c r="I169" s="825"/>
      <c r="K169" s="1380"/>
      <c r="M169" s="1378"/>
    </row>
    <row r="170" spans="1:13" ht="13.5" customHeight="1">
      <c r="A170" s="2400" t="s">
        <v>6666</v>
      </c>
      <c r="B170" s="847">
        <v>50</v>
      </c>
      <c r="C170" s="847">
        <v>50</v>
      </c>
      <c r="D170" s="847">
        <v>50</v>
      </c>
      <c r="E170" s="848">
        <v>50</v>
      </c>
      <c r="F170" s="1380">
        <v>22.15</v>
      </c>
      <c r="G170" s="1178">
        <f t="shared" si="16"/>
        <v>22.15</v>
      </c>
      <c r="H170" s="2404">
        <f t="shared" si="15"/>
        <v>1107.5</v>
      </c>
      <c r="I170" s="825"/>
      <c r="K170" s="1380"/>
      <c r="M170" s="1378"/>
    </row>
    <row r="171" spans="1:13" ht="13.5" customHeight="1">
      <c r="A171" s="2400" t="s">
        <v>6667</v>
      </c>
      <c r="B171" s="847">
        <v>50</v>
      </c>
      <c r="C171" s="847">
        <v>50</v>
      </c>
      <c r="D171" s="847">
        <v>60</v>
      </c>
      <c r="E171" s="848">
        <v>100</v>
      </c>
      <c r="F171" s="1380">
        <v>26.58</v>
      </c>
      <c r="G171" s="1178">
        <f t="shared" si="16"/>
        <v>26.58</v>
      </c>
      <c r="H171" s="2404">
        <f>G171*E171</f>
        <v>2658</v>
      </c>
      <c r="I171" s="825"/>
      <c r="K171" s="1380"/>
      <c r="M171" s="1378"/>
    </row>
    <row r="172" spans="1:13" ht="13.5" customHeight="1">
      <c r="A172" s="2400" t="s">
        <v>12461</v>
      </c>
      <c r="B172" s="847">
        <v>50</v>
      </c>
      <c r="C172" s="847">
        <v>50</v>
      </c>
      <c r="D172" s="847">
        <v>80</v>
      </c>
      <c r="E172" s="848">
        <v>100</v>
      </c>
      <c r="F172" s="1380">
        <v>35.44</v>
      </c>
      <c r="G172" s="1178">
        <f t="shared" si="16"/>
        <v>35.44</v>
      </c>
      <c r="H172" s="2404">
        <f t="shared" si="15"/>
        <v>3544</v>
      </c>
      <c r="I172" s="825"/>
      <c r="K172" s="1380"/>
      <c r="M172" s="1378"/>
    </row>
    <row r="173" spans="1:13" ht="13.5" customHeight="1">
      <c r="A173" s="2400" t="s">
        <v>6606</v>
      </c>
      <c r="B173" s="2401">
        <v>50</v>
      </c>
      <c r="C173" s="2401">
        <v>50</v>
      </c>
      <c r="D173" s="2401">
        <v>1000</v>
      </c>
      <c r="E173" s="2402">
        <v>5</v>
      </c>
      <c r="F173" s="2403">
        <v>478.29</v>
      </c>
      <c r="G173" s="2404">
        <f t="shared" si="16"/>
        <v>478.29</v>
      </c>
      <c r="H173" s="2404">
        <f t="shared" si="15"/>
        <v>2391.4500000000003</v>
      </c>
      <c r="I173" s="974"/>
      <c r="K173" s="1380"/>
      <c r="M173" s="1378"/>
    </row>
    <row r="174" spans="1:13" ht="13.5" customHeight="1">
      <c r="A174" s="2400" t="s">
        <v>6668</v>
      </c>
      <c r="B174" s="847">
        <v>50</v>
      </c>
      <c r="C174" s="847">
        <v>50</v>
      </c>
      <c r="D174" s="847">
        <v>100</v>
      </c>
      <c r="E174" s="848">
        <v>25</v>
      </c>
      <c r="F174" s="1380">
        <v>48.78</v>
      </c>
      <c r="G174" s="1178">
        <f t="shared" si="16"/>
        <v>48.78</v>
      </c>
      <c r="H174" s="2404">
        <f t="shared" si="15"/>
        <v>1219.5</v>
      </c>
      <c r="I174" s="825"/>
      <c r="K174" s="1380"/>
      <c r="M174" s="1378"/>
    </row>
    <row r="175" spans="1:13" ht="13.5" customHeight="1">
      <c r="A175" s="2400" t="s">
        <v>6607</v>
      </c>
      <c r="B175" s="2401">
        <v>50</v>
      </c>
      <c r="C175" s="2401">
        <v>50</v>
      </c>
      <c r="D175" s="2401">
        <v>1200</v>
      </c>
      <c r="E175" s="2402">
        <v>5</v>
      </c>
      <c r="F175" s="2403">
        <v>573.95000000000005</v>
      </c>
      <c r="G175" s="2404">
        <f t="shared" si="16"/>
        <v>573.95000000000005</v>
      </c>
      <c r="H175" s="2404">
        <f>G175*E175</f>
        <v>2869.75</v>
      </c>
      <c r="I175" s="974"/>
      <c r="K175" s="1380"/>
      <c r="M175" s="1378"/>
    </row>
    <row r="176" spans="1:13" ht="13.5" customHeight="1">
      <c r="A176" s="2400" t="s">
        <v>6589</v>
      </c>
      <c r="B176" s="2401">
        <v>50</v>
      </c>
      <c r="C176" s="2401">
        <v>50</v>
      </c>
      <c r="D176" s="2401">
        <v>140</v>
      </c>
      <c r="E176" s="2402">
        <v>50</v>
      </c>
      <c r="F176" s="2403">
        <v>66.2</v>
      </c>
      <c r="G176" s="2404">
        <f t="shared" si="16"/>
        <v>66.2</v>
      </c>
      <c r="H176" s="2404">
        <f t="shared" si="15"/>
        <v>3310</v>
      </c>
      <c r="I176" s="974"/>
      <c r="K176" s="1380"/>
      <c r="M176" s="1378"/>
    </row>
    <row r="177" spans="1:13" ht="13.5" customHeight="1">
      <c r="A177" s="2400" t="s">
        <v>6608</v>
      </c>
      <c r="B177" s="2401">
        <v>50</v>
      </c>
      <c r="C177" s="2401">
        <v>50</v>
      </c>
      <c r="D177" s="2401">
        <v>1500</v>
      </c>
      <c r="E177" s="2402">
        <v>5</v>
      </c>
      <c r="F177" s="2403">
        <v>717.43</v>
      </c>
      <c r="G177" s="2404">
        <f>ROUND(F177*(1-$G$11),2)</f>
        <v>717.43</v>
      </c>
      <c r="H177" s="2404">
        <f t="shared" si="15"/>
        <v>3587.1499999999996</v>
      </c>
      <c r="I177" s="974"/>
      <c r="K177" s="1380"/>
      <c r="M177" s="1378"/>
    </row>
    <row r="178" spans="1:13" ht="13.5" customHeight="1">
      <c r="A178" s="2400" t="s">
        <v>6590</v>
      </c>
      <c r="B178" s="2401">
        <v>50</v>
      </c>
      <c r="C178" s="2401">
        <v>50</v>
      </c>
      <c r="D178" s="2401">
        <v>160</v>
      </c>
      <c r="E178" s="2402">
        <v>25</v>
      </c>
      <c r="F178" s="2403">
        <v>74.64</v>
      </c>
      <c r="G178" s="2404">
        <f t="shared" si="16"/>
        <v>74.64</v>
      </c>
      <c r="H178" s="2404">
        <f t="shared" si="15"/>
        <v>1866</v>
      </c>
      <c r="I178" s="974"/>
      <c r="K178" s="1380"/>
      <c r="M178" s="1378"/>
    </row>
    <row r="179" spans="1:13" ht="13.5" customHeight="1">
      <c r="A179" s="2400" t="s">
        <v>6609</v>
      </c>
      <c r="B179" s="2401">
        <v>50</v>
      </c>
      <c r="C179" s="2401">
        <v>50</v>
      </c>
      <c r="D179" s="2401">
        <v>2000</v>
      </c>
      <c r="E179" s="2402">
        <v>5</v>
      </c>
      <c r="F179" s="2403">
        <v>956.58</v>
      </c>
      <c r="G179" s="2404">
        <f t="shared" si="16"/>
        <v>956.58</v>
      </c>
      <c r="H179" s="2404">
        <f t="shared" si="15"/>
        <v>4782.9000000000005</v>
      </c>
      <c r="I179" s="974"/>
      <c r="K179" s="1380"/>
      <c r="M179" s="1378"/>
    </row>
    <row r="180" spans="1:13" ht="13.5" customHeight="1">
      <c r="A180" s="2400" t="s">
        <v>3941</v>
      </c>
      <c r="B180" s="847">
        <v>50</v>
      </c>
      <c r="C180" s="847">
        <v>50</v>
      </c>
      <c r="D180" s="847">
        <v>200</v>
      </c>
      <c r="E180" s="848">
        <v>25</v>
      </c>
      <c r="F180" s="1380">
        <v>91.9</v>
      </c>
      <c r="G180" s="1178">
        <f t="shared" si="16"/>
        <v>91.9</v>
      </c>
      <c r="H180" s="2404">
        <f t="shared" si="15"/>
        <v>2297.5</v>
      </c>
      <c r="I180" s="974"/>
      <c r="K180" s="1380"/>
      <c r="M180" s="1378"/>
    </row>
    <row r="181" spans="1:13" ht="13.5" customHeight="1">
      <c r="A181" s="2400" t="s">
        <v>3942</v>
      </c>
      <c r="B181" s="847">
        <v>50</v>
      </c>
      <c r="C181" s="847">
        <v>50</v>
      </c>
      <c r="D181" s="847">
        <v>300</v>
      </c>
      <c r="E181" s="848">
        <v>25</v>
      </c>
      <c r="F181" s="1380">
        <v>136.27000000000001</v>
      </c>
      <c r="G181" s="1178">
        <f t="shared" si="16"/>
        <v>136.27000000000001</v>
      </c>
      <c r="H181" s="2404">
        <f t="shared" si="15"/>
        <v>3406.7500000000005</v>
      </c>
      <c r="I181" s="825"/>
      <c r="K181" s="1380"/>
      <c r="M181" s="1378"/>
    </row>
    <row r="182" spans="1:13" ht="13.5" customHeight="1">
      <c r="A182" s="2400" t="s">
        <v>6602</v>
      </c>
      <c r="B182" s="2401">
        <v>50</v>
      </c>
      <c r="C182" s="2401">
        <v>50</v>
      </c>
      <c r="D182" s="2401">
        <v>400</v>
      </c>
      <c r="E182" s="2402">
        <v>10</v>
      </c>
      <c r="F182" s="2403">
        <v>183.67</v>
      </c>
      <c r="G182" s="2404">
        <f t="shared" si="16"/>
        <v>183.67</v>
      </c>
      <c r="H182" s="2404">
        <f t="shared" si="15"/>
        <v>1836.6999999999998</v>
      </c>
      <c r="I182" s="974"/>
      <c r="K182" s="1380"/>
      <c r="M182" s="1378"/>
    </row>
    <row r="183" spans="1:13" ht="13.5" customHeight="1">
      <c r="A183" s="2400" t="s">
        <v>6603</v>
      </c>
      <c r="B183" s="2401">
        <v>50</v>
      </c>
      <c r="C183" s="2401">
        <v>50</v>
      </c>
      <c r="D183" s="2401">
        <v>500</v>
      </c>
      <c r="E183" s="2402">
        <v>10</v>
      </c>
      <c r="F183" s="2403">
        <v>229.59</v>
      </c>
      <c r="G183" s="2404">
        <f t="shared" si="16"/>
        <v>229.59</v>
      </c>
      <c r="H183" s="2404">
        <f t="shared" si="15"/>
        <v>2295.9</v>
      </c>
      <c r="I183" s="974"/>
      <c r="K183" s="1380"/>
      <c r="M183" s="1378"/>
    </row>
    <row r="184" spans="1:13" ht="13.5" customHeight="1">
      <c r="A184" s="2400" t="s">
        <v>6604</v>
      </c>
      <c r="B184" s="2401">
        <v>50</v>
      </c>
      <c r="C184" s="2401">
        <v>50</v>
      </c>
      <c r="D184" s="2401">
        <v>600</v>
      </c>
      <c r="E184" s="2402">
        <v>10</v>
      </c>
      <c r="F184" s="2403">
        <v>286.98</v>
      </c>
      <c r="G184" s="2404">
        <f t="shared" si="16"/>
        <v>286.98</v>
      </c>
      <c r="H184" s="2404">
        <f t="shared" si="15"/>
        <v>2869.8</v>
      </c>
      <c r="I184" s="974"/>
      <c r="K184" s="1380"/>
      <c r="M184" s="1378"/>
    </row>
    <row r="185" spans="1:13" ht="13.5" customHeight="1">
      <c r="A185" s="2400" t="s">
        <v>6605</v>
      </c>
      <c r="B185" s="2401">
        <v>50</v>
      </c>
      <c r="C185" s="2401">
        <v>50</v>
      </c>
      <c r="D185" s="2401">
        <v>800</v>
      </c>
      <c r="E185" s="2402">
        <v>10</v>
      </c>
      <c r="F185" s="2403">
        <v>382.64</v>
      </c>
      <c r="G185" s="2404">
        <f t="shared" si="16"/>
        <v>382.64</v>
      </c>
      <c r="H185" s="2404">
        <f t="shared" si="15"/>
        <v>3826.3999999999996</v>
      </c>
      <c r="I185" s="974"/>
      <c r="K185" s="1380"/>
      <c r="M185" s="1378"/>
    </row>
    <row r="186" spans="1:13" ht="13.5" customHeight="1">
      <c r="A186" s="2400" t="s">
        <v>1283</v>
      </c>
      <c r="B186" s="847">
        <v>60</v>
      </c>
      <c r="C186" s="847">
        <v>60</v>
      </c>
      <c r="D186" s="847">
        <v>40</v>
      </c>
      <c r="E186" s="848">
        <v>50</v>
      </c>
      <c r="F186" s="1380">
        <v>21.41</v>
      </c>
      <c r="G186" s="1178">
        <f t="shared" si="16"/>
        <v>21.41</v>
      </c>
      <c r="H186" s="2404">
        <f t="shared" si="15"/>
        <v>1070.5</v>
      </c>
      <c r="I186" s="825"/>
      <c r="K186" s="1380"/>
      <c r="M186" s="1378"/>
    </row>
    <row r="187" spans="1:13" ht="13.5" customHeight="1">
      <c r="A187" s="2400" t="s">
        <v>1284</v>
      </c>
      <c r="B187" s="847">
        <v>60</v>
      </c>
      <c r="C187" s="847">
        <v>60</v>
      </c>
      <c r="D187" s="847">
        <v>50</v>
      </c>
      <c r="E187" s="848">
        <v>50</v>
      </c>
      <c r="F187" s="1380">
        <v>26.77</v>
      </c>
      <c r="G187" s="1178">
        <f t="shared" si="16"/>
        <v>26.77</v>
      </c>
      <c r="H187" s="2404">
        <f t="shared" si="15"/>
        <v>1338.5</v>
      </c>
      <c r="I187" s="825"/>
      <c r="K187" s="1380"/>
      <c r="M187" s="1378"/>
    </row>
    <row r="188" spans="1:13" ht="13.5" customHeight="1">
      <c r="A188" s="2400" t="s">
        <v>9694</v>
      </c>
      <c r="B188" s="847">
        <v>60</v>
      </c>
      <c r="C188" s="847">
        <v>60</v>
      </c>
      <c r="D188" s="847">
        <v>80</v>
      </c>
      <c r="E188" s="848">
        <v>50</v>
      </c>
      <c r="F188" s="1380">
        <v>42.82</v>
      </c>
      <c r="G188" s="1178">
        <f t="shared" si="16"/>
        <v>42.82</v>
      </c>
      <c r="H188" s="2404">
        <f t="shared" si="15"/>
        <v>2141</v>
      </c>
      <c r="I188" s="825"/>
      <c r="K188" s="1380"/>
      <c r="M188" s="1378"/>
    </row>
    <row r="189" spans="1:13" ht="13.5" customHeight="1">
      <c r="A189" s="2400" t="s">
        <v>6614</v>
      </c>
      <c r="B189" s="2401">
        <v>60</v>
      </c>
      <c r="C189" s="2401">
        <v>60</v>
      </c>
      <c r="D189" s="2401">
        <v>1000</v>
      </c>
      <c r="E189" s="2402">
        <v>5</v>
      </c>
      <c r="F189" s="2403">
        <v>573.95000000000005</v>
      </c>
      <c r="G189" s="2404">
        <f t="shared" si="16"/>
        <v>573.95000000000005</v>
      </c>
      <c r="H189" s="2404">
        <f t="shared" si="15"/>
        <v>2869.75</v>
      </c>
      <c r="I189" s="974"/>
      <c r="K189" s="1380"/>
      <c r="M189" s="1378"/>
    </row>
    <row r="190" spans="1:13" ht="13.5" customHeight="1">
      <c r="A190" s="2400" t="s">
        <v>1285</v>
      </c>
      <c r="B190" s="2401">
        <v>60</v>
      </c>
      <c r="C190" s="2401">
        <v>60</v>
      </c>
      <c r="D190" s="2401">
        <v>100</v>
      </c>
      <c r="E190" s="2402">
        <v>50</v>
      </c>
      <c r="F190" s="2403">
        <v>60.37</v>
      </c>
      <c r="G190" s="2404">
        <f t="shared" si="16"/>
        <v>60.37</v>
      </c>
      <c r="H190" s="2404">
        <f t="shared" si="15"/>
        <v>3018.5</v>
      </c>
      <c r="I190" s="974"/>
      <c r="K190" s="1380"/>
      <c r="M190" s="1378"/>
    </row>
    <row r="191" spans="1:13" ht="13.5" customHeight="1">
      <c r="A191" s="2400" t="s">
        <v>6615</v>
      </c>
      <c r="B191" s="2401">
        <v>60</v>
      </c>
      <c r="C191" s="2401">
        <v>60</v>
      </c>
      <c r="D191" s="2401">
        <v>1200</v>
      </c>
      <c r="E191" s="2402">
        <v>5</v>
      </c>
      <c r="F191" s="2403">
        <v>688.73</v>
      </c>
      <c r="G191" s="2404">
        <f t="shared" si="16"/>
        <v>688.73</v>
      </c>
      <c r="H191" s="2404">
        <f t="shared" si="15"/>
        <v>3443.65</v>
      </c>
      <c r="I191" s="974"/>
      <c r="K191" s="1380"/>
      <c r="M191" s="1378"/>
    </row>
    <row r="192" spans="1:13" ht="13.5" customHeight="1">
      <c r="A192" s="2400" t="s">
        <v>6592</v>
      </c>
      <c r="B192" s="2401">
        <v>60</v>
      </c>
      <c r="C192" s="2401">
        <v>60</v>
      </c>
      <c r="D192" s="2401">
        <v>120</v>
      </c>
      <c r="E192" s="2402">
        <v>50</v>
      </c>
      <c r="F192" s="2403">
        <v>71.069999999999993</v>
      </c>
      <c r="G192" s="2404">
        <f t="shared" si="16"/>
        <v>71.069999999999993</v>
      </c>
      <c r="H192" s="2404">
        <f t="shared" si="15"/>
        <v>3553.4999999999995</v>
      </c>
      <c r="I192" s="974"/>
      <c r="K192" s="1380"/>
      <c r="M192" s="1378"/>
    </row>
    <row r="193" spans="1:13" ht="13.5" customHeight="1">
      <c r="A193" s="2400" t="s">
        <v>9695</v>
      </c>
      <c r="B193" s="2401">
        <v>60</v>
      </c>
      <c r="C193" s="2401">
        <v>60</v>
      </c>
      <c r="D193" s="2401">
        <v>140</v>
      </c>
      <c r="E193" s="2402">
        <v>25</v>
      </c>
      <c r="F193" s="2403">
        <v>82.27</v>
      </c>
      <c r="G193" s="2404">
        <f t="shared" si="16"/>
        <v>82.27</v>
      </c>
      <c r="H193" s="2404">
        <f t="shared" si="15"/>
        <v>2056.75</v>
      </c>
      <c r="I193" s="974"/>
      <c r="K193" s="1380"/>
      <c r="M193" s="1378"/>
    </row>
    <row r="194" spans="1:13" ht="13.5" customHeight="1">
      <c r="A194" s="2400" t="s">
        <v>6616</v>
      </c>
      <c r="B194" s="2401">
        <v>60</v>
      </c>
      <c r="C194" s="2401">
        <v>60</v>
      </c>
      <c r="D194" s="2401">
        <v>1500</v>
      </c>
      <c r="E194" s="2402">
        <v>5</v>
      </c>
      <c r="F194" s="2403">
        <v>860.92</v>
      </c>
      <c r="G194" s="2404">
        <f t="shared" si="16"/>
        <v>860.92</v>
      </c>
      <c r="H194" s="2404">
        <f t="shared" si="15"/>
        <v>4304.5999999999995</v>
      </c>
      <c r="I194" s="974"/>
      <c r="K194" s="1380"/>
      <c r="M194" s="1378"/>
    </row>
    <row r="195" spans="1:13" ht="13.5" customHeight="1">
      <c r="A195" s="2400" t="s">
        <v>6593</v>
      </c>
      <c r="B195" s="2401">
        <v>60</v>
      </c>
      <c r="C195" s="2401">
        <v>60</v>
      </c>
      <c r="D195" s="2401">
        <v>160</v>
      </c>
      <c r="E195" s="2402">
        <v>25</v>
      </c>
      <c r="F195" s="2403">
        <v>92.34</v>
      </c>
      <c r="G195" s="2404">
        <f t="shared" si="16"/>
        <v>92.34</v>
      </c>
      <c r="H195" s="2404">
        <f t="shared" si="15"/>
        <v>2308.5</v>
      </c>
      <c r="I195" s="974"/>
      <c r="K195" s="1380"/>
      <c r="M195" s="1378"/>
    </row>
    <row r="196" spans="1:13" ht="13.5" customHeight="1">
      <c r="A196" s="2400" t="s">
        <v>6591</v>
      </c>
      <c r="B196" s="2401">
        <v>60</v>
      </c>
      <c r="C196" s="2401">
        <v>60</v>
      </c>
      <c r="D196" s="2401">
        <v>180</v>
      </c>
      <c r="E196" s="2402">
        <v>25</v>
      </c>
      <c r="F196" s="2403">
        <v>103.65</v>
      </c>
      <c r="G196" s="2404">
        <f t="shared" ref="G196:G210" si="17">ROUND(F196*(1-$G$11),2)</f>
        <v>103.65</v>
      </c>
      <c r="H196" s="2404">
        <f t="shared" si="15"/>
        <v>2591.25</v>
      </c>
      <c r="I196" s="974"/>
      <c r="K196" s="1380"/>
      <c r="M196" s="1378"/>
    </row>
    <row r="197" spans="1:13" ht="13.5" customHeight="1">
      <c r="A197" s="2400" t="s">
        <v>6617</v>
      </c>
      <c r="B197" s="2401">
        <v>60</v>
      </c>
      <c r="C197" s="2401">
        <v>60</v>
      </c>
      <c r="D197" s="2401">
        <v>2000</v>
      </c>
      <c r="E197" s="2402">
        <v>5</v>
      </c>
      <c r="F197" s="2403">
        <v>1147.8900000000001</v>
      </c>
      <c r="G197" s="2404">
        <f t="shared" si="17"/>
        <v>1147.8900000000001</v>
      </c>
      <c r="H197" s="2404">
        <f t="shared" si="15"/>
        <v>5739.4500000000007</v>
      </c>
      <c r="I197" s="974"/>
      <c r="K197" s="1380"/>
      <c r="M197" s="1378"/>
    </row>
    <row r="198" spans="1:13" ht="13.5" customHeight="1">
      <c r="A198" s="2400" t="s">
        <v>12462</v>
      </c>
      <c r="B198" s="847">
        <v>60</v>
      </c>
      <c r="C198" s="847">
        <v>60</v>
      </c>
      <c r="D198" s="847">
        <v>200</v>
      </c>
      <c r="E198" s="848">
        <v>50</v>
      </c>
      <c r="F198" s="1380">
        <v>114.36</v>
      </c>
      <c r="G198" s="1178">
        <f t="shared" si="17"/>
        <v>114.36</v>
      </c>
      <c r="H198" s="2404">
        <f>G198*E198</f>
        <v>5718</v>
      </c>
      <c r="I198" s="825"/>
      <c r="K198" s="1380"/>
      <c r="M198" s="1378"/>
    </row>
    <row r="199" spans="1:13" ht="13.5" customHeight="1">
      <c r="A199" s="2400" t="s">
        <v>6669</v>
      </c>
      <c r="B199" s="847">
        <v>60</v>
      </c>
      <c r="C199" s="847">
        <v>60</v>
      </c>
      <c r="D199" s="847">
        <v>300</v>
      </c>
      <c r="E199" s="848">
        <v>10</v>
      </c>
      <c r="F199" s="1380">
        <v>169.97</v>
      </c>
      <c r="G199" s="1178">
        <f t="shared" si="17"/>
        <v>169.97</v>
      </c>
      <c r="H199" s="2404">
        <f t="shared" si="15"/>
        <v>1699.7</v>
      </c>
      <c r="I199" s="825"/>
      <c r="K199" s="1380"/>
      <c r="M199" s="1378"/>
    </row>
    <row r="200" spans="1:13" ht="13.5" customHeight="1">
      <c r="A200" s="2400" t="s">
        <v>6610</v>
      </c>
      <c r="B200" s="2401">
        <v>60</v>
      </c>
      <c r="C200" s="2401">
        <v>60</v>
      </c>
      <c r="D200" s="2401">
        <v>400</v>
      </c>
      <c r="E200" s="2402">
        <v>10</v>
      </c>
      <c r="F200" s="2403">
        <v>229.58</v>
      </c>
      <c r="G200" s="2404">
        <f t="shared" si="17"/>
        <v>229.58</v>
      </c>
      <c r="H200" s="2404">
        <f t="shared" si="15"/>
        <v>2295.8000000000002</v>
      </c>
      <c r="I200" s="974"/>
      <c r="K200" s="1380"/>
      <c r="M200" s="1378"/>
    </row>
    <row r="201" spans="1:13" ht="13.5" customHeight="1">
      <c r="A201" s="2400" t="s">
        <v>6611</v>
      </c>
      <c r="B201" s="2401">
        <v>60</v>
      </c>
      <c r="C201" s="2401">
        <v>60</v>
      </c>
      <c r="D201" s="2401">
        <v>500</v>
      </c>
      <c r="E201" s="2402">
        <v>25</v>
      </c>
      <c r="F201" s="2403">
        <v>286.98</v>
      </c>
      <c r="G201" s="2404">
        <f t="shared" si="17"/>
        <v>286.98</v>
      </c>
      <c r="H201" s="2404">
        <f t="shared" si="15"/>
        <v>7174.5</v>
      </c>
      <c r="I201" s="974"/>
      <c r="K201" s="1380"/>
      <c r="M201" s="1378"/>
    </row>
    <row r="202" spans="1:13" ht="13.5" customHeight="1">
      <c r="A202" s="2400" t="s">
        <v>6612</v>
      </c>
      <c r="B202" s="2401">
        <v>60</v>
      </c>
      <c r="C202" s="2401">
        <v>60</v>
      </c>
      <c r="D202" s="2401">
        <v>600</v>
      </c>
      <c r="E202" s="2402">
        <v>10</v>
      </c>
      <c r="F202" s="2403">
        <v>344.38</v>
      </c>
      <c r="G202" s="2404">
        <f t="shared" si="17"/>
        <v>344.38</v>
      </c>
      <c r="H202" s="2404">
        <f t="shared" si="15"/>
        <v>3443.8</v>
      </c>
      <c r="I202" s="974"/>
      <c r="K202" s="1380"/>
      <c r="M202" s="1378"/>
    </row>
    <row r="203" spans="1:13" ht="13.5" customHeight="1">
      <c r="A203" s="2400" t="s">
        <v>6613</v>
      </c>
      <c r="B203" s="2401">
        <v>60</v>
      </c>
      <c r="C203" s="2401">
        <v>60</v>
      </c>
      <c r="D203" s="2401">
        <v>800</v>
      </c>
      <c r="E203" s="2402">
        <v>10</v>
      </c>
      <c r="F203" s="2403">
        <v>459.16</v>
      </c>
      <c r="G203" s="2404">
        <f t="shared" si="17"/>
        <v>459.16</v>
      </c>
      <c r="H203" s="2404">
        <f t="shared" si="15"/>
        <v>4591.6000000000004</v>
      </c>
      <c r="I203" s="974"/>
      <c r="K203" s="1380"/>
      <c r="M203" s="1378"/>
    </row>
    <row r="204" spans="1:13" ht="13.5" customHeight="1">
      <c r="A204" s="2400" t="s">
        <v>6670</v>
      </c>
      <c r="B204" s="847">
        <v>80</v>
      </c>
      <c r="C204" s="847">
        <v>80</v>
      </c>
      <c r="D204" s="847">
        <v>40</v>
      </c>
      <c r="E204" s="848">
        <v>50</v>
      </c>
      <c r="F204" s="1380">
        <v>28.8</v>
      </c>
      <c r="G204" s="1178">
        <f t="shared" si="17"/>
        <v>28.8</v>
      </c>
      <c r="H204" s="2404">
        <f t="shared" si="15"/>
        <v>1440</v>
      </c>
      <c r="I204" s="825"/>
      <c r="K204" s="1380"/>
      <c r="L204" s="21"/>
      <c r="M204" s="1378"/>
    </row>
    <row r="205" spans="1:13" ht="13.5" customHeight="1">
      <c r="A205" s="2400" t="s">
        <v>12463</v>
      </c>
      <c r="B205" s="847">
        <v>80</v>
      </c>
      <c r="C205" s="847">
        <v>80</v>
      </c>
      <c r="D205" s="847">
        <v>50</v>
      </c>
      <c r="E205" s="848">
        <v>200</v>
      </c>
      <c r="F205" s="1380">
        <v>35.99</v>
      </c>
      <c r="G205" s="1178">
        <f t="shared" si="17"/>
        <v>35.99</v>
      </c>
      <c r="H205" s="2404">
        <f t="shared" si="15"/>
        <v>7198</v>
      </c>
      <c r="I205" s="825"/>
      <c r="K205" s="1380"/>
      <c r="L205" s="21"/>
      <c r="M205" s="1378"/>
    </row>
    <row r="206" spans="1:13" ht="13.5" customHeight="1">
      <c r="A206" s="2400" t="s">
        <v>6671</v>
      </c>
      <c r="B206" s="847">
        <v>80</v>
      </c>
      <c r="C206" s="847">
        <v>80</v>
      </c>
      <c r="D206" s="847">
        <v>60</v>
      </c>
      <c r="E206" s="848">
        <v>50</v>
      </c>
      <c r="F206" s="1380">
        <v>43.19</v>
      </c>
      <c r="G206" s="1178">
        <f t="shared" si="17"/>
        <v>43.19</v>
      </c>
      <c r="H206" s="2404">
        <f t="shared" si="15"/>
        <v>2159.5</v>
      </c>
      <c r="I206" s="825"/>
      <c r="K206" s="1380"/>
      <c r="L206" s="21"/>
      <c r="M206" s="1378"/>
    </row>
    <row r="207" spans="1:13" ht="13.5" customHeight="1">
      <c r="A207" s="2400" t="s">
        <v>6672</v>
      </c>
      <c r="B207" s="2401">
        <v>80</v>
      </c>
      <c r="C207" s="2401">
        <v>80</v>
      </c>
      <c r="D207" s="2401">
        <v>80</v>
      </c>
      <c r="E207" s="2402">
        <v>50</v>
      </c>
      <c r="F207" s="2403">
        <v>57.59</v>
      </c>
      <c r="G207" s="2404">
        <f t="shared" si="17"/>
        <v>57.59</v>
      </c>
      <c r="H207" s="2404">
        <f t="shared" si="15"/>
        <v>2879.5</v>
      </c>
      <c r="I207" s="974"/>
      <c r="K207" s="1380"/>
      <c r="L207" s="21"/>
      <c r="M207" s="1378"/>
    </row>
    <row r="208" spans="1:13" ht="13.5" customHeight="1">
      <c r="A208" s="2400" t="s">
        <v>6618</v>
      </c>
      <c r="B208" s="2401">
        <v>80</v>
      </c>
      <c r="C208" s="2401">
        <v>80</v>
      </c>
      <c r="D208" s="2401">
        <v>1000</v>
      </c>
      <c r="E208" s="2402">
        <v>5</v>
      </c>
      <c r="F208" s="2403">
        <v>765.26</v>
      </c>
      <c r="G208" s="2404">
        <f t="shared" si="17"/>
        <v>765.26</v>
      </c>
      <c r="H208" s="2404">
        <f t="shared" si="15"/>
        <v>3826.3</v>
      </c>
      <c r="I208" s="974"/>
      <c r="K208" s="1380"/>
      <c r="L208" s="21"/>
      <c r="M208" s="1378"/>
    </row>
    <row r="209" spans="1:13" ht="13.5" customHeight="1">
      <c r="A209" s="2400" t="s">
        <v>6673</v>
      </c>
      <c r="B209" s="847">
        <v>80</v>
      </c>
      <c r="C209" s="847">
        <v>80</v>
      </c>
      <c r="D209" s="847">
        <v>100</v>
      </c>
      <c r="E209" s="848">
        <v>25</v>
      </c>
      <c r="F209" s="1380">
        <v>76.98</v>
      </c>
      <c r="G209" s="1178">
        <f t="shared" si="17"/>
        <v>76.98</v>
      </c>
      <c r="H209" s="2404">
        <f t="shared" si="15"/>
        <v>1924.5</v>
      </c>
      <c r="I209" s="825"/>
      <c r="K209" s="1380"/>
      <c r="L209" s="21"/>
      <c r="M209" s="1378"/>
    </row>
    <row r="210" spans="1:13" ht="13.5" customHeight="1">
      <c r="A210" s="2400" t="s">
        <v>6594</v>
      </c>
      <c r="B210" s="847">
        <v>80</v>
      </c>
      <c r="C210" s="847">
        <v>80</v>
      </c>
      <c r="D210" s="847">
        <v>120</v>
      </c>
      <c r="E210" s="848">
        <v>25</v>
      </c>
      <c r="F210" s="1380">
        <v>91.04</v>
      </c>
      <c r="G210" s="1178">
        <f t="shared" si="17"/>
        <v>91.04</v>
      </c>
      <c r="H210" s="2404">
        <f t="shared" si="15"/>
        <v>2276</v>
      </c>
      <c r="I210" s="825"/>
      <c r="K210" s="1380"/>
      <c r="L210" s="21"/>
      <c r="M210" s="1378"/>
    </row>
    <row r="211" spans="1:13" ht="13.5" customHeight="1">
      <c r="A211" s="2400" t="s">
        <v>6595</v>
      </c>
      <c r="B211" s="847">
        <v>80</v>
      </c>
      <c r="C211" s="847">
        <v>80</v>
      </c>
      <c r="D211" s="847">
        <v>140</v>
      </c>
      <c r="E211" s="848">
        <v>25</v>
      </c>
      <c r="F211" s="1380">
        <v>105.57</v>
      </c>
      <c r="G211" s="1178">
        <f t="shared" ref="G211:G228" si="18">ROUND(F211*(1-$G$11),2)</f>
        <v>105.57</v>
      </c>
      <c r="H211" s="2404">
        <f t="shared" si="15"/>
        <v>2639.25</v>
      </c>
      <c r="I211" s="825"/>
      <c r="K211" s="1380"/>
      <c r="L211" s="21"/>
      <c r="M211" s="1378"/>
    </row>
    <row r="212" spans="1:13" ht="13.5" customHeight="1">
      <c r="A212" s="2400" t="s">
        <v>6596</v>
      </c>
      <c r="B212" s="847">
        <v>80</v>
      </c>
      <c r="C212" s="847">
        <v>80</v>
      </c>
      <c r="D212" s="847">
        <v>160</v>
      </c>
      <c r="E212" s="848">
        <v>25</v>
      </c>
      <c r="F212" s="1380">
        <v>118.72</v>
      </c>
      <c r="G212" s="1178">
        <f t="shared" si="18"/>
        <v>118.72</v>
      </c>
      <c r="H212" s="2404">
        <f t="shared" si="15"/>
        <v>2968</v>
      </c>
      <c r="I212" s="825"/>
      <c r="K212" s="1380"/>
      <c r="L212" s="21"/>
      <c r="M212" s="1378"/>
    </row>
    <row r="213" spans="1:13" ht="13.5" customHeight="1">
      <c r="A213" s="2400" t="s">
        <v>9696</v>
      </c>
      <c r="B213" s="847">
        <v>80</v>
      </c>
      <c r="C213" s="847">
        <v>80</v>
      </c>
      <c r="D213" s="847">
        <v>200</v>
      </c>
      <c r="E213" s="848">
        <v>10</v>
      </c>
      <c r="F213" s="1380">
        <v>147.72999999999999</v>
      </c>
      <c r="G213" s="1178">
        <f t="shared" si="18"/>
        <v>147.72999999999999</v>
      </c>
      <c r="H213" s="2404">
        <f t="shared" si="15"/>
        <v>1477.3</v>
      </c>
      <c r="I213" s="825"/>
      <c r="K213" s="1380"/>
      <c r="L213" s="21"/>
      <c r="M213" s="1378"/>
    </row>
    <row r="214" spans="1:13" ht="13.5" customHeight="1">
      <c r="A214" s="2400" t="s">
        <v>1286</v>
      </c>
      <c r="B214" s="847">
        <v>100</v>
      </c>
      <c r="C214" s="847">
        <v>100</v>
      </c>
      <c r="D214" s="847">
        <v>40</v>
      </c>
      <c r="E214" s="848">
        <v>50</v>
      </c>
      <c r="F214" s="1380">
        <v>36.18</v>
      </c>
      <c r="G214" s="1178">
        <f>ROUND(F214*(1-$G$11),2)</f>
        <v>36.18</v>
      </c>
      <c r="H214" s="2404">
        <f t="shared" si="15"/>
        <v>1809</v>
      </c>
      <c r="I214" s="825"/>
      <c r="K214" s="1380"/>
      <c r="L214" s="21"/>
      <c r="M214" s="1378"/>
    </row>
    <row r="215" spans="1:13" ht="13">
      <c r="A215" s="2400" t="s">
        <v>6674</v>
      </c>
      <c r="B215" s="847">
        <v>100</v>
      </c>
      <c r="C215" s="847">
        <v>100</v>
      </c>
      <c r="D215" s="847">
        <v>50</v>
      </c>
      <c r="E215" s="848">
        <v>50</v>
      </c>
      <c r="F215" s="1380">
        <v>45.22</v>
      </c>
      <c r="G215" s="1178">
        <f>ROUND(F215*(1-$G$11),2)</f>
        <v>45.22</v>
      </c>
      <c r="H215" s="2404">
        <f t="shared" si="15"/>
        <v>2261</v>
      </c>
      <c r="I215" s="825"/>
      <c r="K215" s="1380"/>
      <c r="L215" s="21"/>
      <c r="M215" s="1378"/>
    </row>
    <row r="216" spans="1:13" ht="13">
      <c r="A216" s="2400" t="s">
        <v>6619</v>
      </c>
      <c r="B216" s="2401">
        <v>100</v>
      </c>
      <c r="C216" s="2401">
        <v>100</v>
      </c>
      <c r="D216" s="2401">
        <v>600</v>
      </c>
      <c r="E216" s="2402">
        <v>10</v>
      </c>
      <c r="F216" s="2403">
        <v>573.95000000000005</v>
      </c>
      <c r="G216" s="2404">
        <f>ROUND(F216*(1-$G$11),2)</f>
        <v>573.95000000000005</v>
      </c>
      <c r="H216" s="2404">
        <f t="shared" si="15"/>
        <v>5739.5</v>
      </c>
      <c r="I216" s="974"/>
      <c r="K216" s="1380"/>
      <c r="L216" s="21"/>
      <c r="M216" s="1378"/>
    </row>
    <row r="217" spans="1:13" ht="13">
      <c r="A217" s="2400" t="s">
        <v>1287</v>
      </c>
      <c r="B217" s="2401">
        <v>100</v>
      </c>
      <c r="C217" s="2401">
        <v>100</v>
      </c>
      <c r="D217" s="2401">
        <v>60</v>
      </c>
      <c r="E217" s="2402">
        <v>50</v>
      </c>
      <c r="F217" s="2403">
        <v>54.27</v>
      </c>
      <c r="G217" s="2404">
        <f>ROUND(F217*(1-$G$11),2)</f>
        <v>54.27</v>
      </c>
      <c r="H217" s="2404">
        <f t="shared" si="15"/>
        <v>2713.5</v>
      </c>
      <c r="I217" s="974"/>
      <c r="K217" s="1380"/>
      <c r="L217" s="21"/>
      <c r="M217" s="1378"/>
    </row>
    <row r="218" spans="1:13" ht="13">
      <c r="A218" s="2400" t="s">
        <v>8372</v>
      </c>
      <c r="B218" s="2401">
        <v>100</v>
      </c>
      <c r="C218" s="2401">
        <v>100</v>
      </c>
      <c r="D218" s="2401">
        <v>80</v>
      </c>
      <c r="E218" s="2402">
        <v>25</v>
      </c>
      <c r="F218" s="2403">
        <v>72.349999999999994</v>
      </c>
      <c r="G218" s="2404">
        <f>ROUND(F218*(1-$G$11),2)</f>
        <v>72.349999999999994</v>
      </c>
      <c r="H218" s="2404">
        <f t="shared" si="15"/>
        <v>1808.7499999999998</v>
      </c>
      <c r="I218" s="974"/>
      <c r="K218" s="1380"/>
      <c r="L218" s="21"/>
      <c r="M218" s="1378"/>
    </row>
    <row r="219" spans="1:13" ht="13.5" customHeight="1">
      <c r="A219" s="2400" t="s">
        <v>6620</v>
      </c>
      <c r="B219" s="2401">
        <v>100</v>
      </c>
      <c r="C219" s="2401">
        <v>100</v>
      </c>
      <c r="D219" s="2401">
        <v>1000</v>
      </c>
      <c r="E219" s="2402">
        <v>5</v>
      </c>
      <c r="F219" s="2403">
        <v>956.57</v>
      </c>
      <c r="G219" s="2404">
        <f t="shared" si="18"/>
        <v>956.57</v>
      </c>
      <c r="H219" s="2404">
        <f t="shared" ref="H219:H228" si="19">G219*E219</f>
        <v>4782.8500000000004</v>
      </c>
      <c r="I219" s="974"/>
      <c r="K219" s="1380"/>
      <c r="L219" s="21"/>
      <c r="M219" s="1378"/>
    </row>
    <row r="220" spans="1:13" ht="13.5" customHeight="1">
      <c r="A220" s="2400" t="s">
        <v>10022</v>
      </c>
      <c r="B220" s="2401">
        <v>100</v>
      </c>
      <c r="C220" s="2401">
        <v>100</v>
      </c>
      <c r="D220" s="2401">
        <v>100</v>
      </c>
      <c r="E220" s="2402">
        <v>25</v>
      </c>
      <c r="F220" s="2403">
        <v>95</v>
      </c>
      <c r="G220" s="2404">
        <f t="shared" si="18"/>
        <v>95</v>
      </c>
      <c r="H220" s="2404">
        <f t="shared" si="19"/>
        <v>2375</v>
      </c>
      <c r="I220" s="974"/>
      <c r="K220" s="1380"/>
      <c r="L220" s="21"/>
      <c r="M220" s="1378"/>
    </row>
    <row r="221" spans="1:13" ht="13.5" customHeight="1">
      <c r="A221" s="2400" t="s">
        <v>9697</v>
      </c>
      <c r="B221" s="2401">
        <v>100</v>
      </c>
      <c r="C221" s="2401">
        <v>100</v>
      </c>
      <c r="D221" s="2401">
        <v>120</v>
      </c>
      <c r="E221" s="2402">
        <v>25</v>
      </c>
      <c r="F221" s="2403">
        <v>112.67</v>
      </c>
      <c r="G221" s="2404">
        <f t="shared" si="18"/>
        <v>112.67</v>
      </c>
      <c r="H221" s="2404">
        <f t="shared" si="19"/>
        <v>2816.75</v>
      </c>
      <c r="I221" s="974"/>
      <c r="K221" s="1380"/>
      <c r="L221" s="21"/>
      <c r="M221" s="1378"/>
    </row>
    <row r="222" spans="1:13" ht="13.5" customHeight="1">
      <c r="A222" s="2400" t="s">
        <v>9698</v>
      </c>
      <c r="B222" s="2401">
        <v>100</v>
      </c>
      <c r="C222" s="2401">
        <v>100</v>
      </c>
      <c r="D222" s="2401">
        <v>140</v>
      </c>
      <c r="E222" s="2402">
        <v>25</v>
      </c>
      <c r="F222" s="2403">
        <v>130.80000000000001</v>
      </c>
      <c r="G222" s="2404">
        <f t="shared" si="18"/>
        <v>130.80000000000001</v>
      </c>
      <c r="H222" s="2404">
        <f t="shared" si="19"/>
        <v>3270.0000000000005</v>
      </c>
      <c r="I222" s="974"/>
      <c r="K222" s="1380"/>
      <c r="L222" s="21"/>
      <c r="M222" s="1378"/>
    </row>
    <row r="223" spans="1:13" ht="13.5" customHeight="1">
      <c r="A223" s="2400" t="s">
        <v>6621</v>
      </c>
      <c r="B223" s="2401">
        <v>100</v>
      </c>
      <c r="C223" s="2401">
        <v>100</v>
      </c>
      <c r="D223" s="2401">
        <v>1500</v>
      </c>
      <c r="E223" s="2402">
        <v>5</v>
      </c>
      <c r="F223" s="2403">
        <v>1434.86</v>
      </c>
      <c r="G223" s="2404">
        <f t="shared" si="18"/>
        <v>1434.86</v>
      </c>
      <c r="H223" s="2404">
        <f t="shared" si="19"/>
        <v>7174.2999999999993</v>
      </c>
      <c r="I223" s="974"/>
      <c r="K223" s="1380"/>
      <c r="L223" s="21"/>
      <c r="M223" s="1378"/>
    </row>
    <row r="224" spans="1:13" ht="13.5" customHeight="1">
      <c r="A224" s="2400" t="s">
        <v>1288</v>
      </c>
      <c r="B224" s="847">
        <v>100</v>
      </c>
      <c r="C224" s="847">
        <v>100</v>
      </c>
      <c r="D224" s="847">
        <v>200</v>
      </c>
      <c r="E224" s="848">
        <v>10</v>
      </c>
      <c r="F224" s="1380">
        <v>183.77</v>
      </c>
      <c r="G224" s="1178">
        <f t="shared" si="18"/>
        <v>183.77</v>
      </c>
      <c r="H224" s="2404">
        <f t="shared" si="19"/>
        <v>1837.7</v>
      </c>
      <c r="I224" s="825"/>
      <c r="K224" s="1380"/>
      <c r="L224" s="21"/>
      <c r="M224" s="1378"/>
    </row>
    <row r="225" spans="1:13" ht="13.5" customHeight="1">
      <c r="A225" s="2407" t="s">
        <v>6675</v>
      </c>
      <c r="B225" s="846">
        <v>160</v>
      </c>
      <c r="C225" s="846">
        <v>160</v>
      </c>
      <c r="D225" s="847">
        <v>60</v>
      </c>
      <c r="E225" s="848">
        <v>25</v>
      </c>
      <c r="F225" s="1380">
        <v>93.21</v>
      </c>
      <c r="G225" s="1215">
        <f>ROUND(F225*(1-$G$11),2)</f>
        <v>93.21</v>
      </c>
      <c r="H225" s="2404">
        <f t="shared" si="19"/>
        <v>2330.25</v>
      </c>
      <c r="I225" s="825"/>
      <c r="K225" s="1380"/>
      <c r="L225" s="21"/>
      <c r="M225" s="1378"/>
    </row>
    <row r="226" spans="1:13" ht="18.75" customHeight="1">
      <c r="A226" s="2400" t="s">
        <v>1289</v>
      </c>
      <c r="B226" s="847">
        <v>160</v>
      </c>
      <c r="C226" s="847">
        <v>160</v>
      </c>
      <c r="D226" s="847">
        <v>100</v>
      </c>
      <c r="E226" s="848">
        <v>10</v>
      </c>
      <c r="F226" s="1380">
        <v>150.88999999999999</v>
      </c>
      <c r="G226" s="1178">
        <f t="shared" si="18"/>
        <v>150.88999999999999</v>
      </c>
      <c r="H226" s="2404">
        <f t="shared" si="19"/>
        <v>1508.8999999999999</v>
      </c>
      <c r="I226" s="825"/>
      <c r="K226" s="1380"/>
      <c r="L226" s="21"/>
      <c r="M226" s="1378"/>
    </row>
    <row r="227" spans="1:13" ht="13.5" customHeight="1">
      <c r="A227" s="2408" t="s">
        <v>9699</v>
      </c>
      <c r="B227" s="2401">
        <v>160</v>
      </c>
      <c r="C227" s="2401">
        <v>160</v>
      </c>
      <c r="D227" s="2415">
        <v>200</v>
      </c>
      <c r="E227" s="2416">
        <v>10</v>
      </c>
      <c r="F227" s="2403">
        <v>181.2</v>
      </c>
      <c r="G227" s="2417">
        <f t="shared" si="18"/>
        <v>181.2</v>
      </c>
      <c r="H227" s="2404">
        <f t="shared" si="19"/>
        <v>1812</v>
      </c>
      <c r="I227" s="2418"/>
      <c r="K227" s="1380"/>
      <c r="L227" s="21"/>
      <c r="M227" s="1378"/>
    </row>
    <row r="228" spans="1:13" ht="13.5" customHeight="1" thickBot="1">
      <c r="A228" s="2471" t="s">
        <v>6597</v>
      </c>
      <c r="B228" s="2472">
        <v>200</v>
      </c>
      <c r="C228" s="2472">
        <v>200</v>
      </c>
      <c r="D228" s="2472">
        <v>100</v>
      </c>
      <c r="E228" s="2473">
        <v>10</v>
      </c>
      <c r="F228" s="1380">
        <v>188.16</v>
      </c>
      <c r="G228" s="2425">
        <f t="shared" si="18"/>
        <v>188.16</v>
      </c>
      <c r="H228" s="2459">
        <f t="shared" si="19"/>
        <v>1881.6</v>
      </c>
      <c r="I228" s="2426"/>
      <c r="K228" s="1380"/>
      <c r="L228" s="21"/>
      <c r="M228" s="1378"/>
    </row>
    <row r="229" spans="1:13" ht="13.5" customHeight="1">
      <c r="A229" s="2427"/>
      <c r="B229" s="2396"/>
      <c r="C229" s="2232"/>
      <c r="D229" s="2474"/>
      <c r="E229" s="183"/>
      <c r="F229" s="183"/>
      <c r="G229" s="183"/>
      <c r="H229" s="183"/>
      <c r="I229" s="2530"/>
    </row>
    <row r="230" spans="1:13" ht="24" customHeight="1" thickBot="1">
      <c r="A230" s="2470"/>
      <c r="B230" s="2398"/>
      <c r="C230" s="194"/>
      <c r="D230" s="194"/>
      <c r="E230" s="194"/>
      <c r="F230" s="194"/>
      <c r="G230" s="194"/>
      <c r="H230" s="194"/>
      <c r="I230" s="2023"/>
    </row>
    <row r="231" spans="1:13" ht="20">
      <c r="A231" s="249"/>
      <c r="B231" s="319"/>
      <c r="C231" s="2968" t="s">
        <v>1061</v>
      </c>
      <c r="D231" s="2968"/>
      <c r="E231" s="2968"/>
      <c r="F231" s="2968"/>
      <c r="G231" s="2968"/>
      <c r="H231" s="2968"/>
      <c r="I231" s="2969"/>
    </row>
    <row r="232" spans="1:13" ht="18">
      <c r="A232" s="236"/>
      <c r="B232" s="82"/>
      <c r="C232" s="2971"/>
      <c r="D232" s="2971"/>
      <c r="E232" s="2971"/>
      <c r="F232" s="2971"/>
      <c r="G232" s="2971"/>
      <c r="H232" s="2971"/>
      <c r="I232" s="2972"/>
    </row>
    <row r="233" spans="1:13">
      <c r="A233" s="236"/>
      <c r="B233" s="16"/>
      <c r="C233" s="2971"/>
      <c r="D233" s="2971"/>
      <c r="E233" s="2971"/>
      <c r="F233" s="2971"/>
      <c r="G233" s="2971"/>
      <c r="H233" s="2971"/>
      <c r="I233" s="2972"/>
    </row>
    <row r="234" spans="1:13" ht="13.5" customHeight="1">
      <c r="A234" s="236"/>
      <c r="B234" s="16"/>
      <c r="C234" s="2971"/>
      <c r="D234" s="2971"/>
      <c r="E234" s="2971"/>
      <c r="F234" s="2971"/>
      <c r="G234" s="2971"/>
      <c r="H234" s="2971"/>
      <c r="I234" s="2972"/>
    </row>
    <row r="235" spans="1:13" ht="13.5" customHeight="1">
      <c r="A235" s="236"/>
      <c r="B235" s="16"/>
      <c r="C235" s="2971"/>
      <c r="D235" s="2971"/>
      <c r="E235" s="2971"/>
      <c r="F235" s="2971"/>
      <c r="G235" s="2971"/>
      <c r="H235" s="2971"/>
      <c r="I235" s="2972"/>
    </row>
    <row r="236" spans="1:13" ht="27.25" customHeight="1" thickBot="1">
      <c r="A236" s="927" t="s">
        <v>7302</v>
      </c>
      <c r="B236" s="145"/>
      <c r="C236" s="2974"/>
      <c r="D236" s="2974"/>
      <c r="E236" s="2974"/>
      <c r="F236" s="2974"/>
      <c r="G236" s="2974"/>
      <c r="H236" s="2974"/>
      <c r="I236" s="2975"/>
    </row>
    <row r="237" spans="1:13" ht="42.75" customHeight="1" thickBot="1">
      <c r="A237" s="148" t="s">
        <v>1013</v>
      </c>
      <c r="B237" s="1216" t="s">
        <v>969</v>
      </c>
      <c r="C237" s="1056" t="s">
        <v>1014</v>
      </c>
      <c r="D237" s="1217"/>
      <c r="E237" s="969" t="s">
        <v>2923</v>
      </c>
      <c r="F237" s="1363" t="s">
        <v>10034</v>
      </c>
      <c r="G237" s="1054" t="s">
        <v>2578</v>
      </c>
      <c r="H237" s="327" t="s">
        <v>493</v>
      </c>
      <c r="I237" s="138" t="s">
        <v>4003</v>
      </c>
      <c r="J237" s="1380"/>
      <c r="L237" s="1362"/>
    </row>
    <row r="238" spans="1:13" ht="13.5" customHeight="1" thickBot="1">
      <c r="A238" s="149"/>
      <c r="B238" s="1218" t="s">
        <v>966</v>
      </c>
      <c r="C238" s="1219" t="s">
        <v>967</v>
      </c>
      <c r="D238" s="1220" t="s">
        <v>968</v>
      </c>
      <c r="E238" s="306" t="s">
        <v>2428</v>
      </c>
      <c r="F238" s="1361" t="s">
        <v>264</v>
      </c>
      <c r="G238" s="152">
        <f>'Заказ, cкидки и курсы валют'!$I$12</f>
        <v>0</v>
      </c>
      <c r="H238" s="265"/>
      <c r="I238" s="147"/>
      <c r="J238" s="1380"/>
      <c r="L238" s="1362"/>
    </row>
    <row r="239" spans="1:13" ht="13.5" customHeight="1" thickBot="1">
      <c r="A239" s="314" t="s">
        <v>6622</v>
      </c>
      <c r="B239" s="849">
        <v>40</v>
      </c>
      <c r="C239" s="849">
        <v>60</v>
      </c>
      <c r="D239" s="849">
        <v>40</v>
      </c>
      <c r="E239" s="953">
        <v>50</v>
      </c>
      <c r="F239" s="2396">
        <v>18.03</v>
      </c>
      <c r="G239" s="1176">
        <f t="shared" ref="G239" si="20">ROUND(F239*(1-$G$11),2)</f>
        <v>18.03</v>
      </c>
      <c r="H239" s="1176">
        <f>G239*E239</f>
        <v>901.5</v>
      </c>
      <c r="I239" s="263"/>
      <c r="K239" s="1380"/>
      <c r="L239" s="1362"/>
      <c r="M239" s="1362"/>
    </row>
    <row r="240" spans="1:13" ht="13.5" customHeight="1" thickBot="1">
      <c r="A240" s="165" t="s">
        <v>1290</v>
      </c>
      <c r="B240" s="2410">
        <v>40</v>
      </c>
      <c r="C240" s="2410">
        <v>80</v>
      </c>
      <c r="D240" s="2410">
        <v>40</v>
      </c>
      <c r="E240" s="2411">
        <v>50</v>
      </c>
      <c r="F240" s="1380">
        <v>21.64</v>
      </c>
      <c r="G240" s="2236">
        <f>ROUND(F240*(1-$G$11),2)</f>
        <v>21.64</v>
      </c>
      <c r="H240" s="1176">
        <f t="shared" ref="H240:H259" si="21">G240*E240</f>
        <v>1082</v>
      </c>
      <c r="I240" s="2091"/>
      <c r="K240" s="1380"/>
      <c r="L240" s="1362"/>
      <c r="M240" s="1362"/>
    </row>
    <row r="241" spans="1:13" ht="13.5" customHeight="1" thickBot="1">
      <c r="A241" s="398" t="s">
        <v>9438</v>
      </c>
      <c r="B241" s="2412">
        <v>40</v>
      </c>
      <c r="C241" s="2412">
        <v>80</v>
      </c>
      <c r="D241" s="2412">
        <v>60</v>
      </c>
      <c r="E241" s="2413">
        <v>25</v>
      </c>
      <c r="F241" s="2403">
        <v>32.44</v>
      </c>
      <c r="G241" s="2414">
        <f t="shared" ref="G241:G259" si="22">ROUND(F241*(1-$G$11),2)</f>
        <v>32.44</v>
      </c>
      <c r="H241" s="2409">
        <f t="shared" si="21"/>
        <v>811</v>
      </c>
      <c r="I241" s="2118"/>
      <c r="K241" s="1380"/>
      <c r="L241" s="1362"/>
      <c r="M241" s="1362"/>
    </row>
    <row r="242" spans="1:13" ht="13.5" customHeight="1" thickBot="1">
      <c r="A242" s="165" t="s">
        <v>10030</v>
      </c>
      <c r="B242" s="2410">
        <v>40</v>
      </c>
      <c r="C242" s="2410">
        <v>80</v>
      </c>
      <c r="D242" s="2410">
        <v>80</v>
      </c>
      <c r="E242" s="2411">
        <v>50</v>
      </c>
      <c r="F242" s="1380">
        <v>43.27</v>
      </c>
      <c r="G242" s="2236">
        <f t="shared" si="22"/>
        <v>43.27</v>
      </c>
      <c r="H242" s="1176">
        <f t="shared" si="21"/>
        <v>2163.5</v>
      </c>
      <c r="I242" s="2091"/>
      <c r="K242" s="1380"/>
      <c r="L242" s="1362"/>
      <c r="M242" s="1362"/>
    </row>
    <row r="243" spans="1:13" ht="13.5" customHeight="1" thickBot="1">
      <c r="A243" s="165" t="s">
        <v>9439</v>
      </c>
      <c r="B243" s="2410">
        <v>40</v>
      </c>
      <c r="C243" s="2410">
        <v>100</v>
      </c>
      <c r="D243" s="2410">
        <v>40</v>
      </c>
      <c r="E243" s="2411">
        <v>50</v>
      </c>
      <c r="F243" s="1380">
        <v>25.24</v>
      </c>
      <c r="G243" s="2236">
        <f t="shared" si="22"/>
        <v>25.24</v>
      </c>
      <c r="H243" s="1176">
        <f t="shared" si="21"/>
        <v>1262</v>
      </c>
      <c r="I243" s="2091"/>
      <c r="K243" s="1380"/>
      <c r="L243" s="1362"/>
      <c r="M243" s="1362"/>
    </row>
    <row r="244" spans="1:13" ht="13.5" customHeight="1" thickBot="1">
      <c r="A244" s="165" t="s">
        <v>1291</v>
      </c>
      <c r="B244" s="2410">
        <v>40</v>
      </c>
      <c r="C244" s="2410">
        <v>120</v>
      </c>
      <c r="D244" s="2410">
        <v>40</v>
      </c>
      <c r="E244" s="2411">
        <v>50</v>
      </c>
      <c r="F244" s="1380">
        <v>34.47</v>
      </c>
      <c r="G244" s="2236">
        <f t="shared" si="22"/>
        <v>34.47</v>
      </c>
      <c r="H244" s="1176">
        <f t="shared" si="21"/>
        <v>1723.5</v>
      </c>
      <c r="I244" s="2091"/>
      <c r="K244" s="1380"/>
      <c r="L244" s="1362"/>
      <c r="M244" s="1362"/>
    </row>
    <row r="245" spans="1:13" ht="13.5" customHeight="1" thickBot="1">
      <c r="A245" s="165" t="s">
        <v>9440</v>
      </c>
      <c r="B245" s="2410">
        <v>40</v>
      </c>
      <c r="C245" s="2410">
        <v>120</v>
      </c>
      <c r="D245" s="2410">
        <v>60</v>
      </c>
      <c r="E245" s="2411">
        <v>25</v>
      </c>
      <c r="F245" s="1380">
        <v>43.26</v>
      </c>
      <c r="G245" s="2236">
        <f t="shared" si="22"/>
        <v>43.26</v>
      </c>
      <c r="H245" s="1176">
        <f t="shared" si="21"/>
        <v>1081.5</v>
      </c>
      <c r="I245" s="2091"/>
      <c r="K245" s="1380"/>
      <c r="L245" s="1362"/>
      <c r="M245" s="1362"/>
    </row>
    <row r="246" spans="1:13" ht="13.5" customHeight="1" thickBot="1">
      <c r="A246" s="165" t="s">
        <v>6677</v>
      </c>
      <c r="B246" s="2410">
        <v>40</v>
      </c>
      <c r="C246" s="2410">
        <v>120</v>
      </c>
      <c r="D246" s="2410">
        <v>80</v>
      </c>
      <c r="E246" s="2411">
        <v>25</v>
      </c>
      <c r="F246" s="1380">
        <v>57.69</v>
      </c>
      <c r="G246" s="2236">
        <f t="shared" ref="G246" si="23">ROUND(F246*(1-$G$11),2)</f>
        <v>57.69</v>
      </c>
      <c r="H246" s="1176">
        <f t="shared" si="21"/>
        <v>1442.25</v>
      </c>
      <c r="I246" s="2091"/>
      <c r="K246" s="1380"/>
      <c r="L246" s="1362"/>
      <c r="M246" s="1362"/>
    </row>
    <row r="247" spans="1:13" ht="13.5" customHeight="1" thickBot="1">
      <c r="A247" s="165" t="s">
        <v>9441</v>
      </c>
      <c r="B247" s="2410">
        <v>40</v>
      </c>
      <c r="C247" s="2410">
        <v>160</v>
      </c>
      <c r="D247" s="2410">
        <v>40</v>
      </c>
      <c r="E247" s="2411">
        <v>25</v>
      </c>
      <c r="F247" s="1380">
        <v>42.44</v>
      </c>
      <c r="G247" s="2236">
        <f t="shared" si="22"/>
        <v>42.44</v>
      </c>
      <c r="H247" s="1176">
        <f t="shared" si="21"/>
        <v>1061</v>
      </c>
      <c r="I247" s="2091"/>
      <c r="K247" s="1380"/>
      <c r="L247" s="1362"/>
      <c r="M247" s="1362"/>
    </row>
    <row r="248" spans="1:13" ht="13.5" customHeight="1" thickBot="1">
      <c r="A248" s="165" t="s">
        <v>9442</v>
      </c>
      <c r="B248" s="2410">
        <v>40</v>
      </c>
      <c r="C248" s="2410">
        <v>160</v>
      </c>
      <c r="D248" s="2410">
        <v>60</v>
      </c>
      <c r="E248" s="2411">
        <v>25</v>
      </c>
      <c r="F248" s="1380">
        <v>59.7</v>
      </c>
      <c r="G248" s="2236">
        <f t="shared" si="22"/>
        <v>59.7</v>
      </c>
      <c r="H248" s="1176">
        <f t="shared" si="21"/>
        <v>1492.5</v>
      </c>
      <c r="I248" s="2091"/>
      <c r="K248" s="1380"/>
      <c r="L248" s="1362"/>
      <c r="M248" s="1362"/>
    </row>
    <row r="249" spans="1:13" ht="13.5" customHeight="1" thickBot="1">
      <c r="A249" s="165" t="s">
        <v>9443</v>
      </c>
      <c r="B249" s="2410">
        <v>40</v>
      </c>
      <c r="C249" s="2410">
        <v>160</v>
      </c>
      <c r="D249" s="2410">
        <v>80</v>
      </c>
      <c r="E249" s="2411">
        <v>25</v>
      </c>
      <c r="F249" s="1380">
        <v>72.099999999999994</v>
      </c>
      <c r="G249" s="2236">
        <f t="shared" si="22"/>
        <v>72.099999999999994</v>
      </c>
      <c r="H249" s="1176">
        <f t="shared" si="21"/>
        <v>1802.4999999999998</v>
      </c>
      <c r="I249" s="2091"/>
      <c r="K249" s="1380"/>
      <c r="L249" s="1362"/>
      <c r="M249" s="1362"/>
    </row>
    <row r="250" spans="1:13" ht="13.5" customHeight="1" thickBot="1">
      <c r="A250" s="165" t="s">
        <v>6676</v>
      </c>
      <c r="B250" s="2410">
        <v>40</v>
      </c>
      <c r="C250" s="2410">
        <v>200</v>
      </c>
      <c r="D250" s="2410">
        <v>40</v>
      </c>
      <c r="E250" s="2411">
        <v>25</v>
      </c>
      <c r="F250" s="1380">
        <v>50.27</v>
      </c>
      <c r="G250" s="2236">
        <f t="shared" si="22"/>
        <v>50.27</v>
      </c>
      <c r="H250" s="1176">
        <f t="shared" si="21"/>
        <v>1256.75</v>
      </c>
      <c r="I250" s="2091"/>
      <c r="K250" s="1380"/>
      <c r="L250" s="1362"/>
      <c r="M250" s="1362"/>
    </row>
    <row r="251" spans="1:13" ht="13.5" customHeight="1" thickBot="1">
      <c r="A251" s="165" t="s">
        <v>9444</v>
      </c>
      <c r="B251" s="2410">
        <v>40</v>
      </c>
      <c r="C251" s="2410">
        <v>200</v>
      </c>
      <c r="D251" s="2410">
        <v>60</v>
      </c>
      <c r="E251" s="2411">
        <v>25</v>
      </c>
      <c r="F251" s="1380">
        <v>71.89</v>
      </c>
      <c r="G251" s="2236">
        <f t="shared" si="22"/>
        <v>71.89</v>
      </c>
      <c r="H251" s="1176">
        <f t="shared" si="21"/>
        <v>1797.25</v>
      </c>
      <c r="I251" s="2091"/>
      <c r="K251" s="1380"/>
      <c r="L251" s="1362"/>
      <c r="M251" s="1362"/>
    </row>
    <row r="252" spans="1:13" ht="13.5" customHeight="1" thickBot="1">
      <c r="A252" s="165" t="s">
        <v>6678</v>
      </c>
      <c r="B252" s="2410">
        <v>40</v>
      </c>
      <c r="C252" s="2410">
        <v>200</v>
      </c>
      <c r="D252" s="2410">
        <v>80</v>
      </c>
      <c r="E252" s="2411">
        <v>25</v>
      </c>
      <c r="F252" s="1380">
        <v>86.52</v>
      </c>
      <c r="G252" s="2236">
        <f t="shared" si="22"/>
        <v>86.52</v>
      </c>
      <c r="H252" s="1176">
        <f t="shared" si="21"/>
        <v>2163</v>
      </c>
      <c r="I252" s="2091"/>
      <c r="K252" s="1380"/>
      <c r="L252" s="1362"/>
      <c r="M252" s="1362"/>
    </row>
    <row r="253" spans="1:13" ht="13.5" thickBot="1">
      <c r="A253" s="165" t="s">
        <v>9445</v>
      </c>
      <c r="B253" s="2410">
        <v>40</v>
      </c>
      <c r="C253" s="2410">
        <v>300</v>
      </c>
      <c r="D253" s="2410">
        <v>40</v>
      </c>
      <c r="E253" s="2411">
        <v>25</v>
      </c>
      <c r="F253" s="1380">
        <v>65.650000000000006</v>
      </c>
      <c r="G253" s="2236">
        <f t="shared" si="22"/>
        <v>65.650000000000006</v>
      </c>
      <c r="H253" s="1176">
        <f t="shared" si="21"/>
        <v>1641.2500000000002</v>
      </c>
      <c r="I253" s="2091"/>
      <c r="K253" s="1380"/>
      <c r="L253" s="1362"/>
      <c r="M253" s="1362"/>
    </row>
    <row r="254" spans="1:13" ht="13.5" thickBot="1">
      <c r="A254" s="165" t="s">
        <v>6648</v>
      </c>
      <c r="B254" s="2410">
        <v>40</v>
      </c>
      <c r="C254" s="2410">
        <v>300</v>
      </c>
      <c r="D254" s="2410">
        <v>60</v>
      </c>
      <c r="E254" s="2411">
        <v>25</v>
      </c>
      <c r="F254" s="1380">
        <v>99.39</v>
      </c>
      <c r="G254" s="2236">
        <f t="shared" si="22"/>
        <v>99.39</v>
      </c>
      <c r="H254" s="1176">
        <f t="shared" si="21"/>
        <v>2484.75</v>
      </c>
      <c r="I254" s="2091"/>
      <c r="K254" s="1380"/>
      <c r="L254" s="1362"/>
      <c r="M254" s="1362"/>
    </row>
    <row r="255" spans="1:13" ht="13.5" thickBot="1">
      <c r="A255" s="165" t="s">
        <v>6625</v>
      </c>
      <c r="B255" s="2410">
        <v>40</v>
      </c>
      <c r="C255" s="2410">
        <v>300</v>
      </c>
      <c r="D255" s="2410">
        <v>80</v>
      </c>
      <c r="E255" s="2411">
        <v>25</v>
      </c>
      <c r="F255" s="1380">
        <v>122.57</v>
      </c>
      <c r="G255" s="2236">
        <f t="shared" si="22"/>
        <v>122.57</v>
      </c>
      <c r="H255" s="1176">
        <f t="shared" si="21"/>
        <v>3064.25</v>
      </c>
      <c r="I255" s="2091"/>
      <c r="K255" s="1380"/>
      <c r="L255" s="1362"/>
      <c r="M255" s="1362"/>
    </row>
    <row r="256" spans="1:13" ht="13.5" thickBot="1">
      <c r="A256" s="165" t="s">
        <v>1292</v>
      </c>
      <c r="B256" s="2410">
        <v>40</v>
      </c>
      <c r="C256" s="2410">
        <v>320</v>
      </c>
      <c r="D256" s="2410">
        <v>40</v>
      </c>
      <c r="E256" s="2411">
        <v>25</v>
      </c>
      <c r="F256" s="1380">
        <v>72.78</v>
      </c>
      <c r="G256" s="2236">
        <f t="shared" si="22"/>
        <v>72.78</v>
      </c>
      <c r="H256" s="1176">
        <f t="shared" si="21"/>
        <v>1819.5</v>
      </c>
      <c r="I256" s="2091"/>
      <c r="K256" s="1380"/>
      <c r="L256" s="1362"/>
      <c r="M256" s="1362"/>
    </row>
    <row r="257" spans="1:13" ht="13.5" thickBot="1">
      <c r="A257" s="165" t="s">
        <v>6623</v>
      </c>
      <c r="B257" s="2410">
        <v>40</v>
      </c>
      <c r="C257" s="2410">
        <v>400</v>
      </c>
      <c r="D257" s="2410">
        <v>40</v>
      </c>
      <c r="E257" s="2411">
        <v>25</v>
      </c>
      <c r="F257" s="1380">
        <v>87.38</v>
      </c>
      <c r="G257" s="2236">
        <f t="shared" si="22"/>
        <v>87.38</v>
      </c>
      <c r="H257" s="1176">
        <f t="shared" si="21"/>
        <v>2184.5</v>
      </c>
      <c r="I257" s="2091"/>
      <c r="K257" s="1380"/>
      <c r="L257" s="1362"/>
      <c r="M257" s="1362"/>
    </row>
    <row r="258" spans="1:13" ht="13.5" thickBot="1">
      <c r="A258" s="165" t="s">
        <v>6624</v>
      </c>
      <c r="B258" s="2410">
        <v>40</v>
      </c>
      <c r="C258" s="2410">
        <v>400</v>
      </c>
      <c r="D258" s="2410">
        <v>60</v>
      </c>
      <c r="E258" s="2411">
        <v>25</v>
      </c>
      <c r="F258" s="1380">
        <v>126.86</v>
      </c>
      <c r="G258" s="2236">
        <f t="shared" si="22"/>
        <v>126.86</v>
      </c>
      <c r="H258" s="1176">
        <f t="shared" si="21"/>
        <v>3171.5</v>
      </c>
      <c r="I258" s="2091"/>
      <c r="K258" s="1380"/>
      <c r="L258" s="1362"/>
      <c r="M258" s="1362"/>
    </row>
    <row r="259" spans="1:13" ht="13.5" thickBot="1">
      <c r="A259" s="778" t="s">
        <v>6626</v>
      </c>
      <c r="B259" s="850">
        <v>40</v>
      </c>
      <c r="C259" s="850">
        <v>400</v>
      </c>
      <c r="D259" s="850">
        <v>80</v>
      </c>
      <c r="E259" s="851">
        <v>25</v>
      </c>
      <c r="F259" s="2398">
        <v>158.62</v>
      </c>
      <c r="G259" s="1184">
        <f t="shared" si="22"/>
        <v>158.62</v>
      </c>
      <c r="H259" s="1203">
        <f t="shared" si="21"/>
        <v>3965.5</v>
      </c>
      <c r="I259" s="170"/>
      <c r="K259" s="1380"/>
      <c r="L259" s="1362"/>
      <c r="M259" s="1362"/>
    </row>
    <row r="260" spans="1:13" ht="13">
      <c r="A260" s="2475"/>
      <c r="B260" s="2476"/>
      <c r="C260" s="183"/>
      <c r="D260" s="2428"/>
      <c r="E260" s="2232"/>
      <c r="F260" s="183"/>
      <c r="G260" s="183"/>
      <c r="H260" s="183"/>
      <c r="I260" s="2543"/>
    </row>
    <row r="261" spans="1:13" ht="20" hidden="1">
      <c r="A261" s="1226"/>
      <c r="B261" s="319"/>
      <c r="C261" s="319"/>
      <c r="D261" s="1359"/>
      <c r="E261" s="118"/>
      <c r="F261" s="246"/>
      <c r="G261" s="68"/>
      <c r="I261" s="2544"/>
    </row>
    <row r="262" spans="1:13" ht="18" hidden="1">
      <c r="A262" s="2477"/>
      <c r="B262" s="2478"/>
      <c r="C262" s="2479"/>
      <c r="D262" s="946"/>
      <c r="E262" s="2479"/>
      <c r="F262" s="2479"/>
      <c r="G262" s="132"/>
      <c r="I262" s="2544"/>
    </row>
    <row r="263" spans="1:13" ht="13" hidden="1">
      <c r="A263" s="191"/>
      <c r="B263" s="144"/>
      <c r="C263" s="144"/>
      <c r="D263" s="498"/>
      <c r="E263" s="71"/>
      <c r="F263" s="133"/>
      <c r="G263" s="132"/>
      <c r="I263" s="2544"/>
    </row>
    <row r="264" spans="1:13" ht="13.5" hidden="1" customHeight="1">
      <c r="A264" s="191"/>
      <c r="B264" s="144"/>
      <c r="C264" s="144"/>
      <c r="D264" s="498"/>
      <c r="E264" s="240"/>
      <c r="F264" s="235"/>
      <c r="G264" s="132"/>
      <c r="I264" s="2544"/>
    </row>
    <row r="265" spans="1:13" ht="13.5" hidden="1" customHeight="1">
      <c r="A265" s="191"/>
      <c r="B265" s="144"/>
      <c r="C265" s="144"/>
      <c r="D265" s="498"/>
      <c r="E265" s="240"/>
      <c r="F265" s="235"/>
      <c r="G265" s="132"/>
      <c r="I265" s="2544"/>
    </row>
    <row r="266" spans="1:13" ht="13.5" hidden="1" customHeight="1" thickBot="1">
      <c r="A266" s="2480"/>
      <c r="B266" s="145"/>
      <c r="C266" s="145"/>
      <c r="D266" s="947"/>
      <c r="E266" s="74"/>
      <c r="F266" s="135"/>
      <c r="G266" s="137"/>
      <c r="I266" s="2544"/>
    </row>
    <row r="267" spans="1:13" ht="45.75" hidden="1" customHeight="1" thickBot="1">
      <c r="A267" s="2481" t="s">
        <v>1014</v>
      </c>
      <c r="B267" s="1205"/>
      <c r="C267" s="969" t="s">
        <v>2923</v>
      </c>
      <c r="D267" s="1360" t="s">
        <v>1536</v>
      </c>
      <c r="E267" s="159" t="s">
        <v>2578</v>
      </c>
      <c r="F267" s="264" t="s">
        <v>493</v>
      </c>
      <c r="G267" s="160" t="s">
        <v>4003</v>
      </c>
      <c r="I267" s="2544"/>
    </row>
    <row r="268" spans="1:13" ht="13.5" hidden="1" customHeight="1" thickBot="1">
      <c r="A268" s="2482" t="s">
        <v>967</v>
      </c>
      <c r="B268" s="1210" t="s">
        <v>968</v>
      </c>
      <c r="C268" s="306" t="s">
        <v>2428</v>
      </c>
      <c r="D268" s="1361" t="s">
        <v>264</v>
      </c>
      <c r="E268" s="248">
        <f>'[3]Заказ, cкидки и курсы валют'!$I$12</f>
        <v>0</v>
      </c>
      <c r="F268" s="265"/>
      <c r="G268" s="147"/>
      <c r="I268" s="2544"/>
    </row>
    <row r="269" spans="1:13" ht="13.5" hidden="1" customHeight="1">
      <c r="A269" s="2483">
        <v>60</v>
      </c>
      <c r="B269" s="849">
        <v>40</v>
      </c>
      <c r="C269" s="953">
        <v>1</v>
      </c>
      <c r="D269" s="1793">
        <f t="shared" ref="D269:D276" si="24">F239+15</f>
        <v>33.03</v>
      </c>
      <c r="E269" s="1176">
        <f t="shared" ref="E269" si="25">ROUND(D269*(1-$G$11),2)</f>
        <v>33.03</v>
      </c>
      <c r="F269" s="1176">
        <f t="shared" ref="F269" si="26">E269*C269</f>
        <v>33.03</v>
      </c>
      <c r="G269" s="263"/>
      <c r="I269" s="2544"/>
    </row>
    <row r="270" spans="1:13" ht="13.5" hidden="1" customHeight="1">
      <c r="A270" s="2484">
        <v>80</v>
      </c>
      <c r="B270" s="1055">
        <v>40</v>
      </c>
      <c r="C270" s="873">
        <v>1</v>
      </c>
      <c r="D270" s="2485">
        <f t="shared" si="24"/>
        <v>36.64</v>
      </c>
      <c r="E270" s="1199">
        <f>ROUND(D270*(1-$G$11),2)</f>
        <v>36.64</v>
      </c>
      <c r="F270" s="1199">
        <f>E270*C270</f>
        <v>36.64</v>
      </c>
      <c r="G270" s="390"/>
      <c r="I270" s="2544"/>
    </row>
    <row r="271" spans="1:13" ht="13.5" hidden="1" customHeight="1">
      <c r="A271" s="2486">
        <v>80</v>
      </c>
      <c r="B271" s="2410">
        <v>60</v>
      </c>
      <c r="C271" s="2411">
        <v>1</v>
      </c>
      <c r="D271" s="2485">
        <f t="shared" si="24"/>
        <v>47.44</v>
      </c>
      <c r="E271" s="1199">
        <f t="shared" ref="E271:E285" si="27">ROUND(D271*(1-$G$11),2)</f>
        <v>47.44</v>
      </c>
      <c r="F271" s="1199">
        <f t="shared" ref="F271:F285" si="28">E271*C271</f>
        <v>47.44</v>
      </c>
      <c r="G271" s="2091"/>
      <c r="I271" s="2544"/>
    </row>
    <row r="272" spans="1:13" ht="13.5" hidden="1" customHeight="1">
      <c r="A272" s="2486">
        <v>80</v>
      </c>
      <c r="B272" s="2410">
        <v>80</v>
      </c>
      <c r="C272" s="2411">
        <v>1</v>
      </c>
      <c r="D272" s="2485">
        <f t="shared" si="24"/>
        <v>58.27</v>
      </c>
      <c r="E272" s="1199">
        <f t="shared" si="27"/>
        <v>58.27</v>
      </c>
      <c r="F272" s="1199">
        <f t="shared" si="28"/>
        <v>58.27</v>
      </c>
      <c r="G272" s="2091"/>
      <c r="I272" s="2544"/>
    </row>
    <row r="273" spans="1:9" ht="13.5" hidden="1" customHeight="1">
      <c r="A273" s="2486">
        <v>100</v>
      </c>
      <c r="B273" s="2410">
        <v>40</v>
      </c>
      <c r="C273" s="873">
        <v>1</v>
      </c>
      <c r="D273" s="2485">
        <f t="shared" si="24"/>
        <v>40.239999999999995</v>
      </c>
      <c r="E273" s="1199">
        <f t="shared" si="27"/>
        <v>40.24</v>
      </c>
      <c r="F273" s="1199">
        <f t="shared" si="28"/>
        <v>40.24</v>
      </c>
      <c r="G273" s="2091"/>
      <c r="I273" s="2544"/>
    </row>
    <row r="274" spans="1:9" ht="13.5" hidden="1" customHeight="1">
      <c r="A274" s="2486">
        <v>120</v>
      </c>
      <c r="B274" s="2410">
        <v>40</v>
      </c>
      <c r="C274" s="873">
        <v>1</v>
      </c>
      <c r="D274" s="2485">
        <f t="shared" si="24"/>
        <v>49.47</v>
      </c>
      <c r="E274" s="1199">
        <f t="shared" si="27"/>
        <v>49.47</v>
      </c>
      <c r="F274" s="1199">
        <f t="shared" si="28"/>
        <v>49.47</v>
      </c>
      <c r="G274" s="2091"/>
      <c r="I274" s="2544"/>
    </row>
    <row r="275" spans="1:9" ht="13.5" hidden="1" customHeight="1">
      <c r="A275" s="2486">
        <v>120</v>
      </c>
      <c r="B275" s="2410">
        <v>60</v>
      </c>
      <c r="C275" s="2411">
        <v>1</v>
      </c>
      <c r="D275" s="2485">
        <f t="shared" si="24"/>
        <v>58.26</v>
      </c>
      <c r="E275" s="1199">
        <f t="shared" si="27"/>
        <v>58.26</v>
      </c>
      <c r="F275" s="1199">
        <f t="shared" si="28"/>
        <v>58.26</v>
      </c>
      <c r="G275" s="2091"/>
      <c r="I275" s="2544"/>
    </row>
    <row r="276" spans="1:9" ht="13.5" hidden="1" customHeight="1">
      <c r="A276" s="2486">
        <v>120</v>
      </c>
      <c r="B276" s="2410">
        <v>80</v>
      </c>
      <c r="C276" s="2411">
        <v>1</v>
      </c>
      <c r="D276" s="2485">
        <f t="shared" si="24"/>
        <v>72.69</v>
      </c>
      <c r="E276" s="1199">
        <f t="shared" si="27"/>
        <v>72.69</v>
      </c>
      <c r="F276" s="1199">
        <f t="shared" si="28"/>
        <v>72.69</v>
      </c>
      <c r="G276" s="2091"/>
      <c r="I276" s="2544"/>
    </row>
    <row r="277" spans="1:9" ht="13.5" hidden="1" customHeight="1">
      <c r="A277" s="2486">
        <v>160</v>
      </c>
      <c r="B277" s="2410">
        <v>80</v>
      </c>
      <c r="C277" s="2411">
        <v>1</v>
      </c>
      <c r="D277" s="2485">
        <f>F249+15</f>
        <v>87.1</v>
      </c>
      <c r="E277" s="1199">
        <f t="shared" si="27"/>
        <v>87.1</v>
      </c>
      <c r="F277" s="1199">
        <f t="shared" si="28"/>
        <v>87.1</v>
      </c>
      <c r="G277" s="2091"/>
      <c r="I277" s="2544"/>
    </row>
    <row r="278" spans="1:9" ht="13.5" hidden="1" customHeight="1">
      <c r="A278" s="2486">
        <v>200</v>
      </c>
      <c r="B278" s="2410">
        <v>80</v>
      </c>
      <c r="C278" s="2411">
        <v>1</v>
      </c>
      <c r="D278" s="2485">
        <f t="shared" ref="D278:D285" si="29">F252+15</f>
        <v>101.52</v>
      </c>
      <c r="E278" s="1199">
        <f t="shared" si="27"/>
        <v>101.52</v>
      </c>
      <c r="F278" s="1199">
        <f t="shared" si="28"/>
        <v>101.52</v>
      </c>
      <c r="G278" s="2091"/>
      <c r="I278" s="2544"/>
    </row>
    <row r="279" spans="1:9" ht="13" hidden="1">
      <c r="A279" s="2486">
        <v>300</v>
      </c>
      <c r="B279" s="2410">
        <v>40</v>
      </c>
      <c r="C279" s="2411">
        <v>1</v>
      </c>
      <c r="D279" s="2485">
        <f t="shared" si="29"/>
        <v>80.650000000000006</v>
      </c>
      <c r="E279" s="1199">
        <f t="shared" si="27"/>
        <v>80.650000000000006</v>
      </c>
      <c r="F279" s="1199">
        <f t="shared" si="28"/>
        <v>80.650000000000006</v>
      </c>
      <c r="G279" s="2091"/>
      <c r="I279" s="2544"/>
    </row>
    <row r="280" spans="1:9" ht="13" hidden="1">
      <c r="A280" s="2486">
        <v>300</v>
      </c>
      <c r="B280" s="2410">
        <v>60</v>
      </c>
      <c r="C280" s="2411">
        <v>1</v>
      </c>
      <c r="D280" s="2485">
        <f t="shared" si="29"/>
        <v>114.39</v>
      </c>
      <c r="E280" s="1199">
        <f t="shared" si="27"/>
        <v>114.39</v>
      </c>
      <c r="F280" s="1199">
        <f t="shared" si="28"/>
        <v>114.39</v>
      </c>
      <c r="G280" s="2091"/>
      <c r="I280" s="2544"/>
    </row>
    <row r="281" spans="1:9" ht="13" hidden="1">
      <c r="A281" s="2486">
        <v>300</v>
      </c>
      <c r="B281" s="2410">
        <v>80</v>
      </c>
      <c r="C281" s="2411">
        <v>1</v>
      </c>
      <c r="D281" s="2485">
        <f t="shared" si="29"/>
        <v>137.57</v>
      </c>
      <c r="E281" s="1199">
        <f t="shared" si="27"/>
        <v>137.57</v>
      </c>
      <c r="F281" s="1199">
        <f t="shared" si="28"/>
        <v>137.57</v>
      </c>
      <c r="G281" s="2091"/>
      <c r="I281" s="2544"/>
    </row>
    <row r="282" spans="1:9" ht="13" hidden="1">
      <c r="A282" s="2486">
        <v>320</v>
      </c>
      <c r="B282" s="2410">
        <v>40</v>
      </c>
      <c r="C282" s="2411">
        <v>1</v>
      </c>
      <c r="D282" s="2485">
        <f t="shared" si="29"/>
        <v>87.78</v>
      </c>
      <c r="E282" s="1199">
        <f t="shared" si="27"/>
        <v>87.78</v>
      </c>
      <c r="F282" s="1199">
        <f t="shared" si="28"/>
        <v>87.78</v>
      </c>
      <c r="G282" s="2091"/>
      <c r="I282" s="2544"/>
    </row>
    <row r="283" spans="1:9" ht="13" hidden="1">
      <c r="A283" s="2486">
        <v>400</v>
      </c>
      <c r="B283" s="2410">
        <v>40</v>
      </c>
      <c r="C283" s="2411">
        <v>1</v>
      </c>
      <c r="D283" s="2485">
        <f t="shared" si="29"/>
        <v>102.38</v>
      </c>
      <c r="E283" s="1199">
        <f t="shared" si="27"/>
        <v>102.38</v>
      </c>
      <c r="F283" s="1199">
        <f t="shared" si="28"/>
        <v>102.38</v>
      </c>
      <c r="G283" s="2091"/>
      <c r="I283" s="2544"/>
    </row>
    <row r="284" spans="1:9" ht="13" hidden="1">
      <c r="A284" s="2486">
        <v>400</v>
      </c>
      <c r="B284" s="2410">
        <v>60</v>
      </c>
      <c r="C284" s="2411">
        <v>1</v>
      </c>
      <c r="D284" s="2485">
        <f t="shared" si="29"/>
        <v>141.86000000000001</v>
      </c>
      <c r="E284" s="1199">
        <f t="shared" si="27"/>
        <v>141.86000000000001</v>
      </c>
      <c r="F284" s="1199">
        <f t="shared" si="28"/>
        <v>141.86000000000001</v>
      </c>
      <c r="G284" s="2091"/>
      <c r="I284" s="2544"/>
    </row>
    <row r="285" spans="1:9" ht="13.5" hidden="1" thickBot="1">
      <c r="A285" s="2487">
        <v>400</v>
      </c>
      <c r="B285" s="850">
        <v>80</v>
      </c>
      <c r="C285" s="1057">
        <v>1</v>
      </c>
      <c r="D285" s="1792">
        <f t="shared" si="29"/>
        <v>173.62</v>
      </c>
      <c r="E285" s="1211">
        <f t="shared" si="27"/>
        <v>173.62</v>
      </c>
      <c r="F285" s="1209">
        <f t="shared" si="28"/>
        <v>173.62</v>
      </c>
      <c r="G285" s="170"/>
      <c r="I285" s="2544"/>
    </row>
    <row r="286" spans="1:9" ht="13.5" thickBot="1">
      <c r="A286" s="2488"/>
      <c r="B286" s="2489"/>
      <c r="C286" s="194"/>
      <c r="D286" s="427"/>
      <c r="E286" s="2233"/>
      <c r="F286" s="194"/>
      <c r="G286" s="194"/>
      <c r="H286" s="194"/>
      <c r="I286" s="2545"/>
    </row>
    <row r="287" spans="1:9" ht="20">
      <c r="A287" s="249"/>
      <c r="B287" s="319"/>
      <c r="C287" s="2968" t="s">
        <v>1062</v>
      </c>
      <c r="D287" s="2968"/>
      <c r="E287" s="2968"/>
      <c r="F287" s="2968"/>
      <c r="G287" s="2968"/>
      <c r="H287" s="2968"/>
      <c r="I287" s="2969"/>
    </row>
    <row r="288" spans="1:9" ht="18">
      <c r="A288" s="236"/>
      <c r="B288" s="1096"/>
      <c r="C288" s="2971"/>
      <c r="D288" s="2971"/>
      <c r="E288" s="2971"/>
      <c r="F288" s="2971"/>
      <c r="G288" s="2971"/>
      <c r="H288" s="2971"/>
      <c r="I288" s="2972"/>
    </row>
    <row r="289" spans="1:12">
      <c r="A289" s="236"/>
      <c r="B289" s="16"/>
      <c r="C289" s="2971"/>
      <c r="D289" s="2971"/>
      <c r="E289" s="2971"/>
      <c r="F289" s="2971"/>
      <c r="G289" s="2971"/>
      <c r="H289" s="2971"/>
      <c r="I289" s="2972"/>
    </row>
    <row r="290" spans="1:12">
      <c r="A290" s="236"/>
      <c r="B290" s="16"/>
      <c r="C290" s="2971"/>
      <c r="D290" s="2971"/>
      <c r="E290" s="2971"/>
      <c r="F290" s="2971"/>
      <c r="G290" s="2971"/>
      <c r="H290" s="2971"/>
      <c r="I290" s="2972"/>
    </row>
    <row r="291" spans="1:12" ht="15.65" customHeight="1">
      <c r="A291" s="236"/>
      <c r="B291" s="16"/>
      <c r="C291" s="2971"/>
      <c r="D291" s="2971"/>
      <c r="E291" s="2971"/>
      <c r="F291" s="2971"/>
      <c r="G291" s="2971"/>
      <c r="H291" s="2971"/>
      <c r="I291" s="2972"/>
    </row>
    <row r="292" spans="1:12" ht="20.5" customHeight="1" thickBot="1">
      <c r="A292" s="927" t="s">
        <v>7302</v>
      </c>
      <c r="B292" s="145"/>
      <c r="C292" s="2974"/>
      <c r="D292" s="2974"/>
      <c r="E292" s="2974"/>
      <c r="F292" s="2974"/>
      <c r="G292" s="2974"/>
      <c r="H292" s="2974"/>
      <c r="I292" s="2975"/>
    </row>
    <row r="293" spans="1:12" ht="30">
      <c r="A293" s="148" t="s">
        <v>1013</v>
      </c>
      <c r="B293" s="1222" t="s">
        <v>969</v>
      </c>
      <c r="C293" s="255" t="s">
        <v>1014</v>
      </c>
      <c r="D293" s="1223"/>
      <c r="E293" s="969" t="s">
        <v>2923</v>
      </c>
      <c r="F293" s="1364" t="s">
        <v>10034</v>
      </c>
      <c r="G293" s="1054" t="s">
        <v>2578</v>
      </c>
      <c r="H293" s="327" t="s">
        <v>493</v>
      </c>
      <c r="I293" s="138" t="s">
        <v>4003</v>
      </c>
    </row>
    <row r="294" spans="1:12" ht="13.5" thickBot="1">
      <c r="A294" s="149"/>
      <c r="B294" s="257" t="s">
        <v>966</v>
      </c>
      <c r="C294" s="256" t="s">
        <v>967</v>
      </c>
      <c r="D294" s="1210" t="s">
        <v>968</v>
      </c>
      <c r="E294" s="306" t="s">
        <v>2428</v>
      </c>
      <c r="F294" s="1357" t="s">
        <v>264</v>
      </c>
      <c r="G294" s="152">
        <f>'Заказ, cкидки и курсы валют'!$I$12</f>
        <v>0</v>
      </c>
      <c r="H294" s="265"/>
      <c r="I294" s="147"/>
      <c r="L294" s="1362"/>
    </row>
    <row r="295" spans="1:12" ht="13.5" thickBot="1">
      <c r="A295" s="314" t="s">
        <v>1293</v>
      </c>
      <c r="B295" s="1133">
        <v>90</v>
      </c>
      <c r="C295" s="1133">
        <v>50</v>
      </c>
      <c r="D295" s="1133">
        <v>55</v>
      </c>
      <c r="E295" s="1133">
        <v>50</v>
      </c>
      <c r="F295" s="1380">
        <v>40.39</v>
      </c>
      <c r="G295" s="1176">
        <f t="shared" ref="G295" si="30">ROUND(F295*(1-$G$11),2)</f>
        <v>40.39</v>
      </c>
      <c r="H295" s="1176">
        <f>G295*E295</f>
        <v>2019.5</v>
      </c>
      <c r="I295" s="263"/>
      <c r="K295" s="1362"/>
      <c r="L295" s="1362"/>
    </row>
    <row r="296" spans="1:12" ht="13.5" thickBot="1">
      <c r="A296" s="320" t="s">
        <v>9436</v>
      </c>
      <c r="B296" s="1207">
        <v>105</v>
      </c>
      <c r="C296" s="1207">
        <v>35</v>
      </c>
      <c r="D296" s="1207">
        <v>55</v>
      </c>
      <c r="E296" s="1207">
        <v>50</v>
      </c>
      <c r="F296" s="1380">
        <v>40.659999999999997</v>
      </c>
      <c r="G296" s="1199">
        <f>ROUND(F296*(1-$G$11),2)</f>
        <v>40.659999999999997</v>
      </c>
      <c r="H296" s="1176">
        <f t="shared" ref="H296:H300" si="31">G296*E296</f>
        <v>2032.9999999999998</v>
      </c>
      <c r="I296" s="390"/>
      <c r="K296" s="1362"/>
      <c r="L296" s="1362"/>
    </row>
    <row r="297" spans="1:12" ht="13.5" thickBot="1">
      <c r="A297" s="165" t="s">
        <v>6680</v>
      </c>
      <c r="B297" s="11">
        <v>130</v>
      </c>
      <c r="C297" s="11">
        <v>50</v>
      </c>
      <c r="D297" s="11">
        <v>65</v>
      </c>
      <c r="E297" s="11">
        <v>25</v>
      </c>
      <c r="F297" s="1380">
        <v>59.71</v>
      </c>
      <c r="G297" s="1178">
        <f t="shared" ref="G297" si="32">ROUND(F297*(1-$G$11),2)</f>
        <v>59.71</v>
      </c>
      <c r="H297" s="1176">
        <f t="shared" si="31"/>
        <v>1492.75</v>
      </c>
      <c r="I297" s="168"/>
      <c r="K297" s="1362"/>
      <c r="L297" s="1362"/>
    </row>
    <row r="298" spans="1:12" ht="13.5" thickBot="1">
      <c r="A298" s="320" t="s">
        <v>6679</v>
      </c>
      <c r="B298" s="1207">
        <v>140</v>
      </c>
      <c r="C298" s="1207">
        <v>40</v>
      </c>
      <c r="D298" s="1207">
        <v>40</v>
      </c>
      <c r="E298" s="1207">
        <v>50</v>
      </c>
      <c r="F298" s="1380">
        <v>37.9</v>
      </c>
      <c r="G298" s="1199">
        <f>ROUND(F298*(1-$G$11),2)</f>
        <v>37.9</v>
      </c>
      <c r="H298" s="1176">
        <f t="shared" si="31"/>
        <v>1895</v>
      </c>
      <c r="I298" s="390"/>
      <c r="K298" s="1362"/>
      <c r="L298" s="1362"/>
    </row>
    <row r="299" spans="1:12" ht="13.5" thickBot="1">
      <c r="A299" s="165" t="s">
        <v>9437</v>
      </c>
      <c r="B299" s="11">
        <v>150</v>
      </c>
      <c r="C299" s="11">
        <v>50</v>
      </c>
      <c r="D299" s="11">
        <v>90</v>
      </c>
      <c r="E299" s="11">
        <v>25</v>
      </c>
      <c r="F299" s="1380">
        <v>90.09</v>
      </c>
      <c r="G299" s="1178">
        <f t="shared" ref="G299" si="33">ROUND(F299*(1-$G$11),2)</f>
        <v>90.09</v>
      </c>
      <c r="H299" s="1176">
        <f t="shared" si="31"/>
        <v>2252.25</v>
      </c>
      <c r="I299" s="168"/>
      <c r="K299" s="1362"/>
      <c r="L299" s="1362"/>
    </row>
    <row r="300" spans="1:12" ht="13.5" thickBot="1">
      <c r="A300" s="2496" t="s">
        <v>10695</v>
      </c>
      <c r="B300" s="2497">
        <v>150</v>
      </c>
      <c r="C300" s="2497">
        <v>60</v>
      </c>
      <c r="D300" s="2497">
        <v>90</v>
      </c>
      <c r="E300" s="2497">
        <v>25</v>
      </c>
      <c r="F300" s="1380">
        <v>90.09</v>
      </c>
      <c r="G300" s="1237">
        <f t="shared" ref="G300" si="34">ROUND(F300*(1-$G$11),2)</f>
        <v>90.09</v>
      </c>
      <c r="H300" s="2442">
        <f t="shared" si="31"/>
        <v>2252.25</v>
      </c>
      <c r="I300" s="2498"/>
      <c r="K300" s="1362"/>
      <c r="L300" s="1362"/>
    </row>
    <row r="301" spans="1:12">
      <c r="A301" s="2499"/>
      <c r="B301" s="2455"/>
      <c r="C301" s="2455"/>
      <c r="D301" s="2455"/>
      <c r="E301" s="2455"/>
      <c r="F301" s="2468"/>
      <c r="G301" s="2500"/>
      <c r="H301" s="183"/>
      <c r="I301" s="2530"/>
    </row>
    <row r="302" spans="1:12" ht="20" hidden="1">
      <c r="A302" s="249"/>
      <c r="B302" s="319" t="s">
        <v>1062</v>
      </c>
      <c r="C302" s="319"/>
      <c r="D302" s="319"/>
      <c r="E302" s="319"/>
      <c r="F302" s="1354"/>
      <c r="G302" s="117"/>
      <c r="H302" s="118"/>
      <c r="I302" s="2541"/>
    </row>
    <row r="303" spans="1:12" ht="18" hidden="1">
      <c r="A303" s="236"/>
      <c r="B303" s="1096"/>
      <c r="C303" s="82"/>
      <c r="D303" s="2478"/>
      <c r="E303" s="2478"/>
      <c r="F303" s="946"/>
      <c r="G303" s="2479"/>
      <c r="H303" s="2479"/>
      <c r="I303" s="2542"/>
    </row>
    <row r="304" spans="1:12" ht="13" hidden="1">
      <c r="A304" s="236"/>
      <c r="B304" s="16"/>
      <c r="C304" s="16"/>
      <c r="D304" s="144"/>
      <c r="E304" s="144"/>
      <c r="F304" s="498"/>
      <c r="G304" s="71"/>
      <c r="H304" s="133"/>
      <c r="I304" s="2533"/>
    </row>
    <row r="305" spans="1:9" ht="13" hidden="1">
      <c r="A305" s="236"/>
      <c r="B305" s="16"/>
      <c r="C305" s="16"/>
      <c r="D305" s="144"/>
      <c r="E305" s="144"/>
      <c r="F305" s="498"/>
      <c r="G305" s="240"/>
      <c r="H305" s="235"/>
      <c r="I305" s="2533"/>
    </row>
    <row r="306" spans="1:9" ht="13" hidden="1">
      <c r="A306" s="236"/>
      <c r="B306" s="16"/>
      <c r="C306" s="16"/>
      <c r="D306" s="144"/>
      <c r="E306" s="144"/>
      <c r="F306" s="498"/>
      <c r="G306" s="240"/>
      <c r="H306" s="235"/>
      <c r="I306" s="2533"/>
    </row>
    <row r="307" spans="1:9" ht="18.5" hidden="1" thickBot="1">
      <c r="A307" s="927" t="s">
        <v>7304</v>
      </c>
      <c r="B307" s="145"/>
      <c r="C307" s="711"/>
      <c r="D307" s="145"/>
      <c r="E307" s="145"/>
      <c r="F307" s="947"/>
      <c r="G307" s="74"/>
      <c r="H307" s="135"/>
      <c r="I307" s="2534"/>
    </row>
    <row r="308" spans="1:9" ht="30" hidden="1">
      <c r="A308" s="148" t="s">
        <v>1013</v>
      </c>
      <c r="B308" s="1222" t="s">
        <v>969</v>
      </c>
      <c r="C308" s="255" t="s">
        <v>1014</v>
      </c>
      <c r="D308" s="1223"/>
      <c r="E308" s="969" t="s">
        <v>2923</v>
      </c>
      <c r="F308" s="1364" t="s">
        <v>1536</v>
      </c>
      <c r="G308" s="1054" t="s">
        <v>2578</v>
      </c>
      <c r="H308" s="327" t="s">
        <v>493</v>
      </c>
      <c r="I308" s="2535" t="s">
        <v>4003</v>
      </c>
    </row>
    <row r="309" spans="1:9" ht="13" hidden="1" thickBot="1">
      <c r="A309" s="149"/>
      <c r="B309" s="257" t="s">
        <v>966</v>
      </c>
      <c r="C309" s="256" t="s">
        <v>967</v>
      </c>
      <c r="D309" s="1210" t="s">
        <v>968</v>
      </c>
      <c r="E309" s="306" t="s">
        <v>2428</v>
      </c>
      <c r="F309" s="1357" t="s">
        <v>264</v>
      </c>
      <c r="G309" s="248">
        <f>'[3]Заказ, cкидки и курсы валют'!$I$12</f>
        <v>0</v>
      </c>
      <c r="H309" s="265"/>
      <c r="I309" s="2536"/>
    </row>
    <row r="310" spans="1:9" ht="13" hidden="1">
      <c r="A310" s="320" t="s">
        <v>8308</v>
      </c>
      <c r="B310" s="1207">
        <v>90</v>
      </c>
      <c r="C310" s="1207">
        <v>50</v>
      </c>
      <c r="D310" s="1207">
        <v>55</v>
      </c>
      <c r="E310" s="1207">
        <v>1</v>
      </c>
      <c r="F310" s="1793">
        <f>F295+15</f>
        <v>55.39</v>
      </c>
      <c r="G310" s="1198">
        <f t="shared" ref="G310:G313" si="35">ROUND(F310*(1-$G$11),2)</f>
        <v>55.39</v>
      </c>
      <c r="H310" s="1199">
        <f t="shared" ref="H310:H313" si="36">G310*E310</f>
        <v>55.39</v>
      </c>
      <c r="I310" s="9"/>
    </row>
    <row r="311" spans="1:9" ht="13" hidden="1">
      <c r="A311" s="165" t="s">
        <v>8309</v>
      </c>
      <c r="B311" s="2237">
        <v>130</v>
      </c>
      <c r="C311" s="2237">
        <v>50</v>
      </c>
      <c r="D311" s="2237">
        <v>65</v>
      </c>
      <c r="E311" s="2237">
        <v>1</v>
      </c>
      <c r="F311" s="2485">
        <f>F297+15</f>
        <v>74.710000000000008</v>
      </c>
      <c r="G311" s="2501">
        <f t="shared" si="35"/>
        <v>74.709999999999994</v>
      </c>
      <c r="H311" s="2236">
        <f t="shared" si="36"/>
        <v>74.709999999999994</v>
      </c>
      <c r="I311" s="2122"/>
    </row>
    <row r="312" spans="1:9" ht="13" hidden="1">
      <c r="A312" s="320" t="s">
        <v>8307</v>
      </c>
      <c r="B312" s="1207">
        <v>140</v>
      </c>
      <c r="C312" s="1207">
        <v>40</v>
      </c>
      <c r="D312" s="1207">
        <v>40</v>
      </c>
      <c r="E312" s="1207">
        <v>1</v>
      </c>
      <c r="F312" s="1793">
        <f>F298+15</f>
        <v>52.9</v>
      </c>
      <c r="G312" s="1198">
        <f>ROUND(F312*(1-$G$11),2)</f>
        <v>52.9</v>
      </c>
      <c r="H312" s="1199">
        <f>G312*E312</f>
        <v>52.9</v>
      </c>
      <c r="I312" s="9"/>
    </row>
    <row r="313" spans="1:9" ht="13.5" hidden="1" thickBot="1">
      <c r="A313" s="167" t="s">
        <v>8310</v>
      </c>
      <c r="B313" s="211">
        <v>150</v>
      </c>
      <c r="C313" s="211">
        <v>60</v>
      </c>
      <c r="D313" s="211">
        <v>90</v>
      </c>
      <c r="E313" s="211">
        <v>1</v>
      </c>
      <c r="F313" s="1792">
        <f>F300+15</f>
        <v>105.09</v>
      </c>
      <c r="G313" s="1213">
        <f t="shared" si="35"/>
        <v>105.09</v>
      </c>
      <c r="H313" s="1184">
        <f t="shared" si="36"/>
        <v>105.09</v>
      </c>
      <c r="I313" s="18"/>
    </row>
    <row r="314" spans="1:9" hidden="1">
      <c r="A314" s="2502"/>
      <c r="B314" s="56"/>
      <c r="C314" s="56"/>
      <c r="D314" s="56"/>
      <c r="E314" s="56"/>
      <c r="F314" s="942"/>
      <c r="G314" s="56"/>
      <c r="H314" s="56"/>
      <c r="I314" s="2529"/>
    </row>
    <row r="315" spans="1:9" hidden="1">
      <c r="A315" s="2503"/>
      <c r="B315" s="56"/>
      <c r="C315" s="56"/>
      <c r="D315" s="56"/>
      <c r="E315" s="56"/>
      <c r="F315" s="445"/>
      <c r="G315" s="1187"/>
      <c r="I315" s="2529"/>
    </row>
    <row r="316" spans="1:9" hidden="1">
      <c r="A316" s="2503"/>
      <c r="B316" s="56"/>
      <c r="C316" s="56"/>
      <c r="D316" s="56"/>
      <c r="E316" s="56"/>
      <c r="F316" s="445"/>
      <c r="G316" s="1187"/>
      <c r="I316" s="2529"/>
    </row>
    <row r="317" spans="1:9" ht="13" thickBot="1">
      <c r="A317" s="2094"/>
      <c r="B317" s="2429"/>
      <c r="C317" s="2429"/>
      <c r="D317" s="2429"/>
      <c r="E317" s="2429"/>
      <c r="F317" s="2430"/>
      <c r="G317" s="2431"/>
      <c r="H317" s="194"/>
      <c r="I317" s="2023"/>
    </row>
    <row r="318" spans="1:9" ht="20">
      <c r="A318" s="249"/>
      <c r="B318" s="319"/>
      <c r="C318" s="2968" t="s">
        <v>1063</v>
      </c>
      <c r="D318" s="2968"/>
      <c r="E318" s="2968"/>
      <c r="F318" s="2968"/>
      <c r="G318" s="2968"/>
      <c r="H318" s="2968"/>
      <c r="I318" s="2969"/>
    </row>
    <row r="319" spans="1:9" ht="18">
      <c r="A319" s="236"/>
      <c r="B319" s="1096"/>
      <c r="C319" s="2971"/>
      <c r="D319" s="2971"/>
      <c r="E319" s="2971"/>
      <c r="F319" s="2971"/>
      <c r="G319" s="2971"/>
      <c r="H319" s="2971"/>
      <c r="I319" s="2972"/>
    </row>
    <row r="320" spans="1:9">
      <c r="A320" s="236"/>
      <c r="B320" s="16"/>
      <c r="C320" s="2971"/>
      <c r="D320" s="2971"/>
      <c r="E320" s="2971"/>
      <c r="F320" s="2971"/>
      <c r="G320" s="2971"/>
      <c r="H320" s="2971"/>
      <c r="I320" s="2972"/>
    </row>
    <row r="321" spans="1:12">
      <c r="A321" s="236"/>
      <c r="B321" s="16"/>
      <c r="C321" s="2971"/>
      <c r="D321" s="2971"/>
      <c r="E321" s="2971"/>
      <c r="F321" s="2971"/>
      <c r="G321" s="2971"/>
      <c r="H321" s="2971"/>
      <c r="I321" s="2972"/>
    </row>
    <row r="322" spans="1:12">
      <c r="A322" s="236"/>
      <c r="B322" s="16"/>
      <c r="C322" s="2971"/>
      <c r="D322" s="2971"/>
      <c r="E322" s="2971"/>
      <c r="F322" s="2971"/>
      <c r="G322" s="2971"/>
      <c r="H322" s="2971"/>
      <c r="I322" s="2972"/>
    </row>
    <row r="323" spans="1:12" ht="18.5" thickBot="1">
      <c r="A323" s="927" t="s">
        <v>7302</v>
      </c>
      <c r="B323" s="145"/>
      <c r="C323" s="2974"/>
      <c r="D323" s="2974"/>
      <c r="E323" s="2974"/>
      <c r="F323" s="2974"/>
      <c r="G323" s="2974"/>
      <c r="H323" s="2974"/>
      <c r="I323" s="2975"/>
    </row>
    <row r="324" spans="1:12" ht="30">
      <c r="A324" s="148" t="s">
        <v>1013</v>
      </c>
      <c r="B324" s="1222" t="s">
        <v>969</v>
      </c>
      <c r="C324" s="255" t="s">
        <v>1014</v>
      </c>
      <c r="D324" s="1223"/>
      <c r="E324" s="969" t="s">
        <v>2923</v>
      </c>
      <c r="F324" s="1364" t="s">
        <v>10034</v>
      </c>
      <c r="G324" s="1054" t="s">
        <v>2578</v>
      </c>
      <c r="H324" s="327" t="s">
        <v>493</v>
      </c>
      <c r="I324" s="138" t="s">
        <v>4003</v>
      </c>
      <c r="K324" s="1376"/>
      <c r="L324" s="1362"/>
    </row>
    <row r="325" spans="1:12" ht="13.5" thickBot="1">
      <c r="A325" s="149"/>
      <c r="B325" s="257" t="s">
        <v>966</v>
      </c>
      <c r="C325" s="256" t="s">
        <v>967</v>
      </c>
      <c r="D325" s="1210" t="s">
        <v>968</v>
      </c>
      <c r="E325" s="306" t="s">
        <v>2428</v>
      </c>
      <c r="F325" s="1357" t="s">
        <v>264</v>
      </c>
      <c r="G325" s="152">
        <f>'Заказ, cкидки и курсы валют'!$I$12</f>
        <v>0</v>
      </c>
      <c r="H325" s="265"/>
      <c r="I325" s="147"/>
      <c r="K325" s="1376"/>
      <c r="L325" s="1362"/>
    </row>
    <row r="326" spans="1:12" ht="13.5" thickBot="1">
      <c r="A326" s="308" t="s">
        <v>10028</v>
      </c>
      <c r="B326" s="1224">
        <v>50</v>
      </c>
      <c r="C326" s="1224">
        <v>50</v>
      </c>
      <c r="D326" s="1224">
        <v>35</v>
      </c>
      <c r="E326" s="1224">
        <v>50</v>
      </c>
      <c r="F326" s="1380">
        <v>18.63</v>
      </c>
      <c r="G326" s="1176">
        <f>ROUND(F326*(1-$G$11),2)</f>
        <v>18.63</v>
      </c>
      <c r="H326" s="1176">
        <f>G326*E326</f>
        <v>931.5</v>
      </c>
      <c r="I326" s="311"/>
      <c r="K326" s="1362"/>
      <c r="L326" s="1362"/>
    </row>
    <row r="327" spans="1:12" ht="13.5" thickBot="1">
      <c r="A327" s="140" t="s">
        <v>10696</v>
      </c>
      <c r="B327" s="533">
        <v>70</v>
      </c>
      <c r="C327" s="533">
        <v>70</v>
      </c>
      <c r="D327" s="533">
        <v>55</v>
      </c>
      <c r="E327" s="533">
        <v>50</v>
      </c>
      <c r="F327" s="1380">
        <v>36.83</v>
      </c>
      <c r="G327" s="1178">
        <f t="shared" ref="G327:G330" si="37">ROUND(F327*(1-$G$11),2)</f>
        <v>36.83</v>
      </c>
      <c r="H327" s="1176">
        <f t="shared" ref="H327:H330" si="38">G327*E327</f>
        <v>1841.5</v>
      </c>
      <c r="I327" s="139"/>
      <c r="K327" s="1362"/>
      <c r="L327" s="1362"/>
    </row>
    <row r="328" spans="1:12" ht="13.5" thickBot="1">
      <c r="A328" s="140" t="s">
        <v>10697</v>
      </c>
      <c r="B328" s="533">
        <v>90</v>
      </c>
      <c r="C328" s="533">
        <v>90</v>
      </c>
      <c r="D328" s="533">
        <v>40</v>
      </c>
      <c r="E328" s="533">
        <v>50</v>
      </c>
      <c r="F328" s="1380">
        <v>34.93</v>
      </c>
      <c r="G328" s="1178">
        <f t="shared" ref="G328" si="39">ROUND(F328*(1-$G$11),2)</f>
        <v>34.93</v>
      </c>
      <c r="H328" s="1176">
        <f t="shared" si="38"/>
        <v>1746.5</v>
      </c>
      <c r="I328" s="139"/>
      <c r="K328" s="1362"/>
      <c r="L328" s="1362"/>
    </row>
    <row r="329" spans="1:12" ht="13.5" thickBot="1">
      <c r="A329" s="140" t="s">
        <v>2155</v>
      </c>
      <c r="B329" s="533">
        <v>90</v>
      </c>
      <c r="C329" s="533">
        <v>90</v>
      </c>
      <c r="D329" s="533">
        <v>65</v>
      </c>
      <c r="E329" s="533">
        <v>50</v>
      </c>
      <c r="F329" s="1380">
        <v>54.27</v>
      </c>
      <c r="G329" s="1178">
        <f t="shared" si="37"/>
        <v>54.27</v>
      </c>
      <c r="H329" s="1176">
        <f t="shared" si="38"/>
        <v>2713.5</v>
      </c>
      <c r="I329" s="139"/>
      <c r="K329" s="1362"/>
      <c r="L329" s="1362"/>
    </row>
    <row r="330" spans="1:12" ht="13.5" thickBot="1">
      <c r="A330" s="2490" t="s">
        <v>10029</v>
      </c>
      <c r="B330" s="2491">
        <v>105</v>
      </c>
      <c r="C330" s="2491">
        <v>105</v>
      </c>
      <c r="D330" s="2491">
        <v>90</v>
      </c>
      <c r="E330" s="2491">
        <v>25</v>
      </c>
      <c r="F330" s="1380">
        <v>81.63</v>
      </c>
      <c r="G330" s="2425">
        <f t="shared" si="37"/>
        <v>81.63</v>
      </c>
      <c r="H330" s="2442">
        <f t="shared" si="38"/>
        <v>2040.75</v>
      </c>
      <c r="I330" s="2492"/>
      <c r="K330" s="1362"/>
      <c r="L330" s="1362"/>
    </row>
    <row r="331" spans="1:12" ht="13">
      <c r="A331" s="2493"/>
      <c r="B331" s="2494"/>
      <c r="C331" s="2494"/>
      <c r="D331" s="2494"/>
      <c r="E331" s="2494"/>
      <c r="F331" s="2396"/>
      <c r="G331" s="2435"/>
      <c r="H331" s="2435"/>
      <c r="I331" s="2495"/>
      <c r="K331" s="1362"/>
      <c r="L331" s="1362"/>
    </row>
    <row r="332" spans="1:12" ht="13" thickBot="1">
      <c r="A332" s="2094"/>
      <c r="B332" s="2429"/>
      <c r="C332" s="2429"/>
      <c r="D332" s="2429"/>
      <c r="E332" s="2429"/>
      <c r="F332" s="2451"/>
      <c r="G332" s="2431"/>
      <c r="H332" s="194"/>
      <c r="I332" s="185"/>
    </row>
    <row r="333" spans="1:12" ht="20">
      <c r="A333" s="249"/>
      <c r="B333" s="319"/>
      <c r="C333" s="2968" t="s">
        <v>1260</v>
      </c>
      <c r="D333" s="2968"/>
      <c r="E333" s="2968"/>
      <c r="F333" s="2968"/>
      <c r="G333" s="2968"/>
      <c r="H333" s="2968"/>
      <c r="I333" s="2969"/>
    </row>
    <row r="334" spans="1:12" ht="18">
      <c r="A334" s="236"/>
      <c r="B334" s="1096"/>
      <c r="C334" s="2971"/>
      <c r="D334" s="2971"/>
      <c r="E334" s="2971"/>
      <c r="F334" s="2971"/>
      <c r="G334" s="2971"/>
      <c r="H334" s="2971"/>
      <c r="I334" s="2972"/>
    </row>
    <row r="335" spans="1:12">
      <c r="A335" s="236"/>
      <c r="B335" s="16"/>
      <c r="C335" s="2971"/>
      <c r="D335" s="2971"/>
      <c r="E335" s="2971"/>
      <c r="F335" s="2971"/>
      <c r="G335" s="2971"/>
      <c r="H335" s="2971"/>
      <c r="I335" s="2972"/>
    </row>
    <row r="336" spans="1:12">
      <c r="A336" s="236"/>
      <c r="B336" s="16"/>
      <c r="C336" s="2971"/>
      <c r="D336" s="2971"/>
      <c r="E336" s="2971"/>
      <c r="F336" s="2971"/>
      <c r="G336" s="2971"/>
      <c r="H336" s="2971"/>
      <c r="I336" s="2972"/>
    </row>
    <row r="337" spans="1:12">
      <c r="A337" s="236"/>
      <c r="B337" s="16"/>
      <c r="C337" s="2971"/>
      <c r="D337" s="2971"/>
      <c r="E337" s="2971"/>
      <c r="F337" s="2971"/>
      <c r="G337" s="2971"/>
      <c r="H337" s="2971"/>
      <c r="I337" s="2972"/>
    </row>
    <row r="338" spans="1:12" ht="18.5" thickBot="1">
      <c r="A338" s="927" t="s">
        <v>7302</v>
      </c>
      <c r="B338" s="145"/>
      <c r="C338" s="2974"/>
      <c r="D338" s="2974"/>
      <c r="E338" s="2974"/>
      <c r="F338" s="2974"/>
      <c r="G338" s="2974"/>
      <c r="H338" s="2974"/>
      <c r="I338" s="2975"/>
    </row>
    <row r="339" spans="1:12" ht="30">
      <c r="A339" s="148" t="s">
        <v>1013</v>
      </c>
      <c r="B339" s="1222" t="s">
        <v>969</v>
      </c>
      <c r="C339" s="255" t="s">
        <v>1014</v>
      </c>
      <c r="D339" s="1223"/>
      <c r="E339" s="969" t="s">
        <v>2923</v>
      </c>
      <c r="F339" s="1364" t="s">
        <v>1536</v>
      </c>
      <c r="G339" s="1054" t="s">
        <v>2578</v>
      </c>
      <c r="H339" s="327" t="s">
        <v>493</v>
      </c>
      <c r="I339" s="138" t="s">
        <v>4003</v>
      </c>
      <c r="K339" s="1376"/>
      <c r="L339" s="1377"/>
    </row>
    <row r="340" spans="1:12" ht="13" thickBot="1">
      <c r="A340" s="149"/>
      <c r="B340" s="257" t="s">
        <v>966</v>
      </c>
      <c r="C340" s="256" t="s">
        <v>967</v>
      </c>
      <c r="D340" s="1210" t="s">
        <v>968</v>
      </c>
      <c r="E340" s="306" t="s">
        <v>2428</v>
      </c>
      <c r="F340" s="1357" t="s">
        <v>264</v>
      </c>
      <c r="G340" s="152">
        <f>'Заказ, cкидки и курсы валют'!$I$12</f>
        <v>0</v>
      </c>
      <c r="H340" s="265"/>
      <c r="I340" s="147"/>
      <c r="K340" s="1376"/>
      <c r="L340" s="1377"/>
    </row>
    <row r="341" spans="1:12" ht="13">
      <c r="A341" s="320" t="s">
        <v>6681</v>
      </c>
      <c r="B341" s="1207">
        <v>35</v>
      </c>
      <c r="C341" s="1207">
        <v>70</v>
      </c>
      <c r="D341" s="1207">
        <v>55</v>
      </c>
      <c r="E341" s="1207">
        <v>50</v>
      </c>
      <c r="F341" s="1380">
        <v>40.58</v>
      </c>
      <c r="G341" s="1199">
        <f>ROUND(F341*(1-$G$11),2)</f>
        <v>40.58</v>
      </c>
      <c r="H341" s="1237">
        <f>G341*E341</f>
        <v>2029</v>
      </c>
      <c r="I341" s="2504"/>
      <c r="K341" s="1376"/>
      <c r="L341" s="1362"/>
    </row>
    <row r="342" spans="1:12" ht="13">
      <c r="A342" s="165" t="s">
        <v>6682</v>
      </c>
      <c r="B342" s="11">
        <v>45</v>
      </c>
      <c r="C342" s="11">
        <v>90</v>
      </c>
      <c r="D342" s="11">
        <v>65</v>
      </c>
      <c r="E342" s="11">
        <v>25</v>
      </c>
      <c r="F342" s="1380">
        <v>61.21</v>
      </c>
      <c r="G342" s="1178">
        <f t="shared" ref="G342:G343" si="40">ROUND(F342*(1-$G$11),2)</f>
        <v>61.21</v>
      </c>
      <c r="H342" s="2236">
        <f t="shared" ref="H342:H343" si="41">G342*E342</f>
        <v>1530.25</v>
      </c>
      <c r="I342" s="1225"/>
      <c r="L342" s="1362"/>
    </row>
    <row r="343" spans="1:12" ht="13.5" thickBot="1">
      <c r="A343" s="2423" t="s">
        <v>10698</v>
      </c>
      <c r="B343" s="2436">
        <v>55</v>
      </c>
      <c r="C343" s="2436">
        <v>105</v>
      </c>
      <c r="D343" s="2436">
        <v>90</v>
      </c>
      <c r="E343" s="2436">
        <v>25</v>
      </c>
      <c r="F343" s="1380">
        <v>95.82</v>
      </c>
      <c r="G343" s="2425">
        <f t="shared" si="40"/>
        <v>95.82</v>
      </c>
      <c r="H343" s="1237">
        <f t="shared" si="41"/>
        <v>2395.5</v>
      </c>
      <c r="I343" s="2443"/>
      <c r="L343" s="1362"/>
    </row>
    <row r="344" spans="1:12">
      <c r="A344" s="2427"/>
      <c r="B344" s="183"/>
      <c r="C344" s="183"/>
      <c r="D344" s="183"/>
      <c r="E344" s="183"/>
      <c r="F344" s="2428"/>
      <c r="G344" s="2232"/>
      <c r="H344" s="183"/>
      <c r="I344" s="2530"/>
    </row>
    <row r="345" spans="1:12" ht="13.5" thickBot="1">
      <c r="A345" s="2441"/>
      <c r="B345" s="2439"/>
      <c r="C345" s="2439"/>
      <c r="D345" s="2439"/>
      <c r="E345" s="2439"/>
      <c r="F345" s="2398"/>
      <c r="G345" s="2440"/>
      <c r="H345" s="2440"/>
      <c r="I345" s="2540"/>
      <c r="L345" s="1362"/>
    </row>
    <row r="346" spans="1:12" ht="21.75" customHeight="1">
      <c r="A346" s="1226"/>
      <c r="B346" s="319"/>
      <c r="C346" s="2976" t="s">
        <v>10376</v>
      </c>
      <c r="D346" s="2976"/>
      <c r="E346" s="2976"/>
      <c r="F346" s="2976"/>
      <c r="G346" s="2976"/>
      <c r="H346" s="2976"/>
      <c r="I346" s="2977"/>
    </row>
    <row r="347" spans="1:12" ht="34" customHeight="1">
      <c r="A347" s="1227"/>
      <c r="B347" s="82"/>
      <c r="C347" s="2978"/>
      <c r="D347" s="2978"/>
      <c r="E347" s="2978"/>
      <c r="F347" s="2978"/>
      <c r="G347" s="2978"/>
      <c r="H347" s="2978"/>
      <c r="I347" s="2979"/>
    </row>
    <row r="348" spans="1:12" ht="21.75" customHeight="1">
      <c r="A348" s="236"/>
      <c r="B348" s="16"/>
      <c r="C348" s="2978"/>
      <c r="D348" s="2978"/>
      <c r="E348" s="2978"/>
      <c r="F348" s="2978"/>
      <c r="G348" s="2978"/>
      <c r="H348" s="2978"/>
      <c r="I348" s="2979"/>
    </row>
    <row r="349" spans="1:12" ht="12.75" customHeight="1">
      <c r="A349" s="236"/>
      <c r="B349" s="16"/>
      <c r="C349" s="2978"/>
      <c r="D349" s="2978"/>
      <c r="E349" s="2978"/>
      <c r="F349" s="2978"/>
      <c r="G349" s="2978"/>
      <c r="H349" s="2978"/>
      <c r="I349" s="2979"/>
    </row>
    <row r="350" spans="1:12" ht="13.5" customHeight="1">
      <c r="A350" s="236"/>
      <c r="B350" s="16"/>
      <c r="C350" s="2978"/>
      <c r="D350" s="2978"/>
      <c r="E350" s="2978"/>
      <c r="F350" s="2978"/>
      <c r="G350" s="2978"/>
      <c r="H350" s="2978"/>
      <c r="I350" s="2979"/>
    </row>
    <row r="351" spans="1:12" ht="13.5" customHeight="1" thickBot="1">
      <c r="A351" s="927" t="s">
        <v>7302</v>
      </c>
      <c r="B351" s="145"/>
      <c r="C351" s="2980"/>
      <c r="D351" s="2980"/>
      <c r="E351" s="2980"/>
      <c r="F351" s="2980"/>
      <c r="G351" s="2980"/>
      <c r="H351" s="2980"/>
      <c r="I351" s="2981"/>
    </row>
    <row r="352" spans="1:12" ht="48" customHeight="1">
      <c r="A352" s="148" t="s">
        <v>1013</v>
      </c>
      <c r="B352" s="1222" t="s">
        <v>969</v>
      </c>
      <c r="C352" s="255" t="s">
        <v>1014</v>
      </c>
      <c r="D352" s="1223"/>
      <c r="E352" s="969" t="s">
        <v>2923</v>
      </c>
      <c r="F352" s="1364" t="s">
        <v>1536</v>
      </c>
      <c r="G352" s="1054" t="s">
        <v>2578</v>
      </c>
      <c r="H352" s="327" t="s">
        <v>493</v>
      </c>
      <c r="I352" s="138" t="s">
        <v>4003</v>
      </c>
    </row>
    <row r="353" spans="1:13" ht="13.5" customHeight="1" thickBot="1">
      <c r="A353" s="149"/>
      <c r="B353" s="257" t="s">
        <v>966</v>
      </c>
      <c r="C353" s="256" t="s">
        <v>967</v>
      </c>
      <c r="D353" s="1210" t="s">
        <v>968</v>
      </c>
      <c r="E353" s="306" t="s">
        <v>2428</v>
      </c>
      <c r="F353" s="1357" t="s">
        <v>264</v>
      </c>
      <c r="G353" s="152">
        <f>'Заказ, cкидки и курсы валют'!$I$12</f>
        <v>0</v>
      </c>
      <c r="H353" s="265"/>
      <c r="I353" s="147"/>
      <c r="J353" s="1380"/>
    </row>
    <row r="354" spans="1:13" ht="13.5" customHeight="1">
      <c r="A354" s="320" t="s">
        <v>12464</v>
      </c>
      <c r="B354" s="1438">
        <v>80</v>
      </c>
      <c r="C354" s="1438"/>
      <c r="D354" s="1438">
        <v>20</v>
      </c>
      <c r="E354" s="1438">
        <v>500</v>
      </c>
      <c r="F354" s="1380">
        <v>8.02</v>
      </c>
      <c r="G354" s="1199">
        <f t="shared" ref="G354" si="42">ROUND(F354*(1-$G$11),2)</f>
        <v>8.02</v>
      </c>
      <c r="H354" s="1199">
        <f>G354*E354</f>
        <v>4010</v>
      </c>
      <c r="I354" s="1208"/>
      <c r="J354" s="1380"/>
      <c r="K354" s="21"/>
      <c r="L354" s="1362"/>
    </row>
    <row r="355" spans="1:13" ht="13.5" customHeight="1">
      <c r="A355" s="165" t="s">
        <v>10391</v>
      </c>
      <c r="B355" s="848">
        <v>80</v>
      </c>
      <c r="C355" s="848"/>
      <c r="D355" s="848">
        <v>40</v>
      </c>
      <c r="E355" s="848">
        <v>100</v>
      </c>
      <c r="F355" s="1380">
        <v>15.22</v>
      </c>
      <c r="G355" s="1178">
        <f t="shared" ref="G355:G403" si="43">ROUND(F355*(1-$G$11),2)</f>
        <v>15.22</v>
      </c>
      <c r="H355" s="1199">
        <f t="shared" ref="H355:H418" si="44">G355*E355</f>
        <v>1522</v>
      </c>
      <c r="I355" s="825"/>
      <c r="J355" s="1380"/>
      <c r="K355" s="21"/>
      <c r="L355" s="1362"/>
    </row>
    <row r="356" spans="1:13" ht="13.5" customHeight="1">
      <c r="A356" s="165" t="s">
        <v>2156</v>
      </c>
      <c r="B356" s="848">
        <v>100</v>
      </c>
      <c r="C356" s="848"/>
      <c r="D356" s="848">
        <v>40</v>
      </c>
      <c r="E356" s="848">
        <v>100</v>
      </c>
      <c r="F356" s="1380">
        <v>19.239999999999998</v>
      </c>
      <c r="G356" s="1178">
        <f t="shared" si="43"/>
        <v>19.239999999999998</v>
      </c>
      <c r="H356" s="1199">
        <f t="shared" si="44"/>
        <v>1923.9999999999998</v>
      </c>
      <c r="I356" s="825"/>
      <c r="K356" s="1380"/>
      <c r="L356" s="21"/>
      <c r="M356" s="1362"/>
    </row>
    <row r="357" spans="1:13" ht="13.5" customHeight="1">
      <c r="A357" s="165" t="s">
        <v>9700</v>
      </c>
      <c r="B357" s="848">
        <v>120</v>
      </c>
      <c r="C357" s="848"/>
      <c r="D357" s="848">
        <v>40</v>
      </c>
      <c r="E357" s="848">
        <v>100</v>
      </c>
      <c r="F357" s="1380">
        <v>23.24</v>
      </c>
      <c r="G357" s="1178">
        <f t="shared" si="43"/>
        <v>23.24</v>
      </c>
      <c r="H357" s="1199">
        <f t="shared" si="44"/>
        <v>2324</v>
      </c>
      <c r="I357" s="825"/>
      <c r="K357" s="1380"/>
      <c r="L357" s="21"/>
      <c r="M357" s="1362"/>
    </row>
    <row r="358" spans="1:13" ht="13.5" customHeight="1">
      <c r="A358" s="165" t="s">
        <v>12465</v>
      </c>
      <c r="B358" s="848">
        <v>140</v>
      </c>
      <c r="C358" s="848"/>
      <c r="D358" s="848">
        <v>40</v>
      </c>
      <c r="E358" s="848">
        <v>200</v>
      </c>
      <c r="F358" s="1380">
        <v>28.04</v>
      </c>
      <c r="G358" s="1178">
        <f t="shared" si="43"/>
        <v>28.04</v>
      </c>
      <c r="H358" s="1199">
        <f t="shared" si="44"/>
        <v>5608</v>
      </c>
      <c r="I358" s="825"/>
      <c r="K358" s="1380"/>
      <c r="L358" s="21"/>
      <c r="M358" s="1362"/>
    </row>
    <row r="359" spans="1:13" ht="13.5" customHeight="1">
      <c r="A359" s="165" t="s">
        <v>9701</v>
      </c>
      <c r="B359" s="848">
        <v>160</v>
      </c>
      <c r="C359" s="848"/>
      <c r="D359" s="848">
        <v>40</v>
      </c>
      <c r="E359" s="848">
        <v>50</v>
      </c>
      <c r="F359" s="1380">
        <v>31.25</v>
      </c>
      <c r="G359" s="1178">
        <f t="shared" si="43"/>
        <v>31.25</v>
      </c>
      <c r="H359" s="1199">
        <f t="shared" si="44"/>
        <v>1562.5</v>
      </c>
      <c r="I359" s="825"/>
      <c r="K359" s="1380"/>
      <c r="L359" s="21"/>
      <c r="M359" s="1362"/>
    </row>
    <row r="360" spans="1:13" ht="13.5" customHeight="1">
      <c r="A360" s="165" t="s">
        <v>2157</v>
      </c>
      <c r="B360" s="848">
        <v>200</v>
      </c>
      <c r="C360" s="848"/>
      <c r="D360" s="848">
        <v>40</v>
      </c>
      <c r="E360" s="848">
        <v>50</v>
      </c>
      <c r="F360" s="1380">
        <v>39.26</v>
      </c>
      <c r="G360" s="1178">
        <f t="shared" si="43"/>
        <v>39.26</v>
      </c>
      <c r="H360" s="1199">
        <f t="shared" si="44"/>
        <v>1963</v>
      </c>
      <c r="I360" s="825"/>
      <c r="K360" s="1380"/>
      <c r="L360" s="21"/>
      <c r="M360" s="1362"/>
    </row>
    <row r="361" spans="1:13" ht="13.5" customHeight="1">
      <c r="A361" s="165" t="s">
        <v>9702</v>
      </c>
      <c r="B361" s="848">
        <v>240</v>
      </c>
      <c r="C361" s="848"/>
      <c r="D361" s="848">
        <v>40</v>
      </c>
      <c r="E361" s="848">
        <v>50</v>
      </c>
      <c r="F361" s="1380">
        <v>48.07</v>
      </c>
      <c r="G361" s="1178">
        <f t="shared" si="43"/>
        <v>48.07</v>
      </c>
      <c r="H361" s="1199">
        <f t="shared" si="44"/>
        <v>2403.5</v>
      </c>
      <c r="I361" s="825"/>
      <c r="K361" s="1380"/>
      <c r="L361" s="21"/>
      <c r="M361" s="1362"/>
    </row>
    <row r="362" spans="1:13" ht="13.5" customHeight="1">
      <c r="A362" s="165" t="s">
        <v>2158</v>
      </c>
      <c r="B362" s="848">
        <v>260</v>
      </c>
      <c r="C362" s="848"/>
      <c r="D362" s="848">
        <v>40</v>
      </c>
      <c r="E362" s="848">
        <v>25</v>
      </c>
      <c r="F362" s="1380">
        <v>52.07</v>
      </c>
      <c r="G362" s="1178">
        <f t="shared" si="43"/>
        <v>52.07</v>
      </c>
      <c r="H362" s="1199">
        <f t="shared" si="44"/>
        <v>1301.75</v>
      </c>
      <c r="I362" s="825"/>
      <c r="K362" s="1380"/>
      <c r="L362" s="21"/>
      <c r="M362" s="1362"/>
    </row>
    <row r="363" spans="1:13" ht="13.5" customHeight="1">
      <c r="A363" s="165" t="s">
        <v>2159</v>
      </c>
      <c r="B363" s="848">
        <v>280</v>
      </c>
      <c r="C363" s="848"/>
      <c r="D363" s="848">
        <v>40</v>
      </c>
      <c r="E363" s="848">
        <v>50</v>
      </c>
      <c r="F363" s="1380">
        <v>56.08</v>
      </c>
      <c r="G363" s="1178">
        <f t="shared" si="43"/>
        <v>56.08</v>
      </c>
      <c r="H363" s="1199">
        <f t="shared" si="44"/>
        <v>2804</v>
      </c>
      <c r="I363" s="825"/>
      <c r="K363" s="1380"/>
      <c r="L363" s="21"/>
      <c r="M363" s="1362"/>
    </row>
    <row r="364" spans="1:13" ht="13.5" customHeight="1">
      <c r="A364" s="165" t="s">
        <v>2160</v>
      </c>
      <c r="B364" s="848">
        <v>300</v>
      </c>
      <c r="C364" s="848"/>
      <c r="D364" s="848">
        <v>40</v>
      </c>
      <c r="E364" s="848">
        <v>50</v>
      </c>
      <c r="F364" s="1380">
        <v>60.09</v>
      </c>
      <c r="G364" s="1178">
        <f t="shared" si="43"/>
        <v>60.09</v>
      </c>
      <c r="H364" s="1199">
        <f t="shared" si="44"/>
        <v>3004.5</v>
      </c>
      <c r="I364" s="825"/>
      <c r="K364" s="1380"/>
      <c r="L364" s="21"/>
      <c r="M364" s="1362"/>
    </row>
    <row r="365" spans="1:13" ht="13.5" customHeight="1">
      <c r="A365" s="165" t="s">
        <v>2161</v>
      </c>
      <c r="B365" s="848">
        <v>360</v>
      </c>
      <c r="C365" s="848"/>
      <c r="D365" s="848">
        <v>40</v>
      </c>
      <c r="E365" s="848">
        <v>25</v>
      </c>
      <c r="F365" s="1380">
        <v>72.099999999999994</v>
      </c>
      <c r="G365" s="1178">
        <f t="shared" si="43"/>
        <v>72.099999999999994</v>
      </c>
      <c r="H365" s="1199">
        <f t="shared" si="44"/>
        <v>1802.4999999999998</v>
      </c>
      <c r="I365" s="825"/>
      <c r="K365" s="1380"/>
      <c r="L365" s="21"/>
      <c r="M365" s="1362"/>
    </row>
    <row r="366" spans="1:13" ht="13.5" customHeight="1">
      <c r="A366" s="165" t="s">
        <v>2162</v>
      </c>
      <c r="B366" s="848">
        <v>400</v>
      </c>
      <c r="C366" s="848"/>
      <c r="D366" s="848">
        <v>40</v>
      </c>
      <c r="E366" s="848">
        <v>25</v>
      </c>
      <c r="F366" s="1380">
        <v>80.11</v>
      </c>
      <c r="G366" s="1178">
        <f t="shared" si="43"/>
        <v>80.11</v>
      </c>
      <c r="H366" s="1199">
        <f t="shared" si="44"/>
        <v>2002.75</v>
      </c>
      <c r="I366" s="825"/>
      <c r="K366" s="1380"/>
      <c r="L366" s="21"/>
      <c r="M366" s="1362"/>
    </row>
    <row r="367" spans="1:13" ht="13.5" customHeight="1">
      <c r="A367" s="398" t="s">
        <v>2163</v>
      </c>
      <c r="B367" s="2402">
        <v>480</v>
      </c>
      <c r="C367" s="2402"/>
      <c r="D367" s="2402">
        <v>40</v>
      </c>
      <c r="E367" s="2402">
        <v>25</v>
      </c>
      <c r="F367" s="2403">
        <v>98.44</v>
      </c>
      <c r="G367" s="2404">
        <f t="shared" si="43"/>
        <v>98.44</v>
      </c>
      <c r="H367" s="2421">
        <f t="shared" si="44"/>
        <v>2461</v>
      </c>
      <c r="I367" s="974"/>
      <c r="K367" s="1380"/>
      <c r="L367" s="21"/>
      <c r="M367" s="1362"/>
    </row>
    <row r="368" spans="1:13" ht="13.5" customHeight="1">
      <c r="A368" s="398" t="s">
        <v>2164</v>
      </c>
      <c r="B368" s="2402">
        <v>500</v>
      </c>
      <c r="C368" s="2402"/>
      <c r="D368" s="2402">
        <v>40</v>
      </c>
      <c r="E368" s="2402">
        <v>25</v>
      </c>
      <c r="F368" s="2403">
        <v>102.54</v>
      </c>
      <c r="G368" s="2404">
        <f t="shared" si="43"/>
        <v>102.54</v>
      </c>
      <c r="H368" s="2421">
        <f t="shared" si="44"/>
        <v>2563.5</v>
      </c>
      <c r="I368" s="974"/>
      <c r="K368" s="1380"/>
      <c r="L368" s="21"/>
      <c r="M368" s="1362"/>
    </row>
    <row r="369" spans="1:13" ht="13.5" customHeight="1">
      <c r="A369" s="398" t="s">
        <v>2165</v>
      </c>
      <c r="B369" s="2402">
        <v>600</v>
      </c>
      <c r="C369" s="2402"/>
      <c r="D369" s="2402">
        <v>40</v>
      </c>
      <c r="E369" s="2402">
        <v>25</v>
      </c>
      <c r="F369" s="2403">
        <v>123.05</v>
      </c>
      <c r="G369" s="2404">
        <f t="shared" si="43"/>
        <v>123.05</v>
      </c>
      <c r="H369" s="2421">
        <f t="shared" si="44"/>
        <v>3076.25</v>
      </c>
      <c r="I369" s="974"/>
      <c r="K369" s="1380"/>
      <c r="L369" s="21"/>
      <c r="M369" s="1362"/>
    </row>
    <row r="370" spans="1:13" ht="13.5" customHeight="1">
      <c r="A370" s="398" t="s">
        <v>10392</v>
      </c>
      <c r="B370" s="2402">
        <v>720</v>
      </c>
      <c r="C370" s="2402"/>
      <c r="D370" s="2402">
        <v>40</v>
      </c>
      <c r="E370" s="2402">
        <v>10</v>
      </c>
      <c r="F370" s="2403">
        <v>147.66</v>
      </c>
      <c r="G370" s="2404">
        <f t="shared" si="43"/>
        <v>147.66</v>
      </c>
      <c r="H370" s="2421">
        <f t="shared" si="44"/>
        <v>1476.6</v>
      </c>
      <c r="I370" s="974"/>
      <c r="K370" s="1380"/>
      <c r="L370" s="21"/>
      <c r="M370" s="1362"/>
    </row>
    <row r="371" spans="1:13" ht="13.5" customHeight="1">
      <c r="A371" s="398" t="s">
        <v>6683</v>
      </c>
      <c r="B371" s="2402">
        <v>800</v>
      </c>
      <c r="C371" s="2402"/>
      <c r="D371" s="2402">
        <v>40</v>
      </c>
      <c r="E371" s="2402">
        <v>10</v>
      </c>
      <c r="F371" s="2403">
        <v>164.06</v>
      </c>
      <c r="G371" s="2404">
        <f t="shared" si="43"/>
        <v>164.06</v>
      </c>
      <c r="H371" s="2421">
        <f t="shared" si="44"/>
        <v>1640.6</v>
      </c>
      <c r="I371" s="974"/>
      <c r="K371" s="1380"/>
      <c r="L371" s="21"/>
      <c r="M371" s="1362"/>
    </row>
    <row r="372" spans="1:13" ht="13.5" customHeight="1">
      <c r="A372" s="398" t="s">
        <v>6684</v>
      </c>
      <c r="B372" s="2402">
        <v>840</v>
      </c>
      <c r="C372" s="2402"/>
      <c r="D372" s="2402">
        <v>40</v>
      </c>
      <c r="E372" s="2402">
        <v>10</v>
      </c>
      <c r="F372" s="2403">
        <v>172.27</v>
      </c>
      <c r="G372" s="2404">
        <f t="shared" si="43"/>
        <v>172.27</v>
      </c>
      <c r="H372" s="2421">
        <f t="shared" si="44"/>
        <v>1722.7</v>
      </c>
      <c r="I372" s="974"/>
      <c r="K372" s="1380"/>
      <c r="L372" s="21"/>
      <c r="M372" s="1362"/>
    </row>
    <row r="373" spans="1:13" ht="13.5" customHeight="1">
      <c r="A373" s="398" t="s">
        <v>12466</v>
      </c>
      <c r="B373" s="2402">
        <v>960</v>
      </c>
      <c r="C373" s="2402"/>
      <c r="D373" s="2402">
        <v>40</v>
      </c>
      <c r="E373" s="2402">
        <v>25</v>
      </c>
      <c r="F373" s="2403">
        <v>196.88</v>
      </c>
      <c r="G373" s="2404">
        <f t="shared" si="43"/>
        <v>196.88</v>
      </c>
      <c r="H373" s="2421">
        <f t="shared" si="44"/>
        <v>4922</v>
      </c>
      <c r="I373" s="974"/>
      <c r="K373" s="1380"/>
      <c r="L373" s="21"/>
      <c r="M373" s="1362"/>
    </row>
    <row r="374" spans="1:13" ht="13.5" customHeight="1">
      <c r="A374" s="398" t="s">
        <v>6685</v>
      </c>
      <c r="B374" s="2402">
        <v>1000</v>
      </c>
      <c r="C374" s="2402"/>
      <c r="D374" s="2402">
        <v>40</v>
      </c>
      <c r="E374" s="2402">
        <v>10</v>
      </c>
      <c r="F374" s="2403">
        <v>205.07</v>
      </c>
      <c r="G374" s="2404">
        <f t="shared" si="43"/>
        <v>205.07</v>
      </c>
      <c r="H374" s="2421">
        <f t="shared" si="44"/>
        <v>2050.6999999999998</v>
      </c>
      <c r="I374" s="974"/>
      <c r="K374" s="1380"/>
      <c r="L374" s="21"/>
      <c r="M374" s="1362"/>
    </row>
    <row r="375" spans="1:13" ht="13.5" customHeight="1">
      <c r="A375" s="398" t="s">
        <v>6686</v>
      </c>
      <c r="B375" s="2402">
        <v>1200</v>
      </c>
      <c r="C375" s="2402"/>
      <c r="D375" s="2402">
        <v>40</v>
      </c>
      <c r="E375" s="2402">
        <v>10</v>
      </c>
      <c r="F375" s="2403">
        <v>246.09</v>
      </c>
      <c r="G375" s="2404">
        <f t="shared" si="43"/>
        <v>246.09</v>
      </c>
      <c r="H375" s="2421">
        <f t="shared" si="44"/>
        <v>2460.9</v>
      </c>
      <c r="I375" s="974"/>
      <c r="K375" s="1380"/>
      <c r="L375" s="21"/>
      <c r="M375" s="1362"/>
    </row>
    <row r="376" spans="1:13" ht="13.5" customHeight="1">
      <c r="A376" s="398" t="s">
        <v>6687</v>
      </c>
      <c r="B376" s="2402">
        <v>1250</v>
      </c>
      <c r="C376" s="2402"/>
      <c r="D376" s="2402">
        <v>40</v>
      </c>
      <c r="E376" s="2402">
        <v>10</v>
      </c>
      <c r="F376" s="2403">
        <v>254.28</v>
      </c>
      <c r="G376" s="2404">
        <f t="shared" si="43"/>
        <v>254.28</v>
      </c>
      <c r="H376" s="2421">
        <f t="shared" si="44"/>
        <v>2542.8000000000002</v>
      </c>
      <c r="I376" s="974"/>
      <c r="K376" s="1380"/>
      <c r="L376" s="21"/>
      <c r="M376" s="1362"/>
    </row>
    <row r="377" spans="1:13" ht="13.5" customHeight="1">
      <c r="A377" s="398" t="s">
        <v>6688</v>
      </c>
      <c r="B377" s="2402">
        <v>100</v>
      </c>
      <c r="C377" s="2402"/>
      <c r="D377" s="2402">
        <v>50</v>
      </c>
      <c r="E377" s="2402">
        <v>100</v>
      </c>
      <c r="F377" s="2403">
        <v>24.04</v>
      </c>
      <c r="G377" s="2404">
        <f t="shared" si="43"/>
        <v>24.04</v>
      </c>
      <c r="H377" s="2421">
        <f t="shared" si="44"/>
        <v>2404</v>
      </c>
      <c r="I377" s="974"/>
      <c r="K377" s="1380"/>
      <c r="L377" s="21"/>
      <c r="M377" s="1362"/>
    </row>
    <row r="378" spans="1:13" ht="13.5" customHeight="1">
      <c r="A378" s="398" t="s">
        <v>9703</v>
      </c>
      <c r="B378" s="2402">
        <v>120</v>
      </c>
      <c r="C378" s="2402"/>
      <c r="D378" s="2402">
        <v>50</v>
      </c>
      <c r="E378" s="2402">
        <v>50</v>
      </c>
      <c r="F378" s="2403">
        <v>29.05</v>
      </c>
      <c r="G378" s="2404">
        <f t="shared" si="43"/>
        <v>29.05</v>
      </c>
      <c r="H378" s="2421">
        <f t="shared" si="44"/>
        <v>1452.5</v>
      </c>
      <c r="I378" s="974"/>
      <c r="K378" s="1380"/>
      <c r="L378" s="21"/>
      <c r="M378" s="1362"/>
    </row>
    <row r="379" spans="1:13" ht="13.5" customHeight="1">
      <c r="A379" s="398" t="s">
        <v>9704</v>
      </c>
      <c r="B379" s="2402">
        <v>140</v>
      </c>
      <c r="C379" s="2402"/>
      <c r="D379" s="2402">
        <v>50</v>
      </c>
      <c r="E379" s="2402">
        <v>50</v>
      </c>
      <c r="F379" s="2403">
        <v>35.06</v>
      </c>
      <c r="G379" s="2404">
        <f t="shared" si="43"/>
        <v>35.06</v>
      </c>
      <c r="H379" s="2421">
        <f t="shared" si="44"/>
        <v>1753</v>
      </c>
      <c r="I379" s="974"/>
      <c r="K379" s="1380"/>
      <c r="L379" s="21"/>
      <c r="M379" s="1362"/>
    </row>
    <row r="380" spans="1:13" ht="13.5" customHeight="1">
      <c r="A380" s="398" t="s">
        <v>6627</v>
      </c>
      <c r="B380" s="2402">
        <v>160</v>
      </c>
      <c r="C380" s="2402"/>
      <c r="D380" s="2402">
        <v>50</v>
      </c>
      <c r="E380" s="2402">
        <v>100</v>
      </c>
      <c r="F380" s="2403">
        <v>39.06</v>
      </c>
      <c r="G380" s="2404">
        <f t="shared" si="43"/>
        <v>39.06</v>
      </c>
      <c r="H380" s="2421">
        <f t="shared" si="44"/>
        <v>3906</v>
      </c>
      <c r="I380" s="974"/>
      <c r="K380" s="1380"/>
      <c r="L380" s="21"/>
      <c r="M380" s="1362"/>
    </row>
    <row r="381" spans="1:13" ht="13.5" customHeight="1">
      <c r="A381" s="398" t="s">
        <v>10393</v>
      </c>
      <c r="B381" s="2402">
        <v>200</v>
      </c>
      <c r="C381" s="2402"/>
      <c r="D381" s="2402">
        <v>50</v>
      </c>
      <c r="E381" s="2402">
        <v>50</v>
      </c>
      <c r="F381" s="2403">
        <v>49.07</v>
      </c>
      <c r="G381" s="2404">
        <f t="shared" si="43"/>
        <v>49.07</v>
      </c>
      <c r="H381" s="2421">
        <f t="shared" si="44"/>
        <v>2453.5</v>
      </c>
      <c r="I381" s="974"/>
      <c r="K381" s="1380"/>
      <c r="L381" s="21"/>
      <c r="M381" s="1362"/>
    </row>
    <row r="382" spans="1:13" ht="13.5" customHeight="1">
      <c r="A382" s="398" t="s">
        <v>2166</v>
      </c>
      <c r="B382" s="2402">
        <v>240</v>
      </c>
      <c r="C382" s="2402"/>
      <c r="D382" s="2402">
        <v>50</v>
      </c>
      <c r="E382" s="2402">
        <v>25</v>
      </c>
      <c r="F382" s="2403">
        <v>60.09</v>
      </c>
      <c r="G382" s="2404">
        <f t="shared" si="43"/>
        <v>60.09</v>
      </c>
      <c r="H382" s="2421">
        <f t="shared" si="44"/>
        <v>1502.25</v>
      </c>
      <c r="I382" s="974"/>
      <c r="K382" s="1380"/>
      <c r="L382" s="21"/>
      <c r="M382" s="1362"/>
    </row>
    <row r="383" spans="1:13" ht="13.5" customHeight="1">
      <c r="A383" s="398" t="s">
        <v>2167</v>
      </c>
      <c r="B383" s="2402">
        <v>300</v>
      </c>
      <c r="C383" s="2402"/>
      <c r="D383" s="2402">
        <v>50</v>
      </c>
      <c r="E383" s="2402">
        <v>25</v>
      </c>
      <c r="F383" s="2403">
        <v>75.11</v>
      </c>
      <c r="G383" s="2404">
        <f t="shared" si="43"/>
        <v>75.11</v>
      </c>
      <c r="H383" s="2421">
        <f t="shared" si="44"/>
        <v>1877.75</v>
      </c>
      <c r="I383" s="974"/>
      <c r="K383" s="1380"/>
      <c r="L383" s="21"/>
      <c r="M383" s="1362"/>
    </row>
    <row r="384" spans="1:13" ht="13.5" customHeight="1">
      <c r="A384" s="165" t="s">
        <v>2168</v>
      </c>
      <c r="B384" s="848">
        <v>400</v>
      </c>
      <c r="C384" s="848"/>
      <c r="D384" s="848">
        <v>50</v>
      </c>
      <c r="E384" s="848">
        <v>25</v>
      </c>
      <c r="F384" s="1380">
        <v>100.14</v>
      </c>
      <c r="G384" s="1178">
        <f t="shared" si="43"/>
        <v>100.14</v>
      </c>
      <c r="H384" s="1199">
        <f t="shared" si="44"/>
        <v>2503.5</v>
      </c>
      <c r="I384" s="825"/>
      <c r="K384" s="1380"/>
      <c r="L384" s="21"/>
      <c r="M384" s="1362"/>
    </row>
    <row r="385" spans="1:13" ht="13.5" customHeight="1">
      <c r="A385" s="165" t="s">
        <v>2169</v>
      </c>
      <c r="B385" s="848">
        <v>500</v>
      </c>
      <c r="C385" s="848"/>
      <c r="D385" s="848">
        <v>50</v>
      </c>
      <c r="E385" s="848">
        <v>25</v>
      </c>
      <c r="F385" s="1380">
        <v>128.18</v>
      </c>
      <c r="G385" s="1178">
        <f t="shared" si="43"/>
        <v>128.18</v>
      </c>
      <c r="H385" s="1199">
        <f t="shared" si="44"/>
        <v>3204.5</v>
      </c>
      <c r="I385" s="825"/>
      <c r="K385" s="1380"/>
      <c r="L385" s="21"/>
      <c r="M385" s="1362"/>
    </row>
    <row r="386" spans="1:13" ht="13.5" customHeight="1">
      <c r="A386" s="165" t="s">
        <v>2170</v>
      </c>
      <c r="B386" s="848">
        <v>600</v>
      </c>
      <c r="C386" s="848"/>
      <c r="D386" s="848">
        <v>50</v>
      </c>
      <c r="E386" s="848">
        <v>25</v>
      </c>
      <c r="F386" s="1380">
        <v>153.81</v>
      </c>
      <c r="G386" s="1178">
        <f t="shared" si="43"/>
        <v>153.81</v>
      </c>
      <c r="H386" s="1199">
        <f t="shared" si="44"/>
        <v>3845.25</v>
      </c>
      <c r="I386" s="825"/>
      <c r="K386" s="1380"/>
      <c r="L386" s="21"/>
      <c r="M386" s="1362"/>
    </row>
    <row r="387" spans="1:13" ht="13.5" customHeight="1">
      <c r="A387" s="165" t="s">
        <v>2171</v>
      </c>
      <c r="B387" s="848">
        <v>800</v>
      </c>
      <c r="C387" s="848"/>
      <c r="D387" s="848">
        <v>50</v>
      </c>
      <c r="E387" s="848">
        <v>25</v>
      </c>
      <c r="F387" s="1380">
        <v>205.08</v>
      </c>
      <c r="G387" s="1178">
        <f t="shared" si="43"/>
        <v>205.08</v>
      </c>
      <c r="H387" s="1199">
        <f t="shared" si="44"/>
        <v>5127</v>
      </c>
      <c r="I387" s="825"/>
      <c r="K387" s="1380"/>
      <c r="L387" s="21"/>
      <c r="M387" s="1362"/>
    </row>
    <row r="388" spans="1:13" ht="13.5" customHeight="1">
      <c r="A388" s="165" t="s">
        <v>2172</v>
      </c>
      <c r="B388" s="848">
        <v>1000</v>
      </c>
      <c r="C388" s="848"/>
      <c r="D388" s="848">
        <v>50</v>
      </c>
      <c r="E388" s="848">
        <v>10</v>
      </c>
      <c r="F388" s="1380">
        <v>256.35000000000002</v>
      </c>
      <c r="G388" s="1178">
        <f t="shared" si="43"/>
        <v>256.35000000000002</v>
      </c>
      <c r="H388" s="1199">
        <f t="shared" si="44"/>
        <v>2563.5</v>
      </c>
      <c r="I388" s="825"/>
      <c r="K388" s="1380"/>
      <c r="L388" s="21"/>
      <c r="M388" s="1362"/>
    </row>
    <row r="389" spans="1:13" ht="13.5" customHeight="1">
      <c r="A389" s="165" t="s">
        <v>2173</v>
      </c>
      <c r="B389" s="848">
        <v>1200</v>
      </c>
      <c r="C389" s="848"/>
      <c r="D389" s="848">
        <v>50</v>
      </c>
      <c r="E389" s="848">
        <v>10</v>
      </c>
      <c r="F389" s="1380">
        <v>307.61</v>
      </c>
      <c r="G389" s="1178">
        <f t="shared" si="43"/>
        <v>307.61</v>
      </c>
      <c r="H389" s="1199">
        <f t="shared" si="44"/>
        <v>3076.1000000000004</v>
      </c>
      <c r="I389" s="825"/>
      <c r="K389" s="1380"/>
      <c r="L389" s="21"/>
      <c r="M389" s="1362"/>
    </row>
    <row r="390" spans="1:13" ht="13.5" customHeight="1">
      <c r="A390" s="165" t="s">
        <v>2174</v>
      </c>
      <c r="B390" s="848">
        <v>1250</v>
      </c>
      <c r="C390" s="848"/>
      <c r="D390" s="848">
        <v>50</v>
      </c>
      <c r="E390" s="848">
        <v>10</v>
      </c>
      <c r="F390" s="1380">
        <v>317.86</v>
      </c>
      <c r="G390" s="1178">
        <f t="shared" si="43"/>
        <v>317.86</v>
      </c>
      <c r="H390" s="1199">
        <f t="shared" si="44"/>
        <v>3178.6000000000004</v>
      </c>
      <c r="I390" s="825"/>
      <c r="J390" s="1380"/>
      <c r="K390" s="21"/>
      <c r="L390" s="1362"/>
    </row>
    <row r="391" spans="1:13" ht="13.5" customHeight="1">
      <c r="A391" s="165" t="s">
        <v>9705</v>
      </c>
      <c r="B391" s="848">
        <v>80</v>
      </c>
      <c r="C391" s="848"/>
      <c r="D391" s="848">
        <v>60</v>
      </c>
      <c r="E391" s="848">
        <v>100</v>
      </c>
      <c r="F391" s="1380">
        <v>24.04</v>
      </c>
      <c r="G391" s="1178">
        <f t="shared" si="43"/>
        <v>24.04</v>
      </c>
      <c r="H391" s="1199">
        <f t="shared" si="44"/>
        <v>2404</v>
      </c>
      <c r="I391" s="825"/>
      <c r="J391" s="1380"/>
      <c r="K391" s="21"/>
      <c r="L391" s="1362"/>
    </row>
    <row r="392" spans="1:13" ht="13.5" customHeight="1">
      <c r="A392" s="398" t="s">
        <v>6628</v>
      </c>
      <c r="B392" s="2402">
        <v>100</v>
      </c>
      <c r="C392" s="2402"/>
      <c r="D392" s="2402">
        <v>60</v>
      </c>
      <c r="E392" s="2402">
        <v>100</v>
      </c>
      <c r="F392" s="2403">
        <v>30.05</v>
      </c>
      <c r="G392" s="2404">
        <f t="shared" si="43"/>
        <v>30.05</v>
      </c>
      <c r="H392" s="2421">
        <f t="shared" si="44"/>
        <v>3005</v>
      </c>
      <c r="I392" s="974"/>
      <c r="J392" s="1380"/>
      <c r="K392" s="21"/>
      <c r="L392" s="1362"/>
    </row>
    <row r="393" spans="1:13" ht="13.5" customHeight="1">
      <c r="A393" s="398" t="s">
        <v>12467</v>
      </c>
      <c r="B393" s="2402">
        <v>120</v>
      </c>
      <c r="C393" s="2402"/>
      <c r="D393" s="2402">
        <v>60</v>
      </c>
      <c r="E393" s="2402">
        <v>150</v>
      </c>
      <c r="F393" s="2403">
        <v>34.86</v>
      </c>
      <c r="G393" s="2404">
        <f t="shared" si="43"/>
        <v>34.86</v>
      </c>
      <c r="H393" s="2421">
        <f t="shared" si="44"/>
        <v>5229</v>
      </c>
      <c r="I393" s="974"/>
      <c r="J393" s="1380"/>
      <c r="K393" s="21"/>
      <c r="L393" s="1362"/>
    </row>
    <row r="394" spans="1:13" ht="13.5" customHeight="1">
      <c r="A394" s="165" t="s">
        <v>6689</v>
      </c>
      <c r="B394" s="848">
        <v>140</v>
      </c>
      <c r="C394" s="848"/>
      <c r="D394" s="848">
        <v>60</v>
      </c>
      <c r="E394" s="848">
        <v>50</v>
      </c>
      <c r="F394" s="1380">
        <v>39.26</v>
      </c>
      <c r="G394" s="1178">
        <f t="shared" si="43"/>
        <v>39.26</v>
      </c>
      <c r="H394" s="1199">
        <f t="shared" si="44"/>
        <v>1963</v>
      </c>
      <c r="I394" s="825"/>
      <c r="J394" s="1380"/>
      <c r="K394" s="21"/>
      <c r="L394" s="1362"/>
    </row>
    <row r="395" spans="1:13" ht="13.5" customHeight="1">
      <c r="A395" s="165" t="s">
        <v>6690</v>
      </c>
      <c r="B395" s="848">
        <v>160</v>
      </c>
      <c r="C395" s="848"/>
      <c r="D395" s="848">
        <v>60</v>
      </c>
      <c r="E395" s="848">
        <v>50</v>
      </c>
      <c r="F395" s="1380">
        <v>48.87</v>
      </c>
      <c r="G395" s="1178">
        <f t="shared" si="43"/>
        <v>48.87</v>
      </c>
      <c r="H395" s="1199">
        <f t="shared" si="44"/>
        <v>2443.5</v>
      </c>
      <c r="I395" s="825"/>
      <c r="J395" s="1380"/>
      <c r="K395" s="21"/>
      <c r="L395" s="1362"/>
    </row>
    <row r="396" spans="1:13" ht="13.5" customHeight="1">
      <c r="A396" s="165" t="s">
        <v>6691</v>
      </c>
      <c r="B396" s="848">
        <v>200</v>
      </c>
      <c r="C396" s="848"/>
      <c r="D396" s="848">
        <v>60</v>
      </c>
      <c r="E396" s="848">
        <v>50</v>
      </c>
      <c r="F396" s="1380">
        <v>58.89</v>
      </c>
      <c r="G396" s="1178">
        <f t="shared" si="43"/>
        <v>58.89</v>
      </c>
      <c r="H396" s="1199">
        <f t="shared" si="44"/>
        <v>2944.5</v>
      </c>
      <c r="I396" s="825"/>
      <c r="J396" s="1380"/>
      <c r="K396" s="21"/>
      <c r="L396" s="1362"/>
    </row>
    <row r="397" spans="1:13" ht="13.5" customHeight="1">
      <c r="A397" s="165" t="s">
        <v>6629</v>
      </c>
      <c r="B397" s="848">
        <v>220</v>
      </c>
      <c r="C397" s="848"/>
      <c r="D397" s="848">
        <v>60</v>
      </c>
      <c r="E397" s="848">
        <v>50</v>
      </c>
      <c r="F397" s="1380">
        <v>66.099999999999994</v>
      </c>
      <c r="G397" s="1178">
        <f t="shared" si="43"/>
        <v>66.099999999999994</v>
      </c>
      <c r="H397" s="1199">
        <f t="shared" si="44"/>
        <v>3304.9999999999995</v>
      </c>
      <c r="I397" s="825"/>
      <c r="K397" s="1380"/>
      <c r="L397" s="21"/>
      <c r="M397" s="1362"/>
    </row>
    <row r="398" spans="1:13" ht="13.5" customHeight="1">
      <c r="A398" s="165" t="s">
        <v>617</v>
      </c>
      <c r="B398" s="848">
        <v>240</v>
      </c>
      <c r="C398" s="848"/>
      <c r="D398" s="848">
        <v>60</v>
      </c>
      <c r="E398" s="848">
        <v>25</v>
      </c>
      <c r="F398" s="1380">
        <v>67.3</v>
      </c>
      <c r="G398" s="1178">
        <f t="shared" si="43"/>
        <v>67.3</v>
      </c>
      <c r="H398" s="1199">
        <f t="shared" si="44"/>
        <v>1682.5</v>
      </c>
      <c r="I398" s="825"/>
      <c r="K398" s="1380"/>
      <c r="L398" s="21"/>
      <c r="M398" s="1362"/>
    </row>
    <row r="399" spans="1:13" ht="13.5" customHeight="1">
      <c r="A399" s="165" t="s">
        <v>618</v>
      </c>
      <c r="B399" s="848">
        <v>300</v>
      </c>
      <c r="C399" s="848"/>
      <c r="D399" s="848">
        <v>60</v>
      </c>
      <c r="E399" s="848">
        <v>20</v>
      </c>
      <c r="F399" s="1380">
        <v>84.12</v>
      </c>
      <c r="G399" s="1178">
        <f t="shared" si="43"/>
        <v>84.12</v>
      </c>
      <c r="H399" s="1199">
        <f t="shared" si="44"/>
        <v>1682.4</v>
      </c>
      <c r="I399" s="825"/>
      <c r="K399" s="1380"/>
      <c r="L399" s="21"/>
      <c r="M399" s="1362"/>
    </row>
    <row r="400" spans="1:13" ht="13.5" customHeight="1">
      <c r="A400" s="165" t="s">
        <v>10394</v>
      </c>
      <c r="B400" s="848">
        <v>360</v>
      </c>
      <c r="C400" s="848"/>
      <c r="D400" s="848">
        <v>60</v>
      </c>
      <c r="E400" s="848">
        <v>25</v>
      </c>
      <c r="F400" s="1380">
        <v>100.94</v>
      </c>
      <c r="G400" s="1178">
        <f t="shared" si="43"/>
        <v>100.94</v>
      </c>
      <c r="H400" s="1199">
        <f t="shared" si="44"/>
        <v>2523.5</v>
      </c>
      <c r="I400" s="825"/>
      <c r="K400" s="1380"/>
      <c r="L400" s="21"/>
      <c r="M400" s="1362"/>
    </row>
    <row r="401" spans="1:13" ht="13.5" customHeight="1">
      <c r="A401" s="165" t="s">
        <v>619</v>
      </c>
      <c r="B401" s="848">
        <v>400</v>
      </c>
      <c r="C401" s="848"/>
      <c r="D401" s="848">
        <v>60</v>
      </c>
      <c r="E401" s="848">
        <v>25</v>
      </c>
      <c r="F401" s="1380">
        <v>114.85</v>
      </c>
      <c r="G401" s="1178">
        <f t="shared" si="43"/>
        <v>114.85</v>
      </c>
      <c r="H401" s="1199">
        <f t="shared" si="44"/>
        <v>2871.25</v>
      </c>
      <c r="I401" s="825"/>
      <c r="K401" s="1380"/>
      <c r="L401" s="21"/>
      <c r="M401" s="1362"/>
    </row>
    <row r="402" spans="1:13" ht="13.5" customHeight="1">
      <c r="A402" s="165" t="s">
        <v>620</v>
      </c>
      <c r="B402" s="848">
        <v>480</v>
      </c>
      <c r="C402" s="848"/>
      <c r="D402" s="848">
        <v>60</v>
      </c>
      <c r="E402" s="848">
        <v>25</v>
      </c>
      <c r="F402" s="1380">
        <v>137.82</v>
      </c>
      <c r="G402" s="1178">
        <f t="shared" si="43"/>
        <v>137.82</v>
      </c>
      <c r="H402" s="1199">
        <f t="shared" si="44"/>
        <v>3445.5</v>
      </c>
      <c r="I402" s="825"/>
      <c r="K402" s="1380"/>
      <c r="L402" s="21"/>
      <c r="M402" s="1362"/>
    </row>
    <row r="403" spans="1:13" ht="13.5" customHeight="1">
      <c r="A403" s="165" t="s">
        <v>621</v>
      </c>
      <c r="B403" s="848">
        <v>500</v>
      </c>
      <c r="C403" s="848"/>
      <c r="D403" s="848">
        <v>60</v>
      </c>
      <c r="E403" s="848">
        <v>10</v>
      </c>
      <c r="F403" s="1380">
        <v>143.56</v>
      </c>
      <c r="G403" s="1178">
        <f t="shared" si="43"/>
        <v>143.56</v>
      </c>
      <c r="H403" s="1199">
        <f t="shared" si="44"/>
        <v>1435.6</v>
      </c>
      <c r="I403" s="825"/>
      <c r="K403" s="1380"/>
      <c r="L403" s="21"/>
      <c r="M403" s="1362"/>
    </row>
    <row r="404" spans="1:13" ht="13.5" customHeight="1">
      <c r="A404" s="165" t="s">
        <v>622</v>
      </c>
      <c r="B404" s="848">
        <v>600</v>
      </c>
      <c r="C404" s="848"/>
      <c r="D404" s="848">
        <v>60</v>
      </c>
      <c r="E404" s="848">
        <v>25</v>
      </c>
      <c r="F404" s="1380">
        <v>172.26</v>
      </c>
      <c r="G404" s="1178">
        <f>ROUND(F404*(1-$G$11),2)</f>
        <v>172.26</v>
      </c>
      <c r="H404" s="1199">
        <f t="shared" si="44"/>
        <v>4306.5</v>
      </c>
      <c r="I404" s="825"/>
      <c r="K404" s="1380"/>
      <c r="L404" s="21"/>
      <c r="M404" s="1362"/>
    </row>
    <row r="405" spans="1:13" ht="13">
      <c r="A405" s="165" t="s">
        <v>623</v>
      </c>
      <c r="B405" s="848">
        <v>800</v>
      </c>
      <c r="C405" s="848"/>
      <c r="D405" s="848">
        <v>60</v>
      </c>
      <c r="E405" s="848">
        <v>25</v>
      </c>
      <c r="F405" s="1380">
        <v>229.68</v>
      </c>
      <c r="G405" s="1178">
        <f t="shared" ref="G405:G461" si="45">ROUND(F405*(1-$G$11),2)</f>
        <v>229.68</v>
      </c>
      <c r="H405" s="1199">
        <f t="shared" si="44"/>
        <v>5742</v>
      </c>
      <c r="I405" s="825"/>
      <c r="K405" s="1380"/>
      <c r="L405" s="21"/>
      <c r="M405" s="1362"/>
    </row>
    <row r="406" spans="1:13" ht="13.5" customHeight="1">
      <c r="A406" s="165" t="s">
        <v>6630</v>
      </c>
      <c r="B406" s="848">
        <v>960</v>
      </c>
      <c r="C406" s="848"/>
      <c r="D406" s="848">
        <v>60</v>
      </c>
      <c r="E406" s="848">
        <v>10</v>
      </c>
      <c r="F406" s="1380">
        <v>275.61</v>
      </c>
      <c r="G406" s="1178">
        <f t="shared" si="45"/>
        <v>275.61</v>
      </c>
      <c r="H406" s="1199">
        <f t="shared" si="44"/>
        <v>2756.1000000000004</v>
      </c>
      <c r="I406" s="825"/>
      <c r="K406" s="1380"/>
      <c r="L406" s="21"/>
      <c r="M406" s="1362"/>
    </row>
    <row r="407" spans="1:13" ht="13.5" customHeight="1">
      <c r="A407" s="165" t="s">
        <v>624</v>
      </c>
      <c r="B407" s="848">
        <v>1000</v>
      </c>
      <c r="C407" s="848"/>
      <c r="D407" s="848">
        <v>60</v>
      </c>
      <c r="E407" s="848">
        <v>10</v>
      </c>
      <c r="F407" s="1380">
        <v>287.10000000000002</v>
      </c>
      <c r="G407" s="1178">
        <f t="shared" si="45"/>
        <v>287.10000000000002</v>
      </c>
      <c r="H407" s="1199">
        <f t="shared" si="44"/>
        <v>2871</v>
      </c>
      <c r="I407" s="825"/>
      <c r="K407" s="1380"/>
      <c r="L407" s="21"/>
      <c r="M407" s="1362"/>
    </row>
    <row r="408" spans="1:13" ht="13.5" customHeight="1">
      <c r="A408" s="165" t="s">
        <v>625</v>
      </c>
      <c r="B408" s="848">
        <v>1200</v>
      </c>
      <c r="C408" s="848"/>
      <c r="D408" s="848">
        <v>60</v>
      </c>
      <c r="E408" s="848">
        <v>10</v>
      </c>
      <c r="F408" s="1380">
        <v>344.52</v>
      </c>
      <c r="G408" s="1178">
        <f t="shared" si="45"/>
        <v>344.52</v>
      </c>
      <c r="H408" s="1199">
        <f t="shared" si="44"/>
        <v>3445.2</v>
      </c>
      <c r="I408" s="825"/>
      <c r="K408" s="1380"/>
      <c r="L408" s="21"/>
      <c r="M408" s="1362"/>
    </row>
    <row r="409" spans="1:13" ht="13.5" customHeight="1">
      <c r="A409" s="165" t="s">
        <v>626</v>
      </c>
      <c r="B409" s="848">
        <v>1250</v>
      </c>
      <c r="C409" s="848"/>
      <c r="D409" s="848">
        <v>60</v>
      </c>
      <c r="E409" s="848">
        <v>10</v>
      </c>
      <c r="F409" s="1380">
        <v>356</v>
      </c>
      <c r="G409" s="1178">
        <f t="shared" si="45"/>
        <v>356</v>
      </c>
      <c r="H409" s="1199">
        <f t="shared" si="44"/>
        <v>3560</v>
      </c>
      <c r="I409" s="825"/>
      <c r="K409" s="1380"/>
      <c r="L409" s="21"/>
      <c r="M409" s="1362"/>
    </row>
    <row r="410" spans="1:13" ht="13.5" customHeight="1">
      <c r="A410" s="165" t="s">
        <v>10272</v>
      </c>
      <c r="B410" s="848">
        <v>80</v>
      </c>
      <c r="C410" s="848"/>
      <c r="D410" s="848">
        <v>80</v>
      </c>
      <c r="E410" s="848">
        <v>100</v>
      </c>
      <c r="F410" s="1380">
        <v>32.049999999999997</v>
      </c>
      <c r="G410" s="1178">
        <f t="shared" si="45"/>
        <v>32.049999999999997</v>
      </c>
      <c r="H410" s="1199">
        <f t="shared" si="44"/>
        <v>3204.9999999999995</v>
      </c>
      <c r="I410" s="825"/>
      <c r="K410" s="1380"/>
      <c r="L410" s="21"/>
      <c r="M410" s="1362"/>
    </row>
    <row r="411" spans="1:13" ht="13.5" customHeight="1">
      <c r="A411" s="165" t="s">
        <v>627</v>
      </c>
      <c r="B411" s="848">
        <v>120</v>
      </c>
      <c r="C411" s="848"/>
      <c r="D411" s="848">
        <v>80</v>
      </c>
      <c r="E411" s="848">
        <v>100</v>
      </c>
      <c r="F411" s="1380">
        <v>46.47</v>
      </c>
      <c r="G411" s="1178">
        <f t="shared" si="45"/>
        <v>46.47</v>
      </c>
      <c r="H411" s="1199">
        <f t="shared" si="44"/>
        <v>4647</v>
      </c>
      <c r="I411" s="825"/>
      <c r="K411" s="1380"/>
      <c r="L411" s="21"/>
      <c r="M411" s="1362"/>
    </row>
    <row r="412" spans="1:13" ht="13.5" customHeight="1">
      <c r="A412" s="165" t="s">
        <v>6692</v>
      </c>
      <c r="B412" s="848">
        <v>140</v>
      </c>
      <c r="C412" s="848"/>
      <c r="D412" s="848">
        <v>80</v>
      </c>
      <c r="E412" s="848">
        <v>50</v>
      </c>
      <c r="F412" s="1380">
        <v>53.28</v>
      </c>
      <c r="G412" s="1178">
        <f t="shared" si="45"/>
        <v>53.28</v>
      </c>
      <c r="H412" s="1199">
        <f t="shared" si="44"/>
        <v>2664</v>
      </c>
      <c r="I412" s="825"/>
      <c r="K412" s="1380"/>
      <c r="L412" s="21"/>
      <c r="M412" s="1362"/>
    </row>
    <row r="413" spans="1:13" ht="13.5" customHeight="1">
      <c r="A413" s="165" t="s">
        <v>6693</v>
      </c>
      <c r="B413" s="848">
        <v>160</v>
      </c>
      <c r="C413" s="848"/>
      <c r="D413" s="848">
        <v>80</v>
      </c>
      <c r="E413" s="848">
        <v>50</v>
      </c>
      <c r="F413" s="1380">
        <v>62.48</v>
      </c>
      <c r="G413" s="1178">
        <f t="shared" si="45"/>
        <v>62.48</v>
      </c>
      <c r="H413" s="1199">
        <f t="shared" si="44"/>
        <v>3124</v>
      </c>
      <c r="I413" s="825"/>
      <c r="K413" s="1380"/>
      <c r="L413" s="21"/>
      <c r="M413" s="1362"/>
    </row>
    <row r="414" spans="1:13" ht="13.5" customHeight="1">
      <c r="A414" s="165" t="s">
        <v>10395</v>
      </c>
      <c r="B414" s="848">
        <v>200</v>
      </c>
      <c r="C414" s="848"/>
      <c r="D414" s="848">
        <v>80</v>
      </c>
      <c r="E414" s="848">
        <v>25</v>
      </c>
      <c r="F414" s="1380">
        <v>78.510000000000005</v>
      </c>
      <c r="G414" s="1178">
        <f t="shared" si="45"/>
        <v>78.510000000000005</v>
      </c>
      <c r="H414" s="1199">
        <f t="shared" si="44"/>
        <v>1962.7500000000002</v>
      </c>
      <c r="I414" s="825"/>
      <c r="J414" s="21"/>
      <c r="K414" s="1380"/>
      <c r="L414" s="21"/>
      <c r="M414" s="1362"/>
    </row>
    <row r="415" spans="1:13" ht="13.5" customHeight="1">
      <c r="A415" s="165" t="s">
        <v>6631</v>
      </c>
      <c r="B415" s="848">
        <v>220</v>
      </c>
      <c r="C415" s="848"/>
      <c r="D415" s="848">
        <v>80</v>
      </c>
      <c r="E415" s="848">
        <v>25</v>
      </c>
      <c r="F415" s="1380">
        <v>83.72</v>
      </c>
      <c r="G415" s="1178">
        <f t="shared" si="45"/>
        <v>83.72</v>
      </c>
      <c r="H415" s="1199">
        <f t="shared" si="44"/>
        <v>2093</v>
      </c>
      <c r="I415" s="825"/>
      <c r="J415" s="21"/>
      <c r="K415" s="1380"/>
      <c r="L415" s="21"/>
      <c r="M415" s="1362"/>
    </row>
    <row r="416" spans="1:13" ht="13.5" customHeight="1">
      <c r="A416" s="165" t="s">
        <v>628</v>
      </c>
      <c r="B416" s="848">
        <v>240</v>
      </c>
      <c r="C416" s="848"/>
      <c r="D416" s="848">
        <v>80</v>
      </c>
      <c r="E416" s="848">
        <v>25</v>
      </c>
      <c r="F416" s="1380">
        <v>91.33</v>
      </c>
      <c r="G416" s="1178">
        <f t="shared" si="45"/>
        <v>91.33</v>
      </c>
      <c r="H416" s="1199">
        <f t="shared" si="44"/>
        <v>2283.25</v>
      </c>
      <c r="I416" s="825"/>
      <c r="J416" s="21"/>
      <c r="K416" s="1380"/>
      <c r="L416" s="21"/>
      <c r="M416" s="1362"/>
    </row>
    <row r="417" spans="1:13" ht="13.5" customHeight="1">
      <c r="A417" s="165" t="s">
        <v>6638</v>
      </c>
      <c r="B417" s="848">
        <v>260</v>
      </c>
      <c r="C417" s="848"/>
      <c r="D417" s="848">
        <v>80</v>
      </c>
      <c r="E417" s="848">
        <v>25</v>
      </c>
      <c r="F417" s="1380">
        <v>98.94</v>
      </c>
      <c r="G417" s="1178">
        <f t="shared" si="45"/>
        <v>98.94</v>
      </c>
      <c r="H417" s="1199">
        <f t="shared" si="44"/>
        <v>2473.5</v>
      </c>
      <c r="I417" s="825"/>
      <c r="J417" s="21"/>
      <c r="K417" s="1380"/>
      <c r="L417" s="21"/>
      <c r="M417" s="1362"/>
    </row>
    <row r="418" spans="1:13" ht="13.5" customHeight="1">
      <c r="A418" s="165" t="s">
        <v>629</v>
      </c>
      <c r="B418" s="848">
        <v>280</v>
      </c>
      <c r="C418" s="848"/>
      <c r="D418" s="848">
        <v>80</v>
      </c>
      <c r="E418" s="848">
        <v>25</v>
      </c>
      <c r="F418" s="1380">
        <v>106.55</v>
      </c>
      <c r="G418" s="1178">
        <f t="shared" si="45"/>
        <v>106.55</v>
      </c>
      <c r="H418" s="1199">
        <f t="shared" si="44"/>
        <v>2663.75</v>
      </c>
      <c r="I418" s="825"/>
      <c r="J418" s="21"/>
      <c r="K418" s="1380"/>
      <c r="L418" s="21"/>
      <c r="M418" s="1362"/>
    </row>
    <row r="419" spans="1:13" ht="13.5" customHeight="1">
      <c r="A419" s="165" t="s">
        <v>630</v>
      </c>
      <c r="B419" s="848">
        <v>300</v>
      </c>
      <c r="C419" s="848"/>
      <c r="D419" s="848">
        <v>80</v>
      </c>
      <c r="E419" s="848">
        <v>25</v>
      </c>
      <c r="F419" s="1380">
        <v>114.16</v>
      </c>
      <c r="G419" s="1178">
        <f t="shared" si="45"/>
        <v>114.16</v>
      </c>
      <c r="H419" s="1199">
        <f t="shared" ref="H419:H461" si="46">G419*E419</f>
        <v>2854</v>
      </c>
      <c r="I419" s="825"/>
      <c r="J419" s="21"/>
      <c r="K419" s="1380"/>
      <c r="L419" s="21"/>
      <c r="M419" s="1362"/>
    </row>
    <row r="420" spans="1:13" ht="13.5" customHeight="1">
      <c r="A420" s="165" t="s">
        <v>6694</v>
      </c>
      <c r="B420" s="848">
        <v>360</v>
      </c>
      <c r="C420" s="848"/>
      <c r="D420" s="848">
        <v>80</v>
      </c>
      <c r="E420" s="848">
        <v>10</v>
      </c>
      <c r="F420" s="1380">
        <v>136.99</v>
      </c>
      <c r="G420" s="1178">
        <f t="shared" si="45"/>
        <v>136.99</v>
      </c>
      <c r="H420" s="1199">
        <f t="shared" si="46"/>
        <v>1369.9</v>
      </c>
      <c r="I420" s="825"/>
      <c r="J420" s="21"/>
      <c r="K420" s="1380"/>
      <c r="L420" s="21"/>
      <c r="M420" s="1362"/>
    </row>
    <row r="421" spans="1:13" ht="13.5" customHeight="1">
      <c r="A421" s="165" t="s">
        <v>6695</v>
      </c>
      <c r="B421" s="848">
        <v>400</v>
      </c>
      <c r="C421" s="848"/>
      <c r="D421" s="848">
        <v>80</v>
      </c>
      <c r="E421" s="848">
        <v>10</v>
      </c>
      <c r="F421" s="1380">
        <v>155.86000000000001</v>
      </c>
      <c r="G421" s="1178">
        <f t="shared" si="45"/>
        <v>155.86000000000001</v>
      </c>
      <c r="H421" s="1199">
        <f t="shared" si="46"/>
        <v>1558.6000000000001</v>
      </c>
      <c r="I421" s="825"/>
      <c r="J421" s="21"/>
      <c r="K421" s="1380"/>
      <c r="L421" s="21"/>
      <c r="M421" s="1362"/>
    </row>
    <row r="422" spans="1:13" ht="13.5" customHeight="1">
      <c r="A422" s="165" t="s">
        <v>631</v>
      </c>
      <c r="B422" s="848">
        <v>480</v>
      </c>
      <c r="C422" s="848"/>
      <c r="D422" s="848">
        <v>80</v>
      </c>
      <c r="E422" s="848">
        <v>25</v>
      </c>
      <c r="F422" s="1380">
        <v>187.03</v>
      </c>
      <c r="G422" s="1178">
        <f t="shared" si="45"/>
        <v>187.03</v>
      </c>
      <c r="H422" s="1199">
        <f t="shared" si="46"/>
        <v>4675.75</v>
      </c>
      <c r="I422" s="825"/>
      <c r="J422" s="21"/>
      <c r="K422" s="1380"/>
      <c r="L422" s="21"/>
      <c r="M422" s="1362"/>
    </row>
    <row r="423" spans="1:13" ht="13.5" customHeight="1">
      <c r="A423" s="398" t="s">
        <v>6696</v>
      </c>
      <c r="B423" s="2402">
        <v>500</v>
      </c>
      <c r="C423" s="2402"/>
      <c r="D423" s="2402">
        <v>80</v>
      </c>
      <c r="E423" s="2402">
        <v>10</v>
      </c>
      <c r="F423" s="2403">
        <v>194.83</v>
      </c>
      <c r="G423" s="2404">
        <f t="shared" si="45"/>
        <v>194.83</v>
      </c>
      <c r="H423" s="2421">
        <f t="shared" si="46"/>
        <v>1948.3000000000002</v>
      </c>
      <c r="I423" s="974"/>
      <c r="J423" s="2422"/>
      <c r="K423" s="1380"/>
      <c r="L423" s="21"/>
      <c r="M423" s="1362"/>
    </row>
    <row r="424" spans="1:13" ht="13.5" customHeight="1">
      <c r="A424" s="165" t="s">
        <v>9706</v>
      </c>
      <c r="B424" s="5">
        <v>600</v>
      </c>
      <c r="C424" s="5"/>
      <c r="D424" s="848">
        <v>80</v>
      </c>
      <c r="E424" s="848">
        <v>10</v>
      </c>
      <c r="F424" s="1380">
        <v>233.79</v>
      </c>
      <c r="G424" s="1178">
        <f t="shared" si="45"/>
        <v>233.79</v>
      </c>
      <c r="H424" s="1199">
        <f t="shared" si="46"/>
        <v>2337.9</v>
      </c>
      <c r="I424" s="825"/>
      <c r="J424" s="21"/>
      <c r="K424" s="1380"/>
      <c r="L424" s="21"/>
      <c r="M424" s="1362"/>
    </row>
    <row r="425" spans="1:13" ht="13.5" customHeight="1">
      <c r="A425" s="165" t="s">
        <v>632</v>
      </c>
      <c r="B425" s="5">
        <v>720</v>
      </c>
      <c r="C425" s="5"/>
      <c r="D425" s="848">
        <v>80</v>
      </c>
      <c r="E425" s="848">
        <v>10</v>
      </c>
      <c r="F425" s="1380">
        <v>280.54000000000002</v>
      </c>
      <c r="G425" s="1178">
        <f t="shared" si="45"/>
        <v>280.54000000000002</v>
      </c>
      <c r="H425" s="1199">
        <f t="shared" si="46"/>
        <v>2805.4</v>
      </c>
      <c r="I425" s="825"/>
      <c r="J425" s="21"/>
      <c r="K425" s="1380"/>
      <c r="L425" s="21"/>
      <c r="M425" s="1362"/>
    </row>
    <row r="426" spans="1:13" ht="13.5" customHeight="1">
      <c r="A426" s="165" t="s">
        <v>633</v>
      </c>
      <c r="B426" s="5">
        <v>800</v>
      </c>
      <c r="C426" s="5"/>
      <c r="D426" s="848">
        <v>80</v>
      </c>
      <c r="E426" s="848">
        <v>10</v>
      </c>
      <c r="F426" s="1380">
        <v>311.70999999999998</v>
      </c>
      <c r="G426" s="1178">
        <f t="shared" si="45"/>
        <v>311.70999999999998</v>
      </c>
      <c r="H426" s="1199">
        <f t="shared" si="46"/>
        <v>3117.1</v>
      </c>
      <c r="I426" s="825"/>
      <c r="J426" s="21"/>
      <c r="K426" s="1380"/>
      <c r="L426" s="21"/>
      <c r="M426" s="1362"/>
    </row>
    <row r="427" spans="1:13" ht="13.5" customHeight="1">
      <c r="A427" s="165" t="s">
        <v>634</v>
      </c>
      <c r="B427" s="5">
        <v>840</v>
      </c>
      <c r="C427" s="5"/>
      <c r="D427" s="848">
        <v>80</v>
      </c>
      <c r="E427" s="848">
        <v>10</v>
      </c>
      <c r="F427" s="1380">
        <v>327.3</v>
      </c>
      <c r="G427" s="1178">
        <f t="shared" si="45"/>
        <v>327.3</v>
      </c>
      <c r="H427" s="1199">
        <f t="shared" si="46"/>
        <v>3273</v>
      </c>
      <c r="I427" s="825"/>
      <c r="J427" s="21"/>
      <c r="K427" s="1380"/>
      <c r="L427" s="21"/>
      <c r="M427" s="1362"/>
    </row>
    <row r="428" spans="1:13" ht="13.5" customHeight="1">
      <c r="A428" s="165" t="s">
        <v>635</v>
      </c>
      <c r="B428" s="5">
        <v>960</v>
      </c>
      <c r="C428" s="5"/>
      <c r="D428" s="848">
        <v>80</v>
      </c>
      <c r="E428" s="848">
        <v>10</v>
      </c>
      <c r="F428" s="1380">
        <v>374.05</v>
      </c>
      <c r="G428" s="1178">
        <f t="shared" si="45"/>
        <v>374.05</v>
      </c>
      <c r="H428" s="1199">
        <f t="shared" si="46"/>
        <v>3740.5</v>
      </c>
      <c r="I428" s="825"/>
      <c r="J428" s="21"/>
      <c r="K428" s="1380"/>
      <c r="L428" s="21"/>
      <c r="M428" s="1362"/>
    </row>
    <row r="429" spans="1:13" ht="13.5" customHeight="1">
      <c r="A429" s="165" t="s">
        <v>8312</v>
      </c>
      <c r="B429" s="5">
        <v>1000</v>
      </c>
      <c r="C429" s="5"/>
      <c r="D429" s="848">
        <v>80</v>
      </c>
      <c r="E429" s="848">
        <v>5</v>
      </c>
      <c r="F429" s="1380">
        <v>389.64</v>
      </c>
      <c r="G429" s="1178">
        <f t="shared" si="45"/>
        <v>389.64</v>
      </c>
      <c r="H429" s="1199">
        <f t="shared" si="46"/>
        <v>1948.1999999999998</v>
      </c>
      <c r="I429" s="825"/>
      <c r="J429" s="21"/>
      <c r="K429" s="1380"/>
      <c r="L429" s="21"/>
      <c r="M429" s="1362"/>
    </row>
    <row r="430" spans="1:13" ht="13.5" customHeight="1">
      <c r="A430" s="165" t="s">
        <v>8313</v>
      </c>
      <c r="B430" s="5">
        <v>1200</v>
      </c>
      <c r="C430" s="5"/>
      <c r="D430" s="848">
        <v>80</v>
      </c>
      <c r="E430" s="848">
        <v>5</v>
      </c>
      <c r="F430" s="1380">
        <v>467.57</v>
      </c>
      <c r="G430" s="1178">
        <f t="shared" si="45"/>
        <v>467.57</v>
      </c>
      <c r="H430" s="1199">
        <f t="shared" si="46"/>
        <v>2337.85</v>
      </c>
      <c r="I430" s="825"/>
      <c r="J430" s="21"/>
      <c r="K430" s="1380"/>
      <c r="L430" s="21"/>
      <c r="M430" s="1362"/>
    </row>
    <row r="431" spans="1:13" ht="13.5" customHeight="1">
      <c r="A431" s="165" t="s">
        <v>8314</v>
      </c>
      <c r="B431" s="5">
        <v>1250</v>
      </c>
      <c r="C431" s="5"/>
      <c r="D431" s="848">
        <v>80</v>
      </c>
      <c r="E431" s="848">
        <v>5</v>
      </c>
      <c r="F431" s="1380">
        <v>483.15</v>
      </c>
      <c r="G431" s="1178">
        <f t="shared" si="45"/>
        <v>483.15</v>
      </c>
      <c r="H431" s="1199">
        <f t="shared" si="46"/>
        <v>2415.75</v>
      </c>
      <c r="I431" s="825"/>
      <c r="J431" s="21"/>
      <c r="K431" s="1380"/>
      <c r="L431" s="21"/>
      <c r="M431" s="1362"/>
    </row>
    <row r="432" spans="1:13" ht="13.5" customHeight="1">
      <c r="A432" s="165" t="s">
        <v>6632</v>
      </c>
      <c r="B432" s="5">
        <v>100</v>
      </c>
      <c r="C432" s="5"/>
      <c r="D432" s="5">
        <v>100</v>
      </c>
      <c r="E432" s="848">
        <v>50</v>
      </c>
      <c r="F432" s="1380">
        <v>48.07</v>
      </c>
      <c r="G432" s="1178">
        <f t="shared" si="45"/>
        <v>48.07</v>
      </c>
      <c r="H432" s="1199">
        <f t="shared" si="46"/>
        <v>2403.5</v>
      </c>
      <c r="I432" s="825"/>
      <c r="J432" s="21"/>
      <c r="K432" s="1380"/>
      <c r="L432" s="21"/>
      <c r="M432" s="1362"/>
    </row>
    <row r="433" spans="1:13" ht="13.5" customHeight="1">
      <c r="A433" s="165" t="s">
        <v>6633</v>
      </c>
      <c r="B433" s="5">
        <v>120</v>
      </c>
      <c r="C433" s="5"/>
      <c r="D433" s="5">
        <v>100</v>
      </c>
      <c r="E433" s="848">
        <v>50</v>
      </c>
      <c r="F433" s="1380">
        <v>57.69</v>
      </c>
      <c r="G433" s="1178">
        <f t="shared" si="45"/>
        <v>57.69</v>
      </c>
      <c r="H433" s="1199">
        <f t="shared" si="46"/>
        <v>2884.5</v>
      </c>
      <c r="I433" s="825"/>
      <c r="J433" s="21"/>
      <c r="K433" s="1380"/>
      <c r="L433" s="21"/>
      <c r="M433" s="1362"/>
    </row>
    <row r="434" spans="1:13" ht="13.5" customHeight="1">
      <c r="A434" s="165" t="s">
        <v>8315</v>
      </c>
      <c r="B434" s="5">
        <v>140</v>
      </c>
      <c r="C434" s="5"/>
      <c r="D434" s="5">
        <v>100</v>
      </c>
      <c r="E434" s="848">
        <v>25</v>
      </c>
      <c r="F434" s="1380">
        <v>67.3</v>
      </c>
      <c r="G434" s="1178">
        <f t="shared" si="45"/>
        <v>67.3</v>
      </c>
      <c r="H434" s="1199">
        <f t="shared" si="46"/>
        <v>1682.5</v>
      </c>
      <c r="I434" s="825"/>
      <c r="J434" s="21"/>
      <c r="K434" s="1380"/>
      <c r="L434" s="21"/>
      <c r="M434" s="1362"/>
    </row>
    <row r="435" spans="1:13" ht="13.5" customHeight="1">
      <c r="A435" s="165" t="s">
        <v>6634</v>
      </c>
      <c r="B435" s="5">
        <v>160</v>
      </c>
      <c r="C435" s="5"/>
      <c r="D435" s="5">
        <v>100</v>
      </c>
      <c r="E435" s="848">
        <v>25</v>
      </c>
      <c r="F435" s="1380">
        <v>76.91</v>
      </c>
      <c r="G435" s="1178">
        <f t="shared" si="45"/>
        <v>76.91</v>
      </c>
      <c r="H435" s="1199">
        <f t="shared" si="46"/>
        <v>1922.75</v>
      </c>
      <c r="I435" s="825"/>
      <c r="J435" s="21"/>
      <c r="K435" s="1380"/>
      <c r="L435" s="21"/>
      <c r="M435" s="1362"/>
    </row>
    <row r="436" spans="1:13" ht="13.5" customHeight="1">
      <c r="A436" s="165" t="s">
        <v>636</v>
      </c>
      <c r="B436" s="5">
        <v>200</v>
      </c>
      <c r="C436" s="5"/>
      <c r="D436" s="5">
        <v>100</v>
      </c>
      <c r="E436" s="848">
        <v>25</v>
      </c>
      <c r="F436" s="1380">
        <v>96.14</v>
      </c>
      <c r="G436" s="1178">
        <f t="shared" si="45"/>
        <v>96.14</v>
      </c>
      <c r="H436" s="1199">
        <f t="shared" si="46"/>
        <v>2403.5</v>
      </c>
      <c r="I436" s="825"/>
      <c r="J436" s="21"/>
      <c r="K436" s="1380"/>
      <c r="L436" s="21"/>
      <c r="M436" s="1362"/>
    </row>
    <row r="437" spans="1:13" ht="13.5" customHeight="1">
      <c r="A437" s="165" t="s">
        <v>637</v>
      </c>
      <c r="B437" s="5">
        <v>240</v>
      </c>
      <c r="C437" s="5"/>
      <c r="D437" s="5">
        <v>100</v>
      </c>
      <c r="E437" s="848">
        <v>25</v>
      </c>
      <c r="F437" s="1380">
        <v>115.36</v>
      </c>
      <c r="G437" s="1178">
        <f t="shared" si="45"/>
        <v>115.36</v>
      </c>
      <c r="H437" s="1199">
        <f t="shared" si="46"/>
        <v>2884</v>
      </c>
      <c r="I437" s="825"/>
      <c r="J437" s="21"/>
      <c r="K437" s="1380"/>
      <c r="L437" s="21"/>
      <c r="M437" s="1362"/>
    </row>
    <row r="438" spans="1:13" ht="13.5" customHeight="1">
      <c r="A438" s="165" t="s">
        <v>9707</v>
      </c>
      <c r="B438" s="5">
        <v>260</v>
      </c>
      <c r="C438" s="5"/>
      <c r="D438" s="5">
        <v>100</v>
      </c>
      <c r="E438" s="848">
        <v>10</v>
      </c>
      <c r="F438" s="1380">
        <v>124.97</v>
      </c>
      <c r="G438" s="1178">
        <f t="shared" si="45"/>
        <v>124.97</v>
      </c>
      <c r="H438" s="1199">
        <f t="shared" si="46"/>
        <v>1249.7</v>
      </c>
      <c r="I438" s="825"/>
      <c r="J438" s="21"/>
      <c r="K438" s="1380"/>
      <c r="L438" s="21"/>
      <c r="M438" s="1362"/>
    </row>
    <row r="439" spans="1:13" ht="13.5" customHeight="1">
      <c r="A439" s="165" t="s">
        <v>8316</v>
      </c>
      <c r="B439" s="5">
        <v>300</v>
      </c>
      <c r="C439" s="5"/>
      <c r="D439" s="5">
        <v>100</v>
      </c>
      <c r="E439" s="848">
        <v>10</v>
      </c>
      <c r="F439" s="1380">
        <v>144.19999999999999</v>
      </c>
      <c r="G439" s="1178">
        <f t="shared" si="45"/>
        <v>144.19999999999999</v>
      </c>
      <c r="H439" s="1199">
        <f t="shared" si="46"/>
        <v>1442</v>
      </c>
      <c r="I439" s="825"/>
      <c r="J439" s="21"/>
      <c r="K439" s="1380"/>
      <c r="L439" s="21"/>
      <c r="M439" s="1362"/>
    </row>
    <row r="440" spans="1:13" ht="13.5" customHeight="1">
      <c r="A440" s="165" t="s">
        <v>8317</v>
      </c>
      <c r="B440" s="5">
        <v>400</v>
      </c>
      <c r="C440" s="5"/>
      <c r="D440" s="5">
        <v>100</v>
      </c>
      <c r="E440" s="848">
        <v>10</v>
      </c>
      <c r="F440" s="1380">
        <v>192.26</v>
      </c>
      <c r="G440" s="1178">
        <f t="shared" si="45"/>
        <v>192.26</v>
      </c>
      <c r="H440" s="1199">
        <f t="shared" si="46"/>
        <v>1922.6</v>
      </c>
      <c r="I440" s="825"/>
      <c r="J440" s="21"/>
      <c r="K440" s="1380"/>
      <c r="L440" s="21"/>
      <c r="M440" s="1362"/>
    </row>
    <row r="441" spans="1:13" ht="13.5" customHeight="1">
      <c r="A441" s="165" t="s">
        <v>638</v>
      </c>
      <c r="B441" s="5">
        <v>500</v>
      </c>
      <c r="C441" s="5"/>
      <c r="D441" s="5">
        <v>100</v>
      </c>
      <c r="E441" s="848">
        <v>25</v>
      </c>
      <c r="F441" s="1380">
        <v>246.09</v>
      </c>
      <c r="G441" s="1178">
        <f t="shared" si="45"/>
        <v>246.09</v>
      </c>
      <c r="H441" s="1199">
        <f t="shared" si="46"/>
        <v>6152.25</v>
      </c>
      <c r="I441" s="825"/>
      <c r="J441" s="21"/>
      <c r="K441" s="1380"/>
      <c r="L441" s="21"/>
      <c r="M441" s="1362"/>
    </row>
    <row r="442" spans="1:13" ht="13.5" customHeight="1">
      <c r="A442" s="165" t="s">
        <v>639</v>
      </c>
      <c r="B442" s="5">
        <v>600</v>
      </c>
      <c r="C442" s="5"/>
      <c r="D442" s="5">
        <v>100</v>
      </c>
      <c r="E442" s="848">
        <v>10</v>
      </c>
      <c r="F442" s="1380">
        <v>295.31</v>
      </c>
      <c r="G442" s="1178">
        <f t="shared" si="45"/>
        <v>295.31</v>
      </c>
      <c r="H442" s="1199">
        <f t="shared" si="46"/>
        <v>2953.1</v>
      </c>
      <c r="I442" s="825"/>
      <c r="J442" s="21"/>
      <c r="K442" s="1380"/>
      <c r="L442" s="21"/>
      <c r="M442" s="1362"/>
    </row>
    <row r="443" spans="1:13" ht="13.5" customHeight="1">
      <c r="A443" s="165" t="s">
        <v>640</v>
      </c>
      <c r="B443" s="5">
        <v>800</v>
      </c>
      <c r="C443" s="5"/>
      <c r="D443" s="5">
        <v>100</v>
      </c>
      <c r="E443" s="848">
        <v>10</v>
      </c>
      <c r="F443" s="1380">
        <v>393.74</v>
      </c>
      <c r="G443" s="1178">
        <f t="shared" si="45"/>
        <v>393.74</v>
      </c>
      <c r="H443" s="1199">
        <f t="shared" si="46"/>
        <v>3937.4</v>
      </c>
      <c r="I443" s="825"/>
      <c r="J443" s="21"/>
      <c r="K443" s="1380"/>
      <c r="L443" s="21"/>
      <c r="M443" s="1362"/>
    </row>
    <row r="444" spans="1:13" ht="13.5" customHeight="1">
      <c r="A444" s="165" t="s">
        <v>8318</v>
      </c>
      <c r="B444" s="5">
        <v>1000</v>
      </c>
      <c r="C444" s="5"/>
      <c r="D444" s="5">
        <v>100</v>
      </c>
      <c r="E444" s="848">
        <v>5</v>
      </c>
      <c r="F444" s="1380">
        <v>492.17</v>
      </c>
      <c r="G444" s="1178">
        <f t="shared" si="45"/>
        <v>492.17</v>
      </c>
      <c r="H444" s="1199">
        <f t="shared" si="46"/>
        <v>2460.85</v>
      </c>
      <c r="I444" s="825"/>
      <c r="J444" s="21"/>
      <c r="K444" s="1380"/>
      <c r="L444" s="21"/>
      <c r="M444" s="1362"/>
    </row>
    <row r="445" spans="1:13" ht="13.5" customHeight="1">
      <c r="A445" s="165" t="s">
        <v>8319</v>
      </c>
      <c r="B445" s="5">
        <v>1200</v>
      </c>
      <c r="C445" s="5"/>
      <c r="D445" s="5">
        <v>100</v>
      </c>
      <c r="E445" s="848">
        <v>5</v>
      </c>
      <c r="F445" s="1380">
        <v>590.61</v>
      </c>
      <c r="G445" s="1178">
        <f t="shared" si="45"/>
        <v>590.61</v>
      </c>
      <c r="H445" s="1199">
        <f t="shared" si="46"/>
        <v>2953.05</v>
      </c>
      <c r="I445" s="825"/>
      <c r="J445" s="21"/>
      <c r="K445" s="1380"/>
      <c r="L445" s="21"/>
      <c r="M445" s="1362"/>
    </row>
    <row r="446" spans="1:13" ht="13.5" customHeight="1">
      <c r="A446" s="165" t="s">
        <v>8320</v>
      </c>
      <c r="B446" s="5">
        <v>1250</v>
      </c>
      <c r="C446" s="5"/>
      <c r="D446" s="5">
        <v>100</v>
      </c>
      <c r="E446" s="848">
        <v>5</v>
      </c>
      <c r="F446" s="1380">
        <v>615.22</v>
      </c>
      <c r="G446" s="1178">
        <f t="shared" si="45"/>
        <v>615.22</v>
      </c>
      <c r="H446" s="1199">
        <f t="shared" si="46"/>
        <v>3076.1000000000004</v>
      </c>
      <c r="I446" s="825"/>
      <c r="J446" s="21"/>
      <c r="K446" s="1380"/>
      <c r="L446" s="21"/>
      <c r="M446" s="1362"/>
    </row>
    <row r="447" spans="1:13" ht="13.5" customHeight="1">
      <c r="A447" s="165" t="s">
        <v>641</v>
      </c>
      <c r="B447" s="5">
        <v>200</v>
      </c>
      <c r="C447" s="5"/>
      <c r="D447" s="5">
        <v>120</v>
      </c>
      <c r="E447" s="848">
        <v>25</v>
      </c>
      <c r="F447" s="1380">
        <v>116.16</v>
      </c>
      <c r="G447" s="1178">
        <f t="shared" si="45"/>
        <v>116.16</v>
      </c>
      <c r="H447" s="1199">
        <f t="shared" si="46"/>
        <v>2904</v>
      </c>
      <c r="I447" s="825"/>
      <c r="J447" s="21"/>
      <c r="K447" s="1380"/>
      <c r="L447" s="21"/>
      <c r="M447" s="1362"/>
    </row>
    <row r="448" spans="1:13" ht="13.5" customHeight="1">
      <c r="A448" s="165" t="s">
        <v>642</v>
      </c>
      <c r="B448" s="5">
        <v>240</v>
      </c>
      <c r="C448" s="5"/>
      <c r="D448" s="5">
        <v>120</v>
      </c>
      <c r="E448" s="848">
        <v>25</v>
      </c>
      <c r="F448" s="1380">
        <v>139.38999999999999</v>
      </c>
      <c r="G448" s="1178">
        <f t="shared" si="45"/>
        <v>139.38999999999999</v>
      </c>
      <c r="H448" s="1199">
        <f t="shared" si="46"/>
        <v>3484.7499999999995</v>
      </c>
      <c r="I448" s="825"/>
      <c r="J448" s="21"/>
      <c r="K448" s="1380"/>
      <c r="L448" s="21"/>
      <c r="M448" s="1362"/>
    </row>
    <row r="449" spans="1:13" ht="13.5" customHeight="1">
      <c r="A449" s="165" t="s">
        <v>9708</v>
      </c>
      <c r="B449" s="5">
        <v>260</v>
      </c>
      <c r="C449" s="5"/>
      <c r="D449" s="5">
        <v>120</v>
      </c>
      <c r="E449" s="848">
        <v>10</v>
      </c>
      <c r="F449" s="1380">
        <v>151.01</v>
      </c>
      <c r="G449" s="1178">
        <f t="shared" si="45"/>
        <v>151.01</v>
      </c>
      <c r="H449" s="1199">
        <f t="shared" si="46"/>
        <v>1510.1</v>
      </c>
      <c r="I449" s="825"/>
      <c r="J449" s="21"/>
      <c r="K449" s="1380"/>
      <c r="L449" s="21"/>
      <c r="M449" s="1362"/>
    </row>
    <row r="450" spans="1:13" ht="13.5" customHeight="1">
      <c r="A450" s="165" t="s">
        <v>8321</v>
      </c>
      <c r="B450" s="5">
        <v>300</v>
      </c>
      <c r="C450" s="5"/>
      <c r="D450" s="5">
        <v>120</v>
      </c>
      <c r="E450" s="848">
        <v>10</v>
      </c>
      <c r="F450" s="1380">
        <v>174.24</v>
      </c>
      <c r="G450" s="1178">
        <f t="shared" si="45"/>
        <v>174.24</v>
      </c>
      <c r="H450" s="1199">
        <f t="shared" si="46"/>
        <v>1742.4</v>
      </c>
      <c r="I450" s="825"/>
      <c r="J450" s="21"/>
      <c r="K450" s="1380"/>
      <c r="L450" s="21"/>
      <c r="M450" s="1362"/>
    </row>
    <row r="451" spans="1:13" ht="13.5" customHeight="1">
      <c r="A451" s="165" t="s">
        <v>6635</v>
      </c>
      <c r="B451" s="5">
        <v>1250</v>
      </c>
      <c r="C451" s="5"/>
      <c r="D451" s="5">
        <v>120</v>
      </c>
      <c r="E451" s="848">
        <v>5</v>
      </c>
      <c r="F451" s="1380">
        <v>725.96</v>
      </c>
      <c r="G451" s="1178">
        <f t="shared" si="45"/>
        <v>725.96</v>
      </c>
      <c r="H451" s="1199">
        <f t="shared" si="46"/>
        <v>3629.8</v>
      </c>
      <c r="I451" s="825"/>
      <c r="J451" s="21"/>
      <c r="K451" s="1380"/>
      <c r="L451" s="21"/>
      <c r="M451" s="1362"/>
    </row>
    <row r="452" spans="1:13" ht="13.5" customHeight="1">
      <c r="A452" s="165" t="s">
        <v>644</v>
      </c>
      <c r="B452" s="5">
        <v>300</v>
      </c>
      <c r="C452" s="5"/>
      <c r="D452" s="5">
        <v>140</v>
      </c>
      <c r="E452" s="848">
        <v>10</v>
      </c>
      <c r="F452" s="1380">
        <v>210.29</v>
      </c>
      <c r="G452" s="1178">
        <f t="shared" si="45"/>
        <v>210.29</v>
      </c>
      <c r="H452" s="1199">
        <f t="shared" si="46"/>
        <v>2102.9</v>
      </c>
      <c r="I452" s="825"/>
      <c r="J452" s="21"/>
      <c r="K452" s="1380"/>
      <c r="L452" s="21"/>
      <c r="M452" s="1362"/>
    </row>
    <row r="453" spans="1:13" ht="13.5" customHeight="1">
      <c r="A453" s="165" t="s">
        <v>643</v>
      </c>
      <c r="B453" s="5">
        <v>400</v>
      </c>
      <c r="C453" s="5"/>
      <c r="D453" s="5">
        <v>140</v>
      </c>
      <c r="E453" s="848">
        <v>10</v>
      </c>
      <c r="F453" s="1380">
        <v>280.38</v>
      </c>
      <c r="G453" s="1178">
        <f t="shared" si="45"/>
        <v>280.38</v>
      </c>
      <c r="H453" s="1199">
        <f t="shared" si="46"/>
        <v>2803.8</v>
      </c>
      <c r="I453" s="825"/>
      <c r="J453" s="21"/>
      <c r="K453" s="1380"/>
      <c r="L453" s="21"/>
      <c r="M453" s="1362"/>
    </row>
    <row r="454" spans="1:13" ht="13.5" customHeight="1">
      <c r="A454" s="165" t="s">
        <v>10099</v>
      </c>
      <c r="B454" s="5">
        <v>1200</v>
      </c>
      <c r="C454" s="5"/>
      <c r="D454" s="5">
        <v>140</v>
      </c>
      <c r="E454" s="848">
        <v>5</v>
      </c>
      <c r="F454" s="1380">
        <v>841.11</v>
      </c>
      <c r="G454" s="1178">
        <f t="shared" si="45"/>
        <v>841.11</v>
      </c>
      <c r="H454" s="1199">
        <f t="shared" si="46"/>
        <v>4205.55</v>
      </c>
      <c r="I454" s="825"/>
      <c r="J454" s="21"/>
      <c r="K454" s="1380"/>
      <c r="L454" s="21"/>
      <c r="M454" s="1362"/>
    </row>
    <row r="455" spans="1:13" ht="13.5" customHeight="1">
      <c r="A455" s="165" t="s">
        <v>12468</v>
      </c>
      <c r="B455" s="5">
        <v>1250</v>
      </c>
      <c r="C455" s="5"/>
      <c r="D455" s="5">
        <v>140</v>
      </c>
      <c r="E455" s="848">
        <v>10</v>
      </c>
      <c r="F455" s="1380">
        <v>876.16</v>
      </c>
      <c r="G455" s="1178">
        <f t="shared" ref="G455" si="47">ROUND(F455*(1-$G$11),2)</f>
        <v>876.16</v>
      </c>
      <c r="H455" s="1199">
        <f t="shared" si="46"/>
        <v>8761.6</v>
      </c>
      <c r="I455" s="825"/>
      <c r="J455" s="21"/>
      <c r="K455" s="1380"/>
      <c r="L455" s="21"/>
      <c r="M455" s="1362"/>
    </row>
    <row r="456" spans="1:13" ht="13.5" customHeight="1">
      <c r="A456" s="165" t="s">
        <v>6636</v>
      </c>
      <c r="B456" s="5">
        <v>200</v>
      </c>
      <c r="C456" s="5"/>
      <c r="D456" s="5">
        <v>160</v>
      </c>
      <c r="E456" s="848">
        <v>10</v>
      </c>
      <c r="F456" s="1380">
        <v>160.22</v>
      </c>
      <c r="G456" s="1178">
        <f t="shared" si="45"/>
        <v>160.22</v>
      </c>
      <c r="H456" s="1199">
        <f t="shared" si="46"/>
        <v>1602.2</v>
      </c>
      <c r="I456" s="825"/>
      <c r="J456" s="21"/>
      <c r="K456" s="1380"/>
      <c r="L456" s="21"/>
      <c r="M456" s="1362"/>
    </row>
    <row r="457" spans="1:13" ht="13.5" customHeight="1">
      <c r="A457" s="165" t="s">
        <v>10100</v>
      </c>
      <c r="B457" s="5">
        <v>200</v>
      </c>
      <c r="C457" s="5"/>
      <c r="D457" s="5">
        <v>200</v>
      </c>
      <c r="E457" s="848">
        <v>10</v>
      </c>
      <c r="F457" s="1380">
        <v>196.27</v>
      </c>
      <c r="G457" s="1178">
        <f t="shared" ref="G457" si="48">ROUND(F457*(1-$G$11),2)</f>
        <v>196.27</v>
      </c>
      <c r="H457" s="1199">
        <f t="shared" si="46"/>
        <v>1962.7</v>
      </c>
      <c r="I457" s="825"/>
      <c r="J457" s="21"/>
      <c r="K457" s="1380"/>
      <c r="L457" s="21"/>
      <c r="M457" s="1362"/>
    </row>
    <row r="458" spans="1:13" ht="13">
      <c r="A458" s="165" t="s">
        <v>645</v>
      </c>
      <c r="B458" s="5">
        <v>300</v>
      </c>
      <c r="C458" s="5"/>
      <c r="D458" s="5">
        <v>200</v>
      </c>
      <c r="E458" s="848">
        <v>10</v>
      </c>
      <c r="F458" s="1380">
        <v>294.39999999999998</v>
      </c>
      <c r="G458" s="1178">
        <f t="shared" si="45"/>
        <v>294.39999999999998</v>
      </c>
      <c r="H458" s="1199">
        <f t="shared" si="46"/>
        <v>2944</v>
      </c>
      <c r="I458" s="825"/>
      <c r="J458" s="21"/>
      <c r="K458" s="1380"/>
      <c r="L458" s="21"/>
      <c r="M458" s="1362"/>
    </row>
    <row r="459" spans="1:13" ht="12.75" customHeight="1">
      <c r="A459" s="165" t="s">
        <v>646</v>
      </c>
      <c r="B459" s="5">
        <v>400</v>
      </c>
      <c r="C459" s="5"/>
      <c r="D459" s="5">
        <v>200</v>
      </c>
      <c r="E459" s="848">
        <v>5</v>
      </c>
      <c r="F459" s="1380">
        <v>400.53</v>
      </c>
      <c r="G459" s="1178">
        <f t="shared" si="45"/>
        <v>400.53</v>
      </c>
      <c r="H459" s="1199">
        <f t="shared" si="46"/>
        <v>2002.6499999999999</v>
      </c>
      <c r="I459" s="825"/>
      <c r="J459" s="21"/>
      <c r="K459" s="1380"/>
      <c r="L459" s="21"/>
      <c r="M459" s="1362"/>
    </row>
    <row r="460" spans="1:13" ht="12" customHeight="1">
      <c r="A460" s="165" t="s">
        <v>6637</v>
      </c>
      <c r="B460" s="5">
        <v>500</v>
      </c>
      <c r="C460" s="5"/>
      <c r="D460" s="5">
        <v>200</v>
      </c>
      <c r="E460" s="848">
        <v>5</v>
      </c>
      <c r="F460" s="1380">
        <v>500.67</v>
      </c>
      <c r="G460" s="1178">
        <f t="shared" si="45"/>
        <v>500.67</v>
      </c>
      <c r="H460" s="1199">
        <f t="shared" si="46"/>
        <v>2503.35</v>
      </c>
      <c r="I460" s="825"/>
      <c r="J460" s="21"/>
      <c r="K460" s="1380"/>
      <c r="L460" s="21"/>
      <c r="M460" s="1362"/>
    </row>
    <row r="461" spans="1:13" ht="18.75" customHeight="1" thickBot="1">
      <c r="A461" s="2423" t="s">
        <v>647</v>
      </c>
      <c r="B461" s="2074">
        <v>1250</v>
      </c>
      <c r="C461" s="2074"/>
      <c r="D461" s="2074">
        <v>200</v>
      </c>
      <c r="E461" s="2424">
        <v>5</v>
      </c>
      <c r="F461" s="1380">
        <v>1251.6500000000001</v>
      </c>
      <c r="G461" s="2425">
        <f t="shared" si="45"/>
        <v>1251.6500000000001</v>
      </c>
      <c r="H461" s="1237">
        <f t="shared" si="46"/>
        <v>6258.25</v>
      </c>
      <c r="I461" s="2426"/>
      <c r="J461" s="21"/>
      <c r="K461" s="1380"/>
      <c r="L461" s="21"/>
      <c r="M461" s="1362"/>
    </row>
    <row r="462" spans="1:13" ht="13">
      <c r="A462" s="2432"/>
      <c r="B462" s="2433"/>
      <c r="C462" s="2433"/>
      <c r="D462" s="2433"/>
      <c r="E462" s="2434"/>
      <c r="F462" s="2396"/>
      <c r="G462" s="2435"/>
      <c r="H462" s="2435"/>
      <c r="I462" s="2539"/>
      <c r="J462" s="21"/>
      <c r="K462" s="1380"/>
      <c r="L462" s="21"/>
      <c r="M462" s="1362"/>
    </row>
    <row r="463" spans="1:13" ht="13.5" thickBot="1">
      <c r="A463" s="2094"/>
      <c r="B463" s="2429"/>
      <c r="C463" s="2429"/>
      <c r="D463" s="2429"/>
      <c r="E463" s="2429"/>
      <c r="F463" s="2430"/>
      <c r="G463" s="2431"/>
      <c r="H463" s="194"/>
      <c r="I463" s="2023"/>
      <c r="K463" s="1380"/>
    </row>
    <row r="464" spans="1:13" ht="21" customHeight="1">
      <c r="A464" s="1226"/>
      <c r="B464" s="319"/>
      <c r="C464" s="2976" t="s">
        <v>10377</v>
      </c>
      <c r="D464" s="2976"/>
      <c r="E464" s="2976"/>
      <c r="F464" s="2976"/>
      <c r="G464" s="2976"/>
      <c r="H464" s="2976"/>
      <c r="I464" s="2977"/>
      <c r="K464" s="1380"/>
    </row>
    <row r="465" spans="1:11" ht="18">
      <c r="A465" s="1227"/>
      <c r="B465" s="82"/>
      <c r="C465" s="2978"/>
      <c r="D465" s="2978"/>
      <c r="E465" s="2978"/>
      <c r="F465" s="2978"/>
      <c r="G465" s="2978"/>
      <c r="H465" s="2978"/>
      <c r="I465" s="2979"/>
      <c r="K465" s="1380"/>
    </row>
    <row r="466" spans="1:11" ht="13">
      <c r="A466" s="236"/>
      <c r="B466" s="16"/>
      <c r="C466" s="2978"/>
      <c r="D466" s="2978"/>
      <c r="E466" s="2978"/>
      <c r="F466" s="2978"/>
      <c r="G466" s="2978"/>
      <c r="H466" s="2978"/>
      <c r="I466" s="2979"/>
      <c r="K466" s="1380"/>
    </row>
    <row r="467" spans="1:11" ht="13">
      <c r="A467" s="236"/>
      <c r="B467" s="16"/>
      <c r="C467" s="2978"/>
      <c r="D467" s="2978"/>
      <c r="E467" s="2978"/>
      <c r="F467" s="2978"/>
      <c r="G467" s="2978"/>
      <c r="H467" s="2978"/>
      <c r="I467" s="2979"/>
      <c r="K467" s="1380"/>
    </row>
    <row r="468" spans="1:11" ht="13">
      <c r="A468" s="236"/>
      <c r="B468" s="16"/>
      <c r="C468" s="2978"/>
      <c r="D468" s="2978"/>
      <c r="E468" s="2978"/>
      <c r="F468" s="2978"/>
      <c r="G468" s="2978"/>
      <c r="H468" s="2978"/>
      <c r="I468" s="2979"/>
      <c r="K468" s="1380"/>
    </row>
    <row r="469" spans="1:11" ht="18.5" thickBot="1">
      <c r="A469" s="927" t="s">
        <v>7302</v>
      </c>
      <c r="B469" s="145"/>
      <c r="C469" s="2980"/>
      <c r="D469" s="2980"/>
      <c r="E469" s="2980"/>
      <c r="F469" s="2980"/>
      <c r="G469" s="2980"/>
      <c r="H469" s="2980"/>
      <c r="I469" s="2981"/>
      <c r="J469" s="1380"/>
    </row>
    <row r="470" spans="1:11" ht="30">
      <c r="A470" s="148" t="s">
        <v>1013</v>
      </c>
      <c r="B470" s="1222" t="s">
        <v>969</v>
      </c>
      <c r="C470" s="255" t="s">
        <v>1014</v>
      </c>
      <c r="D470" s="1223"/>
      <c r="E470" s="969" t="s">
        <v>2923</v>
      </c>
      <c r="F470" s="1364" t="s">
        <v>1536</v>
      </c>
      <c r="G470" s="1054" t="s">
        <v>2578</v>
      </c>
      <c r="H470" s="327" t="s">
        <v>493</v>
      </c>
      <c r="I470" s="138" t="s">
        <v>4003</v>
      </c>
    </row>
    <row r="471" spans="1:11" ht="13.5" thickBot="1">
      <c r="A471" s="149"/>
      <c r="B471" s="257" t="s">
        <v>966</v>
      </c>
      <c r="C471" s="256" t="s">
        <v>967</v>
      </c>
      <c r="D471" s="1210" t="s">
        <v>968</v>
      </c>
      <c r="E471" s="306" t="s">
        <v>2428</v>
      </c>
      <c r="F471" s="1357" t="s">
        <v>264</v>
      </c>
      <c r="G471" s="152">
        <f>'Заказ, cкидки и курсы валют'!$I$12</f>
        <v>0</v>
      </c>
      <c r="H471" s="265"/>
      <c r="I471" s="147"/>
      <c r="K471" s="1362"/>
    </row>
    <row r="472" spans="1:11" ht="13.5" thickBot="1">
      <c r="A472" s="1016" t="s">
        <v>9446</v>
      </c>
      <c r="B472" s="1207">
        <v>100</v>
      </c>
      <c r="C472" s="1207"/>
      <c r="D472" s="1207">
        <v>35</v>
      </c>
      <c r="E472" s="1207">
        <v>100</v>
      </c>
      <c r="F472" s="1380">
        <v>14.1</v>
      </c>
      <c r="G472" s="1199">
        <f>ROUND(F472*(1-$G$11),2)</f>
        <v>14.1</v>
      </c>
      <c r="H472" s="1199">
        <f>G472*E472</f>
        <v>1410</v>
      </c>
      <c r="I472" s="1058"/>
      <c r="K472" s="1362"/>
    </row>
    <row r="473" spans="1:11" ht="13.5" thickBot="1">
      <c r="A473" s="398" t="s">
        <v>9447</v>
      </c>
      <c r="B473" s="11">
        <v>140</v>
      </c>
      <c r="C473" s="11"/>
      <c r="D473" s="11">
        <v>55</v>
      </c>
      <c r="E473" s="11">
        <v>50</v>
      </c>
      <c r="F473" s="1380">
        <v>32.130000000000003</v>
      </c>
      <c r="G473" s="1178">
        <f t="shared" ref="G473:G476" si="49">ROUND(F473*(1-$G$11),2)</f>
        <v>32.130000000000003</v>
      </c>
      <c r="H473" s="1176">
        <f t="shared" ref="H473:H476" si="50">G473*E473</f>
        <v>1606.5000000000002</v>
      </c>
      <c r="I473" s="324"/>
      <c r="K473" s="1362"/>
    </row>
    <row r="474" spans="1:11" ht="13.5" thickBot="1">
      <c r="A474" s="398" t="s">
        <v>9448</v>
      </c>
      <c r="B474" s="11">
        <v>180</v>
      </c>
      <c r="C474" s="11"/>
      <c r="D474" s="11">
        <v>40</v>
      </c>
      <c r="E474" s="11">
        <v>50</v>
      </c>
      <c r="F474" s="1380">
        <v>29.88</v>
      </c>
      <c r="G474" s="1178">
        <f t="shared" si="49"/>
        <v>29.88</v>
      </c>
      <c r="H474" s="1176">
        <f t="shared" si="50"/>
        <v>1494</v>
      </c>
      <c r="I474" s="324"/>
      <c r="K474" s="1362"/>
    </row>
    <row r="475" spans="1:11" ht="13.5" thickBot="1">
      <c r="A475" s="398" t="s">
        <v>9449</v>
      </c>
      <c r="B475" s="11">
        <v>180</v>
      </c>
      <c r="C475" s="11"/>
      <c r="D475" s="11">
        <v>65</v>
      </c>
      <c r="E475" s="11">
        <v>50</v>
      </c>
      <c r="F475" s="1380">
        <v>49.03</v>
      </c>
      <c r="G475" s="1178">
        <f t="shared" si="49"/>
        <v>49.03</v>
      </c>
      <c r="H475" s="1176">
        <f t="shared" si="50"/>
        <v>2451.5</v>
      </c>
      <c r="I475" s="324"/>
      <c r="K475" s="1362"/>
    </row>
    <row r="476" spans="1:11" ht="13.5" customHeight="1" thickBot="1">
      <c r="A476" s="2252" t="s">
        <v>9450</v>
      </c>
      <c r="B476" s="2436">
        <v>210</v>
      </c>
      <c r="C476" s="2436"/>
      <c r="D476" s="2436">
        <v>90</v>
      </c>
      <c r="E476" s="2436">
        <v>100</v>
      </c>
      <c r="F476" s="1380">
        <v>76.2</v>
      </c>
      <c r="G476" s="2425">
        <f t="shared" si="49"/>
        <v>76.2</v>
      </c>
      <c r="H476" s="1176">
        <f t="shared" si="50"/>
        <v>7620</v>
      </c>
      <c r="I476" s="2437"/>
      <c r="J476" s="1380"/>
      <c r="K476" s="1362"/>
    </row>
    <row r="477" spans="1:11" ht="13">
      <c r="A477" s="2432"/>
      <c r="B477" s="2438"/>
      <c r="C477" s="2438"/>
      <c r="D477" s="2438"/>
      <c r="E477" s="2396"/>
      <c r="F477" s="2435"/>
      <c r="G477" s="2435"/>
      <c r="H477" s="2396"/>
      <c r="I477" s="2537"/>
    </row>
    <row r="478" spans="1:11" ht="13.5" thickBot="1">
      <c r="A478" s="2441"/>
      <c r="B478" s="2439"/>
      <c r="C478" s="2439"/>
      <c r="D478" s="2439"/>
      <c r="E478" s="2398"/>
      <c r="F478" s="2440"/>
      <c r="G478" s="2440"/>
      <c r="H478" s="2398"/>
      <c r="I478" s="2538"/>
    </row>
    <row r="479" spans="1:11" ht="20">
      <c r="A479" s="1226" t="s">
        <v>1268</v>
      </c>
      <c r="B479" s="319"/>
      <c r="C479" s="2982" t="s">
        <v>10378</v>
      </c>
      <c r="D479" s="2982"/>
      <c r="E479" s="2982"/>
      <c r="F479" s="2982"/>
      <c r="G479" s="2982"/>
      <c r="H479" s="2982"/>
      <c r="I479" s="2983"/>
      <c r="K479" s="1380"/>
    </row>
    <row r="480" spans="1:11" ht="13.5" customHeight="1">
      <c r="A480" s="1227"/>
      <c r="B480" s="82"/>
      <c r="C480" s="2984"/>
      <c r="D480" s="2984"/>
      <c r="E480" s="2984"/>
      <c r="F480" s="2984"/>
      <c r="G480" s="2984"/>
      <c r="H480" s="2984"/>
      <c r="I480" s="2985"/>
      <c r="K480" s="1380"/>
    </row>
    <row r="481" spans="1:11" ht="13.5" customHeight="1">
      <c r="A481" s="236"/>
      <c r="B481" s="16"/>
      <c r="C481" s="2984"/>
      <c r="D481" s="2984"/>
      <c r="E481" s="2984"/>
      <c r="F481" s="2984"/>
      <c r="G481" s="2984"/>
      <c r="H481" s="2984"/>
      <c r="I481" s="2985"/>
      <c r="K481" s="1380"/>
    </row>
    <row r="482" spans="1:11" ht="22.5" customHeight="1">
      <c r="A482" s="236"/>
      <c r="B482" s="16"/>
      <c r="C482" s="2984"/>
      <c r="D482" s="2984"/>
      <c r="E482" s="2984"/>
      <c r="F482" s="2984"/>
      <c r="G482" s="2984"/>
      <c r="H482" s="2984"/>
      <c r="I482" s="2985"/>
      <c r="K482" s="1380"/>
    </row>
    <row r="483" spans="1:11" ht="15" customHeight="1">
      <c r="A483" s="236"/>
      <c r="B483" s="16"/>
      <c r="C483" s="2984"/>
      <c r="D483" s="2984"/>
      <c r="E483" s="2984"/>
      <c r="F483" s="2984"/>
      <c r="G483" s="2984"/>
      <c r="H483" s="2984"/>
      <c r="I483" s="2985"/>
      <c r="K483" s="1380"/>
    </row>
    <row r="484" spans="1:11" ht="24" customHeight="1" thickBot="1">
      <c r="A484" s="927" t="s">
        <v>7302</v>
      </c>
      <c r="B484" s="145"/>
      <c r="C484" s="2986"/>
      <c r="D484" s="2986"/>
      <c r="E484" s="2986"/>
      <c r="F484" s="2986"/>
      <c r="G484" s="2986"/>
      <c r="H484" s="2986"/>
      <c r="I484" s="2987"/>
    </row>
    <row r="485" spans="1:11" ht="31.5" customHeight="1">
      <c r="A485" s="148" t="s">
        <v>1013</v>
      </c>
      <c r="B485" s="1222" t="s">
        <v>969</v>
      </c>
      <c r="C485" s="255" t="s">
        <v>1014</v>
      </c>
      <c r="D485" s="1223"/>
      <c r="E485" s="969" t="s">
        <v>2923</v>
      </c>
      <c r="F485" s="1364" t="s">
        <v>1536</v>
      </c>
      <c r="G485" s="1054" t="s">
        <v>2578</v>
      </c>
      <c r="H485" s="327" t="s">
        <v>493</v>
      </c>
      <c r="I485" s="138" t="s">
        <v>4003</v>
      </c>
      <c r="J485" s="1379"/>
      <c r="K485" s="1377"/>
    </row>
    <row r="486" spans="1:11" ht="13.5" customHeight="1" thickBot="1">
      <c r="A486" s="149"/>
      <c r="B486" s="257" t="s">
        <v>9453</v>
      </c>
      <c r="C486" s="256" t="s">
        <v>967</v>
      </c>
      <c r="D486" s="1210" t="s">
        <v>968</v>
      </c>
      <c r="E486" s="306" t="s">
        <v>2428</v>
      </c>
      <c r="F486" s="1357" t="s">
        <v>264</v>
      </c>
      <c r="G486" s="152">
        <f>'Заказ, cкидки и курсы валют'!$I$12</f>
        <v>0</v>
      </c>
      <c r="H486" s="265"/>
      <c r="I486" s="147"/>
      <c r="J486" s="1379"/>
      <c r="K486" s="1377"/>
    </row>
    <row r="487" spans="1:11" ht="13.5" thickBot="1">
      <c r="A487" s="1016" t="s">
        <v>9451</v>
      </c>
      <c r="B487" s="1207">
        <v>76</v>
      </c>
      <c r="C487" s="1207">
        <v>100</v>
      </c>
      <c r="D487" s="1207">
        <v>100</v>
      </c>
      <c r="E487" s="1055">
        <v>10</v>
      </c>
      <c r="F487" s="1380">
        <v>119.56</v>
      </c>
      <c r="G487" s="1199">
        <f>ROUND(F487*(1-$G$11),2)</f>
        <v>119.56</v>
      </c>
      <c r="H487" s="1199">
        <f>G487*E487</f>
        <v>1195.5999999999999</v>
      </c>
      <c r="I487" s="1058"/>
      <c r="J487" s="1379"/>
      <c r="K487" s="1377"/>
    </row>
    <row r="488" spans="1:11" ht="13.5" thickBot="1">
      <c r="A488" s="804" t="s">
        <v>9452</v>
      </c>
      <c r="B488" s="11">
        <v>76</v>
      </c>
      <c r="C488" s="11">
        <v>140</v>
      </c>
      <c r="D488" s="11">
        <v>100</v>
      </c>
      <c r="E488" s="846">
        <v>10</v>
      </c>
      <c r="F488" s="1380">
        <v>150.6</v>
      </c>
      <c r="G488" s="1178">
        <f t="shared" ref="G488:G493" si="51">ROUND(F488*(1-$G$11),2)</f>
        <v>150.6</v>
      </c>
      <c r="H488" s="1176">
        <f t="shared" ref="H488:H499" si="52">G488*E488</f>
        <v>1506</v>
      </c>
      <c r="I488" s="324"/>
      <c r="J488" s="1379"/>
      <c r="K488" s="1377"/>
    </row>
    <row r="489" spans="1:11" ht="13.5" thickBot="1">
      <c r="A489" s="804" t="s">
        <v>8350</v>
      </c>
      <c r="B489" s="11">
        <v>76</v>
      </c>
      <c r="C489" s="11">
        <v>160</v>
      </c>
      <c r="D489" s="11">
        <v>100</v>
      </c>
      <c r="E489" s="846">
        <v>10</v>
      </c>
      <c r="F489" s="1380">
        <v>166.08</v>
      </c>
      <c r="G489" s="1178">
        <f t="shared" si="51"/>
        <v>166.08</v>
      </c>
      <c r="H489" s="1176">
        <f t="shared" si="52"/>
        <v>1660.8000000000002</v>
      </c>
      <c r="I489" s="324"/>
      <c r="J489" s="1379"/>
      <c r="K489" s="1377"/>
    </row>
    <row r="490" spans="1:11" ht="13.5" thickBot="1">
      <c r="A490" s="2444" t="s">
        <v>9454</v>
      </c>
      <c r="B490" s="930">
        <v>76</v>
      </c>
      <c r="C490" s="930">
        <v>150</v>
      </c>
      <c r="D490" s="930">
        <v>120</v>
      </c>
      <c r="E490" s="2445">
        <v>10</v>
      </c>
      <c r="F490" s="2403">
        <v>197.3</v>
      </c>
      <c r="G490" s="2404">
        <f t="shared" si="51"/>
        <v>197.3</v>
      </c>
      <c r="H490" s="2409">
        <f t="shared" si="52"/>
        <v>1973</v>
      </c>
      <c r="I490" s="1058"/>
      <c r="J490" s="1379"/>
      <c r="K490" s="1377"/>
    </row>
    <row r="491" spans="1:11" ht="13.5" thickBot="1">
      <c r="A491" s="804" t="s">
        <v>8351</v>
      </c>
      <c r="B491" s="11">
        <v>76</v>
      </c>
      <c r="C491" s="11">
        <v>150</v>
      </c>
      <c r="D491" s="11">
        <v>150</v>
      </c>
      <c r="E491" s="846">
        <v>10</v>
      </c>
      <c r="F491" s="1380">
        <v>169.77</v>
      </c>
      <c r="G491" s="1178">
        <f>ROUND(F491*(1-$G$11),2)</f>
        <v>169.77</v>
      </c>
      <c r="H491" s="1176">
        <f t="shared" si="52"/>
        <v>1697.7</v>
      </c>
      <c r="I491" s="324"/>
      <c r="J491" s="1379"/>
      <c r="K491" s="1377"/>
    </row>
    <row r="492" spans="1:11" ht="13.5" customHeight="1" thickBot="1">
      <c r="A492" s="804" t="s">
        <v>9455</v>
      </c>
      <c r="B492" s="11">
        <v>76</v>
      </c>
      <c r="C492" s="11">
        <v>170</v>
      </c>
      <c r="D492" s="11">
        <v>40</v>
      </c>
      <c r="E492" s="846">
        <v>10</v>
      </c>
      <c r="F492" s="1380">
        <v>140.08000000000001</v>
      </c>
      <c r="G492" s="1178">
        <f t="shared" si="51"/>
        <v>140.08000000000001</v>
      </c>
      <c r="H492" s="1176">
        <f t="shared" si="52"/>
        <v>1400.8000000000002</v>
      </c>
      <c r="I492" s="324"/>
      <c r="J492" s="1379"/>
      <c r="K492" s="1377"/>
    </row>
    <row r="493" spans="1:11" ht="13.5" customHeight="1" thickBot="1">
      <c r="A493" s="1016" t="s">
        <v>9456</v>
      </c>
      <c r="B493" s="1207">
        <v>76</v>
      </c>
      <c r="C493" s="1207">
        <v>105</v>
      </c>
      <c r="D493" s="1207">
        <v>40</v>
      </c>
      <c r="E493" s="1055">
        <v>10</v>
      </c>
      <c r="F493" s="1380">
        <v>101.15</v>
      </c>
      <c r="G493" s="1199">
        <f t="shared" si="51"/>
        <v>101.15</v>
      </c>
      <c r="H493" s="1176">
        <f t="shared" si="52"/>
        <v>1011.5</v>
      </c>
      <c r="I493" s="1058"/>
      <c r="J493" s="1379"/>
      <c r="K493" s="1377"/>
    </row>
    <row r="494" spans="1:11" ht="13.5" customHeight="1" thickBot="1">
      <c r="A494" s="1016" t="s">
        <v>8344</v>
      </c>
      <c r="B494" s="930">
        <v>76</v>
      </c>
      <c r="C494" s="930">
        <v>140</v>
      </c>
      <c r="D494" s="930">
        <v>40</v>
      </c>
      <c r="E494" s="2445">
        <v>10</v>
      </c>
      <c r="F494" s="2403">
        <v>174.32</v>
      </c>
      <c r="G494" s="2421">
        <f>ROUND(F494*(1-$G$11),2)</f>
        <v>174.32</v>
      </c>
      <c r="H494" s="2409">
        <f t="shared" si="52"/>
        <v>1743.1999999999998</v>
      </c>
      <c r="I494" s="1058"/>
      <c r="J494" s="1379"/>
      <c r="K494" s="1377"/>
    </row>
    <row r="495" spans="1:11" ht="13.5" customHeight="1" thickBot="1">
      <c r="A495" s="398" t="s">
        <v>9457</v>
      </c>
      <c r="B495" s="11">
        <v>76</v>
      </c>
      <c r="C495" s="11">
        <v>145</v>
      </c>
      <c r="D495" s="11">
        <v>40</v>
      </c>
      <c r="E495" s="846">
        <v>10</v>
      </c>
      <c r="F495" s="1380">
        <v>131.44</v>
      </c>
      <c r="G495" s="1178">
        <f t="shared" ref="G495:G500" si="53">ROUND(F495*(1-$G$11),2)</f>
        <v>131.44</v>
      </c>
      <c r="H495" s="1176">
        <f t="shared" si="52"/>
        <v>1314.4</v>
      </c>
      <c r="I495" s="324"/>
      <c r="J495" s="1379"/>
      <c r="K495" s="1377"/>
    </row>
    <row r="496" spans="1:11" ht="13.5" customHeight="1" thickBot="1">
      <c r="A496" s="398" t="s">
        <v>8345</v>
      </c>
      <c r="B496" s="11">
        <v>76</v>
      </c>
      <c r="C496" s="11">
        <v>105</v>
      </c>
      <c r="D496" s="11">
        <v>50</v>
      </c>
      <c r="E496" s="846">
        <v>10</v>
      </c>
      <c r="F496" s="1380">
        <v>101.15</v>
      </c>
      <c r="G496" s="1178">
        <f t="shared" si="53"/>
        <v>101.15</v>
      </c>
      <c r="H496" s="1176">
        <f t="shared" si="52"/>
        <v>1011.5</v>
      </c>
      <c r="I496" s="324"/>
      <c r="J496" s="1379"/>
      <c r="K496" s="1377"/>
    </row>
    <row r="497" spans="1:11" ht="13.5" customHeight="1" thickBot="1">
      <c r="A497" s="804" t="s">
        <v>8346</v>
      </c>
      <c r="B497" s="11">
        <v>76</v>
      </c>
      <c r="C497" s="11">
        <v>140</v>
      </c>
      <c r="D497" s="11">
        <v>50</v>
      </c>
      <c r="E497" s="846">
        <v>10</v>
      </c>
      <c r="F497" s="1380">
        <v>131.44</v>
      </c>
      <c r="G497" s="1178">
        <f t="shared" si="53"/>
        <v>131.44</v>
      </c>
      <c r="H497" s="1176">
        <f t="shared" si="52"/>
        <v>1314.4</v>
      </c>
      <c r="I497" s="324"/>
      <c r="J497" s="1379"/>
      <c r="K497" s="1377"/>
    </row>
    <row r="498" spans="1:11" ht="13.5" customHeight="1" thickBot="1">
      <c r="A498" s="804" t="s">
        <v>8347</v>
      </c>
      <c r="B498" s="11">
        <v>76</v>
      </c>
      <c r="C498" s="11">
        <v>160</v>
      </c>
      <c r="D498" s="11">
        <v>50</v>
      </c>
      <c r="E498" s="846">
        <v>10</v>
      </c>
      <c r="F498" s="1380">
        <v>146.91999999999999</v>
      </c>
      <c r="G498" s="1178">
        <f t="shared" si="53"/>
        <v>146.91999999999999</v>
      </c>
      <c r="H498" s="1176">
        <f t="shared" si="52"/>
        <v>1469.1999999999998</v>
      </c>
      <c r="I498" s="324"/>
      <c r="J498" s="1379"/>
      <c r="K498" s="1377"/>
    </row>
    <row r="499" spans="1:11" ht="13.5" customHeight="1" thickBot="1">
      <c r="A499" s="804" t="s">
        <v>8348</v>
      </c>
      <c r="B499" s="11">
        <v>76</v>
      </c>
      <c r="C499" s="11">
        <v>180</v>
      </c>
      <c r="D499" s="11">
        <v>50</v>
      </c>
      <c r="E499" s="846">
        <v>10</v>
      </c>
      <c r="F499" s="1380">
        <v>151.13999999999999</v>
      </c>
      <c r="G499" s="1178">
        <f t="shared" si="53"/>
        <v>151.13999999999999</v>
      </c>
      <c r="H499" s="1176">
        <f t="shared" si="52"/>
        <v>1511.3999999999999</v>
      </c>
      <c r="I499" s="324"/>
      <c r="J499" s="1376"/>
      <c r="K499" s="1377"/>
    </row>
    <row r="500" spans="1:11" ht="13.5" customHeight="1" thickBot="1">
      <c r="A500" s="2447" t="s">
        <v>8349</v>
      </c>
      <c r="B500" s="2457">
        <v>76</v>
      </c>
      <c r="C500" s="2457">
        <v>150</v>
      </c>
      <c r="D500" s="2457">
        <v>75</v>
      </c>
      <c r="E500" s="2458">
        <v>10</v>
      </c>
      <c r="F500" s="2403">
        <v>177.3</v>
      </c>
      <c r="G500" s="2459">
        <f t="shared" si="53"/>
        <v>177.3</v>
      </c>
      <c r="H500" s="2460">
        <f>G500*E500</f>
        <v>1773</v>
      </c>
      <c r="I500" s="2461"/>
      <c r="J500" s="1376"/>
      <c r="K500" s="1377"/>
    </row>
    <row r="501" spans="1:11" ht="14.25" customHeight="1">
      <c r="A501" s="2462"/>
      <c r="B501" s="183"/>
      <c r="C501" s="183"/>
      <c r="D501" s="183"/>
      <c r="E501" s="183"/>
      <c r="F501" s="183"/>
      <c r="G501" s="183"/>
      <c r="H501" s="183"/>
      <c r="I501" s="2530"/>
    </row>
    <row r="502" spans="1:11" ht="13" thickBot="1">
      <c r="A502" s="2463"/>
      <c r="B502" s="194"/>
      <c r="C502" s="194"/>
      <c r="D502" s="194"/>
      <c r="E502" s="194"/>
      <c r="F502" s="194"/>
      <c r="G502" s="194"/>
      <c r="H502" s="194"/>
      <c r="I502" s="2023"/>
    </row>
    <row r="503" spans="1:11" ht="20">
      <c r="A503" s="1226" t="s">
        <v>1268</v>
      </c>
      <c r="B503" s="319"/>
      <c r="C503" s="2982" t="s">
        <v>10379</v>
      </c>
      <c r="D503" s="2982"/>
      <c r="E503" s="2982"/>
      <c r="F503" s="2982"/>
      <c r="G503" s="2982"/>
      <c r="H503" s="2982"/>
      <c r="I503" s="2983"/>
    </row>
    <row r="504" spans="1:11" ht="20">
      <c r="A504" s="1230"/>
      <c r="B504" s="1084"/>
      <c r="C504" s="2984"/>
      <c r="D504" s="2984"/>
      <c r="E504" s="2984"/>
      <c r="F504" s="2984"/>
      <c r="G504" s="2984"/>
      <c r="H504" s="2984"/>
      <c r="I504" s="2985"/>
    </row>
    <row r="505" spans="1:11" ht="18">
      <c r="A505" s="1227"/>
      <c r="B505" s="82"/>
      <c r="C505" s="2984"/>
      <c r="D505" s="2984"/>
      <c r="E505" s="2984"/>
      <c r="F505" s="2984"/>
      <c r="G505" s="2984"/>
      <c r="H505" s="2984"/>
      <c r="I505" s="2985"/>
    </row>
    <row r="506" spans="1:11">
      <c r="A506" s="236"/>
      <c r="B506" s="16"/>
      <c r="C506" s="2984"/>
      <c r="D506" s="2984"/>
      <c r="E506" s="2984"/>
      <c r="F506" s="2984"/>
      <c r="G506" s="2984"/>
      <c r="H506" s="2984"/>
      <c r="I506" s="2985"/>
    </row>
    <row r="507" spans="1:11">
      <c r="A507" s="236"/>
      <c r="B507" s="16"/>
      <c r="C507" s="2984"/>
      <c r="D507" s="2984"/>
      <c r="E507" s="2984"/>
      <c r="F507" s="2984"/>
      <c r="G507" s="2984"/>
      <c r="H507" s="2984"/>
      <c r="I507" s="2985"/>
    </row>
    <row r="508" spans="1:11" ht="18.5" thickBot="1">
      <c r="A508" s="927" t="s">
        <v>7302</v>
      </c>
      <c r="B508" s="145"/>
      <c r="C508" s="2986"/>
      <c r="D508" s="2986"/>
      <c r="E508" s="2986"/>
      <c r="F508" s="2986"/>
      <c r="G508" s="2986"/>
      <c r="H508" s="2986"/>
      <c r="I508" s="2987"/>
    </row>
    <row r="509" spans="1:11" ht="30">
      <c r="A509" s="148" t="s">
        <v>1013</v>
      </c>
      <c r="B509" s="1222" t="s">
        <v>969</v>
      </c>
      <c r="C509" s="255" t="s">
        <v>1014</v>
      </c>
      <c r="D509" s="1223"/>
      <c r="E509" s="969" t="s">
        <v>2923</v>
      </c>
      <c r="F509" s="1364" t="s">
        <v>1536</v>
      </c>
      <c r="G509" s="159" t="s">
        <v>2578</v>
      </c>
      <c r="H509" s="327" t="s">
        <v>493</v>
      </c>
      <c r="I509" s="138" t="s">
        <v>4003</v>
      </c>
    </row>
    <row r="510" spans="1:11" ht="33" customHeight="1" thickBot="1">
      <c r="A510" s="149"/>
      <c r="B510" s="257" t="s">
        <v>966</v>
      </c>
      <c r="C510" s="256" t="s">
        <v>967</v>
      </c>
      <c r="D510" s="1210" t="s">
        <v>968</v>
      </c>
      <c r="E510" s="306" t="s">
        <v>2428</v>
      </c>
      <c r="F510" s="1357" t="s">
        <v>264</v>
      </c>
      <c r="G510" s="152">
        <f>'Заказ, cкидки и курсы валют'!$I$12</f>
        <v>0</v>
      </c>
      <c r="H510" s="265"/>
      <c r="I510" s="147"/>
    </row>
    <row r="511" spans="1:11" ht="14.15" customHeight="1" thickBot="1">
      <c r="A511" s="933" t="s">
        <v>8353</v>
      </c>
      <c r="B511" s="1133">
        <v>76</v>
      </c>
      <c r="C511" s="1133">
        <v>150</v>
      </c>
      <c r="D511" s="1133">
        <v>75</v>
      </c>
      <c r="E511" s="853">
        <v>10</v>
      </c>
      <c r="F511" s="1380">
        <v>138.24</v>
      </c>
      <c r="G511" s="1176">
        <f t="shared" ref="G511:G514" si="54">ROUND(F511*(1-$G$11),2)</f>
        <v>138.24</v>
      </c>
      <c r="H511" s="1176">
        <f>G511*E511</f>
        <v>1382.4</v>
      </c>
      <c r="I511" s="1231"/>
      <c r="J511" s="1379"/>
    </row>
    <row r="512" spans="1:11" ht="14.15" customHeight="1" thickBot="1">
      <c r="A512" s="2444" t="s">
        <v>9458</v>
      </c>
      <c r="B512" s="930">
        <v>76</v>
      </c>
      <c r="C512" s="930">
        <v>100</v>
      </c>
      <c r="D512" s="930">
        <v>100</v>
      </c>
      <c r="E512" s="2446">
        <v>50</v>
      </c>
      <c r="F512" s="2403">
        <v>145</v>
      </c>
      <c r="G512" s="2421">
        <f t="shared" si="54"/>
        <v>145</v>
      </c>
      <c r="H512" s="1176">
        <f t="shared" ref="H512:H515" si="55">G512*E512</f>
        <v>7250</v>
      </c>
      <c r="I512" s="1232"/>
      <c r="J512" s="1379"/>
    </row>
    <row r="513" spans="1:14" ht="13.5" customHeight="1" thickBot="1">
      <c r="A513" s="804" t="s">
        <v>8354</v>
      </c>
      <c r="B513" s="11">
        <v>76</v>
      </c>
      <c r="C513" s="11">
        <v>140</v>
      </c>
      <c r="D513" s="11">
        <v>100</v>
      </c>
      <c r="E513" s="852">
        <v>10</v>
      </c>
      <c r="F513" s="1380">
        <v>150.59</v>
      </c>
      <c r="G513" s="1178">
        <f t="shared" si="54"/>
        <v>150.59</v>
      </c>
      <c r="H513" s="1176">
        <f t="shared" si="55"/>
        <v>1505.9</v>
      </c>
      <c r="I513" s="1233"/>
      <c r="J513" s="1379"/>
    </row>
    <row r="514" spans="1:14" ht="13.5" customHeight="1" thickBot="1">
      <c r="A514" s="804" t="s">
        <v>8355</v>
      </c>
      <c r="B514" s="11">
        <v>76</v>
      </c>
      <c r="C514" s="11">
        <v>160</v>
      </c>
      <c r="D514" s="11">
        <v>100</v>
      </c>
      <c r="E514" s="852">
        <v>10</v>
      </c>
      <c r="F514" s="1380">
        <v>166.09</v>
      </c>
      <c r="G514" s="1178">
        <f t="shared" si="54"/>
        <v>166.09</v>
      </c>
      <c r="H514" s="1176">
        <f t="shared" si="55"/>
        <v>1660.9</v>
      </c>
      <c r="I514" s="1233"/>
      <c r="J514" s="1379"/>
    </row>
    <row r="515" spans="1:14" ht="14.15" customHeight="1" thickBot="1">
      <c r="A515" s="2447" t="s">
        <v>8352</v>
      </c>
      <c r="B515" s="2436">
        <v>76</v>
      </c>
      <c r="C515" s="2436">
        <v>150</v>
      </c>
      <c r="D515" s="2436">
        <v>50</v>
      </c>
      <c r="E515" s="2448">
        <v>10</v>
      </c>
      <c r="F515" s="1380">
        <v>169.78</v>
      </c>
      <c r="G515" s="2425">
        <f>ROUND(F515*(1-$G$11),2)</f>
        <v>169.78</v>
      </c>
      <c r="H515" s="2442">
        <f t="shared" si="55"/>
        <v>1697.8</v>
      </c>
      <c r="I515" s="2449"/>
      <c r="J515" s="1362"/>
    </row>
    <row r="516" spans="1:14" ht="14.15" customHeight="1">
      <c r="A516" s="2432"/>
      <c r="B516" s="2438"/>
      <c r="C516" s="2438"/>
      <c r="D516" s="2450"/>
      <c r="E516" s="2396"/>
      <c r="F516" s="2435"/>
      <c r="G516" s="2435"/>
      <c r="H516" s="2505"/>
      <c r="I516" s="2530"/>
    </row>
    <row r="517" spans="1:14" ht="14.15" customHeight="1" thickBot="1">
      <c r="A517" s="2506"/>
      <c r="B517" s="2429"/>
      <c r="C517" s="2429"/>
      <c r="D517" s="2429"/>
      <c r="E517" s="2451"/>
      <c r="F517" s="2431"/>
      <c r="G517" s="194"/>
      <c r="H517" s="194"/>
      <c r="I517" s="2023"/>
    </row>
    <row r="518" spans="1:14" ht="22.5" customHeight="1">
      <c r="A518" s="1226" t="s">
        <v>1268</v>
      </c>
      <c r="B518" s="319" t="s">
        <v>10381</v>
      </c>
      <c r="C518" s="2976" t="s">
        <v>10380</v>
      </c>
      <c r="D518" s="2976"/>
      <c r="E518" s="2976"/>
      <c r="F518" s="2976"/>
      <c r="G518" s="2976"/>
      <c r="H518" s="2976"/>
      <c r="I518" s="2977"/>
    </row>
    <row r="519" spans="1:14" ht="33" customHeight="1">
      <c r="A519" s="1227"/>
      <c r="B519" s="82"/>
      <c r="C519" s="2978"/>
      <c r="D519" s="2978"/>
      <c r="E519" s="2978"/>
      <c r="F519" s="2978"/>
      <c r="G519" s="2978"/>
      <c r="H519" s="2978"/>
      <c r="I519" s="2979"/>
    </row>
    <row r="520" spans="1:14" ht="18.5" thickBot="1">
      <c r="A520" s="927" t="s">
        <v>7302</v>
      </c>
      <c r="B520" s="145"/>
      <c r="C520" s="2980"/>
      <c r="D520" s="2980"/>
      <c r="E520" s="2980"/>
      <c r="F520" s="2980"/>
      <c r="G520" s="2980"/>
      <c r="H520" s="2980"/>
      <c r="I520" s="2981"/>
    </row>
    <row r="521" spans="1:14" ht="34" customHeight="1">
      <c r="A521" s="148" t="s">
        <v>1013</v>
      </c>
      <c r="B521" s="1222" t="s">
        <v>969</v>
      </c>
      <c r="C521" s="255" t="s">
        <v>1014</v>
      </c>
      <c r="D521" s="1223"/>
      <c r="E521" s="969" t="s">
        <v>2923</v>
      </c>
      <c r="F521" s="1364" t="s">
        <v>1536</v>
      </c>
      <c r="G521" s="1054" t="s">
        <v>2578</v>
      </c>
      <c r="H521" s="327" t="s">
        <v>493</v>
      </c>
      <c r="I521" s="138" t="s">
        <v>4003</v>
      </c>
      <c r="J521" s="1376"/>
      <c r="K521" s="1377"/>
      <c r="M521" s="1376"/>
      <c r="N521" s="1377"/>
    </row>
    <row r="522" spans="1:14" ht="20.25" customHeight="1" thickBot="1">
      <c r="A522" s="149"/>
      <c r="B522" s="257" t="s">
        <v>966</v>
      </c>
      <c r="C522" s="256" t="s">
        <v>967</v>
      </c>
      <c r="D522" s="1210" t="s">
        <v>968</v>
      </c>
      <c r="E522" s="306" t="s">
        <v>2428</v>
      </c>
      <c r="F522" s="1357" t="s">
        <v>264</v>
      </c>
      <c r="G522" s="152">
        <f>'Заказ, cкидки и курсы валют'!$I$12</f>
        <v>0</v>
      </c>
      <c r="H522" s="265"/>
      <c r="I522" s="147"/>
      <c r="J522" s="1376"/>
      <c r="K522" s="1377"/>
      <c r="M522" s="1376"/>
      <c r="N522" s="1377"/>
    </row>
    <row r="523" spans="1:14" ht="13.5" thickBot="1">
      <c r="A523" s="936" t="s">
        <v>8356</v>
      </c>
      <c r="B523" s="978">
        <v>76</v>
      </c>
      <c r="C523" s="978">
        <v>140</v>
      </c>
      <c r="D523" s="978">
        <v>25</v>
      </c>
      <c r="E523" s="978">
        <v>25</v>
      </c>
      <c r="F523" s="1380">
        <v>60.34</v>
      </c>
      <c r="G523" s="1176">
        <f t="shared" ref="G523:G524" si="56">ROUND(F523*(1-$G$11),2)</f>
        <v>60.34</v>
      </c>
      <c r="H523" s="1176">
        <f>G523*E523</f>
        <v>1508.5</v>
      </c>
      <c r="I523" s="262"/>
    </row>
    <row r="524" spans="1:14" ht="13.5" thickBot="1">
      <c r="A524" s="2452" t="s">
        <v>8357</v>
      </c>
      <c r="B524" s="2453">
        <v>76</v>
      </c>
      <c r="C524" s="2453">
        <v>140</v>
      </c>
      <c r="D524" s="2453">
        <v>25</v>
      </c>
      <c r="E524" s="2453">
        <v>25</v>
      </c>
      <c r="F524" s="1380">
        <v>60.34</v>
      </c>
      <c r="G524" s="2442">
        <f t="shared" si="56"/>
        <v>60.34</v>
      </c>
      <c r="H524" s="2442">
        <f t="shared" ref="H524" si="57">G524*E524</f>
        <v>1508.5</v>
      </c>
      <c r="I524" s="2228"/>
    </row>
    <row r="525" spans="1:14" ht="13">
      <c r="A525" s="2454"/>
      <c r="B525" s="2455"/>
      <c r="C525" s="2455"/>
      <c r="D525" s="2455"/>
      <c r="E525" s="2455"/>
      <c r="F525" s="2396"/>
      <c r="G525" s="2435"/>
      <c r="H525" s="2435"/>
      <c r="I525" s="2530"/>
    </row>
    <row r="526" spans="1:14" ht="13" thickBot="1">
      <c r="A526" s="2094"/>
      <c r="B526" s="2456"/>
      <c r="C526" s="2456"/>
      <c r="D526" s="2456"/>
      <c r="E526" s="2456"/>
      <c r="F526" s="427"/>
      <c r="G526" s="2431"/>
      <c r="H526" s="194"/>
      <c r="I526" s="2023"/>
    </row>
    <row r="527" spans="1:14" ht="20">
      <c r="A527" s="1226" t="s">
        <v>1268</v>
      </c>
      <c r="B527" s="319" t="s">
        <v>10382</v>
      </c>
      <c r="C527" s="2968" t="s">
        <v>10383</v>
      </c>
      <c r="D527" s="2968"/>
      <c r="E527" s="2968"/>
      <c r="F527" s="2968"/>
      <c r="G527" s="2968"/>
      <c r="H527" s="2968"/>
      <c r="I527" s="2969"/>
      <c r="J527" s="1380"/>
    </row>
    <row r="528" spans="1:14" ht="18" customHeight="1">
      <c r="A528" s="1227"/>
      <c r="B528" s="82"/>
      <c r="C528" s="2971"/>
      <c r="D528" s="2971"/>
      <c r="E528" s="2971"/>
      <c r="F528" s="2971"/>
      <c r="G528" s="2971"/>
      <c r="H528" s="2971"/>
      <c r="I528" s="2972"/>
      <c r="K528" s="1380"/>
    </row>
    <row r="529" spans="1:11" ht="12.75" customHeight="1">
      <c r="A529" s="236"/>
      <c r="B529" s="16"/>
      <c r="C529" s="2971"/>
      <c r="D529" s="2971"/>
      <c r="E529" s="2971"/>
      <c r="F529" s="2971"/>
      <c r="G529" s="2971"/>
      <c r="H529" s="2971"/>
      <c r="I529" s="2972"/>
      <c r="K529" s="1380"/>
    </row>
    <row r="530" spans="1:11" ht="12.75" customHeight="1">
      <c r="A530" s="236"/>
      <c r="B530" s="16"/>
      <c r="C530" s="2971"/>
      <c r="D530" s="2971"/>
      <c r="E530" s="2971"/>
      <c r="F530" s="2971"/>
      <c r="G530" s="2971"/>
      <c r="H530" s="2971"/>
      <c r="I530" s="2972"/>
      <c r="K530" s="1380"/>
    </row>
    <row r="531" spans="1:11" ht="12.75" customHeight="1">
      <c r="A531" s="236"/>
      <c r="B531" s="16"/>
      <c r="C531" s="2971"/>
      <c r="D531" s="2971"/>
      <c r="E531" s="2971"/>
      <c r="F531" s="2971"/>
      <c r="G531" s="2971"/>
      <c r="H531" s="2971"/>
      <c r="I531" s="2972"/>
      <c r="J531" s="1380"/>
    </row>
    <row r="532" spans="1:11" ht="18.75" customHeight="1" thickBot="1">
      <c r="A532" s="927" t="s">
        <v>7302</v>
      </c>
      <c r="B532" s="145"/>
      <c r="C532" s="2974"/>
      <c r="D532" s="2974"/>
      <c r="E532" s="2974"/>
      <c r="F532" s="2974"/>
      <c r="G532" s="2974"/>
      <c r="H532" s="2974"/>
      <c r="I532" s="2975"/>
    </row>
    <row r="533" spans="1:11" ht="30">
      <c r="A533" s="148" t="s">
        <v>1013</v>
      </c>
      <c r="B533" s="1222" t="s">
        <v>969</v>
      </c>
      <c r="C533" s="255" t="s">
        <v>1014</v>
      </c>
      <c r="D533" s="1223"/>
      <c r="E533" s="969" t="s">
        <v>2923</v>
      </c>
      <c r="F533" s="1364" t="s">
        <v>1536</v>
      </c>
      <c r="G533" s="159" t="s">
        <v>2578</v>
      </c>
      <c r="H533" s="327" t="s">
        <v>493</v>
      </c>
      <c r="I533" s="138" t="s">
        <v>4003</v>
      </c>
    </row>
    <row r="534" spans="1:11" ht="13" thickBot="1">
      <c r="A534" s="156"/>
      <c r="B534" s="855" t="s">
        <v>966</v>
      </c>
      <c r="C534" s="856" t="s">
        <v>967</v>
      </c>
      <c r="D534" s="1206" t="s">
        <v>968</v>
      </c>
      <c r="E534" s="374" t="s">
        <v>2428</v>
      </c>
      <c r="F534" s="1356" t="s">
        <v>264</v>
      </c>
      <c r="G534" s="152">
        <f>'Заказ, cкидки и курсы валют'!$I$12</f>
        <v>0</v>
      </c>
      <c r="H534" s="358"/>
      <c r="I534" s="252"/>
    </row>
    <row r="535" spans="1:11" ht="13.5" thickBot="1">
      <c r="A535" s="1060" t="s">
        <v>648</v>
      </c>
      <c r="B535" s="1236">
        <v>40</v>
      </c>
      <c r="C535" s="1236">
        <v>170</v>
      </c>
      <c r="D535" s="1236">
        <v>40</v>
      </c>
      <c r="E535" s="1061">
        <v>100</v>
      </c>
      <c r="F535" s="1380">
        <v>48.64</v>
      </c>
      <c r="G535" s="1176">
        <f t="shared" ref="G535:G537" si="58">ROUND(F535*(1-$G$11),2)</f>
        <v>48.64</v>
      </c>
      <c r="H535" s="1176">
        <f>G535*E535</f>
        <v>4864</v>
      </c>
      <c r="I535" s="854"/>
      <c r="J535" s="1376"/>
      <c r="K535" s="1377"/>
    </row>
    <row r="536" spans="1:11" ht="13.5" thickBot="1">
      <c r="A536" s="934" t="s">
        <v>10031</v>
      </c>
      <c r="B536" s="10">
        <v>40</v>
      </c>
      <c r="C536" s="10">
        <v>190</v>
      </c>
      <c r="D536" s="10">
        <v>40</v>
      </c>
      <c r="E536" s="846">
        <v>25</v>
      </c>
      <c r="F536" s="1380">
        <v>54.37</v>
      </c>
      <c r="G536" s="1178">
        <f t="shared" si="58"/>
        <v>54.37</v>
      </c>
      <c r="H536" s="1176">
        <f t="shared" ref="H536:H540" si="59">G536*E536</f>
        <v>1359.25</v>
      </c>
      <c r="I536" s="1059"/>
      <c r="J536" s="1376"/>
      <c r="K536" s="1377"/>
    </row>
    <row r="537" spans="1:11" ht="13.5" thickBot="1">
      <c r="A537" s="934" t="s">
        <v>649</v>
      </c>
      <c r="B537" s="10">
        <v>40</v>
      </c>
      <c r="C537" s="10">
        <v>210</v>
      </c>
      <c r="D537" s="10">
        <v>40</v>
      </c>
      <c r="E537" s="846">
        <v>25</v>
      </c>
      <c r="F537" s="1380">
        <v>60.08</v>
      </c>
      <c r="G537" s="1178">
        <f t="shared" si="58"/>
        <v>60.08</v>
      </c>
      <c r="H537" s="1176">
        <f t="shared" si="59"/>
        <v>1502</v>
      </c>
      <c r="I537" s="1059"/>
      <c r="J537" s="1376"/>
      <c r="K537" s="1377"/>
    </row>
    <row r="538" spans="1:11" ht="13.5" thickBot="1">
      <c r="A538" s="934" t="s">
        <v>9709</v>
      </c>
      <c r="B538" s="10">
        <v>40</v>
      </c>
      <c r="C538" s="10">
        <v>170</v>
      </c>
      <c r="D538" s="10">
        <v>40</v>
      </c>
      <c r="E538" s="846">
        <v>25</v>
      </c>
      <c r="F538" s="1380">
        <v>48.64</v>
      </c>
      <c r="G538" s="1178">
        <f t="shared" ref="G538:G540" si="60">ROUND(F538*(1-$G$11),2)</f>
        <v>48.64</v>
      </c>
      <c r="H538" s="1176">
        <f t="shared" si="59"/>
        <v>1216</v>
      </c>
      <c r="I538" s="326"/>
      <c r="J538" s="1376"/>
      <c r="K538" s="1377"/>
    </row>
    <row r="539" spans="1:11" ht="13.5" thickBot="1">
      <c r="A539" s="934" t="s">
        <v>9459</v>
      </c>
      <c r="B539" s="10">
        <v>40</v>
      </c>
      <c r="C539" s="10">
        <v>190</v>
      </c>
      <c r="D539" s="10">
        <v>40</v>
      </c>
      <c r="E539" s="846">
        <v>25</v>
      </c>
      <c r="F539" s="1380">
        <v>54.37</v>
      </c>
      <c r="G539" s="1178">
        <f t="shared" si="60"/>
        <v>54.37</v>
      </c>
      <c r="H539" s="1176">
        <f t="shared" si="59"/>
        <v>1359.25</v>
      </c>
      <c r="I539" s="326"/>
      <c r="J539" s="1376"/>
      <c r="K539" s="1377"/>
    </row>
    <row r="540" spans="1:11" ht="13.5" thickBot="1">
      <c r="A540" s="2507" t="s">
        <v>9460</v>
      </c>
      <c r="B540" s="1327">
        <v>40</v>
      </c>
      <c r="C540" s="1327">
        <v>210</v>
      </c>
      <c r="D540" s="1327">
        <v>40</v>
      </c>
      <c r="E540" s="2508">
        <v>100</v>
      </c>
      <c r="F540" s="1380">
        <v>60.08</v>
      </c>
      <c r="G540" s="1237">
        <f t="shared" si="60"/>
        <v>60.08</v>
      </c>
      <c r="H540" s="2442">
        <f t="shared" si="59"/>
        <v>6008</v>
      </c>
      <c r="I540" s="2509"/>
      <c r="J540" s="1376"/>
      <c r="K540" s="1377"/>
    </row>
    <row r="541" spans="1:11" ht="14.25" customHeight="1">
      <c r="A541" s="2427"/>
      <c r="B541" s="2455"/>
      <c r="C541" s="2455"/>
      <c r="D541" s="2455"/>
      <c r="E541" s="2455"/>
      <c r="F541" s="2468"/>
      <c r="G541" s="2500"/>
      <c r="H541" s="183"/>
      <c r="I541" s="2530"/>
      <c r="J541" s="1376"/>
      <c r="K541" s="1377"/>
    </row>
    <row r="542" spans="1:11" ht="13" thickBot="1">
      <c r="A542" s="2510"/>
      <c r="B542" s="2429"/>
      <c r="C542" s="2429"/>
      <c r="D542" s="2429"/>
      <c r="E542" s="2429"/>
      <c r="F542" s="2430"/>
      <c r="G542" s="2431"/>
      <c r="H542" s="194"/>
      <c r="I542" s="2023"/>
    </row>
    <row r="543" spans="1:11" ht="20.25" customHeight="1">
      <c r="A543" s="2967" t="s">
        <v>10386</v>
      </c>
      <c r="B543" s="2968"/>
      <c r="C543" s="2968"/>
      <c r="D543" s="2968"/>
      <c r="E543" s="2968"/>
      <c r="F543" s="2968"/>
      <c r="G543" s="2968"/>
      <c r="H543" s="2968"/>
      <c r="I543" s="2969"/>
    </row>
    <row r="544" spans="1:11" ht="12.75" customHeight="1">
      <c r="A544" s="2970"/>
      <c r="B544" s="2971"/>
      <c r="C544" s="2971"/>
      <c r="D544" s="2971"/>
      <c r="E544" s="2971"/>
      <c r="F544" s="2971"/>
      <c r="G544" s="2971"/>
      <c r="H544" s="2971"/>
      <c r="I544" s="2972"/>
      <c r="K544" s="1380"/>
    </row>
    <row r="545" spans="1:11" ht="12.75" customHeight="1">
      <c r="A545" s="2970"/>
      <c r="B545" s="2971"/>
      <c r="C545" s="2971"/>
      <c r="D545" s="2971"/>
      <c r="E545" s="2971"/>
      <c r="F545" s="2971"/>
      <c r="G545" s="2971"/>
      <c r="H545" s="2971"/>
      <c r="I545" s="2972"/>
      <c r="K545" s="1380"/>
    </row>
    <row r="546" spans="1:11" ht="12.75" customHeight="1">
      <c r="A546" s="2970"/>
      <c r="B546" s="2971"/>
      <c r="C546" s="2971"/>
      <c r="D546" s="2971"/>
      <c r="E546" s="2971"/>
      <c r="F546" s="2971"/>
      <c r="G546" s="2971"/>
      <c r="H546" s="2971"/>
      <c r="I546" s="2972"/>
      <c r="K546" s="1380"/>
    </row>
    <row r="547" spans="1:11" ht="12.75" customHeight="1">
      <c r="A547" s="2970"/>
      <c r="B547" s="2971"/>
      <c r="C547" s="2971"/>
      <c r="D547" s="2971"/>
      <c r="E547" s="2971"/>
      <c r="F547" s="2971"/>
      <c r="G547" s="2971"/>
      <c r="H547" s="2971"/>
      <c r="I547" s="2972"/>
      <c r="K547" s="1380"/>
    </row>
    <row r="548" spans="1:11" ht="25.5" customHeight="1" thickBot="1">
      <c r="A548" s="2973"/>
      <c r="B548" s="2974"/>
      <c r="C548" s="2974"/>
      <c r="D548" s="2974"/>
      <c r="E548" s="2974"/>
      <c r="F548" s="2974"/>
      <c r="G548" s="2974"/>
      <c r="H548" s="2974"/>
      <c r="I548" s="2975"/>
    </row>
    <row r="549" spans="1:11" ht="30">
      <c r="A549" s="148" t="s">
        <v>1013</v>
      </c>
      <c r="B549" s="1222" t="s">
        <v>969</v>
      </c>
      <c r="C549" s="255" t="s">
        <v>1014</v>
      </c>
      <c r="D549" s="1223"/>
      <c r="E549" s="969" t="s">
        <v>2923</v>
      </c>
      <c r="F549" s="1364" t="s">
        <v>1536</v>
      </c>
      <c r="G549" s="159" t="s">
        <v>2578</v>
      </c>
      <c r="H549" s="327" t="s">
        <v>493</v>
      </c>
      <c r="I549" s="138" t="s">
        <v>4003</v>
      </c>
    </row>
    <row r="550" spans="1:11" ht="13" thickBot="1">
      <c r="A550" s="156"/>
      <c r="B550" s="855" t="s">
        <v>966</v>
      </c>
      <c r="C550" s="856" t="s">
        <v>967</v>
      </c>
      <c r="D550" s="1206" t="s">
        <v>968</v>
      </c>
      <c r="E550" s="374" t="s">
        <v>2428</v>
      </c>
      <c r="F550" s="1356" t="s">
        <v>264</v>
      </c>
      <c r="G550" s="152">
        <f>'Заказ, cкидки и курсы валют'!$I$12</f>
        <v>0</v>
      </c>
      <c r="H550" s="358"/>
      <c r="I550" s="252"/>
    </row>
    <row r="551" spans="1:11" ht="13">
      <c r="A551" s="799" t="s">
        <v>8358</v>
      </c>
      <c r="B551" s="849">
        <v>100</v>
      </c>
      <c r="C551" s="849">
        <v>200</v>
      </c>
      <c r="D551" s="849">
        <v>100</v>
      </c>
      <c r="E551" s="1238">
        <v>1</v>
      </c>
      <c r="F551" s="1380">
        <v>695</v>
      </c>
      <c r="G551" s="1221">
        <f>ROUND(F551*(1-$G$11),2)</f>
        <v>695</v>
      </c>
      <c r="H551" s="1176">
        <f>G551*E551</f>
        <v>695</v>
      </c>
      <c r="I551" s="262"/>
      <c r="J551" s="1377"/>
    </row>
    <row r="552" spans="1:11" ht="13">
      <c r="A552" s="493" t="s">
        <v>8360</v>
      </c>
      <c r="B552" s="846">
        <v>100</v>
      </c>
      <c r="C552" s="846">
        <v>200</v>
      </c>
      <c r="D552" s="846">
        <v>100</v>
      </c>
      <c r="E552" s="10">
        <v>1</v>
      </c>
      <c r="F552" s="1380">
        <v>823</v>
      </c>
      <c r="G552" s="1198">
        <f t="shared" ref="G552:G557" si="61">ROUND(F552*(1-$G$11),2)</f>
        <v>823</v>
      </c>
      <c r="H552" s="1199">
        <f t="shared" ref="H552:H557" si="62">G552*E552</f>
        <v>823</v>
      </c>
      <c r="I552" s="253"/>
      <c r="J552" s="1377"/>
    </row>
    <row r="553" spans="1:11" ht="13">
      <c r="A553" s="493" t="s">
        <v>8359</v>
      </c>
      <c r="B553" s="846">
        <v>120</v>
      </c>
      <c r="C553" s="846">
        <v>200</v>
      </c>
      <c r="D553" s="846">
        <v>120</v>
      </c>
      <c r="E553" s="10">
        <v>1</v>
      </c>
      <c r="F553" s="1380">
        <v>778</v>
      </c>
      <c r="G553" s="1198">
        <f t="shared" si="61"/>
        <v>778</v>
      </c>
      <c r="H553" s="1199">
        <f t="shared" si="62"/>
        <v>778</v>
      </c>
      <c r="I553" s="253"/>
      <c r="J553" s="1377"/>
    </row>
    <row r="554" spans="1:11" ht="13">
      <c r="A554" s="493" t="s">
        <v>8364</v>
      </c>
      <c r="B554" s="846">
        <v>120</v>
      </c>
      <c r="C554" s="846">
        <v>200</v>
      </c>
      <c r="D554" s="846">
        <v>120</v>
      </c>
      <c r="E554" s="10">
        <v>1</v>
      </c>
      <c r="F554" s="1380">
        <v>960</v>
      </c>
      <c r="G554" s="1198">
        <f t="shared" si="61"/>
        <v>960</v>
      </c>
      <c r="H554" s="1199">
        <f t="shared" si="62"/>
        <v>960</v>
      </c>
      <c r="I554" s="253"/>
      <c r="J554" s="1377"/>
    </row>
    <row r="555" spans="1:11" ht="13">
      <c r="A555" s="493" t="s">
        <v>8361</v>
      </c>
      <c r="B555" s="846">
        <v>150</v>
      </c>
      <c r="C555" s="846">
        <v>200</v>
      </c>
      <c r="D555" s="846">
        <v>150</v>
      </c>
      <c r="E555" s="10">
        <v>1</v>
      </c>
      <c r="F555" s="1380">
        <v>764</v>
      </c>
      <c r="G555" s="1198">
        <f t="shared" si="61"/>
        <v>764</v>
      </c>
      <c r="H555" s="1199">
        <f t="shared" si="62"/>
        <v>764</v>
      </c>
      <c r="I555" s="253"/>
      <c r="J555" s="1377"/>
    </row>
    <row r="556" spans="1:11" ht="13">
      <c r="A556" s="493" t="s">
        <v>8362</v>
      </c>
      <c r="B556" s="846">
        <v>150</v>
      </c>
      <c r="C556" s="846">
        <v>200</v>
      </c>
      <c r="D556" s="846">
        <v>150</v>
      </c>
      <c r="E556" s="10">
        <v>1</v>
      </c>
      <c r="F556" s="1380">
        <v>911.68</v>
      </c>
      <c r="G556" s="1198">
        <f t="shared" si="61"/>
        <v>911.68</v>
      </c>
      <c r="H556" s="1199">
        <f t="shared" si="62"/>
        <v>911.68</v>
      </c>
      <c r="I556" s="253"/>
      <c r="J556" s="1377"/>
    </row>
    <row r="557" spans="1:11" ht="13.5" thickBot="1">
      <c r="A557" s="521" t="s">
        <v>8363</v>
      </c>
      <c r="B557" s="850">
        <v>150</v>
      </c>
      <c r="C557" s="850">
        <v>250</v>
      </c>
      <c r="D557" s="850">
        <v>150</v>
      </c>
      <c r="E557" s="245">
        <v>1</v>
      </c>
      <c r="F557" s="1380">
        <v>1179.6400000000001</v>
      </c>
      <c r="G557" s="1211">
        <f t="shared" si="61"/>
        <v>1179.6400000000001</v>
      </c>
      <c r="H557" s="1209">
        <f t="shared" si="62"/>
        <v>1179.6400000000001</v>
      </c>
      <c r="I557" s="254"/>
      <c r="J557" s="1376"/>
    </row>
    <row r="558" spans="1:11" ht="13">
      <c r="B558" s="1380"/>
      <c r="C558" s="1376"/>
      <c r="F558"/>
      <c r="G558"/>
    </row>
    <row r="559" spans="1:11" ht="13.5" thickBot="1">
      <c r="B559" s="1380"/>
      <c r="C559" s="1376"/>
      <c r="F559"/>
      <c r="G559"/>
    </row>
    <row r="560" spans="1:11" ht="20.25" customHeight="1">
      <c r="A560" s="2967" t="s">
        <v>10699</v>
      </c>
      <c r="B560" s="2968"/>
      <c r="C560" s="2968"/>
      <c r="D560" s="2968"/>
      <c r="E560" s="2968"/>
      <c r="F560" s="2968"/>
      <c r="G560" s="2968"/>
      <c r="H560" s="2968"/>
      <c r="I560" s="2969"/>
    </row>
    <row r="561" spans="1:13" ht="12.75" customHeight="1">
      <c r="A561" s="2970"/>
      <c r="B561" s="2971"/>
      <c r="C561" s="2971"/>
      <c r="D561" s="2971"/>
      <c r="E561" s="2971"/>
      <c r="F561" s="2971"/>
      <c r="G561" s="2971"/>
      <c r="H561" s="2971"/>
      <c r="I561" s="2972"/>
      <c r="K561" s="1380"/>
    </row>
    <row r="562" spans="1:13" ht="12.75" customHeight="1">
      <c r="A562" s="2970"/>
      <c r="B562" s="2971"/>
      <c r="C562" s="2971"/>
      <c r="D562" s="2971"/>
      <c r="E562" s="2971"/>
      <c r="F562" s="2971"/>
      <c r="G562" s="2971"/>
      <c r="H562" s="2971"/>
      <c r="I562" s="2972"/>
      <c r="K562" s="1380"/>
    </row>
    <row r="563" spans="1:13" ht="12.75" customHeight="1">
      <c r="A563" s="2970"/>
      <c r="B563" s="2971"/>
      <c r="C563" s="2971"/>
      <c r="D563" s="2971"/>
      <c r="E563" s="2971"/>
      <c r="F563" s="2971"/>
      <c r="G563" s="2971"/>
      <c r="H563" s="2971"/>
      <c r="I563" s="2972"/>
      <c r="K563" s="1380"/>
    </row>
    <row r="564" spans="1:13" ht="12.75" customHeight="1">
      <c r="A564" s="2970"/>
      <c r="B564" s="2971"/>
      <c r="C564" s="2971"/>
      <c r="D564" s="2971"/>
      <c r="E564" s="2971"/>
      <c r="F564" s="2971"/>
      <c r="G564" s="2971"/>
      <c r="H564" s="2971"/>
      <c r="I564" s="2972"/>
      <c r="K564" s="1380"/>
    </row>
    <row r="565" spans="1:13" ht="25.5" customHeight="1" thickBot="1">
      <c r="A565" s="2973"/>
      <c r="B565" s="2974"/>
      <c r="C565" s="2974"/>
      <c r="D565" s="2974"/>
      <c r="E565" s="2974"/>
      <c r="F565" s="2974"/>
      <c r="G565" s="2974"/>
      <c r="H565" s="2974"/>
      <c r="I565" s="2975"/>
      <c r="K565" s="1380"/>
    </row>
    <row r="566" spans="1:13" ht="30">
      <c r="A566" s="148" t="s">
        <v>1013</v>
      </c>
      <c r="B566" s="1222" t="s">
        <v>969</v>
      </c>
      <c r="C566" s="255" t="s">
        <v>1014</v>
      </c>
      <c r="D566" s="1223"/>
      <c r="E566" s="969" t="s">
        <v>2923</v>
      </c>
      <c r="F566" s="1364" t="s">
        <v>1536</v>
      </c>
      <c r="G566" s="1054" t="s">
        <v>2578</v>
      </c>
      <c r="H566" s="327" t="s">
        <v>493</v>
      </c>
      <c r="I566" s="138" t="s">
        <v>4003</v>
      </c>
      <c r="K566" s="1380"/>
    </row>
    <row r="567" spans="1:13" ht="13.5" thickBot="1">
      <c r="A567" s="149"/>
      <c r="B567" s="257" t="s">
        <v>966</v>
      </c>
      <c r="C567" s="256" t="s">
        <v>967</v>
      </c>
      <c r="D567" s="1210" t="s">
        <v>968</v>
      </c>
      <c r="E567" s="306" t="s">
        <v>2428</v>
      </c>
      <c r="F567" s="1357" t="s">
        <v>264</v>
      </c>
      <c r="G567" s="152">
        <f>'Заказ, cкидки и курсы валют'!$I$12</f>
        <v>0</v>
      </c>
      <c r="H567" s="265"/>
      <c r="I567" s="147"/>
      <c r="K567" s="1380"/>
    </row>
    <row r="568" spans="1:13" ht="13">
      <c r="A568" s="1720" t="s">
        <v>10700</v>
      </c>
      <c r="B568" s="1055">
        <v>100</v>
      </c>
      <c r="C568" s="1055">
        <v>200</v>
      </c>
      <c r="D568" s="1055">
        <v>100</v>
      </c>
      <c r="E568" s="2511">
        <v>1</v>
      </c>
      <c r="F568" s="1380">
        <v>917.09280000000001</v>
      </c>
      <c r="G568" s="1198">
        <f>ROUND(F568*(1-$G$11),2)</f>
        <v>917.09</v>
      </c>
      <c r="H568" s="1199">
        <f>G568*E568</f>
        <v>917.09</v>
      </c>
      <c r="I568" s="1065"/>
      <c r="K568" s="1380"/>
      <c r="L568" s="1376"/>
      <c r="M568" s="1377"/>
    </row>
    <row r="569" spans="1:13" ht="13">
      <c r="A569" s="493" t="s">
        <v>10701</v>
      </c>
      <c r="B569" s="846">
        <v>100</v>
      </c>
      <c r="C569" s="846">
        <v>200</v>
      </c>
      <c r="D569" s="846">
        <v>100</v>
      </c>
      <c r="E569" s="10">
        <v>1</v>
      </c>
      <c r="F569" s="1380">
        <v>993.51719999999989</v>
      </c>
      <c r="G569" s="1198">
        <f t="shared" ref="G569:G573" si="63">ROUND(F569*(1-$G$11),2)</f>
        <v>993.52</v>
      </c>
      <c r="H569" s="1199">
        <f t="shared" ref="H569:H573" si="64">G569*E569</f>
        <v>993.52</v>
      </c>
      <c r="I569" s="253"/>
      <c r="K569" s="1380"/>
      <c r="L569" s="1376"/>
      <c r="M569" s="1377"/>
    </row>
    <row r="570" spans="1:13" ht="13">
      <c r="A570" s="493" t="s">
        <v>10702</v>
      </c>
      <c r="B570" s="846">
        <v>120</v>
      </c>
      <c r="C570" s="846">
        <v>200</v>
      </c>
      <c r="D570" s="846">
        <v>120</v>
      </c>
      <c r="E570" s="10">
        <v>1</v>
      </c>
      <c r="F570" s="1380">
        <v>1031.7293999999999</v>
      </c>
      <c r="G570" s="1198">
        <f t="shared" si="63"/>
        <v>1031.73</v>
      </c>
      <c r="H570" s="1199">
        <f t="shared" si="64"/>
        <v>1031.73</v>
      </c>
      <c r="I570" s="253"/>
      <c r="K570" s="1380"/>
      <c r="L570" s="1376"/>
      <c r="M570" s="1377"/>
    </row>
    <row r="571" spans="1:13" ht="13">
      <c r="A571" s="493" t="s">
        <v>10703</v>
      </c>
      <c r="B571" s="846">
        <v>120</v>
      </c>
      <c r="C571" s="846">
        <v>200</v>
      </c>
      <c r="D571" s="846">
        <v>120</v>
      </c>
      <c r="E571" s="10">
        <v>1</v>
      </c>
      <c r="F571" s="1380">
        <v>1108.1537999999998</v>
      </c>
      <c r="G571" s="1198">
        <f t="shared" si="63"/>
        <v>1108.1500000000001</v>
      </c>
      <c r="H571" s="1199">
        <f t="shared" si="64"/>
        <v>1108.1500000000001</v>
      </c>
      <c r="I571" s="253"/>
      <c r="K571" s="1380"/>
      <c r="L571" s="1376"/>
      <c r="M571" s="1377"/>
    </row>
    <row r="572" spans="1:13" ht="13">
      <c r="A572" s="493" t="s">
        <v>10704</v>
      </c>
      <c r="B572" s="846">
        <v>150</v>
      </c>
      <c r="C572" s="846">
        <v>200</v>
      </c>
      <c r="D572" s="846">
        <v>150</v>
      </c>
      <c r="E572" s="10">
        <v>1</v>
      </c>
      <c r="F572" s="1380">
        <v>1222.7904000000001</v>
      </c>
      <c r="G572" s="1198">
        <f t="shared" si="63"/>
        <v>1222.79</v>
      </c>
      <c r="H572" s="1199">
        <f t="shared" si="64"/>
        <v>1222.79</v>
      </c>
      <c r="I572" s="253"/>
      <c r="K572" s="1380"/>
      <c r="L572" s="1376"/>
      <c r="M572" s="1377"/>
    </row>
    <row r="573" spans="1:13" ht="13.5" thickBot="1">
      <c r="A573" s="2512" t="s">
        <v>10705</v>
      </c>
      <c r="B573" s="2472">
        <v>150</v>
      </c>
      <c r="C573" s="2472">
        <v>200</v>
      </c>
      <c r="D573" s="2472">
        <v>150</v>
      </c>
      <c r="E573" s="2453">
        <v>1</v>
      </c>
      <c r="F573" s="1380">
        <v>1299.2148</v>
      </c>
      <c r="G573" s="2513">
        <f t="shared" si="63"/>
        <v>1299.21</v>
      </c>
      <c r="H573" s="1237">
        <f t="shared" si="64"/>
        <v>1299.21</v>
      </c>
      <c r="I573" s="2228"/>
      <c r="K573" s="1380"/>
      <c r="L573" s="1376"/>
      <c r="M573" s="1377"/>
    </row>
    <row r="574" spans="1:13" ht="13">
      <c r="A574" s="2427"/>
      <c r="B574" s="2396"/>
      <c r="C574" s="2514"/>
      <c r="D574" s="2515"/>
      <c r="E574" s="183"/>
      <c r="F574" s="183"/>
      <c r="G574" s="183"/>
      <c r="H574" s="183"/>
      <c r="I574" s="2530"/>
    </row>
    <row r="575" spans="1:13" ht="13.5" thickBot="1">
      <c r="A575" s="2470"/>
      <c r="B575" s="2398"/>
      <c r="C575" s="2516"/>
      <c r="D575" s="2517"/>
      <c r="E575" s="194"/>
      <c r="F575" s="194"/>
      <c r="G575" s="194"/>
      <c r="H575" s="194"/>
      <c r="I575" s="2023"/>
    </row>
    <row r="576" spans="1:13" ht="20">
      <c r="A576" s="1226" t="s">
        <v>1268</v>
      </c>
      <c r="B576" s="319"/>
      <c r="C576" s="2976" t="s">
        <v>10384</v>
      </c>
      <c r="D576" s="2976"/>
      <c r="E576" s="2976"/>
      <c r="F576" s="2976"/>
      <c r="G576" s="2976"/>
      <c r="H576" s="2976"/>
      <c r="I576" s="2977"/>
      <c r="K576" s="1380"/>
    </row>
    <row r="577" spans="1:11" ht="18">
      <c r="A577" s="1227"/>
      <c r="B577" s="82"/>
      <c r="C577" s="2978"/>
      <c r="D577" s="2978"/>
      <c r="E577" s="2978"/>
      <c r="F577" s="2978"/>
      <c r="G577" s="2978"/>
      <c r="H577" s="2978"/>
      <c r="I577" s="2979"/>
      <c r="K577" s="1380"/>
    </row>
    <row r="578" spans="1:11" ht="13">
      <c r="A578" s="236"/>
      <c r="B578" s="16"/>
      <c r="C578" s="2978"/>
      <c r="D578" s="2978"/>
      <c r="E578" s="2978"/>
      <c r="F578" s="2978"/>
      <c r="G578" s="2978"/>
      <c r="H578" s="2978"/>
      <c r="I578" s="2979"/>
      <c r="K578" s="1380"/>
    </row>
    <row r="579" spans="1:11">
      <c r="A579" s="236"/>
      <c r="B579" s="16"/>
      <c r="C579" s="2978"/>
      <c r="D579" s="2978"/>
      <c r="E579" s="2978"/>
      <c r="F579" s="2978"/>
      <c r="G579" s="2978"/>
      <c r="H579" s="2978"/>
      <c r="I579" s="2979"/>
    </row>
    <row r="580" spans="1:11">
      <c r="A580" s="236"/>
      <c r="B580" s="16"/>
      <c r="C580" s="2978"/>
      <c r="D580" s="2978"/>
      <c r="E580" s="2978"/>
      <c r="F580" s="2978"/>
      <c r="G580" s="2978"/>
      <c r="H580" s="2978"/>
      <c r="I580" s="2979"/>
    </row>
    <row r="581" spans="1:11" ht="18.5" thickBot="1">
      <c r="A581" s="927" t="s">
        <v>7302</v>
      </c>
      <c r="B581" s="145"/>
      <c r="C581" s="2980"/>
      <c r="D581" s="2980"/>
      <c r="E581" s="2980"/>
      <c r="F581" s="2980"/>
      <c r="G581" s="2980"/>
      <c r="H581" s="2980"/>
      <c r="I581" s="2981"/>
    </row>
    <row r="582" spans="1:11" ht="30">
      <c r="A582" s="148" t="s">
        <v>1013</v>
      </c>
      <c r="B582" s="1222" t="s">
        <v>969</v>
      </c>
      <c r="C582" s="255" t="s">
        <v>1014</v>
      </c>
      <c r="D582" s="1223"/>
      <c r="E582" s="969" t="s">
        <v>2923</v>
      </c>
      <c r="F582" s="1364" t="s">
        <v>1536</v>
      </c>
      <c r="G582" s="1054" t="s">
        <v>2578</v>
      </c>
      <c r="H582" s="327" t="s">
        <v>493</v>
      </c>
      <c r="I582" s="138" t="s">
        <v>4003</v>
      </c>
      <c r="J582" s="1377"/>
    </row>
    <row r="583" spans="1:11" ht="13" thickBot="1">
      <c r="A583" s="149"/>
      <c r="B583" s="257" t="s">
        <v>966</v>
      </c>
      <c r="C583" s="256" t="s">
        <v>967</v>
      </c>
      <c r="D583" s="1210" t="s">
        <v>968</v>
      </c>
      <c r="E583" s="306" t="s">
        <v>2428</v>
      </c>
      <c r="F583" s="1357" t="s">
        <v>264</v>
      </c>
      <c r="G583" s="152">
        <f>'Заказ, cкидки и курсы валют'!$I$12</f>
        <v>0</v>
      </c>
      <c r="H583" s="265"/>
      <c r="I583" s="147"/>
      <c r="J583" s="1377"/>
    </row>
    <row r="584" spans="1:11" ht="13.5" thickBot="1">
      <c r="A584" s="2518" t="s">
        <v>651</v>
      </c>
      <c r="B584" s="1234">
        <v>90</v>
      </c>
      <c r="C584" s="1234">
        <v>90</v>
      </c>
      <c r="D584" s="1234">
        <v>40</v>
      </c>
      <c r="E584" s="1055">
        <v>30</v>
      </c>
      <c r="F584" s="1380">
        <v>98</v>
      </c>
      <c r="G584" s="1199">
        <f>ROUND(F584*(1-$G$11),2)</f>
        <v>98</v>
      </c>
      <c r="H584" s="1199">
        <f>G584*E584</f>
        <v>2940</v>
      </c>
      <c r="I584" s="1065"/>
      <c r="J584" s="1377"/>
    </row>
    <row r="585" spans="1:11" ht="13.5" thickBot="1">
      <c r="A585" s="140" t="s">
        <v>650</v>
      </c>
      <c r="B585" s="10">
        <v>120</v>
      </c>
      <c r="C585" s="10">
        <v>90</v>
      </c>
      <c r="D585" s="10">
        <v>40</v>
      </c>
      <c r="E585" s="846">
        <v>30</v>
      </c>
      <c r="F585" s="1380">
        <v>81.97</v>
      </c>
      <c r="G585" s="1178">
        <f t="shared" ref="G585:G587" si="65">ROUND(F585*(1-$G$11),2)</f>
        <v>81.97</v>
      </c>
      <c r="H585" s="1176">
        <f t="shared" ref="H585:H587" si="66">G585*E585</f>
        <v>2459.1</v>
      </c>
      <c r="I585" s="253"/>
      <c r="J585" s="1377"/>
    </row>
    <row r="586" spans="1:11" ht="13.5" thickBot="1">
      <c r="A586" s="140" t="s">
        <v>652</v>
      </c>
      <c r="B586" s="10">
        <v>160</v>
      </c>
      <c r="C586" s="10">
        <v>90</v>
      </c>
      <c r="D586" s="10">
        <v>40</v>
      </c>
      <c r="E586" s="846">
        <v>30</v>
      </c>
      <c r="F586" s="1380">
        <v>100.05</v>
      </c>
      <c r="G586" s="1178">
        <f t="shared" si="65"/>
        <v>100.05</v>
      </c>
      <c r="H586" s="1176">
        <f t="shared" si="66"/>
        <v>3001.5</v>
      </c>
      <c r="I586" s="253"/>
    </row>
    <row r="587" spans="1:11" ht="13.5" thickBot="1">
      <c r="A587" s="2490" t="s">
        <v>12469</v>
      </c>
      <c r="B587" s="2453">
        <v>200</v>
      </c>
      <c r="C587" s="2453">
        <v>90</v>
      </c>
      <c r="D587" s="2453">
        <v>40</v>
      </c>
      <c r="E587" s="2472">
        <v>20</v>
      </c>
      <c r="F587" s="1380">
        <v>112</v>
      </c>
      <c r="G587" s="2425">
        <f t="shared" si="65"/>
        <v>112</v>
      </c>
      <c r="H587" s="2442">
        <f t="shared" si="66"/>
        <v>2240</v>
      </c>
      <c r="I587" s="2228"/>
    </row>
    <row r="588" spans="1:11">
      <c r="A588" s="2499"/>
      <c r="B588" s="2519"/>
      <c r="C588" s="2519"/>
      <c r="D588" s="2519"/>
      <c r="E588" s="2520"/>
      <c r="F588" s="2521"/>
      <c r="G588" s="2500"/>
      <c r="H588" s="183"/>
      <c r="I588" s="2530"/>
    </row>
    <row r="589" spans="1:11" ht="20" hidden="1">
      <c r="A589" s="1226" t="s">
        <v>1268</v>
      </c>
      <c r="B589" s="319" t="s">
        <v>1537</v>
      </c>
      <c r="C589" s="319"/>
      <c r="D589" s="319"/>
      <c r="E589" s="319"/>
      <c r="F589" s="1359"/>
      <c r="G589" s="118"/>
      <c r="H589" s="251" t="s">
        <v>69</v>
      </c>
      <c r="I589" s="2532"/>
    </row>
    <row r="590" spans="1:11" ht="18" hidden="1">
      <c r="A590" s="1227"/>
      <c r="B590" s="82"/>
      <c r="C590" s="2478"/>
      <c r="D590" s="2478"/>
      <c r="E590" s="2479"/>
      <c r="F590" s="946"/>
      <c r="G590" s="2479"/>
      <c r="H590" s="2479"/>
      <c r="I590" s="2533"/>
    </row>
    <row r="591" spans="1:11" ht="13" hidden="1">
      <c r="A591" s="236"/>
      <c r="B591" s="16"/>
      <c r="C591" s="16"/>
      <c r="D591" s="144"/>
      <c r="E591" s="144"/>
      <c r="F591" s="498"/>
      <c r="G591" s="71"/>
      <c r="H591" s="133"/>
      <c r="I591" s="2533"/>
    </row>
    <row r="592" spans="1:11" ht="13" hidden="1">
      <c r="A592" s="236"/>
      <c r="B592" s="16"/>
      <c r="C592" s="16"/>
      <c r="D592" s="144"/>
      <c r="E592" s="144"/>
      <c r="F592" s="498"/>
      <c r="G592" s="240"/>
      <c r="H592" s="235"/>
      <c r="I592" s="2533"/>
    </row>
    <row r="593" spans="1:11" ht="13" hidden="1">
      <c r="A593" s="236"/>
      <c r="B593" s="16"/>
      <c r="C593" s="16"/>
      <c r="D593" s="144"/>
      <c r="E593" s="144"/>
      <c r="F593" s="498"/>
      <c r="G593" s="240"/>
      <c r="H593" s="235"/>
      <c r="I593" s="2533"/>
    </row>
    <row r="594" spans="1:11" ht="18.5" hidden="1" thickBot="1">
      <c r="A594" s="927" t="s">
        <v>7304</v>
      </c>
      <c r="B594" s="145"/>
      <c r="C594" s="711"/>
      <c r="D594" s="145"/>
      <c r="E594" s="145"/>
      <c r="F594" s="947"/>
      <c r="G594" s="74"/>
      <c r="H594" s="135"/>
      <c r="I594" s="2534"/>
    </row>
    <row r="595" spans="1:11" ht="30" hidden="1">
      <c r="A595" s="148" t="s">
        <v>1013</v>
      </c>
      <c r="B595" s="1222" t="s">
        <v>969</v>
      </c>
      <c r="C595" s="255" t="s">
        <v>1014</v>
      </c>
      <c r="D595" s="1223"/>
      <c r="E595" s="969" t="s">
        <v>2923</v>
      </c>
      <c r="F595" s="1364" t="s">
        <v>1536</v>
      </c>
      <c r="G595" s="1054" t="s">
        <v>2578</v>
      </c>
      <c r="H595" s="327" t="s">
        <v>493</v>
      </c>
      <c r="I595" s="2535" t="s">
        <v>4003</v>
      </c>
    </row>
    <row r="596" spans="1:11" ht="13" hidden="1" thickBot="1">
      <c r="A596" s="149"/>
      <c r="B596" s="257" t="s">
        <v>966</v>
      </c>
      <c r="C596" s="256" t="s">
        <v>967</v>
      </c>
      <c r="D596" s="1210" t="s">
        <v>968</v>
      </c>
      <c r="E596" s="306" t="s">
        <v>2428</v>
      </c>
      <c r="F596" s="1357" t="s">
        <v>264</v>
      </c>
      <c r="G596" s="248">
        <f>'[3]Заказ, cкидки и курсы валют'!$I$12</f>
        <v>0</v>
      </c>
      <c r="H596" s="265"/>
      <c r="I596" s="2536"/>
    </row>
    <row r="597" spans="1:11" ht="13.5" hidden="1" thickBot="1">
      <c r="A597" s="1064" t="s">
        <v>8311</v>
      </c>
      <c r="B597" s="1235">
        <v>200</v>
      </c>
      <c r="C597" s="1235">
        <v>90</v>
      </c>
      <c r="D597" s="1235">
        <v>40</v>
      </c>
      <c r="E597" s="1062">
        <v>1</v>
      </c>
      <c r="F597" s="1794" t="e">
        <f>#REF!+15</f>
        <v>#REF!</v>
      </c>
      <c r="G597" s="1211" t="e">
        <f t="shared" ref="G597" si="67">ROUND(F597*(1-$G$11),2)</f>
        <v>#REF!</v>
      </c>
      <c r="H597" s="1209" t="e">
        <f t="shared" ref="H597" si="68">G597*E597</f>
        <v>#REF!</v>
      </c>
      <c r="I597" s="1309"/>
    </row>
    <row r="598" spans="1:11" ht="13" thickBot="1">
      <c r="A598" s="2094"/>
      <c r="B598" s="2522"/>
      <c r="C598" s="2522"/>
      <c r="D598" s="2522"/>
      <c r="E598" s="2523"/>
      <c r="F598" s="947"/>
      <c r="G598" s="2431"/>
      <c r="H598" s="194"/>
      <c r="I598" s="2023"/>
    </row>
    <row r="599" spans="1:11" ht="20.25" customHeight="1">
      <c r="A599" s="2967" t="s">
        <v>10387</v>
      </c>
      <c r="B599" s="2968"/>
      <c r="C599" s="2968"/>
      <c r="D599" s="2968"/>
      <c r="E599" s="2968"/>
      <c r="F599" s="2968"/>
      <c r="G599" s="2968"/>
      <c r="H599" s="2968"/>
      <c r="I599" s="2969"/>
    </row>
    <row r="600" spans="1:11">
      <c r="A600" s="2970"/>
      <c r="B600" s="2971"/>
      <c r="C600" s="2971"/>
      <c r="D600" s="2971"/>
      <c r="E600" s="2971"/>
      <c r="F600" s="2971"/>
      <c r="G600" s="2971"/>
      <c r="H600" s="2971"/>
      <c r="I600" s="2972"/>
    </row>
    <row r="601" spans="1:11">
      <c r="A601" s="2970"/>
      <c r="B601" s="2971"/>
      <c r="C601" s="2971"/>
      <c r="D601" s="2971"/>
      <c r="E601" s="2971"/>
      <c r="F601" s="2971"/>
      <c r="G601" s="2971"/>
      <c r="H601" s="2971"/>
      <c r="I601" s="2972"/>
    </row>
    <row r="602" spans="1:11">
      <c r="A602" s="2970"/>
      <c r="B602" s="2971"/>
      <c r="C602" s="2971"/>
      <c r="D602" s="2971"/>
      <c r="E602" s="2971"/>
      <c r="F602" s="2971"/>
      <c r="G602" s="2971"/>
      <c r="H602" s="2971"/>
      <c r="I602" s="2972"/>
    </row>
    <row r="603" spans="1:11">
      <c r="A603" s="2970"/>
      <c r="B603" s="2971"/>
      <c r="C603" s="2971"/>
      <c r="D603" s="2971"/>
      <c r="E603" s="2971"/>
      <c r="F603" s="2971"/>
      <c r="G603" s="2971"/>
      <c r="H603" s="2971"/>
      <c r="I603" s="2972"/>
    </row>
    <row r="604" spans="1:11" ht="13" thickBot="1">
      <c r="A604" s="2973"/>
      <c r="B604" s="2974"/>
      <c r="C604" s="2974"/>
      <c r="D604" s="2974"/>
      <c r="E604" s="2974"/>
      <c r="F604" s="2974"/>
      <c r="G604" s="2974"/>
      <c r="H604" s="2974"/>
      <c r="I604" s="2975"/>
    </row>
    <row r="605" spans="1:11" ht="30">
      <c r="A605" s="148" t="s">
        <v>1013</v>
      </c>
      <c r="B605" s="1222" t="s">
        <v>969</v>
      </c>
      <c r="C605" s="255" t="s">
        <v>1014</v>
      </c>
      <c r="D605" s="1223"/>
      <c r="E605" s="969" t="s">
        <v>2923</v>
      </c>
      <c r="F605" s="1364" t="s">
        <v>1536</v>
      </c>
      <c r="G605" s="159" t="s">
        <v>2578</v>
      </c>
      <c r="H605" s="327" t="s">
        <v>493</v>
      </c>
      <c r="I605" s="138" t="s">
        <v>4003</v>
      </c>
      <c r="J605" s="1376"/>
      <c r="K605" s="1377"/>
    </row>
    <row r="606" spans="1:11" ht="13" thickBot="1">
      <c r="A606" s="149"/>
      <c r="B606" s="257" t="s">
        <v>966</v>
      </c>
      <c r="C606" s="256" t="s">
        <v>967</v>
      </c>
      <c r="D606" s="1210" t="s">
        <v>968</v>
      </c>
      <c r="E606" s="306" t="s">
        <v>2428</v>
      </c>
      <c r="F606" s="1357" t="s">
        <v>264</v>
      </c>
      <c r="G606" s="152">
        <f>'Заказ, cкидки и курсы валют'!$I$12</f>
        <v>0</v>
      </c>
      <c r="H606" s="265"/>
      <c r="I606" s="147"/>
      <c r="J606" s="1376"/>
      <c r="K606" s="1377"/>
    </row>
    <row r="607" spans="1:11" ht="13">
      <c r="A607" s="165" t="s">
        <v>10390</v>
      </c>
      <c r="B607" s="10">
        <v>40</v>
      </c>
      <c r="C607" s="10">
        <v>40</v>
      </c>
      <c r="D607" s="10">
        <v>120</v>
      </c>
      <c r="E607" s="10">
        <v>50</v>
      </c>
      <c r="F607" s="1380">
        <v>46.04</v>
      </c>
      <c r="G607" s="1178">
        <f>ROUND(F607*(1-$G$11),2)</f>
        <v>46.04</v>
      </c>
      <c r="H607" s="1178">
        <f>G607*E607</f>
        <v>2302</v>
      </c>
      <c r="I607" s="253"/>
    </row>
    <row r="608" spans="1:11" ht="13.5" thickBot="1">
      <c r="A608" s="2252" t="s">
        <v>9461</v>
      </c>
      <c r="B608" s="2453">
        <v>60</v>
      </c>
      <c r="C608" s="2453">
        <v>60</v>
      </c>
      <c r="D608" s="2453">
        <v>220</v>
      </c>
      <c r="E608" s="2453">
        <v>25</v>
      </c>
      <c r="F608" s="1380">
        <v>124</v>
      </c>
      <c r="G608" s="2425">
        <f>ROUND(F608*(1-$G$11),2)</f>
        <v>124</v>
      </c>
      <c r="H608" s="2425">
        <f>G608*E608</f>
        <v>3100</v>
      </c>
      <c r="I608" s="2228"/>
    </row>
    <row r="609" spans="1:11">
      <c r="A609" s="2427"/>
      <c r="B609" s="183"/>
      <c r="C609" s="183"/>
      <c r="D609" s="183"/>
      <c r="E609" s="183"/>
      <c r="F609" s="183"/>
      <c r="G609" s="183"/>
      <c r="H609" s="183"/>
      <c r="I609" s="2530"/>
    </row>
    <row r="610" spans="1:11" ht="13" thickBot="1">
      <c r="A610" s="2470"/>
      <c r="B610" s="194"/>
      <c r="C610" s="194"/>
      <c r="D610" s="194"/>
      <c r="E610" s="194"/>
      <c r="F610" s="194"/>
      <c r="G610" s="194"/>
      <c r="H610" s="194"/>
      <c r="I610" s="2023"/>
    </row>
    <row r="611" spans="1:11" ht="20.25" customHeight="1">
      <c r="A611" s="2967" t="s">
        <v>10388</v>
      </c>
      <c r="B611" s="2968"/>
      <c r="C611" s="2968"/>
      <c r="D611" s="2968"/>
      <c r="E611" s="2968"/>
      <c r="F611" s="2968"/>
      <c r="G611" s="2968"/>
      <c r="H611" s="2968"/>
      <c r="I611" s="2969"/>
    </row>
    <row r="612" spans="1:11">
      <c r="A612" s="2970"/>
      <c r="B612" s="2971"/>
      <c r="C612" s="2971"/>
      <c r="D612" s="2971"/>
      <c r="E612" s="2971"/>
      <c r="F612" s="2971"/>
      <c r="G612" s="2971"/>
      <c r="H612" s="2971"/>
      <c r="I612" s="2972"/>
    </row>
    <row r="613" spans="1:11">
      <c r="A613" s="2970"/>
      <c r="B613" s="2971"/>
      <c r="C613" s="2971"/>
      <c r="D613" s="2971"/>
      <c r="E613" s="2971"/>
      <c r="F613" s="2971"/>
      <c r="G613" s="2971"/>
      <c r="H613" s="2971"/>
      <c r="I613" s="2972"/>
    </row>
    <row r="614" spans="1:11">
      <c r="A614" s="2970"/>
      <c r="B614" s="2971"/>
      <c r="C614" s="2971"/>
      <c r="D614" s="2971"/>
      <c r="E614" s="2971"/>
      <c r="F614" s="2971"/>
      <c r="G614" s="2971"/>
      <c r="H614" s="2971"/>
      <c r="I614" s="2972"/>
    </row>
    <row r="615" spans="1:11" ht="13" thickBot="1">
      <c r="A615" s="2973"/>
      <c r="B615" s="2974"/>
      <c r="C615" s="2974"/>
      <c r="D615" s="2974"/>
      <c r="E615" s="2974"/>
      <c r="F615" s="2974"/>
      <c r="G615" s="2974"/>
      <c r="H615" s="2974"/>
      <c r="I615" s="2975"/>
    </row>
    <row r="616" spans="1:11" ht="30">
      <c r="A616" s="148" t="s">
        <v>1013</v>
      </c>
      <c r="B616" s="1222" t="s">
        <v>969</v>
      </c>
      <c r="C616" s="255" t="s">
        <v>1014</v>
      </c>
      <c r="D616" s="1223"/>
      <c r="E616" s="969" t="s">
        <v>2923</v>
      </c>
      <c r="F616" s="1364" t="s">
        <v>1536</v>
      </c>
      <c r="G616" s="159" t="s">
        <v>2578</v>
      </c>
      <c r="H616" s="327" t="s">
        <v>493</v>
      </c>
      <c r="I616" s="138" t="s">
        <v>4003</v>
      </c>
    </row>
    <row r="617" spans="1:11" ht="13" thickBot="1">
      <c r="A617" s="156"/>
      <c r="B617" s="855" t="s">
        <v>966</v>
      </c>
      <c r="C617" s="856" t="s">
        <v>967</v>
      </c>
      <c r="D617" s="1206" t="s">
        <v>968</v>
      </c>
      <c r="E617" s="374" t="s">
        <v>2428</v>
      </c>
      <c r="F617" s="1356" t="s">
        <v>264</v>
      </c>
      <c r="G617" s="152">
        <f>'Заказ, cкидки и курсы валют'!$I$12</f>
        <v>0</v>
      </c>
      <c r="H617" s="358"/>
      <c r="I617" s="252"/>
      <c r="J617" s="1376"/>
      <c r="K617" s="1377"/>
    </row>
    <row r="618" spans="1:11" ht="13.5" thickBot="1">
      <c r="A618" s="936" t="s">
        <v>8365</v>
      </c>
      <c r="B618" s="978">
        <v>120</v>
      </c>
      <c r="C618" s="978">
        <v>120</v>
      </c>
      <c r="D618" s="978">
        <v>35</v>
      </c>
      <c r="E618" s="978">
        <v>100</v>
      </c>
      <c r="F618" s="1380">
        <v>28.18</v>
      </c>
      <c r="G618" s="1176">
        <f>ROUND(F618*(1-$G$11),2)</f>
        <v>28.18</v>
      </c>
      <c r="H618" s="1176">
        <f>G618*E618</f>
        <v>2818</v>
      </c>
      <c r="I618" s="262"/>
      <c r="J618" s="1376"/>
      <c r="K618" s="1377"/>
    </row>
    <row r="619" spans="1:11" ht="13.5" thickBot="1">
      <c r="A619" s="1063" t="s">
        <v>10706</v>
      </c>
      <c r="B619" s="10">
        <v>145</v>
      </c>
      <c r="C619" s="10">
        <v>145</v>
      </c>
      <c r="D619" s="10">
        <v>35</v>
      </c>
      <c r="E619" s="1239">
        <v>25</v>
      </c>
      <c r="F619" s="1380">
        <v>32.520000000000003</v>
      </c>
      <c r="G619" s="1178">
        <f t="shared" ref="G619:G620" si="69">ROUND(F619*(1-$G$11),2)</f>
        <v>32.520000000000003</v>
      </c>
      <c r="H619" s="1176">
        <f t="shared" ref="H619:H620" si="70">G619*E619</f>
        <v>813.00000000000011</v>
      </c>
      <c r="I619" s="1053"/>
      <c r="J619" s="1376"/>
      <c r="K619" s="1377"/>
    </row>
    <row r="620" spans="1:11" ht="13.5" thickBot="1">
      <c r="A620" s="2490" t="s">
        <v>10033</v>
      </c>
      <c r="B620" s="2453">
        <v>175</v>
      </c>
      <c r="C620" s="2453">
        <v>175</v>
      </c>
      <c r="D620" s="2453">
        <v>35</v>
      </c>
      <c r="E620" s="2453">
        <v>25</v>
      </c>
      <c r="F620" s="1380">
        <v>42.18</v>
      </c>
      <c r="G620" s="2425">
        <f t="shared" si="69"/>
        <v>42.18</v>
      </c>
      <c r="H620" s="2442">
        <f t="shared" si="70"/>
        <v>1054.5</v>
      </c>
      <c r="I620" s="2228"/>
      <c r="J620" s="1376"/>
    </row>
    <row r="621" spans="1:11">
      <c r="A621" s="2499"/>
      <c r="B621" s="2519"/>
      <c r="C621" s="2519"/>
      <c r="D621" s="2519"/>
      <c r="E621" s="2520"/>
      <c r="F621" s="2521"/>
      <c r="G621" s="2500"/>
      <c r="H621" s="183"/>
      <c r="I621" s="2530"/>
    </row>
    <row r="622" spans="1:11" ht="12.75" customHeight="1" thickBot="1">
      <c r="A622" s="2094"/>
      <c r="B622" s="2522"/>
      <c r="C622" s="2522"/>
      <c r="D622" s="2522"/>
      <c r="E622" s="2523"/>
      <c r="F622" s="947"/>
      <c r="G622" s="2431"/>
      <c r="H622" s="194"/>
      <c r="I622" s="2023"/>
    </row>
    <row r="623" spans="1:11" ht="12.75" customHeight="1">
      <c r="A623" s="2967" t="s">
        <v>265</v>
      </c>
      <c r="B623" s="2968"/>
      <c r="C623" s="2968"/>
      <c r="D623" s="2968"/>
      <c r="E623" s="2968"/>
      <c r="F623" s="2968"/>
      <c r="G623" s="2968"/>
      <c r="H623" s="2968"/>
      <c r="I623" s="2969"/>
      <c r="K623" s="1380"/>
    </row>
    <row r="624" spans="1:11" ht="12.75" customHeight="1">
      <c r="A624" s="2970"/>
      <c r="B624" s="2971"/>
      <c r="C624" s="2971"/>
      <c r="D624" s="2971"/>
      <c r="E624" s="2971"/>
      <c r="F624" s="2971"/>
      <c r="G624" s="2971"/>
      <c r="H624" s="2971"/>
      <c r="I624" s="2972"/>
      <c r="K624" s="1380"/>
    </row>
    <row r="625" spans="1:11" ht="12.75" customHeight="1">
      <c r="A625" s="2970"/>
      <c r="B625" s="2971"/>
      <c r="C625" s="2971"/>
      <c r="D625" s="2971"/>
      <c r="E625" s="2971"/>
      <c r="F625" s="2971"/>
      <c r="G625" s="2971"/>
      <c r="H625" s="2971"/>
      <c r="I625" s="2972"/>
      <c r="K625" s="1380"/>
    </row>
    <row r="626" spans="1:11" ht="13.5" customHeight="1">
      <c r="A626" s="2970"/>
      <c r="B626" s="2971"/>
      <c r="C626" s="2971"/>
      <c r="D626" s="2971"/>
      <c r="E626" s="2971"/>
      <c r="F626" s="2971"/>
      <c r="G626" s="2971"/>
      <c r="H626" s="2971"/>
      <c r="I626" s="2972"/>
      <c r="K626" s="1380"/>
    </row>
    <row r="627" spans="1:11" ht="12.75" customHeight="1">
      <c r="A627" s="2970"/>
      <c r="B627" s="2971"/>
      <c r="C627" s="2971"/>
      <c r="D627" s="2971"/>
      <c r="E627" s="2971"/>
      <c r="F627" s="2971"/>
      <c r="G627" s="2971"/>
      <c r="H627" s="2971"/>
      <c r="I627" s="2972"/>
      <c r="K627" s="1380"/>
    </row>
    <row r="628" spans="1:11" ht="13.5" customHeight="1" thickBot="1">
      <c r="A628" s="2973"/>
      <c r="B628" s="2974"/>
      <c r="C628" s="2974"/>
      <c r="D628" s="2974"/>
      <c r="E628" s="2974"/>
      <c r="F628" s="2974"/>
      <c r="G628" s="2974"/>
      <c r="H628" s="2974"/>
      <c r="I628" s="2975"/>
      <c r="K628" s="1380"/>
    </row>
    <row r="629" spans="1:11" ht="31.5">
      <c r="A629" s="226" t="s">
        <v>1013</v>
      </c>
      <c r="B629" s="1066"/>
      <c r="C629" s="331" t="s">
        <v>1013</v>
      </c>
      <c r="D629" s="312" t="s">
        <v>1014</v>
      </c>
      <c r="E629" s="373" t="s">
        <v>2923</v>
      </c>
      <c r="F629" s="1355" t="s">
        <v>3737</v>
      </c>
      <c r="G629" s="159" t="s">
        <v>2578</v>
      </c>
      <c r="H629" s="264" t="s">
        <v>493</v>
      </c>
      <c r="I629" s="160" t="s">
        <v>4003</v>
      </c>
      <c r="K629" s="1380"/>
    </row>
    <row r="630" spans="1:11" ht="13.5" thickBot="1">
      <c r="A630" s="226"/>
      <c r="B630" s="1067"/>
      <c r="C630" s="331"/>
      <c r="D630" s="312"/>
      <c r="E630" s="374" t="s">
        <v>2428</v>
      </c>
      <c r="F630" s="1356" t="s">
        <v>264</v>
      </c>
      <c r="G630" s="152">
        <f>'Заказ, cкидки и курсы валют'!$I$12</f>
        <v>0</v>
      </c>
      <c r="H630" s="358"/>
      <c r="I630" s="252"/>
      <c r="K630" s="1380"/>
    </row>
    <row r="631" spans="1:11" ht="13">
      <c r="A631" s="1068" t="s">
        <v>653</v>
      </c>
      <c r="B631" s="1069"/>
      <c r="C631" s="1070" t="s">
        <v>653</v>
      </c>
      <c r="D631" s="416" t="s">
        <v>68</v>
      </c>
      <c r="E631" s="1071">
        <v>100</v>
      </c>
      <c r="F631" s="1380">
        <v>101.13</v>
      </c>
      <c r="G631" s="1072">
        <f>ROUND($F$631*(1-$G$630),2)</f>
        <v>101.13</v>
      </c>
      <c r="H631" s="1072">
        <f>ROUND($F$631*(1-$G$630),2)</f>
        <v>101.13</v>
      </c>
      <c r="I631" s="262"/>
      <c r="K631" s="1380"/>
    </row>
    <row r="632" spans="1:11" ht="13">
      <c r="A632" s="1073" t="s">
        <v>8368</v>
      </c>
      <c r="B632" s="937"/>
      <c r="C632" s="322" t="s">
        <v>654</v>
      </c>
      <c r="D632" s="5" t="s">
        <v>69</v>
      </c>
      <c r="E632" s="355">
        <v>100</v>
      </c>
      <c r="F632" s="1380">
        <v>101.13</v>
      </c>
      <c r="G632" s="325">
        <f>ROUND($F$632*(1-$G$630),2)</f>
        <v>101.13</v>
      </c>
      <c r="H632" s="325">
        <f>ROUND($F$632*(1-$G$630),2)</f>
        <v>101.13</v>
      </c>
      <c r="I632" s="253"/>
      <c r="K632" s="1380"/>
    </row>
    <row r="633" spans="1:11" ht="13">
      <c r="A633" s="1073" t="s">
        <v>8369</v>
      </c>
      <c r="B633" s="937"/>
      <c r="C633" s="322" t="s">
        <v>655</v>
      </c>
      <c r="D633" s="5" t="s">
        <v>70</v>
      </c>
      <c r="E633" s="355">
        <v>100</v>
      </c>
      <c r="F633" s="1380">
        <v>101.13</v>
      </c>
      <c r="G633" s="325">
        <f>ROUND($F$633*(1-$G$630),2)</f>
        <v>101.13</v>
      </c>
      <c r="H633" s="325">
        <f>ROUND($F$633*(1-$G$630),2)</f>
        <v>101.13</v>
      </c>
      <c r="I633" s="253"/>
      <c r="K633" s="1380"/>
    </row>
    <row r="634" spans="1:11" ht="13">
      <c r="A634" s="241" t="s">
        <v>9462</v>
      </c>
      <c r="B634" s="455"/>
      <c r="C634" s="11" t="s">
        <v>9462</v>
      </c>
      <c r="D634" s="5" t="s">
        <v>972</v>
      </c>
      <c r="E634" s="355">
        <v>100</v>
      </c>
      <c r="F634" s="1380">
        <v>101.13</v>
      </c>
      <c r="G634" s="325">
        <f>ROUND($F$634*(1-$G$630),2)</f>
        <v>101.13</v>
      </c>
      <c r="H634" s="325">
        <f>ROUND($F$634*(1-$G$630),2)</f>
        <v>101.13</v>
      </c>
      <c r="I634" s="253"/>
      <c r="K634" s="1380"/>
    </row>
    <row r="635" spans="1:11" ht="13">
      <c r="A635" s="241" t="s">
        <v>9463</v>
      </c>
      <c r="B635" s="937"/>
      <c r="C635" s="402" t="s">
        <v>9463</v>
      </c>
      <c r="D635" s="5" t="s">
        <v>71</v>
      </c>
      <c r="E635" s="355">
        <v>100</v>
      </c>
      <c r="F635" s="1380">
        <v>101.13</v>
      </c>
      <c r="G635" s="325">
        <f>ROUND($F$635*(1-$G$630),2)</f>
        <v>101.13</v>
      </c>
      <c r="H635" s="325">
        <f>ROUND($F$635*(1-$G$630),2)</f>
        <v>101.13</v>
      </c>
      <c r="I635" s="253"/>
      <c r="K635" s="1380"/>
    </row>
    <row r="636" spans="1:11" ht="13">
      <c r="A636" s="241" t="s">
        <v>9464</v>
      </c>
      <c r="B636" s="937"/>
      <c r="C636" s="402" t="s">
        <v>9464</v>
      </c>
      <c r="D636" s="5" t="s">
        <v>72</v>
      </c>
      <c r="E636" s="355">
        <v>100</v>
      </c>
      <c r="F636" s="1380">
        <v>110.7</v>
      </c>
      <c r="G636" s="325">
        <f>ROUND($F$636*(1-$G$630),2)</f>
        <v>110.7</v>
      </c>
      <c r="H636" s="325">
        <f>ROUND($F$636*(1-$G$630),2)</f>
        <v>110.7</v>
      </c>
      <c r="I636" s="253"/>
      <c r="K636" s="1380"/>
    </row>
    <row r="637" spans="1:11" ht="13">
      <c r="A637" s="241" t="s">
        <v>9465</v>
      </c>
      <c r="B637" s="937"/>
      <c r="C637" s="402" t="s">
        <v>9465</v>
      </c>
      <c r="D637" s="5" t="s">
        <v>73</v>
      </c>
      <c r="E637" s="355">
        <v>100</v>
      </c>
      <c r="F637" s="1380">
        <v>110.7</v>
      </c>
      <c r="G637" s="325">
        <f>ROUND($F$637*(1-$G$630),2)</f>
        <v>110.7</v>
      </c>
      <c r="H637" s="325">
        <f>ROUND($F$637*(1-$G$630),2)</f>
        <v>110.7</v>
      </c>
      <c r="I637" s="253"/>
      <c r="K637" s="1380"/>
    </row>
    <row r="638" spans="1:11" ht="13">
      <c r="A638" s="241" t="s">
        <v>9466</v>
      </c>
      <c r="B638" s="937"/>
      <c r="C638" s="11" t="s">
        <v>9466</v>
      </c>
      <c r="D638" s="11" t="s">
        <v>4056</v>
      </c>
      <c r="E638" s="355">
        <v>50</v>
      </c>
      <c r="F638" s="1380">
        <v>139.75</v>
      </c>
      <c r="G638" s="325">
        <f>ROUND($F$638*(1-$G$630),2)</f>
        <v>139.75</v>
      </c>
      <c r="H638" s="325">
        <f>ROUND($F$638*(1-$G$630),2)</f>
        <v>139.75</v>
      </c>
      <c r="I638" s="253"/>
      <c r="K638" s="1380"/>
    </row>
    <row r="639" spans="1:11" ht="14.5" customHeight="1" thickBot="1">
      <c r="A639" s="1074" t="s">
        <v>9467</v>
      </c>
      <c r="B639" s="1022"/>
      <c r="C639" s="1077" t="s">
        <v>9467</v>
      </c>
      <c r="D639" s="213" t="s">
        <v>3754</v>
      </c>
      <c r="E639" s="1075">
        <v>50</v>
      </c>
      <c r="F639" s="1380">
        <v>139.75</v>
      </c>
      <c r="G639" s="1076">
        <f>ROUND($F$639*(1-$G$630),2)</f>
        <v>139.75</v>
      </c>
      <c r="H639" s="1076">
        <f>ROUND($F$639*(1-$G$630),2)</f>
        <v>139.75</v>
      </c>
      <c r="I639" s="254"/>
      <c r="K639" s="1380"/>
    </row>
    <row r="640" spans="1:11" ht="14.5" customHeight="1">
      <c r="A640" s="2014"/>
      <c r="B640" s="419"/>
      <c r="C640" s="12"/>
      <c r="D640" s="8"/>
      <c r="E640" s="2531"/>
      <c r="F640" s="1380"/>
      <c r="G640" s="2525"/>
      <c r="H640" s="2525"/>
      <c r="K640" s="1380"/>
    </row>
    <row r="641" spans="1:11" ht="12.75" customHeight="1" thickBot="1">
      <c r="C641" s="532"/>
      <c r="D641" s="8"/>
      <c r="E641" s="8"/>
      <c r="F641" s="941"/>
      <c r="G641" s="1240"/>
      <c r="K641" s="1380"/>
    </row>
    <row r="642" spans="1:11" ht="12.75" customHeight="1">
      <c r="A642" s="2967" t="s">
        <v>10389</v>
      </c>
      <c r="B642" s="2968"/>
      <c r="C642" s="2968"/>
      <c r="D642" s="2968"/>
      <c r="E642" s="2968"/>
      <c r="F642" s="2968"/>
      <c r="G642" s="2968"/>
      <c r="H642" s="2968"/>
      <c r="I642" s="1241"/>
      <c r="K642" s="1380"/>
    </row>
    <row r="643" spans="1:11" ht="12.75" customHeight="1">
      <c r="A643" s="2970"/>
      <c r="B643" s="2971"/>
      <c r="C643" s="2971"/>
      <c r="D643" s="2971"/>
      <c r="E643" s="2971"/>
      <c r="F643" s="2971"/>
      <c r="G643" s="2971"/>
      <c r="H643" s="2971"/>
      <c r="I643" s="1242"/>
      <c r="K643" s="1380"/>
    </row>
    <row r="644" spans="1:11" ht="12.75" customHeight="1">
      <c r="A644" s="2970"/>
      <c r="B644" s="2971"/>
      <c r="C644" s="2971"/>
      <c r="D644" s="2971"/>
      <c r="E644" s="2971"/>
      <c r="F644" s="2971"/>
      <c r="G644" s="2971"/>
      <c r="H644" s="2971"/>
      <c r="I644" s="1242"/>
      <c r="K644" s="1380"/>
    </row>
    <row r="645" spans="1:11" ht="13.5" customHeight="1">
      <c r="A645" s="2970"/>
      <c r="B645" s="2971"/>
      <c r="C645" s="2971"/>
      <c r="D645" s="2971"/>
      <c r="E645" s="2971"/>
      <c r="F645" s="2971"/>
      <c r="G645" s="2971"/>
      <c r="H645" s="2971"/>
      <c r="I645" s="1242"/>
      <c r="K645" s="1380"/>
    </row>
    <row r="646" spans="1:11" ht="20">
      <c r="A646" s="2970"/>
      <c r="B646" s="2971"/>
      <c r="C646" s="2971"/>
      <c r="D646" s="2971"/>
      <c r="E646" s="2971"/>
      <c r="F646" s="2971"/>
      <c r="G646" s="2971"/>
      <c r="H646" s="2971"/>
      <c r="I646" s="1242"/>
      <c r="K646" s="1380"/>
    </row>
    <row r="647" spans="1:11" ht="20.5" thickBot="1">
      <c r="A647" s="1243"/>
      <c r="B647" s="1244"/>
      <c r="C647" s="1244"/>
      <c r="D647" s="1244"/>
      <c r="E647" s="1244"/>
      <c r="F647" s="1795"/>
      <c r="G647" s="1244"/>
      <c r="H647" s="1244"/>
      <c r="I647" s="1245"/>
      <c r="K647" s="1380"/>
    </row>
    <row r="648" spans="1:11" ht="31.5">
      <c r="A648" s="269" t="s">
        <v>1013</v>
      </c>
      <c r="B648" s="1078"/>
      <c r="C648" s="330" t="s">
        <v>1013</v>
      </c>
      <c r="D648" s="371" t="s">
        <v>1014</v>
      </c>
      <c r="E648" s="969" t="s">
        <v>2923</v>
      </c>
      <c r="F648" s="1364" t="s">
        <v>3737</v>
      </c>
      <c r="G648" s="1054" t="s">
        <v>2578</v>
      </c>
      <c r="H648" s="327" t="s">
        <v>493</v>
      </c>
      <c r="I648" s="138" t="s">
        <v>4003</v>
      </c>
      <c r="K648" s="1380"/>
    </row>
    <row r="649" spans="1:11" ht="13.5" thickBot="1">
      <c r="A649" s="149"/>
      <c r="B649" s="1387"/>
      <c r="C649" s="149"/>
      <c r="D649" s="151"/>
      <c r="E649" s="306" t="s">
        <v>2428</v>
      </c>
      <c r="F649" s="1357" t="s">
        <v>264</v>
      </c>
      <c r="G649" s="152">
        <f>'Заказ, cкидки и курсы валют'!$I$12</f>
        <v>0</v>
      </c>
      <c r="H649" s="265"/>
      <c r="I649" s="147"/>
      <c r="K649" s="1380"/>
    </row>
    <row r="650" spans="1:11" ht="13">
      <c r="A650" s="1383" t="s">
        <v>6644</v>
      </c>
      <c r="B650" s="1384"/>
      <c r="C650" s="1333" t="s">
        <v>6644</v>
      </c>
      <c r="D650" s="1248" t="s">
        <v>68</v>
      </c>
      <c r="E650" s="1385" t="s">
        <v>6640</v>
      </c>
      <c r="F650" s="1380">
        <v>5240.2700000000004</v>
      </c>
      <c r="G650" s="1386">
        <f>ROUND($F$650*(1-$G$649),2)</f>
        <v>5240.2700000000004</v>
      </c>
      <c r="H650" s="1386">
        <f>G650</f>
        <v>5240.2700000000004</v>
      </c>
      <c r="I650" s="1065"/>
      <c r="K650" s="1380"/>
    </row>
    <row r="651" spans="1:11" ht="13">
      <c r="A651" s="241" t="s">
        <v>6645</v>
      </c>
      <c r="B651" s="321"/>
      <c r="C651" s="322" t="s">
        <v>6645</v>
      </c>
      <c r="D651" s="5" t="s">
        <v>69</v>
      </c>
      <c r="E651" s="650" t="s">
        <v>6640</v>
      </c>
      <c r="F651" s="1380">
        <v>5240.2700000000004</v>
      </c>
      <c r="G651" s="325">
        <f>ROUND($F$651*(1-$G$649),2)</f>
        <v>5240.2700000000004</v>
      </c>
      <c r="H651" s="325">
        <f t="shared" ref="H651:H657" si="71">G651</f>
        <v>5240.2700000000004</v>
      </c>
      <c r="I651" s="253"/>
      <c r="K651" s="1380"/>
    </row>
    <row r="652" spans="1:11" ht="13">
      <c r="A652" s="241" t="s">
        <v>5682</v>
      </c>
      <c r="B652" s="321"/>
      <c r="C652" s="322" t="s">
        <v>5682</v>
      </c>
      <c r="D652" s="5" t="s">
        <v>70</v>
      </c>
      <c r="E652" s="650" t="s">
        <v>6640</v>
      </c>
      <c r="F652" s="1380">
        <v>5240.2700000000004</v>
      </c>
      <c r="G652" s="325">
        <f>ROUND($F$652*(1-$G$649),2)</f>
        <v>5240.2700000000004</v>
      </c>
      <c r="H652" s="325">
        <f t="shared" si="71"/>
        <v>5240.2700000000004</v>
      </c>
      <c r="I652" s="253"/>
      <c r="K652" s="1380"/>
    </row>
    <row r="653" spans="1:11" ht="13">
      <c r="A653" s="241" t="s">
        <v>5683</v>
      </c>
      <c r="B653" s="15"/>
      <c r="C653" s="322" t="s">
        <v>5683</v>
      </c>
      <c r="D653" s="5" t="s">
        <v>972</v>
      </c>
      <c r="E653" s="650" t="s">
        <v>6640</v>
      </c>
      <c r="F653" s="1380">
        <v>5240.2700000000004</v>
      </c>
      <c r="G653" s="325">
        <f>ROUND($F$653*(1-$G$649),2)</f>
        <v>5240.2700000000004</v>
      </c>
      <c r="H653" s="325">
        <f t="shared" si="71"/>
        <v>5240.2700000000004</v>
      </c>
      <c r="I653" s="253"/>
      <c r="K653" s="1380"/>
    </row>
    <row r="654" spans="1:11" ht="13">
      <c r="A654" s="241" t="s">
        <v>5320</v>
      </c>
      <c r="B654" s="321"/>
      <c r="C654" s="322" t="s">
        <v>5320</v>
      </c>
      <c r="D654" s="5" t="s">
        <v>71</v>
      </c>
      <c r="E654" s="650" t="s">
        <v>6640</v>
      </c>
      <c r="F654" s="1380">
        <v>5240.2700000000004</v>
      </c>
      <c r="G654" s="325">
        <f>ROUND($F$652*(1-$G$649),2)</f>
        <v>5240.2700000000004</v>
      </c>
      <c r="H654" s="325">
        <f t="shared" si="71"/>
        <v>5240.2700000000004</v>
      </c>
      <c r="I654" s="253"/>
      <c r="K654" s="1380"/>
    </row>
    <row r="655" spans="1:11" ht="13">
      <c r="A655" s="241" t="s">
        <v>5684</v>
      </c>
      <c r="B655" s="321"/>
      <c r="C655" s="322" t="s">
        <v>5684</v>
      </c>
      <c r="D655" s="5" t="s">
        <v>72</v>
      </c>
      <c r="E655" s="650" t="s">
        <v>6641</v>
      </c>
      <c r="F655" s="1380">
        <v>5073.8599999999997</v>
      </c>
      <c r="G655" s="325">
        <f>ROUND($F$655*(1-$G$649),2)</f>
        <v>5073.8599999999997</v>
      </c>
      <c r="H655" s="325">
        <f t="shared" si="71"/>
        <v>5073.8599999999997</v>
      </c>
      <c r="I655" s="253"/>
      <c r="K655" s="1380"/>
    </row>
    <row r="656" spans="1:11" ht="13">
      <c r="A656" s="241" t="s">
        <v>5685</v>
      </c>
      <c r="B656" s="321"/>
      <c r="C656" s="322" t="s">
        <v>5685</v>
      </c>
      <c r="D656" s="5" t="s">
        <v>73</v>
      </c>
      <c r="E656" s="650" t="s">
        <v>6641</v>
      </c>
      <c r="F656" s="1380">
        <v>5073.8599999999997</v>
      </c>
      <c r="G656" s="325">
        <f>ROUND($F$656*(1-$G$649),2)</f>
        <v>5073.8599999999997</v>
      </c>
      <c r="H656" s="325">
        <f t="shared" si="71"/>
        <v>5073.8599999999997</v>
      </c>
      <c r="I656" s="253"/>
      <c r="K656" s="1380"/>
    </row>
    <row r="657" spans="1:11" ht="13.5" thickBot="1">
      <c r="A657" s="1080" t="s">
        <v>6643</v>
      </c>
      <c r="B657" s="1081"/>
      <c r="C657" s="1082" t="s">
        <v>6643</v>
      </c>
      <c r="D657" s="954" t="s">
        <v>3754</v>
      </c>
      <c r="E657" s="1083" t="s">
        <v>6642</v>
      </c>
      <c r="F657" s="1380">
        <v>137.22999999999999</v>
      </c>
      <c r="G657" s="1076">
        <f>ROUND($F$657*(1-$G$649),2)</f>
        <v>137.22999999999999</v>
      </c>
      <c r="H657" s="1076">
        <f t="shared" si="71"/>
        <v>137.22999999999999</v>
      </c>
      <c r="I657" s="254"/>
      <c r="K657" s="1380"/>
    </row>
    <row r="658" spans="1:11" ht="13">
      <c r="A658" s="1"/>
      <c r="B658" s="1"/>
      <c r="C658" s="532"/>
      <c r="D658" s="655"/>
      <c r="E658" s="2524"/>
      <c r="F658" s="1380"/>
      <c r="G658" s="2525"/>
      <c r="H658" s="2525"/>
      <c r="K658" s="1380"/>
    </row>
    <row r="659" spans="1:11" ht="12.75" customHeight="1" thickBot="1">
      <c r="K659" s="1380"/>
    </row>
    <row r="660" spans="1:11" ht="12.75" customHeight="1">
      <c r="A660" s="2967" t="s">
        <v>1555</v>
      </c>
      <c r="B660" s="2968"/>
      <c r="C660" s="2968"/>
      <c r="D660" s="2968"/>
      <c r="E660" s="2968"/>
      <c r="F660" s="2968"/>
      <c r="G660" s="2968"/>
      <c r="H660" s="2968"/>
      <c r="I660" s="1086"/>
      <c r="K660" s="1380"/>
    </row>
    <row r="661" spans="1:11" ht="12.75" customHeight="1">
      <c r="A661" s="2970"/>
      <c r="B661" s="2971"/>
      <c r="C661" s="2971"/>
      <c r="D661" s="2971"/>
      <c r="E661" s="2971"/>
      <c r="F661" s="2971"/>
      <c r="G661" s="2971"/>
      <c r="H661" s="2971"/>
      <c r="I661" s="1085"/>
      <c r="K661" s="1380"/>
    </row>
    <row r="662" spans="1:11" ht="12.75" customHeight="1">
      <c r="A662" s="2970"/>
      <c r="B662" s="2971"/>
      <c r="C662" s="2971"/>
      <c r="D662" s="2971"/>
      <c r="E662" s="2971"/>
      <c r="F662" s="2971"/>
      <c r="G662" s="2971"/>
      <c r="H662" s="2971"/>
      <c r="I662" s="1085"/>
      <c r="K662" s="1380"/>
    </row>
    <row r="663" spans="1:11" ht="13.5" customHeight="1">
      <c r="A663" s="2970"/>
      <c r="B663" s="2971"/>
      <c r="C663" s="2971"/>
      <c r="D663" s="2971"/>
      <c r="E663" s="2971"/>
      <c r="F663" s="2971"/>
      <c r="G663" s="2971"/>
      <c r="H663" s="2971"/>
      <c r="I663" s="1085"/>
      <c r="K663" s="1380"/>
    </row>
    <row r="664" spans="1:11" ht="20">
      <c r="A664" s="2970"/>
      <c r="B664" s="2971"/>
      <c r="C664" s="2971"/>
      <c r="D664" s="2971"/>
      <c r="E664" s="2971"/>
      <c r="F664" s="2971"/>
      <c r="G664" s="2971"/>
      <c r="H664" s="2971"/>
      <c r="I664" s="1085"/>
      <c r="K664" s="1380"/>
    </row>
    <row r="665" spans="1:11" ht="20.5" thickBot="1">
      <c r="A665" s="2973"/>
      <c r="B665" s="2974"/>
      <c r="C665" s="2974"/>
      <c r="D665" s="2974"/>
      <c r="E665" s="2974"/>
      <c r="F665" s="2974"/>
      <c r="G665" s="2974"/>
      <c r="H665" s="2974"/>
      <c r="I665" s="1088"/>
      <c r="K665" s="1380"/>
    </row>
    <row r="666" spans="1:11" ht="31.5">
      <c r="A666" s="269" t="s">
        <v>1013</v>
      </c>
      <c r="B666" s="2988" t="s">
        <v>1014</v>
      </c>
      <c r="C666" s="2989"/>
      <c r="D666" s="2990"/>
      <c r="E666" s="969" t="s">
        <v>2923</v>
      </c>
      <c r="F666" s="1364" t="s">
        <v>10023</v>
      </c>
      <c r="G666" s="1054" t="s">
        <v>2578</v>
      </c>
      <c r="H666" s="327" t="s">
        <v>493</v>
      </c>
      <c r="I666" s="138" t="s">
        <v>4003</v>
      </c>
      <c r="K666" s="1380"/>
    </row>
    <row r="667" spans="1:11" ht="13.5" thickBot="1">
      <c r="A667" s="227"/>
      <c r="B667" s="2991"/>
      <c r="C667" s="2992"/>
      <c r="D667" s="2993"/>
      <c r="E667" s="306" t="s">
        <v>2428</v>
      </c>
      <c r="F667" s="1357" t="s">
        <v>264</v>
      </c>
      <c r="G667" s="152">
        <f>'Заказ, cкидки и курсы валют'!$I$12</f>
        <v>0</v>
      </c>
      <c r="H667" s="265"/>
      <c r="I667" s="147"/>
      <c r="K667" s="1380"/>
    </row>
    <row r="668" spans="1:11" ht="13">
      <c r="A668" s="1089" t="s">
        <v>8366</v>
      </c>
      <c r="B668" s="2994" t="s">
        <v>12470</v>
      </c>
      <c r="C668" s="2995"/>
      <c r="D668" s="2996"/>
      <c r="E668" s="978">
        <v>50</v>
      </c>
      <c r="F668" s="1380">
        <v>1792</v>
      </c>
      <c r="G668" s="1176">
        <f t="shared" ref="G668:G671" si="72">ROUND(F668*(1-$G$11),2)</f>
        <v>1792</v>
      </c>
      <c r="H668" s="1176">
        <f>G668</f>
        <v>1792</v>
      </c>
      <c r="I668" s="262"/>
      <c r="K668" s="1380"/>
    </row>
    <row r="669" spans="1:11" ht="13" hidden="1">
      <c r="A669" s="1246" t="s">
        <v>9710</v>
      </c>
      <c r="B669" s="1247"/>
      <c r="C669" s="556" t="s">
        <v>9710</v>
      </c>
      <c r="D669" s="1248" t="s">
        <v>74</v>
      </c>
      <c r="E669" s="1234">
        <v>1</v>
      </c>
      <c r="F669" s="1380">
        <v>49.033025999999992</v>
      </c>
      <c r="G669" s="1199">
        <f t="shared" si="72"/>
        <v>49.03</v>
      </c>
      <c r="H669" s="1199">
        <f t="shared" ref="H669:H670" si="73">G669</f>
        <v>49.03</v>
      </c>
      <c r="I669" s="1065"/>
      <c r="K669" s="1380"/>
    </row>
    <row r="670" spans="1:11" ht="13">
      <c r="A670" s="241" t="s">
        <v>10018</v>
      </c>
      <c r="B670" s="2997" t="s">
        <v>12471</v>
      </c>
      <c r="C670" s="2998"/>
      <c r="D670" s="2999"/>
      <c r="E670" s="10">
        <v>50</v>
      </c>
      <c r="F670" s="1380">
        <v>2310</v>
      </c>
      <c r="G670" s="1178">
        <f t="shared" si="72"/>
        <v>2310</v>
      </c>
      <c r="H670" s="1199">
        <f t="shared" si="73"/>
        <v>2310</v>
      </c>
      <c r="I670" s="253"/>
      <c r="K670" s="1380"/>
    </row>
    <row r="671" spans="1:11" ht="12.75" customHeight="1" thickBot="1">
      <c r="A671" s="2526" t="s">
        <v>9711</v>
      </c>
      <c r="B671" s="3000" t="s">
        <v>12472</v>
      </c>
      <c r="C671" s="3001"/>
      <c r="D671" s="3002"/>
      <c r="E671" s="2453">
        <v>50</v>
      </c>
      <c r="F671" s="1380">
        <v>3451</v>
      </c>
      <c r="G671" s="2425">
        <f t="shared" si="72"/>
        <v>3451</v>
      </c>
      <c r="H671" s="2425">
        <f>G671</f>
        <v>3451</v>
      </c>
      <c r="I671" s="2228"/>
      <c r="K671" s="1380"/>
    </row>
    <row r="672" spans="1:11" ht="12.75" customHeight="1">
      <c r="A672" s="2499"/>
      <c r="B672" s="2519"/>
      <c r="C672" s="2519"/>
      <c r="D672" s="2433"/>
      <c r="E672" s="2455"/>
      <c r="F672" s="2396"/>
      <c r="G672" s="2435"/>
      <c r="H672" s="2435"/>
      <c r="I672" s="2530"/>
      <c r="J672" s="2529"/>
      <c r="K672" s="1380"/>
    </row>
    <row r="673" spans="1:11" ht="12.75" customHeight="1" thickBot="1">
      <c r="A673" s="2470"/>
      <c r="B673" s="194"/>
      <c r="C673" s="194"/>
      <c r="D673" s="194"/>
      <c r="E673" s="194"/>
      <c r="F673" s="427"/>
      <c r="G673" s="2233"/>
      <c r="H673" s="194"/>
      <c r="I673" s="2023"/>
      <c r="K673" s="1380"/>
    </row>
    <row r="674" spans="1:11" ht="12.75" customHeight="1">
      <c r="A674" s="2967" t="s">
        <v>3926</v>
      </c>
      <c r="B674" s="2968"/>
      <c r="C674" s="2968"/>
      <c r="D674" s="2968"/>
      <c r="E674" s="2968"/>
      <c r="F674" s="2968"/>
      <c r="G674" s="2968"/>
      <c r="H674" s="319"/>
      <c r="I674" s="1086"/>
      <c r="K674" s="1380"/>
    </row>
    <row r="675" spans="1:11" ht="13.5" customHeight="1">
      <c r="A675" s="2970"/>
      <c r="B675" s="2971"/>
      <c r="C675" s="2971"/>
      <c r="D675" s="2971"/>
      <c r="E675" s="2971"/>
      <c r="F675" s="2971"/>
      <c r="G675" s="2971"/>
      <c r="H675" s="1084"/>
      <c r="I675" s="1085"/>
      <c r="K675" s="1380"/>
    </row>
    <row r="676" spans="1:11" ht="20">
      <c r="A676" s="2970"/>
      <c r="B676" s="2971"/>
      <c r="C676" s="2971"/>
      <c r="D676" s="2971"/>
      <c r="E676" s="2971"/>
      <c r="F676" s="2971"/>
      <c r="G676" s="2971"/>
      <c r="H676" s="1084"/>
      <c r="I676" s="1085"/>
      <c r="K676" s="1380"/>
    </row>
    <row r="677" spans="1:11" ht="20">
      <c r="A677" s="2970"/>
      <c r="B677" s="2971"/>
      <c r="C677" s="2971"/>
      <c r="D677" s="2971"/>
      <c r="E677" s="2971"/>
      <c r="F677" s="2971"/>
      <c r="G677" s="2971"/>
      <c r="H677" s="1084"/>
      <c r="I677" s="1085"/>
      <c r="K677" s="1380"/>
    </row>
    <row r="678" spans="1:11" ht="20">
      <c r="A678" s="2970"/>
      <c r="B678" s="2971"/>
      <c r="C678" s="2971"/>
      <c r="D678" s="2971"/>
      <c r="E678" s="2971"/>
      <c r="F678" s="2971"/>
      <c r="G678" s="2971"/>
      <c r="H678" s="1084"/>
      <c r="I678" s="1085"/>
      <c r="J678" s="1380"/>
    </row>
    <row r="679" spans="1:11" ht="20.5" thickBot="1">
      <c r="A679" s="2973"/>
      <c r="B679" s="2974"/>
      <c r="C679" s="2974"/>
      <c r="D679" s="2974"/>
      <c r="E679" s="2974"/>
      <c r="F679" s="2974"/>
      <c r="G679" s="2974"/>
      <c r="H679" s="1087"/>
      <c r="I679" s="1088"/>
    </row>
    <row r="680" spans="1:11" ht="31.5">
      <c r="A680" s="269" t="s">
        <v>1013</v>
      </c>
      <c r="B680" s="2947"/>
      <c r="C680" s="330" t="s">
        <v>3927</v>
      </c>
      <c r="D680" s="371" t="s">
        <v>1014</v>
      </c>
      <c r="E680" s="969" t="s">
        <v>2923</v>
      </c>
      <c r="F680" s="1364" t="s">
        <v>10023</v>
      </c>
      <c r="G680" s="1054" t="s">
        <v>2578</v>
      </c>
      <c r="H680" s="327" t="s">
        <v>493</v>
      </c>
      <c r="I680" s="138" t="s">
        <v>4003</v>
      </c>
    </row>
    <row r="681" spans="1:11" ht="13" thickBot="1">
      <c r="A681" s="227"/>
      <c r="B681" s="2948"/>
      <c r="C681" s="1782" t="s">
        <v>1657</v>
      </c>
      <c r="D681" s="317" t="s">
        <v>1657</v>
      </c>
      <c r="E681" s="306" t="s">
        <v>2428</v>
      </c>
      <c r="F681" s="1357" t="s">
        <v>264</v>
      </c>
      <c r="G681" s="152">
        <f>'Заказ, cкидки и курсы валют'!$I$12</f>
        <v>0</v>
      </c>
      <c r="H681" s="265"/>
      <c r="I681" s="147"/>
    </row>
    <row r="682" spans="1:11" ht="13">
      <c r="A682" s="259" t="s">
        <v>9713</v>
      </c>
      <c r="B682" s="261"/>
      <c r="C682" s="310">
        <v>0.5</v>
      </c>
      <c r="D682" s="948" t="s">
        <v>9811</v>
      </c>
      <c r="E682" s="978">
        <v>100</v>
      </c>
      <c r="F682" s="2396">
        <v>938</v>
      </c>
      <c r="G682" s="1176">
        <f>ROUND(F682*(1-$G$11),2)</f>
        <v>938</v>
      </c>
      <c r="H682" s="1176">
        <f>G682</f>
        <v>938</v>
      </c>
      <c r="I682" s="854"/>
      <c r="J682" s="1376"/>
      <c r="K682" s="1377"/>
    </row>
    <row r="683" spans="1:11" ht="13" hidden="1">
      <c r="A683" s="171" t="s">
        <v>9714</v>
      </c>
      <c r="B683" s="2185"/>
      <c r="C683" s="2107">
        <v>0.5</v>
      </c>
      <c r="D683" s="2077" t="s">
        <v>9712</v>
      </c>
      <c r="E683" s="2527">
        <v>1</v>
      </c>
      <c r="F683" s="1380">
        <v>36.719480536199995</v>
      </c>
      <c r="G683" s="2236">
        <f>ROUND(F683*(1-$G$11),2)</f>
        <v>36.72</v>
      </c>
      <c r="H683" s="2236">
        <f t="shared" ref="H683:H685" si="74">G683</f>
        <v>36.72</v>
      </c>
      <c r="I683" s="2528"/>
      <c r="J683" s="1376"/>
    </row>
    <row r="684" spans="1:11" ht="13" hidden="1">
      <c r="A684" s="1117" t="s">
        <v>9807</v>
      </c>
      <c r="B684" s="1305"/>
      <c r="C684" s="1306">
        <v>0.7</v>
      </c>
      <c r="D684" s="1326" t="s">
        <v>8367</v>
      </c>
      <c r="E684" s="1327">
        <v>1</v>
      </c>
      <c r="F684" s="1380">
        <v>20.504434680576004</v>
      </c>
      <c r="G684" s="2425">
        <f t="shared" ref="G684:G687" si="75">ROUND(F684*(1-$G$11),2)</f>
        <v>20.5</v>
      </c>
      <c r="H684" s="2236">
        <f t="shared" si="74"/>
        <v>20.5</v>
      </c>
      <c r="I684" s="1328"/>
      <c r="J684" s="1376"/>
    </row>
    <row r="685" spans="1:11" ht="13">
      <c r="A685" s="171" t="s">
        <v>11089</v>
      </c>
      <c r="B685" s="2185"/>
      <c r="C685" s="2107">
        <v>0.5</v>
      </c>
      <c r="D685" s="2077" t="s">
        <v>11090</v>
      </c>
      <c r="E685" s="2527">
        <v>100</v>
      </c>
      <c r="F685" s="1380">
        <v>1708</v>
      </c>
      <c r="G685" s="2425">
        <f t="shared" si="75"/>
        <v>1708</v>
      </c>
      <c r="H685" s="2236">
        <f t="shared" si="74"/>
        <v>1708</v>
      </c>
      <c r="I685" s="2528"/>
      <c r="J685" s="1376"/>
    </row>
    <row r="686" spans="1:11" ht="13">
      <c r="A686" s="2095" t="s">
        <v>10707</v>
      </c>
      <c r="B686" s="2224"/>
      <c r="C686" s="2107">
        <v>0.8</v>
      </c>
      <c r="D686" s="2077" t="s">
        <v>8367</v>
      </c>
      <c r="E686" s="2527">
        <v>100</v>
      </c>
      <c r="F686" s="1380">
        <v>1797.6</v>
      </c>
      <c r="G686" s="2425">
        <f t="shared" si="75"/>
        <v>1797.6</v>
      </c>
      <c r="H686" s="2425">
        <f>G686</f>
        <v>1797.6</v>
      </c>
      <c r="I686" s="2228"/>
      <c r="J686" s="1376"/>
    </row>
    <row r="687" spans="1:11" ht="13.5" thickBot="1">
      <c r="A687" s="186" t="s">
        <v>9810</v>
      </c>
      <c r="B687" s="1290"/>
      <c r="C687" s="142">
        <v>0.9</v>
      </c>
      <c r="D687" s="954" t="s">
        <v>9811</v>
      </c>
      <c r="E687" s="245">
        <v>100</v>
      </c>
      <c r="F687" s="2398">
        <v>1890</v>
      </c>
      <c r="G687" s="1184">
        <f t="shared" si="75"/>
        <v>1890</v>
      </c>
      <c r="H687" s="1184">
        <f>G687</f>
        <v>1890</v>
      </c>
      <c r="I687" s="254"/>
      <c r="J687" s="1376"/>
    </row>
    <row r="780" spans="6:6">
      <c r="F780" s="421">
        <f>$E$780*(1-$F$766)</f>
        <v>0</v>
      </c>
    </row>
  </sheetData>
  <mergeCells count="45">
    <mergeCell ref="B666:D667"/>
    <mergeCell ref="B668:D668"/>
    <mergeCell ref="B670:D670"/>
    <mergeCell ref="B671:D671"/>
    <mergeCell ref="A623:I628"/>
    <mergeCell ref="A642:H646"/>
    <mergeCell ref="C346:I351"/>
    <mergeCell ref="C464:I469"/>
    <mergeCell ref="C479:I484"/>
    <mergeCell ref="C503:I508"/>
    <mergeCell ref="C518:I520"/>
    <mergeCell ref="C527:I532"/>
    <mergeCell ref="A543:I548"/>
    <mergeCell ref="C576:I581"/>
    <mergeCell ref="A599:I604"/>
    <mergeCell ref="A611:I615"/>
    <mergeCell ref="A560:I565"/>
    <mergeCell ref="C318:I323"/>
    <mergeCell ref="C333:I338"/>
    <mergeCell ref="C92:I97"/>
    <mergeCell ref="C108:I113"/>
    <mergeCell ref="C125:I130"/>
    <mergeCell ref="H149:H150"/>
    <mergeCell ref="C143:I148"/>
    <mergeCell ref="C231:I236"/>
    <mergeCell ref="C287:I292"/>
    <mergeCell ref="H98:H99"/>
    <mergeCell ref="H114:H115"/>
    <mergeCell ref="H131:H132"/>
    <mergeCell ref="B680:B681"/>
    <mergeCell ref="J1:L1"/>
    <mergeCell ref="A1:I1"/>
    <mergeCell ref="H30:H31"/>
    <mergeCell ref="H86:H87"/>
    <mergeCell ref="H10:H11"/>
    <mergeCell ref="H44:H45"/>
    <mergeCell ref="H54:H55"/>
    <mergeCell ref="A4:I9"/>
    <mergeCell ref="A24:I29"/>
    <mergeCell ref="A38:I43"/>
    <mergeCell ref="A49:I53"/>
    <mergeCell ref="A70:I74"/>
    <mergeCell ref="A81:I85"/>
    <mergeCell ref="A660:H665"/>
    <mergeCell ref="A674:G679"/>
  </mergeCells>
  <phoneticPr fontId="0" type="noConversion"/>
  <hyperlinks>
    <hyperlink ref="A1:I1" location="ОГЛАВЛЕНИЕ!R1C1" display="Нажмите ЗДЕСЬ для возврата в оглавление " xr:uid="{00000000-0004-0000-0F00-000000000000}"/>
  </hyperlinks>
  <pageMargins left="0.25" right="0.25" top="0.75" bottom="0.75" header="0.3" footer="0.3"/>
  <pageSetup paperSize="9"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1">
    <tabColor rgb="FFFFFF00"/>
  </sheetPr>
  <dimension ref="A1:K1478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64" sqref="J164"/>
    </sheetView>
  </sheetViews>
  <sheetFormatPr defaultRowHeight="12.5"/>
  <cols>
    <col min="1" max="1" width="13" customWidth="1"/>
    <col min="2" max="2" width="18.453125" customWidth="1"/>
    <col min="3" max="3" width="12.1796875" customWidth="1"/>
    <col min="4" max="4" width="13.54296875" customWidth="1"/>
    <col min="5" max="5" width="9" style="477" hidden="1" customWidth="1"/>
    <col min="6" max="6" width="13.453125" customWidth="1"/>
    <col min="7" max="7" width="14.453125" customWidth="1"/>
    <col min="8" max="8" width="13.54296875" customWidth="1"/>
    <col min="10" max="10" width="12" customWidth="1"/>
  </cols>
  <sheetData>
    <row r="1" spans="1:11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91" t="s">
        <v>12705</v>
      </c>
      <c r="J1" s="2891"/>
      <c r="K1" s="2891"/>
    </row>
    <row r="2" spans="1:11" ht="30">
      <c r="A2" s="123" t="s">
        <v>3740</v>
      </c>
      <c r="B2" s="123"/>
      <c r="C2" s="123"/>
      <c r="D2" s="123"/>
      <c r="E2" s="424"/>
      <c r="F2" s="126"/>
      <c r="G2" s="127"/>
      <c r="H2" s="126"/>
    </row>
    <row r="3" spans="1:11" ht="13" thickBot="1"/>
    <row r="4" spans="1:11" ht="21.75" customHeight="1">
      <c r="A4" s="190"/>
      <c r="B4" s="3003" t="s">
        <v>4593</v>
      </c>
      <c r="C4" s="3003"/>
      <c r="D4" s="3003"/>
      <c r="E4" s="3003"/>
      <c r="F4" s="3003"/>
      <c r="G4" s="3003"/>
      <c r="H4" s="3004"/>
    </row>
    <row r="5" spans="1:11" ht="17.5">
      <c r="A5" s="191"/>
      <c r="B5" s="16"/>
      <c r="C5" s="1167"/>
      <c r="D5" s="1167"/>
      <c r="E5" s="1796" t="s">
        <v>4594</v>
      </c>
      <c r="F5" s="217"/>
      <c r="G5" s="16"/>
      <c r="H5" s="220"/>
    </row>
    <row r="6" spans="1:11" ht="13">
      <c r="A6" s="191"/>
      <c r="B6" s="16"/>
      <c r="C6" s="144"/>
      <c r="D6" s="144"/>
      <c r="E6" s="465"/>
      <c r="F6" s="71"/>
      <c r="G6" s="133"/>
      <c r="H6" s="132"/>
    </row>
    <row r="7" spans="1:11" ht="13">
      <c r="A7" s="191"/>
      <c r="B7" s="16"/>
      <c r="C7" s="144"/>
      <c r="D7" s="144"/>
      <c r="E7" s="465"/>
      <c r="F7" s="71"/>
      <c r="G7" s="133"/>
      <c r="H7" s="132"/>
    </row>
    <row r="8" spans="1:11" ht="13">
      <c r="A8" s="191"/>
      <c r="B8" s="16"/>
      <c r="C8" s="144"/>
      <c r="D8" s="144"/>
      <c r="E8" s="465"/>
      <c r="F8" s="71"/>
      <c r="G8" s="133"/>
      <c r="H8" s="132"/>
    </row>
    <row r="9" spans="1:11" ht="13.5" thickBot="1">
      <c r="A9" s="192"/>
      <c r="B9" s="136"/>
      <c r="C9" s="145"/>
      <c r="D9" s="145"/>
      <c r="E9" s="467"/>
      <c r="F9" s="74"/>
      <c r="G9" s="135"/>
      <c r="H9" s="137"/>
    </row>
    <row r="10" spans="1:11" ht="31.5" customHeight="1">
      <c r="A10" s="156" t="s">
        <v>1013</v>
      </c>
      <c r="B10" s="312" t="s">
        <v>1014</v>
      </c>
      <c r="C10" s="373" t="s">
        <v>3738</v>
      </c>
      <c r="D10" s="373" t="s">
        <v>2923</v>
      </c>
      <c r="E10" s="1867" t="s">
        <v>3737</v>
      </c>
      <c r="F10" s="159" t="s">
        <v>2578</v>
      </c>
      <c r="G10" s="2873" t="s">
        <v>493</v>
      </c>
      <c r="H10" s="160" t="s">
        <v>4003</v>
      </c>
    </row>
    <row r="11" spans="1:11" ht="17.25" customHeight="1" thickBot="1">
      <c r="A11" s="156"/>
      <c r="B11" s="312"/>
      <c r="C11" s="373" t="s">
        <v>3036</v>
      </c>
      <c r="D11" s="374" t="s">
        <v>2428</v>
      </c>
      <c r="E11" s="2213" t="s">
        <v>264</v>
      </c>
      <c r="F11" s="2214">
        <f>'Заказ, cкидки и курсы валют'!$I$12</f>
        <v>0</v>
      </c>
      <c r="G11" s="2869"/>
      <c r="H11" s="252"/>
    </row>
    <row r="12" spans="1:11" ht="13">
      <c r="A12" s="2682" t="s">
        <v>4397</v>
      </c>
      <c r="B12" s="2689" t="s">
        <v>612</v>
      </c>
      <c r="C12" s="2654">
        <v>40</v>
      </c>
      <c r="D12" s="2689">
        <v>100</v>
      </c>
      <c r="E12" s="2093">
        <v>431.2</v>
      </c>
      <c r="F12" s="2684">
        <f>ROUND(E12*(1-$F$11),2)</f>
        <v>431.2</v>
      </c>
      <c r="G12" s="2685">
        <f>F12</f>
        <v>431.2</v>
      </c>
      <c r="H12" s="2686"/>
      <c r="I12" s="1813"/>
    </row>
    <row r="13" spans="1:11" ht="13.5" thickBot="1">
      <c r="A13" s="186" t="s">
        <v>4398</v>
      </c>
      <c r="B13" s="213" t="s">
        <v>613</v>
      </c>
      <c r="C13" s="18">
        <v>20</v>
      </c>
      <c r="D13" s="213">
        <v>100</v>
      </c>
      <c r="E13" s="2013">
        <v>741.16</v>
      </c>
      <c r="F13" s="1129">
        <f>ROUND(E13*(1-$F$11),2)</f>
        <v>741.16</v>
      </c>
      <c r="G13" s="950">
        <f>F13</f>
        <v>741.16</v>
      </c>
      <c r="H13" s="170"/>
      <c r="I13" s="1813"/>
    </row>
    <row r="14" spans="1:11" ht="11.25" customHeight="1" thickBot="1">
      <c r="I14" s="1813"/>
    </row>
    <row r="15" spans="1:11" ht="23.5" customHeight="1">
      <c r="A15" s="190"/>
      <c r="B15" s="3003" t="s">
        <v>4593</v>
      </c>
      <c r="C15" s="3003"/>
      <c r="D15" s="3003"/>
      <c r="E15" s="3003"/>
      <c r="F15" s="3003"/>
      <c r="G15" s="3003"/>
      <c r="H15" s="3004"/>
      <c r="I15" s="1813"/>
    </row>
    <row r="16" spans="1:11" ht="17.5">
      <c r="A16" s="191"/>
      <c r="B16" s="16"/>
      <c r="C16" s="1167"/>
      <c r="D16" s="1167"/>
      <c r="E16" s="1796" t="s">
        <v>4595</v>
      </c>
      <c r="F16" s="217"/>
      <c r="G16" s="16"/>
      <c r="H16" s="220"/>
      <c r="I16" s="1813"/>
    </row>
    <row r="17" spans="1:9" ht="13">
      <c r="A17" s="191"/>
      <c r="B17" s="16"/>
      <c r="C17" s="144"/>
      <c r="D17" s="144"/>
      <c r="E17" s="465"/>
      <c r="F17" s="71"/>
      <c r="G17" s="133"/>
      <c r="H17" s="132"/>
      <c r="I17" s="1813"/>
    </row>
    <row r="18" spans="1:9" ht="13">
      <c r="A18" s="191"/>
      <c r="B18" s="16"/>
      <c r="C18" s="144"/>
      <c r="D18" s="144"/>
      <c r="E18" s="465"/>
      <c r="F18" s="71"/>
      <c r="G18" s="133"/>
      <c r="H18" s="132"/>
      <c r="I18" s="1813"/>
    </row>
    <row r="19" spans="1:9" ht="13">
      <c r="A19" s="191"/>
      <c r="B19" s="16"/>
      <c r="C19" s="144"/>
      <c r="D19" s="144"/>
      <c r="E19" s="465"/>
      <c r="F19" s="71"/>
      <c r="G19" s="133"/>
      <c r="H19" s="132"/>
      <c r="I19" s="1813"/>
    </row>
    <row r="20" spans="1:9" ht="13.5" thickBot="1">
      <c r="A20" s="192"/>
      <c r="B20" s="136"/>
      <c r="C20" s="145"/>
      <c r="D20" s="145"/>
      <c r="E20" s="467"/>
      <c r="F20" s="74"/>
      <c r="G20" s="135"/>
      <c r="H20" s="137"/>
      <c r="I20" s="1813"/>
    </row>
    <row r="21" spans="1:9" ht="32.25" customHeight="1">
      <c r="A21" s="156" t="s">
        <v>1013</v>
      </c>
      <c r="B21" s="312" t="s">
        <v>1014</v>
      </c>
      <c r="C21" s="373" t="s">
        <v>3738</v>
      </c>
      <c r="D21" s="373" t="s">
        <v>2923</v>
      </c>
      <c r="E21" s="1867" t="s">
        <v>3737</v>
      </c>
      <c r="F21" s="159" t="s">
        <v>2578</v>
      </c>
      <c r="G21" s="2873" t="s">
        <v>493</v>
      </c>
      <c r="H21" s="160" t="s">
        <v>4003</v>
      </c>
      <c r="I21" s="1813"/>
    </row>
    <row r="22" spans="1:9" ht="17.25" customHeight="1" thickBot="1">
      <c r="A22" s="156"/>
      <c r="B22" s="312"/>
      <c r="C22" s="373" t="s">
        <v>3036</v>
      </c>
      <c r="D22" s="374" t="s">
        <v>2428</v>
      </c>
      <c r="E22" s="2213" t="s">
        <v>264</v>
      </c>
      <c r="F22" s="2214">
        <f>'Заказ, cкидки и курсы валют'!$I$12</f>
        <v>0</v>
      </c>
      <c r="G22" s="2869"/>
      <c r="H22" s="252"/>
      <c r="I22" s="1813"/>
    </row>
    <row r="23" spans="1:9" ht="13">
      <c r="A23" s="2682" t="s">
        <v>4399</v>
      </c>
      <c r="B23" s="2689" t="s">
        <v>612</v>
      </c>
      <c r="C23" s="2654">
        <v>40</v>
      </c>
      <c r="D23" s="2689">
        <v>100</v>
      </c>
      <c r="E23" s="2093">
        <v>431.2</v>
      </c>
      <c r="F23" s="2684">
        <f>ROUND(E23*(1-$F$11),2)</f>
        <v>431.2</v>
      </c>
      <c r="G23" s="2685">
        <f>F23</f>
        <v>431.2</v>
      </c>
      <c r="H23" s="2686"/>
      <c r="I23" s="1813"/>
    </row>
    <row r="24" spans="1:9" ht="13.5" thickBot="1">
      <c r="A24" s="186" t="s">
        <v>4400</v>
      </c>
      <c r="B24" s="213" t="s">
        <v>613</v>
      </c>
      <c r="C24" s="18">
        <v>20</v>
      </c>
      <c r="D24" s="213">
        <v>100</v>
      </c>
      <c r="E24" s="2013">
        <v>741.16</v>
      </c>
      <c r="F24" s="1129">
        <f>ROUND(E24*(1-$F$11),2)</f>
        <v>741.16</v>
      </c>
      <c r="G24" s="950">
        <f>F24</f>
        <v>741.16</v>
      </c>
      <c r="H24" s="170"/>
      <c r="I24" s="1813"/>
    </row>
    <row r="25" spans="1:9" ht="11.25" customHeight="1" thickBot="1">
      <c r="I25" s="1813"/>
    </row>
    <row r="26" spans="1:9" ht="17.5">
      <c r="A26" s="190"/>
      <c r="B26" s="128"/>
      <c r="C26" s="1166" t="s">
        <v>4596</v>
      </c>
      <c r="D26" s="1166"/>
      <c r="E26" s="1799"/>
      <c r="F26" s="1166"/>
      <c r="G26" s="1166"/>
      <c r="H26" s="219"/>
      <c r="I26" s="1813"/>
    </row>
    <row r="27" spans="1:9" ht="17.5">
      <c r="A27" s="191"/>
      <c r="B27" s="16"/>
      <c r="C27" s="1167"/>
      <c r="D27" s="1167"/>
      <c r="E27" s="1796" t="s">
        <v>4594</v>
      </c>
      <c r="F27" s="217"/>
      <c r="G27" s="16"/>
      <c r="H27" s="220"/>
      <c r="I27" s="1813"/>
    </row>
    <row r="28" spans="1:9" ht="13">
      <c r="A28" s="191"/>
      <c r="B28" s="16"/>
      <c r="C28" s="144"/>
      <c r="D28" s="144"/>
      <c r="E28" s="465"/>
      <c r="F28" s="71"/>
      <c r="G28" s="133"/>
      <c r="H28" s="132"/>
      <c r="I28" s="1813"/>
    </row>
    <row r="29" spans="1:9" ht="13">
      <c r="A29" s="191"/>
      <c r="B29" s="16"/>
      <c r="C29" s="144"/>
      <c r="D29" s="144"/>
      <c r="E29" s="465"/>
      <c r="F29" s="71"/>
      <c r="G29" s="133"/>
      <c r="H29" s="132"/>
      <c r="I29" s="1813"/>
    </row>
    <row r="30" spans="1:9" ht="13">
      <c r="A30" s="191"/>
      <c r="B30" s="16"/>
      <c r="C30" s="144"/>
      <c r="D30" s="144"/>
      <c r="E30" s="465"/>
      <c r="F30" s="71"/>
      <c r="G30" s="133"/>
      <c r="H30" s="132"/>
      <c r="I30" s="1813"/>
    </row>
    <row r="31" spans="1:9" ht="13.5" thickBot="1">
      <c r="A31" s="192"/>
      <c r="B31" s="136"/>
      <c r="C31" s="145"/>
      <c r="D31" s="145"/>
      <c r="E31" s="467"/>
      <c r="F31" s="74"/>
      <c r="G31" s="135"/>
      <c r="H31" s="137"/>
      <c r="I31" s="1813"/>
    </row>
    <row r="32" spans="1:9" ht="31.5" customHeight="1">
      <c r="A32" s="156" t="s">
        <v>1013</v>
      </c>
      <c r="B32" s="312" t="s">
        <v>1014</v>
      </c>
      <c r="C32" s="373" t="s">
        <v>3738</v>
      </c>
      <c r="D32" s="373" t="s">
        <v>2923</v>
      </c>
      <c r="E32" s="1867" t="s">
        <v>3737</v>
      </c>
      <c r="F32" s="159" t="s">
        <v>2578</v>
      </c>
      <c r="G32" s="2873" t="s">
        <v>493</v>
      </c>
      <c r="H32" s="160" t="s">
        <v>4003</v>
      </c>
      <c r="I32" s="1813"/>
    </row>
    <row r="33" spans="1:9" ht="17.25" customHeight="1" thickBot="1">
      <c r="A33" s="156"/>
      <c r="B33" s="312"/>
      <c r="C33" s="373" t="s">
        <v>3036</v>
      </c>
      <c r="D33" s="374" t="s">
        <v>2428</v>
      </c>
      <c r="E33" s="2213" t="s">
        <v>3997</v>
      </c>
      <c r="F33" s="2214">
        <f>'Заказ, cкидки и курсы валют'!$I$12</f>
        <v>0</v>
      </c>
      <c r="G33" s="2869"/>
      <c r="H33" s="252"/>
      <c r="I33" s="1813"/>
    </row>
    <row r="34" spans="1:9" ht="13">
      <c r="A34" s="2682" t="s">
        <v>1262</v>
      </c>
      <c r="B34" s="2690" t="s">
        <v>612</v>
      </c>
      <c r="C34" s="2683">
        <v>40</v>
      </c>
      <c r="D34" s="2690">
        <v>1000</v>
      </c>
      <c r="E34" s="2093">
        <v>1590.12</v>
      </c>
      <c r="F34" s="2684">
        <f>ROUND(E34*(1-$F$11),2)</f>
        <v>1590.12</v>
      </c>
      <c r="G34" s="2685">
        <f>F34</f>
        <v>1590.12</v>
      </c>
      <c r="H34" s="2686"/>
      <c r="I34" s="1813"/>
    </row>
    <row r="35" spans="1:9" ht="13">
      <c r="A35" s="171" t="s">
        <v>1263</v>
      </c>
      <c r="B35" s="2237" t="s">
        <v>613</v>
      </c>
      <c r="C35" s="2176">
        <v>20</v>
      </c>
      <c r="D35" s="2237">
        <v>500</v>
      </c>
      <c r="E35" s="447">
        <v>1846.6</v>
      </c>
      <c r="F35" s="2080">
        <f t="shared" ref="F35:F36" si="0">ROUND(E35*(1-$F$11),2)</f>
        <v>1846.6</v>
      </c>
      <c r="G35" s="2191">
        <f t="shared" ref="G35:G36" si="1">F35</f>
        <v>1846.6</v>
      </c>
      <c r="H35" s="2091"/>
      <c r="I35" s="1813"/>
    </row>
    <row r="36" spans="1:9" ht="13.5" thickBot="1">
      <c r="A36" s="186" t="s">
        <v>4401</v>
      </c>
      <c r="B36" s="211" t="s">
        <v>3038</v>
      </c>
      <c r="C36" s="214">
        <v>20</v>
      </c>
      <c r="D36" s="214">
        <v>500</v>
      </c>
      <c r="E36" s="2013">
        <v>1419.04</v>
      </c>
      <c r="F36" s="1129">
        <f t="shared" si="0"/>
        <v>1419.04</v>
      </c>
      <c r="G36" s="950">
        <f t="shared" si="1"/>
        <v>1419.04</v>
      </c>
      <c r="H36" s="170"/>
      <c r="I36" s="1813"/>
    </row>
    <row r="37" spans="1:9" ht="11.25" customHeight="1" thickBot="1">
      <c r="I37" s="1813"/>
    </row>
    <row r="38" spans="1:9" ht="17.5">
      <c r="A38" s="190"/>
      <c r="B38" s="128"/>
      <c r="C38" s="1166" t="s">
        <v>4596</v>
      </c>
      <c r="D38" s="1166"/>
      <c r="E38" s="1799"/>
      <c r="F38" s="1166"/>
      <c r="G38" s="1166"/>
      <c r="H38" s="219"/>
      <c r="I38" s="1813"/>
    </row>
    <row r="39" spans="1:9" ht="17.5">
      <c r="A39" s="191"/>
      <c r="B39" s="16"/>
      <c r="C39" s="1167"/>
      <c r="D39" s="1167"/>
      <c r="E39" s="1796" t="s">
        <v>4391</v>
      </c>
      <c r="F39" s="217"/>
      <c r="G39" s="16"/>
      <c r="H39" s="220"/>
      <c r="I39" s="1813"/>
    </row>
    <row r="40" spans="1:9" ht="13">
      <c r="A40" s="191"/>
      <c r="B40" s="16"/>
      <c r="C40" s="144"/>
      <c r="D40" s="144"/>
      <c r="E40" s="465"/>
      <c r="F40" s="71"/>
      <c r="G40" s="133"/>
      <c r="H40" s="132"/>
      <c r="I40" s="1813"/>
    </row>
    <row r="41" spans="1:9" ht="13">
      <c r="A41" s="191"/>
      <c r="B41" s="16"/>
      <c r="C41" s="144"/>
      <c r="D41" s="144"/>
      <c r="E41" s="465"/>
      <c r="F41" s="71"/>
      <c r="G41" s="133"/>
      <c r="H41" s="132"/>
      <c r="I41" s="1813"/>
    </row>
    <row r="42" spans="1:9" ht="13">
      <c r="A42" s="191"/>
      <c r="B42" s="16"/>
      <c r="C42" s="144"/>
      <c r="D42" s="144"/>
      <c r="E42" s="465"/>
      <c r="F42" s="71"/>
      <c r="G42" s="133"/>
      <c r="H42" s="132"/>
      <c r="I42" s="1813"/>
    </row>
    <row r="43" spans="1:9" ht="13.5" thickBot="1">
      <c r="A43" s="192"/>
      <c r="B43" s="136"/>
      <c r="C43" s="145"/>
      <c r="D43" s="145"/>
      <c r="E43" s="467"/>
      <c r="F43" s="74"/>
      <c r="G43" s="135"/>
      <c r="H43" s="137"/>
      <c r="I43" s="1813"/>
    </row>
    <row r="44" spans="1:9" ht="32.25" customHeight="1">
      <c r="A44" s="156" t="s">
        <v>1013</v>
      </c>
      <c r="B44" s="312" t="s">
        <v>1014</v>
      </c>
      <c r="C44" s="373" t="s">
        <v>3738</v>
      </c>
      <c r="D44" s="373" t="s">
        <v>2923</v>
      </c>
      <c r="E44" s="1867" t="s">
        <v>3737</v>
      </c>
      <c r="F44" s="159" t="s">
        <v>2578</v>
      </c>
      <c r="G44" s="2873" t="s">
        <v>493</v>
      </c>
      <c r="H44" s="160" t="s">
        <v>4003</v>
      </c>
      <c r="I44" s="1813"/>
    </row>
    <row r="45" spans="1:9" ht="16" customHeight="1" thickBot="1">
      <c r="A45" s="156"/>
      <c r="B45" s="312"/>
      <c r="C45" s="373" t="s">
        <v>3036</v>
      </c>
      <c r="D45" s="374" t="s">
        <v>2428</v>
      </c>
      <c r="E45" s="2213" t="s">
        <v>264</v>
      </c>
      <c r="F45" s="2214">
        <f>'Заказ, cкидки и курсы валют'!$I$12</f>
        <v>0</v>
      </c>
      <c r="G45" s="2869"/>
      <c r="H45" s="252"/>
      <c r="I45" s="1813"/>
    </row>
    <row r="46" spans="1:9" ht="13">
      <c r="A46" s="2682" t="s">
        <v>1264</v>
      </c>
      <c r="B46" s="2690" t="s">
        <v>612</v>
      </c>
      <c r="C46" s="2683">
        <v>40</v>
      </c>
      <c r="D46" s="2690">
        <v>1000</v>
      </c>
      <c r="E46" s="2093">
        <v>1590.12</v>
      </c>
      <c r="F46" s="2684">
        <f>ROUND(E46*(1-$F$11),2)</f>
        <v>1590.12</v>
      </c>
      <c r="G46" s="2685">
        <f>F46</f>
        <v>1590.12</v>
      </c>
      <c r="H46" s="2686"/>
      <c r="I46" s="1813"/>
    </row>
    <row r="47" spans="1:9" ht="13">
      <c r="A47" s="171" t="s">
        <v>1265</v>
      </c>
      <c r="B47" s="2237" t="s">
        <v>613</v>
      </c>
      <c r="C47" s="2176">
        <v>20</v>
      </c>
      <c r="D47" s="2237">
        <v>500</v>
      </c>
      <c r="E47" s="447">
        <v>1846.6</v>
      </c>
      <c r="F47" s="2080">
        <f t="shared" ref="F47:F48" si="2">ROUND(E47*(1-$F$11),2)</f>
        <v>1846.6</v>
      </c>
      <c r="G47" s="2191">
        <f t="shared" ref="G47:G48" si="3">F47</f>
        <v>1846.6</v>
      </c>
      <c r="H47" s="2091"/>
      <c r="I47" s="1813"/>
    </row>
    <row r="48" spans="1:9" ht="13.5" thickBot="1">
      <c r="A48" s="186" t="s">
        <v>4402</v>
      </c>
      <c r="B48" s="211" t="s">
        <v>3038</v>
      </c>
      <c r="C48" s="214">
        <v>20</v>
      </c>
      <c r="D48" s="214">
        <v>500</v>
      </c>
      <c r="E48" s="2013">
        <v>1419.04</v>
      </c>
      <c r="F48" s="1129">
        <f t="shared" si="2"/>
        <v>1419.04</v>
      </c>
      <c r="G48" s="950">
        <f t="shared" si="3"/>
        <v>1419.04</v>
      </c>
      <c r="H48" s="170"/>
      <c r="I48" s="1813"/>
    </row>
    <row r="49" spans="1:9" ht="11.25" customHeight="1" thickBot="1">
      <c r="I49" s="1813"/>
    </row>
    <row r="50" spans="1:9" ht="17.5">
      <c r="A50" s="190"/>
      <c r="B50" s="128"/>
      <c r="C50" s="1166" t="s">
        <v>4597</v>
      </c>
      <c r="D50" s="1166"/>
      <c r="E50" s="1799"/>
      <c r="F50" s="1166"/>
      <c r="G50" s="128"/>
      <c r="H50" s="219"/>
      <c r="I50" s="1813"/>
    </row>
    <row r="51" spans="1:9" ht="13">
      <c r="A51" s="191"/>
      <c r="B51" s="16"/>
      <c r="C51" s="144"/>
      <c r="D51" s="144"/>
      <c r="E51" s="465"/>
      <c r="F51" s="71"/>
      <c r="G51" s="133"/>
      <c r="H51" s="132"/>
      <c r="I51" s="1813"/>
    </row>
    <row r="52" spans="1:9" ht="13">
      <c r="A52" s="191"/>
      <c r="B52" s="16"/>
      <c r="C52" s="144"/>
      <c r="D52" s="144"/>
      <c r="E52" s="465"/>
      <c r="F52" s="71"/>
      <c r="G52" s="133"/>
      <c r="H52" s="132"/>
      <c r="I52" s="1813"/>
    </row>
    <row r="53" spans="1:9" ht="13">
      <c r="A53" s="191"/>
      <c r="B53" s="16"/>
      <c r="C53" s="144"/>
      <c r="D53" s="144"/>
      <c r="E53" s="465"/>
      <c r="F53" s="71"/>
      <c r="G53" s="133"/>
      <c r="H53" s="132"/>
      <c r="I53" s="1813"/>
    </row>
    <row r="54" spans="1:9" ht="13.5" thickBot="1">
      <c r="A54" s="192"/>
      <c r="B54" s="136"/>
      <c r="C54" s="145"/>
      <c r="D54" s="145"/>
      <c r="E54" s="467"/>
      <c r="F54" s="74"/>
      <c r="G54" s="135"/>
      <c r="H54" s="137"/>
      <c r="I54" s="1813"/>
    </row>
    <row r="55" spans="1:9" ht="31.5" customHeight="1">
      <c r="A55" s="156" t="s">
        <v>1013</v>
      </c>
      <c r="B55" s="312" t="s">
        <v>1014</v>
      </c>
      <c r="C55" s="373" t="s">
        <v>3738</v>
      </c>
      <c r="D55" s="373" t="s">
        <v>2923</v>
      </c>
      <c r="E55" s="1867" t="s">
        <v>3737</v>
      </c>
      <c r="F55" s="159" t="s">
        <v>2578</v>
      </c>
      <c r="G55" s="2873" t="s">
        <v>493</v>
      </c>
      <c r="H55" s="160" t="s">
        <v>4003</v>
      </c>
      <c r="I55" s="1813"/>
    </row>
    <row r="56" spans="1:9" ht="16.5" customHeight="1" thickBot="1">
      <c r="A56" s="156"/>
      <c r="B56" s="312"/>
      <c r="C56" s="373" t="s">
        <v>3036</v>
      </c>
      <c r="D56" s="374" t="s">
        <v>2428</v>
      </c>
      <c r="E56" s="2213" t="s">
        <v>264</v>
      </c>
      <c r="F56" s="2214">
        <f>'Заказ, cкидки и курсы валют'!$I$12</f>
        <v>0</v>
      </c>
      <c r="G56" s="2869"/>
      <c r="H56" s="252"/>
      <c r="I56" s="1813"/>
    </row>
    <row r="57" spans="1:9" ht="13">
      <c r="A57" s="2682" t="s">
        <v>1266</v>
      </c>
      <c r="B57" s="2689" t="s">
        <v>609</v>
      </c>
      <c r="C57" s="2654">
        <v>20</v>
      </c>
      <c r="D57" s="2690">
        <v>500</v>
      </c>
      <c r="E57" s="2093">
        <v>1295.56</v>
      </c>
      <c r="F57" s="2684">
        <f>ROUND(E57*(1-$F$11),2)</f>
        <v>1295.56</v>
      </c>
      <c r="G57" s="2685">
        <f>F57</f>
        <v>1295.56</v>
      </c>
      <c r="H57" s="2686"/>
      <c r="I57" s="1813"/>
    </row>
    <row r="58" spans="1:9" ht="13.5" thickBot="1">
      <c r="A58" s="186" t="s">
        <v>1267</v>
      </c>
      <c r="B58" s="213" t="s">
        <v>1303</v>
      </c>
      <c r="C58" s="18">
        <v>12</v>
      </c>
      <c r="D58" s="211">
        <v>500</v>
      </c>
      <c r="E58" s="2013">
        <v>2706.2</v>
      </c>
      <c r="F58" s="1129">
        <f>ROUND(E58*(1-$F$11),2)</f>
        <v>2706.2</v>
      </c>
      <c r="G58" s="950">
        <f>F58</f>
        <v>2706.2</v>
      </c>
      <c r="H58" s="170"/>
      <c r="I58" s="1813"/>
    </row>
    <row r="59" spans="1:9" ht="11.25" customHeight="1" thickBot="1">
      <c r="I59" s="1813"/>
    </row>
    <row r="60" spans="1:9" ht="17.5">
      <c r="A60" s="190"/>
      <c r="B60" s="1166" t="s">
        <v>505</v>
      </c>
      <c r="C60" s="1166"/>
      <c r="D60" s="1166"/>
      <c r="E60" s="1799"/>
      <c r="F60" s="1166"/>
      <c r="G60" s="107"/>
      <c r="H60" s="68"/>
      <c r="I60" s="1813"/>
    </row>
    <row r="61" spans="1:9" ht="17.5">
      <c r="A61" s="191"/>
      <c r="B61" s="1167"/>
      <c r="C61" s="1167"/>
      <c r="D61" s="1167" t="s">
        <v>506</v>
      </c>
      <c r="E61" s="1796"/>
      <c r="F61" s="217"/>
      <c r="G61" s="217"/>
      <c r="H61" s="132"/>
      <c r="I61" s="1813"/>
    </row>
    <row r="62" spans="1:9" ht="13">
      <c r="A62" s="191"/>
      <c r="B62" s="16"/>
      <c r="C62" s="144"/>
      <c r="D62" s="144"/>
      <c r="E62" s="465"/>
      <c r="F62" s="71"/>
      <c r="G62" s="133"/>
      <c r="H62" s="132"/>
      <c r="I62" s="1813"/>
    </row>
    <row r="63" spans="1:9" ht="13">
      <c r="A63" s="191"/>
      <c r="B63" s="16"/>
      <c r="C63" s="144"/>
      <c r="D63" s="144"/>
      <c r="E63" s="465"/>
      <c r="F63" s="71"/>
      <c r="G63" s="133"/>
      <c r="H63" s="132"/>
      <c r="I63" s="1813"/>
    </row>
    <row r="64" spans="1:9" ht="13">
      <c r="A64" s="191"/>
      <c r="B64" s="16"/>
      <c r="C64" s="144"/>
      <c r="D64" s="144"/>
      <c r="E64" s="465"/>
      <c r="F64" s="71"/>
      <c r="G64" s="133"/>
      <c r="H64" s="132"/>
      <c r="I64" s="1813"/>
    </row>
    <row r="65" spans="1:9" ht="13.5" thickBot="1">
      <c r="A65" s="192"/>
      <c r="B65" s="136"/>
      <c r="C65" s="145"/>
      <c r="D65" s="145"/>
      <c r="E65" s="467"/>
      <c r="F65" s="74"/>
      <c r="G65" s="135"/>
      <c r="H65" s="137"/>
      <c r="I65" s="1813"/>
    </row>
    <row r="66" spans="1:9" ht="31.5" customHeight="1">
      <c r="A66" s="156" t="s">
        <v>1013</v>
      </c>
      <c r="B66" s="312" t="s">
        <v>1014</v>
      </c>
      <c r="C66" s="373" t="s">
        <v>3738</v>
      </c>
      <c r="D66" s="373" t="s">
        <v>2923</v>
      </c>
      <c r="E66" s="1867" t="s">
        <v>3737</v>
      </c>
      <c r="F66" s="159" t="s">
        <v>2578</v>
      </c>
      <c r="G66" s="2873" t="s">
        <v>493</v>
      </c>
      <c r="H66" s="160" t="s">
        <v>4003</v>
      </c>
      <c r="I66" s="1813"/>
    </row>
    <row r="67" spans="1:9" ht="16" customHeight="1" thickBot="1">
      <c r="A67" s="156"/>
      <c r="B67" s="312"/>
      <c r="C67" s="373" t="s">
        <v>3036</v>
      </c>
      <c r="D67" s="374" t="s">
        <v>2428</v>
      </c>
      <c r="E67" s="2213" t="s">
        <v>264</v>
      </c>
      <c r="F67" s="2214">
        <f>'Заказ, cкидки и курсы валют'!$I$12</f>
        <v>0</v>
      </c>
      <c r="G67" s="2869"/>
      <c r="H67" s="252"/>
      <c r="I67" s="1813"/>
    </row>
    <row r="68" spans="1:9" ht="13">
      <c r="A68" s="2688" t="s">
        <v>5227</v>
      </c>
      <c r="B68" s="2687" t="s">
        <v>3039</v>
      </c>
      <c r="C68" s="2683">
        <v>80</v>
      </c>
      <c r="D68" s="2683">
        <v>100</v>
      </c>
      <c r="E68" s="2093">
        <v>113.96</v>
      </c>
      <c r="F68" s="2684">
        <f t="shared" ref="F68:F70" si="4">ROUND(E68*(1-$F$11),2)</f>
        <v>113.96</v>
      </c>
      <c r="G68" s="2685">
        <f>F68</f>
        <v>113.96</v>
      </c>
      <c r="H68" s="2686"/>
      <c r="I68" s="1813"/>
    </row>
    <row r="69" spans="1:9" ht="13">
      <c r="A69" s="493" t="s">
        <v>5228</v>
      </c>
      <c r="B69" s="2176" t="s">
        <v>3040</v>
      </c>
      <c r="C69" s="2176">
        <v>70</v>
      </c>
      <c r="D69" s="2176">
        <v>100</v>
      </c>
      <c r="E69" s="447">
        <v>129.36000000000001</v>
      </c>
      <c r="F69" s="2080">
        <f t="shared" si="4"/>
        <v>129.36000000000001</v>
      </c>
      <c r="G69" s="2191">
        <v>129.36000000000001</v>
      </c>
      <c r="H69" s="2091"/>
      <c r="I69" s="1813"/>
    </row>
    <row r="70" spans="1:9" ht="13.5" thickBot="1">
      <c r="A70" s="521" t="s">
        <v>5229</v>
      </c>
      <c r="B70" s="214" t="s">
        <v>3041</v>
      </c>
      <c r="C70" s="214">
        <v>50</v>
      </c>
      <c r="D70" s="214">
        <v>100</v>
      </c>
      <c r="E70" s="2013">
        <v>169.4</v>
      </c>
      <c r="F70" s="1129">
        <f t="shared" si="4"/>
        <v>169.4</v>
      </c>
      <c r="G70" s="950">
        <v>169.4</v>
      </c>
      <c r="H70" s="170"/>
      <c r="I70" s="1813"/>
    </row>
    <row r="71" spans="1:9" ht="11.25" customHeight="1" thickBot="1">
      <c r="I71" s="1813"/>
    </row>
    <row r="72" spans="1:9" ht="17.5">
      <c r="A72" s="190"/>
      <c r="B72" s="1166" t="s">
        <v>507</v>
      </c>
      <c r="C72" s="1166"/>
      <c r="D72" s="1166"/>
      <c r="E72" s="1799"/>
      <c r="F72" s="1166"/>
      <c r="G72" s="107"/>
      <c r="H72" s="221"/>
      <c r="I72" s="1813"/>
    </row>
    <row r="73" spans="1:9" ht="17.5">
      <c r="A73" s="191"/>
      <c r="B73" s="1167"/>
      <c r="C73" s="1167"/>
      <c r="D73" s="1167" t="s">
        <v>506</v>
      </c>
      <c r="E73" s="1796"/>
      <c r="F73" s="217"/>
      <c r="G73" s="217"/>
      <c r="H73" s="222"/>
      <c r="I73" s="1813"/>
    </row>
    <row r="74" spans="1:9" ht="13">
      <c r="A74" s="191"/>
      <c r="B74" s="16"/>
      <c r="C74" s="144"/>
      <c r="D74" s="144"/>
      <c r="E74" s="465"/>
      <c r="F74" s="71"/>
      <c r="G74" s="133"/>
      <c r="H74" s="132"/>
      <c r="I74" s="1813"/>
    </row>
    <row r="75" spans="1:9" ht="13">
      <c r="A75" s="191"/>
      <c r="B75" s="16"/>
      <c r="C75" s="144"/>
      <c r="D75" s="144"/>
      <c r="E75" s="465"/>
      <c r="F75" s="71"/>
      <c r="G75" s="133"/>
      <c r="H75" s="132"/>
      <c r="I75" s="1813"/>
    </row>
    <row r="76" spans="1:9" ht="13">
      <c r="A76" s="191"/>
      <c r="B76" s="16"/>
      <c r="C76" s="144"/>
      <c r="D76" s="144"/>
      <c r="E76" s="465"/>
      <c r="F76" s="71"/>
      <c r="G76" s="133"/>
      <c r="H76" s="132"/>
      <c r="I76" s="1813"/>
    </row>
    <row r="77" spans="1:9" ht="13.5" thickBot="1">
      <c r="A77" s="192"/>
      <c r="B77" s="136"/>
      <c r="C77" s="145"/>
      <c r="D77" s="145"/>
      <c r="E77" s="467"/>
      <c r="F77" s="74"/>
      <c r="G77" s="135"/>
      <c r="H77" s="137"/>
      <c r="I77" s="1813"/>
    </row>
    <row r="78" spans="1:9" ht="31.5" customHeight="1">
      <c r="A78" s="156" t="s">
        <v>1013</v>
      </c>
      <c r="B78" s="312" t="s">
        <v>1014</v>
      </c>
      <c r="C78" s="373" t="s">
        <v>3738</v>
      </c>
      <c r="D78" s="373" t="s">
        <v>2923</v>
      </c>
      <c r="E78" s="1867" t="s">
        <v>3737</v>
      </c>
      <c r="F78" s="159" t="s">
        <v>2578</v>
      </c>
      <c r="G78" s="2873" t="s">
        <v>493</v>
      </c>
      <c r="H78" s="160" t="s">
        <v>4003</v>
      </c>
      <c r="I78" s="1813"/>
    </row>
    <row r="79" spans="1:9" ht="16.5" customHeight="1" thickBot="1">
      <c r="A79" s="156"/>
      <c r="B79" s="312"/>
      <c r="C79" s="373" t="s">
        <v>3036</v>
      </c>
      <c r="D79" s="374" t="s">
        <v>2428</v>
      </c>
      <c r="E79" s="2213" t="s">
        <v>264</v>
      </c>
      <c r="F79" s="2214">
        <f>'Заказ, cкидки и курсы валют'!$I$12</f>
        <v>0</v>
      </c>
      <c r="G79" s="2869"/>
      <c r="H79" s="252"/>
      <c r="I79" s="1813"/>
    </row>
    <row r="80" spans="1:9" ht="13">
      <c r="A80" s="2688" t="s">
        <v>5230</v>
      </c>
      <c r="B80" s="2687" t="s">
        <v>3039</v>
      </c>
      <c r="C80" s="2683">
        <v>80</v>
      </c>
      <c r="D80" s="2683">
        <v>100</v>
      </c>
      <c r="E80" s="2093">
        <v>113.96</v>
      </c>
      <c r="F80" s="2684">
        <f>ROUND(E80*(1-$F$11),2)</f>
        <v>113.96</v>
      </c>
      <c r="G80" s="2685">
        <f>F80</f>
        <v>113.96</v>
      </c>
      <c r="H80" s="2686"/>
      <c r="I80" s="1813"/>
    </row>
    <row r="81" spans="1:9" ht="13">
      <c r="A81" s="493" t="s">
        <v>5231</v>
      </c>
      <c r="B81" s="2176" t="s">
        <v>3040</v>
      </c>
      <c r="C81" s="2176">
        <v>70</v>
      </c>
      <c r="D81" s="2176">
        <v>100</v>
      </c>
      <c r="E81" s="447">
        <v>126.96</v>
      </c>
      <c r="F81" s="2080">
        <f t="shared" ref="F81:F82" si="5">ROUND(E81*(1-$F$11),2)</f>
        <v>126.96</v>
      </c>
      <c r="G81" s="2191">
        <f t="shared" ref="G81:G82" si="6">F81</f>
        <v>126.96</v>
      </c>
      <c r="H81" s="2091"/>
      <c r="I81" s="1813"/>
    </row>
    <row r="82" spans="1:9" ht="13.5" thickBot="1">
      <c r="A82" s="521" t="s">
        <v>5232</v>
      </c>
      <c r="B82" s="214" t="s">
        <v>3041</v>
      </c>
      <c r="C82" s="214">
        <v>50</v>
      </c>
      <c r="D82" s="214">
        <v>100</v>
      </c>
      <c r="E82" s="2013">
        <v>129.36000000000001</v>
      </c>
      <c r="F82" s="1129">
        <f t="shared" si="5"/>
        <v>129.36000000000001</v>
      </c>
      <c r="G82" s="950">
        <f t="shared" si="6"/>
        <v>129.36000000000001</v>
      </c>
      <c r="H82" s="170"/>
      <c r="I82" s="1813"/>
    </row>
    <row r="83" spans="1:9" ht="11.25" customHeight="1" thickBot="1">
      <c r="A83" s="13"/>
      <c r="B83" s="106"/>
      <c r="C83" s="106"/>
      <c r="D83" s="106"/>
      <c r="F83" s="106"/>
      <c r="G83" s="13"/>
      <c r="H83" s="13"/>
      <c r="I83" s="1813"/>
    </row>
    <row r="84" spans="1:9" ht="17.5">
      <c r="A84" s="190"/>
      <c r="B84" s="1166" t="s">
        <v>505</v>
      </c>
      <c r="C84" s="1166"/>
      <c r="D84" s="1166"/>
      <c r="E84" s="1799"/>
      <c r="F84" s="1166"/>
      <c r="G84" s="107"/>
      <c r="H84" s="221"/>
      <c r="I84" s="1813"/>
    </row>
    <row r="85" spans="1:9" ht="17.5">
      <c r="A85" s="191"/>
      <c r="B85" s="1167"/>
      <c r="C85" s="1167"/>
      <c r="D85" s="1167" t="s">
        <v>3401</v>
      </c>
      <c r="E85" s="1796"/>
      <c r="F85" s="217"/>
      <c r="G85" s="217"/>
      <c r="H85" s="222"/>
      <c r="I85" s="1813"/>
    </row>
    <row r="86" spans="1:9" ht="13">
      <c r="A86" s="191"/>
      <c r="B86" s="16"/>
      <c r="C86" s="144"/>
      <c r="D86" s="144"/>
      <c r="E86" s="465"/>
      <c r="F86" s="71"/>
      <c r="G86" s="133"/>
      <c r="H86" s="132"/>
      <c r="I86" s="1813"/>
    </row>
    <row r="87" spans="1:9" ht="13">
      <c r="A87" s="191"/>
      <c r="B87" s="16"/>
      <c r="C87" s="144"/>
      <c r="D87" s="144"/>
      <c r="E87" s="465"/>
      <c r="F87" s="71"/>
      <c r="G87" s="133"/>
      <c r="H87" s="132"/>
      <c r="I87" s="1813"/>
    </row>
    <row r="88" spans="1:9" ht="13">
      <c r="A88" s="191"/>
      <c r="B88" s="16"/>
      <c r="C88" s="144"/>
      <c r="D88" s="144"/>
      <c r="E88" s="465"/>
      <c r="F88" s="71"/>
      <c r="G88" s="133"/>
      <c r="H88" s="132"/>
      <c r="I88" s="1813"/>
    </row>
    <row r="89" spans="1:9" ht="13.5" thickBot="1">
      <c r="A89" s="192"/>
      <c r="B89" s="136"/>
      <c r="C89" s="145"/>
      <c r="D89" s="145"/>
      <c r="E89" s="467"/>
      <c r="F89" s="74"/>
      <c r="G89" s="135"/>
      <c r="H89" s="137"/>
      <c r="I89" s="1813"/>
    </row>
    <row r="90" spans="1:9" ht="31.5" customHeight="1">
      <c r="A90" s="156" t="s">
        <v>1013</v>
      </c>
      <c r="B90" s="312" t="s">
        <v>1014</v>
      </c>
      <c r="C90" s="373" t="s">
        <v>3738</v>
      </c>
      <c r="D90" s="373" t="s">
        <v>2923</v>
      </c>
      <c r="E90" s="1867" t="s">
        <v>3737</v>
      </c>
      <c r="F90" s="159" t="s">
        <v>2578</v>
      </c>
      <c r="G90" s="2873" t="s">
        <v>493</v>
      </c>
      <c r="H90" s="160" t="s">
        <v>4003</v>
      </c>
      <c r="I90" s="1813"/>
    </row>
    <row r="91" spans="1:9" ht="17.25" customHeight="1" thickBot="1">
      <c r="A91" s="156"/>
      <c r="B91" s="312"/>
      <c r="C91" s="373" t="s">
        <v>3036</v>
      </c>
      <c r="D91" s="374" t="s">
        <v>2428</v>
      </c>
      <c r="E91" s="2213" t="s">
        <v>264</v>
      </c>
      <c r="F91" s="2214">
        <f>'Заказ, cкидки и курсы валют'!$I$12</f>
        <v>0</v>
      </c>
      <c r="G91" s="2869"/>
      <c r="H91" s="252"/>
      <c r="I91" s="1813"/>
    </row>
    <row r="92" spans="1:9" ht="13">
      <c r="A92" s="2682" t="s">
        <v>4403</v>
      </c>
      <c r="B92" s="2687" t="s">
        <v>3402</v>
      </c>
      <c r="C92" s="2683">
        <v>80</v>
      </c>
      <c r="D92" s="2683">
        <v>100</v>
      </c>
      <c r="E92" s="2093">
        <v>113.96</v>
      </c>
      <c r="F92" s="2684">
        <f>ROUND(E92*(1-$F$11),2)</f>
        <v>113.96</v>
      </c>
      <c r="G92" s="2685">
        <f>F92</f>
        <v>113.96</v>
      </c>
      <c r="H92" s="2686"/>
      <c r="I92" s="1813"/>
    </row>
    <row r="93" spans="1:9" ht="13">
      <c r="A93" s="171" t="s">
        <v>4404</v>
      </c>
      <c r="B93" s="2176" t="s">
        <v>3403</v>
      </c>
      <c r="C93" s="2176">
        <v>80</v>
      </c>
      <c r="D93" s="2176">
        <v>100</v>
      </c>
      <c r="E93" s="447">
        <v>113.96</v>
      </c>
      <c r="F93" s="2080">
        <f t="shared" ref="F93:F95" si="7">ROUND(E93*(1-$F$11),2)</f>
        <v>113.96</v>
      </c>
      <c r="G93" s="2191">
        <f t="shared" ref="G93:G95" si="8">F93</f>
        <v>113.96</v>
      </c>
      <c r="H93" s="2091"/>
      <c r="I93" s="1813"/>
    </row>
    <row r="94" spans="1:9" ht="13">
      <c r="A94" s="171" t="s">
        <v>4405</v>
      </c>
      <c r="B94" s="2176" t="s">
        <v>3404</v>
      </c>
      <c r="C94" s="2176">
        <v>80</v>
      </c>
      <c r="D94" s="2176">
        <v>100</v>
      </c>
      <c r="E94" s="447">
        <v>126.28</v>
      </c>
      <c r="F94" s="2080">
        <f t="shared" si="7"/>
        <v>126.28</v>
      </c>
      <c r="G94" s="2191">
        <f t="shared" si="8"/>
        <v>126.28</v>
      </c>
      <c r="H94" s="2091"/>
      <c r="I94" s="1813"/>
    </row>
    <row r="95" spans="1:9" ht="13.5" thickBot="1">
      <c r="A95" s="186" t="s">
        <v>4406</v>
      </c>
      <c r="B95" s="214" t="s">
        <v>3405</v>
      </c>
      <c r="C95" s="214">
        <v>80</v>
      </c>
      <c r="D95" s="214">
        <v>100</v>
      </c>
      <c r="E95" s="2013">
        <v>129.36000000000001</v>
      </c>
      <c r="F95" s="1129">
        <f t="shared" si="7"/>
        <v>129.36000000000001</v>
      </c>
      <c r="G95" s="950">
        <f t="shared" si="8"/>
        <v>129.36000000000001</v>
      </c>
      <c r="H95" s="170"/>
      <c r="I95" s="1813"/>
    </row>
    <row r="96" spans="1:9" ht="11.25" customHeight="1">
      <c r="I96" s="1813"/>
    </row>
    <row r="97" spans="1:9" ht="11.25" customHeight="1" thickBot="1">
      <c r="A97" s="13"/>
      <c r="B97" s="106"/>
      <c r="C97" s="106"/>
      <c r="D97" s="106"/>
      <c r="E97" s="445"/>
      <c r="F97" s="106"/>
      <c r="G97" s="13"/>
      <c r="H97" s="13"/>
      <c r="I97" s="1813"/>
    </row>
    <row r="98" spans="1:9" ht="18.75" customHeight="1">
      <c r="A98" s="190"/>
      <c r="B98" s="128"/>
      <c r="C98" s="3005" t="s">
        <v>508</v>
      </c>
      <c r="D98" s="3005"/>
      <c r="E98" s="3005"/>
      <c r="F98" s="3005"/>
      <c r="G98" s="3005"/>
      <c r="H98" s="68"/>
      <c r="I98" s="1813"/>
    </row>
    <row r="99" spans="1:9" ht="13">
      <c r="A99" s="191"/>
      <c r="C99" s="144"/>
      <c r="D99" s="144"/>
      <c r="E99" s="465"/>
      <c r="F99" s="71"/>
      <c r="G99" s="133"/>
      <c r="H99" s="132"/>
      <c r="I99" s="1813"/>
    </row>
    <row r="100" spans="1:9" ht="13">
      <c r="A100" s="191"/>
      <c r="B100" s="16"/>
      <c r="C100" s="144"/>
      <c r="D100" s="144"/>
      <c r="E100" s="465"/>
      <c r="F100" s="71"/>
      <c r="G100" s="133"/>
      <c r="H100" s="132"/>
      <c r="I100" s="1813"/>
    </row>
    <row r="101" spans="1:9" ht="13">
      <c r="A101" s="191"/>
      <c r="B101" s="16"/>
      <c r="C101" s="144"/>
      <c r="D101" s="144"/>
      <c r="E101" s="465"/>
      <c r="F101" s="71"/>
      <c r="G101" s="133"/>
      <c r="H101" s="132"/>
      <c r="I101" s="1813"/>
    </row>
    <row r="102" spans="1:9" ht="13.5" thickBot="1">
      <c r="A102" s="192"/>
      <c r="B102" s="136"/>
      <c r="C102" s="145"/>
      <c r="D102" s="145"/>
      <c r="E102" s="467"/>
      <c r="F102" s="74"/>
      <c r="G102" s="135"/>
      <c r="H102" s="137"/>
      <c r="I102" s="1813"/>
    </row>
    <row r="103" spans="1:9" ht="31.5" customHeight="1">
      <c r="A103" s="156" t="s">
        <v>1013</v>
      </c>
      <c r="B103" s="312" t="s">
        <v>1014</v>
      </c>
      <c r="C103" s="373" t="s">
        <v>3738</v>
      </c>
      <c r="D103" s="373" t="s">
        <v>2923</v>
      </c>
      <c r="E103" s="1867" t="s">
        <v>3737</v>
      </c>
      <c r="F103" s="159" t="s">
        <v>2578</v>
      </c>
      <c r="G103" s="2873" t="s">
        <v>493</v>
      </c>
      <c r="H103" s="160" t="s">
        <v>4003</v>
      </c>
      <c r="I103" s="1813"/>
    </row>
    <row r="104" spans="1:9" ht="17.25" customHeight="1" thickBot="1">
      <c r="A104" s="149"/>
      <c r="B104" s="151"/>
      <c r="C104" s="918" t="s">
        <v>3036</v>
      </c>
      <c r="D104" s="306" t="s">
        <v>2428</v>
      </c>
      <c r="E104" s="1869" t="s">
        <v>264</v>
      </c>
      <c r="F104" s="152">
        <f>'Заказ, cкидки и курсы валют'!$I$12</f>
        <v>0</v>
      </c>
      <c r="G104" s="2946"/>
      <c r="H104" s="147"/>
      <c r="I104" s="1813"/>
    </row>
    <row r="105" spans="1:9" ht="13.5" thickBot="1">
      <c r="A105" s="801" t="s">
        <v>4407</v>
      </c>
      <c r="B105" s="864">
        <v>6</v>
      </c>
      <c r="C105" s="864">
        <v>30</v>
      </c>
      <c r="D105" s="864">
        <v>500</v>
      </c>
      <c r="E105" s="447">
        <v>1427.72</v>
      </c>
      <c r="F105" s="1140">
        <f>ROUND(E105*(1-$F$11),2)</f>
        <v>1427.72</v>
      </c>
      <c r="G105" s="951">
        <f>F105</f>
        <v>1427.72</v>
      </c>
      <c r="H105" s="797"/>
      <c r="I105" s="1813"/>
    </row>
    <row r="106" spans="1:9" ht="11.25" customHeight="1" thickBot="1">
      <c r="I106" s="1813"/>
    </row>
    <row r="107" spans="1:9" ht="17.5">
      <c r="A107" s="190"/>
      <c r="B107" s="128"/>
      <c r="C107" s="1166"/>
      <c r="D107" s="1166" t="s">
        <v>3406</v>
      </c>
      <c r="E107" s="1799"/>
      <c r="F107" s="1166"/>
      <c r="G107" s="1166"/>
      <c r="H107" s="219"/>
      <c r="I107" s="1813"/>
    </row>
    <row r="108" spans="1:9" ht="17.5">
      <c r="A108" s="191"/>
      <c r="B108" s="16"/>
      <c r="C108" s="1167"/>
      <c r="D108" s="1167"/>
      <c r="E108" s="1796" t="s">
        <v>3407</v>
      </c>
      <c r="F108" s="217"/>
      <c r="G108" s="16"/>
      <c r="H108" s="220"/>
      <c r="I108" s="1813"/>
    </row>
    <row r="109" spans="1:9" ht="13">
      <c r="A109" s="191"/>
      <c r="B109" s="16"/>
      <c r="C109" s="144"/>
      <c r="D109" s="144"/>
      <c r="E109" s="465"/>
      <c r="F109" s="71"/>
      <c r="G109" s="133"/>
      <c r="H109" s="132"/>
      <c r="I109" s="1813"/>
    </row>
    <row r="110" spans="1:9" ht="13">
      <c r="A110" s="191"/>
      <c r="B110" s="16"/>
      <c r="C110" s="144"/>
      <c r="D110" s="144"/>
      <c r="E110" s="465"/>
      <c r="F110" s="71"/>
      <c r="G110" s="133"/>
      <c r="H110" s="132"/>
      <c r="I110" s="1813"/>
    </row>
    <row r="111" spans="1:9" ht="13">
      <c r="A111" s="191"/>
      <c r="B111" s="16"/>
      <c r="C111" s="144"/>
      <c r="D111" s="144"/>
      <c r="E111" s="465"/>
      <c r="F111" s="71"/>
      <c r="G111" s="133"/>
      <c r="H111" s="132"/>
      <c r="I111" s="1813"/>
    </row>
    <row r="112" spans="1:9" ht="13.5" thickBot="1">
      <c r="A112" s="192"/>
      <c r="B112" s="136"/>
      <c r="C112" s="145"/>
      <c r="D112" s="145"/>
      <c r="E112" s="467"/>
      <c r="F112" s="74"/>
      <c r="G112" s="135"/>
      <c r="H112" s="137"/>
      <c r="I112" s="1813"/>
    </row>
    <row r="113" spans="1:9" ht="31.5" customHeight="1">
      <c r="A113" s="156" t="s">
        <v>1013</v>
      </c>
      <c r="B113" s="312" t="s">
        <v>1014</v>
      </c>
      <c r="C113" s="373" t="s">
        <v>3738</v>
      </c>
      <c r="D113" s="373" t="s">
        <v>2923</v>
      </c>
      <c r="E113" s="1867" t="s">
        <v>3737</v>
      </c>
      <c r="F113" s="159" t="s">
        <v>2578</v>
      </c>
      <c r="G113" s="2873" t="s">
        <v>493</v>
      </c>
      <c r="H113" s="160" t="s">
        <v>4003</v>
      </c>
      <c r="I113" s="1813"/>
    </row>
    <row r="114" spans="1:9" ht="17.25" customHeight="1" thickBot="1">
      <c r="A114" s="156"/>
      <c r="B114" s="312"/>
      <c r="C114" s="373" t="s">
        <v>3036</v>
      </c>
      <c r="D114" s="374" t="s">
        <v>2428</v>
      </c>
      <c r="E114" s="2213" t="s">
        <v>264</v>
      </c>
      <c r="F114" s="2214">
        <f>'Заказ, cкидки и курсы валют'!$I$12</f>
        <v>0</v>
      </c>
      <c r="G114" s="2869"/>
      <c r="H114" s="252"/>
      <c r="I114" s="1813"/>
    </row>
    <row r="115" spans="1:9" ht="13">
      <c r="A115" s="259" t="s">
        <v>4408</v>
      </c>
      <c r="B115" s="862">
        <v>5</v>
      </c>
      <c r="C115" s="862">
        <v>20</v>
      </c>
      <c r="D115" s="862">
        <v>1000</v>
      </c>
      <c r="E115" s="2093">
        <v>1449</v>
      </c>
      <c r="F115" s="2011">
        <f>ROUND(E115*(1-$F$11),2)</f>
        <v>1449</v>
      </c>
      <c r="G115" s="1318">
        <f>F115</f>
        <v>1449</v>
      </c>
      <c r="H115" s="263"/>
      <c r="I115" s="1813"/>
    </row>
    <row r="116" spans="1:9" ht="13">
      <c r="A116" s="922" t="s">
        <v>12373</v>
      </c>
      <c r="B116" s="1389">
        <v>5</v>
      </c>
      <c r="C116" s="1389">
        <v>250</v>
      </c>
      <c r="D116" s="1389">
        <v>50</v>
      </c>
      <c r="E116" s="447">
        <v>86.52</v>
      </c>
      <c r="F116" s="2080">
        <f t="shared" ref="F116:F126" si="9">ROUND(E116*(1-$F$11),2)</f>
        <v>86.52</v>
      </c>
      <c r="G116" s="2191">
        <f t="shared" ref="G116:G126" si="10">F116</f>
        <v>86.52</v>
      </c>
      <c r="H116" s="390"/>
      <c r="I116" s="1813"/>
    </row>
    <row r="117" spans="1:9" ht="13">
      <c r="A117" s="171" t="s">
        <v>4409</v>
      </c>
      <c r="B117" s="2176">
        <v>6</v>
      </c>
      <c r="C117" s="2176">
        <v>20</v>
      </c>
      <c r="D117" s="2176">
        <v>1000</v>
      </c>
      <c r="E117" s="447">
        <v>2241.6799999999998</v>
      </c>
      <c r="F117" s="2080">
        <f t="shared" si="9"/>
        <v>2241.6799999999998</v>
      </c>
      <c r="G117" s="2191">
        <f t="shared" si="10"/>
        <v>2241.6799999999998</v>
      </c>
      <c r="H117" s="2091"/>
      <c r="I117" s="1813"/>
    </row>
    <row r="118" spans="1:9" ht="13">
      <c r="A118" s="171" t="s">
        <v>12374</v>
      </c>
      <c r="B118" s="2176">
        <v>6</v>
      </c>
      <c r="C118" s="2176">
        <v>210</v>
      </c>
      <c r="D118" s="2176">
        <v>50</v>
      </c>
      <c r="E118" s="447">
        <v>126</v>
      </c>
      <c r="F118" s="2080">
        <f t="shared" si="9"/>
        <v>126</v>
      </c>
      <c r="G118" s="2191">
        <f t="shared" si="10"/>
        <v>126</v>
      </c>
      <c r="H118" s="2091"/>
      <c r="I118" s="1813"/>
    </row>
    <row r="119" spans="1:9" ht="13">
      <c r="A119" s="171" t="s">
        <v>4410</v>
      </c>
      <c r="B119" s="2176">
        <v>9</v>
      </c>
      <c r="C119" s="2176">
        <v>10</v>
      </c>
      <c r="D119" s="2176">
        <v>1000</v>
      </c>
      <c r="E119" s="447">
        <v>2546.3200000000002</v>
      </c>
      <c r="F119" s="2080">
        <f t="shared" si="9"/>
        <v>2546.3200000000002</v>
      </c>
      <c r="G119" s="2191">
        <f t="shared" si="10"/>
        <v>2546.3200000000002</v>
      </c>
      <c r="H119" s="2091"/>
      <c r="I119" s="1813"/>
    </row>
    <row r="120" spans="1:9" ht="13">
      <c r="A120" s="171" t="s">
        <v>12375</v>
      </c>
      <c r="B120" s="2176">
        <v>9</v>
      </c>
      <c r="C120" s="2176">
        <v>130</v>
      </c>
      <c r="D120" s="2176">
        <v>50</v>
      </c>
      <c r="E120" s="447">
        <v>141.4</v>
      </c>
      <c r="F120" s="2080">
        <f t="shared" si="9"/>
        <v>141.4</v>
      </c>
      <c r="G120" s="2191">
        <f t="shared" si="10"/>
        <v>141.4</v>
      </c>
      <c r="H120" s="2091"/>
      <c r="I120" s="1813"/>
    </row>
    <row r="121" spans="1:9" ht="13">
      <c r="A121" s="171" t="s">
        <v>4411</v>
      </c>
      <c r="B121" s="2176">
        <v>12</v>
      </c>
      <c r="C121" s="2176">
        <v>15</v>
      </c>
      <c r="D121" s="2176">
        <v>500</v>
      </c>
      <c r="E121" s="447">
        <v>1134.28</v>
      </c>
      <c r="F121" s="2080">
        <f t="shared" si="9"/>
        <v>1134.28</v>
      </c>
      <c r="G121" s="2191">
        <f t="shared" si="10"/>
        <v>1134.28</v>
      </c>
      <c r="H121" s="2091"/>
      <c r="I121" s="1813"/>
    </row>
    <row r="122" spans="1:9" ht="13">
      <c r="A122" s="171" t="s">
        <v>12376</v>
      </c>
      <c r="B122" s="2176">
        <v>12</v>
      </c>
      <c r="C122" s="2176">
        <v>100</v>
      </c>
      <c r="D122" s="2176">
        <v>50</v>
      </c>
      <c r="E122" s="447">
        <v>127.4</v>
      </c>
      <c r="F122" s="2080">
        <f t="shared" si="9"/>
        <v>127.4</v>
      </c>
      <c r="G122" s="2191">
        <f t="shared" si="10"/>
        <v>127.4</v>
      </c>
      <c r="H122" s="2091"/>
      <c r="I122" s="1813"/>
    </row>
    <row r="123" spans="1:9" ht="13">
      <c r="A123" s="171" t="s">
        <v>4412</v>
      </c>
      <c r="B123" s="2176">
        <v>16</v>
      </c>
      <c r="C123" s="2176">
        <v>12</v>
      </c>
      <c r="D123" s="2176">
        <v>500</v>
      </c>
      <c r="E123" s="447">
        <v>1183.56</v>
      </c>
      <c r="F123" s="2080">
        <f t="shared" si="9"/>
        <v>1183.56</v>
      </c>
      <c r="G123" s="2191">
        <f t="shared" si="10"/>
        <v>1183.56</v>
      </c>
      <c r="H123" s="2091"/>
      <c r="I123" s="1813"/>
    </row>
    <row r="124" spans="1:9" ht="13">
      <c r="A124" s="2095" t="s">
        <v>12377</v>
      </c>
      <c r="B124" s="2212">
        <v>16</v>
      </c>
      <c r="C124" s="2212">
        <v>90</v>
      </c>
      <c r="D124" s="2212">
        <v>50</v>
      </c>
      <c r="E124" s="447">
        <v>132.44</v>
      </c>
      <c r="F124" s="2080">
        <f t="shared" si="9"/>
        <v>132.44</v>
      </c>
      <c r="G124" s="2191">
        <f t="shared" si="10"/>
        <v>132.44</v>
      </c>
      <c r="H124" s="2076"/>
      <c r="I124" s="1813"/>
    </row>
    <row r="125" spans="1:9" ht="13">
      <c r="A125" s="171" t="s">
        <v>4413</v>
      </c>
      <c r="B125" s="2176">
        <v>20</v>
      </c>
      <c r="C125" s="2176">
        <v>10</v>
      </c>
      <c r="D125" s="2176">
        <v>500</v>
      </c>
      <c r="E125" s="2079">
        <v>1440.04</v>
      </c>
      <c r="F125" s="2080">
        <f t="shared" si="9"/>
        <v>1440.04</v>
      </c>
      <c r="G125" s="2191">
        <f t="shared" si="10"/>
        <v>1440.04</v>
      </c>
      <c r="H125" s="2091"/>
      <c r="I125" s="1813"/>
    </row>
    <row r="126" spans="1:9" ht="13.5" thickBot="1">
      <c r="A126" s="186" t="s">
        <v>12378</v>
      </c>
      <c r="B126" s="214">
        <v>20</v>
      </c>
      <c r="C126" s="214">
        <v>70</v>
      </c>
      <c r="D126" s="214">
        <v>50</v>
      </c>
      <c r="E126" s="1822">
        <v>157.91999999999999</v>
      </c>
      <c r="F126" s="1736">
        <f t="shared" si="9"/>
        <v>157.91999999999999</v>
      </c>
      <c r="G126" s="2215">
        <f t="shared" si="10"/>
        <v>157.91999999999999</v>
      </c>
      <c r="H126" s="170"/>
      <c r="I126" s="1813"/>
    </row>
    <row r="127" spans="1:9" ht="13.5" thickBot="1">
      <c r="I127" s="1813"/>
    </row>
    <row r="128" spans="1:9" ht="22.5" customHeight="1">
      <c r="A128" s="190"/>
      <c r="B128" s="128"/>
      <c r="C128" s="1166"/>
      <c r="D128" s="1166" t="s">
        <v>3406</v>
      </c>
      <c r="E128" s="1799"/>
      <c r="F128" s="1166"/>
      <c r="G128" s="1166"/>
      <c r="H128" s="219"/>
      <c r="I128" s="1813"/>
    </row>
    <row r="129" spans="1:9" ht="17.5">
      <c r="A129" s="191"/>
      <c r="B129" s="16"/>
      <c r="C129" s="1167"/>
      <c r="D129" s="1167"/>
      <c r="E129" s="1796" t="s">
        <v>3408</v>
      </c>
      <c r="F129" s="217"/>
      <c r="G129" s="16"/>
      <c r="H129" s="220"/>
      <c r="I129" s="1813"/>
    </row>
    <row r="130" spans="1:9" ht="13">
      <c r="A130" s="191"/>
      <c r="B130" s="16"/>
      <c r="C130" s="144"/>
      <c r="D130" s="144"/>
      <c r="E130" s="465"/>
      <c r="F130" s="71"/>
      <c r="G130" s="133"/>
      <c r="H130" s="132"/>
      <c r="I130" s="1813"/>
    </row>
    <row r="131" spans="1:9" ht="13">
      <c r="A131" s="191"/>
      <c r="B131" s="16"/>
      <c r="C131" s="144"/>
      <c r="D131" s="144"/>
      <c r="E131" s="465"/>
      <c r="F131" s="71"/>
      <c r="G131" s="133"/>
      <c r="H131" s="132"/>
      <c r="I131" s="1813"/>
    </row>
    <row r="132" spans="1:9" ht="13.5" thickBot="1">
      <c r="A132" s="192"/>
      <c r="B132" s="136"/>
      <c r="C132" s="145"/>
      <c r="D132" s="145"/>
      <c r="E132" s="467"/>
      <c r="F132" s="74"/>
      <c r="G132" s="135"/>
      <c r="H132" s="137"/>
      <c r="I132" s="1813"/>
    </row>
    <row r="133" spans="1:9" ht="31.5" customHeight="1">
      <c r="A133" s="156" t="s">
        <v>1013</v>
      </c>
      <c r="B133" s="312" t="s">
        <v>1014</v>
      </c>
      <c r="C133" s="373" t="s">
        <v>3738</v>
      </c>
      <c r="D133" s="373" t="s">
        <v>2923</v>
      </c>
      <c r="E133" s="1867" t="s">
        <v>3737</v>
      </c>
      <c r="F133" s="159" t="s">
        <v>2578</v>
      </c>
      <c r="G133" s="2873" t="s">
        <v>493</v>
      </c>
      <c r="H133" s="160" t="s">
        <v>4003</v>
      </c>
      <c r="I133" s="1813"/>
    </row>
    <row r="134" spans="1:9" ht="17.25" customHeight="1" thickBot="1">
      <c r="A134" s="156"/>
      <c r="B134" s="312"/>
      <c r="C134" s="373" t="s">
        <v>3036</v>
      </c>
      <c r="D134" s="374" t="s">
        <v>2428</v>
      </c>
      <c r="E134" s="2213" t="s">
        <v>264</v>
      </c>
      <c r="F134" s="2214">
        <f>'Заказ, cкидки и курсы валют'!$I$12</f>
        <v>0</v>
      </c>
      <c r="G134" s="2869"/>
      <c r="H134" s="252"/>
      <c r="I134" s="1813"/>
    </row>
    <row r="135" spans="1:9" ht="13">
      <c r="A135" s="259" t="s">
        <v>4414</v>
      </c>
      <c r="B135" s="862">
        <v>5</v>
      </c>
      <c r="C135" s="862">
        <v>20</v>
      </c>
      <c r="D135" s="862">
        <v>1000</v>
      </c>
      <c r="E135" s="2093">
        <v>1449</v>
      </c>
      <c r="F135" s="2011">
        <f>ROUND(E135*(1-$F$11),2)</f>
        <v>1449</v>
      </c>
      <c r="G135" s="1318">
        <f>F135</f>
        <v>1449</v>
      </c>
      <c r="H135" s="263"/>
      <c r="I135" s="1813"/>
    </row>
    <row r="136" spans="1:9" ht="13">
      <c r="A136" s="922" t="s">
        <v>12367</v>
      </c>
      <c r="B136" s="1389">
        <v>5</v>
      </c>
      <c r="C136" s="1389">
        <v>250</v>
      </c>
      <c r="D136" s="1389">
        <v>50</v>
      </c>
      <c r="E136" s="447">
        <v>86.52</v>
      </c>
      <c r="F136" s="2080">
        <f t="shared" ref="F136:F146" si="11">ROUND(E136*(1-$F$11),2)</f>
        <v>86.52</v>
      </c>
      <c r="G136" s="2191">
        <f t="shared" ref="G136:G146" si="12">F136</f>
        <v>86.52</v>
      </c>
      <c r="H136" s="390"/>
      <c r="I136" s="1813"/>
    </row>
    <row r="137" spans="1:9" ht="13">
      <c r="A137" s="171" t="s">
        <v>4415</v>
      </c>
      <c r="B137" s="2176">
        <v>6</v>
      </c>
      <c r="C137" s="2176">
        <v>20</v>
      </c>
      <c r="D137" s="2176">
        <v>1000</v>
      </c>
      <c r="E137" s="447">
        <v>2241.6799999999998</v>
      </c>
      <c r="F137" s="2080">
        <f t="shared" si="11"/>
        <v>2241.6799999999998</v>
      </c>
      <c r="G137" s="2191">
        <f t="shared" si="12"/>
        <v>2241.6799999999998</v>
      </c>
      <c r="H137" s="2091"/>
      <c r="I137" s="1813"/>
    </row>
    <row r="138" spans="1:9" ht="13">
      <c r="A138" s="171" t="s">
        <v>12368</v>
      </c>
      <c r="B138" s="2176">
        <v>6</v>
      </c>
      <c r="C138" s="2176">
        <v>210</v>
      </c>
      <c r="D138" s="2176">
        <v>50</v>
      </c>
      <c r="E138" s="447">
        <v>126</v>
      </c>
      <c r="F138" s="2080">
        <f t="shared" si="11"/>
        <v>126</v>
      </c>
      <c r="G138" s="2191">
        <f t="shared" si="12"/>
        <v>126</v>
      </c>
      <c r="H138" s="2091"/>
      <c r="I138" s="1813"/>
    </row>
    <row r="139" spans="1:9" ht="13">
      <c r="A139" s="171" t="s">
        <v>4416</v>
      </c>
      <c r="B139" s="2176">
        <v>9</v>
      </c>
      <c r="C139" s="2176">
        <v>10</v>
      </c>
      <c r="D139" s="2176">
        <v>1000</v>
      </c>
      <c r="E139" s="447">
        <v>2546.3200000000002</v>
      </c>
      <c r="F139" s="2080">
        <f t="shared" si="11"/>
        <v>2546.3200000000002</v>
      </c>
      <c r="G139" s="2191">
        <f t="shared" si="12"/>
        <v>2546.3200000000002</v>
      </c>
      <c r="H139" s="2091"/>
      <c r="I139" s="1813"/>
    </row>
    <row r="140" spans="1:9" ht="13">
      <c r="A140" s="171" t="s">
        <v>12369</v>
      </c>
      <c r="B140" s="2176">
        <v>9</v>
      </c>
      <c r="C140" s="2176">
        <v>130</v>
      </c>
      <c r="D140" s="2176">
        <v>50</v>
      </c>
      <c r="E140" s="447">
        <v>141.4</v>
      </c>
      <c r="F140" s="2080">
        <f t="shared" si="11"/>
        <v>141.4</v>
      </c>
      <c r="G140" s="2191">
        <f t="shared" si="12"/>
        <v>141.4</v>
      </c>
      <c r="H140" s="2091"/>
      <c r="I140" s="1813"/>
    </row>
    <row r="141" spans="1:9" ht="13">
      <c r="A141" s="171" t="s">
        <v>927</v>
      </c>
      <c r="B141" s="2176">
        <v>12</v>
      </c>
      <c r="C141" s="2176">
        <v>15</v>
      </c>
      <c r="D141" s="2176">
        <v>500</v>
      </c>
      <c r="E141" s="447">
        <v>1134.28</v>
      </c>
      <c r="F141" s="2080">
        <f t="shared" si="11"/>
        <v>1134.28</v>
      </c>
      <c r="G141" s="2191">
        <f t="shared" si="12"/>
        <v>1134.28</v>
      </c>
      <c r="H141" s="2091"/>
      <c r="I141" s="1813"/>
    </row>
    <row r="142" spans="1:9" ht="13">
      <c r="A142" s="171" t="s">
        <v>12370</v>
      </c>
      <c r="B142" s="2176">
        <v>12</v>
      </c>
      <c r="C142" s="2176">
        <v>100</v>
      </c>
      <c r="D142" s="2176">
        <v>50</v>
      </c>
      <c r="E142" s="447">
        <v>127.4</v>
      </c>
      <c r="F142" s="2080">
        <f t="shared" si="11"/>
        <v>127.4</v>
      </c>
      <c r="G142" s="2191">
        <f t="shared" si="12"/>
        <v>127.4</v>
      </c>
      <c r="H142" s="2091"/>
      <c r="I142" s="1813"/>
    </row>
    <row r="143" spans="1:9" ht="13">
      <c r="A143" s="171" t="s">
        <v>928</v>
      </c>
      <c r="B143" s="2176">
        <v>16</v>
      </c>
      <c r="C143" s="2176">
        <v>12</v>
      </c>
      <c r="D143" s="2176">
        <v>500</v>
      </c>
      <c r="E143" s="447">
        <v>1183.56</v>
      </c>
      <c r="F143" s="2080">
        <f t="shared" si="11"/>
        <v>1183.56</v>
      </c>
      <c r="G143" s="2191">
        <f t="shared" si="12"/>
        <v>1183.56</v>
      </c>
      <c r="H143" s="2091"/>
      <c r="I143" s="1813"/>
    </row>
    <row r="144" spans="1:9" ht="13">
      <c r="A144" s="2095" t="s">
        <v>12371</v>
      </c>
      <c r="B144" s="2212">
        <v>16</v>
      </c>
      <c r="C144" s="2212">
        <v>90</v>
      </c>
      <c r="D144" s="2212">
        <v>50</v>
      </c>
      <c r="E144" s="447">
        <v>132.44</v>
      </c>
      <c r="F144" s="2080">
        <f t="shared" si="11"/>
        <v>132.44</v>
      </c>
      <c r="G144" s="2191">
        <f t="shared" si="12"/>
        <v>132.44</v>
      </c>
      <c r="H144" s="2076"/>
      <c r="I144" s="1813"/>
    </row>
    <row r="145" spans="1:9" ht="13">
      <c r="A145" s="171" t="s">
        <v>929</v>
      </c>
      <c r="B145" s="2176">
        <v>20</v>
      </c>
      <c r="C145" s="2176">
        <v>10</v>
      </c>
      <c r="D145" s="2176">
        <v>500</v>
      </c>
      <c r="E145" s="2079">
        <v>1440.04</v>
      </c>
      <c r="F145" s="2080">
        <f t="shared" si="11"/>
        <v>1440.04</v>
      </c>
      <c r="G145" s="2191">
        <f t="shared" si="12"/>
        <v>1440.04</v>
      </c>
      <c r="H145" s="2091"/>
      <c r="I145" s="1813"/>
    </row>
    <row r="146" spans="1:9" ht="13.5" thickBot="1">
      <c r="A146" s="186" t="s">
        <v>12372</v>
      </c>
      <c r="B146" s="214">
        <v>20</v>
      </c>
      <c r="C146" s="214">
        <v>70</v>
      </c>
      <c r="D146" s="214">
        <v>50</v>
      </c>
      <c r="E146" s="1822">
        <v>157.91999999999999</v>
      </c>
      <c r="F146" s="1736">
        <f t="shared" si="11"/>
        <v>157.91999999999999</v>
      </c>
      <c r="G146" s="2215">
        <f t="shared" si="12"/>
        <v>157.91999999999999</v>
      </c>
      <c r="H146" s="170"/>
      <c r="I146" s="1813"/>
    </row>
    <row r="147" spans="1:9" ht="13.5" thickBot="1">
      <c r="I147" s="1813"/>
    </row>
    <row r="148" spans="1:9" ht="17.5">
      <c r="A148" s="190"/>
      <c r="B148" s="128"/>
      <c r="C148" s="1166" t="s">
        <v>3409</v>
      </c>
      <c r="D148" s="1166"/>
      <c r="E148" s="1799"/>
      <c r="F148" s="1166"/>
      <c r="G148" s="128"/>
      <c r="H148" s="219"/>
      <c r="I148" s="1813"/>
    </row>
    <row r="149" spans="1:9" ht="17.5">
      <c r="A149" s="191"/>
      <c r="B149" s="16"/>
      <c r="C149" s="1167"/>
      <c r="D149" s="216" t="s">
        <v>3410</v>
      </c>
      <c r="E149" s="1798"/>
      <c r="F149" s="16"/>
      <c r="G149" s="16"/>
      <c r="H149" s="220"/>
      <c r="I149" s="1813"/>
    </row>
    <row r="150" spans="1:9" ht="13">
      <c r="A150" s="191"/>
      <c r="B150" s="16"/>
      <c r="C150" s="144"/>
      <c r="D150" s="144"/>
      <c r="E150" s="465"/>
      <c r="F150" s="71"/>
      <c r="G150" s="133"/>
      <c r="H150" s="132"/>
      <c r="I150" s="1813"/>
    </row>
    <row r="151" spans="1:9" ht="13">
      <c r="A151" s="191"/>
      <c r="B151" s="16"/>
      <c r="C151" s="144"/>
      <c r="D151" s="144"/>
      <c r="E151" s="465"/>
      <c r="F151" s="71"/>
      <c r="G151" s="133"/>
      <c r="H151" s="132"/>
      <c r="I151" s="1813"/>
    </row>
    <row r="152" spans="1:9" ht="13">
      <c r="A152" s="191"/>
      <c r="B152" s="16"/>
      <c r="C152" s="144"/>
      <c r="D152" s="144"/>
      <c r="E152" s="465"/>
      <c r="F152" s="71"/>
      <c r="G152" s="133"/>
      <c r="H152" s="132"/>
      <c r="I152" s="1813"/>
    </row>
    <row r="153" spans="1:9" ht="13.5" thickBot="1">
      <c r="A153" s="192"/>
      <c r="B153" s="136"/>
      <c r="C153" s="145"/>
      <c r="D153" s="145"/>
      <c r="E153" s="467"/>
      <c r="F153" s="74"/>
      <c r="G153" s="135"/>
      <c r="H153" s="137"/>
      <c r="I153" s="1813"/>
    </row>
    <row r="154" spans="1:9" ht="31.5" customHeight="1">
      <c r="A154" s="156" t="s">
        <v>1013</v>
      </c>
      <c r="B154" s="312" t="s">
        <v>1014</v>
      </c>
      <c r="C154" s="373" t="s">
        <v>3738</v>
      </c>
      <c r="D154" s="373" t="s">
        <v>2923</v>
      </c>
      <c r="E154" s="1867" t="s">
        <v>3737</v>
      </c>
      <c r="F154" s="159" t="s">
        <v>2578</v>
      </c>
      <c r="G154" s="2873" t="s">
        <v>493</v>
      </c>
      <c r="H154" s="160" t="s">
        <v>4003</v>
      </c>
      <c r="I154" s="1813"/>
    </row>
    <row r="155" spans="1:9" ht="17.25" customHeight="1" thickBot="1">
      <c r="A155" s="156"/>
      <c r="B155" s="312"/>
      <c r="C155" s="373" t="s">
        <v>3036</v>
      </c>
      <c r="D155" s="374" t="s">
        <v>2428</v>
      </c>
      <c r="E155" s="2213" t="s">
        <v>264</v>
      </c>
      <c r="F155" s="2214">
        <f>'Заказ, cкидки и курсы валют'!$I$12</f>
        <v>0</v>
      </c>
      <c r="G155" s="2869"/>
      <c r="H155" s="252"/>
      <c r="I155" s="1813"/>
    </row>
    <row r="156" spans="1:9" ht="13">
      <c r="A156" s="2682" t="s">
        <v>930</v>
      </c>
      <c r="B156" s="2683">
        <v>4</v>
      </c>
      <c r="C156" s="2683">
        <v>60</v>
      </c>
      <c r="D156" s="2683">
        <v>1000</v>
      </c>
      <c r="E156" s="2093">
        <v>460.88</v>
      </c>
      <c r="F156" s="2684">
        <f>ROUND(E156*(1-$F$11),2)</f>
        <v>460.88</v>
      </c>
      <c r="G156" s="2685">
        <f>F156</f>
        <v>460.88</v>
      </c>
      <c r="H156" s="2686"/>
      <c r="I156" s="1813"/>
    </row>
    <row r="157" spans="1:9" ht="13">
      <c r="A157" s="171" t="s">
        <v>931</v>
      </c>
      <c r="B157" s="2176">
        <v>6</v>
      </c>
      <c r="C157" s="2176">
        <v>40</v>
      </c>
      <c r="D157" s="2176">
        <v>1000</v>
      </c>
      <c r="E157" s="447">
        <v>485.8</v>
      </c>
      <c r="F157" s="2080">
        <f t="shared" ref="F157:F160" si="13">ROUND(E157*(1-$F$11),2)</f>
        <v>485.8</v>
      </c>
      <c r="G157" s="2191">
        <f t="shared" ref="G157:G160" si="14">F157</f>
        <v>485.8</v>
      </c>
      <c r="H157" s="2091"/>
      <c r="I157" s="1813"/>
    </row>
    <row r="158" spans="1:9" ht="13">
      <c r="A158" s="171" t="s">
        <v>932</v>
      </c>
      <c r="B158" s="2176">
        <v>8</v>
      </c>
      <c r="C158" s="2176">
        <v>30</v>
      </c>
      <c r="D158" s="2176">
        <v>1000</v>
      </c>
      <c r="E158" s="447">
        <v>570.36</v>
      </c>
      <c r="F158" s="2080">
        <f t="shared" si="13"/>
        <v>570.36</v>
      </c>
      <c r="G158" s="2191">
        <f t="shared" si="14"/>
        <v>570.36</v>
      </c>
      <c r="H158" s="2091"/>
      <c r="I158" s="1813"/>
    </row>
    <row r="159" spans="1:9" ht="13">
      <c r="A159" s="171" t="s">
        <v>1686</v>
      </c>
      <c r="B159" s="2176">
        <v>10</v>
      </c>
      <c r="C159" s="2176">
        <v>20</v>
      </c>
      <c r="D159" s="2176">
        <v>1000</v>
      </c>
      <c r="E159" s="447">
        <v>923.16</v>
      </c>
      <c r="F159" s="2080">
        <f t="shared" si="13"/>
        <v>923.16</v>
      </c>
      <c r="G159" s="2191">
        <f t="shared" si="14"/>
        <v>923.16</v>
      </c>
      <c r="H159" s="2091"/>
      <c r="I159" s="1813"/>
    </row>
    <row r="160" spans="1:9" ht="13.5" thickBot="1">
      <c r="A160" s="186" t="s">
        <v>1687</v>
      </c>
      <c r="B160" s="214">
        <v>12</v>
      </c>
      <c r="C160" s="214">
        <v>15</v>
      </c>
      <c r="D160" s="214">
        <v>1000</v>
      </c>
      <c r="E160" s="2013">
        <v>923.16</v>
      </c>
      <c r="F160" s="1129">
        <f t="shared" si="13"/>
        <v>923.16</v>
      </c>
      <c r="G160" s="950">
        <f t="shared" si="14"/>
        <v>923.16</v>
      </c>
      <c r="H160" s="170"/>
      <c r="I160" s="1813"/>
    </row>
    <row r="161" spans="1:9" ht="13.5" thickBot="1">
      <c r="I161" s="1813"/>
    </row>
    <row r="162" spans="1:9" ht="17.5">
      <c r="A162" s="190"/>
      <c r="B162" s="128"/>
      <c r="C162" s="1166" t="s">
        <v>3411</v>
      </c>
      <c r="D162" s="1166"/>
      <c r="E162" s="1799"/>
      <c r="F162" s="1166"/>
      <c r="G162" s="107"/>
      <c r="H162" s="221"/>
      <c r="I162" s="1813"/>
    </row>
    <row r="163" spans="1:9" ht="17.5">
      <c r="A163" s="191"/>
      <c r="B163" s="16"/>
      <c r="C163" s="1167"/>
      <c r="D163" s="1167"/>
      <c r="E163" s="1796" t="s">
        <v>3410</v>
      </c>
      <c r="F163" s="217"/>
      <c r="G163" s="217"/>
      <c r="H163" s="222"/>
      <c r="I163" s="1813"/>
    </row>
    <row r="164" spans="1:9" ht="13">
      <c r="A164" s="191"/>
      <c r="B164" s="16"/>
      <c r="C164" s="144"/>
      <c r="D164" s="144"/>
      <c r="E164" s="465"/>
      <c r="F164" s="71"/>
      <c r="G164" s="133"/>
      <c r="H164" s="132"/>
      <c r="I164" s="1813"/>
    </row>
    <row r="165" spans="1:9" ht="13">
      <c r="A165" s="191"/>
      <c r="B165" s="16"/>
      <c r="C165" s="144"/>
      <c r="D165" s="144"/>
      <c r="E165" s="465"/>
      <c r="F165" s="71"/>
      <c r="G165" s="133"/>
      <c r="H165" s="132"/>
      <c r="I165" s="1813"/>
    </row>
    <row r="166" spans="1:9" ht="13">
      <c r="A166" s="191"/>
      <c r="B166" s="16"/>
      <c r="C166" s="144"/>
      <c r="D166" s="144"/>
      <c r="E166" s="465"/>
      <c r="F166" s="71"/>
      <c r="G166" s="133"/>
      <c r="H166" s="132"/>
      <c r="I166" s="1813"/>
    </row>
    <row r="167" spans="1:9" ht="13.5" thickBot="1">
      <c r="A167" s="192"/>
      <c r="B167" s="136"/>
      <c r="C167" s="145"/>
      <c r="D167" s="145"/>
      <c r="E167" s="467"/>
      <c r="F167" s="74"/>
      <c r="G167" s="135"/>
      <c r="H167" s="137"/>
      <c r="I167" s="1813"/>
    </row>
    <row r="168" spans="1:9" ht="31.5" customHeight="1">
      <c r="A168" s="156" t="s">
        <v>1013</v>
      </c>
      <c r="B168" s="312" t="s">
        <v>1014</v>
      </c>
      <c r="C168" s="373" t="s">
        <v>3738</v>
      </c>
      <c r="D168" s="373" t="s">
        <v>2923</v>
      </c>
      <c r="E168" s="1867" t="s">
        <v>3737</v>
      </c>
      <c r="F168" s="159" t="s">
        <v>2578</v>
      </c>
      <c r="G168" s="2873" t="s">
        <v>493</v>
      </c>
      <c r="H168" s="160" t="s">
        <v>4003</v>
      </c>
      <c r="I168" s="1813"/>
    </row>
    <row r="169" spans="1:9" ht="16.5" customHeight="1" thickBot="1">
      <c r="A169" s="156"/>
      <c r="B169" s="312"/>
      <c r="C169" s="373" t="s">
        <v>3036</v>
      </c>
      <c r="D169" s="374" t="s">
        <v>2428</v>
      </c>
      <c r="E169" s="2213" t="s">
        <v>264</v>
      </c>
      <c r="F169" s="2214">
        <f>'Заказ, cкидки и курсы валют'!$I$12</f>
        <v>0</v>
      </c>
      <c r="G169" s="2869"/>
      <c r="H169" s="252"/>
      <c r="I169" s="1813"/>
    </row>
    <row r="170" spans="1:9" ht="13">
      <c r="A170" s="2682" t="s">
        <v>1688</v>
      </c>
      <c r="B170" s="2683">
        <v>4</v>
      </c>
      <c r="C170" s="2683">
        <v>60</v>
      </c>
      <c r="D170" s="2683">
        <v>1000</v>
      </c>
      <c r="E170" s="2093">
        <v>460.88</v>
      </c>
      <c r="F170" s="2684">
        <f>ROUND(E170*(1-$F$11),2)</f>
        <v>460.88</v>
      </c>
      <c r="G170" s="2685">
        <f>F170</f>
        <v>460.88</v>
      </c>
      <c r="H170" s="2686"/>
      <c r="I170" s="1813"/>
    </row>
    <row r="171" spans="1:9" ht="13">
      <c r="A171" s="171" t="s">
        <v>1689</v>
      </c>
      <c r="B171" s="2176">
        <v>6</v>
      </c>
      <c r="C171" s="2176">
        <v>40</v>
      </c>
      <c r="D171" s="2176">
        <v>1000</v>
      </c>
      <c r="E171" s="447">
        <v>485.8</v>
      </c>
      <c r="F171" s="2080">
        <f t="shared" ref="F171:F174" si="15">ROUND(E171*(1-$F$11),2)</f>
        <v>485.8</v>
      </c>
      <c r="G171" s="2191">
        <f t="shared" ref="G171:G174" si="16">F171</f>
        <v>485.8</v>
      </c>
      <c r="H171" s="2091"/>
      <c r="I171" s="1813"/>
    </row>
    <row r="172" spans="1:9" ht="13">
      <c r="A172" s="171" t="s">
        <v>1690</v>
      </c>
      <c r="B172" s="2176">
        <v>8</v>
      </c>
      <c r="C172" s="2176">
        <v>30</v>
      </c>
      <c r="D172" s="2176">
        <v>1000</v>
      </c>
      <c r="E172" s="447">
        <v>570.36</v>
      </c>
      <c r="F172" s="2080">
        <f t="shared" si="15"/>
        <v>570.36</v>
      </c>
      <c r="G172" s="2191">
        <f t="shared" si="16"/>
        <v>570.36</v>
      </c>
      <c r="H172" s="2091"/>
      <c r="I172" s="1813"/>
    </row>
    <row r="173" spans="1:9" ht="13">
      <c r="A173" s="171" t="s">
        <v>1691</v>
      </c>
      <c r="B173" s="2176">
        <v>10</v>
      </c>
      <c r="C173" s="2176">
        <v>20</v>
      </c>
      <c r="D173" s="2176">
        <v>1000</v>
      </c>
      <c r="E173" s="447">
        <v>923.16</v>
      </c>
      <c r="F173" s="2080">
        <f t="shared" si="15"/>
        <v>923.16</v>
      </c>
      <c r="G173" s="2191">
        <f t="shared" si="16"/>
        <v>923.16</v>
      </c>
      <c r="H173" s="2091"/>
      <c r="I173" s="1813"/>
    </row>
    <row r="174" spans="1:9" ht="13.5" thickBot="1">
      <c r="A174" s="186" t="s">
        <v>1692</v>
      </c>
      <c r="B174" s="214">
        <v>12</v>
      </c>
      <c r="C174" s="214">
        <v>20</v>
      </c>
      <c r="D174" s="214">
        <v>1000</v>
      </c>
      <c r="E174" s="2013">
        <v>923.16</v>
      </c>
      <c r="F174" s="1129">
        <f t="shared" si="15"/>
        <v>923.16</v>
      </c>
      <c r="G174" s="950">
        <f t="shared" si="16"/>
        <v>923.16</v>
      </c>
      <c r="H174" s="170"/>
      <c r="I174" s="1813"/>
    </row>
    <row r="175" spans="1:9" ht="13.5" thickBot="1">
      <c r="I175" s="1813"/>
    </row>
    <row r="176" spans="1:9" ht="17.5">
      <c r="A176" s="190"/>
      <c r="B176" s="128"/>
      <c r="C176" s="1166" t="s">
        <v>3409</v>
      </c>
      <c r="D176" s="1166"/>
      <c r="E176" s="1799"/>
      <c r="F176" s="1166"/>
      <c r="G176" s="128"/>
      <c r="H176" s="219"/>
      <c r="I176" s="1813"/>
    </row>
    <row r="177" spans="1:9" ht="17.5">
      <c r="A177" s="191"/>
      <c r="B177" s="16"/>
      <c r="C177" s="1167"/>
      <c r="D177" s="1167" t="s">
        <v>1040</v>
      </c>
      <c r="E177" s="1796"/>
      <c r="F177" s="217"/>
      <c r="G177" s="16"/>
      <c r="H177" s="220"/>
      <c r="I177" s="1813"/>
    </row>
    <row r="178" spans="1:9" ht="13">
      <c r="A178" s="191"/>
      <c r="B178" s="16"/>
      <c r="C178" s="144"/>
      <c r="D178" s="144"/>
      <c r="E178" s="465"/>
      <c r="F178" s="71"/>
      <c r="G178" s="133"/>
      <c r="H178" s="132"/>
      <c r="I178" s="1813"/>
    </row>
    <row r="179" spans="1:9" ht="13">
      <c r="A179" s="191"/>
      <c r="B179" s="16"/>
      <c r="C179" s="144"/>
      <c r="D179" s="144"/>
      <c r="E179" s="465"/>
      <c r="F179" s="71"/>
      <c r="G179" s="133"/>
      <c r="H179" s="132"/>
      <c r="I179" s="1813"/>
    </row>
    <row r="180" spans="1:9" ht="13">
      <c r="A180" s="191"/>
      <c r="B180" s="16"/>
      <c r="C180" s="144"/>
      <c r="D180" s="144"/>
      <c r="E180" s="465"/>
      <c r="F180" s="71"/>
      <c r="G180" s="133"/>
      <c r="H180" s="132"/>
      <c r="I180" s="1813"/>
    </row>
    <row r="181" spans="1:9" ht="13.5" thickBot="1">
      <c r="A181" s="192"/>
      <c r="B181" s="136"/>
      <c r="C181" s="145"/>
      <c r="D181" s="145"/>
      <c r="E181" s="467"/>
      <c r="F181" s="74"/>
      <c r="G181" s="135"/>
      <c r="H181" s="137"/>
      <c r="I181" s="1813"/>
    </row>
    <row r="182" spans="1:9" ht="31.5" customHeight="1">
      <c r="A182" s="156" t="s">
        <v>1013</v>
      </c>
      <c r="B182" s="312" t="s">
        <v>1014</v>
      </c>
      <c r="C182" s="373" t="s">
        <v>3738</v>
      </c>
      <c r="D182" s="373" t="s">
        <v>2923</v>
      </c>
      <c r="E182" s="1867" t="s">
        <v>3737</v>
      </c>
      <c r="F182" s="159" t="s">
        <v>2578</v>
      </c>
      <c r="G182" s="2873" t="s">
        <v>493</v>
      </c>
      <c r="H182" s="160" t="s">
        <v>4003</v>
      </c>
      <c r="I182" s="1813"/>
    </row>
    <row r="183" spans="1:9" ht="16" customHeight="1" thickBot="1">
      <c r="A183" s="156"/>
      <c r="B183" s="312"/>
      <c r="C183" s="373" t="s">
        <v>3036</v>
      </c>
      <c r="D183" s="374" t="s">
        <v>2428</v>
      </c>
      <c r="E183" s="2213" t="s">
        <v>264</v>
      </c>
      <c r="F183" s="2214">
        <f>'Заказ, cкидки и курсы валют'!$I$12</f>
        <v>0</v>
      </c>
      <c r="G183" s="2869"/>
      <c r="H183" s="252"/>
      <c r="I183" s="1813"/>
    </row>
    <row r="184" spans="1:9" ht="13">
      <c r="A184" s="2682" t="s">
        <v>1693</v>
      </c>
      <c r="B184" s="2683">
        <v>4</v>
      </c>
      <c r="C184" s="2683">
        <v>100</v>
      </c>
      <c r="D184" s="2683">
        <v>50</v>
      </c>
      <c r="E184" s="2093">
        <v>78.12</v>
      </c>
      <c r="F184" s="2684">
        <f>ROUND(E184*(1-$F$11),2)</f>
        <v>78.12</v>
      </c>
      <c r="G184" s="2685">
        <f>F184</f>
        <v>78.12</v>
      </c>
      <c r="H184" s="2686"/>
      <c r="I184" s="1813"/>
    </row>
    <row r="185" spans="1:9" ht="13">
      <c r="A185" s="171" t="s">
        <v>1694</v>
      </c>
      <c r="B185" s="2176">
        <v>6</v>
      </c>
      <c r="C185" s="2176">
        <v>100</v>
      </c>
      <c r="D185" s="2176">
        <v>50</v>
      </c>
      <c r="E185" s="447">
        <v>78.12</v>
      </c>
      <c r="F185" s="2080">
        <f t="shared" ref="F185:F189" si="17">ROUND(E185*(1-$F$11),2)</f>
        <v>78.12</v>
      </c>
      <c r="G185" s="2191">
        <f t="shared" ref="G185:G189" si="18">F185</f>
        <v>78.12</v>
      </c>
      <c r="H185" s="2091"/>
      <c r="I185" s="1813"/>
    </row>
    <row r="186" spans="1:9" ht="13">
      <c r="A186" s="171" t="s">
        <v>11247</v>
      </c>
      <c r="B186" s="2176">
        <v>7</v>
      </c>
      <c r="C186" s="2176">
        <v>100</v>
      </c>
      <c r="D186" s="2176">
        <v>50</v>
      </c>
      <c r="E186" s="447">
        <v>78.12</v>
      </c>
      <c r="F186" s="2080">
        <f t="shared" si="17"/>
        <v>78.12</v>
      </c>
      <c r="G186" s="2191">
        <f t="shared" si="18"/>
        <v>78.12</v>
      </c>
      <c r="H186" s="2091"/>
      <c r="I186" s="1813"/>
    </row>
    <row r="187" spans="1:9" ht="13">
      <c r="A187" s="171" t="s">
        <v>1695</v>
      </c>
      <c r="B187" s="2176">
        <v>8</v>
      </c>
      <c r="C187" s="2176">
        <v>100</v>
      </c>
      <c r="D187" s="2176">
        <v>50</v>
      </c>
      <c r="E187" s="447">
        <v>78.12</v>
      </c>
      <c r="F187" s="2080">
        <f t="shared" si="17"/>
        <v>78.12</v>
      </c>
      <c r="G187" s="2191">
        <f t="shared" si="18"/>
        <v>78.12</v>
      </c>
      <c r="H187" s="2091"/>
      <c r="I187" s="1813"/>
    </row>
    <row r="188" spans="1:9" ht="13">
      <c r="A188" s="171" t="s">
        <v>1696</v>
      </c>
      <c r="B188" s="2176">
        <v>10</v>
      </c>
      <c r="C188" s="2176">
        <v>100</v>
      </c>
      <c r="D188" s="2176">
        <v>30</v>
      </c>
      <c r="E188" s="447">
        <v>78.12</v>
      </c>
      <c r="F188" s="2080">
        <f t="shared" si="17"/>
        <v>78.12</v>
      </c>
      <c r="G188" s="2191">
        <f t="shared" si="18"/>
        <v>78.12</v>
      </c>
      <c r="H188" s="2091"/>
      <c r="I188" s="1813"/>
    </row>
    <row r="189" spans="1:9" ht="13.5" thickBot="1">
      <c r="A189" s="186" t="s">
        <v>1697</v>
      </c>
      <c r="B189" s="214">
        <v>12</v>
      </c>
      <c r="C189" s="214">
        <v>100</v>
      </c>
      <c r="D189" s="214">
        <v>30</v>
      </c>
      <c r="E189" s="2013">
        <v>78.12</v>
      </c>
      <c r="F189" s="1129">
        <f t="shared" si="17"/>
        <v>78.12</v>
      </c>
      <c r="G189" s="950">
        <f t="shared" si="18"/>
        <v>78.12</v>
      </c>
      <c r="H189" s="170"/>
      <c r="I189" s="1813"/>
    </row>
    <row r="190" spans="1:9" ht="13.5" thickBot="1">
      <c r="I190" s="1813"/>
    </row>
    <row r="191" spans="1:9" ht="17.5">
      <c r="A191" s="190"/>
      <c r="B191" s="128"/>
      <c r="C191" s="1166" t="s">
        <v>3411</v>
      </c>
      <c r="D191" s="1166"/>
      <c r="E191" s="1799"/>
      <c r="F191" s="1166"/>
      <c r="G191" s="107"/>
      <c r="H191" s="221"/>
      <c r="I191" s="1813"/>
    </row>
    <row r="192" spans="1:9" ht="17.5">
      <c r="A192" s="191"/>
      <c r="B192" s="16"/>
      <c r="C192" s="1167"/>
      <c r="D192" s="1167" t="s">
        <v>1040</v>
      </c>
      <c r="E192" s="1796"/>
      <c r="F192" s="217"/>
      <c r="G192" s="217"/>
      <c r="H192" s="222"/>
      <c r="I192" s="1813"/>
    </row>
    <row r="193" spans="1:9" ht="13">
      <c r="A193" s="191"/>
      <c r="B193" s="16"/>
      <c r="C193" s="144"/>
      <c r="D193" s="144"/>
      <c r="E193" s="465"/>
      <c r="F193" s="71"/>
      <c r="G193" s="133"/>
      <c r="H193" s="132"/>
      <c r="I193" s="1813"/>
    </row>
    <row r="194" spans="1:9" ht="13">
      <c r="A194" s="191"/>
      <c r="B194" s="16"/>
      <c r="C194" s="144"/>
      <c r="D194" s="144"/>
      <c r="E194" s="465"/>
      <c r="F194" s="71"/>
      <c r="G194" s="133"/>
      <c r="H194" s="132"/>
      <c r="I194" s="1813"/>
    </row>
    <row r="195" spans="1:9" ht="13">
      <c r="A195" s="191"/>
      <c r="B195" s="16"/>
      <c r="C195" s="144"/>
      <c r="D195" s="144"/>
      <c r="E195" s="465"/>
      <c r="F195" s="71"/>
      <c r="G195" s="133"/>
      <c r="H195" s="132"/>
      <c r="I195" s="1813"/>
    </row>
    <row r="196" spans="1:9" ht="13.5" thickBot="1">
      <c r="A196" s="192"/>
      <c r="B196" s="136"/>
      <c r="C196" s="145"/>
      <c r="D196" s="145"/>
      <c r="E196" s="467"/>
      <c r="F196" s="74"/>
      <c r="G196" s="135"/>
      <c r="H196" s="137"/>
      <c r="I196" s="1813"/>
    </row>
    <row r="197" spans="1:9" ht="31.5" customHeight="1">
      <c r="A197" s="156" t="s">
        <v>1013</v>
      </c>
      <c r="B197" s="312" t="s">
        <v>1014</v>
      </c>
      <c r="C197" s="373" t="s">
        <v>3738</v>
      </c>
      <c r="D197" s="373" t="s">
        <v>2923</v>
      </c>
      <c r="E197" s="1867" t="s">
        <v>3737</v>
      </c>
      <c r="F197" s="159" t="s">
        <v>2578</v>
      </c>
      <c r="G197" s="2873" t="s">
        <v>493</v>
      </c>
      <c r="H197" s="160" t="s">
        <v>4003</v>
      </c>
      <c r="I197" s="1813"/>
    </row>
    <row r="198" spans="1:9" ht="17.25" customHeight="1" thickBot="1">
      <c r="A198" s="156"/>
      <c r="B198" s="312"/>
      <c r="C198" s="373" t="s">
        <v>3036</v>
      </c>
      <c r="D198" s="374" t="s">
        <v>2428</v>
      </c>
      <c r="E198" s="2213" t="s">
        <v>264</v>
      </c>
      <c r="F198" s="2214">
        <f>'Заказ, cкидки и курсы валют'!$I$12</f>
        <v>0</v>
      </c>
      <c r="G198" s="2869"/>
      <c r="H198" s="252"/>
      <c r="I198" s="1813"/>
    </row>
    <row r="199" spans="1:9" ht="13">
      <c r="A199" s="2682" t="s">
        <v>1698</v>
      </c>
      <c r="B199" s="2683">
        <v>4</v>
      </c>
      <c r="C199" s="2683">
        <v>100</v>
      </c>
      <c r="D199" s="2683">
        <v>50</v>
      </c>
      <c r="E199" s="2093">
        <v>78.12</v>
      </c>
      <c r="F199" s="2684">
        <f>ROUND(E199*(1-$F$11),2)</f>
        <v>78.12</v>
      </c>
      <c r="G199" s="2685">
        <f>F199</f>
        <v>78.12</v>
      </c>
      <c r="H199" s="2686"/>
      <c r="I199" s="1813"/>
    </row>
    <row r="200" spans="1:9" ht="13">
      <c r="A200" s="171" t="s">
        <v>1699</v>
      </c>
      <c r="B200" s="2176">
        <v>6</v>
      </c>
      <c r="C200" s="2176">
        <v>100</v>
      </c>
      <c r="D200" s="2176">
        <v>50</v>
      </c>
      <c r="E200" s="447">
        <v>78.12</v>
      </c>
      <c r="F200" s="2080">
        <f t="shared" ref="F200:F204" si="19">ROUND(E200*(1-$F$11),2)</f>
        <v>78.12</v>
      </c>
      <c r="G200" s="2191">
        <f t="shared" ref="G200:G204" si="20">F200</f>
        <v>78.12</v>
      </c>
      <c r="H200" s="2091"/>
      <c r="I200" s="1813"/>
    </row>
    <row r="201" spans="1:9" ht="13">
      <c r="A201" s="171" t="s">
        <v>11248</v>
      </c>
      <c r="B201" s="2176">
        <v>7</v>
      </c>
      <c r="C201" s="2176">
        <v>100</v>
      </c>
      <c r="D201" s="2176">
        <v>50</v>
      </c>
      <c r="E201" s="447">
        <v>78.12</v>
      </c>
      <c r="F201" s="2080">
        <f t="shared" si="19"/>
        <v>78.12</v>
      </c>
      <c r="G201" s="2191">
        <f t="shared" si="20"/>
        <v>78.12</v>
      </c>
      <c r="H201" s="2091"/>
      <c r="I201" s="1813"/>
    </row>
    <row r="202" spans="1:9" ht="13">
      <c r="A202" s="171" t="s">
        <v>1700</v>
      </c>
      <c r="B202" s="2176">
        <v>8</v>
      </c>
      <c r="C202" s="2176">
        <v>100</v>
      </c>
      <c r="D202" s="2176">
        <v>50</v>
      </c>
      <c r="E202" s="447">
        <v>78.12</v>
      </c>
      <c r="F202" s="2080">
        <f t="shared" si="19"/>
        <v>78.12</v>
      </c>
      <c r="G202" s="2191">
        <f t="shared" si="20"/>
        <v>78.12</v>
      </c>
      <c r="H202" s="2091"/>
      <c r="I202" s="1813"/>
    </row>
    <row r="203" spans="1:9" ht="13">
      <c r="A203" s="171" t="s">
        <v>1701</v>
      </c>
      <c r="B203" s="2176">
        <v>10</v>
      </c>
      <c r="C203" s="2176">
        <v>100</v>
      </c>
      <c r="D203" s="2176">
        <v>30</v>
      </c>
      <c r="E203" s="447">
        <v>78.12</v>
      </c>
      <c r="F203" s="2080">
        <f t="shared" si="19"/>
        <v>78.12</v>
      </c>
      <c r="G203" s="2191">
        <f t="shared" si="20"/>
        <v>78.12</v>
      </c>
      <c r="H203" s="2091"/>
      <c r="I203" s="1813"/>
    </row>
    <row r="204" spans="1:9" ht="13.5" thickBot="1">
      <c r="A204" s="186" t="s">
        <v>1702</v>
      </c>
      <c r="B204" s="214">
        <v>12</v>
      </c>
      <c r="C204" s="214">
        <v>100</v>
      </c>
      <c r="D204" s="214">
        <v>30</v>
      </c>
      <c r="E204" s="2013">
        <v>78.12</v>
      </c>
      <c r="F204" s="1129">
        <f t="shared" si="19"/>
        <v>78.12</v>
      </c>
      <c r="G204" s="950">
        <f t="shared" si="20"/>
        <v>78.12</v>
      </c>
      <c r="H204" s="170"/>
      <c r="I204" s="1813"/>
    </row>
    <row r="205" spans="1:9" ht="13.5" thickBot="1">
      <c r="I205" s="1813"/>
    </row>
    <row r="206" spans="1:9" ht="20.25" customHeight="1">
      <c r="A206" s="190"/>
      <c r="B206" s="3003" t="s">
        <v>1041</v>
      </c>
      <c r="C206" s="3003"/>
      <c r="D206" s="3003"/>
      <c r="E206" s="3003"/>
      <c r="F206" s="3003"/>
      <c r="G206" s="3003"/>
      <c r="H206" s="3004"/>
      <c r="I206" s="1813"/>
    </row>
    <row r="207" spans="1:9" ht="17.5">
      <c r="A207" s="191"/>
      <c r="B207" s="16"/>
      <c r="C207" s="1167"/>
      <c r="D207" s="1167"/>
      <c r="E207" s="1796"/>
      <c r="F207" s="216" t="s">
        <v>3042</v>
      </c>
      <c r="G207" s="217"/>
      <c r="H207" s="220"/>
      <c r="I207" s="1813"/>
    </row>
    <row r="208" spans="1:9" ht="13">
      <c r="A208" s="191"/>
      <c r="B208" s="16"/>
      <c r="C208" s="144"/>
      <c r="D208" s="144"/>
      <c r="E208" s="465"/>
      <c r="F208" s="71"/>
      <c r="G208" s="133"/>
      <c r="H208" s="132"/>
      <c r="I208" s="1813"/>
    </row>
    <row r="209" spans="1:9" ht="13">
      <c r="A209" s="191"/>
      <c r="B209" s="16"/>
      <c r="C209" s="144"/>
      <c r="D209" s="144"/>
      <c r="E209" s="465"/>
      <c r="F209" s="71"/>
      <c r="G209" s="133"/>
      <c r="H209" s="132"/>
      <c r="I209" s="1813"/>
    </row>
    <row r="210" spans="1:9" ht="13">
      <c r="A210" s="191"/>
      <c r="B210" s="16"/>
      <c r="C210" s="144"/>
      <c r="D210" s="144"/>
      <c r="E210" s="465"/>
      <c r="F210" s="71"/>
      <c r="G210" s="133"/>
      <c r="H210" s="132"/>
      <c r="I210" s="1813"/>
    </row>
    <row r="211" spans="1:9" ht="13.5" thickBot="1">
      <c r="A211" s="192"/>
      <c r="B211" s="136"/>
      <c r="C211" s="145"/>
      <c r="D211" s="145"/>
      <c r="E211" s="467"/>
      <c r="F211" s="74"/>
      <c r="G211" s="135"/>
      <c r="H211" s="137"/>
      <c r="I211" s="1813"/>
    </row>
    <row r="212" spans="1:9" ht="31.5" customHeight="1">
      <c r="A212" s="156" t="s">
        <v>1013</v>
      </c>
      <c r="B212" s="312" t="s">
        <v>1014</v>
      </c>
      <c r="C212" s="373" t="s">
        <v>3738</v>
      </c>
      <c r="D212" s="373" t="s">
        <v>2923</v>
      </c>
      <c r="E212" s="1867" t="s">
        <v>3737</v>
      </c>
      <c r="F212" s="159" t="s">
        <v>2578</v>
      </c>
      <c r="G212" s="2873" t="s">
        <v>493</v>
      </c>
      <c r="H212" s="160" t="s">
        <v>4003</v>
      </c>
      <c r="I212" s="1813"/>
    </row>
    <row r="213" spans="1:9" ht="17.25" customHeight="1" thickBot="1">
      <c r="A213" s="156"/>
      <c r="B213" s="312"/>
      <c r="C213" s="373" t="s">
        <v>3036</v>
      </c>
      <c r="D213" s="374" t="s">
        <v>2428</v>
      </c>
      <c r="E213" s="2213" t="s">
        <v>264</v>
      </c>
      <c r="F213" s="2214">
        <f>'Заказ, cкидки и курсы валют'!$I$12</f>
        <v>0</v>
      </c>
      <c r="G213" s="2869"/>
      <c r="H213" s="252"/>
      <c r="I213" s="1813"/>
    </row>
    <row r="214" spans="1:9" ht="13">
      <c r="A214" s="2682" t="s">
        <v>1703</v>
      </c>
      <c r="B214" s="2683" t="s">
        <v>3043</v>
      </c>
      <c r="C214" s="2683"/>
      <c r="D214" s="2683">
        <v>160</v>
      </c>
      <c r="E214" s="2093">
        <v>8819.43</v>
      </c>
      <c r="F214" s="2684">
        <f>ROUND(E214*(1-$F$11),2)</f>
        <v>8819.43</v>
      </c>
      <c r="G214" s="2685">
        <f>F214</f>
        <v>8819.43</v>
      </c>
      <c r="H214" s="2686"/>
      <c r="I214" s="1813"/>
    </row>
    <row r="215" spans="1:9" ht="13">
      <c r="A215" s="171" t="s">
        <v>1704</v>
      </c>
      <c r="B215" s="2176" t="s">
        <v>3044</v>
      </c>
      <c r="C215" s="2176"/>
      <c r="D215" s="2176">
        <v>120</v>
      </c>
      <c r="E215" s="447">
        <v>8135.78</v>
      </c>
      <c r="F215" s="2080">
        <f t="shared" ref="F215:F216" si="21">ROUND(E215*(1-$F$11),2)</f>
        <v>8135.78</v>
      </c>
      <c r="G215" s="2191">
        <f t="shared" ref="G215:G216" si="22">F215</f>
        <v>8135.78</v>
      </c>
      <c r="H215" s="2091"/>
      <c r="I215" s="1813"/>
    </row>
    <row r="216" spans="1:9" ht="13.5" thickBot="1">
      <c r="A216" s="186" t="s">
        <v>1705</v>
      </c>
      <c r="B216" s="214" t="s">
        <v>3045</v>
      </c>
      <c r="C216" s="214"/>
      <c r="D216" s="214">
        <v>90</v>
      </c>
      <c r="E216" s="2013">
        <v>6862.37</v>
      </c>
      <c r="F216" s="1129">
        <f t="shared" si="21"/>
        <v>6862.37</v>
      </c>
      <c r="G216" s="950">
        <f t="shared" si="22"/>
        <v>6862.37</v>
      </c>
      <c r="H216" s="170"/>
      <c r="I216" s="1813"/>
    </row>
    <row r="217" spans="1:9" ht="13.5" thickBot="1">
      <c r="I217" s="1813"/>
    </row>
    <row r="218" spans="1:9" ht="27.75" customHeight="1">
      <c r="A218" s="190"/>
      <c r="B218" s="3003" t="s">
        <v>1041</v>
      </c>
      <c r="C218" s="3003"/>
      <c r="D218" s="3003"/>
      <c r="E218" s="3003"/>
      <c r="F218" s="3003"/>
      <c r="G218" s="3003"/>
      <c r="H218" s="3004"/>
      <c r="I218" s="1813"/>
    </row>
    <row r="219" spans="1:9" ht="17.5">
      <c r="A219" s="191"/>
      <c r="B219" s="16"/>
      <c r="C219" s="1167"/>
      <c r="D219" s="1167"/>
      <c r="E219" s="1796"/>
      <c r="F219" s="216" t="s">
        <v>3046</v>
      </c>
      <c r="G219" s="217"/>
      <c r="H219" s="220"/>
      <c r="I219" s="1813"/>
    </row>
    <row r="220" spans="1:9" ht="13">
      <c r="A220" s="191"/>
      <c r="B220" s="16"/>
      <c r="C220" s="144"/>
      <c r="D220" s="144"/>
      <c r="E220" s="465"/>
      <c r="F220" s="71"/>
      <c r="G220" s="133"/>
      <c r="H220" s="132"/>
      <c r="I220" s="1813"/>
    </row>
    <row r="221" spans="1:9" ht="13">
      <c r="A221" s="191"/>
      <c r="B221" s="16"/>
      <c r="C221" s="144"/>
      <c r="D221" s="144"/>
      <c r="E221" s="465"/>
      <c r="F221" s="71"/>
      <c r="G221" s="133"/>
      <c r="H221" s="132"/>
      <c r="I221" s="1813"/>
    </row>
    <row r="222" spans="1:9" ht="13">
      <c r="A222" s="191"/>
      <c r="B222" s="16"/>
      <c r="C222" s="144"/>
      <c r="D222" s="144"/>
      <c r="E222" s="465"/>
      <c r="F222" s="71"/>
      <c r="G222" s="133"/>
      <c r="H222" s="132"/>
      <c r="I222" s="1813"/>
    </row>
    <row r="223" spans="1:9" ht="13.5" thickBot="1">
      <c r="A223" s="192"/>
      <c r="B223" s="136"/>
      <c r="C223" s="145"/>
      <c r="D223" s="145"/>
      <c r="E223" s="467"/>
      <c r="F223" s="74"/>
      <c r="G223" s="135"/>
      <c r="H223" s="137"/>
      <c r="I223" s="1813"/>
    </row>
    <row r="224" spans="1:9" ht="31.5" customHeight="1">
      <c r="A224" s="156" t="s">
        <v>1013</v>
      </c>
      <c r="B224" s="312" t="s">
        <v>1014</v>
      </c>
      <c r="C224" s="373" t="s">
        <v>3738</v>
      </c>
      <c r="D224" s="373" t="s">
        <v>2923</v>
      </c>
      <c r="E224" s="1867" t="s">
        <v>3737</v>
      </c>
      <c r="F224" s="159" t="s">
        <v>2578</v>
      </c>
      <c r="G224" s="2873" t="s">
        <v>493</v>
      </c>
      <c r="H224" s="160" t="s">
        <v>4003</v>
      </c>
      <c r="I224" s="1813"/>
    </row>
    <row r="225" spans="1:9" ht="17.25" customHeight="1" thickBot="1">
      <c r="A225" s="156"/>
      <c r="B225" s="312"/>
      <c r="C225" s="373" t="s">
        <v>3036</v>
      </c>
      <c r="D225" s="374" t="s">
        <v>2428</v>
      </c>
      <c r="E225" s="2213" t="s">
        <v>264</v>
      </c>
      <c r="F225" s="2214">
        <f>'Заказ, cкидки и курсы валют'!$I$12</f>
        <v>0</v>
      </c>
      <c r="G225" s="2869"/>
      <c r="H225" s="252"/>
      <c r="I225" s="1813"/>
    </row>
    <row r="226" spans="1:9" ht="13">
      <c r="A226" s="2682" t="s">
        <v>1706</v>
      </c>
      <c r="B226" s="2683" t="s">
        <v>3047</v>
      </c>
      <c r="C226" s="2683"/>
      <c r="D226" s="2683">
        <v>120</v>
      </c>
      <c r="E226" s="2093">
        <v>9437.91</v>
      </c>
      <c r="F226" s="2684">
        <f>ROUND(E226*(1-$F$11),2)</f>
        <v>9437.91</v>
      </c>
      <c r="G226" s="2685">
        <f>F226</f>
        <v>9437.91</v>
      </c>
      <c r="H226" s="2686"/>
      <c r="I226" s="1813"/>
    </row>
    <row r="227" spans="1:9" ht="13">
      <c r="A227" s="171" t="s">
        <v>1707</v>
      </c>
      <c r="B227" s="2176" t="s">
        <v>3048</v>
      </c>
      <c r="C227" s="2176"/>
      <c r="D227" s="2176">
        <v>90</v>
      </c>
      <c r="E227" s="447">
        <v>8435.31</v>
      </c>
      <c r="F227" s="2080">
        <f t="shared" ref="F227:F228" si="23">ROUND(E227*(1-$F$11),2)</f>
        <v>8435.31</v>
      </c>
      <c r="G227" s="2191">
        <f t="shared" ref="G227:G228" si="24">F227</f>
        <v>8435.31</v>
      </c>
      <c r="H227" s="2091"/>
      <c r="I227" s="1813"/>
    </row>
    <row r="228" spans="1:9" ht="13.5" thickBot="1">
      <c r="A228" s="186" t="s">
        <v>1708</v>
      </c>
      <c r="B228" s="214" t="s">
        <v>3049</v>
      </c>
      <c r="C228" s="214"/>
      <c r="D228" s="214">
        <v>50</v>
      </c>
      <c r="E228" s="2013">
        <v>6616.6</v>
      </c>
      <c r="F228" s="1129">
        <f t="shared" si="23"/>
        <v>6616.6</v>
      </c>
      <c r="G228" s="950">
        <f t="shared" si="24"/>
        <v>6616.6</v>
      </c>
      <c r="H228" s="170"/>
      <c r="I228" s="1813"/>
    </row>
    <row r="229" spans="1:9" ht="13.5" thickBot="1">
      <c r="I229" s="1813"/>
    </row>
    <row r="230" spans="1:9" ht="28.5" customHeight="1">
      <c r="A230" s="190"/>
      <c r="B230" s="3003" t="s">
        <v>1042</v>
      </c>
      <c r="C230" s="3003"/>
      <c r="D230" s="3003"/>
      <c r="E230" s="3003"/>
      <c r="F230" s="3003"/>
      <c r="G230" s="3003"/>
      <c r="H230" s="3004"/>
      <c r="I230" s="1813"/>
    </row>
    <row r="231" spans="1:9" ht="13">
      <c r="A231" s="191"/>
      <c r="B231" s="16"/>
      <c r="C231" s="144"/>
      <c r="D231" s="144"/>
      <c r="E231" s="465"/>
      <c r="F231" s="71"/>
      <c r="G231" s="133"/>
      <c r="H231" s="132"/>
      <c r="I231" s="1813"/>
    </row>
    <row r="232" spans="1:9" ht="13">
      <c r="A232" s="191"/>
      <c r="B232" s="16"/>
      <c r="C232" s="144"/>
      <c r="D232" s="144"/>
      <c r="E232" s="465"/>
      <c r="F232" s="71"/>
      <c r="G232" s="133"/>
      <c r="H232" s="132"/>
      <c r="I232" s="1813"/>
    </row>
    <row r="233" spans="1:9" ht="13">
      <c r="A233" s="191"/>
      <c r="B233" s="16"/>
      <c r="C233" s="144"/>
      <c r="D233" s="144"/>
      <c r="E233" s="465"/>
      <c r="F233" s="71"/>
      <c r="G233" s="133"/>
      <c r="H233" s="132"/>
      <c r="I233" s="1813"/>
    </row>
    <row r="234" spans="1:9" ht="13.5" thickBot="1">
      <c r="A234" s="192"/>
      <c r="B234" s="136"/>
      <c r="C234" s="145"/>
      <c r="D234" s="145"/>
      <c r="E234" s="467"/>
      <c r="F234" s="74"/>
      <c r="G234" s="135"/>
      <c r="H234" s="137"/>
      <c r="I234" s="1813"/>
    </row>
    <row r="235" spans="1:9" ht="31.5" customHeight="1">
      <c r="A235" s="156" t="s">
        <v>1013</v>
      </c>
      <c r="B235" s="312" t="s">
        <v>1014</v>
      </c>
      <c r="C235" s="373" t="s">
        <v>3738</v>
      </c>
      <c r="D235" s="373" t="s">
        <v>2923</v>
      </c>
      <c r="E235" s="1867" t="s">
        <v>3737</v>
      </c>
      <c r="F235" s="159" t="s">
        <v>2578</v>
      </c>
      <c r="G235" s="2873" t="s">
        <v>493</v>
      </c>
      <c r="H235" s="160" t="s">
        <v>4003</v>
      </c>
      <c r="I235" s="1813"/>
    </row>
    <row r="236" spans="1:9" ht="17.25" customHeight="1" thickBot="1">
      <c r="A236" s="156"/>
      <c r="B236" s="312"/>
      <c r="C236" s="373" t="s">
        <v>3036</v>
      </c>
      <c r="D236" s="374" t="s">
        <v>2428</v>
      </c>
      <c r="E236" s="2213" t="s">
        <v>264</v>
      </c>
      <c r="F236" s="2214">
        <f>'Заказ, cкидки и курсы валют'!$I$12</f>
        <v>0</v>
      </c>
      <c r="G236" s="2869"/>
      <c r="H236" s="252"/>
      <c r="I236" s="1813"/>
    </row>
    <row r="237" spans="1:9" ht="13.5" thickBot="1">
      <c r="A237" s="801" t="s">
        <v>1709</v>
      </c>
      <c r="B237" s="864" t="s">
        <v>3050</v>
      </c>
      <c r="C237" s="864"/>
      <c r="D237" s="864">
        <v>170</v>
      </c>
      <c r="E237" s="2193">
        <v>2633.95</v>
      </c>
      <c r="F237" s="1140">
        <f>ROUND(E237*(1-$F$11),2)</f>
        <v>2633.95</v>
      </c>
      <c r="G237" s="951">
        <f>F237</f>
        <v>2633.95</v>
      </c>
      <c r="H237" s="797"/>
      <c r="I237" s="1813"/>
    </row>
    <row r="238" spans="1:9" ht="13.5" thickBot="1">
      <c r="I238" s="1813"/>
    </row>
    <row r="239" spans="1:9" ht="17.5">
      <c r="A239" s="190"/>
      <c r="B239" s="128"/>
      <c r="C239" s="183"/>
      <c r="D239" s="1166" t="s">
        <v>1043</v>
      </c>
      <c r="E239" s="1799"/>
      <c r="F239" s="1166"/>
      <c r="G239" s="107"/>
      <c r="H239" s="68"/>
      <c r="I239" s="1813"/>
    </row>
    <row r="240" spans="1:9" ht="13">
      <c r="A240" s="191"/>
      <c r="B240" s="16"/>
      <c r="C240" s="144"/>
      <c r="D240" s="144"/>
      <c r="E240" s="465"/>
      <c r="F240" s="71"/>
      <c r="G240" s="133"/>
      <c r="H240" s="132"/>
      <c r="I240" s="1813"/>
    </row>
    <row r="241" spans="1:9" ht="13">
      <c r="A241" s="191"/>
      <c r="B241" s="16"/>
      <c r="C241" s="144"/>
      <c r="D241" s="144"/>
      <c r="E241" s="465"/>
      <c r="F241" s="71"/>
      <c r="G241" s="133"/>
      <c r="H241" s="132"/>
      <c r="I241" s="1813"/>
    </row>
    <row r="242" spans="1:9" ht="13">
      <c r="A242" s="191"/>
      <c r="B242" s="16"/>
      <c r="C242" s="144"/>
      <c r="D242" s="144"/>
      <c r="E242" s="465"/>
      <c r="F242" s="71"/>
      <c r="G242" s="133"/>
      <c r="H242" s="132"/>
      <c r="I242" s="1813"/>
    </row>
    <row r="243" spans="1:9" ht="13.5" thickBot="1">
      <c r="A243" s="192"/>
      <c r="B243" s="136"/>
      <c r="C243" s="145"/>
      <c r="D243" s="145"/>
      <c r="E243" s="467"/>
      <c r="F243" s="74"/>
      <c r="G243" s="135"/>
      <c r="H243" s="137"/>
      <c r="I243" s="1813"/>
    </row>
    <row r="244" spans="1:9" ht="32.25" customHeight="1">
      <c r="A244" s="156" t="s">
        <v>1013</v>
      </c>
      <c r="B244" s="312" t="s">
        <v>1014</v>
      </c>
      <c r="C244" s="373" t="s">
        <v>3738</v>
      </c>
      <c r="D244" s="373" t="s">
        <v>2923</v>
      </c>
      <c r="E244" s="1867" t="s">
        <v>3737</v>
      </c>
      <c r="F244" s="159" t="s">
        <v>2578</v>
      </c>
      <c r="G244" s="2873" t="s">
        <v>493</v>
      </c>
      <c r="H244" s="160" t="s">
        <v>4003</v>
      </c>
      <c r="I244" s="1813"/>
    </row>
    <row r="245" spans="1:9" ht="17.25" customHeight="1" thickBot="1">
      <c r="A245" s="156"/>
      <c r="B245" s="312"/>
      <c r="C245" s="373" t="s">
        <v>3036</v>
      </c>
      <c r="D245" s="374" t="s">
        <v>2428</v>
      </c>
      <c r="E245" s="2213" t="s">
        <v>264</v>
      </c>
      <c r="F245" s="2214">
        <f>'Заказ, cкидки и курсы валют'!$I$12</f>
        <v>0</v>
      </c>
      <c r="G245" s="2869"/>
      <c r="H245" s="252"/>
      <c r="I245" s="1813"/>
    </row>
    <row r="246" spans="1:9" ht="13.5" thickBot="1">
      <c r="A246" s="801" t="s">
        <v>1710</v>
      </c>
      <c r="B246" s="864" t="s">
        <v>3050</v>
      </c>
      <c r="C246" s="864"/>
      <c r="D246" s="864">
        <v>150</v>
      </c>
      <c r="E246" s="2193">
        <v>3731.2</v>
      </c>
      <c r="F246" s="1140">
        <f>ROUND(E246*(1-$F$11),2)</f>
        <v>3731.2</v>
      </c>
      <c r="G246" s="951">
        <f>F246</f>
        <v>3731.2</v>
      </c>
      <c r="H246" s="797"/>
      <c r="I246" s="1813"/>
    </row>
    <row r="247" spans="1:9" ht="13">
      <c r="A247" s="13"/>
      <c r="B247" s="106"/>
      <c r="C247" s="106"/>
      <c r="D247" s="106"/>
      <c r="E247" s="445"/>
      <c r="F247" s="106"/>
      <c r="G247" s="13"/>
      <c r="H247" s="13"/>
      <c r="I247" s="1813"/>
    </row>
    <row r="248" spans="1:9" ht="13.5" thickBot="1">
      <c r="I248" s="1813"/>
    </row>
    <row r="249" spans="1:9" ht="17.5">
      <c r="A249" s="190"/>
      <c r="B249" s="128"/>
      <c r="C249" s="183"/>
      <c r="D249" s="1166" t="s">
        <v>1044</v>
      </c>
      <c r="E249" s="1799"/>
      <c r="F249" s="1166"/>
      <c r="G249" s="107"/>
      <c r="H249" s="68"/>
      <c r="I249" s="1813"/>
    </row>
    <row r="250" spans="1:9" ht="13">
      <c r="A250" s="191"/>
      <c r="B250" s="16"/>
      <c r="C250" s="144"/>
      <c r="D250" s="144"/>
      <c r="E250" s="465"/>
      <c r="F250" s="71"/>
      <c r="G250" s="133"/>
      <c r="H250" s="132"/>
      <c r="I250" s="1813"/>
    </row>
    <row r="251" spans="1:9" ht="13">
      <c r="A251" s="191"/>
      <c r="B251" s="16"/>
      <c r="C251" s="144"/>
      <c r="D251" s="144"/>
      <c r="E251" s="465"/>
      <c r="F251" s="71"/>
      <c r="G251" s="133"/>
      <c r="H251" s="132"/>
      <c r="I251" s="1813"/>
    </row>
    <row r="252" spans="1:9" ht="13">
      <c r="A252" s="191"/>
      <c r="B252" s="16"/>
      <c r="C252" s="144"/>
      <c r="D252" s="144"/>
      <c r="E252" s="465"/>
      <c r="F252" s="71"/>
      <c r="G252" s="133"/>
      <c r="H252" s="132"/>
      <c r="I252" s="1813"/>
    </row>
    <row r="253" spans="1:9" ht="13.5" thickBot="1">
      <c r="A253" s="192"/>
      <c r="B253" s="136"/>
      <c r="C253" s="145"/>
      <c r="D253" s="145"/>
      <c r="E253" s="467"/>
      <c r="F253" s="74"/>
      <c r="G253" s="135"/>
      <c r="H253" s="137"/>
      <c r="I253" s="1813"/>
    </row>
    <row r="254" spans="1:9" ht="31.5" customHeight="1">
      <c r="A254" s="156" t="s">
        <v>1013</v>
      </c>
      <c r="B254" s="312" t="s">
        <v>1014</v>
      </c>
      <c r="C254" s="373" t="s">
        <v>3738</v>
      </c>
      <c r="D254" s="373" t="s">
        <v>2923</v>
      </c>
      <c r="E254" s="1867" t="s">
        <v>3737</v>
      </c>
      <c r="F254" s="159" t="s">
        <v>2578</v>
      </c>
      <c r="G254" s="2873" t="s">
        <v>493</v>
      </c>
      <c r="H254" s="160" t="s">
        <v>4003</v>
      </c>
      <c r="I254" s="1813"/>
    </row>
    <row r="255" spans="1:9" ht="17.25" customHeight="1" thickBot="1">
      <c r="A255" s="156"/>
      <c r="B255" s="312"/>
      <c r="C255" s="373" t="s">
        <v>3036</v>
      </c>
      <c r="D255" s="374" t="s">
        <v>2428</v>
      </c>
      <c r="E255" s="2213" t="s">
        <v>264</v>
      </c>
      <c r="F255" s="2214">
        <f>'Заказ, cкидки и курсы валют'!$I$12</f>
        <v>0</v>
      </c>
      <c r="G255" s="2869"/>
      <c r="H255" s="252"/>
      <c r="I255" s="1813"/>
    </row>
    <row r="256" spans="1:9" ht="13.5" thickBot="1">
      <c r="A256" s="801" t="s">
        <v>1711</v>
      </c>
      <c r="B256" s="1168"/>
      <c r="C256" s="1168"/>
      <c r="D256" s="864">
        <v>100</v>
      </c>
      <c r="E256" s="2193">
        <v>1333.64</v>
      </c>
      <c r="F256" s="1140">
        <f>ROUND(E256*(1-$F$11),2)</f>
        <v>1333.64</v>
      </c>
      <c r="G256" s="951">
        <f>F256</f>
        <v>1333.64</v>
      </c>
      <c r="H256" s="797"/>
      <c r="I256" s="1813"/>
    </row>
    <row r="257" spans="1:9" ht="13">
      <c r="A257" s="13"/>
      <c r="B257" s="1169"/>
      <c r="C257" s="1169"/>
      <c r="D257" s="106"/>
      <c r="E257" s="445"/>
      <c r="F257" s="106"/>
      <c r="G257" s="13"/>
      <c r="H257" s="13"/>
      <c r="I257" s="1813"/>
    </row>
    <row r="258" spans="1:9" ht="13.5" thickBot="1">
      <c r="I258" s="1813"/>
    </row>
    <row r="259" spans="1:9" ht="17.5">
      <c r="A259" s="190"/>
      <c r="B259" s="128"/>
      <c r="C259" s="1166"/>
      <c r="D259" s="1166" t="s">
        <v>1045</v>
      </c>
      <c r="E259" s="1799"/>
      <c r="F259" s="1166"/>
      <c r="G259" s="107"/>
      <c r="H259" s="68"/>
      <c r="I259" s="1813"/>
    </row>
    <row r="260" spans="1:9" ht="13">
      <c r="A260" s="191"/>
      <c r="B260" s="16"/>
      <c r="C260" s="144"/>
      <c r="D260" s="144"/>
      <c r="E260" s="465"/>
      <c r="F260" s="71"/>
      <c r="G260" s="133"/>
      <c r="H260" s="132"/>
      <c r="I260" s="1813"/>
    </row>
    <row r="261" spans="1:9" ht="13">
      <c r="A261" s="191"/>
      <c r="B261" s="16"/>
      <c r="C261" s="144"/>
      <c r="D261" s="144"/>
      <c r="E261" s="465"/>
      <c r="F261" s="71"/>
      <c r="G261" s="133"/>
      <c r="H261" s="132"/>
      <c r="I261" s="1813"/>
    </row>
    <row r="262" spans="1:9" ht="13">
      <c r="A262" s="191"/>
      <c r="B262" s="16"/>
      <c r="C262" s="144"/>
      <c r="D262" s="144"/>
      <c r="E262" s="465"/>
      <c r="F262" s="71"/>
      <c r="G262" s="133"/>
      <c r="H262" s="132"/>
      <c r="I262" s="1813"/>
    </row>
    <row r="263" spans="1:9" ht="13.5" thickBot="1">
      <c r="A263" s="192"/>
      <c r="B263" s="136"/>
      <c r="C263" s="145"/>
      <c r="D263" s="145"/>
      <c r="E263" s="467"/>
      <c r="F263" s="74"/>
      <c r="G263" s="135"/>
      <c r="H263" s="137"/>
      <c r="I263" s="1813"/>
    </row>
    <row r="264" spans="1:9" ht="32.25" customHeight="1">
      <c r="A264" s="156" t="s">
        <v>1013</v>
      </c>
      <c r="B264" s="312" t="s">
        <v>1014</v>
      </c>
      <c r="C264" s="373" t="s">
        <v>3738</v>
      </c>
      <c r="D264" s="373" t="s">
        <v>2923</v>
      </c>
      <c r="E264" s="1867" t="s">
        <v>3737</v>
      </c>
      <c r="F264" s="159" t="s">
        <v>2578</v>
      </c>
      <c r="G264" s="2873" t="s">
        <v>493</v>
      </c>
      <c r="H264" s="160" t="s">
        <v>4003</v>
      </c>
      <c r="I264" s="1813"/>
    </row>
    <row r="265" spans="1:9" ht="17.25" customHeight="1" thickBot="1">
      <c r="A265" s="156"/>
      <c r="B265" s="312"/>
      <c r="C265" s="373" t="s">
        <v>3036</v>
      </c>
      <c r="D265" s="374" t="s">
        <v>2428</v>
      </c>
      <c r="E265" s="2213" t="s">
        <v>264</v>
      </c>
      <c r="F265" s="2214">
        <f>'Заказ, cкидки и курсы валют'!$I$12</f>
        <v>0</v>
      </c>
      <c r="G265" s="2869"/>
      <c r="H265" s="252"/>
      <c r="I265" s="1813"/>
    </row>
    <row r="266" spans="1:9" ht="13.5" thickBot="1">
      <c r="A266" s="801" t="s">
        <v>1712</v>
      </c>
      <c r="B266" s="864">
        <v>76</v>
      </c>
      <c r="C266" s="864"/>
      <c r="D266" s="864">
        <v>50</v>
      </c>
      <c r="E266" s="2193">
        <v>638.57000000000005</v>
      </c>
      <c r="F266" s="1140">
        <f>ROUND(E266*(1-$F$11),2)</f>
        <v>638.57000000000005</v>
      </c>
      <c r="G266" s="951">
        <f>F266</f>
        <v>638.57000000000005</v>
      </c>
      <c r="H266" s="797"/>
      <c r="I266" s="1813"/>
    </row>
    <row r="267" spans="1:9" ht="13">
      <c r="A267" s="13"/>
      <c r="B267" s="106"/>
      <c r="C267" s="106"/>
      <c r="D267" s="106"/>
      <c r="E267" s="445"/>
      <c r="F267" s="106"/>
      <c r="G267" s="13"/>
      <c r="H267" s="13"/>
      <c r="I267" s="1813"/>
    </row>
    <row r="268" spans="1:9" ht="13.5" thickBot="1">
      <c r="I268" s="1813"/>
    </row>
    <row r="269" spans="1:9" ht="17.5">
      <c r="A269" s="190"/>
      <c r="B269" s="128"/>
      <c r="C269" s="1166"/>
      <c r="D269" s="1166" t="s">
        <v>1046</v>
      </c>
      <c r="E269" s="1799"/>
      <c r="F269" s="1166"/>
      <c r="G269" s="107"/>
      <c r="H269" s="68"/>
      <c r="I269" s="1813"/>
    </row>
    <row r="270" spans="1:9" ht="13">
      <c r="A270" s="191"/>
      <c r="B270" s="16"/>
      <c r="C270" s="144"/>
      <c r="D270" s="144"/>
      <c r="E270" s="465"/>
      <c r="F270" s="71"/>
      <c r="G270" s="133"/>
      <c r="H270" s="132"/>
      <c r="I270" s="1813"/>
    </row>
    <row r="271" spans="1:9" ht="13">
      <c r="A271" s="191"/>
      <c r="B271" s="16"/>
      <c r="C271" s="144"/>
      <c r="D271" s="144"/>
      <c r="E271" s="465"/>
      <c r="F271" s="71"/>
      <c r="G271" s="133"/>
      <c r="H271" s="132"/>
      <c r="I271" s="1813"/>
    </row>
    <row r="272" spans="1:9" ht="13">
      <c r="A272" s="191"/>
      <c r="B272" s="16"/>
      <c r="C272" s="144"/>
      <c r="D272" s="144"/>
      <c r="E272" s="465"/>
      <c r="F272" s="71"/>
      <c r="G272" s="133"/>
      <c r="H272" s="132"/>
      <c r="I272" s="1813"/>
    </row>
    <row r="273" spans="1:9" ht="13.5" thickBot="1">
      <c r="A273" s="192"/>
      <c r="B273" s="136"/>
      <c r="C273" s="145"/>
      <c r="D273" s="145"/>
      <c r="E273" s="467"/>
      <c r="F273" s="74"/>
      <c r="G273" s="135"/>
      <c r="H273" s="137"/>
      <c r="I273" s="1813"/>
    </row>
    <row r="274" spans="1:9" ht="32.25" customHeight="1">
      <c r="A274" s="156" t="s">
        <v>1013</v>
      </c>
      <c r="B274" s="312" t="s">
        <v>1014</v>
      </c>
      <c r="C274" s="373" t="s">
        <v>3738</v>
      </c>
      <c r="D274" s="373" t="s">
        <v>2923</v>
      </c>
      <c r="E274" s="1867" t="s">
        <v>3737</v>
      </c>
      <c r="F274" s="159" t="s">
        <v>2578</v>
      </c>
      <c r="G274" s="2873" t="s">
        <v>493</v>
      </c>
      <c r="H274" s="160" t="s">
        <v>4003</v>
      </c>
      <c r="I274" s="1813"/>
    </row>
    <row r="275" spans="1:9" ht="17.25" customHeight="1" thickBot="1">
      <c r="A275" s="156"/>
      <c r="B275" s="312"/>
      <c r="C275" s="373" t="s">
        <v>3036</v>
      </c>
      <c r="D275" s="374" t="s">
        <v>2428</v>
      </c>
      <c r="E275" s="2213" t="s">
        <v>264</v>
      </c>
      <c r="F275" s="2214">
        <f>'Заказ, cкидки и курсы валют'!$I$12</f>
        <v>0</v>
      </c>
      <c r="G275" s="2869"/>
      <c r="H275" s="252"/>
      <c r="I275" s="1813"/>
    </row>
    <row r="276" spans="1:9" ht="13.5" thickBot="1">
      <c r="A276" s="1382" t="s">
        <v>5233</v>
      </c>
      <c r="B276" s="1103" t="s">
        <v>83</v>
      </c>
      <c r="C276" s="864">
        <v>30</v>
      </c>
      <c r="D276" s="864">
        <v>500</v>
      </c>
      <c r="E276" s="2193">
        <v>1446.76</v>
      </c>
      <c r="F276" s="1140">
        <f>ROUND(E276*(1-$F$11),2)</f>
        <v>1446.76</v>
      </c>
      <c r="G276" s="951">
        <f>F276</f>
        <v>1446.76</v>
      </c>
      <c r="H276" s="797"/>
      <c r="I276" s="1813"/>
    </row>
    <row r="277" spans="1:9" ht="13">
      <c r="A277" s="648"/>
      <c r="B277" s="649"/>
      <c r="C277" s="106"/>
      <c r="D277" s="106"/>
      <c r="E277" s="449"/>
      <c r="F277" s="1138"/>
      <c r="G277" s="270"/>
      <c r="H277" s="13"/>
      <c r="I277" s="1813"/>
    </row>
    <row r="278" spans="1:9" ht="13.5" thickBot="1">
      <c r="I278" s="1813"/>
    </row>
    <row r="279" spans="1:9" ht="17.5">
      <c r="A279" s="190"/>
      <c r="B279" s="128"/>
      <c r="C279" s="1166"/>
      <c r="D279" s="1166" t="s">
        <v>1047</v>
      </c>
      <c r="E279" s="1799"/>
      <c r="F279" s="1166"/>
      <c r="G279" s="107"/>
      <c r="H279" s="221"/>
      <c r="I279" s="1813"/>
    </row>
    <row r="280" spans="1:9" ht="13">
      <c r="A280" s="191"/>
      <c r="B280" s="16"/>
      <c r="C280" s="144"/>
      <c r="D280" s="144"/>
      <c r="E280" s="465"/>
      <c r="F280" s="71"/>
      <c r="G280" s="133"/>
      <c r="H280" s="132"/>
      <c r="I280" s="1813"/>
    </row>
    <row r="281" spans="1:9" ht="13">
      <c r="A281" s="191"/>
      <c r="B281" s="16"/>
      <c r="C281" s="144"/>
      <c r="D281" s="144"/>
      <c r="E281" s="465"/>
      <c r="F281" s="71"/>
      <c r="G281" s="133"/>
      <c r="H281" s="132"/>
      <c r="I281" s="1813"/>
    </row>
    <row r="282" spans="1:9" ht="13.5" thickBot="1">
      <c r="A282" s="192"/>
      <c r="B282" s="136"/>
      <c r="C282" s="145"/>
      <c r="D282" s="145"/>
      <c r="E282" s="467"/>
      <c r="F282" s="74"/>
      <c r="G282" s="135"/>
      <c r="H282" s="137"/>
      <c r="I282" s="1813"/>
    </row>
    <row r="283" spans="1:9" ht="31.5" customHeight="1">
      <c r="A283" s="156" t="s">
        <v>1013</v>
      </c>
      <c r="B283" s="312" t="s">
        <v>1014</v>
      </c>
      <c r="C283" s="373" t="s">
        <v>3738</v>
      </c>
      <c r="D283" s="373" t="s">
        <v>2923</v>
      </c>
      <c r="E283" s="1867" t="s">
        <v>3737</v>
      </c>
      <c r="F283" s="159" t="s">
        <v>2578</v>
      </c>
      <c r="G283" s="2873" t="s">
        <v>493</v>
      </c>
      <c r="H283" s="160" t="s">
        <v>4003</v>
      </c>
      <c r="I283" s="1813"/>
    </row>
    <row r="284" spans="1:9" ht="16.5" customHeight="1" thickBot="1">
      <c r="A284" s="156"/>
      <c r="B284" s="312"/>
      <c r="C284" s="373" t="s">
        <v>3036</v>
      </c>
      <c r="D284" s="374" t="s">
        <v>1038</v>
      </c>
      <c r="E284" s="2213" t="s">
        <v>264</v>
      </c>
      <c r="F284" s="2214">
        <f>'Заказ, cкидки и курсы валют'!$I$12</f>
        <v>0</v>
      </c>
      <c r="G284" s="2869"/>
      <c r="H284" s="252"/>
      <c r="I284" s="1813"/>
    </row>
    <row r="285" spans="1:9" ht="13">
      <c r="A285" s="2682" t="s">
        <v>1713</v>
      </c>
      <c r="B285" s="2683">
        <v>16</v>
      </c>
      <c r="C285" s="2683"/>
      <c r="D285" s="2683">
        <v>100</v>
      </c>
      <c r="E285" s="2093">
        <v>2175.3200000000002</v>
      </c>
      <c r="F285" s="2684">
        <f>ROUND(E285*(1-$F$11),2)</f>
        <v>2175.3200000000002</v>
      </c>
      <c r="G285" s="2685">
        <f>F285</f>
        <v>2175.3200000000002</v>
      </c>
      <c r="H285" s="2686"/>
      <c r="I285" s="1813"/>
    </row>
    <row r="286" spans="1:9" ht="13">
      <c r="A286" s="171" t="s">
        <v>1714</v>
      </c>
      <c r="B286" s="2176">
        <v>20</v>
      </c>
      <c r="C286" s="2176"/>
      <c r="D286" s="2176">
        <v>100</v>
      </c>
      <c r="E286" s="447">
        <v>2657.77</v>
      </c>
      <c r="F286" s="2080">
        <f t="shared" ref="F286:F288" si="25">ROUND(E286*(1-$F$11),2)</f>
        <v>2657.77</v>
      </c>
      <c r="G286" s="2191">
        <f t="shared" ref="G286:G288" si="26">F286</f>
        <v>2657.77</v>
      </c>
      <c r="H286" s="2091"/>
      <c r="I286" s="1813"/>
    </row>
    <row r="287" spans="1:9" ht="13">
      <c r="A287" s="171" t="s">
        <v>1715</v>
      </c>
      <c r="B287" s="2176">
        <v>25</v>
      </c>
      <c r="C287" s="2176"/>
      <c r="D287" s="2176">
        <v>50</v>
      </c>
      <c r="E287" s="447">
        <v>1828.1</v>
      </c>
      <c r="F287" s="2080">
        <f t="shared" si="25"/>
        <v>1828.1</v>
      </c>
      <c r="G287" s="2191">
        <f t="shared" si="26"/>
        <v>1828.1</v>
      </c>
      <c r="H287" s="2091"/>
      <c r="I287" s="1813"/>
    </row>
    <row r="288" spans="1:9" ht="13.5" thickBot="1">
      <c r="A288" s="186" t="s">
        <v>1716</v>
      </c>
      <c r="B288" s="214">
        <v>32</v>
      </c>
      <c r="C288" s="214"/>
      <c r="D288" s="214">
        <v>50</v>
      </c>
      <c r="E288" s="2013">
        <v>2751.3</v>
      </c>
      <c r="F288" s="1129">
        <f t="shared" si="25"/>
        <v>2751.3</v>
      </c>
      <c r="G288" s="950">
        <f t="shared" si="26"/>
        <v>2751.3</v>
      </c>
      <c r="H288" s="170"/>
      <c r="I288" s="1813"/>
    </row>
    <row r="289" spans="1:9" ht="13">
      <c r="I289" s="1813"/>
    </row>
    <row r="290" spans="1:9" ht="13.5" thickBot="1">
      <c r="I290" s="1813"/>
    </row>
    <row r="291" spans="1:9" ht="17.5">
      <c r="A291" s="190"/>
      <c r="B291" s="128"/>
      <c r="C291" s="1166"/>
      <c r="D291" s="1166" t="s">
        <v>1048</v>
      </c>
      <c r="E291" s="1799"/>
      <c r="F291" s="1166"/>
      <c r="G291" s="107"/>
      <c r="H291" s="221"/>
      <c r="I291" s="1813"/>
    </row>
    <row r="292" spans="1:9" ht="13">
      <c r="A292" s="191"/>
      <c r="B292" s="16"/>
      <c r="C292" s="144"/>
      <c r="D292" s="144"/>
      <c r="E292" s="465"/>
      <c r="F292" s="71"/>
      <c r="G292" s="133"/>
      <c r="H292" s="132"/>
      <c r="I292" s="1813"/>
    </row>
    <row r="293" spans="1:9" ht="13">
      <c r="A293" s="191"/>
      <c r="B293" s="16"/>
      <c r="C293" s="144"/>
      <c r="D293" s="144"/>
      <c r="E293" s="465"/>
      <c r="F293" s="71"/>
      <c r="G293" s="133"/>
      <c r="H293" s="132"/>
      <c r="I293" s="1813"/>
    </row>
    <row r="294" spans="1:9" ht="13">
      <c r="A294" s="191"/>
      <c r="B294" s="16"/>
      <c r="C294" s="144"/>
      <c r="D294" s="144"/>
      <c r="E294" s="465"/>
      <c r="F294" s="71"/>
      <c r="G294" s="133"/>
      <c r="H294" s="132"/>
      <c r="I294" s="1813"/>
    </row>
    <row r="295" spans="1:9" ht="13.5" thickBot="1">
      <c r="A295" s="192"/>
      <c r="B295" s="136"/>
      <c r="C295" s="145"/>
      <c r="D295" s="145"/>
      <c r="E295" s="467"/>
      <c r="F295" s="74"/>
      <c r="G295" s="135"/>
      <c r="H295" s="137"/>
      <c r="I295" s="1813"/>
    </row>
    <row r="296" spans="1:9" ht="31.5" customHeight="1">
      <c r="A296" s="156" t="s">
        <v>1013</v>
      </c>
      <c r="B296" s="312" t="s">
        <v>1014</v>
      </c>
      <c r="C296" s="373" t="s">
        <v>3738</v>
      </c>
      <c r="D296" s="373" t="s">
        <v>2923</v>
      </c>
      <c r="E296" s="1867" t="s">
        <v>3737</v>
      </c>
      <c r="F296" s="159" t="s">
        <v>2578</v>
      </c>
      <c r="G296" s="2873" t="s">
        <v>493</v>
      </c>
      <c r="H296" s="160" t="s">
        <v>4003</v>
      </c>
      <c r="I296" s="1813"/>
    </row>
    <row r="297" spans="1:9" ht="17.25" customHeight="1" thickBot="1">
      <c r="A297" s="156"/>
      <c r="B297" s="312"/>
      <c r="C297" s="373" t="s">
        <v>3036</v>
      </c>
      <c r="D297" s="374" t="s">
        <v>2428</v>
      </c>
      <c r="E297" s="2213" t="s">
        <v>264</v>
      </c>
      <c r="F297" s="2214">
        <f>'Заказ, cкидки и курсы валют'!$I$12</f>
        <v>0</v>
      </c>
      <c r="G297" s="2869"/>
      <c r="H297" s="252"/>
      <c r="I297" s="1813"/>
    </row>
    <row r="298" spans="1:9" ht="13">
      <c r="A298" s="2682" t="s">
        <v>1717</v>
      </c>
      <c r="B298" s="2683">
        <v>12</v>
      </c>
      <c r="C298" s="2683">
        <v>12</v>
      </c>
      <c r="D298" s="2683">
        <v>350</v>
      </c>
      <c r="E298" s="2093">
        <v>1048.04</v>
      </c>
      <c r="F298" s="2684">
        <f>ROUND(E298*(1-$F$11),2)</f>
        <v>1048.04</v>
      </c>
      <c r="G298" s="2685">
        <f>F298</f>
        <v>1048.04</v>
      </c>
      <c r="H298" s="2686"/>
      <c r="I298" s="1813"/>
    </row>
    <row r="299" spans="1:9" ht="13">
      <c r="A299" s="171" t="s">
        <v>1718</v>
      </c>
      <c r="B299" s="2176">
        <v>16</v>
      </c>
      <c r="C299" s="2176">
        <v>12</v>
      </c>
      <c r="D299" s="2176">
        <v>300</v>
      </c>
      <c r="E299" s="447">
        <v>933.24</v>
      </c>
      <c r="F299" s="2080">
        <f t="shared" ref="F299:F303" si="27">ROUND(E299*(1-$F$11),2)</f>
        <v>933.24</v>
      </c>
      <c r="G299" s="2191">
        <f t="shared" ref="G299:G303" si="28">F299</f>
        <v>933.24</v>
      </c>
      <c r="H299" s="2091"/>
      <c r="I299" s="1813"/>
    </row>
    <row r="300" spans="1:9" ht="13">
      <c r="A300" s="171" t="s">
        <v>1719</v>
      </c>
      <c r="B300" s="2176">
        <v>20</v>
      </c>
      <c r="C300" s="2176">
        <v>12</v>
      </c>
      <c r="D300" s="2176">
        <v>250</v>
      </c>
      <c r="E300" s="447">
        <v>933.8</v>
      </c>
      <c r="F300" s="2080">
        <f t="shared" si="27"/>
        <v>933.8</v>
      </c>
      <c r="G300" s="2191">
        <f t="shared" si="28"/>
        <v>933.8</v>
      </c>
      <c r="H300" s="2091"/>
      <c r="I300" s="1813"/>
    </row>
    <row r="301" spans="1:9" ht="13">
      <c r="A301" s="171" t="s">
        <v>1720</v>
      </c>
      <c r="B301" s="2176">
        <v>25</v>
      </c>
      <c r="C301" s="2176">
        <v>12</v>
      </c>
      <c r="D301" s="2176">
        <v>250</v>
      </c>
      <c r="E301" s="447">
        <v>1024.8</v>
      </c>
      <c r="F301" s="2080">
        <f t="shared" si="27"/>
        <v>1024.8</v>
      </c>
      <c r="G301" s="2191">
        <f t="shared" si="28"/>
        <v>1024.8</v>
      </c>
      <c r="H301" s="2091"/>
      <c r="I301" s="1813"/>
    </row>
    <row r="302" spans="1:9" ht="13">
      <c r="A302" s="171" t="s">
        <v>1721</v>
      </c>
      <c r="B302" s="2176">
        <v>32</v>
      </c>
      <c r="C302" s="2176">
        <v>12</v>
      </c>
      <c r="D302" s="2176">
        <v>150</v>
      </c>
      <c r="E302" s="447">
        <v>1135.68</v>
      </c>
      <c r="F302" s="2080">
        <f t="shared" si="27"/>
        <v>1135.68</v>
      </c>
      <c r="G302" s="2191">
        <f t="shared" si="28"/>
        <v>1135.68</v>
      </c>
      <c r="H302" s="2091"/>
      <c r="I302" s="1813"/>
    </row>
    <row r="303" spans="1:9" ht="13.5" thickBot="1">
      <c r="A303" s="186" t="s">
        <v>1722</v>
      </c>
      <c r="B303" s="214">
        <v>40</v>
      </c>
      <c r="C303" s="214">
        <v>12</v>
      </c>
      <c r="D303" s="214">
        <v>100</v>
      </c>
      <c r="E303" s="2013">
        <v>1214.3599999999999</v>
      </c>
      <c r="F303" s="1129">
        <f t="shared" si="27"/>
        <v>1214.3599999999999</v>
      </c>
      <c r="G303" s="950">
        <f t="shared" si="28"/>
        <v>1214.3599999999999</v>
      </c>
      <c r="H303" s="170"/>
      <c r="I303" s="1813"/>
    </row>
    <row r="304" spans="1:9" ht="13">
      <c r="I304" s="1813"/>
    </row>
    <row r="305" spans="1:9" ht="13">
      <c r="I305" s="1813"/>
    </row>
    <row r="306" spans="1:9" ht="13.5" thickBot="1">
      <c r="I306" s="1813"/>
    </row>
    <row r="307" spans="1:9" ht="17.5">
      <c r="A307" s="190"/>
      <c r="B307" s="128"/>
      <c r="C307" s="1166" t="s">
        <v>3051</v>
      </c>
      <c r="D307" s="1166"/>
      <c r="E307" s="1799"/>
      <c r="F307" s="1166"/>
      <c r="G307" s="107"/>
      <c r="H307" s="68"/>
      <c r="I307" s="1813"/>
    </row>
    <row r="308" spans="1:9" ht="13">
      <c r="A308" s="191"/>
      <c r="B308" s="16"/>
      <c r="C308" s="144"/>
      <c r="D308" s="144"/>
      <c r="E308" s="465"/>
      <c r="F308" s="71"/>
      <c r="G308" s="133"/>
      <c r="H308" s="132"/>
      <c r="I308" s="1813"/>
    </row>
    <row r="309" spans="1:9" ht="13">
      <c r="A309" s="191"/>
      <c r="B309" s="16"/>
      <c r="C309" s="144"/>
      <c r="D309" s="144"/>
      <c r="E309" s="465"/>
      <c r="F309" s="71"/>
      <c r="G309" s="133"/>
      <c r="H309" s="132"/>
      <c r="I309" s="1813"/>
    </row>
    <row r="310" spans="1:9" ht="13">
      <c r="A310" s="191"/>
      <c r="B310" s="16"/>
      <c r="C310" s="144"/>
      <c r="D310" s="144"/>
      <c r="E310" s="465"/>
      <c r="F310" s="71"/>
      <c r="G310" s="133"/>
      <c r="H310" s="132"/>
      <c r="I310" s="1813"/>
    </row>
    <row r="311" spans="1:9" ht="13.5" thickBot="1">
      <c r="A311" s="192"/>
      <c r="B311" s="136"/>
      <c r="C311" s="145"/>
      <c r="D311" s="145"/>
      <c r="E311" s="467"/>
      <c r="F311" s="74"/>
      <c r="G311" s="135"/>
      <c r="H311" s="137"/>
      <c r="I311" s="1813"/>
    </row>
    <row r="312" spans="1:9" ht="32.25" customHeight="1">
      <c r="A312" s="148" t="s">
        <v>1013</v>
      </c>
      <c r="B312" s="371" t="s">
        <v>1014</v>
      </c>
      <c r="C312" s="969" t="s">
        <v>3738</v>
      </c>
      <c r="D312" s="969" t="s">
        <v>2923</v>
      </c>
      <c r="E312" s="2681" t="s">
        <v>3737</v>
      </c>
      <c r="F312" s="1054" t="s">
        <v>2578</v>
      </c>
      <c r="G312" s="2868" t="s">
        <v>493</v>
      </c>
      <c r="H312" s="138" t="s">
        <v>4003</v>
      </c>
      <c r="I312" s="1813"/>
    </row>
    <row r="313" spans="1:9" ht="17.25" customHeight="1" thickBot="1">
      <c r="A313" s="156"/>
      <c r="B313" s="312"/>
      <c r="C313" s="373" t="s">
        <v>3036</v>
      </c>
      <c r="D313" s="374" t="s">
        <v>2428</v>
      </c>
      <c r="E313" s="2213" t="s">
        <v>264</v>
      </c>
      <c r="F313" s="152">
        <f>'Заказ, cкидки и курсы валют'!$I$12</f>
        <v>0</v>
      </c>
      <c r="G313" s="2869"/>
      <c r="H313" s="252"/>
      <c r="I313" s="1813"/>
    </row>
    <row r="314" spans="1:9" ht="13">
      <c r="A314" s="2682" t="s">
        <v>1723</v>
      </c>
      <c r="B314" s="2683">
        <v>50</v>
      </c>
      <c r="C314" s="2683">
        <v>1</v>
      </c>
      <c r="D314" s="2683">
        <v>100</v>
      </c>
      <c r="E314" s="447">
        <v>2980.04</v>
      </c>
      <c r="F314" s="2684">
        <f>ROUND(E314*(1-$F$11),2)</f>
        <v>2980.04</v>
      </c>
      <c r="G314" s="2685">
        <f>F314</f>
        <v>2980.04</v>
      </c>
      <c r="H314" s="2686"/>
      <c r="I314" s="1813"/>
    </row>
    <row r="315" spans="1:9" ht="13">
      <c r="A315" s="171" t="s">
        <v>1724</v>
      </c>
      <c r="B315" s="2176">
        <v>63</v>
      </c>
      <c r="C315" s="2176">
        <v>1</v>
      </c>
      <c r="D315" s="2176">
        <v>60</v>
      </c>
      <c r="E315" s="447">
        <v>2567.04</v>
      </c>
      <c r="F315" s="2080">
        <f t="shared" ref="F315:F318" si="29">ROUND(E315*(1-$F$11),2)</f>
        <v>2567.04</v>
      </c>
      <c r="G315" s="2191">
        <f t="shared" ref="G315:G318" si="30">F315</f>
        <v>2567.04</v>
      </c>
      <c r="H315" s="2091"/>
      <c r="I315" s="1813"/>
    </row>
    <row r="316" spans="1:9" ht="13">
      <c r="A316" s="171" t="s">
        <v>1725</v>
      </c>
      <c r="B316" s="2176">
        <v>75</v>
      </c>
      <c r="C316" s="2176">
        <v>1</v>
      </c>
      <c r="D316" s="2176">
        <v>40</v>
      </c>
      <c r="E316" s="447">
        <v>3351.6</v>
      </c>
      <c r="F316" s="2080">
        <f t="shared" si="29"/>
        <v>3351.6</v>
      </c>
      <c r="G316" s="2191">
        <f t="shared" si="30"/>
        <v>3351.6</v>
      </c>
      <c r="H316" s="2091"/>
      <c r="I316" s="1813"/>
    </row>
    <row r="317" spans="1:9" ht="13">
      <c r="A317" s="171" t="s">
        <v>12359</v>
      </c>
      <c r="B317" s="2176">
        <v>90</v>
      </c>
      <c r="C317" s="2176">
        <v>1</v>
      </c>
      <c r="D317" s="2176">
        <v>100</v>
      </c>
      <c r="E317" s="447">
        <v>10920</v>
      </c>
      <c r="F317" s="2080">
        <f t="shared" si="29"/>
        <v>10920</v>
      </c>
      <c r="G317" s="2191">
        <f t="shared" si="30"/>
        <v>10920</v>
      </c>
      <c r="H317" s="2091"/>
      <c r="I317" s="1813"/>
    </row>
    <row r="318" spans="1:9" ht="13.5" thickBot="1">
      <c r="A318" s="171" t="s">
        <v>12625</v>
      </c>
      <c r="B318" s="214">
        <v>110</v>
      </c>
      <c r="C318" s="214">
        <v>1</v>
      </c>
      <c r="D318" s="214">
        <v>80</v>
      </c>
      <c r="E318" s="2013">
        <v>13798.4</v>
      </c>
      <c r="F318" s="1129">
        <f t="shared" si="29"/>
        <v>13798.4</v>
      </c>
      <c r="G318" s="950">
        <f t="shared" si="30"/>
        <v>13798.4</v>
      </c>
      <c r="H318" s="170"/>
      <c r="I318" s="1813"/>
    </row>
    <row r="319" spans="1:9" ht="13">
      <c r="I319" s="1813"/>
    </row>
    <row r="320" spans="1:9" ht="13">
      <c r="I320" s="1813"/>
    </row>
    <row r="321" spans="1:9" ht="13.5" thickBot="1">
      <c r="I321" s="1813"/>
    </row>
    <row r="322" spans="1:9" ht="17.5">
      <c r="A322" s="190"/>
      <c r="B322" s="128"/>
      <c r="C322" s="1166" t="s">
        <v>1049</v>
      </c>
      <c r="D322" s="1166"/>
      <c r="E322" s="1799"/>
      <c r="F322" s="1166"/>
      <c r="G322" s="107"/>
      <c r="H322" s="221"/>
      <c r="I322" s="1813"/>
    </row>
    <row r="323" spans="1:9" ht="13">
      <c r="A323" s="191"/>
      <c r="B323" s="16"/>
      <c r="C323" s="144"/>
      <c r="D323" s="144"/>
      <c r="E323" s="465"/>
      <c r="F323" s="71"/>
      <c r="G323" s="133"/>
      <c r="H323" s="132"/>
      <c r="I323" s="1813"/>
    </row>
    <row r="324" spans="1:9" ht="13">
      <c r="A324" s="191"/>
      <c r="B324" s="16"/>
      <c r="C324" s="144"/>
      <c r="D324" s="144"/>
      <c r="E324" s="465"/>
      <c r="F324" s="71"/>
      <c r="G324" s="133"/>
      <c r="H324" s="132"/>
      <c r="I324" s="1813"/>
    </row>
    <row r="325" spans="1:9" ht="13">
      <c r="A325" s="191"/>
      <c r="B325" s="16"/>
      <c r="C325" s="144"/>
      <c r="D325" s="144"/>
      <c r="E325" s="465"/>
      <c r="F325" s="71"/>
      <c r="G325" s="133"/>
      <c r="H325" s="132"/>
      <c r="I325" s="1813"/>
    </row>
    <row r="326" spans="1:9" ht="13.5" thickBot="1">
      <c r="A326" s="192"/>
      <c r="B326" s="136"/>
      <c r="C326" s="145"/>
      <c r="D326" s="145"/>
      <c r="E326" s="467"/>
      <c r="F326" s="74"/>
      <c r="G326" s="135"/>
      <c r="H326" s="137"/>
      <c r="I326" s="1813"/>
    </row>
    <row r="327" spans="1:9" ht="31.5" customHeight="1">
      <c r="A327" s="156" t="s">
        <v>1013</v>
      </c>
      <c r="B327" s="312" t="s">
        <v>1014</v>
      </c>
      <c r="C327" s="373" t="s">
        <v>3738</v>
      </c>
      <c r="D327" s="373" t="s">
        <v>2923</v>
      </c>
      <c r="E327" s="1867" t="s">
        <v>3737</v>
      </c>
      <c r="F327" s="159" t="s">
        <v>2578</v>
      </c>
      <c r="G327" s="2873" t="s">
        <v>493</v>
      </c>
      <c r="H327" s="160" t="s">
        <v>4003</v>
      </c>
      <c r="I327" s="1813"/>
    </row>
    <row r="328" spans="1:9" ht="17.25" customHeight="1" thickBot="1">
      <c r="A328" s="156"/>
      <c r="B328" s="312"/>
      <c r="C328" s="373" t="s">
        <v>3036</v>
      </c>
      <c r="D328" s="374" t="s">
        <v>2428</v>
      </c>
      <c r="E328" s="2213" t="s">
        <v>264</v>
      </c>
      <c r="F328" s="2214">
        <f>'Заказ, cкидки и курсы валют'!$I$12</f>
        <v>0</v>
      </c>
      <c r="G328" s="2869"/>
      <c r="H328" s="252"/>
      <c r="I328" s="1813"/>
    </row>
    <row r="329" spans="1:9" ht="13.5" thickBot="1">
      <c r="A329" s="801" t="s">
        <v>1726</v>
      </c>
      <c r="B329" s="1168"/>
      <c r="C329" s="1170">
        <v>12</v>
      </c>
      <c r="D329" s="1170">
        <v>100</v>
      </c>
      <c r="E329" s="2193">
        <v>1806</v>
      </c>
      <c r="F329" s="1140">
        <f>ROUND(E329*(1-$F$11),2)</f>
        <v>1806</v>
      </c>
      <c r="G329" s="951">
        <f>F329</f>
        <v>1806</v>
      </c>
      <c r="H329" s="797"/>
      <c r="I329" s="1813"/>
    </row>
    <row r="330" spans="1:9" ht="13">
      <c r="I330" s="1813"/>
    </row>
    <row r="331" spans="1:9" ht="13">
      <c r="I331" s="1813"/>
    </row>
    <row r="332" spans="1:9" ht="13.5" thickBot="1">
      <c r="I332" s="1813"/>
    </row>
    <row r="333" spans="1:9" ht="17.5">
      <c r="A333" s="190"/>
      <c r="B333" s="128"/>
      <c r="C333" s="1166"/>
      <c r="D333" s="1166" t="s">
        <v>1050</v>
      </c>
      <c r="E333" s="1799"/>
      <c r="F333" s="183"/>
      <c r="G333" s="223"/>
      <c r="H333" s="68"/>
      <c r="I333" s="1813"/>
    </row>
    <row r="334" spans="1:9" ht="13">
      <c r="A334" s="191"/>
      <c r="B334" s="16"/>
      <c r="C334" s="144"/>
      <c r="D334" s="144"/>
      <c r="E334" s="465"/>
      <c r="F334" s="71"/>
      <c r="G334" s="133"/>
      <c r="H334" s="132"/>
      <c r="I334" s="1813"/>
    </row>
    <row r="335" spans="1:9" ht="13">
      <c r="A335" s="191"/>
      <c r="B335" s="16"/>
      <c r="C335" s="144"/>
      <c r="D335" s="144"/>
      <c r="E335" s="465"/>
      <c r="F335" s="71"/>
      <c r="G335" s="133"/>
      <c r="H335" s="132"/>
      <c r="I335" s="1813"/>
    </row>
    <row r="336" spans="1:9" ht="13">
      <c r="A336" s="191"/>
      <c r="B336" s="16"/>
      <c r="C336" s="144"/>
      <c r="D336" s="144"/>
      <c r="E336" s="465"/>
      <c r="F336" s="71"/>
      <c r="G336" s="133"/>
      <c r="H336" s="132"/>
      <c r="I336" s="1813"/>
    </row>
    <row r="337" spans="1:9" ht="13.5" thickBot="1">
      <c r="A337" s="192"/>
      <c r="B337" s="136"/>
      <c r="C337" s="145"/>
      <c r="D337" s="145"/>
      <c r="E337" s="467"/>
      <c r="F337" s="74"/>
      <c r="G337" s="135"/>
      <c r="H337" s="137"/>
      <c r="I337" s="1813"/>
    </row>
    <row r="338" spans="1:9" ht="32.25" customHeight="1">
      <c r="A338" s="156" t="s">
        <v>1013</v>
      </c>
      <c r="B338" s="312" t="s">
        <v>1014</v>
      </c>
      <c r="C338" s="373" t="s">
        <v>3738</v>
      </c>
      <c r="D338" s="373" t="s">
        <v>2923</v>
      </c>
      <c r="E338" s="1867" t="s">
        <v>3737</v>
      </c>
      <c r="F338" s="159" t="s">
        <v>2578</v>
      </c>
      <c r="G338" s="2873" t="s">
        <v>493</v>
      </c>
      <c r="H338" s="160" t="s">
        <v>4003</v>
      </c>
      <c r="I338" s="1813"/>
    </row>
    <row r="339" spans="1:9" ht="16.5" customHeight="1" thickBot="1">
      <c r="A339" s="156"/>
      <c r="B339" s="312"/>
      <c r="C339" s="373" t="s">
        <v>3036</v>
      </c>
      <c r="D339" s="374" t="s">
        <v>2428</v>
      </c>
      <c r="E339" s="1868" t="s">
        <v>264</v>
      </c>
      <c r="F339" s="152">
        <f>'Заказ, cкидки и курсы валют'!$I$12</f>
        <v>0</v>
      </c>
      <c r="G339" s="2869"/>
      <c r="H339" s="252"/>
      <c r="I339" s="1813"/>
    </row>
    <row r="340" spans="1:9" ht="13">
      <c r="A340" s="259" t="s">
        <v>1727</v>
      </c>
      <c r="B340" s="862" t="s">
        <v>3052</v>
      </c>
      <c r="C340" s="862">
        <v>60</v>
      </c>
      <c r="D340" s="862">
        <v>100</v>
      </c>
      <c r="E340" s="447">
        <v>299.88</v>
      </c>
      <c r="F340" s="1126">
        <f>ROUND(E340*(1-$F$11),2)</f>
        <v>299.88</v>
      </c>
      <c r="G340" s="949">
        <f>F340</f>
        <v>299.88</v>
      </c>
      <c r="H340" s="263"/>
      <c r="I340" s="1813"/>
    </row>
    <row r="341" spans="1:9" ht="13">
      <c r="A341" s="171" t="s">
        <v>1728</v>
      </c>
      <c r="B341" s="19" t="s">
        <v>3053</v>
      </c>
      <c r="C341" s="19">
        <v>60</v>
      </c>
      <c r="D341" s="19">
        <v>100</v>
      </c>
      <c r="E341" s="447">
        <v>268.8</v>
      </c>
      <c r="F341" s="451">
        <f t="shared" ref="F341:F343" si="31">ROUND(E341*(1-$F$11),2)</f>
        <v>268.8</v>
      </c>
      <c r="G341" s="258">
        <f t="shared" ref="G341:G343" si="32">F341</f>
        <v>268.8</v>
      </c>
      <c r="H341" s="168"/>
      <c r="I341" s="1813"/>
    </row>
    <row r="342" spans="1:9" ht="13">
      <c r="A342" s="171" t="s">
        <v>1729</v>
      </c>
      <c r="B342" s="19" t="s">
        <v>3054</v>
      </c>
      <c r="C342" s="19">
        <v>60</v>
      </c>
      <c r="D342" s="19">
        <v>100</v>
      </c>
      <c r="E342" s="447">
        <v>259.27999999999997</v>
      </c>
      <c r="F342" s="451">
        <f t="shared" si="31"/>
        <v>259.27999999999997</v>
      </c>
      <c r="G342" s="258">
        <f t="shared" si="32"/>
        <v>259.27999999999997</v>
      </c>
      <c r="H342" s="168"/>
      <c r="I342" s="1813"/>
    </row>
    <row r="343" spans="1:9" ht="13.5" thickBot="1">
      <c r="A343" s="186" t="s">
        <v>1730</v>
      </c>
      <c r="B343" s="214" t="s">
        <v>3055</v>
      </c>
      <c r="C343" s="214">
        <v>60</v>
      </c>
      <c r="D343" s="214">
        <v>250</v>
      </c>
      <c r="E343" s="447">
        <v>459.48</v>
      </c>
      <c r="F343" s="1129">
        <f t="shared" si="31"/>
        <v>459.48</v>
      </c>
      <c r="G343" s="950">
        <f t="shared" si="32"/>
        <v>459.48</v>
      </c>
      <c r="H343" s="170"/>
      <c r="I343" s="1813"/>
    </row>
    <row r="549" ht="50.25" customHeight="1"/>
    <row r="1478" spans="6:6">
      <c r="F1478">
        <f>$E$1478*(1-$F$1464)</f>
        <v>0</v>
      </c>
    </row>
  </sheetData>
  <mergeCells count="35">
    <mergeCell ref="G338:G339"/>
    <mergeCell ref="G235:G236"/>
    <mergeCell ref="G244:G245"/>
    <mergeCell ref="G254:G255"/>
    <mergeCell ref="G264:G265"/>
    <mergeCell ref="G327:G328"/>
    <mergeCell ref="G283:G284"/>
    <mergeCell ref="G312:G313"/>
    <mergeCell ref="G296:G297"/>
    <mergeCell ref="G274:G275"/>
    <mergeCell ref="B218:H218"/>
    <mergeCell ref="B230:H230"/>
    <mergeCell ref="I1:K1"/>
    <mergeCell ref="G44:G45"/>
    <mergeCell ref="G55:G56"/>
    <mergeCell ref="G66:G67"/>
    <mergeCell ref="G197:G198"/>
    <mergeCell ref="A1:H1"/>
    <mergeCell ref="G10:G11"/>
    <mergeCell ref="G21:G22"/>
    <mergeCell ref="G32:G33"/>
    <mergeCell ref="G182:G183"/>
    <mergeCell ref="B4:H4"/>
    <mergeCell ref="B15:H15"/>
    <mergeCell ref="G224:G225"/>
    <mergeCell ref="G212:G213"/>
    <mergeCell ref="G78:G79"/>
    <mergeCell ref="G90:G91"/>
    <mergeCell ref="G168:G169"/>
    <mergeCell ref="B206:H206"/>
    <mergeCell ref="G113:G114"/>
    <mergeCell ref="G133:G134"/>
    <mergeCell ref="G103:G104"/>
    <mergeCell ref="G154:G155"/>
    <mergeCell ref="C98:G98"/>
  </mergeCells>
  <phoneticPr fontId="0" type="noConversion"/>
  <hyperlinks>
    <hyperlink ref="A1:H1" location="ОГЛАВЛЕНИЕ!R1C1" display="Нажмите ЗДЕСЬ для возврата в оглавление " xr:uid="{00000000-0004-0000-1000-000000000000}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2">
    <tabColor theme="0" tint="-0.499984740745262"/>
    <pageSetUpPr fitToPage="1"/>
  </sheetPr>
  <dimension ref="A1:AB147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J197" sqref="J197"/>
    </sheetView>
  </sheetViews>
  <sheetFormatPr defaultRowHeight="12.5"/>
  <cols>
    <col min="1" max="1" width="14.453125" customWidth="1"/>
    <col min="2" max="2" width="19.453125" customWidth="1"/>
    <col min="3" max="3" width="15.7265625" customWidth="1"/>
    <col min="4" max="4" width="12.54296875" customWidth="1"/>
    <col min="5" max="5" width="15.453125" style="421" hidden="1" customWidth="1"/>
    <col min="6" max="6" width="14.54296875" customWidth="1"/>
    <col min="7" max="7" width="14.453125" customWidth="1"/>
    <col min="8" max="8" width="12" customWidth="1"/>
    <col min="9" max="9" width="16.54296875" customWidth="1"/>
  </cols>
  <sheetData>
    <row r="1" spans="1:11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3006" t="s">
        <v>12704</v>
      </c>
      <c r="J1" s="3006"/>
      <c r="K1" s="3006"/>
    </row>
    <row r="2" spans="1:11" ht="30">
      <c r="A2" s="123" t="s">
        <v>934</v>
      </c>
      <c r="B2" s="123"/>
      <c r="C2" s="123"/>
      <c r="D2" s="123"/>
      <c r="E2" s="424"/>
      <c r="F2" s="126"/>
      <c r="G2" s="127"/>
      <c r="H2" s="126"/>
    </row>
    <row r="3" spans="1:11" ht="13" thickBot="1"/>
    <row r="4" spans="1:11" ht="17.5">
      <c r="A4" s="190"/>
      <c r="B4" s="128"/>
      <c r="C4" s="1166" t="s">
        <v>1051</v>
      </c>
      <c r="D4" s="1166"/>
      <c r="E4" s="1797"/>
      <c r="F4" s="183"/>
      <c r="G4" s="128"/>
      <c r="H4" s="219"/>
    </row>
    <row r="5" spans="1:11" ht="13">
      <c r="A5" s="191"/>
      <c r="B5" s="16"/>
      <c r="C5" s="144"/>
      <c r="D5" s="144"/>
      <c r="E5" s="430"/>
      <c r="F5" s="924"/>
      <c r="G5" s="71"/>
      <c r="H5" s="224"/>
    </row>
    <row r="6" spans="1:11" ht="13">
      <c r="A6" s="191"/>
      <c r="B6" s="16"/>
      <c r="C6" s="144"/>
      <c r="D6" s="144"/>
      <c r="E6" s="430"/>
      <c r="F6" s="924"/>
      <c r="G6" s="71"/>
      <c r="H6" s="224"/>
    </row>
    <row r="7" spans="1:11" ht="13">
      <c r="A7" s="191"/>
      <c r="B7" s="16"/>
      <c r="C7" s="144"/>
      <c r="D7" s="144"/>
      <c r="E7" s="430"/>
      <c r="F7" s="924"/>
      <c r="G7" s="71"/>
      <c r="H7" s="224"/>
    </row>
    <row r="8" spans="1:11" ht="13.5" thickBot="1">
      <c r="A8" s="192"/>
      <c r="B8" s="136"/>
      <c r="C8" s="145"/>
      <c r="D8" s="145"/>
      <c r="E8" s="431"/>
      <c r="F8" s="925"/>
      <c r="G8" s="74"/>
      <c r="H8" s="225"/>
    </row>
    <row r="9" spans="1:11" ht="35.25" customHeight="1">
      <c r="A9" s="226" t="s">
        <v>1013</v>
      </c>
      <c r="B9" s="342" t="s">
        <v>2515</v>
      </c>
      <c r="C9" s="373" t="s">
        <v>3738</v>
      </c>
      <c r="D9" s="373" t="s">
        <v>2923</v>
      </c>
      <c r="E9" s="940" t="s">
        <v>3737</v>
      </c>
      <c r="F9" s="159" t="s">
        <v>2578</v>
      </c>
      <c r="G9" s="2873" t="s">
        <v>493</v>
      </c>
      <c r="H9" s="160" t="s">
        <v>4003</v>
      </c>
    </row>
    <row r="10" spans="1:11" ht="17.25" customHeight="1" thickBot="1">
      <c r="A10" s="227"/>
      <c r="B10" s="228"/>
      <c r="C10" s="918" t="s">
        <v>3036</v>
      </c>
      <c r="D10" s="306" t="s">
        <v>2428</v>
      </c>
      <c r="E10" s="433" t="s">
        <v>264</v>
      </c>
      <c r="F10" s="152">
        <f>'Заказ, cкидки и курсы валют'!$I$12</f>
        <v>0</v>
      </c>
      <c r="G10" s="2946"/>
      <c r="H10" s="147"/>
    </row>
    <row r="11" spans="1:11" ht="13">
      <c r="A11" s="277" t="s">
        <v>1731</v>
      </c>
      <c r="B11" s="493" t="s">
        <v>1052</v>
      </c>
      <c r="C11" s="19">
        <v>20</v>
      </c>
      <c r="D11" s="19">
        <v>100</v>
      </c>
      <c r="E11" s="447">
        <v>897.96</v>
      </c>
      <c r="F11" s="19">
        <f>ROUND(E11*(1-$F$10),2)</f>
        <v>897.96</v>
      </c>
      <c r="G11" s="19">
        <f>F11</f>
        <v>897.96</v>
      </c>
      <c r="H11" s="168"/>
      <c r="I11" s="447"/>
    </row>
    <row r="12" spans="1:11" ht="13">
      <c r="A12" s="277" t="s">
        <v>1732</v>
      </c>
      <c r="B12" s="493" t="s">
        <v>1053</v>
      </c>
      <c r="C12" s="19">
        <v>20</v>
      </c>
      <c r="D12" s="19">
        <v>100</v>
      </c>
      <c r="E12" s="447">
        <v>897.96</v>
      </c>
      <c r="F12" s="19">
        <f t="shared" ref="F12:F27" si="0">ROUND(E12*(1-$F$10),2)</f>
        <v>897.96</v>
      </c>
      <c r="G12" s="19">
        <f t="shared" ref="G12:G27" si="1">F12</f>
        <v>897.96</v>
      </c>
      <c r="H12" s="168"/>
      <c r="I12" s="447"/>
    </row>
    <row r="13" spans="1:11" ht="13">
      <c r="A13" s="277" t="s">
        <v>1733</v>
      </c>
      <c r="B13" s="493" t="s">
        <v>1054</v>
      </c>
      <c r="C13" s="19">
        <v>20</v>
      </c>
      <c r="D13" s="19">
        <v>100</v>
      </c>
      <c r="E13" s="447">
        <v>897.96</v>
      </c>
      <c r="F13" s="19">
        <f t="shared" si="0"/>
        <v>897.96</v>
      </c>
      <c r="G13" s="19">
        <f t="shared" si="1"/>
        <v>897.96</v>
      </c>
      <c r="H13" s="168"/>
      <c r="I13" s="447"/>
    </row>
    <row r="14" spans="1:11" ht="13">
      <c r="A14" s="277" t="s">
        <v>1734</v>
      </c>
      <c r="B14" s="493" t="s">
        <v>1055</v>
      </c>
      <c r="C14" s="19">
        <v>20</v>
      </c>
      <c r="D14" s="19">
        <v>100</v>
      </c>
      <c r="E14" s="447">
        <v>897.96</v>
      </c>
      <c r="F14" s="19">
        <f t="shared" si="0"/>
        <v>897.96</v>
      </c>
      <c r="G14" s="19">
        <f t="shared" si="1"/>
        <v>897.96</v>
      </c>
      <c r="H14" s="168"/>
      <c r="I14" s="447"/>
    </row>
    <row r="15" spans="1:11" ht="13">
      <c r="A15" s="277" t="s">
        <v>1735</v>
      </c>
      <c r="B15" s="493" t="s">
        <v>2893</v>
      </c>
      <c r="C15" s="19">
        <v>20</v>
      </c>
      <c r="D15" s="19">
        <v>100</v>
      </c>
      <c r="E15" s="447">
        <v>897.96</v>
      </c>
      <c r="F15" s="19">
        <f t="shared" si="0"/>
        <v>897.96</v>
      </c>
      <c r="G15" s="19">
        <f t="shared" si="1"/>
        <v>897.96</v>
      </c>
      <c r="H15" s="168"/>
      <c r="I15" s="447"/>
    </row>
    <row r="16" spans="1:11" ht="13">
      <c r="A16" s="277" t="s">
        <v>1736</v>
      </c>
      <c r="B16" s="493" t="s">
        <v>1056</v>
      </c>
      <c r="C16" s="19">
        <v>20</v>
      </c>
      <c r="D16" s="19">
        <v>100</v>
      </c>
      <c r="E16" s="447">
        <v>897.96</v>
      </c>
      <c r="F16" s="19">
        <f t="shared" si="0"/>
        <v>897.96</v>
      </c>
      <c r="G16" s="19">
        <f t="shared" si="1"/>
        <v>897.96</v>
      </c>
      <c r="H16" s="168"/>
      <c r="I16" s="447"/>
    </row>
    <row r="17" spans="1:9" ht="13">
      <c r="A17" s="277" t="s">
        <v>1737</v>
      </c>
      <c r="B17" s="493" t="s">
        <v>1057</v>
      </c>
      <c r="C17" s="19">
        <v>20</v>
      </c>
      <c r="D17" s="19">
        <v>100</v>
      </c>
      <c r="E17" s="447">
        <v>897.96</v>
      </c>
      <c r="F17" s="19">
        <f t="shared" si="0"/>
        <v>897.96</v>
      </c>
      <c r="G17" s="19">
        <f t="shared" si="1"/>
        <v>897.96</v>
      </c>
      <c r="H17" s="168"/>
      <c r="I17" s="447"/>
    </row>
    <row r="18" spans="1:9" ht="13">
      <c r="A18" s="277" t="s">
        <v>1738</v>
      </c>
      <c r="B18" s="493" t="s">
        <v>1058</v>
      </c>
      <c r="C18" s="19">
        <v>20</v>
      </c>
      <c r="D18" s="19">
        <v>100</v>
      </c>
      <c r="E18" s="447">
        <v>897.96</v>
      </c>
      <c r="F18" s="19">
        <f t="shared" si="0"/>
        <v>897.96</v>
      </c>
      <c r="G18" s="19">
        <f t="shared" si="1"/>
        <v>897.96</v>
      </c>
      <c r="H18" s="168"/>
      <c r="I18" s="447"/>
    </row>
    <row r="19" spans="1:9" ht="13">
      <c r="A19" s="277" t="s">
        <v>1739</v>
      </c>
      <c r="B19" s="493" t="s">
        <v>1059</v>
      </c>
      <c r="C19" s="19">
        <v>20</v>
      </c>
      <c r="D19" s="19">
        <v>100</v>
      </c>
      <c r="E19" s="447">
        <v>897.96</v>
      </c>
      <c r="F19" s="19">
        <f t="shared" si="0"/>
        <v>897.96</v>
      </c>
      <c r="G19" s="19">
        <f t="shared" si="1"/>
        <v>897.96</v>
      </c>
      <c r="H19" s="168"/>
      <c r="I19" s="447"/>
    </row>
    <row r="20" spans="1:9" ht="13">
      <c r="A20" s="277" t="s">
        <v>1740</v>
      </c>
      <c r="B20" s="493" t="s">
        <v>4</v>
      </c>
      <c r="C20" s="19">
        <v>20</v>
      </c>
      <c r="D20" s="19">
        <v>100</v>
      </c>
      <c r="E20" s="447">
        <v>897.96</v>
      </c>
      <c r="F20" s="19">
        <f t="shared" si="0"/>
        <v>897.96</v>
      </c>
      <c r="G20" s="19">
        <f t="shared" si="1"/>
        <v>897.96</v>
      </c>
      <c r="H20" s="168"/>
      <c r="I20" s="447"/>
    </row>
    <row r="21" spans="1:9" ht="13">
      <c r="A21" s="277" t="s">
        <v>1741</v>
      </c>
      <c r="B21" s="493" t="s">
        <v>2894</v>
      </c>
      <c r="C21" s="19">
        <v>20</v>
      </c>
      <c r="D21" s="19">
        <v>100</v>
      </c>
      <c r="E21" s="447">
        <v>897.96</v>
      </c>
      <c r="F21" s="19">
        <f t="shared" si="0"/>
        <v>897.96</v>
      </c>
      <c r="G21" s="19">
        <f t="shared" si="1"/>
        <v>897.96</v>
      </c>
      <c r="H21" s="168"/>
      <c r="I21" s="447"/>
    </row>
    <row r="22" spans="1:9" ht="13">
      <c r="A22" s="277" t="s">
        <v>1742</v>
      </c>
      <c r="B22" s="493" t="s">
        <v>5</v>
      </c>
      <c r="C22" s="19">
        <v>20</v>
      </c>
      <c r="D22" s="19">
        <v>100</v>
      </c>
      <c r="E22" s="447">
        <v>897.96</v>
      </c>
      <c r="F22" s="19">
        <f t="shared" si="0"/>
        <v>897.96</v>
      </c>
      <c r="G22" s="19">
        <f t="shared" si="1"/>
        <v>897.96</v>
      </c>
      <c r="H22" s="168"/>
      <c r="I22" s="447"/>
    </row>
    <row r="23" spans="1:9" ht="13">
      <c r="A23" s="277" t="s">
        <v>1743</v>
      </c>
      <c r="B23" s="493" t="s">
        <v>9</v>
      </c>
      <c r="C23" s="19">
        <v>20</v>
      </c>
      <c r="D23" s="19">
        <v>100</v>
      </c>
      <c r="E23" s="447">
        <v>897.96</v>
      </c>
      <c r="F23" s="19">
        <f t="shared" si="0"/>
        <v>897.96</v>
      </c>
      <c r="G23" s="19">
        <f t="shared" si="1"/>
        <v>897.96</v>
      </c>
      <c r="H23" s="168"/>
      <c r="I23" s="447"/>
    </row>
    <row r="24" spans="1:9" ht="13">
      <c r="A24" s="277" t="s">
        <v>1744</v>
      </c>
      <c r="B24" s="493" t="s">
        <v>11</v>
      </c>
      <c r="C24" s="19">
        <v>20</v>
      </c>
      <c r="D24" s="19">
        <v>100</v>
      </c>
      <c r="E24" s="447">
        <v>897.96</v>
      </c>
      <c r="F24" s="19">
        <f t="shared" si="0"/>
        <v>897.96</v>
      </c>
      <c r="G24" s="19">
        <f t="shared" si="1"/>
        <v>897.96</v>
      </c>
      <c r="H24" s="168"/>
      <c r="I24" s="447"/>
    </row>
    <row r="25" spans="1:9" ht="13">
      <c r="A25" s="277" t="s">
        <v>1745</v>
      </c>
      <c r="B25" s="493" t="s">
        <v>12</v>
      </c>
      <c r="C25" s="19">
        <v>20</v>
      </c>
      <c r="D25" s="19">
        <v>100</v>
      </c>
      <c r="E25" s="447">
        <v>897.96</v>
      </c>
      <c r="F25" s="19">
        <f t="shared" si="0"/>
        <v>897.96</v>
      </c>
      <c r="G25" s="19">
        <f t="shared" si="1"/>
        <v>897.96</v>
      </c>
      <c r="H25" s="168"/>
      <c r="I25" s="447"/>
    </row>
    <row r="26" spans="1:9" ht="13">
      <c r="A26" s="277" t="s">
        <v>1746</v>
      </c>
      <c r="B26" s="493" t="s">
        <v>13</v>
      </c>
      <c r="C26" s="19">
        <v>20</v>
      </c>
      <c r="D26" s="19">
        <v>100</v>
      </c>
      <c r="E26" s="447">
        <v>897.96</v>
      </c>
      <c r="F26" s="19">
        <f t="shared" si="0"/>
        <v>897.96</v>
      </c>
      <c r="G26" s="19">
        <f t="shared" si="1"/>
        <v>897.96</v>
      </c>
      <c r="H26" s="168"/>
      <c r="I26" s="447"/>
    </row>
    <row r="27" spans="1:9" ht="13.5" thickBot="1">
      <c r="A27" s="278" t="s">
        <v>1747</v>
      </c>
      <c r="B27" s="521" t="s">
        <v>14</v>
      </c>
      <c r="C27" s="214">
        <v>20</v>
      </c>
      <c r="D27" s="214">
        <v>100</v>
      </c>
      <c r="E27" s="447">
        <v>897.96</v>
      </c>
      <c r="F27" s="214">
        <f t="shared" si="0"/>
        <v>897.96</v>
      </c>
      <c r="G27" s="214">
        <f t="shared" si="1"/>
        <v>897.96</v>
      </c>
      <c r="H27" s="170"/>
      <c r="I27" s="447"/>
    </row>
    <row r="28" spans="1:9" ht="13.5" thickBot="1">
      <c r="I28" s="447"/>
    </row>
    <row r="29" spans="1:9" ht="17.5">
      <c r="A29" s="190"/>
      <c r="B29" s="128"/>
      <c r="C29" s="1166" t="s">
        <v>15</v>
      </c>
      <c r="D29" s="1166"/>
      <c r="E29" s="1797"/>
      <c r="F29" s="128"/>
      <c r="G29" s="107"/>
      <c r="H29" s="221"/>
      <c r="I29" s="447"/>
    </row>
    <row r="30" spans="1:9" ht="17.5">
      <c r="A30" s="191"/>
      <c r="B30" s="16"/>
      <c r="C30" s="1167"/>
      <c r="D30" s="216" t="s">
        <v>16</v>
      </c>
      <c r="E30" s="1798"/>
      <c r="F30" s="16"/>
      <c r="G30" s="217"/>
      <c r="H30" s="222"/>
      <c r="I30" s="447"/>
    </row>
    <row r="31" spans="1:9" ht="13">
      <c r="A31" s="191"/>
      <c r="B31" s="16"/>
      <c r="C31" s="144"/>
      <c r="D31" s="144"/>
      <c r="E31" s="430"/>
      <c r="F31" s="924"/>
      <c r="G31" s="71"/>
      <c r="H31" s="224"/>
      <c r="I31" s="447"/>
    </row>
    <row r="32" spans="1:9" ht="13">
      <c r="A32" s="191"/>
      <c r="B32" s="16"/>
      <c r="C32" s="144"/>
      <c r="D32" s="144"/>
      <c r="E32" s="430"/>
      <c r="F32" s="924"/>
      <c r="G32" s="71"/>
      <c r="H32" s="224"/>
      <c r="I32" s="447"/>
    </row>
    <row r="33" spans="1:9" ht="13">
      <c r="A33" s="191"/>
      <c r="B33" s="16"/>
      <c r="C33" s="144"/>
      <c r="D33" s="144"/>
      <c r="E33" s="430"/>
      <c r="F33" s="924"/>
      <c r="G33" s="71"/>
      <c r="H33" s="224"/>
      <c r="I33" s="447"/>
    </row>
    <row r="34" spans="1:9" ht="13.5" thickBot="1">
      <c r="A34" s="192"/>
      <c r="B34" s="136"/>
      <c r="C34" s="145"/>
      <c r="D34" s="145"/>
      <c r="E34" s="431"/>
      <c r="F34" s="925"/>
      <c r="G34" s="74"/>
      <c r="H34" s="225"/>
      <c r="I34" s="447"/>
    </row>
    <row r="35" spans="1:9" ht="34" customHeight="1">
      <c r="A35" s="226" t="s">
        <v>1013</v>
      </c>
      <c r="B35" s="342" t="s">
        <v>2515</v>
      </c>
      <c r="C35" s="373" t="s">
        <v>3738</v>
      </c>
      <c r="D35" s="373" t="s">
        <v>2923</v>
      </c>
      <c r="E35" s="940" t="s">
        <v>3737</v>
      </c>
      <c r="F35" s="159" t="s">
        <v>2578</v>
      </c>
      <c r="G35" s="2873" t="s">
        <v>493</v>
      </c>
      <c r="H35" s="160" t="s">
        <v>4003</v>
      </c>
      <c r="I35" s="447"/>
    </row>
    <row r="36" spans="1:9" ht="17.25" customHeight="1" thickBot="1">
      <c r="A36" s="227"/>
      <c r="B36" s="228"/>
      <c r="C36" s="918" t="s">
        <v>3036</v>
      </c>
      <c r="D36" s="306" t="s">
        <v>2428</v>
      </c>
      <c r="E36" s="433" t="s">
        <v>264</v>
      </c>
      <c r="F36" s="152">
        <f>'Заказ, cкидки и курсы валют'!$I$12</f>
        <v>0</v>
      </c>
      <c r="G36" s="2946"/>
      <c r="H36" s="147"/>
      <c r="I36" s="447"/>
    </row>
    <row r="37" spans="1:9" ht="13">
      <c r="A37" s="171" t="s">
        <v>1748</v>
      </c>
      <c r="B37" s="14" t="s">
        <v>1052</v>
      </c>
      <c r="C37" s="19">
        <v>20</v>
      </c>
      <c r="D37" s="19">
        <v>1000</v>
      </c>
      <c r="E37" s="447">
        <v>457.5</v>
      </c>
      <c r="F37" s="19">
        <f>ROUND(E37*(1-$F$10),2)</f>
        <v>457.5</v>
      </c>
      <c r="G37" s="19">
        <f>F37</f>
        <v>457.5</v>
      </c>
      <c r="H37" s="168"/>
      <c r="I37" s="447"/>
    </row>
    <row r="38" spans="1:9" ht="13">
      <c r="A38" s="171" t="s">
        <v>1749</v>
      </c>
      <c r="B38" s="14" t="s">
        <v>1053</v>
      </c>
      <c r="C38" s="19">
        <v>20</v>
      </c>
      <c r="D38" s="19">
        <v>1000</v>
      </c>
      <c r="E38" s="447">
        <v>457.5</v>
      </c>
      <c r="F38" s="19">
        <f t="shared" ref="F38:F57" si="2">ROUND(E38*(1-$F$10),2)</f>
        <v>457.5</v>
      </c>
      <c r="G38" s="19">
        <f t="shared" ref="G38:G57" si="3">F38</f>
        <v>457.5</v>
      </c>
      <c r="H38" s="168"/>
      <c r="I38" s="447"/>
    </row>
    <row r="39" spans="1:9" ht="13">
      <c r="A39" s="171" t="s">
        <v>1750</v>
      </c>
      <c r="B39" s="14" t="s">
        <v>1054</v>
      </c>
      <c r="C39" s="19">
        <v>20</v>
      </c>
      <c r="D39" s="19">
        <v>1000</v>
      </c>
      <c r="E39" s="447">
        <v>457.5</v>
      </c>
      <c r="F39" s="19">
        <f t="shared" si="2"/>
        <v>457.5</v>
      </c>
      <c r="G39" s="19">
        <f t="shared" si="3"/>
        <v>457.5</v>
      </c>
      <c r="H39" s="168"/>
      <c r="I39" s="447"/>
    </row>
    <row r="40" spans="1:9" ht="13">
      <c r="A40" s="171" t="s">
        <v>1751</v>
      </c>
      <c r="B40" s="14" t="s">
        <v>1055</v>
      </c>
      <c r="C40" s="19">
        <v>20</v>
      </c>
      <c r="D40" s="19">
        <v>1000</v>
      </c>
      <c r="E40" s="447">
        <v>457.5</v>
      </c>
      <c r="F40" s="19">
        <f t="shared" si="2"/>
        <v>457.5</v>
      </c>
      <c r="G40" s="19">
        <f t="shared" si="3"/>
        <v>457.5</v>
      </c>
      <c r="H40" s="168"/>
      <c r="I40" s="447"/>
    </row>
    <row r="41" spans="1:9" ht="13">
      <c r="A41" s="171" t="s">
        <v>5244</v>
      </c>
      <c r="B41" s="14" t="s">
        <v>2893</v>
      </c>
      <c r="C41" s="19">
        <v>20</v>
      </c>
      <c r="D41" s="19">
        <v>1000</v>
      </c>
      <c r="E41" s="447">
        <v>457.5</v>
      </c>
      <c r="F41" s="19">
        <f t="shared" si="2"/>
        <v>457.5</v>
      </c>
      <c r="G41" s="19">
        <f t="shared" si="3"/>
        <v>457.5</v>
      </c>
      <c r="H41" s="168"/>
      <c r="I41" s="447"/>
    </row>
    <row r="42" spans="1:9" ht="13">
      <c r="A42" s="171" t="s">
        <v>1752</v>
      </c>
      <c r="B42" s="14" t="s">
        <v>1056</v>
      </c>
      <c r="C42" s="19">
        <v>20</v>
      </c>
      <c r="D42" s="19">
        <v>1000</v>
      </c>
      <c r="E42" s="447">
        <v>457.5</v>
      </c>
      <c r="F42" s="19">
        <f t="shared" si="2"/>
        <v>457.5</v>
      </c>
      <c r="G42" s="19">
        <f t="shared" si="3"/>
        <v>457.5</v>
      </c>
      <c r="H42" s="168"/>
      <c r="I42" s="447"/>
    </row>
    <row r="43" spans="1:9" ht="13">
      <c r="A43" s="171" t="s">
        <v>1753</v>
      </c>
      <c r="B43" s="14" t="s">
        <v>1057</v>
      </c>
      <c r="C43" s="19">
        <v>20</v>
      </c>
      <c r="D43" s="19">
        <v>1000</v>
      </c>
      <c r="E43" s="447">
        <v>457.5</v>
      </c>
      <c r="F43" s="19">
        <f t="shared" si="2"/>
        <v>457.5</v>
      </c>
      <c r="G43" s="19">
        <f t="shared" si="3"/>
        <v>457.5</v>
      </c>
      <c r="H43" s="168"/>
      <c r="I43" s="447"/>
    </row>
    <row r="44" spans="1:9" ht="13">
      <c r="A44" s="171" t="s">
        <v>1754</v>
      </c>
      <c r="B44" s="14" t="s">
        <v>1058</v>
      </c>
      <c r="C44" s="19">
        <v>20</v>
      </c>
      <c r="D44" s="19">
        <v>1000</v>
      </c>
      <c r="E44" s="447">
        <v>457.5</v>
      </c>
      <c r="F44" s="19">
        <f t="shared" si="2"/>
        <v>457.5</v>
      </c>
      <c r="G44" s="19">
        <f t="shared" si="3"/>
        <v>457.5</v>
      </c>
      <c r="H44" s="168"/>
      <c r="I44" s="447"/>
    </row>
    <row r="45" spans="1:9" ht="13">
      <c r="A45" s="171" t="s">
        <v>1755</v>
      </c>
      <c r="B45" s="14" t="s">
        <v>1059</v>
      </c>
      <c r="C45" s="19">
        <v>20</v>
      </c>
      <c r="D45" s="19">
        <v>1000</v>
      </c>
      <c r="E45" s="447">
        <v>457.5</v>
      </c>
      <c r="F45" s="19">
        <f t="shared" si="2"/>
        <v>457.5</v>
      </c>
      <c r="G45" s="19">
        <f t="shared" si="3"/>
        <v>457.5</v>
      </c>
      <c r="H45" s="168"/>
      <c r="I45" s="447"/>
    </row>
    <row r="46" spans="1:9" ht="13">
      <c r="A46" s="171" t="s">
        <v>1756</v>
      </c>
      <c r="B46" s="14" t="s">
        <v>4</v>
      </c>
      <c r="C46" s="19">
        <v>20</v>
      </c>
      <c r="D46" s="19">
        <v>1000</v>
      </c>
      <c r="E46" s="447">
        <v>457.5</v>
      </c>
      <c r="F46" s="19">
        <f t="shared" si="2"/>
        <v>457.5</v>
      </c>
      <c r="G46" s="19">
        <f t="shared" si="3"/>
        <v>457.5</v>
      </c>
      <c r="H46" s="168"/>
      <c r="I46" s="447"/>
    </row>
    <row r="47" spans="1:9" ht="13">
      <c r="A47" s="171" t="s">
        <v>1757</v>
      </c>
      <c r="B47" s="14" t="s">
        <v>2894</v>
      </c>
      <c r="C47" s="19">
        <v>20</v>
      </c>
      <c r="D47" s="19">
        <v>1000</v>
      </c>
      <c r="E47" s="447">
        <v>457.5</v>
      </c>
      <c r="F47" s="19">
        <f t="shared" si="2"/>
        <v>457.5</v>
      </c>
      <c r="G47" s="19">
        <f t="shared" si="3"/>
        <v>457.5</v>
      </c>
      <c r="H47" s="168"/>
      <c r="I47" s="447"/>
    </row>
    <row r="48" spans="1:9" ht="13">
      <c r="A48" s="171" t="s">
        <v>1758</v>
      </c>
      <c r="B48" s="14" t="s">
        <v>5</v>
      </c>
      <c r="C48" s="19">
        <v>20</v>
      </c>
      <c r="D48" s="19">
        <v>1000</v>
      </c>
      <c r="E48" s="447">
        <v>457.5</v>
      </c>
      <c r="F48" s="19">
        <f t="shared" si="2"/>
        <v>457.5</v>
      </c>
      <c r="G48" s="19">
        <f t="shared" si="3"/>
        <v>457.5</v>
      </c>
      <c r="H48" s="168"/>
      <c r="I48" s="447"/>
    </row>
    <row r="49" spans="1:10" ht="13">
      <c r="A49" s="171" t="s">
        <v>1759</v>
      </c>
      <c r="B49" s="14" t="s">
        <v>6</v>
      </c>
      <c r="C49" s="19">
        <v>20</v>
      </c>
      <c r="D49" s="19">
        <v>1000</v>
      </c>
      <c r="E49" s="447">
        <v>457.5</v>
      </c>
      <c r="F49" s="19">
        <f t="shared" si="2"/>
        <v>457.5</v>
      </c>
      <c r="G49" s="19">
        <f t="shared" si="3"/>
        <v>457.5</v>
      </c>
      <c r="H49" s="168"/>
      <c r="I49" s="447"/>
    </row>
    <row r="50" spans="1:10" ht="13">
      <c r="A50" s="171" t="s">
        <v>1760</v>
      </c>
      <c r="B50" s="14" t="s">
        <v>7</v>
      </c>
      <c r="C50" s="19">
        <v>20</v>
      </c>
      <c r="D50" s="19">
        <v>1000</v>
      </c>
      <c r="E50" s="447">
        <v>457.5</v>
      </c>
      <c r="F50" s="19">
        <f t="shared" si="2"/>
        <v>457.5</v>
      </c>
      <c r="G50" s="19">
        <f t="shared" si="3"/>
        <v>457.5</v>
      </c>
      <c r="H50" s="168"/>
      <c r="I50" s="447"/>
    </row>
    <row r="51" spans="1:10" ht="13">
      <c r="A51" s="171" t="s">
        <v>1761</v>
      </c>
      <c r="B51" s="14" t="s">
        <v>8</v>
      </c>
      <c r="C51" s="19">
        <v>20</v>
      </c>
      <c r="D51" s="19">
        <v>1000</v>
      </c>
      <c r="E51" s="447">
        <v>457.5</v>
      </c>
      <c r="F51" s="19">
        <f t="shared" si="2"/>
        <v>457.5</v>
      </c>
      <c r="G51" s="19">
        <f t="shared" si="3"/>
        <v>457.5</v>
      </c>
      <c r="H51" s="168"/>
      <c r="I51" s="447"/>
    </row>
    <row r="52" spans="1:10" ht="13">
      <c r="A52" s="171" t="s">
        <v>12707</v>
      </c>
      <c r="B52" s="14" t="s">
        <v>9</v>
      </c>
      <c r="C52" s="19">
        <v>20</v>
      </c>
      <c r="D52" s="19">
        <v>1000</v>
      </c>
      <c r="E52" s="447">
        <v>457.5</v>
      </c>
      <c r="F52" s="19">
        <f t="shared" si="2"/>
        <v>457.5</v>
      </c>
      <c r="G52" s="19">
        <f t="shared" si="3"/>
        <v>457.5</v>
      </c>
      <c r="H52" s="168"/>
      <c r="I52" s="447"/>
    </row>
    <row r="53" spans="1:10" ht="13">
      <c r="A53" s="171" t="s">
        <v>1762</v>
      </c>
      <c r="B53" s="14" t="s">
        <v>10</v>
      </c>
      <c r="C53" s="19">
        <v>20</v>
      </c>
      <c r="D53" s="19">
        <v>1000</v>
      </c>
      <c r="E53" s="447">
        <v>457.5</v>
      </c>
      <c r="F53" s="19">
        <f t="shared" si="2"/>
        <v>457.5</v>
      </c>
      <c r="G53" s="19">
        <f t="shared" si="3"/>
        <v>457.5</v>
      </c>
      <c r="H53" s="168"/>
      <c r="I53" s="447"/>
    </row>
    <row r="54" spans="1:10" ht="13">
      <c r="A54" s="171" t="s">
        <v>4605</v>
      </c>
      <c r="B54" s="14" t="s">
        <v>11</v>
      </c>
      <c r="C54" s="19">
        <v>20</v>
      </c>
      <c r="D54" s="19">
        <v>1000</v>
      </c>
      <c r="E54" s="447">
        <v>457.5</v>
      </c>
      <c r="F54" s="19">
        <f t="shared" si="2"/>
        <v>457.5</v>
      </c>
      <c r="G54" s="19">
        <f t="shared" si="3"/>
        <v>457.5</v>
      </c>
      <c r="H54" s="168"/>
      <c r="I54" s="447"/>
    </row>
    <row r="55" spans="1:10" ht="13">
      <c r="A55" s="171" t="s">
        <v>4606</v>
      </c>
      <c r="B55" s="14" t="s">
        <v>12</v>
      </c>
      <c r="C55" s="19">
        <v>20</v>
      </c>
      <c r="D55" s="19">
        <v>1000</v>
      </c>
      <c r="E55" s="447">
        <v>457.5</v>
      </c>
      <c r="F55" s="19">
        <f t="shared" si="2"/>
        <v>457.5</v>
      </c>
      <c r="G55" s="19">
        <f t="shared" si="3"/>
        <v>457.5</v>
      </c>
      <c r="H55" s="168"/>
      <c r="I55" s="447"/>
    </row>
    <row r="56" spans="1:10" ht="13">
      <c r="A56" s="171" t="s">
        <v>4607</v>
      </c>
      <c r="B56" s="14" t="s">
        <v>13</v>
      </c>
      <c r="C56" s="19">
        <v>20</v>
      </c>
      <c r="D56" s="19">
        <v>1000</v>
      </c>
      <c r="E56" s="447">
        <v>457.5</v>
      </c>
      <c r="F56" s="19">
        <f t="shared" si="2"/>
        <v>457.5</v>
      </c>
      <c r="G56" s="19">
        <f t="shared" si="3"/>
        <v>457.5</v>
      </c>
      <c r="H56" s="168"/>
      <c r="I56" s="447"/>
    </row>
    <row r="57" spans="1:10" ht="13.5" thickBot="1">
      <c r="A57" s="186" t="s">
        <v>4608</v>
      </c>
      <c r="B57" s="18" t="s">
        <v>14</v>
      </c>
      <c r="C57" s="214">
        <v>20</v>
      </c>
      <c r="D57" s="214">
        <v>1000</v>
      </c>
      <c r="E57" s="447">
        <v>457.5</v>
      </c>
      <c r="F57" s="214">
        <f t="shared" si="2"/>
        <v>457.5</v>
      </c>
      <c r="G57" s="214">
        <f t="shared" si="3"/>
        <v>457.5</v>
      </c>
      <c r="H57" s="170"/>
      <c r="I57" s="447"/>
    </row>
    <row r="58" spans="1:10" ht="13.5" thickBot="1">
      <c r="I58" s="447"/>
    </row>
    <row r="59" spans="1:10" ht="17.5">
      <c r="A59" s="190"/>
      <c r="B59" s="128"/>
      <c r="C59" s="1166" t="s">
        <v>15</v>
      </c>
      <c r="D59" s="1166"/>
      <c r="E59" s="1797"/>
      <c r="F59" s="107"/>
      <c r="G59" s="108"/>
      <c r="H59" s="109"/>
      <c r="I59" s="447"/>
    </row>
    <row r="60" spans="1:10" ht="17.5">
      <c r="A60" s="191"/>
      <c r="B60" s="16"/>
      <c r="C60" s="1167"/>
      <c r="D60" s="216" t="s">
        <v>17</v>
      </c>
      <c r="E60" s="1798"/>
      <c r="F60" s="217"/>
      <c r="G60" s="218"/>
      <c r="H60" s="222"/>
      <c r="I60" s="447"/>
    </row>
    <row r="61" spans="1:10" ht="13">
      <c r="A61" s="191"/>
      <c r="B61" s="16"/>
      <c r="C61" s="144"/>
      <c r="D61" s="144"/>
      <c r="E61" s="430"/>
      <c r="F61" s="924"/>
      <c r="G61" s="71"/>
      <c r="H61" s="224"/>
      <c r="J61" s="447"/>
    </row>
    <row r="62" spans="1:10" ht="13">
      <c r="A62" s="191"/>
      <c r="B62" s="16"/>
      <c r="C62" s="144"/>
      <c r="D62" s="144"/>
      <c r="E62" s="430"/>
      <c r="F62" s="924"/>
      <c r="G62" s="71"/>
      <c r="H62" s="224"/>
      <c r="J62" s="447"/>
    </row>
    <row r="63" spans="1:10" ht="13">
      <c r="A63" s="191"/>
      <c r="B63" s="16"/>
      <c r="C63" s="144"/>
      <c r="D63" s="144"/>
      <c r="E63" s="430"/>
      <c r="F63" s="924"/>
      <c r="G63" s="71"/>
      <c r="H63" s="224"/>
      <c r="J63" s="447"/>
    </row>
    <row r="64" spans="1:10" ht="13.5" thickBot="1">
      <c r="A64" s="192"/>
      <c r="B64" s="136"/>
      <c r="C64" s="145"/>
      <c r="D64" s="145"/>
      <c r="E64" s="431"/>
      <c r="F64" s="925"/>
      <c r="G64" s="74"/>
      <c r="H64" s="225"/>
      <c r="J64" s="447"/>
    </row>
    <row r="65" spans="1:10" ht="34" customHeight="1">
      <c r="A65" s="226" t="s">
        <v>1013</v>
      </c>
      <c r="B65" s="342" t="s">
        <v>2515</v>
      </c>
      <c r="C65" s="373" t="s">
        <v>3738</v>
      </c>
      <c r="D65" s="373" t="s">
        <v>2923</v>
      </c>
      <c r="E65" s="940" t="s">
        <v>3737</v>
      </c>
      <c r="F65" s="159" t="s">
        <v>2578</v>
      </c>
      <c r="G65" s="2873" t="s">
        <v>493</v>
      </c>
      <c r="H65" s="160" t="s">
        <v>4003</v>
      </c>
      <c r="J65" s="447"/>
    </row>
    <row r="66" spans="1:10" ht="17.25" customHeight="1" thickBot="1">
      <c r="A66" s="227"/>
      <c r="B66" s="228"/>
      <c r="C66" s="918" t="s">
        <v>3036</v>
      </c>
      <c r="D66" s="306" t="s">
        <v>2428</v>
      </c>
      <c r="E66" s="433" t="s">
        <v>264</v>
      </c>
      <c r="F66" s="152">
        <f>'Заказ, cкидки и курсы валют'!$I$12</f>
        <v>0</v>
      </c>
      <c r="G66" s="2946"/>
      <c r="H66" s="147"/>
      <c r="J66" s="447"/>
    </row>
    <row r="67" spans="1:10" ht="13.5" customHeight="1">
      <c r="A67" s="493" t="s">
        <v>4648</v>
      </c>
      <c r="B67" s="14" t="s">
        <v>1052</v>
      </c>
      <c r="C67" s="19">
        <v>20</v>
      </c>
      <c r="D67" s="19">
        <v>1000</v>
      </c>
      <c r="E67" s="447">
        <v>572.6</v>
      </c>
      <c r="F67" s="19">
        <f>ROUND(E67*(1-$F$10),2)</f>
        <v>572.6</v>
      </c>
      <c r="G67" s="19">
        <f>F67</f>
        <v>572.6</v>
      </c>
      <c r="H67" s="168"/>
      <c r="J67" s="447"/>
    </row>
    <row r="68" spans="1:10" ht="13.5" customHeight="1">
      <c r="A68" s="493" t="s">
        <v>4649</v>
      </c>
      <c r="B68" s="14" t="s">
        <v>1053</v>
      </c>
      <c r="C68" s="19">
        <v>20</v>
      </c>
      <c r="D68" s="19">
        <v>1000</v>
      </c>
      <c r="E68" s="447">
        <v>572.6</v>
      </c>
      <c r="F68" s="19">
        <f t="shared" ref="F68:F87" si="4">ROUND(E68*(1-$F$10),2)</f>
        <v>572.6</v>
      </c>
      <c r="G68" s="19">
        <f t="shared" ref="G68:G87" si="5">F68</f>
        <v>572.6</v>
      </c>
      <c r="H68" s="168"/>
      <c r="J68" s="447"/>
    </row>
    <row r="69" spans="1:10" ht="13.5" customHeight="1">
      <c r="A69" s="493" t="s">
        <v>4650</v>
      </c>
      <c r="B69" s="14" t="s">
        <v>1054</v>
      </c>
      <c r="C69" s="19">
        <v>20</v>
      </c>
      <c r="D69" s="19">
        <v>1000</v>
      </c>
      <c r="E69" s="447">
        <v>572.6</v>
      </c>
      <c r="F69" s="19">
        <f t="shared" si="4"/>
        <v>572.6</v>
      </c>
      <c r="G69" s="19">
        <f t="shared" si="5"/>
        <v>572.6</v>
      </c>
      <c r="H69" s="168"/>
      <c r="J69" s="447"/>
    </row>
    <row r="70" spans="1:10" ht="13.5" customHeight="1">
      <c r="A70" s="493" t="s">
        <v>4651</v>
      </c>
      <c r="B70" s="14" t="s">
        <v>1055</v>
      </c>
      <c r="C70" s="19">
        <v>20</v>
      </c>
      <c r="D70" s="19">
        <v>1000</v>
      </c>
      <c r="E70" s="447">
        <v>572.6</v>
      </c>
      <c r="F70" s="19">
        <f t="shared" si="4"/>
        <v>572.6</v>
      </c>
      <c r="G70" s="19">
        <f t="shared" si="5"/>
        <v>572.6</v>
      </c>
      <c r="H70" s="168"/>
      <c r="J70" s="447"/>
    </row>
    <row r="71" spans="1:10" ht="13.5" customHeight="1">
      <c r="A71" s="493" t="s">
        <v>4652</v>
      </c>
      <c r="B71" s="14" t="s">
        <v>2893</v>
      </c>
      <c r="C71" s="19">
        <v>20</v>
      </c>
      <c r="D71" s="19">
        <v>1000</v>
      </c>
      <c r="E71" s="447">
        <v>572.6</v>
      </c>
      <c r="F71" s="19">
        <f t="shared" si="4"/>
        <v>572.6</v>
      </c>
      <c r="G71" s="19">
        <f t="shared" si="5"/>
        <v>572.6</v>
      </c>
      <c r="H71" s="168"/>
      <c r="J71" s="447"/>
    </row>
    <row r="72" spans="1:10" ht="13.5" customHeight="1">
      <c r="A72" s="493" t="s">
        <v>10445</v>
      </c>
      <c r="B72" s="14" t="s">
        <v>1056</v>
      </c>
      <c r="C72" s="19">
        <v>20</v>
      </c>
      <c r="D72" s="19">
        <v>1000</v>
      </c>
      <c r="E72" s="447">
        <v>572.6</v>
      </c>
      <c r="F72" s="19">
        <f t="shared" si="4"/>
        <v>572.6</v>
      </c>
      <c r="G72" s="19">
        <f t="shared" si="5"/>
        <v>572.6</v>
      </c>
      <c r="H72" s="168"/>
      <c r="J72" s="447"/>
    </row>
    <row r="73" spans="1:10" ht="13.5" customHeight="1">
      <c r="A73" s="493" t="s">
        <v>10446</v>
      </c>
      <c r="B73" s="14" t="s">
        <v>1057</v>
      </c>
      <c r="C73" s="19">
        <v>20</v>
      </c>
      <c r="D73" s="19">
        <v>1000</v>
      </c>
      <c r="E73" s="447">
        <v>572.6</v>
      </c>
      <c r="F73" s="19">
        <f t="shared" si="4"/>
        <v>572.6</v>
      </c>
      <c r="G73" s="19">
        <f t="shared" si="5"/>
        <v>572.6</v>
      </c>
      <c r="H73" s="168"/>
      <c r="J73" s="447"/>
    </row>
    <row r="74" spans="1:10" ht="13.5" customHeight="1">
      <c r="A74" s="493" t="s">
        <v>4653</v>
      </c>
      <c r="B74" s="14" t="s">
        <v>1058</v>
      </c>
      <c r="C74" s="19">
        <v>20</v>
      </c>
      <c r="D74" s="19">
        <v>1000</v>
      </c>
      <c r="E74" s="447">
        <v>572.6</v>
      </c>
      <c r="F74" s="19">
        <f t="shared" si="4"/>
        <v>572.6</v>
      </c>
      <c r="G74" s="19">
        <f t="shared" si="5"/>
        <v>572.6</v>
      </c>
      <c r="H74" s="168"/>
      <c r="J74" s="447"/>
    </row>
    <row r="75" spans="1:10" ht="13.5" customHeight="1">
      <c r="A75" s="493" t="s">
        <v>4654</v>
      </c>
      <c r="B75" s="14" t="s">
        <v>1059</v>
      </c>
      <c r="C75" s="19">
        <v>20</v>
      </c>
      <c r="D75" s="19">
        <v>1000</v>
      </c>
      <c r="E75" s="447">
        <v>572.6</v>
      </c>
      <c r="F75" s="19">
        <f t="shared" si="4"/>
        <v>572.6</v>
      </c>
      <c r="G75" s="19">
        <f t="shared" si="5"/>
        <v>572.6</v>
      </c>
      <c r="H75" s="168"/>
      <c r="J75" s="447"/>
    </row>
    <row r="76" spans="1:10" ht="13.5" customHeight="1">
      <c r="A76" s="493" t="s">
        <v>4655</v>
      </c>
      <c r="B76" s="14" t="s">
        <v>4</v>
      </c>
      <c r="C76" s="19">
        <v>20</v>
      </c>
      <c r="D76" s="19">
        <v>1000</v>
      </c>
      <c r="E76" s="447">
        <v>572.6</v>
      </c>
      <c r="F76" s="19">
        <f t="shared" si="4"/>
        <v>572.6</v>
      </c>
      <c r="G76" s="19">
        <f t="shared" si="5"/>
        <v>572.6</v>
      </c>
      <c r="H76" s="168"/>
      <c r="J76" s="447"/>
    </row>
    <row r="77" spans="1:10" ht="13.5" customHeight="1">
      <c r="A77" s="493" t="s">
        <v>4656</v>
      </c>
      <c r="B77" s="14" t="s">
        <v>2894</v>
      </c>
      <c r="C77" s="19">
        <v>20</v>
      </c>
      <c r="D77" s="19">
        <v>1000</v>
      </c>
      <c r="E77" s="447">
        <v>572.6</v>
      </c>
      <c r="F77" s="19">
        <f t="shared" si="4"/>
        <v>572.6</v>
      </c>
      <c r="G77" s="19">
        <f t="shared" si="5"/>
        <v>572.6</v>
      </c>
      <c r="H77" s="168"/>
      <c r="J77" s="447"/>
    </row>
    <row r="78" spans="1:10" ht="13.5" customHeight="1">
      <c r="A78" s="493" t="s">
        <v>4657</v>
      </c>
      <c r="B78" s="14" t="s">
        <v>5</v>
      </c>
      <c r="C78" s="19">
        <v>20</v>
      </c>
      <c r="D78" s="19">
        <v>1000</v>
      </c>
      <c r="E78" s="447">
        <v>572.6</v>
      </c>
      <c r="F78" s="19">
        <f t="shared" si="4"/>
        <v>572.6</v>
      </c>
      <c r="G78" s="19">
        <f t="shared" si="5"/>
        <v>572.6</v>
      </c>
      <c r="H78" s="168"/>
      <c r="J78" s="447"/>
    </row>
    <row r="79" spans="1:10" ht="13.5" customHeight="1">
      <c r="A79" s="493" t="s">
        <v>5245</v>
      </c>
      <c r="B79" s="14" t="s">
        <v>6</v>
      </c>
      <c r="C79" s="19">
        <v>20</v>
      </c>
      <c r="D79" s="19">
        <v>1000</v>
      </c>
      <c r="E79" s="447">
        <v>572.6</v>
      </c>
      <c r="F79" s="19">
        <f t="shared" si="4"/>
        <v>572.6</v>
      </c>
      <c r="G79" s="19">
        <f t="shared" si="5"/>
        <v>572.6</v>
      </c>
      <c r="H79" s="168"/>
      <c r="J79" s="447"/>
    </row>
    <row r="80" spans="1:10" ht="13.5" customHeight="1">
      <c r="A80" s="493" t="s">
        <v>10447</v>
      </c>
      <c r="B80" s="14" t="s">
        <v>7</v>
      </c>
      <c r="C80" s="19">
        <v>20</v>
      </c>
      <c r="D80" s="19">
        <v>1000</v>
      </c>
      <c r="E80" s="447">
        <v>572.6</v>
      </c>
      <c r="F80" s="19">
        <f t="shared" si="4"/>
        <v>572.6</v>
      </c>
      <c r="G80" s="19">
        <f t="shared" si="5"/>
        <v>572.6</v>
      </c>
      <c r="H80" s="168"/>
      <c r="J80" s="447"/>
    </row>
    <row r="81" spans="1:10" ht="13.5" customHeight="1">
      <c r="A81" s="493" t="s">
        <v>2292</v>
      </c>
      <c r="B81" s="14" t="s">
        <v>8</v>
      </c>
      <c r="C81" s="19">
        <v>20</v>
      </c>
      <c r="D81" s="19">
        <v>1000</v>
      </c>
      <c r="E81" s="447">
        <v>572.6</v>
      </c>
      <c r="F81" s="19">
        <f t="shared" si="4"/>
        <v>572.6</v>
      </c>
      <c r="G81" s="19">
        <f t="shared" si="5"/>
        <v>572.6</v>
      </c>
      <c r="H81" s="168"/>
      <c r="J81" s="447"/>
    </row>
    <row r="82" spans="1:10" ht="13.5" customHeight="1">
      <c r="A82" s="523" t="s">
        <v>5246</v>
      </c>
      <c r="B82" s="14" t="s">
        <v>9</v>
      </c>
      <c r="C82" s="19">
        <v>20</v>
      </c>
      <c r="D82" s="19">
        <v>1000</v>
      </c>
      <c r="E82" s="447">
        <v>572.6</v>
      </c>
      <c r="F82" s="19">
        <f t="shared" si="4"/>
        <v>572.6</v>
      </c>
      <c r="G82" s="19">
        <f t="shared" si="5"/>
        <v>572.6</v>
      </c>
      <c r="H82" s="168"/>
      <c r="J82" s="447"/>
    </row>
    <row r="83" spans="1:10" ht="13.5" customHeight="1">
      <c r="A83" s="493" t="s">
        <v>5247</v>
      </c>
      <c r="B83" s="456" t="s">
        <v>10</v>
      </c>
      <c r="C83" s="19">
        <v>20</v>
      </c>
      <c r="D83" s="19">
        <v>1000</v>
      </c>
      <c r="E83" s="447">
        <v>572.6</v>
      </c>
      <c r="F83" s="19">
        <f t="shared" si="4"/>
        <v>572.6</v>
      </c>
      <c r="G83" s="19">
        <f t="shared" si="5"/>
        <v>572.6</v>
      </c>
      <c r="H83" s="168"/>
      <c r="J83" s="447"/>
    </row>
    <row r="84" spans="1:10" ht="13.5" customHeight="1">
      <c r="A84" s="493" t="s">
        <v>2293</v>
      </c>
      <c r="B84" s="14" t="s">
        <v>11</v>
      </c>
      <c r="C84" s="19">
        <v>20</v>
      </c>
      <c r="D84" s="19">
        <v>1000</v>
      </c>
      <c r="E84" s="447">
        <v>572.6</v>
      </c>
      <c r="F84" s="19">
        <f t="shared" si="4"/>
        <v>572.6</v>
      </c>
      <c r="G84" s="19">
        <f t="shared" si="5"/>
        <v>572.6</v>
      </c>
      <c r="H84" s="168"/>
      <c r="J84" s="447"/>
    </row>
    <row r="85" spans="1:10" ht="13.5" customHeight="1">
      <c r="A85" s="523" t="s">
        <v>5248</v>
      </c>
      <c r="B85" s="14" t="s">
        <v>12</v>
      </c>
      <c r="C85" s="19">
        <v>20</v>
      </c>
      <c r="D85" s="19">
        <v>1000</v>
      </c>
      <c r="E85" s="447">
        <v>572.6</v>
      </c>
      <c r="F85" s="19">
        <f t="shared" si="4"/>
        <v>572.6</v>
      </c>
      <c r="G85" s="19">
        <f t="shared" si="5"/>
        <v>572.6</v>
      </c>
      <c r="H85" s="168"/>
      <c r="J85" s="447"/>
    </row>
    <row r="86" spans="1:10" ht="13.5" customHeight="1">
      <c r="A86" s="171" t="s">
        <v>2294</v>
      </c>
      <c r="B86" s="14" t="s">
        <v>13</v>
      </c>
      <c r="C86" s="19">
        <v>20</v>
      </c>
      <c r="D86" s="19">
        <v>1000</v>
      </c>
      <c r="E86" s="447">
        <v>572.6</v>
      </c>
      <c r="F86" s="19">
        <f t="shared" si="4"/>
        <v>572.6</v>
      </c>
      <c r="G86" s="19">
        <f t="shared" si="5"/>
        <v>572.6</v>
      </c>
      <c r="H86" s="168"/>
      <c r="J86" s="447"/>
    </row>
    <row r="87" spans="1:10" ht="13.5" customHeight="1" thickBot="1">
      <c r="A87" s="186" t="s">
        <v>3777</v>
      </c>
      <c r="B87" s="18" t="s">
        <v>14</v>
      </c>
      <c r="C87" s="214">
        <v>20</v>
      </c>
      <c r="D87" s="214">
        <v>1000</v>
      </c>
      <c r="E87" s="447">
        <v>572.6</v>
      </c>
      <c r="F87" s="214">
        <f t="shared" si="4"/>
        <v>572.6</v>
      </c>
      <c r="G87" s="214">
        <f t="shared" si="5"/>
        <v>572.6</v>
      </c>
      <c r="H87" s="170"/>
      <c r="J87" s="447"/>
    </row>
    <row r="88" spans="1:10" ht="13.5" thickBot="1">
      <c r="J88" s="447"/>
    </row>
    <row r="89" spans="1:10" ht="17.5">
      <c r="A89" s="190"/>
      <c r="B89" s="128"/>
      <c r="C89" s="1166" t="s">
        <v>15</v>
      </c>
      <c r="D89" s="1166"/>
      <c r="E89" s="1797"/>
      <c r="F89" s="128"/>
      <c r="G89" s="107"/>
      <c r="H89" s="221"/>
      <c r="J89" s="447"/>
    </row>
    <row r="90" spans="1:10" ht="17.5">
      <c r="A90" s="191"/>
      <c r="B90" s="16"/>
      <c r="C90" s="1167"/>
      <c r="D90" s="216" t="s">
        <v>11696</v>
      </c>
      <c r="E90" s="1798"/>
      <c r="F90" s="16"/>
      <c r="G90" s="217"/>
      <c r="H90" s="222"/>
      <c r="J90" s="447"/>
    </row>
    <row r="91" spans="1:10" ht="13">
      <c r="A91" s="191"/>
      <c r="B91" s="16"/>
      <c r="C91" s="144"/>
      <c r="D91" s="144"/>
      <c r="E91" s="430"/>
      <c r="F91" s="924"/>
      <c r="G91" s="71"/>
      <c r="H91" s="224"/>
      <c r="J91" s="447"/>
    </row>
    <row r="92" spans="1:10" ht="13">
      <c r="A92" s="191"/>
      <c r="B92" s="16"/>
      <c r="C92" s="144"/>
      <c r="D92" s="144"/>
      <c r="E92" s="430"/>
      <c r="F92" s="924"/>
      <c r="G92" s="71"/>
      <c r="H92" s="224"/>
      <c r="J92" s="447"/>
    </row>
    <row r="93" spans="1:10" ht="13">
      <c r="A93" s="191"/>
      <c r="B93" s="16"/>
      <c r="C93" s="144"/>
      <c r="D93" s="144"/>
      <c r="E93" s="430"/>
      <c r="F93" s="924"/>
      <c r="G93" s="71"/>
      <c r="H93" s="224"/>
      <c r="J93" s="447"/>
    </row>
    <row r="94" spans="1:10" ht="13.5" thickBot="1">
      <c r="A94" s="192"/>
      <c r="B94" s="136"/>
      <c r="C94" s="145"/>
      <c r="D94" s="145"/>
      <c r="E94" s="431"/>
      <c r="F94" s="925"/>
      <c r="G94" s="74"/>
      <c r="H94" s="225"/>
      <c r="J94" s="447"/>
    </row>
    <row r="95" spans="1:10" ht="34" customHeight="1">
      <c r="A95" s="226" t="s">
        <v>1013</v>
      </c>
      <c r="B95" s="342" t="s">
        <v>2515</v>
      </c>
      <c r="C95" s="373" t="s">
        <v>3738</v>
      </c>
      <c r="D95" s="373" t="s">
        <v>2923</v>
      </c>
      <c r="E95" s="940" t="s">
        <v>3737</v>
      </c>
      <c r="F95" s="159" t="s">
        <v>2578</v>
      </c>
      <c r="G95" s="2873" t="s">
        <v>493</v>
      </c>
      <c r="H95" s="160" t="s">
        <v>4003</v>
      </c>
      <c r="J95" s="447"/>
    </row>
    <row r="96" spans="1:10" ht="17.25" customHeight="1" thickBot="1">
      <c r="A96" s="227"/>
      <c r="B96" s="228"/>
      <c r="C96" s="918" t="s">
        <v>3036</v>
      </c>
      <c r="D96" s="306" t="s">
        <v>2428</v>
      </c>
      <c r="E96" s="433" t="s">
        <v>264</v>
      </c>
      <c r="F96" s="152">
        <f>'Заказ, cкидки и курсы валют'!$I$12</f>
        <v>0</v>
      </c>
      <c r="G96" s="2946"/>
      <c r="H96" s="147"/>
      <c r="J96" s="447"/>
    </row>
    <row r="97" spans="1:10" ht="13">
      <c r="A97" s="171" t="s">
        <v>4627</v>
      </c>
      <c r="B97" s="403" t="s">
        <v>1052</v>
      </c>
      <c r="C97" s="19">
        <v>10</v>
      </c>
      <c r="D97" s="19">
        <v>1000</v>
      </c>
      <c r="E97" s="447">
        <v>490.8</v>
      </c>
      <c r="F97" s="19">
        <f>ROUND(E97*(1-$F$10),2)</f>
        <v>490.8</v>
      </c>
      <c r="G97" s="19">
        <f>F97</f>
        <v>490.8</v>
      </c>
      <c r="H97" s="168"/>
      <c r="J97" s="447"/>
    </row>
    <row r="98" spans="1:10" ht="13">
      <c r="A98" s="171" t="s">
        <v>4628</v>
      </c>
      <c r="B98" s="403" t="s">
        <v>1053</v>
      </c>
      <c r="C98" s="19">
        <v>10</v>
      </c>
      <c r="D98" s="19">
        <v>1000</v>
      </c>
      <c r="E98" s="447">
        <v>490.8</v>
      </c>
      <c r="F98" s="19">
        <f t="shared" ref="F98:F117" si="6">ROUND(E98*(1-$F$10),2)</f>
        <v>490.8</v>
      </c>
      <c r="G98" s="19">
        <f t="shared" ref="G98:G117" si="7">F98</f>
        <v>490.8</v>
      </c>
      <c r="H98" s="168"/>
      <c r="J98" s="447"/>
    </row>
    <row r="99" spans="1:10" ht="13">
      <c r="A99" s="171" t="s">
        <v>4629</v>
      </c>
      <c r="B99" s="403" t="s">
        <v>1054</v>
      </c>
      <c r="C99" s="19">
        <v>10</v>
      </c>
      <c r="D99" s="19">
        <v>1000</v>
      </c>
      <c r="E99" s="447">
        <v>490.8</v>
      </c>
      <c r="F99" s="19">
        <f t="shared" si="6"/>
        <v>490.8</v>
      </c>
      <c r="G99" s="19">
        <f t="shared" si="7"/>
        <v>490.8</v>
      </c>
      <c r="H99" s="168"/>
      <c r="J99" s="447"/>
    </row>
    <row r="100" spans="1:10" ht="13">
      <c r="A100" s="171" t="s">
        <v>4630</v>
      </c>
      <c r="B100" s="403" t="s">
        <v>1055</v>
      </c>
      <c r="C100" s="19">
        <v>10</v>
      </c>
      <c r="D100" s="19">
        <v>1000</v>
      </c>
      <c r="E100" s="447">
        <v>490.8</v>
      </c>
      <c r="F100" s="19">
        <f t="shared" si="6"/>
        <v>490.8</v>
      </c>
      <c r="G100" s="19">
        <f t="shared" si="7"/>
        <v>490.8</v>
      </c>
      <c r="H100" s="168"/>
      <c r="J100" s="447"/>
    </row>
    <row r="101" spans="1:10" ht="13">
      <c r="A101" s="171" t="s">
        <v>4631</v>
      </c>
      <c r="B101" s="403" t="s">
        <v>2893</v>
      </c>
      <c r="C101" s="19">
        <v>10</v>
      </c>
      <c r="D101" s="19">
        <v>1000</v>
      </c>
      <c r="E101" s="447">
        <v>490.8</v>
      </c>
      <c r="F101" s="19">
        <f t="shared" si="6"/>
        <v>490.8</v>
      </c>
      <c r="G101" s="19">
        <f t="shared" si="7"/>
        <v>490.8</v>
      </c>
      <c r="H101" s="168"/>
      <c r="J101" s="447"/>
    </row>
    <row r="102" spans="1:10" ht="13">
      <c r="A102" s="171" t="s">
        <v>4632</v>
      </c>
      <c r="B102" s="403" t="s">
        <v>1056</v>
      </c>
      <c r="C102" s="19">
        <v>10</v>
      </c>
      <c r="D102" s="19">
        <v>1000</v>
      </c>
      <c r="E102" s="447">
        <v>490.8</v>
      </c>
      <c r="F102" s="19">
        <f t="shared" si="6"/>
        <v>490.8</v>
      </c>
      <c r="G102" s="19">
        <f t="shared" si="7"/>
        <v>490.8</v>
      </c>
      <c r="H102" s="168"/>
      <c r="J102" s="447"/>
    </row>
    <row r="103" spans="1:10" ht="13">
      <c r="A103" s="171" t="s">
        <v>4633</v>
      </c>
      <c r="B103" s="403" t="s">
        <v>1057</v>
      </c>
      <c r="C103" s="19">
        <v>10</v>
      </c>
      <c r="D103" s="19">
        <v>1000</v>
      </c>
      <c r="E103" s="447">
        <v>490.8</v>
      </c>
      <c r="F103" s="19">
        <f t="shared" si="6"/>
        <v>490.8</v>
      </c>
      <c r="G103" s="19">
        <f t="shared" si="7"/>
        <v>490.8</v>
      </c>
      <c r="H103" s="168"/>
      <c r="J103" s="447"/>
    </row>
    <row r="104" spans="1:10" ht="13">
      <c r="A104" s="171" t="s">
        <v>4634</v>
      </c>
      <c r="B104" s="403" t="s">
        <v>1058</v>
      </c>
      <c r="C104" s="19">
        <v>10</v>
      </c>
      <c r="D104" s="19">
        <v>1000</v>
      </c>
      <c r="E104" s="447">
        <v>490.8</v>
      </c>
      <c r="F104" s="19">
        <f t="shared" si="6"/>
        <v>490.8</v>
      </c>
      <c r="G104" s="19">
        <f t="shared" si="7"/>
        <v>490.8</v>
      </c>
      <c r="H104" s="168"/>
      <c r="J104" s="447"/>
    </row>
    <row r="105" spans="1:10" ht="13">
      <c r="A105" s="171" t="s">
        <v>4635</v>
      </c>
      <c r="B105" s="403" t="s">
        <v>1059</v>
      </c>
      <c r="C105" s="19">
        <v>10</v>
      </c>
      <c r="D105" s="19">
        <v>1000</v>
      </c>
      <c r="E105" s="447">
        <v>490.8</v>
      </c>
      <c r="F105" s="19">
        <f t="shared" si="6"/>
        <v>490.8</v>
      </c>
      <c r="G105" s="19">
        <f t="shared" si="7"/>
        <v>490.8</v>
      </c>
      <c r="H105" s="168"/>
      <c r="J105" s="447"/>
    </row>
    <row r="106" spans="1:10" ht="13">
      <c r="A106" s="171" t="s">
        <v>4636</v>
      </c>
      <c r="B106" s="403" t="s">
        <v>4</v>
      </c>
      <c r="C106" s="19">
        <v>10</v>
      </c>
      <c r="D106" s="19">
        <v>1000</v>
      </c>
      <c r="E106" s="447">
        <v>490.8</v>
      </c>
      <c r="F106" s="19">
        <f t="shared" si="6"/>
        <v>490.8</v>
      </c>
      <c r="G106" s="19">
        <f t="shared" si="7"/>
        <v>490.8</v>
      </c>
      <c r="H106" s="168"/>
      <c r="J106" s="447"/>
    </row>
    <row r="107" spans="1:10" ht="13">
      <c r="A107" s="171" t="s">
        <v>4637</v>
      </c>
      <c r="B107" s="403" t="s">
        <v>2894</v>
      </c>
      <c r="C107" s="19">
        <v>10</v>
      </c>
      <c r="D107" s="19">
        <v>1000</v>
      </c>
      <c r="E107" s="447">
        <v>490.8</v>
      </c>
      <c r="F107" s="19">
        <f t="shared" si="6"/>
        <v>490.8</v>
      </c>
      <c r="G107" s="19">
        <f t="shared" si="7"/>
        <v>490.8</v>
      </c>
      <c r="H107" s="168"/>
      <c r="I107" s="454"/>
      <c r="J107" s="447"/>
    </row>
    <row r="108" spans="1:10" ht="13">
      <c r="A108" s="171" t="s">
        <v>4638</v>
      </c>
      <c r="B108" s="403" t="s">
        <v>5</v>
      </c>
      <c r="C108" s="19">
        <v>10</v>
      </c>
      <c r="D108" s="19">
        <v>1000</v>
      </c>
      <c r="E108" s="447">
        <v>490.8</v>
      </c>
      <c r="F108" s="19">
        <f t="shared" si="6"/>
        <v>490.8</v>
      </c>
      <c r="G108" s="19">
        <f t="shared" si="7"/>
        <v>490.8</v>
      </c>
      <c r="H108" s="168"/>
      <c r="J108" s="447"/>
    </row>
    <row r="109" spans="1:10" ht="13">
      <c r="A109" s="171" t="s">
        <v>4639</v>
      </c>
      <c r="B109" s="403" t="s">
        <v>6</v>
      </c>
      <c r="C109" s="19">
        <v>10</v>
      </c>
      <c r="D109" s="19">
        <v>1000</v>
      </c>
      <c r="E109" s="447">
        <v>490.8</v>
      </c>
      <c r="F109" s="19">
        <f t="shared" si="6"/>
        <v>490.8</v>
      </c>
      <c r="G109" s="19">
        <f t="shared" si="7"/>
        <v>490.8</v>
      </c>
      <c r="H109" s="168"/>
      <c r="J109" s="447"/>
    </row>
    <row r="110" spans="1:10" ht="13">
      <c r="A110" s="171" t="s">
        <v>4640</v>
      </c>
      <c r="B110" s="403" t="s">
        <v>7</v>
      </c>
      <c r="C110" s="19">
        <v>10</v>
      </c>
      <c r="D110" s="19">
        <v>1000</v>
      </c>
      <c r="E110" s="447">
        <v>490.8</v>
      </c>
      <c r="F110" s="19">
        <f t="shared" si="6"/>
        <v>490.8</v>
      </c>
      <c r="G110" s="19">
        <f t="shared" si="7"/>
        <v>490.8</v>
      </c>
      <c r="H110" s="168"/>
      <c r="J110" s="447"/>
    </row>
    <row r="111" spans="1:10" ht="13">
      <c r="A111" s="171" t="s">
        <v>4641</v>
      </c>
      <c r="B111" s="403" t="s">
        <v>8</v>
      </c>
      <c r="C111" s="19">
        <v>10</v>
      </c>
      <c r="D111" s="19">
        <v>1000</v>
      </c>
      <c r="E111" s="447">
        <v>490.8</v>
      </c>
      <c r="F111" s="19">
        <f t="shared" si="6"/>
        <v>490.8</v>
      </c>
      <c r="G111" s="19">
        <f t="shared" si="7"/>
        <v>490.8</v>
      </c>
      <c r="H111" s="168"/>
      <c r="J111" s="447"/>
    </row>
    <row r="112" spans="1:10" ht="13">
      <c r="A112" s="171" t="s">
        <v>4642</v>
      </c>
      <c r="B112" s="403" t="s">
        <v>9</v>
      </c>
      <c r="C112" s="19">
        <v>10</v>
      </c>
      <c r="D112" s="19">
        <v>1000</v>
      </c>
      <c r="E112" s="447">
        <v>490.8</v>
      </c>
      <c r="F112" s="19">
        <f t="shared" si="6"/>
        <v>490.8</v>
      </c>
      <c r="G112" s="19">
        <f t="shared" si="7"/>
        <v>490.8</v>
      </c>
      <c r="H112" s="168"/>
      <c r="J112" s="447"/>
    </row>
    <row r="113" spans="1:10" ht="13">
      <c r="A113" s="171" t="s">
        <v>4643</v>
      </c>
      <c r="B113" s="403" t="s">
        <v>10</v>
      </c>
      <c r="C113" s="19">
        <v>10</v>
      </c>
      <c r="D113" s="19">
        <v>1000</v>
      </c>
      <c r="E113" s="447">
        <v>490.8</v>
      </c>
      <c r="F113" s="19">
        <f t="shared" si="6"/>
        <v>490.8</v>
      </c>
      <c r="G113" s="19">
        <f t="shared" si="7"/>
        <v>490.8</v>
      </c>
      <c r="H113" s="168"/>
      <c r="J113" s="447"/>
    </row>
    <row r="114" spans="1:10" ht="13">
      <c r="A114" s="171" t="s">
        <v>4644</v>
      </c>
      <c r="B114" s="403" t="s">
        <v>11</v>
      </c>
      <c r="C114" s="19">
        <v>10</v>
      </c>
      <c r="D114" s="19">
        <v>1000</v>
      </c>
      <c r="E114" s="447">
        <v>490.8</v>
      </c>
      <c r="F114" s="19">
        <f t="shared" si="6"/>
        <v>490.8</v>
      </c>
      <c r="G114" s="19">
        <f t="shared" si="7"/>
        <v>490.8</v>
      </c>
      <c r="H114" s="168"/>
      <c r="J114" s="447"/>
    </row>
    <row r="115" spans="1:10" ht="13">
      <c r="A115" s="171" t="s">
        <v>4645</v>
      </c>
      <c r="B115" s="403" t="s">
        <v>12</v>
      </c>
      <c r="C115" s="19">
        <v>10</v>
      </c>
      <c r="D115" s="19">
        <v>1000</v>
      </c>
      <c r="E115" s="447">
        <v>490.8</v>
      </c>
      <c r="F115" s="19">
        <f t="shared" si="6"/>
        <v>490.8</v>
      </c>
      <c r="G115" s="19">
        <f t="shared" si="7"/>
        <v>490.8</v>
      </c>
      <c r="H115" s="168"/>
      <c r="J115" s="447"/>
    </row>
    <row r="116" spans="1:10" ht="13">
      <c r="A116" s="171" t="s">
        <v>4646</v>
      </c>
      <c r="B116" s="403" t="s">
        <v>13</v>
      </c>
      <c r="C116" s="19">
        <v>10</v>
      </c>
      <c r="D116" s="19">
        <v>1000</v>
      </c>
      <c r="E116" s="447">
        <v>490.8</v>
      </c>
      <c r="F116" s="19">
        <f t="shared" si="6"/>
        <v>490.8</v>
      </c>
      <c r="G116" s="19">
        <f t="shared" si="7"/>
        <v>490.8</v>
      </c>
      <c r="H116" s="168"/>
      <c r="J116" s="447"/>
    </row>
    <row r="117" spans="1:10" ht="13.5" thickBot="1">
      <c r="A117" s="186" t="s">
        <v>4647</v>
      </c>
      <c r="B117" s="757" t="s">
        <v>14</v>
      </c>
      <c r="C117" s="214">
        <v>10</v>
      </c>
      <c r="D117" s="214">
        <v>1000</v>
      </c>
      <c r="E117" s="447">
        <v>490.8</v>
      </c>
      <c r="F117" s="214">
        <f t="shared" si="6"/>
        <v>490.8</v>
      </c>
      <c r="G117" s="214">
        <f t="shared" si="7"/>
        <v>490.8</v>
      </c>
      <c r="H117" s="170"/>
      <c r="J117" s="447"/>
    </row>
    <row r="118" spans="1:10" ht="13.5" thickBot="1">
      <c r="A118" s="917"/>
      <c r="B118" s="13"/>
      <c r="C118" s="106"/>
      <c r="D118" s="106"/>
      <c r="E118" s="447"/>
      <c r="F118" s="106"/>
      <c r="G118" s="106"/>
      <c r="H118" s="395"/>
      <c r="J118" s="447"/>
    </row>
    <row r="119" spans="1:10" ht="17.5">
      <c r="A119" s="190"/>
      <c r="B119" s="128"/>
      <c r="C119" s="1166" t="s">
        <v>15</v>
      </c>
      <c r="D119" s="1166"/>
      <c r="E119" s="1797"/>
      <c r="F119" s="128"/>
      <c r="G119" s="107"/>
      <c r="H119" s="221"/>
      <c r="J119" s="447"/>
    </row>
    <row r="120" spans="1:10" ht="17.5">
      <c r="A120" s="191"/>
      <c r="B120" s="16"/>
      <c r="C120" s="1167"/>
      <c r="D120" s="216" t="s">
        <v>11674</v>
      </c>
      <c r="E120" s="1798"/>
      <c r="F120" s="16"/>
      <c r="G120" s="217"/>
      <c r="H120" s="222"/>
      <c r="J120" s="447"/>
    </row>
    <row r="121" spans="1:10" ht="13">
      <c r="A121" s="191"/>
      <c r="B121" s="16"/>
      <c r="C121" s="144"/>
      <c r="D121" s="144"/>
      <c r="E121" s="430"/>
      <c r="F121" s="924"/>
      <c r="G121" s="71"/>
      <c r="H121" s="224"/>
      <c r="J121" s="447"/>
    </row>
    <row r="122" spans="1:10" ht="13">
      <c r="A122" s="191"/>
      <c r="B122" s="16"/>
      <c r="C122" s="144"/>
      <c r="D122" s="144"/>
      <c r="E122" s="430"/>
      <c r="F122" s="924"/>
      <c r="G122" s="71"/>
      <c r="H122" s="224"/>
      <c r="J122" s="447"/>
    </row>
    <row r="123" spans="1:10" ht="13">
      <c r="A123" s="191"/>
      <c r="B123" s="16"/>
      <c r="C123" s="144"/>
      <c r="D123" s="144"/>
      <c r="E123" s="430"/>
      <c r="F123" s="924"/>
      <c r="G123" s="71"/>
      <c r="H123" s="224"/>
      <c r="J123" s="447"/>
    </row>
    <row r="124" spans="1:10" ht="13.5" thickBot="1">
      <c r="A124" s="192"/>
      <c r="B124" s="136"/>
      <c r="C124" s="145"/>
      <c r="D124" s="145"/>
      <c r="E124" s="431"/>
      <c r="F124" s="925"/>
      <c r="G124" s="74"/>
      <c r="H124" s="225"/>
      <c r="J124" s="447"/>
    </row>
    <row r="125" spans="1:10" ht="21">
      <c r="A125" s="226" t="s">
        <v>1013</v>
      </c>
      <c r="B125" s="342" t="s">
        <v>2515</v>
      </c>
      <c r="C125" s="373" t="s">
        <v>3738</v>
      </c>
      <c r="D125" s="373" t="s">
        <v>2923</v>
      </c>
      <c r="E125" s="940" t="s">
        <v>3737</v>
      </c>
      <c r="F125" s="159" t="s">
        <v>2578</v>
      </c>
      <c r="G125" s="2873" t="s">
        <v>493</v>
      </c>
      <c r="H125" s="160" t="s">
        <v>4003</v>
      </c>
      <c r="J125" s="447"/>
    </row>
    <row r="126" spans="1:10" ht="34" customHeight="1" thickBot="1">
      <c r="A126" s="227"/>
      <c r="B126" s="228"/>
      <c r="C126" s="918" t="s">
        <v>3036</v>
      </c>
      <c r="D126" s="306" t="s">
        <v>2428</v>
      </c>
      <c r="E126" s="433" t="s">
        <v>264</v>
      </c>
      <c r="F126" s="152">
        <f>'Заказ, cкидки и курсы валют'!$I$12</f>
        <v>0</v>
      </c>
      <c r="G126" s="2946"/>
      <c r="H126" s="147"/>
      <c r="J126" s="447"/>
    </row>
    <row r="127" spans="1:10" ht="17.25" customHeight="1">
      <c r="A127" s="171" t="s">
        <v>11675</v>
      </c>
      <c r="B127" s="14" t="s">
        <v>1052</v>
      </c>
      <c r="C127" s="19">
        <v>10</v>
      </c>
      <c r="D127" s="19">
        <v>1000</v>
      </c>
      <c r="E127" s="447">
        <v>508.2</v>
      </c>
      <c r="F127" s="19">
        <f>ROUND(E127*(1-$F$10),2)</f>
        <v>508.2</v>
      </c>
      <c r="G127" s="19">
        <f>F127</f>
        <v>508.2</v>
      </c>
      <c r="H127" s="168"/>
      <c r="J127" s="447"/>
    </row>
    <row r="128" spans="1:10" ht="13">
      <c r="A128" s="171" t="s">
        <v>11676</v>
      </c>
      <c r="B128" s="14" t="s">
        <v>1053</v>
      </c>
      <c r="C128" s="19">
        <v>10</v>
      </c>
      <c r="D128" s="19">
        <v>1000</v>
      </c>
      <c r="E128" s="447">
        <v>508.2</v>
      </c>
      <c r="F128" s="19">
        <f t="shared" ref="F128:F147" si="8">ROUND(E128*(1-$F$10),2)</f>
        <v>508.2</v>
      </c>
      <c r="G128" s="19">
        <f t="shared" ref="G128:G147" si="9">F128</f>
        <v>508.2</v>
      </c>
      <c r="H128" s="168"/>
      <c r="J128" s="447"/>
    </row>
    <row r="129" spans="1:10" ht="13">
      <c r="A129" s="171" t="s">
        <v>11677</v>
      </c>
      <c r="B129" s="14" t="s">
        <v>1054</v>
      </c>
      <c r="C129" s="19">
        <v>10</v>
      </c>
      <c r="D129" s="19">
        <v>1000</v>
      </c>
      <c r="E129" s="447">
        <v>508.2</v>
      </c>
      <c r="F129" s="19">
        <f t="shared" si="8"/>
        <v>508.2</v>
      </c>
      <c r="G129" s="19">
        <f t="shared" si="9"/>
        <v>508.2</v>
      </c>
      <c r="H129" s="168"/>
      <c r="J129" s="447"/>
    </row>
    <row r="130" spans="1:10" ht="13">
      <c r="A130" s="171" t="s">
        <v>11678</v>
      </c>
      <c r="B130" s="14" t="s">
        <v>1055</v>
      </c>
      <c r="C130" s="19">
        <v>10</v>
      </c>
      <c r="D130" s="19">
        <v>1000</v>
      </c>
      <c r="E130" s="447">
        <v>508.2</v>
      </c>
      <c r="F130" s="19">
        <f t="shared" si="8"/>
        <v>508.2</v>
      </c>
      <c r="G130" s="19">
        <f t="shared" si="9"/>
        <v>508.2</v>
      </c>
      <c r="H130" s="168"/>
      <c r="J130" s="447"/>
    </row>
    <row r="131" spans="1:10" ht="13">
      <c r="A131" s="171" t="s">
        <v>11679</v>
      </c>
      <c r="B131" s="14" t="s">
        <v>2893</v>
      </c>
      <c r="C131" s="19">
        <v>10</v>
      </c>
      <c r="D131" s="19">
        <v>1000</v>
      </c>
      <c r="E131" s="447">
        <v>508.2</v>
      </c>
      <c r="F131" s="19">
        <f t="shared" si="8"/>
        <v>508.2</v>
      </c>
      <c r="G131" s="19">
        <f t="shared" si="9"/>
        <v>508.2</v>
      </c>
      <c r="H131" s="168"/>
      <c r="J131" s="447"/>
    </row>
    <row r="132" spans="1:10" ht="13">
      <c r="A132" s="171" t="s">
        <v>11680</v>
      </c>
      <c r="B132" s="14" t="s">
        <v>1056</v>
      </c>
      <c r="C132" s="19">
        <v>10</v>
      </c>
      <c r="D132" s="19">
        <v>1000</v>
      </c>
      <c r="E132" s="447">
        <v>508.2</v>
      </c>
      <c r="F132" s="19">
        <f t="shared" si="8"/>
        <v>508.2</v>
      </c>
      <c r="G132" s="19">
        <f t="shared" si="9"/>
        <v>508.2</v>
      </c>
      <c r="H132" s="168"/>
      <c r="J132" s="447"/>
    </row>
    <row r="133" spans="1:10" ht="13">
      <c r="A133" s="171" t="s">
        <v>11681</v>
      </c>
      <c r="B133" s="14" t="s">
        <v>1057</v>
      </c>
      <c r="C133" s="19">
        <v>10</v>
      </c>
      <c r="D133" s="19">
        <v>1000</v>
      </c>
      <c r="E133" s="447">
        <v>508.2</v>
      </c>
      <c r="F133" s="19">
        <f t="shared" si="8"/>
        <v>508.2</v>
      </c>
      <c r="G133" s="19">
        <f t="shared" si="9"/>
        <v>508.2</v>
      </c>
      <c r="H133" s="168"/>
      <c r="J133" s="447"/>
    </row>
    <row r="134" spans="1:10" ht="13">
      <c r="A134" s="171" t="s">
        <v>11682</v>
      </c>
      <c r="B134" s="14" t="s">
        <v>1058</v>
      </c>
      <c r="C134" s="19">
        <v>10</v>
      </c>
      <c r="D134" s="19">
        <v>1000</v>
      </c>
      <c r="E134" s="447">
        <v>508.2</v>
      </c>
      <c r="F134" s="19">
        <f t="shared" si="8"/>
        <v>508.2</v>
      </c>
      <c r="G134" s="19">
        <f t="shared" si="9"/>
        <v>508.2</v>
      </c>
      <c r="H134" s="168"/>
      <c r="J134" s="447"/>
    </row>
    <row r="135" spans="1:10" ht="13">
      <c r="A135" s="171" t="s">
        <v>11683</v>
      </c>
      <c r="B135" s="14" t="s">
        <v>1059</v>
      </c>
      <c r="C135" s="19">
        <v>10</v>
      </c>
      <c r="D135" s="19">
        <v>1000</v>
      </c>
      <c r="E135" s="447">
        <v>508.2</v>
      </c>
      <c r="F135" s="19">
        <f t="shared" si="8"/>
        <v>508.2</v>
      </c>
      <c r="G135" s="19">
        <f t="shared" si="9"/>
        <v>508.2</v>
      </c>
      <c r="H135" s="168"/>
      <c r="J135" s="447"/>
    </row>
    <row r="136" spans="1:10" ht="13">
      <c r="A136" s="171" t="s">
        <v>11684</v>
      </c>
      <c r="B136" s="14" t="s">
        <v>4</v>
      </c>
      <c r="C136" s="19">
        <v>10</v>
      </c>
      <c r="D136" s="19">
        <v>1000</v>
      </c>
      <c r="E136" s="447">
        <v>508.2</v>
      </c>
      <c r="F136" s="19">
        <f t="shared" si="8"/>
        <v>508.2</v>
      </c>
      <c r="G136" s="19">
        <f t="shared" si="9"/>
        <v>508.2</v>
      </c>
      <c r="H136" s="168"/>
      <c r="J136" s="447"/>
    </row>
    <row r="137" spans="1:10" ht="13">
      <c r="A137" s="171" t="s">
        <v>11685</v>
      </c>
      <c r="B137" s="14" t="s">
        <v>2894</v>
      </c>
      <c r="C137" s="19">
        <v>10</v>
      </c>
      <c r="D137" s="19">
        <v>1000</v>
      </c>
      <c r="E137" s="447">
        <v>508.2</v>
      </c>
      <c r="F137" s="19">
        <f t="shared" si="8"/>
        <v>508.2</v>
      </c>
      <c r="G137" s="19">
        <f t="shared" si="9"/>
        <v>508.2</v>
      </c>
      <c r="H137" s="168"/>
      <c r="I137" s="454"/>
      <c r="J137" s="447"/>
    </row>
    <row r="138" spans="1:10" ht="13">
      <c r="A138" s="171" t="s">
        <v>11686</v>
      </c>
      <c r="B138" s="14" t="s">
        <v>5</v>
      </c>
      <c r="C138" s="19">
        <v>10</v>
      </c>
      <c r="D138" s="19">
        <v>1000</v>
      </c>
      <c r="E138" s="447">
        <v>508.2</v>
      </c>
      <c r="F138" s="19">
        <f t="shared" si="8"/>
        <v>508.2</v>
      </c>
      <c r="G138" s="19">
        <f t="shared" si="9"/>
        <v>508.2</v>
      </c>
      <c r="H138" s="168"/>
      <c r="J138" s="447"/>
    </row>
    <row r="139" spans="1:10" ht="13">
      <c r="A139" s="171" t="s">
        <v>11687</v>
      </c>
      <c r="B139" s="14" t="s">
        <v>6</v>
      </c>
      <c r="C139" s="19">
        <v>10</v>
      </c>
      <c r="D139" s="19">
        <v>1000</v>
      </c>
      <c r="E139" s="447">
        <v>508.2</v>
      </c>
      <c r="F139" s="19">
        <f t="shared" si="8"/>
        <v>508.2</v>
      </c>
      <c r="G139" s="19">
        <f t="shared" si="9"/>
        <v>508.2</v>
      </c>
      <c r="H139" s="168"/>
      <c r="J139" s="447"/>
    </row>
    <row r="140" spans="1:10" ht="13">
      <c r="A140" s="171" t="s">
        <v>11688</v>
      </c>
      <c r="B140" s="14" t="s">
        <v>7</v>
      </c>
      <c r="C140" s="19">
        <v>10</v>
      </c>
      <c r="D140" s="19">
        <v>1000</v>
      </c>
      <c r="E140" s="447">
        <v>508.2</v>
      </c>
      <c r="F140" s="19">
        <f t="shared" si="8"/>
        <v>508.2</v>
      </c>
      <c r="G140" s="19">
        <f t="shared" si="9"/>
        <v>508.2</v>
      </c>
      <c r="H140" s="168"/>
      <c r="J140" s="447"/>
    </row>
    <row r="141" spans="1:10" ht="13">
      <c r="A141" s="171" t="s">
        <v>11689</v>
      </c>
      <c r="B141" s="14" t="s">
        <v>8</v>
      </c>
      <c r="C141" s="19">
        <v>10</v>
      </c>
      <c r="D141" s="19">
        <v>1000</v>
      </c>
      <c r="E141" s="447">
        <v>508.2</v>
      </c>
      <c r="F141" s="19">
        <f t="shared" si="8"/>
        <v>508.2</v>
      </c>
      <c r="G141" s="19">
        <f t="shared" si="9"/>
        <v>508.2</v>
      </c>
      <c r="H141" s="168"/>
      <c r="J141" s="447"/>
    </row>
    <row r="142" spans="1:10" ht="13">
      <c r="A142" s="171" t="s">
        <v>11690</v>
      </c>
      <c r="B142" s="14" t="s">
        <v>9</v>
      </c>
      <c r="C142" s="19">
        <v>10</v>
      </c>
      <c r="D142" s="19">
        <v>1000</v>
      </c>
      <c r="E142" s="447">
        <v>508.2</v>
      </c>
      <c r="F142" s="19">
        <f t="shared" si="8"/>
        <v>508.2</v>
      </c>
      <c r="G142" s="19">
        <f t="shared" si="9"/>
        <v>508.2</v>
      </c>
      <c r="H142" s="168"/>
      <c r="J142" s="447"/>
    </row>
    <row r="143" spans="1:10" ht="13">
      <c r="A143" s="171" t="s">
        <v>11691</v>
      </c>
      <c r="B143" s="14" t="s">
        <v>10</v>
      </c>
      <c r="C143" s="19">
        <v>10</v>
      </c>
      <c r="D143" s="19">
        <v>1000</v>
      </c>
      <c r="E143" s="447">
        <v>508.2</v>
      </c>
      <c r="F143" s="19">
        <f t="shared" si="8"/>
        <v>508.2</v>
      </c>
      <c r="G143" s="19">
        <f t="shared" si="9"/>
        <v>508.2</v>
      </c>
      <c r="H143" s="168"/>
      <c r="J143" s="447"/>
    </row>
    <row r="144" spans="1:10" ht="13">
      <c r="A144" s="171" t="s">
        <v>11692</v>
      </c>
      <c r="B144" s="14" t="s">
        <v>11</v>
      </c>
      <c r="C144" s="19">
        <v>10</v>
      </c>
      <c r="D144" s="19">
        <v>1000</v>
      </c>
      <c r="E144" s="447">
        <v>508.2</v>
      </c>
      <c r="F144" s="19">
        <f t="shared" si="8"/>
        <v>508.2</v>
      </c>
      <c r="G144" s="19">
        <f t="shared" si="9"/>
        <v>508.2</v>
      </c>
      <c r="H144" s="168"/>
      <c r="J144" s="447"/>
    </row>
    <row r="145" spans="1:10" ht="13">
      <c r="A145" s="171" t="s">
        <v>11693</v>
      </c>
      <c r="B145" s="14" t="s">
        <v>12</v>
      </c>
      <c r="C145" s="19">
        <v>10</v>
      </c>
      <c r="D145" s="19">
        <v>1000</v>
      </c>
      <c r="E145" s="447">
        <v>508.2</v>
      </c>
      <c r="F145" s="19">
        <f t="shared" si="8"/>
        <v>508.2</v>
      </c>
      <c r="G145" s="19">
        <f t="shared" si="9"/>
        <v>508.2</v>
      </c>
      <c r="H145" s="168"/>
      <c r="J145" s="447"/>
    </row>
    <row r="146" spans="1:10" ht="13">
      <c r="A146" s="171" t="s">
        <v>11694</v>
      </c>
      <c r="B146" s="14" t="s">
        <v>13</v>
      </c>
      <c r="C146" s="19">
        <v>10</v>
      </c>
      <c r="D146" s="19">
        <v>1000</v>
      </c>
      <c r="E146" s="447">
        <v>508.2</v>
      </c>
      <c r="F146" s="19">
        <f t="shared" si="8"/>
        <v>508.2</v>
      </c>
      <c r="G146" s="19">
        <f t="shared" si="9"/>
        <v>508.2</v>
      </c>
      <c r="H146" s="168"/>
      <c r="J146" s="447"/>
    </row>
    <row r="147" spans="1:10" ht="13.5" thickBot="1">
      <c r="A147" s="186" t="s">
        <v>11695</v>
      </c>
      <c r="B147" s="18" t="s">
        <v>14</v>
      </c>
      <c r="C147" s="214">
        <v>10</v>
      </c>
      <c r="D147" s="214">
        <v>1000</v>
      </c>
      <c r="E147" s="447">
        <v>508.2</v>
      </c>
      <c r="F147" s="214">
        <f t="shared" si="8"/>
        <v>508.2</v>
      </c>
      <c r="G147" s="214">
        <f t="shared" si="9"/>
        <v>508.2</v>
      </c>
      <c r="H147" s="170"/>
      <c r="J147" s="447"/>
    </row>
    <row r="148" spans="1:10" ht="13.5" thickBot="1">
      <c r="J148" s="447"/>
    </row>
    <row r="149" spans="1:10" ht="17.5">
      <c r="A149" s="190"/>
      <c r="B149" s="128"/>
      <c r="C149" s="1166" t="s">
        <v>15</v>
      </c>
      <c r="D149" s="1166"/>
      <c r="E149" s="1797"/>
      <c r="F149" s="107"/>
      <c r="G149" s="108"/>
      <c r="H149" s="109"/>
      <c r="J149" s="447"/>
    </row>
    <row r="150" spans="1:10" ht="17.5">
      <c r="A150" s="191"/>
      <c r="B150" s="16"/>
      <c r="C150" s="1167"/>
      <c r="D150" s="216" t="s">
        <v>18</v>
      </c>
      <c r="E150" s="1798"/>
      <c r="F150" s="217"/>
      <c r="G150" s="218"/>
      <c r="H150" s="222"/>
      <c r="J150" s="447"/>
    </row>
    <row r="151" spans="1:10" ht="13">
      <c r="A151" s="191"/>
      <c r="B151" s="16"/>
      <c r="C151" s="144"/>
      <c r="D151" s="144"/>
      <c r="E151" s="430"/>
      <c r="F151" s="924"/>
      <c r="G151" s="71"/>
      <c r="H151" s="224"/>
      <c r="J151" s="447"/>
    </row>
    <row r="152" spans="1:10" ht="13">
      <c r="A152" s="191"/>
      <c r="B152" s="16"/>
      <c r="C152" s="144"/>
      <c r="D152" s="144"/>
      <c r="E152" s="430"/>
      <c r="F152" s="924"/>
      <c r="G152" s="71"/>
      <c r="H152" s="224"/>
      <c r="J152" s="447"/>
    </row>
    <row r="153" spans="1:10" ht="13">
      <c r="A153" s="191"/>
      <c r="B153" s="16"/>
      <c r="C153" s="144"/>
      <c r="D153" s="144"/>
      <c r="E153" s="430"/>
      <c r="F153" s="924"/>
      <c r="G153" s="71"/>
      <c r="H153" s="224"/>
      <c r="J153" s="447"/>
    </row>
    <row r="154" spans="1:10" ht="13.5" thickBot="1">
      <c r="A154" s="192"/>
      <c r="B154" s="136"/>
      <c r="C154" s="145"/>
      <c r="D154" s="145"/>
      <c r="E154" s="431"/>
      <c r="F154" s="925"/>
      <c r="G154" s="74"/>
      <c r="H154" s="225"/>
      <c r="J154" s="447"/>
    </row>
    <row r="155" spans="1:10" ht="21">
      <c r="A155" s="226" t="s">
        <v>1013</v>
      </c>
      <c r="B155" s="342" t="s">
        <v>2515</v>
      </c>
      <c r="C155" s="373" t="s">
        <v>3738</v>
      </c>
      <c r="D155" s="373" t="s">
        <v>2923</v>
      </c>
      <c r="E155" s="940" t="s">
        <v>3737</v>
      </c>
      <c r="F155" s="159" t="s">
        <v>2578</v>
      </c>
      <c r="G155" s="2873" t="s">
        <v>493</v>
      </c>
      <c r="H155" s="160" t="s">
        <v>4003</v>
      </c>
      <c r="J155" s="447"/>
    </row>
    <row r="156" spans="1:10" ht="13.5" thickBot="1">
      <c r="A156" s="227"/>
      <c r="B156" s="228"/>
      <c r="C156" s="918" t="s">
        <v>3036</v>
      </c>
      <c r="D156" s="306" t="s">
        <v>2428</v>
      </c>
      <c r="E156" s="433" t="s">
        <v>264</v>
      </c>
      <c r="F156" s="152">
        <f>'Заказ, cкидки и курсы валют'!$I$12</f>
        <v>0</v>
      </c>
      <c r="G156" s="2946"/>
      <c r="H156" s="147"/>
      <c r="J156" s="447"/>
    </row>
    <row r="157" spans="1:10" ht="34" customHeight="1">
      <c r="A157" s="171" t="s">
        <v>4609</v>
      </c>
      <c r="B157" s="403" t="s">
        <v>1052</v>
      </c>
      <c r="C157" s="19">
        <v>20</v>
      </c>
      <c r="D157" s="19">
        <v>1000</v>
      </c>
      <c r="E157" s="447">
        <v>677.6</v>
      </c>
      <c r="F157" s="19">
        <f>ROUND(E157*(1-$F$10),2)</f>
        <v>677.6</v>
      </c>
      <c r="G157" s="19">
        <f>F157</f>
        <v>677.6</v>
      </c>
      <c r="H157" s="168"/>
      <c r="J157" s="447"/>
    </row>
    <row r="158" spans="1:10" ht="16.5" customHeight="1">
      <c r="A158" s="171" t="s">
        <v>4610</v>
      </c>
      <c r="B158" s="403" t="s">
        <v>1053</v>
      </c>
      <c r="C158" s="19">
        <v>20</v>
      </c>
      <c r="D158" s="19">
        <v>1000</v>
      </c>
      <c r="E158" s="447">
        <v>677.6</v>
      </c>
      <c r="F158" s="19">
        <f t="shared" ref="F158:F174" si="10">ROUND(E158*(1-$F$10),2)</f>
        <v>677.6</v>
      </c>
      <c r="G158" s="19">
        <f t="shared" ref="G158:G174" si="11">F158</f>
        <v>677.6</v>
      </c>
      <c r="H158" s="168"/>
      <c r="J158" s="447"/>
    </row>
    <row r="159" spans="1:10" ht="13">
      <c r="A159" s="171" t="s">
        <v>4611</v>
      </c>
      <c r="B159" s="403" t="s">
        <v>1054</v>
      </c>
      <c r="C159" s="19">
        <v>20</v>
      </c>
      <c r="D159" s="19">
        <v>1000</v>
      </c>
      <c r="E159" s="447">
        <v>677.6</v>
      </c>
      <c r="F159" s="19">
        <f t="shared" si="10"/>
        <v>677.6</v>
      </c>
      <c r="G159" s="19">
        <f t="shared" si="11"/>
        <v>677.6</v>
      </c>
      <c r="H159" s="168"/>
      <c r="J159" s="447"/>
    </row>
    <row r="160" spans="1:10" ht="13">
      <c r="A160" s="171" t="s">
        <v>4612</v>
      </c>
      <c r="B160" s="403" t="s">
        <v>1055</v>
      </c>
      <c r="C160" s="19">
        <v>20</v>
      </c>
      <c r="D160" s="19">
        <v>1000</v>
      </c>
      <c r="E160" s="447">
        <v>677.6</v>
      </c>
      <c r="F160" s="19">
        <f t="shared" si="10"/>
        <v>677.6</v>
      </c>
      <c r="G160" s="19">
        <f t="shared" si="11"/>
        <v>677.6</v>
      </c>
      <c r="H160" s="168"/>
      <c r="J160" s="447"/>
    </row>
    <row r="161" spans="1:10" ht="13">
      <c r="A161" s="171" t="s">
        <v>4613</v>
      </c>
      <c r="B161" s="403" t="s">
        <v>2893</v>
      </c>
      <c r="C161" s="19">
        <v>20</v>
      </c>
      <c r="D161" s="19">
        <v>1000</v>
      </c>
      <c r="E161" s="447">
        <v>677.6</v>
      </c>
      <c r="F161" s="19">
        <f t="shared" si="10"/>
        <v>677.6</v>
      </c>
      <c r="G161" s="19">
        <f t="shared" si="11"/>
        <v>677.6</v>
      </c>
      <c r="H161" s="168"/>
      <c r="J161" s="447"/>
    </row>
    <row r="162" spans="1:10" ht="13">
      <c r="A162" s="171" t="s">
        <v>4614</v>
      </c>
      <c r="B162" s="403" t="s">
        <v>1056</v>
      </c>
      <c r="C162" s="19">
        <v>20</v>
      </c>
      <c r="D162" s="19">
        <v>1000</v>
      </c>
      <c r="E162" s="447">
        <v>677.6</v>
      </c>
      <c r="F162" s="19">
        <f t="shared" si="10"/>
        <v>677.6</v>
      </c>
      <c r="G162" s="19">
        <f t="shared" si="11"/>
        <v>677.6</v>
      </c>
      <c r="H162" s="168"/>
      <c r="J162" s="447"/>
    </row>
    <row r="163" spans="1:10" ht="13">
      <c r="A163" s="171" t="s">
        <v>4615</v>
      </c>
      <c r="B163" s="403" t="s">
        <v>1057</v>
      </c>
      <c r="C163" s="19">
        <v>20</v>
      </c>
      <c r="D163" s="19">
        <v>1000</v>
      </c>
      <c r="E163" s="447">
        <v>677.6</v>
      </c>
      <c r="F163" s="19">
        <f t="shared" si="10"/>
        <v>677.6</v>
      </c>
      <c r="G163" s="19">
        <f t="shared" si="11"/>
        <v>677.6</v>
      </c>
      <c r="H163" s="168"/>
      <c r="J163" s="447"/>
    </row>
    <row r="164" spans="1:10" ht="13">
      <c r="A164" s="171" t="s">
        <v>4617</v>
      </c>
      <c r="B164" s="403" t="s">
        <v>1058</v>
      </c>
      <c r="C164" s="19">
        <v>20</v>
      </c>
      <c r="D164" s="19">
        <v>1000</v>
      </c>
      <c r="E164" s="447">
        <v>677.6</v>
      </c>
      <c r="F164" s="19">
        <f t="shared" si="10"/>
        <v>677.6</v>
      </c>
      <c r="G164" s="19">
        <f t="shared" si="11"/>
        <v>677.6</v>
      </c>
      <c r="H164" s="168"/>
      <c r="J164" s="447"/>
    </row>
    <row r="165" spans="1:10" ht="13">
      <c r="A165" s="171" t="s">
        <v>4616</v>
      </c>
      <c r="B165" s="403" t="s">
        <v>1059</v>
      </c>
      <c r="C165" s="19">
        <v>20</v>
      </c>
      <c r="D165" s="19">
        <v>1000</v>
      </c>
      <c r="E165" s="447">
        <v>677.6</v>
      </c>
      <c r="F165" s="19">
        <f t="shared" si="10"/>
        <v>677.6</v>
      </c>
      <c r="G165" s="19">
        <f t="shared" si="11"/>
        <v>677.6</v>
      </c>
      <c r="H165" s="168"/>
      <c r="J165" s="447"/>
    </row>
    <row r="166" spans="1:10" ht="13">
      <c r="A166" s="171" t="s">
        <v>4618</v>
      </c>
      <c r="B166" s="403" t="s">
        <v>4</v>
      </c>
      <c r="C166" s="19">
        <v>20</v>
      </c>
      <c r="D166" s="19">
        <v>1000</v>
      </c>
      <c r="E166" s="447">
        <v>677.6</v>
      </c>
      <c r="F166" s="19">
        <f t="shared" si="10"/>
        <v>677.6</v>
      </c>
      <c r="G166" s="19">
        <f t="shared" si="11"/>
        <v>677.6</v>
      </c>
      <c r="H166" s="168"/>
      <c r="J166" s="447"/>
    </row>
    <row r="167" spans="1:10" ht="13">
      <c r="A167" s="171" t="s">
        <v>4619</v>
      </c>
      <c r="B167" s="403" t="s">
        <v>2894</v>
      </c>
      <c r="C167" s="19">
        <v>20</v>
      </c>
      <c r="D167" s="19">
        <v>1000</v>
      </c>
      <c r="E167" s="447">
        <v>677.6</v>
      </c>
      <c r="F167" s="19">
        <f t="shared" si="10"/>
        <v>677.6</v>
      </c>
      <c r="G167" s="19">
        <f t="shared" si="11"/>
        <v>677.6</v>
      </c>
      <c r="H167" s="168"/>
      <c r="J167" s="447"/>
    </row>
    <row r="168" spans="1:10" ht="13">
      <c r="A168" s="171" t="s">
        <v>4620</v>
      </c>
      <c r="B168" s="403" t="s">
        <v>5</v>
      </c>
      <c r="C168" s="19">
        <v>20</v>
      </c>
      <c r="D168" s="19">
        <v>1000</v>
      </c>
      <c r="E168" s="447">
        <v>677.6</v>
      </c>
      <c r="F168" s="19">
        <f t="shared" si="10"/>
        <v>677.6</v>
      </c>
      <c r="G168" s="19">
        <f t="shared" si="11"/>
        <v>677.6</v>
      </c>
      <c r="H168" s="168"/>
      <c r="J168" s="447"/>
    </row>
    <row r="169" spans="1:10" ht="13">
      <c r="A169" s="171" t="s">
        <v>4621</v>
      </c>
      <c r="B169" s="403" t="s">
        <v>9</v>
      </c>
      <c r="C169" s="19">
        <v>20</v>
      </c>
      <c r="D169" s="19">
        <v>1000</v>
      </c>
      <c r="E169" s="447">
        <v>677.6</v>
      </c>
      <c r="F169" s="19">
        <f t="shared" si="10"/>
        <v>677.6</v>
      </c>
      <c r="G169" s="19">
        <f t="shared" si="11"/>
        <v>677.6</v>
      </c>
      <c r="H169" s="168"/>
      <c r="J169" s="447"/>
    </row>
    <row r="170" spans="1:10" ht="13">
      <c r="A170" s="171" t="s">
        <v>4622</v>
      </c>
      <c r="B170" s="403" t="s">
        <v>10</v>
      </c>
      <c r="C170" s="19">
        <v>20</v>
      </c>
      <c r="D170" s="19">
        <v>1000</v>
      </c>
      <c r="E170" s="447">
        <v>677.6</v>
      </c>
      <c r="F170" s="19">
        <f t="shared" si="10"/>
        <v>677.6</v>
      </c>
      <c r="G170" s="19">
        <f t="shared" si="11"/>
        <v>677.6</v>
      </c>
      <c r="H170" s="168"/>
      <c r="J170" s="447"/>
    </row>
    <row r="171" spans="1:10" ht="13">
      <c r="A171" s="171" t="s">
        <v>4623</v>
      </c>
      <c r="B171" s="403" t="s">
        <v>11</v>
      </c>
      <c r="C171" s="19">
        <v>20</v>
      </c>
      <c r="D171" s="19">
        <v>1000</v>
      </c>
      <c r="E171" s="447">
        <v>677.6</v>
      </c>
      <c r="F171" s="19">
        <f t="shared" si="10"/>
        <v>677.6</v>
      </c>
      <c r="G171" s="19">
        <f t="shared" si="11"/>
        <v>677.6</v>
      </c>
      <c r="H171" s="168"/>
      <c r="J171" s="447"/>
    </row>
    <row r="172" spans="1:10" ht="13">
      <c r="A172" s="171" t="s">
        <v>4624</v>
      </c>
      <c r="B172" s="403" t="s">
        <v>12</v>
      </c>
      <c r="C172" s="19">
        <v>20</v>
      </c>
      <c r="D172" s="19">
        <v>1000</v>
      </c>
      <c r="E172" s="447">
        <v>677.6</v>
      </c>
      <c r="F172" s="19">
        <f t="shared" si="10"/>
        <v>677.6</v>
      </c>
      <c r="G172" s="19">
        <f t="shared" si="11"/>
        <v>677.6</v>
      </c>
      <c r="H172" s="168"/>
      <c r="J172" s="447"/>
    </row>
    <row r="173" spans="1:10" ht="13">
      <c r="A173" s="171" t="s">
        <v>4625</v>
      </c>
      <c r="B173" s="403" t="s">
        <v>13</v>
      </c>
      <c r="C173" s="19">
        <v>20</v>
      </c>
      <c r="D173" s="19">
        <v>1000</v>
      </c>
      <c r="E173" s="447">
        <v>677.6</v>
      </c>
      <c r="F173" s="19">
        <f t="shared" si="10"/>
        <v>677.6</v>
      </c>
      <c r="G173" s="19">
        <f t="shared" si="11"/>
        <v>677.6</v>
      </c>
      <c r="H173" s="168"/>
      <c r="J173" s="447"/>
    </row>
    <row r="174" spans="1:10" ht="13.5" thickBot="1">
      <c r="A174" s="186" t="s">
        <v>4626</v>
      </c>
      <c r="B174" s="757" t="s">
        <v>14</v>
      </c>
      <c r="C174" s="214">
        <v>20</v>
      </c>
      <c r="D174" s="214">
        <v>1000</v>
      </c>
      <c r="E174" s="447">
        <v>677.6</v>
      </c>
      <c r="F174" s="214">
        <f t="shared" si="10"/>
        <v>677.6</v>
      </c>
      <c r="G174" s="214">
        <f t="shared" si="11"/>
        <v>677.6</v>
      </c>
      <c r="H174" s="170"/>
      <c r="J174" s="447"/>
    </row>
    <row r="175" spans="1:10" ht="13.5" thickBot="1">
      <c r="J175" s="447"/>
    </row>
    <row r="176" spans="1:10" ht="17.5">
      <c r="A176" s="190"/>
      <c r="B176" s="128"/>
      <c r="C176" s="1166" t="s">
        <v>15</v>
      </c>
      <c r="D176" s="1166"/>
      <c r="E176" s="1797"/>
      <c r="F176" s="107"/>
      <c r="G176" s="108"/>
      <c r="H176" s="109"/>
      <c r="J176" s="447"/>
    </row>
    <row r="177" spans="1:10" ht="17.5">
      <c r="A177" s="191"/>
      <c r="B177" s="16"/>
      <c r="C177" s="1167"/>
      <c r="D177" s="216" t="s">
        <v>19</v>
      </c>
      <c r="E177" s="1798"/>
      <c r="F177" s="217"/>
      <c r="G177" s="218"/>
      <c r="H177" s="222"/>
      <c r="J177" s="447"/>
    </row>
    <row r="178" spans="1:10" ht="13">
      <c r="A178" s="191"/>
      <c r="B178" s="16"/>
      <c r="C178" s="144"/>
      <c r="D178" s="144"/>
      <c r="E178" s="430"/>
      <c r="F178" s="924"/>
      <c r="G178" s="71"/>
      <c r="H178" s="224"/>
      <c r="J178" s="447"/>
    </row>
    <row r="179" spans="1:10" ht="13">
      <c r="A179" s="191"/>
      <c r="B179" s="16"/>
      <c r="C179" s="144"/>
      <c r="D179" s="144"/>
      <c r="E179" s="430"/>
      <c r="F179" s="924"/>
      <c r="G179" s="71"/>
      <c r="H179" s="224"/>
      <c r="J179" s="447"/>
    </row>
    <row r="180" spans="1:10" ht="13">
      <c r="A180" s="191"/>
      <c r="B180" s="16"/>
      <c r="C180" s="144"/>
      <c r="D180" s="144"/>
      <c r="E180" s="430"/>
      <c r="F180" s="924"/>
      <c r="G180" s="71"/>
      <c r="H180" s="224"/>
      <c r="J180" s="447"/>
    </row>
    <row r="181" spans="1:10" ht="13.5" thickBot="1">
      <c r="A181" s="192"/>
      <c r="B181" s="136"/>
      <c r="C181" s="145"/>
      <c r="D181" s="145"/>
      <c r="E181" s="431"/>
      <c r="F181" s="925"/>
      <c r="G181" s="74"/>
      <c r="H181" s="225"/>
      <c r="J181" s="447"/>
    </row>
    <row r="182" spans="1:10" ht="21">
      <c r="A182" s="226" t="s">
        <v>1013</v>
      </c>
      <c r="B182" s="342" t="s">
        <v>2515</v>
      </c>
      <c r="C182" s="373" t="s">
        <v>3738</v>
      </c>
      <c r="D182" s="373" t="s">
        <v>2923</v>
      </c>
      <c r="E182" s="940" t="s">
        <v>3737</v>
      </c>
      <c r="F182" s="159" t="s">
        <v>2578</v>
      </c>
      <c r="G182" s="2873" t="s">
        <v>493</v>
      </c>
      <c r="H182" s="160" t="s">
        <v>4003</v>
      </c>
      <c r="J182" s="447"/>
    </row>
    <row r="183" spans="1:10" ht="13.5" thickBot="1">
      <c r="A183" s="227"/>
      <c r="B183" s="228"/>
      <c r="C183" s="918" t="s">
        <v>3036</v>
      </c>
      <c r="D183" s="306" t="s">
        <v>2428</v>
      </c>
      <c r="E183" s="433" t="s">
        <v>264</v>
      </c>
      <c r="F183" s="152">
        <f>'Заказ, cкидки и курсы валют'!$I$12</f>
        <v>0</v>
      </c>
      <c r="G183" s="2946"/>
      <c r="H183" s="147"/>
      <c r="J183" s="447"/>
    </row>
    <row r="184" spans="1:10" ht="34" customHeight="1">
      <c r="A184" s="171" t="s">
        <v>3778</v>
      </c>
      <c r="B184" s="403" t="s">
        <v>1052</v>
      </c>
      <c r="C184" s="19">
        <v>15</v>
      </c>
      <c r="D184" s="19">
        <v>500</v>
      </c>
      <c r="E184" s="447">
        <v>521.9</v>
      </c>
      <c r="F184" s="19">
        <f>ROUND(E184*(1-$F$10),2)</f>
        <v>521.9</v>
      </c>
      <c r="G184" s="19">
        <f>F184</f>
        <v>521.9</v>
      </c>
      <c r="H184" s="168"/>
      <c r="J184" s="447"/>
    </row>
    <row r="185" spans="1:10" ht="17.25" customHeight="1">
      <c r="A185" s="171" t="s">
        <v>3779</v>
      </c>
      <c r="B185" s="403" t="s">
        <v>1053</v>
      </c>
      <c r="C185" s="19">
        <v>15</v>
      </c>
      <c r="D185" s="19">
        <v>500</v>
      </c>
      <c r="E185" s="447">
        <v>521.9</v>
      </c>
      <c r="F185" s="19">
        <f t="shared" ref="F185:F203" si="12">ROUND(E185*(1-$F$10),2)</f>
        <v>521.9</v>
      </c>
      <c r="G185" s="19">
        <f t="shared" ref="G185:G203" si="13">F185</f>
        <v>521.9</v>
      </c>
      <c r="H185" s="168"/>
      <c r="J185" s="447"/>
    </row>
    <row r="186" spans="1:10" ht="13">
      <c r="A186" s="171" t="s">
        <v>3780</v>
      </c>
      <c r="B186" s="403" t="s">
        <v>1054</v>
      </c>
      <c r="C186" s="19">
        <v>15</v>
      </c>
      <c r="D186" s="19">
        <v>500</v>
      </c>
      <c r="E186" s="447">
        <v>521.9</v>
      </c>
      <c r="F186" s="19">
        <f t="shared" si="12"/>
        <v>521.9</v>
      </c>
      <c r="G186" s="19">
        <f t="shared" si="13"/>
        <v>521.9</v>
      </c>
      <c r="H186" s="168"/>
      <c r="J186" s="447"/>
    </row>
    <row r="187" spans="1:10" ht="13">
      <c r="A187" s="171" t="s">
        <v>3781</v>
      </c>
      <c r="B187" s="403" t="s">
        <v>1055</v>
      </c>
      <c r="C187" s="19">
        <v>15</v>
      </c>
      <c r="D187" s="19">
        <v>500</v>
      </c>
      <c r="E187" s="447">
        <v>521.9</v>
      </c>
      <c r="F187" s="19">
        <f t="shared" si="12"/>
        <v>521.9</v>
      </c>
      <c r="G187" s="19">
        <f t="shared" si="13"/>
        <v>521.9</v>
      </c>
      <c r="H187" s="168"/>
      <c r="J187" s="447"/>
    </row>
    <row r="188" spans="1:10" ht="13">
      <c r="A188" s="171" t="s">
        <v>3782</v>
      </c>
      <c r="B188" s="403" t="s">
        <v>2893</v>
      </c>
      <c r="C188" s="19">
        <v>15</v>
      </c>
      <c r="D188" s="19">
        <v>500</v>
      </c>
      <c r="E188" s="447">
        <v>521.9</v>
      </c>
      <c r="F188" s="19">
        <f t="shared" si="12"/>
        <v>521.9</v>
      </c>
      <c r="G188" s="19">
        <f t="shared" si="13"/>
        <v>521.9</v>
      </c>
      <c r="H188" s="168"/>
      <c r="J188" s="447"/>
    </row>
    <row r="189" spans="1:10" ht="13">
      <c r="A189" s="171" t="s">
        <v>3783</v>
      </c>
      <c r="B189" s="403" t="s">
        <v>1056</v>
      </c>
      <c r="C189" s="19">
        <v>15</v>
      </c>
      <c r="D189" s="19">
        <v>500</v>
      </c>
      <c r="E189" s="447">
        <v>521.9</v>
      </c>
      <c r="F189" s="19">
        <f t="shared" si="12"/>
        <v>521.9</v>
      </c>
      <c r="G189" s="19">
        <f t="shared" si="13"/>
        <v>521.9</v>
      </c>
      <c r="H189" s="168"/>
      <c r="J189" s="447"/>
    </row>
    <row r="190" spans="1:10" ht="13">
      <c r="A190" s="171" t="s">
        <v>3784</v>
      </c>
      <c r="B190" s="403" t="s">
        <v>1057</v>
      </c>
      <c r="C190" s="19">
        <v>15</v>
      </c>
      <c r="D190" s="19">
        <v>500</v>
      </c>
      <c r="E190" s="447">
        <v>521.9</v>
      </c>
      <c r="F190" s="19">
        <f t="shared" si="12"/>
        <v>521.9</v>
      </c>
      <c r="G190" s="19">
        <f t="shared" si="13"/>
        <v>521.9</v>
      </c>
      <c r="H190" s="168"/>
      <c r="J190" s="447"/>
    </row>
    <row r="191" spans="1:10" ht="13">
      <c r="A191" s="171" t="s">
        <v>3785</v>
      </c>
      <c r="B191" s="403" t="s">
        <v>1058</v>
      </c>
      <c r="C191" s="19">
        <v>15</v>
      </c>
      <c r="D191" s="19">
        <v>500</v>
      </c>
      <c r="E191" s="447">
        <v>521.9</v>
      </c>
      <c r="F191" s="19">
        <f t="shared" si="12"/>
        <v>521.9</v>
      </c>
      <c r="G191" s="19">
        <f t="shared" si="13"/>
        <v>521.9</v>
      </c>
      <c r="H191" s="168"/>
      <c r="J191" s="447"/>
    </row>
    <row r="192" spans="1:10" ht="13">
      <c r="A192" s="171" t="s">
        <v>3786</v>
      </c>
      <c r="B192" s="403" t="s">
        <v>1059</v>
      </c>
      <c r="C192" s="19">
        <v>15</v>
      </c>
      <c r="D192" s="19">
        <v>500</v>
      </c>
      <c r="E192" s="447">
        <v>521.9</v>
      </c>
      <c r="F192" s="19">
        <f t="shared" si="12"/>
        <v>521.9</v>
      </c>
      <c r="G192" s="19">
        <f t="shared" si="13"/>
        <v>521.9</v>
      </c>
      <c r="H192" s="168"/>
      <c r="J192" s="447"/>
    </row>
    <row r="193" spans="1:10" ht="13">
      <c r="A193" s="171" t="s">
        <v>3787</v>
      </c>
      <c r="B193" s="403" t="s">
        <v>4</v>
      </c>
      <c r="C193" s="19">
        <v>15</v>
      </c>
      <c r="D193" s="19">
        <v>500</v>
      </c>
      <c r="E193" s="447">
        <v>521.9</v>
      </c>
      <c r="F193" s="19">
        <f t="shared" si="12"/>
        <v>521.9</v>
      </c>
      <c r="G193" s="19">
        <f t="shared" si="13"/>
        <v>521.9</v>
      </c>
      <c r="H193" s="168"/>
      <c r="J193" s="447"/>
    </row>
    <row r="194" spans="1:10" ht="13">
      <c r="A194" s="171" t="s">
        <v>3788</v>
      </c>
      <c r="B194" s="403" t="s">
        <v>2894</v>
      </c>
      <c r="C194" s="19">
        <v>15</v>
      </c>
      <c r="D194" s="19">
        <v>500</v>
      </c>
      <c r="E194" s="447">
        <v>521.9</v>
      </c>
      <c r="F194" s="19">
        <f t="shared" si="12"/>
        <v>521.9</v>
      </c>
      <c r="G194" s="19">
        <f t="shared" si="13"/>
        <v>521.9</v>
      </c>
      <c r="H194" s="168"/>
      <c r="J194" s="447"/>
    </row>
    <row r="195" spans="1:10" ht="13">
      <c r="A195" s="171" t="s">
        <v>3789</v>
      </c>
      <c r="B195" s="403" t="s">
        <v>5</v>
      </c>
      <c r="C195" s="19">
        <v>15</v>
      </c>
      <c r="D195" s="19">
        <v>500</v>
      </c>
      <c r="E195" s="447">
        <v>521.9</v>
      </c>
      <c r="F195" s="19">
        <f t="shared" si="12"/>
        <v>521.9</v>
      </c>
      <c r="G195" s="19">
        <f t="shared" si="13"/>
        <v>521.9</v>
      </c>
      <c r="H195" s="168"/>
      <c r="J195" s="447"/>
    </row>
    <row r="196" spans="1:10" ht="13">
      <c r="A196" s="171" t="s">
        <v>3790</v>
      </c>
      <c r="B196" s="403" t="s">
        <v>6</v>
      </c>
      <c r="C196" s="19">
        <v>15</v>
      </c>
      <c r="D196" s="19">
        <v>500</v>
      </c>
      <c r="E196" s="447">
        <v>521.9</v>
      </c>
      <c r="F196" s="19">
        <f t="shared" si="12"/>
        <v>521.9</v>
      </c>
      <c r="G196" s="19">
        <f t="shared" si="13"/>
        <v>521.9</v>
      </c>
      <c r="H196" s="168"/>
      <c r="J196" s="447"/>
    </row>
    <row r="197" spans="1:10" ht="13">
      <c r="A197" s="171" t="s">
        <v>3791</v>
      </c>
      <c r="B197" s="403" t="s">
        <v>7</v>
      </c>
      <c r="C197" s="19">
        <v>15</v>
      </c>
      <c r="D197" s="19">
        <v>500</v>
      </c>
      <c r="E197" s="447">
        <v>521.9</v>
      </c>
      <c r="F197" s="19">
        <f t="shared" si="12"/>
        <v>521.9</v>
      </c>
      <c r="G197" s="19">
        <f t="shared" si="13"/>
        <v>521.9</v>
      </c>
      <c r="H197" s="168"/>
      <c r="J197" s="447"/>
    </row>
    <row r="198" spans="1:10" ht="13">
      <c r="A198" s="171" t="s">
        <v>3792</v>
      </c>
      <c r="B198" s="403" t="s">
        <v>8</v>
      </c>
      <c r="C198" s="19">
        <v>15</v>
      </c>
      <c r="D198" s="19">
        <v>500</v>
      </c>
      <c r="E198" s="447">
        <v>521.9</v>
      </c>
      <c r="F198" s="19">
        <f t="shared" si="12"/>
        <v>521.9</v>
      </c>
      <c r="G198" s="19">
        <f t="shared" si="13"/>
        <v>521.9</v>
      </c>
      <c r="H198" s="168"/>
      <c r="J198" s="447"/>
    </row>
    <row r="199" spans="1:10" ht="13">
      <c r="A199" s="171" t="s">
        <v>3793</v>
      </c>
      <c r="B199" s="403" t="s">
        <v>9</v>
      </c>
      <c r="C199" s="19">
        <v>15</v>
      </c>
      <c r="D199" s="19">
        <v>500</v>
      </c>
      <c r="E199" s="447">
        <v>521.9</v>
      </c>
      <c r="F199" s="19">
        <f t="shared" si="12"/>
        <v>521.9</v>
      </c>
      <c r="G199" s="19">
        <f t="shared" si="13"/>
        <v>521.9</v>
      </c>
      <c r="H199" s="168"/>
      <c r="J199" s="447"/>
    </row>
    <row r="200" spans="1:10" ht="13">
      <c r="A200" s="171" t="s">
        <v>12708</v>
      </c>
      <c r="B200" s="403" t="s">
        <v>11</v>
      </c>
      <c r="C200" s="19">
        <v>15</v>
      </c>
      <c r="D200" s="19">
        <v>500</v>
      </c>
      <c r="E200" s="447">
        <v>521.9</v>
      </c>
      <c r="F200" s="19">
        <f t="shared" si="12"/>
        <v>521.9</v>
      </c>
      <c r="G200" s="19">
        <f t="shared" si="13"/>
        <v>521.9</v>
      </c>
      <c r="H200" s="168"/>
      <c r="J200" s="447"/>
    </row>
    <row r="201" spans="1:10" ht="13">
      <c r="A201" s="171" t="s">
        <v>3794</v>
      </c>
      <c r="B201" s="403" t="s">
        <v>12</v>
      </c>
      <c r="C201" s="19">
        <v>15</v>
      </c>
      <c r="D201" s="19">
        <v>500</v>
      </c>
      <c r="E201" s="447">
        <v>521.9</v>
      </c>
      <c r="F201" s="19">
        <f t="shared" si="12"/>
        <v>521.9</v>
      </c>
      <c r="G201" s="19">
        <f t="shared" si="13"/>
        <v>521.9</v>
      </c>
      <c r="H201" s="168"/>
      <c r="J201" s="447"/>
    </row>
    <row r="202" spans="1:10" ht="13">
      <c r="A202" s="171" t="s">
        <v>3795</v>
      </c>
      <c r="B202" s="403" t="s">
        <v>13</v>
      </c>
      <c r="C202" s="19">
        <v>15</v>
      </c>
      <c r="D202" s="19">
        <v>500</v>
      </c>
      <c r="E202" s="447">
        <v>521.9</v>
      </c>
      <c r="F202" s="19">
        <f t="shared" si="12"/>
        <v>521.9</v>
      </c>
      <c r="G202" s="19">
        <f t="shared" si="13"/>
        <v>521.9</v>
      </c>
      <c r="H202" s="168"/>
      <c r="J202" s="447"/>
    </row>
    <row r="203" spans="1:10" ht="13.5" thickBot="1">
      <c r="A203" s="186" t="s">
        <v>3796</v>
      </c>
      <c r="B203" s="757" t="s">
        <v>14</v>
      </c>
      <c r="C203" s="214">
        <v>15</v>
      </c>
      <c r="D203" s="214">
        <v>500</v>
      </c>
      <c r="E203" s="447">
        <v>521.9</v>
      </c>
      <c r="F203" s="214">
        <f t="shared" si="12"/>
        <v>521.9</v>
      </c>
      <c r="G203" s="214">
        <f t="shared" si="13"/>
        <v>521.9</v>
      </c>
      <c r="H203" s="170"/>
      <c r="J203" s="447"/>
    </row>
    <row r="204" spans="1:10" ht="13.5" thickBot="1">
      <c r="J204" s="447"/>
    </row>
    <row r="205" spans="1:10" ht="17.5">
      <c r="A205" s="190"/>
      <c r="B205" s="128"/>
      <c r="C205" s="1166" t="s">
        <v>15</v>
      </c>
      <c r="D205" s="1166"/>
      <c r="E205" s="1797"/>
      <c r="F205" s="107"/>
      <c r="G205" s="108"/>
      <c r="H205" s="68"/>
      <c r="J205" s="447"/>
    </row>
    <row r="206" spans="1:10" ht="17.5">
      <c r="A206" s="191"/>
      <c r="B206" s="16"/>
      <c r="C206" s="1167"/>
      <c r="D206" s="216" t="s">
        <v>20</v>
      </c>
      <c r="E206" s="1798"/>
      <c r="F206" s="217"/>
      <c r="G206" s="217" t="s">
        <v>3754</v>
      </c>
      <c r="H206" s="85"/>
      <c r="J206" s="447"/>
    </row>
    <row r="207" spans="1:10" ht="13">
      <c r="A207" s="191"/>
      <c r="B207" s="16"/>
      <c r="C207" s="144"/>
      <c r="D207" s="144"/>
      <c r="E207" s="430"/>
      <c r="F207" s="924"/>
      <c r="G207" s="71"/>
      <c r="H207" s="224"/>
      <c r="J207" s="447"/>
    </row>
    <row r="208" spans="1:10" ht="13">
      <c r="A208" s="191"/>
      <c r="B208" s="16"/>
      <c r="C208" s="144"/>
      <c r="D208" s="144"/>
      <c r="E208" s="430"/>
      <c r="F208" s="924"/>
      <c r="G208" s="71"/>
      <c r="H208" s="224"/>
      <c r="J208" s="447"/>
    </row>
    <row r="209" spans="1:10" ht="13">
      <c r="A209" s="191"/>
      <c r="B209" s="16"/>
      <c r="C209" s="144"/>
      <c r="D209" s="144"/>
      <c r="E209" s="430"/>
      <c r="F209" s="924"/>
      <c r="G209" s="71"/>
      <c r="H209" s="224"/>
      <c r="J209" s="447"/>
    </row>
    <row r="210" spans="1:10" ht="13.5" thickBot="1">
      <c r="A210" s="192"/>
      <c r="B210" s="136"/>
      <c r="C210" s="145"/>
      <c r="D210" s="145"/>
      <c r="E210" s="431"/>
      <c r="F210" s="925"/>
      <c r="G210" s="74"/>
      <c r="H210" s="225"/>
      <c r="J210" s="447"/>
    </row>
    <row r="211" spans="1:10" ht="21">
      <c r="A211" s="226" t="s">
        <v>1013</v>
      </c>
      <c r="B211" s="342" t="s">
        <v>2515</v>
      </c>
      <c r="C211" s="373" t="s">
        <v>3738</v>
      </c>
      <c r="D211" s="373" t="s">
        <v>2923</v>
      </c>
      <c r="E211" s="940" t="s">
        <v>3737</v>
      </c>
      <c r="F211" s="159" t="s">
        <v>2578</v>
      </c>
      <c r="G211" s="2873" t="s">
        <v>493</v>
      </c>
      <c r="H211" s="160" t="s">
        <v>4003</v>
      </c>
      <c r="J211" s="447"/>
    </row>
    <row r="212" spans="1:10" ht="34" customHeight="1" thickBot="1">
      <c r="A212" s="227"/>
      <c r="B212" s="228"/>
      <c r="C212" s="918" t="s">
        <v>3036</v>
      </c>
      <c r="D212" s="306" t="s">
        <v>2428</v>
      </c>
      <c r="E212" s="433" t="s">
        <v>264</v>
      </c>
      <c r="F212" s="152">
        <f>'Заказ, cкидки и курсы валют'!$I$12</f>
        <v>0</v>
      </c>
      <c r="G212" s="2946"/>
      <c r="H212" s="147"/>
      <c r="J212" s="447"/>
    </row>
    <row r="213" spans="1:10" ht="18" customHeight="1">
      <c r="A213" s="171" t="s">
        <v>3797</v>
      </c>
      <c r="B213" s="403" t="s">
        <v>1052</v>
      </c>
      <c r="C213" s="19">
        <v>20</v>
      </c>
      <c r="D213" s="19">
        <v>1000</v>
      </c>
      <c r="E213" s="447">
        <v>864.1</v>
      </c>
      <c r="F213" s="19">
        <f>ROUND(E213*(1-$F$10),2)</f>
        <v>864.1</v>
      </c>
      <c r="G213" s="19">
        <f>F213</f>
        <v>864.1</v>
      </c>
      <c r="H213" s="168"/>
      <c r="J213" s="447"/>
    </row>
    <row r="214" spans="1:10" ht="13">
      <c r="A214" s="171" t="s">
        <v>3798</v>
      </c>
      <c r="B214" s="403" t="s">
        <v>1053</v>
      </c>
      <c r="C214" s="19">
        <v>20</v>
      </c>
      <c r="D214" s="19">
        <v>1000</v>
      </c>
      <c r="E214" s="447">
        <v>864.1</v>
      </c>
      <c r="F214" s="19">
        <f t="shared" ref="F214:F233" si="14">ROUND(E214*(1-$F$10),2)</f>
        <v>864.1</v>
      </c>
      <c r="G214" s="19">
        <f t="shared" ref="G214:G233" si="15">F214</f>
        <v>864.1</v>
      </c>
      <c r="H214" s="168"/>
      <c r="J214" s="447"/>
    </row>
    <row r="215" spans="1:10" ht="13">
      <c r="A215" s="171" t="s">
        <v>3799</v>
      </c>
      <c r="B215" s="403" t="s">
        <v>1054</v>
      </c>
      <c r="C215" s="19">
        <v>20</v>
      </c>
      <c r="D215" s="19">
        <v>1000</v>
      </c>
      <c r="E215" s="447">
        <v>864.1</v>
      </c>
      <c r="F215" s="19">
        <f t="shared" si="14"/>
        <v>864.1</v>
      </c>
      <c r="G215" s="19">
        <f t="shared" si="15"/>
        <v>864.1</v>
      </c>
      <c r="H215" s="168"/>
      <c r="J215" s="447"/>
    </row>
    <row r="216" spans="1:10" ht="13">
      <c r="A216" s="171" t="s">
        <v>3800</v>
      </c>
      <c r="B216" s="403" t="s">
        <v>1055</v>
      </c>
      <c r="C216" s="19">
        <v>20</v>
      </c>
      <c r="D216" s="19">
        <v>1000</v>
      </c>
      <c r="E216" s="447">
        <v>864.1</v>
      </c>
      <c r="F216" s="19">
        <f t="shared" si="14"/>
        <v>864.1</v>
      </c>
      <c r="G216" s="19">
        <f t="shared" si="15"/>
        <v>864.1</v>
      </c>
      <c r="H216" s="168"/>
      <c r="J216" s="447"/>
    </row>
    <row r="217" spans="1:10" ht="13">
      <c r="A217" s="171" t="s">
        <v>3801</v>
      </c>
      <c r="B217" s="403" t="s">
        <v>2893</v>
      </c>
      <c r="C217" s="19">
        <v>20</v>
      </c>
      <c r="D217" s="19">
        <v>1000</v>
      </c>
      <c r="E217" s="447">
        <v>864.1</v>
      </c>
      <c r="F217" s="19">
        <f t="shared" si="14"/>
        <v>864.1</v>
      </c>
      <c r="G217" s="19">
        <f t="shared" si="15"/>
        <v>864.1</v>
      </c>
      <c r="H217" s="168"/>
      <c r="J217" s="447"/>
    </row>
    <row r="218" spans="1:10" ht="13">
      <c r="A218" s="171" t="s">
        <v>3802</v>
      </c>
      <c r="B218" s="403" t="s">
        <v>1056</v>
      </c>
      <c r="C218" s="19">
        <v>20</v>
      </c>
      <c r="D218" s="19">
        <v>1000</v>
      </c>
      <c r="E218" s="447">
        <v>864.1</v>
      </c>
      <c r="F218" s="19">
        <f t="shared" si="14"/>
        <v>864.1</v>
      </c>
      <c r="G218" s="19">
        <f t="shared" si="15"/>
        <v>864.1</v>
      </c>
      <c r="H218" s="168"/>
      <c r="J218" s="447"/>
    </row>
    <row r="219" spans="1:10" ht="13">
      <c r="A219" s="171" t="s">
        <v>3803</v>
      </c>
      <c r="B219" s="403" t="s">
        <v>1057</v>
      </c>
      <c r="C219" s="19">
        <v>20</v>
      </c>
      <c r="D219" s="19">
        <v>1000</v>
      </c>
      <c r="E219" s="447">
        <v>864.1</v>
      </c>
      <c r="F219" s="19">
        <f t="shared" si="14"/>
        <v>864.1</v>
      </c>
      <c r="G219" s="19">
        <f t="shared" si="15"/>
        <v>864.1</v>
      </c>
      <c r="H219" s="168"/>
      <c r="J219" s="447"/>
    </row>
    <row r="220" spans="1:10" ht="13">
      <c r="A220" s="171" t="s">
        <v>3804</v>
      </c>
      <c r="B220" s="403" t="s">
        <v>1058</v>
      </c>
      <c r="C220" s="19">
        <v>20</v>
      </c>
      <c r="D220" s="19">
        <v>1000</v>
      </c>
      <c r="E220" s="447">
        <v>864.1</v>
      </c>
      <c r="F220" s="19">
        <f t="shared" si="14"/>
        <v>864.1</v>
      </c>
      <c r="G220" s="19">
        <f t="shared" si="15"/>
        <v>864.1</v>
      </c>
      <c r="H220" s="168"/>
      <c r="J220" s="447"/>
    </row>
    <row r="221" spans="1:10" ht="13">
      <c r="A221" s="171" t="s">
        <v>3805</v>
      </c>
      <c r="B221" s="403" t="s">
        <v>1059</v>
      </c>
      <c r="C221" s="19">
        <v>20</v>
      </c>
      <c r="D221" s="19">
        <v>1000</v>
      </c>
      <c r="E221" s="447">
        <v>864.1</v>
      </c>
      <c r="F221" s="19">
        <f t="shared" si="14"/>
        <v>864.1</v>
      </c>
      <c r="G221" s="19">
        <f t="shared" si="15"/>
        <v>864.1</v>
      </c>
      <c r="H221" s="168"/>
      <c r="J221" s="447"/>
    </row>
    <row r="222" spans="1:10" ht="13">
      <c r="A222" s="171" t="s">
        <v>3806</v>
      </c>
      <c r="B222" s="403" t="s">
        <v>4</v>
      </c>
      <c r="C222" s="19">
        <v>20</v>
      </c>
      <c r="D222" s="19">
        <v>1000</v>
      </c>
      <c r="E222" s="447">
        <v>864.1</v>
      </c>
      <c r="F222" s="19">
        <f t="shared" si="14"/>
        <v>864.1</v>
      </c>
      <c r="G222" s="19">
        <f t="shared" si="15"/>
        <v>864.1</v>
      </c>
      <c r="H222" s="168"/>
      <c r="J222" s="447"/>
    </row>
    <row r="223" spans="1:10" ht="13">
      <c r="A223" s="171" t="s">
        <v>3807</v>
      </c>
      <c r="B223" s="403" t="s">
        <v>2894</v>
      </c>
      <c r="C223" s="19">
        <v>20</v>
      </c>
      <c r="D223" s="19">
        <v>1000</v>
      </c>
      <c r="E223" s="447">
        <v>864.1</v>
      </c>
      <c r="F223" s="19">
        <f t="shared" si="14"/>
        <v>864.1</v>
      </c>
      <c r="G223" s="19">
        <f t="shared" si="15"/>
        <v>864.1</v>
      </c>
      <c r="H223" s="168"/>
      <c r="J223" s="447"/>
    </row>
    <row r="224" spans="1:10" ht="13">
      <c r="A224" s="171" t="s">
        <v>3808</v>
      </c>
      <c r="B224" s="403" t="s">
        <v>5</v>
      </c>
      <c r="C224" s="19">
        <v>20</v>
      </c>
      <c r="D224" s="19">
        <v>1000</v>
      </c>
      <c r="E224" s="447">
        <v>864.1</v>
      </c>
      <c r="F224" s="19">
        <f t="shared" si="14"/>
        <v>864.1</v>
      </c>
      <c r="G224" s="19">
        <f t="shared" si="15"/>
        <v>864.1</v>
      </c>
      <c r="H224" s="168"/>
      <c r="J224" s="447"/>
    </row>
    <row r="225" spans="1:10" ht="13">
      <c r="A225" s="171" t="s">
        <v>3809</v>
      </c>
      <c r="B225" s="403" t="s">
        <v>6</v>
      </c>
      <c r="C225" s="19">
        <v>20</v>
      </c>
      <c r="D225" s="19">
        <v>1000</v>
      </c>
      <c r="E225" s="447">
        <v>864.1</v>
      </c>
      <c r="F225" s="19">
        <f t="shared" si="14"/>
        <v>864.1</v>
      </c>
      <c r="G225" s="19">
        <f t="shared" si="15"/>
        <v>864.1</v>
      </c>
      <c r="H225" s="168"/>
      <c r="J225" s="447"/>
    </row>
    <row r="226" spans="1:10" ht="13">
      <c r="A226" s="171" t="s">
        <v>3810</v>
      </c>
      <c r="B226" s="403" t="s">
        <v>7</v>
      </c>
      <c r="C226" s="19">
        <v>20</v>
      </c>
      <c r="D226" s="19">
        <v>1000</v>
      </c>
      <c r="E226" s="447">
        <v>864.1</v>
      </c>
      <c r="F226" s="19">
        <f t="shared" si="14"/>
        <v>864.1</v>
      </c>
      <c r="G226" s="19">
        <f t="shared" si="15"/>
        <v>864.1</v>
      </c>
      <c r="H226" s="168"/>
      <c r="J226" s="447"/>
    </row>
    <row r="227" spans="1:10" ht="13">
      <c r="A227" s="171" t="s">
        <v>3811</v>
      </c>
      <c r="B227" s="403" t="s">
        <v>8</v>
      </c>
      <c r="C227" s="19">
        <v>20</v>
      </c>
      <c r="D227" s="19">
        <v>1000</v>
      </c>
      <c r="E227" s="447">
        <v>864.1</v>
      </c>
      <c r="F227" s="19">
        <f t="shared" si="14"/>
        <v>864.1</v>
      </c>
      <c r="G227" s="19">
        <f t="shared" si="15"/>
        <v>864.1</v>
      </c>
      <c r="H227" s="168"/>
      <c r="J227" s="447"/>
    </row>
    <row r="228" spans="1:10" ht="13">
      <c r="A228" s="171" t="s">
        <v>3812</v>
      </c>
      <c r="B228" s="403" t="s">
        <v>9</v>
      </c>
      <c r="C228" s="19">
        <v>20</v>
      </c>
      <c r="D228" s="19">
        <v>1000</v>
      </c>
      <c r="E228" s="447">
        <v>864.1</v>
      </c>
      <c r="F228" s="19">
        <f t="shared" si="14"/>
        <v>864.1</v>
      </c>
      <c r="G228" s="19">
        <f t="shared" si="15"/>
        <v>864.1</v>
      </c>
      <c r="H228" s="168"/>
      <c r="J228" s="447"/>
    </row>
    <row r="229" spans="1:10" ht="13">
      <c r="A229" s="171" t="s">
        <v>3813</v>
      </c>
      <c r="B229" s="403" t="s">
        <v>10</v>
      </c>
      <c r="C229" s="19">
        <v>20</v>
      </c>
      <c r="D229" s="19">
        <v>1000</v>
      </c>
      <c r="E229" s="447">
        <v>864.1</v>
      </c>
      <c r="F229" s="19">
        <f t="shared" si="14"/>
        <v>864.1</v>
      </c>
      <c r="G229" s="19">
        <f t="shared" si="15"/>
        <v>864.1</v>
      </c>
      <c r="H229" s="168"/>
      <c r="J229" s="447"/>
    </row>
    <row r="230" spans="1:10" ht="13">
      <c r="A230" s="171" t="s">
        <v>3814</v>
      </c>
      <c r="B230" s="403" t="s">
        <v>11</v>
      </c>
      <c r="C230" s="19">
        <v>20</v>
      </c>
      <c r="D230" s="19">
        <v>1000</v>
      </c>
      <c r="E230" s="447">
        <v>864.1</v>
      </c>
      <c r="F230" s="19">
        <f t="shared" si="14"/>
        <v>864.1</v>
      </c>
      <c r="G230" s="19">
        <f t="shared" si="15"/>
        <v>864.1</v>
      </c>
      <c r="H230" s="168"/>
      <c r="J230" s="447"/>
    </row>
    <row r="231" spans="1:10" ht="13">
      <c r="A231" s="171" t="s">
        <v>3815</v>
      </c>
      <c r="B231" s="403" t="s">
        <v>12</v>
      </c>
      <c r="C231" s="19">
        <v>20</v>
      </c>
      <c r="D231" s="19">
        <v>1000</v>
      </c>
      <c r="E231" s="447">
        <v>864.1</v>
      </c>
      <c r="F231" s="19">
        <f t="shared" si="14"/>
        <v>864.1</v>
      </c>
      <c r="G231" s="19">
        <f t="shared" si="15"/>
        <v>864.1</v>
      </c>
      <c r="H231" s="168"/>
      <c r="J231" s="447"/>
    </row>
    <row r="232" spans="1:10" ht="13">
      <c r="A232" s="171" t="s">
        <v>3816</v>
      </c>
      <c r="B232" s="403" t="s">
        <v>13</v>
      </c>
      <c r="C232" s="19">
        <v>20</v>
      </c>
      <c r="D232" s="19">
        <v>1000</v>
      </c>
      <c r="E232" s="447">
        <v>864.1</v>
      </c>
      <c r="F232" s="19">
        <f t="shared" si="14"/>
        <v>864.1</v>
      </c>
      <c r="G232" s="19">
        <f t="shared" si="15"/>
        <v>864.1</v>
      </c>
      <c r="H232" s="168"/>
      <c r="J232" s="447"/>
    </row>
    <row r="233" spans="1:10" ht="13.5" thickBot="1">
      <c r="A233" s="186" t="s">
        <v>3817</v>
      </c>
      <c r="B233" s="757" t="s">
        <v>14</v>
      </c>
      <c r="C233" s="214">
        <v>20</v>
      </c>
      <c r="D233" s="214">
        <v>1000</v>
      </c>
      <c r="E233" s="447">
        <v>864.1</v>
      </c>
      <c r="F233" s="214">
        <f t="shared" si="14"/>
        <v>864.1</v>
      </c>
      <c r="G233" s="214">
        <f t="shared" si="15"/>
        <v>864.1</v>
      </c>
      <c r="H233" s="170"/>
      <c r="J233" s="447"/>
    </row>
    <row r="234" spans="1:10" ht="13.5" thickBot="1">
      <c r="J234" s="447"/>
    </row>
    <row r="235" spans="1:10" ht="17.5">
      <c r="A235" s="190"/>
      <c r="B235" s="128"/>
      <c r="C235" s="1166" t="s">
        <v>15</v>
      </c>
      <c r="D235" s="1166"/>
      <c r="E235" s="1797"/>
      <c r="F235" s="107"/>
      <c r="G235" s="108"/>
      <c r="H235" s="68"/>
      <c r="J235" s="447"/>
    </row>
    <row r="236" spans="1:10" ht="17.5">
      <c r="A236" s="191"/>
      <c r="B236" s="16"/>
      <c r="C236" s="1167"/>
      <c r="D236" s="216" t="s">
        <v>20</v>
      </c>
      <c r="E236" s="1798"/>
      <c r="F236" s="217"/>
      <c r="G236" s="217" t="s">
        <v>21</v>
      </c>
      <c r="H236" s="132"/>
      <c r="J236" s="447"/>
    </row>
    <row r="237" spans="1:10" ht="13">
      <c r="A237" s="191"/>
      <c r="B237" s="16"/>
      <c r="C237" s="144"/>
      <c r="D237" s="144"/>
      <c r="E237" s="430"/>
      <c r="F237" s="924"/>
      <c r="G237" s="71"/>
      <c r="H237" s="224"/>
      <c r="J237" s="447"/>
    </row>
    <row r="238" spans="1:10" ht="13">
      <c r="A238" s="191"/>
      <c r="B238" s="16"/>
      <c r="C238" s="144"/>
      <c r="D238" s="144"/>
      <c r="E238" s="430"/>
      <c r="F238" s="924"/>
      <c r="G238" s="71"/>
      <c r="H238" s="224"/>
      <c r="J238" s="447"/>
    </row>
    <row r="239" spans="1:10" ht="13">
      <c r="A239" s="191"/>
      <c r="B239" s="16"/>
      <c r="C239" s="144"/>
      <c r="D239" s="144"/>
      <c r="E239" s="430"/>
      <c r="F239" s="924"/>
      <c r="G239" s="71"/>
      <c r="H239" s="224"/>
      <c r="J239" s="447"/>
    </row>
    <row r="240" spans="1:10" ht="13.5" thickBot="1">
      <c r="A240" s="192"/>
      <c r="B240" s="136"/>
      <c r="C240" s="145"/>
      <c r="D240" s="145"/>
      <c r="E240" s="431"/>
      <c r="F240" s="925"/>
      <c r="G240" s="74"/>
      <c r="H240" s="225"/>
      <c r="J240" s="447"/>
    </row>
    <row r="241" spans="1:10" ht="21">
      <c r="A241" s="226" t="s">
        <v>1013</v>
      </c>
      <c r="B241" s="342" t="s">
        <v>2515</v>
      </c>
      <c r="C241" s="373" t="s">
        <v>3738</v>
      </c>
      <c r="D241" s="373" t="s">
        <v>2923</v>
      </c>
      <c r="E241" s="940" t="s">
        <v>3737</v>
      </c>
      <c r="F241" s="159" t="s">
        <v>2578</v>
      </c>
      <c r="G241" s="2873" t="s">
        <v>493</v>
      </c>
      <c r="H241" s="160" t="s">
        <v>4003</v>
      </c>
      <c r="J241" s="447"/>
    </row>
    <row r="242" spans="1:10" ht="13.5" thickBot="1">
      <c r="A242" s="227"/>
      <c r="B242" s="228"/>
      <c r="C242" s="918" t="s">
        <v>3036</v>
      </c>
      <c r="D242" s="306" t="s">
        <v>2428</v>
      </c>
      <c r="E242" s="433" t="s">
        <v>264</v>
      </c>
      <c r="F242" s="152">
        <f>'Заказ, cкидки и курсы валют'!$I$12</f>
        <v>0</v>
      </c>
      <c r="G242" s="2946"/>
      <c r="H242" s="147"/>
      <c r="J242" s="447"/>
    </row>
    <row r="243" spans="1:10" ht="34" customHeight="1">
      <c r="A243" s="171" t="s">
        <v>3818</v>
      </c>
      <c r="B243" s="403" t="s">
        <v>1052</v>
      </c>
      <c r="C243" s="19">
        <v>10</v>
      </c>
      <c r="D243" s="19">
        <v>1000</v>
      </c>
      <c r="E243" s="447">
        <v>864.1</v>
      </c>
      <c r="F243" s="19">
        <f>ROUND(E243*(1-$F$10),2)</f>
        <v>864.1</v>
      </c>
      <c r="G243" s="19">
        <f>F243</f>
        <v>864.1</v>
      </c>
      <c r="H243" s="168"/>
      <c r="J243" s="447"/>
    </row>
    <row r="244" spans="1:10" ht="17.25" customHeight="1">
      <c r="A244" s="171" t="s">
        <v>3819</v>
      </c>
      <c r="B244" s="403" t="s">
        <v>1053</v>
      </c>
      <c r="C244" s="19">
        <v>10</v>
      </c>
      <c r="D244" s="19">
        <v>1000</v>
      </c>
      <c r="E244" s="447">
        <v>864.1</v>
      </c>
      <c r="F244" s="19">
        <f t="shared" ref="F244:F263" si="16">ROUND(E244*(1-$F$10),2)</f>
        <v>864.1</v>
      </c>
      <c r="G244" s="19">
        <f t="shared" ref="G244:G263" si="17">F244</f>
        <v>864.1</v>
      </c>
      <c r="H244" s="168"/>
      <c r="J244" s="447"/>
    </row>
    <row r="245" spans="1:10" ht="13">
      <c r="A245" s="171" t="s">
        <v>3820</v>
      </c>
      <c r="B245" s="403" t="s">
        <v>1054</v>
      </c>
      <c r="C245" s="19">
        <v>10</v>
      </c>
      <c r="D245" s="19">
        <v>1000</v>
      </c>
      <c r="E245" s="447">
        <v>864.1</v>
      </c>
      <c r="F245" s="19">
        <f t="shared" si="16"/>
        <v>864.1</v>
      </c>
      <c r="G245" s="19">
        <f t="shared" si="17"/>
        <v>864.1</v>
      </c>
      <c r="H245" s="168"/>
      <c r="J245" s="447"/>
    </row>
    <row r="246" spans="1:10" ht="13">
      <c r="A246" s="171" t="s">
        <v>3821</v>
      </c>
      <c r="B246" s="403" t="s">
        <v>1055</v>
      </c>
      <c r="C246" s="19">
        <v>10</v>
      </c>
      <c r="D246" s="19">
        <v>1000</v>
      </c>
      <c r="E246" s="447">
        <v>864.1</v>
      </c>
      <c r="F246" s="19">
        <f t="shared" si="16"/>
        <v>864.1</v>
      </c>
      <c r="G246" s="19">
        <f t="shared" si="17"/>
        <v>864.1</v>
      </c>
      <c r="H246" s="168"/>
      <c r="J246" s="447"/>
    </row>
    <row r="247" spans="1:10" ht="13">
      <c r="A247" s="171" t="s">
        <v>3822</v>
      </c>
      <c r="B247" s="403" t="s">
        <v>2893</v>
      </c>
      <c r="C247" s="19">
        <v>10</v>
      </c>
      <c r="D247" s="19">
        <v>1000</v>
      </c>
      <c r="E247" s="447">
        <v>864.1</v>
      </c>
      <c r="F247" s="19">
        <f t="shared" si="16"/>
        <v>864.1</v>
      </c>
      <c r="G247" s="19">
        <f t="shared" si="17"/>
        <v>864.1</v>
      </c>
      <c r="H247" s="168"/>
      <c r="J247" s="447"/>
    </row>
    <row r="248" spans="1:10" ht="13">
      <c r="A248" s="171" t="s">
        <v>3823</v>
      </c>
      <c r="B248" s="403" t="s">
        <v>1056</v>
      </c>
      <c r="C248" s="19">
        <v>10</v>
      </c>
      <c r="D248" s="19">
        <v>1000</v>
      </c>
      <c r="E248" s="447">
        <v>864.1</v>
      </c>
      <c r="F248" s="19">
        <f t="shared" si="16"/>
        <v>864.1</v>
      </c>
      <c r="G248" s="19">
        <f t="shared" si="17"/>
        <v>864.1</v>
      </c>
      <c r="H248" s="168"/>
      <c r="J248" s="447"/>
    </row>
    <row r="249" spans="1:10" ht="13">
      <c r="A249" s="171" t="s">
        <v>3824</v>
      </c>
      <c r="B249" s="403" t="s">
        <v>1057</v>
      </c>
      <c r="C249" s="19">
        <v>10</v>
      </c>
      <c r="D249" s="19">
        <v>1000</v>
      </c>
      <c r="E249" s="447">
        <v>864.1</v>
      </c>
      <c r="F249" s="19">
        <f t="shared" si="16"/>
        <v>864.1</v>
      </c>
      <c r="G249" s="19">
        <f t="shared" si="17"/>
        <v>864.1</v>
      </c>
      <c r="H249" s="168"/>
      <c r="J249" s="447"/>
    </row>
    <row r="250" spans="1:10" ht="13">
      <c r="A250" s="171" t="s">
        <v>3825</v>
      </c>
      <c r="B250" s="403" t="s">
        <v>1058</v>
      </c>
      <c r="C250" s="19">
        <v>10</v>
      </c>
      <c r="D250" s="19">
        <v>1000</v>
      </c>
      <c r="E250" s="447">
        <v>864.1</v>
      </c>
      <c r="F250" s="19">
        <f t="shared" si="16"/>
        <v>864.1</v>
      </c>
      <c r="G250" s="19">
        <f t="shared" si="17"/>
        <v>864.1</v>
      </c>
      <c r="H250" s="168"/>
      <c r="J250" s="447"/>
    </row>
    <row r="251" spans="1:10" ht="13">
      <c r="A251" s="171" t="s">
        <v>3826</v>
      </c>
      <c r="B251" s="403" t="s">
        <v>1059</v>
      </c>
      <c r="C251" s="19">
        <v>10</v>
      </c>
      <c r="D251" s="19">
        <v>1000</v>
      </c>
      <c r="E251" s="447">
        <v>864.1</v>
      </c>
      <c r="F251" s="19">
        <f t="shared" si="16"/>
        <v>864.1</v>
      </c>
      <c r="G251" s="19">
        <f t="shared" si="17"/>
        <v>864.1</v>
      </c>
      <c r="H251" s="168"/>
      <c r="J251" s="447"/>
    </row>
    <row r="252" spans="1:10" ht="13">
      <c r="A252" s="171" t="s">
        <v>3827</v>
      </c>
      <c r="B252" s="403" t="s">
        <v>4</v>
      </c>
      <c r="C252" s="19">
        <v>10</v>
      </c>
      <c r="D252" s="19">
        <v>1000</v>
      </c>
      <c r="E252" s="447">
        <v>864.1</v>
      </c>
      <c r="F252" s="19">
        <f t="shared" si="16"/>
        <v>864.1</v>
      </c>
      <c r="G252" s="19">
        <f t="shared" si="17"/>
        <v>864.1</v>
      </c>
      <c r="H252" s="168"/>
      <c r="J252" s="447"/>
    </row>
    <row r="253" spans="1:10" ht="13">
      <c r="A253" s="171" t="s">
        <v>3828</v>
      </c>
      <c r="B253" s="403" t="s">
        <v>2894</v>
      </c>
      <c r="C253" s="19">
        <v>10</v>
      </c>
      <c r="D253" s="19">
        <v>1000</v>
      </c>
      <c r="E253" s="447">
        <v>864.1</v>
      </c>
      <c r="F253" s="19">
        <f t="shared" si="16"/>
        <v>864.1</v>
      </c>
      <c r="G253" s="19">
        <f t="shared" si="17"/>
        <v>864.1</v>
      </c>
      <c r="H253" s="168"/>
      <c r="J253" s="447"/>
    </row>
    <row r="254" spans="1:10" ht="13">
      <c r="A254" s="171" t="s">
        <v>3829</v>
      </c>
      <c r="B254" s="403" t="s">
        <v>5</v>
      </c>
      <c r="C254" s="19">
        <v>10</v>
      </c>
      <c r="D254" s="19">
        <v>1000</v>
      </c>
      <c r="E254" s="447">
        <v>864.1</v>
      </c>
      <c r="F254" s="19">
        <f t="shared" si="16"/>
        <v>864.1</v>
      </c>
      <c r="G254" s="19">
        <f t="shared" si="17"/>
        <v>864.1</v>
      </c>
      <c r="H254" s="168"/>
      <c r="J254" s="447"/>
    </row>
    <row r="255" spans="1:10" ht="13">
      <c r="A255" s="171" t="s">
        <v>3830</v>
      </c>
      <c r="B255" s="403" t="s">
        <v>6</v>
      </c>
      <c r="C255" s="19">
        <v>10</v>
      </c>
      <c r="D255" s="19">
        <v>1000</v>
      </c>
      <c r="E255" s="447">
        <v>864.1</v>
      </c>
      <c r="F255" s="19">
        <f t="shared" si="16"/>
        <v>864.1</v>
      </c>
      <c r="G255" s="19">
        <f t="shared" si="17"/>
        <v>864.1</v>
      </c>
      <c r="H255" s="168"/>
      <c r="J255" s="447"/>
    </row>
    <row r="256" spans="1:10" ht="13">
      <c r="A256" s="171" t="s">
        <v>3831</v>
      </c>
      <c r="B256" s="403" t="s">
        <v>7</v>
      </c>
      <c r="C256" s="19">
        <v>10</v>
      </c>
      <c r="D256" s="19">
        <v>1000</v>
      </c>
      <c r="E256" s="447">
        <v>864.1</v>
      </c>
      <c r="F256" s="19">
        <f t="shared" si="16"/>
        <v>864.1</v>
      </c>
      <c r="G256" s="19">
        <f t="shared" si="17"/>
        <v>864.1</v>
      </c>
      <c r="H256" s="168"/>
      <c r="J256" s="447"/>
    </row>
    <row r="257" spans="1:10" ht="13">
      <c r="A257" s="171" t="s">
        <v>3832</v>
      </c>
      <c r="B257" s="403" t="s">
        <v>8</v>
      </c>
      <c r="C257" s="19">
        <v>10</v>
      </c>
      <c r="D257" s="19">
        <v>1000</v>
      </c>
      <c r="E257" s="447">
        <v>864.1</v>
      </c>
      <c r="F257" s="19">
        <f t="shared" si="16"/>
        <v>864.1</v>
      </c>
      <c r="G257" s="19">
        <f t="shared" si="17"/>
        <v>864.1</v>
      </c>
      <c r="H257" s="168"/>
      <c r="J257" s="447"/>
    </row>
    <row r="258" spans="1:10" ht="13">
      <c r="A258" s="171" t="s">
        <v>3833</v>
      </c>
      <c r="B258" s="403" t="s">
        <v>9</v>
      </c>
      <c r="C258" s="19">
        <v>10</v>
      </c>
      <c r="D258" s="19">
        <v>1000</v>
      </c>
      <c r="E258" s="447">
        <v>864.1</v>
      </c>
      <c r="F258" s="19">
        <f t="shared" si="16"/>
        <v>864.1</v>
      </c>
      <c r="G258" s="19">
        <f t="shared" si="17"/>
        <v>864.1</v>
      </c>
      <c r="H258" s="168"/>
      <c r="J258" s="447"/>
    </row>
    <row r="259" spans="1:10" ht="13">
      <c r="A259" s="171" t="s">
        <v>3834</v>
      </c>
      <c r="B259" s="403" t="s">
        <v>10</v>
      </c>
      <c r="C259" s="19">
        <v>10</v>
      </c>
      <c r="D259" s="19">
        <v>1000</v>
      </c>
      <c r="E259" s="447">
        <v>864.1</v>
      </c>
      <c r="F259" s="19">
        <f t="shared" si="16"/>
        <v>864.1</v>
      </c>
      <c r="G259" s="19">
        <f t="shared" si="17"/>
        <v>864.1</v>
      </c>
      <c r="H259" s="168"/>
      <c r="J259" s="447"/>
    </row>
    <row r="260" spans="1:10" ht="13">
      <c r="A260" s="171" t="s">
        <v>3835</v>
      </c>
      <c r="B260" s="403" t="s">
        <v>11</v>
      </c>
      <c r="C260" s="19">
        <v>10</v>
      </c>
      <c r="D260" s="19">
        <v>1000</v>
      </c>
      <c r="E260" s="447">
        <v>864.1</v>
      </c>
      <c r="F260" s="19">
        <f t="shared" si="16"/>
        <v>864.1</v>
      </c>
      <c r="G260" s="19">
        <f t="shared" si="17"/>
        <v>864.1</v>
      </c>
      <c r="H260" s="168"/>
      <c r="J260" s="447"/>
    </row>
    <row r="261" spans="1:10" ht="13">
      <c r="A261" s="171" t="s">
        <v>3836</v>
      </c>
      <c r="B261" s="403" t="s">
        <v>12</v>
      </c>
      <c r="C261" s="19">
        <v>10</v>
      </c>
      <c r="D261" s="19">
        <v>1000</v>
      </c>
      <c r="E261" s="447">
        <v>864.1</v>
      </c>
      <c r="F261" s="19">
        <f t="shared" si="16"/>
        <v>864.1</v>
      </c>
      <c r="G261" s="19">
        <f t="shared" si="17"/>
        <v>864.1</v>
      </c>
      <c r="H261" s="168"/>
      <c r="J261" s="447"/>
    </row>
    <row r="262" spans="1:10" ht="13">
      <c r="A262" s="171" t="s">
        <v>3837</v>
      </c>
      <c r="B262" s="403" t="s">
        <v>13</v>
      </c>
      <c r="C262" s="19">
        <v>10</v>
      </c>
      <c r="D262" s="19">
        <v>1000</v>
      </c>
      <c r="E262" s="447">
        <v>864.1</v>
      </c>
      <c r="F262" s="19">
        <f t="shared" si="16"/>
        <v>864.1</v>
      </c>
      <c r="G262" s="19">
        <f t="shared" si="17"/>
        <v>864.1</v>
      </c>
      <c r="H262" s="168"/>
      <c r="J262" s="447"/>
    </row>
    <row r="263" spans="1:10" ht="13.5" thickBot="1">
      <c r="A263" s="186" t="s">
        <v>3838</v>
      </c>
      <c r="B263" s="757" t="s">
        <v>14</v>
      </c>
      <c r="C263" s="214">
        <v>10</v>
      </c>
      <c r="D263" s="214">
        <v>1000</v>
      </c>
      <c r="E263" s="447">
        <v>864.1</v>
      </c>
      <c r="F263" s="214">
        <f t="shared" si="16"/>
        <v>864.1</v>
      </c>
      <c r="G263" s="214">
        <f t="shared" si="17"/>
        <v>864.1</v>
      </c>
      <c r="H263" s="170"/>
      <c r="J263" s="447"/>
    </row>
    <row r="264" spans="1:10" ht="13.5" thickBot="1">
      <c r="J264" s="447"/>
    </row>
    <row r="265" spans="1:10" ht="17.5">
      <c r="A265" s="190"/>
      <c r="B265" s="128"/>
      <c r="C265" s="1166" t="s">
        <v>15</v>
      </c>
      <c r="D265" s="1166"/>
      <c r="E265" s="1797"/>
      <c r="F265" s="107"/>
      <c r="G265" s="108"/>
      <c r="H265" s="68"/>
      <c r="J265" s="447"/>
    </row>
    <row r="266" spans="1:10" ht="17.5">
      <c r="A266" s="191"/>
      <c r="B266" s="16"/>
      <c r="C266" s="1167"/>
      <c r="D266" s="216" t="s">
        <v>20</v>
      </c>
      <c r="E266" s="1798"/>
      <c r="F266" s="217"/>
      <c r="G266" s="217" t="s">
        <v>22</v>
      </c>
      <c r="H266" s="85"/>
      <c r="J266" s="447"/>
    </row>
    <row r="267" spans="1:10" ht="13">
      <c r="A267" s="191"/>
      <c r="B267" s="16"/>
      <c r="C267" s="144"/>
      <c r="D267" s="144"/>
      <c r="E267" s="430"/>
      <c r="F267" s="924"/>
      <c r="G267" s="71"/>
      <c r="H267" s="224"/>
      <c r="J267" s="447"/>
    </row>
    <row r="268" spans="1:10" ht="13">
      <c r="A268" s="191"/>
      <c r="B268" s="16"/>
      <c r="C268" s="144"/>
      <c r="D268" s="144"/>
      <c r="E268" s="430"/>
      <c r="F268" s="924"/>
      <c r="G268" s="71"/>
      <c r="H268" s="224"/>
      <c r="J268" s="447"/>
    </row>
    <row r="269" spans="1:10" ht="13">
      <c r="A269" s="191"/>
      <c r="B269" s="16"/>
      <c r="C269" s="144"/>
      <c r="D269" s="144"/>
      <c r="E269" s="430"/>
      <c r="F269" s="924"/>
      <c r="G269" s="71"/>
      <c r="H269" s="224"/>
      <c r="J269" s="447"/>
    </row>
    <row r="270" spans="1:10" ht="13.5" thickBot="1">
      <c r="A270" s="192"/>
      <c r="B270" s="136"/>
      <c r="C270" s="145"/>
      <c r="D270" s="145"/>
      <c r="E270" s="431"/>
      <c r="F270" s="925"/>
      <c r="G270" s="74"/>
      <c r="H270" s="225"/>
      <c r="J270" s="447"/>
    </row>
    <row r="271" spans="1:10" ht="21">
      <c r="A271" s="226" t="s">
        <v>1013</v>
      </c>
      <c r="B271" s="342" t="s">
        <v>2515</v>
      </c>
      <c r="C271" s="373" t="s">
        <v>3738</v>
      </c>
      <c r="D271" s="373" t="s">
        <v>2923</v>
      </c>
      <c r="E271" s="940" t="s">
        <v>3737</v>
      </c>
      <c r="F271" s="159" t="s">
        <v>2578</v>
      </c>
      <c r="G271" s="2873" t="s">
        <v>493</v>
      </c>
      <c r="H271" s="160" t="s">
        <v>4003</v>
      </c>
      <c r="J271" s="447"/>
    </row>
    <row r="272" spans="1:10" ht="13.5" thickBot="1">
      <c r="A272" s="227"/>
      <c r="B272" s="228"/>
      <c r="C272" s="918" t="s">
        <v>3036</v>
      </c>
      <c r="D272" s="306" t="s">
        <v>2428</v>
      </c>
      <c r="E272" s="433" t="s">
        <v>264</v>
      </c>
      <c r="F272" s="152">
        <f>'Заказ, cкидки и курсы валют'!$I$12</f>
        <v>0</v>
      </c>
      <c r="G272" s="2946"/>
      <c r="H272" s="147"/>
      <c r="J272" s="447"/>
    </row>
    <row r="273" spans="1:10" ht="34" customHeight="1">
      <c r="A273" s="171" t="s">
        <v>3839</v>
      </c>
      <c r="B273" s="403" t="s">
        <v>1052</v>
      </c>
      <c r="C273" s="19">
        <v>8</v>
      </c>
      <c r="D273" s="19">
        <v>1000</v>
      </c>
      <c r="E273" s="447">
        <v>965.72</v>
      </c>
      <c r="F273" s="19">
        <f>ROUND(E273*(1-$F$10),2)</f>
        <v>965.72</v>
      </c>
      <c r="G273" s="19">
        <f>F273</f>
        <v>965.72</v>
      </c>
      <c r="H273" s="168"/>
      <c r="J273" s="447"/>
    </row>
    <row r="274" spans="1:10" ht="16.5" customHeight="1">
      <c r="A274" s="171" t="s">
        <v>3840</v>
      </c>
      <c r="B274" s="403" t="s">
        <v>1053</v>
      </c>
      <c r="C274" s="19">
        <v>8</v>
      </c>
      <c r="D274" s="19">
        <v>1000</v>
      </c>
      <c r="E274" s="447">
        <v>965.72</v>
      </c>
      <c r="F274" s="19">
        <f t="shared" ref="F274:F293" si="18">ROUND(E274*(1-$F$10),2)</f>
        <v>965.72</v>
      </c>
      <c r="G274" s="19">
        <f t="shared" ref="G274:G293" si="19">F274</f>
        <v>965.72</v>
      </c>
      <c r="H274" s="168"/>
      <c r="J274" s="447"/>
    </row>
    <row r="275" spans="1:10" ht="13">
      <c r="A275" s="171" t="s">
        <v>3841</v>
      </c>
      <c r="B275" s="403" t="s">
        <v>1054</v>
      </c>
      <c r="C275" s="19">
        <v>8</v>
      </c>
      <c r="D275" s="19">
        <v>1000</v>
      </c>
      <c r="E275" s="447">
        <v>965.72</v>
      </c>
      <c r="F275" s="19">
        <f t="shared" si="18"/>
        <v>965.72</v>
      </c>
      <c r="G275" s="19">
        <f t="shared" si="19"/>
        <v>965.72</v>
      </c>
      <c r="H275" s="168"/>
      <c r="J275" s="447"/>
    </row>
    <row r="276" spans="1:10" ht="13">
      <c r="A276" s="171" t="s">
        <v>3842</v>
      </c>
      <c r="B276" s="403" t="s">
        <v>1055</v>
      </c>
      <c r="C276" s="19">
        <v>8</v>
      </c>
      <c r="D276" s="19">
        <v>1000</v>
      </c>
      <c r="E276" s="447">
        <v>965.72</v>
      </c>
      <c r="F276" s="19">
        <f t="shared" si="18"/>
        <v>965.72</v>
      </c>
      <c r="G276" s="19">
        <f t="shared" si="19"/>
        <v>965.72</v>
      </c>
      <c r="H276" s="168"/>
      <c r="J276" s="447"/>
    </row>
    <row r="277" spans="1:10" ht="13">
      <c r="A277" s="171" t="s">
        <v>3843</v>
      </c>
      <c r="B277" s="403" t="s">
        <v>2893</v>
      </c>
      <c r="C277" s="19">
        <v>8</v>
      </c>
      <c r="D277" s="19">
        <v>1000</v>
      </c>
      <c r="E277" s="447">
        <v>965.72</v>
      </c>
      <c r="F277" s="19">
        <f t="shared" si="18"/>
        <v>965.72</v>
      </c>
      <c r="G277" s="19">
        <f t="shared" si="19"/>
        <v>965.72</v>
      </c>
      <c r="H277" s="168"/>
      <c r="J277" s="447"/>
    </row>
    <row r="278" spans="1:10" ht="13">
      <c r="A278" s="171" t="s">
        <v>3844</v>
      </c>
      <c r="B278" s="403" t="s">
        <v>1056</v>
      </c>
      <c r="C278" s="19">
        <v>8</v>
      </c>
      <c r="D278" s="19">
        <v>1000</v>
      </c>
      <c r="E278" s="447">
        <v>965.72</v>
      </c>
      <c r="F278" s="19">
        <f t="shared" si="18"/>
        <v>965.72</v>
      </c>
      <c r="G278" s="19">
        <f t="shared" si="19"/>
        <v>965.72</v>
      </c>
      <c r="H278" s="168"/>
      <c r="J278" s="447"/>
    </row>
    <row r="279" spans="1:10" ht="13">
      <c r="A279" s="171" t="s">
        <v>3845</v>
      </c>
      <c r="B279" s="403" t="s">
        <v>1057</v>
      </c>
      <c r="C279" s="19">
        <v>8</v>
      </c>
      <c r="D279" s="19">
        <v>1000</v>
      </c>
      <c r="E279" s="447">
        <v>965.72</v>
      </c>
      <c r="F279" s="19">
        <f t="shared" si="18"/>
        <v>965.72</v>
      </c>
      <c r="G279" s="19">
        <f t="shared" si="19"/>
        <v>965.72</v>
      </c>
      <c r="H279" s="168"/>
      <c r="J279" s="447"/>
    </row>
    <row r="280" spans="1:10" ht="13">
      <c r="A280" s="171" t="s">
        <v>3846</v>
      </c>
      <c r="B280" s="403" t="s">
        <v>1058</v>
      </c>
      <c r="C280" s="19">
        <v>8</v>
      </c>
      <c r="D280" s="19">
        <v>1000</v>
      </c>
      <c r="E280" s="447">
        <v>965.72</v>
      </c>
      <c r="F280" s="19">
        <f t="shared" si="18"/>
        <v>965.72</v>
      </c>
      <c r="G280" s="19">
        <f t="shared" si="19"/>
        <v>965.72</v>
      </c>
      <c r="H280" s="168"/>
      <c r="J280" s="447"/>
    </row>
    <row r="281" spans="1:10" ht="13">
      <c r="A281" s="171" t="s">
        <v>3847</v>
      </c>
      <c r="B281" s="403" t="s">
        <v>1059</v>
      </c>
      <c r="C281" s="19">
        <v>8</v>
      </c>
      <c r="D281" s="19">
        <v>1000</v>
      </c>
      <c r="E281" s="447">
        <v>965.72</v>
      </c>
      <c r="F281" s="19">
        <f t="shared" si="18"/>
        <v>965.72</v>
      </c>
      <c r="G281" s="19">
        <f t="shared" si="19"/>
        <v>965.72</v>
      </c>
      <c r="H281" s="168"/>
      <c r="J281" s="447"/>
    </row>
    <row r="282" spans="1:10" ht="13">
      <c r="A282" s="171" t="s">
        <v>3848</v>
      </c>
      <c r="B282" s="403" t="s">
        <v>4</v>
      </c>
      <c r="C282" s="19">
        <v>8</v>
      </c>
      <c r="D282" s="19">
        <v>1000</v>
      </c>
      <c r="E282" s="447">
        <v>965.72</v>
      </c>
      <c r="F282" s="19">
        <f t="shared" si="18"/>
        <v>965.72</v>
      </c>
      <c r="G282" s="19">
        <f t="shared" si="19"/>
        <v>965.72</v>
      </c>
      <c r="H282" s="168"/>
      <c r="J282" s="447"/>
    </row>
    <row r="283" spans="1:10" ht="13">
      <c r="A283" s="171" t="s">
        <v>3849</v>
      </c>
      <c r="B283" s="403" t="s">
        <v>2894</v>
      </c>
      <c r="C283" s="19">
        <v>8</v>
      </c>
      <c r="D283" s="19">
        <v>1000</v>
      </c>
      <c r="E283" s="447">
        <v>965.72</v>
      </c>
      <c r="F283" s="19">
        <f t="shared" si="18"/>
        <v>965.72</v>
      </c>
      <c r="G283" s="19">
        <f t="shared" si="19"/>
        <v>965.72</v>
      </c>
      <c r="H283" s="168"/>
      <c r="J283" s="447"/>
    </row>
    <row r="284" spans="1:10" ht="13">
      <c r="A284" s="171" t="s">
        <v>3850</v>
      </c>
      <c r="B284" s="403" t="s">
        <v>5</v>
      </c>
      <c r="C284" s="19">
        <v>8</v>
      </c>
      <c r="D284" s="19">
        <v>1000</v>
      </c>
      <c r="E284" s="447">
        <v>965.72</v>
      </c>
      <c r="F284" s="19">
        <f t="shared" si="18"/>
        <v>965.72</v>
      </c>
      <c r="G284" s="19">
        <f t="shared" si="19"/>
        <v>965.72</v>
      </c>
      <c r="H284" s="168"/>
      <c r="J284" s="447"/>
    </row>
    <row r="285" spans="1:10" ht="13">
      <c r="A285" s="171" t="s">
        <v>3851</v>
      </c>
      <c r="B285" s="403" t="s">
        <v>6</v>
      </c>
      <c r="C285" s="19">
        <v>8</v>
      </c>
      <c r="D285" s="19">
        <v>1000</v>
      </c>
      <c r="E285" s="447">
        <v>965.72</v>
      </c>
      <c r="F285" s="19">
        <f t="shared" si="18"/>
        <v>965.72</v>
      </c>
      <c r="G285" s="19">
        <f t="shared" si="19"/>
        <v>965.72</v>
      </c>
      <c r="H285" s="168"/>
      <c r="J285" s="447"/>
    </row>
    <row r="286" spans="1:10" ht="13">
      <c r="A286" s="171" t="s">
        <v>3852</v>
      </c>
      <c r="B286" s="403" t="s">
        <v>7</v>
      </c>
      <c r="C286" s="19">
        <v>8</v>
      </c>
      <c r="D286" s="19">
        <v>1000</v>
      </c>
      <c r="E286" s="447">
        <v>965.72</v>
      </c>
      <c r="F286" s="19">
        <f t="shared" si="18"/>
        <v>965.72</v>
      </c>
      <c r="G286" s="19">
        <f t="shared" si="19"/>
        <v>965.72</v>
      </c>
      <c r="H286" s="168"/>
      <c r="J286" s="447"/>
    </row>
    <row r="287" spans="1:10" ht="13">
      <c r="A287" s="171" t="s">
        <v>3853</v>
      </c>
      <c r="B287" s="403" t="s">
        <v>8</v>
      </c>
      <c r="C287" s="19">
        <v>8</v>
      </c>
      <c r="D287" s="19">
        <v>1000</v>
      </c>
      <c r="E287" s="447">
        <v>965.72</v>
      </c>
      <c r="F287" s="19">
        <f t="shared" si="18"/>
        <v>965.72</v>
      </c>
      <c r="G287" s="19">
        <f t="shared" si="19"/>
        <v>965.72</v>
      </c>
      <c r="H287" s="168"/>
      <c r="J287" s="447"/>
    </row>
    <row r="288" spans="1:10" ht="13">
      <c r="A288" s="171" t="s">
        <v>3854</v>
      </c>
      <c r="B288" s="403" t="s">
        <v>9</v>
      </c>
      <c r="C288" s="19">
        <v>8</v>
      </c>
      <c r="D288" s="19">
        <v>1000</v>
      </c>
      <c r="E288" s="447">
        <v>965.72</v>
      </c>
      <c r="F288" s="19">
        <f t="shared" si="18"/>
        <v>965.72</v>
      </c>
      <c r="G288" s="19">
        <f t="shared" si="19"/>
        <v>965.72</v>
      </c>
      <c r="H288" s="168"/>
      <c r="J288" s="447"/>
    </row>
    <row r="289" spans="1:10" ht="13">
      <c r="A289" s="171" t="s">
        <v>3855</v>
      </c>
      <c r="B289" s="403" t="s">
        <v>10</v>
      </c>
      <c r="C289" s="19">
        <v>8</v>
      </c>
      <c r="D289" s="19">
        <v>1000</v>
      </c>
      <c r="E289" s="447">
        <v>965.72</v>
      </c>
      <c r="F289" s="19">
        <f t="shared" si="18"/>
        <v>965.72</v>
      </c>
      <c r="G289" s="19">
        <f t="shared" si="19"/>
        <v>965.72</v>
      </c>
      <c r="H289" s="168"/>
      <c r="J289" s="447"/>
    </row>
    <row r="290" spans="1:10" ht="13">
      <c r="A290" s="171" t="s">
        <v>3856</v>
      </c>
      <c r="B290" s="403" t="s">
        <v>11</v>
      </c>
      <c r="C290" s="19">
        <v>8</v>
      </c>
      <c r="D290" s="19">
        <v>1000</v>
      </c>
      <c r="E290" s="447">
        <v>965.72</v>
      </c>
      <c r="F290" s="19">
        <f t="shared" si="18"/>
        <v>965.72</v>
      </c>
      <c r="G290" s="19">
        <f t="shared" si="19"/>
        <v>965.72</v>
      </c>
      <c r="H290" s="168"/>
      <c r="J290" s="447"/>
    </row>
    <row r="291" spans="1:10" ht="13">
      <c r="A291" s="171" t="s">
        <v>3857</v>
      </c>
      <c r="B291" s="403" t="s">
        <v>12</v>
      </c>
      <c r="C291" s="19">
        <v>8</v>
      </c>
      <c r="D291" s="19">
        <v>1000</v>
      </c>
      <c r="E291" s="447">
        <v>965.72</v>
      </c>
      <c r="F291" s="19">
        <f t="shared" si="18"/>
        <v>965.72</v>
      </c>
      <c r="G291" s="19">
        <f t="shared" si="19"/>
        <v>965.72</v>
      </c>
      <c r="H291" s="168"/>
      <c r="J291" s="447"/>
    </row>
    <row r="292" spans="1:10" ht="13">
      <c r="A292" s="171" t="s">
        <v>3858</v>
      </c>
      <c r="B292" s="403" t="s">
        <v>13</v>
      </c>
      <c r="C292" s="19">
        <v>8</v>
      </c>
      <c r="D292" s="19">
        <v>1000</v>
      </c>
      <c r="E292" s="447">
        <v>965.72</v>
      </c>
      <c r="F292" s="19">
        <f t="shared" si="18"/>
        <v>965.72</v>
      </c>
      <c r="G292" s="19">
        <f t="shared" si="19"/>
        <v>965.72</v>
      </c>
      <c r="H292" s="168"/>
      <c r="J292" s="447"/>
    </row>
    <row r="293" spans="1:10" ht="13.5" thickBot="1">
      <c r="A293" s="186" t="s">
        <v>3859</v>
      </c>
      <c r="B293" s="757" t="s">
        <v>14</v>
      </c>
      <c r="C293" s="214">
        <v>8</v>
      </c>
      <c r="D293" s="214">
        <v>1000</v>
      </c>
      <c r="E293" s="447">
        <v>965.72</v>
      </c>
      <c r="F293" s="214">
        <f t="shared" si="18"/>
        <v>965.72</v>
      </c>
      <c r="G293" s="214">
        <f t="shared" si="19"/>
        <v>965.72</v>
      </c>
      <c r="H293" s="170"/>
      <c r="J293" s="447"/>
    </row>
    <row r="294" spans="1:10" ht="13.5" thickBot="1">
      <c r="J294" s="447"/>
    </row>
    <row r="295" spans="1:10" ht="17.5">
      <c r="A295" s="190"/>
      <c r="B295" s="128"/>
      <c r="C295" s="1166" t="s">
        <v>15</v>
      </c>
      <c r="D295" s="1166"/>
      <c r="E295" s="1797"/>
      <c r="F295" s="107"/>
      <c r="G295" s="108"/>
      <c r="H295" s="68"/>
      <c r="J295" s="447"/>
    </row>
    <row r="296" spans="1:10" ht="17.5">
      <c r="A296" s="191"/>
      <c r="B296" s="16"/>
      <c r="C296" s="1167"/>
      <c r="D296" s="216" t="s">
        <v>20</v>
      </c>
      <c r="E296" s="1798"/>
      <c r="F296" s="217"/>
      <c r="G296" s="217" t="s">
        <v>23</v>
      </c>
      <c r="H296" s="85"/>
      <c r="J296" s="447"/>
    </row>
    <row r="297" spans="1:10" ht="13">
      <c r="A297" s="191"/>
      <c r="B297" s="16"/>
      <c r="C297" s="144"/>
      <c r="D297" s="144"/>
      <c r="E297" s="430"/>
      <c r="F297" s="924"/>
      <c r="G297" s="71"/>
      <c r="H297" s="224"/>
      <c r="J297" s="447"/>
    </row>
    <row r="298" spans="1:10" ht="13">
      <c r="A298" s="191"/>
      <c r="B298" s="16"/>
      <c r="C298" s="144"/>
      <c r="D298" s="144"/>
      <c r="E298" s="430"/>
      <c r="F298" s="924"/>
      <c r="G298" s="71"/>
      <c r="H298" s="224"/>
      <c r="J298" s="447"/>
    </row>
    <row r="299" spans="1:10" ht="13">
      <c r="A299" s="191"/>
      <c r="B299" s="16"/>
      <c r="C299" s="144"/>
      <c r="D299" s="144"/>
      <c r="E299" s="430"/>
      <c r="F299" s="924"/>
      <c r="G299" s="71"/>
      <c r="H299" s="224"/>
      <c r="J299" s="447"/>
    </row>
    <row r="300" spans="1:10" ht="13.5" thickBot="1">
      <c r="A300" s="192"/>
      <c r="B300" s="136"/>
      <c r="C300" s="145"/>
      <c r="D300" s="145"/>
      <c r="E300" s="431"/>
      <c r="F300" s="925"/>
      <c r="G300" s="74"/>
      <c r="H300" s="225"/>
      <c r="J300" s="447"/>
    </row>
    <row r="301" spans="1:10" ht="21">
      <c r="A301" s="226" t="s">
        <v>1013</v>
      </c>
      <c r="B301" s="342" t="s">
        <v>2515</v>
      </c>
      <c r="C301" s="373" t="s">
        <v>3738</v>
      </c>
      <c r="D301" s="373" t="s">
        <v>2923</v>
      </c>
      <c r="E301" s="940" t="s">
        <v>3737</v>
      </c>
      <c r="F301" s="159" t="s">
        <v>2578</v>
      </c>
      <c r="G301" s="2873" t="s">
        <v>493</v>
      </c>
      <c r="H301" s="160" t="s">
        <v>4003</v>
      </c>
      <c r="J301" s="447"/>
    </row>
    <row r="302" spans="1:10" ht="13.5" thickBot="1">
      <c r="A302" s="227"/>
      <c r="B302" s="228"/>
      <c r="C302" s="918" t="s">
        <v>3036</v>
      </c>
      <c r="D302" s="306" t="s">
        <v>2428</v>
      </c>
      <c r="E302" s="433" t="s">
        <v>264</v>
      </c>
      <c r="F302" s="152">
        <f>'Заказ, cкидки и курсы валют'!$I$12</f>
        <v>0</v>
      </c>
      <c r="G302" s="2946"/>
      <c r="H302" s="147"/>
      <c r="J302" s="447"/>
    </row>
    <row r="303" spans="1:10" ht="34" customHeight="1">
      <c r="A303" s="171" t="s">
        <v>3860</v>
      </c>
      <c r="B303" s="14" t="s">
        <v>1052</v>
      </c>
      <c r="C303" s="19">
        <v>6</v>
      </c>
      <c r="D303" s="19">
        <v>1000</v>
      </c>
      <c r="E303" s="447">
        <v>1440.04</v>
      </c>
      <c r="F303" s="19">
        <f>ROUND(E303*(1-$F$10),2)</f>
        <v>1440.04</v>
      </c>
      <c r="G303" s="19">
        <f>F303</f>
        <v>1440.04</v>
      </c>
      <c r="H303" s="168"/>
      <c r="J303" s="447"/>
    </row>
    <row r="304" spans="1:10" ht="17.25" customHeight="1">
      <c r="A304" s="171" t="s">
        <v>3861</v>
      </c>
      <c r="B304" s="14" t="s">
        <v>1053</v>
      </c>
      <c r="C304" s="19">
        <v>6</v>
      </c>
      <c r="D304" s="19">
        <v>1000</v>
      </c>
      <c r="E304" s="447">
        <v>1440.04</v>
      </c>
      <c r="F304" s="19">
        <f t="shared" ref="F304:F323" si="20">ROUND(E304*(1-$F$10),2)</f>
        <v>1440.04</v>
      </c>
      <c r="G304" s="19">
        <f t="shared" ref="G304:G323" si="21">F304</f>
        <v>1440.04</v>
      </c>
      <c r="H304" s="168"/>
      <c r="J304" s="447"/>
    </row>
    <row r="305" spans="1:10" ht="13">
      <c r="A305" s="171" t="s">
        <v>3862</v>
      </c>
      <c r="B305" s="14" t="s">
        <v>1054</v>
      </c>
      <c r="C305" s="19">
        <v>6</v>
      </c>
      <c r="D305" s="19">
        <v>1000</v>
      </c>
      <c r="E305" s="447">
        <v>1440.04</v>
      </c>
      <c r="F305" s="19">
        <f t="shared" si="20"/>
        <v>1440.04</v>
      </c>
      <c r="G305" s="19">
        <f t="shared" si="21"/>
        <v>1440.04</v>
      </c>
      <c r="H305" s="168"/>
      <c r="J305" s="447"/>
    </row>
    <row r="306" spans="1:10" ht="13">
      <c r="A306" s="171" t="s">
        <v>3863</v>
      </c>
      <c r="B306" s="14" t="s">
        <v>1055</v>
      </c>
      <c r="C306" s="19">
        <v>6</v>
      </c>
      <c r="D306" s="19">
        <v>1000</v>
      </c>
      <c r="E306" s="447">
        <v>1440.04</v>
      </c>
      <c r="F306" s="19">
        <f t="shared" si="20"/>
        <v>1440.04</v>
      </c>
      <c r="G306" s="19">
        <f t="shared" si="21"/>
        <v>1440.04</v>
      </c>
      <c r="H306" s="168"/>
      <c r="J306" s="447"/>
    </row>
    <row r="307" spans="1:10" ht="13">
      <c r="A307" s="171" t="s">
        <v>3864</v>
      </c>
      <c r="B307" s="14" t="s">
        <v>2893</v>
      </c>
      <c r="C307" s="19">
        <v>6</v>
      </c>
      <c r="D307" s="19">
        <v>1000</v>
      </c>
      <c r="E307" s="447">
        <v>1440.04</v>
      </c>
      <c r="F307" s="19">
        <f t="shared" si="20"/>
        <v>1440.04</v>
      </c>
      <c r="G307" s="19">
        <f t="shared" si="21"/>
        <v>1440.04</v>
      </c>
      <c r="H307" s="168"/>
      <c r="J307" s="447"/>
    </row>
    <row r="308" spans="1:10" ht="13">
      <c r="A308" s="171" t="s">
        <v>3865</v>
      </c>
      <c r="B308" s="14" t="s">
        <v>1056</v>
      </c>
      <c r="C308" s="19">
        <v>6</v>
      </c>
      <c r="D308" s="19">
        <v>1000</v>
      </c>
      <c r="E308" s="447">
        <v>1440.04</v>
      </c>
      <c r="F308" s="19">
        <f t="shared" si="20"/>
        <v>1440.04</v>
      </c>
      <c r="G308" s="19">
        <f t="shared" si="21"/>
        <v>1440.04</v>
      </c>
      <c r="H308" s="168"/>
      <c r="J308" s="447"/>
    </row>
    <row r="309" spans="1:10" ht="13">
      <c r="A309" s="171" t="s">
        <v>3866</v>
      </c>
      <c r="B309" s="14" t="s">
        <v>1057</v>
      </c>
      <c r="C309" s="19">
        <v>6</v>
      </c>
      <c r="D309" s="19">
        <v>1000</v>
      </c>
      <c r="E309" s="447">
        <v>1440.04</v>
      </c>
      <c r="F309" s="19">
        <f t="shared" si="20"/>
        <v>1440.04</v>
      </c>
      <c r="G309" s="19">
        <f t="shared" si="21"/>
        <v>1440.04</v>
      </c>
      <c r="H309" s="168"/>
      <c r="J309" s="447"/>
    </row>
    <row r="310" spans="1:10" ht="13">
      <c r="A310" s="171" t="s">
        <v>3867</v>
      </c>
      <c r="B310" s="14" t="s">
        <v>1058</v>
      </c>
      <c r="C310" s="19">
        <v>6</v>
      </c>
      <c r="D310" s="19">
        <v>1000</v>
      </c>
      <c r="E310" s="447">
        <v>1440.04</v>
      </c>
      <c r="F310" s="19">
        <f t="shared" si="20"/>
        <v>1440.04</v>
      </c>
      <c r="G310" s="19">
        <f t="shared" si="21"/>
        <v>1440.04</v>
      </c>
      <c r="H310" s="168"/>
      <c r="J310" s="447"/>
    </row>
    <row r="311" spans="1:10" ht="13">
      <c r="A311" s="171" t="s">
        <v>3868</v>
      </c>
      <c r="B311" s="14" t="s">
        <v>1059</v>
      </c>
      <c r="C311" s="19">
        <v>6</v>
      </c>
      <c r="D311" s="19">
        <v>1000</v>
      </c>
      <c r="E311" s="447">
        <v>1440.04</v>
      </c>
      <c r="F311" s="19">
        <f t="shared" si="20"/>
        <v>1440.04</v>
      </c>
      <c r="G311" s="19">
        <f t="shared" si="21"/>
        <v>1440.04</v>
      </c>
      <c r="H311" s="168"/>
      <c r="J311" s="447"/>
    </row>
    <row r="312" spans="1:10" ht="13">
      <c r="A312" s="171" t="s">
        <v>3869</v>
      </c>
      <c r="B312" s="14" t="s">
        <v>4</v>
      </c>
      <c r="C312" s="19">
        <v>6</v>
      </c>
      <c r="D312" s="19">
        <v>1000</v>
      </c>
      <c r="E312" s="447">
        <v>1440.04</v>
      </c>
      <c r="F312" s="19">
        <f t="shared" si="20"/>
        <v>1440.04</v>
      </c>
      <c r="G312" s="19">
        <f t="shared" si="21"/>
        <v>1440.04</v>
      </c>
      <c r="H312" s="168"/>
      <c r="J312" s="447"/>
    </row>
    <row r="313" spans="1:10" ht="13">
      <c r="A313" s="171" t="s">
        <v>3870</v>
      </c>
      <c r="B313" s="14" t="s">
        <v>2894</v>
      </c>
      <c r="C313" s="19">
        <v>6</v>
      </c>
      <c r="D313" s="19">
        <v>1000</v>
      </c>
      <c r="E313" s="447">
        <v>1440.04</v>
      </c>
      <c r="F313" s="19">
        <f t="shared" si="20"/>
        <v>1440.04</v>
      </c>
      <c r="G313" s="19">
        <f t="shared" si="21"/>
        <v>1440.04</v>
      </c>
      <c r="H313" s="168"/>
      <c r="J313" s="447"/>
    </row>
    <row r="314" spans="1:10" ht="13">
      <c r="A314" s="171" t="s">
        <v>3871</v>
      </c>
      <c r="B314" s="14" t="s">
        <v>5</v>
      </c>
      <c r="C314" s="19">
        <v>6</v>
      </c>
      <c r="D314" s="19">
        <v>1000</v>
      </c>
      <c r="E314" s="447">
        <v>1440.04</v>
      </c>
      <c r="F314" s="19">
        <f t="shared" si="20"/>
        <v>1440.04</v>
      </c>
      <c r="G314" s="19">
        <f t="shared" si="21"/>
        <v>1440.04</v>
      </c>
      <c r="H314" s="168"/>
      <c r="J314" s="447"/>
    </row>
    <row r="315" spans="1:10" ht="13">
      <c r="A315" s="171" t="s">
        <v>3872</v>
      </c>
      <c r="B315" s="14" t="s">
        <v>6</v>
      </c>
      <c r="C315" s="19">
        <v>6</v>
      </c>
      <c r="D315" s="19">
        <v>1000</v>
      </c>
      <c r="E315" s="447">
        <v>1440.04</v>
      </c>
      <c r="F315" s="19">
        <f t="shared" si="20"/>
        <v>1440.04</v>
      </c>
      <c r="G315" s="19">
        <f t="shared" si="21"/>
        <v>1440.04</v>
      </c>
      <c r="H315" s="168"/>
      <c r="J315" s="447"/>
    </row>
    <row r="316" spans="1:10" ht="13">
      <c r="A316" s="171" t="s">
        <v>3873</v>
      </c>
      <c r="B316" s="14" t="s">
        <v>7</v>
      </c>
      <c r="C316" s="19">
        <v>6</v>
      </c>
      <c r="D316" s="19">
        <v>1000</v>
      </c>
      <c r="E316" s="447">
        <v>1440.04</v>
      </c>
      <c r="F316" s="19">
        <f t="shared" si="20"/>
        <v>1440.04</v>
      </c>
      <c r="G316" s="19">
        <f t="shared" si="21"/>
        <v>1440.04</v>
      </c>
      <c r="H316" s="168"/>
      <c r="J316" s="447"/>
    </row>
    <row r="317" spans="1:10" ht="13">
      <c r="A317" s="171" t="s">
        <v>3874</v>
      </c>
      <c r="B317" s="14" t="s">
        <v>8</v>
      </c>
      <c r="C317" s="19">
        <v>6</v>
      </c>
      <c r="D317" s="19">
        <v>1000</v>
      </c>
      <c r="E317" s="447">
        <v>1440.04</v>
      </c>
      <c r="F317" s="19">
        <f t="shared" si="20"/>
        <v>1440.04</v>
      </c>
      <c r="G317" s="19">
        <f t="shared" si="21"/>
        <v>1440.04</v>
      </c>
      <c r="H317" s="168"/>
      <c r="J317" s="447"/>
    </row>
    <row r="318" spans="1:10" ht="13">
      <c r="A318" s="171" t="s">
        <v>3875</v>
      </c>
      <c r="B318" s="14" t="s">
        <v>9</v>
      </c>
      <c r="C318" s="19">
        <v>6</v>
      </c>
      <c r="D318" s="19">
        <v>1000</v>
      </c>
      <c r="E318" s="447">
        <v>1440.04</v>
      </c>
      <c r="F318" s="19">
        <f t="shared" si="20"/>
        <v>1440.04</v>
      </c>
      <c r="G318" s="19">
        <f t="shared" si="21"/>
        <v>1440.04</v>
      </c>
      <c r="H318" s="168"/>
      <c r="J318" s="447"/>
    </row>
    <row r="319" spans="1:10" ht="13">
      <c r="A319" s="171" t="s">
        <v>3876</v>
      </c>
      <c r="B319" s="14" t="s">
        <v>10</v>
      </c>
      <c r="C319" s="19">
        <v>6</v>
      </c>
      <c r="D319" s="19">
        <v>1000</v>
      </c>
      <c r="E319" s="447">
        <v>1440.04</v>
      </c>
      <c r="F319" s="19">
        <f t="shared" si="20"/>
        <v>1440.04</v>
      </c>
      <c r="G319" s="19">
        <f t="shared" si="21"/>
        <v>1440.04</v>
      </c>
      <c r="H319" s="168"/>
      <c r="J319" s="447"/>
    </row>
    <row r="320" spans="1:10" ht="13">
      <c r="A320" s="171" t="s">
        <v>3877</v>
      </c>
      <c r="B320" s="14" t="s">
        <v>11</v>
      </c>
      <c r="C320" s="19">
        <v>6</v>
      </c>
      <c r="D320" s="19">
        <v>1000</v>
      </c>
      <c r="E320" s="447">
        <v>1440.04</v>
      </c>
      <c r="F320" s="19">
        <f t="shared" si="20"/>
        <v>1440.04</v>
      </c>
      <c r="G320" s="19">
        <f t="shared" si="21"/>
        <v>1440.04</v>
      </c>
      <c r="H320" s="168"/>
      <c r="J320" s="447"/>
    </row>
    <row r="321" spans="1:10" ht="13">
      <c r="A321" s="171" t="s">
        <v>3878</v>
      </c>
      <c r="B321" s="14" t="s">
        <v>12</v>
      </c>
      <c r="C321" s="19">
        <v>6</v>
      </c>
      <c r="D321" s="19">
        <v>1000</v>
      </c>
      <c r="E321" s="447">
        <v>1440.04</v>
      </c>
      <c r="F321" s="19">
        <f t="shared" si="20"/>
        <v>1440.04</v>
      </c>
      <c r="G321" s="19">
        <f t="shared" si="21"/>
        <v>1440.04</v>
      </c>
      <c r="H321" s="168"/>
      <c r="J321" s="447"/>
    </row>
    <row r="322" spans="1:10" ht="13">
      <c r="A322" s="171" t="s">
        <v>3879</v>
      </c>
      <c r="B322" s="14" t="s">
        <v>13</v>
      </c>
      <c r="C322" s="19">
        <v>6</v>
      </c>
      <c r="D322" s="19">
        <v>1000</v>
      </c>
      <c r="E322" s="447">
        <v>1440.04</v>
      </c>
      <c r="F322" s="19">
        <f t="shared" si="20"/>
        <v>1440.04</v>
      </c>
      <c r="G322" s="19">
        <f t="shared" si="21"/>
        <v>1440.04</v>
      </c>
      <c r="H322" s="168"/>
      <c r="J322" s="447"/>
    </row>
    <row r="323" spans="1:10" ht="13.5" thickBot="1">
      <c r="A323" s="186" t="s">
        <v>3880</v>
      </c>
      <c r="B323" s="18" t="s">
        <v>14</v>
      </c>
      <c r="C323" s="214">
        <v>6</v>
      </c>
      <c r="D323" s="214">
        <v>1000</v>
      </c>
      <c r="E323" s="447">
        <v>1440.04</v>
      </c>
      <c r="F323" s="214">
        <f t="shared" si="20"/>
        <v>1440.04</v>
      </c>
      <c r="G323" s="214">
        <f t="shared" si="21"/>
        <v>1440.04</v>
      </c>
      <c r="H323" s="170"/>
      <c r="J323" s="447"/>
    </row>
    <row r="324" spans="1:10" ht="13.5" thickBot="1">
      <c r="J324" s="447"/>
    </row>
    <row r="325" spans="1:10" ht="17.5">
      <c r="A325" s="190"/>
      <c r="B325" s="128"/>
      <c r="C325" s="1166" t="s">
        <v>15</v>
      </c>
      <c r="D325" s="1166"/>
      <c r="E325" s="1797"/>
      <c r="F325" s="107"/>
      <c r="G325" s="108"/>
      <c r="H325" s="68"/>
      <c r="J325" s="447"/>
    </row>
    <row r="326" spans="1:10" ht="17.5">
      <c r="A326" s="191"/>
      <c r="B326" s="16"/>
      <c r="C326" s="1167"/>
      <c r="D326" s="216" t="s">
        <v>20</v>
      </c>
      <c r="E326" s="1798"/>
      <c r="F326" s="217"/>
      <c r="G326" s="217" t="s">
        <v>24</v>
      </c>
      <c r="H326" s="85"/>
      <c r="J326" s="447"/>
    </row>
    <row r="327" spans="1:10" ht="13">
      <c r="A327" s="191"/>
      <c r="B327" s="16"/>
      <c r="C327" s="144"/>
      <c r="D327" s="144"/>
      <c r="E327" s="430"/>
      <c r="F327" s="924"/>
      <c r="G327" s="71"/>
      <c r="H327" s="224"/>
      <c r="J327" s="447"/>
    </row>
    <row r="328" spans="1:10" ht="13">
      <c r="A328" s="191"/>
      <c r="B328" s="16"/>
      <c r="C328" s="144"/>
      <c r="D328" s="144"/>
      <c r="E328" s="430"/>
      <c r="F328" s="924"/>
      <c r="G328" s="71"/>
      <c r="H328" s="224"/>
      <c r="J328" s="447"/>
    </row>
    <row r="329" spans="1:10" ht="13">
      <c r="A329" s="191"/>
      <c r="B329" s="16"/>
      <c r="C329" s="144"/>
      <c r="D329" s="144"/>
      <c r="E329" s="430"/>
      <c r="F329" s="924"/>
      <c r="G329" s="71"/>
      <c r="H329" s="224"/>
      <c r="J329" s="447"/>
    </row>
    <row r="330" spans="1:10" ht="13.5" thickBot="1">
      <c r="A330" s="192"/>
      <c r="B330" s="136"/>
      <c r="C330" s="145"/>
      <c r="D330" s="145"/>
      <c r="E330" s="431"/>
      <c r="F330" s="925"/>
      <c r="G330" s="74"/>
      <c r="H330" s="225"/>
      <c r="J330" s="447"/>
    </row>
    <row r="331" spans="1:10" ht="21">
      <c r="A331" s="226" t="s">
        <v>1013</v>
      </c>
      <c r="B331" s="342" t="s">
        <v>2515</v>
      </c>
      <c r="C331" s="373" t="s">
        <v>3738</v>
      </c>
      <c r="D331" s="373" t="s">
        <v>2923</v>
      </c>
      <c r="E331" s="940" t="s">
        <v>3737</v>
      </c>
      <c r="F331" s="159" t="s">
        <v>2578</v>
      </c>
      <c r="G331" s="2873" t="s">
        <v>493</v>
      </c>
      <c r="H331" s="160" t="s">
        <v>4003</v>
      </c>
      <c r="J331" s="447"/>
    </row>
    <row r="332" spans="1:10" ht="13.5" thickBot="1">
      <c r="A332" s="227"/>
      <c r="B332" s="228"/>
      <c r="C332" s="918" t="s">
        <v>3036</v>
      </c>
      <c r="D332" s="306" t="s">
        <v>2428</v>
      </c>
      <c r="E332" s="433" t="s">
        <v>264</v>
      </c>
      <c r="F332" s="152">
        <f>'Заказ, cкидки и курсы валют'!$I$12</f>
        <v>0</v>
      </c>
      <c r="G332" s="2946"/>
      <c r="H332" s="147"/>
      <c r="J332" s="447"/>
    </row>
    <row r="333" spans="1:10" ht="34" customHeight="1">
      <c r="A333" s="171" t="s">
        <v>3881</v>
      </c>
      <c r="B333" s="14" t="s">
        <v>1052</v>
      </c>
      <c r="C333" s="19">
        <v>5</v>
      </c>
      <c r="D333" s="19">
        <v>1000</v>
      </c>
      <c r="E333" s="447">
        <v>1558.48</v>
      </c>
      <c r="F333" s="19">
        <f>ROUND(E333*(1-$F$10),2)</f>
        <v>1558.48</v>
      </c>
      <c r="G333" s="19">
        <f>F333</f>
        <v>1558.48</v>
      </c>
      <c r="H333" s="168"/>
      <c r="J333" s="447"/>
    </row>
    <row r="334" spans="1:10" ht="17.25" customHeight="1">
      <c r="A334" s="171" t="s">
        <v>3882</v>
      </c>
      <c r="B334" s="14" t="s">
        <v>1053</v>
      </c>
      <c r="C334" s="19">
        <v>5</v>
      </c>
      <c r="D334" s="19">
        <v>1000</v>
      </c>
      <c r="E334" s="447">
        <v>1558.48</v>
      </c>
      <c r="F334" s="19">
        <f t="shared" ref="F334:F353" si="22">ROUND(E334*(1-$F$10),2)</f>
        <v>1558.48</v>
      </c>
      <c r="G334" s="19">
        <f t="shared" ref="G334:G353" si="23">F334</f>
        <v>1558.48</v>
      </c>
      <c r="H334" s="168"/>
      <c r="J334" s="447"/>
    </row>
    <row r="335" spans="1:10" ht="13">
      <c r="A335" s="171" t="s">
        <v>3883</v>
      </c>
      <c r="B335" s="14" t="s">
        <v>1054</v>
      </c>
      <c r="C335" s="19">
        <v>5</v>
      </c>
      <c r="D335" s="19">
        <v>1000</v>
      </c>
      <c r="E335" s="447">
        <v>1558.48</v>
      </c>
      <c r="F335" s="19">
        <f t="shared" si="22"/>
        <v>1558.48</v>
      </c>
      <c r="G335" s="19">
        <f t="shared" si="23"/>
        <v>1558.48</v>
      </c>
      <c r="H335" s="168"/>
      <c r="J335" s="447"/>
    </row>
    <row r="336" spans="1:10" ht="13">
      <c r="A336" s="171" t="s">
        <v>3884</v>
      </c>
      <c r="B336" s="14" t="s">
        <v>1055</v>
      </c>
      <c r="C336" s="19">
        <v>5</v>
      </c>
      <c r="D336" s="19">
        <v>1000</v>
      </c>
      <c r="E336" s="447">
        <v>1558.48</v>
      </c>
      <c r="F336" s="19">
        <f t="shared" si="22"/>
        <v>1558.48</v>
      </c>
      <c r="G336" s="19">
        <f t="shared" si="23"/>
        <v>1558.48</v>
      </c>
      <c r="H336" s="168"/>
      <c r="J336" s="447"/>
    </row>
    <row r="337" spans="1:10" ht="13">
      <c r="A337" s="171" t="s">
        <v>3885</v>
      </c>
      <c r="B337" s="14" t="s">
        <v>2893</v>
      </c>
      <c r="C337" s="19">
        <v>5</v>
      </c>
      <c r="D337" s="19">
        <v>1000</v>
      </c>
      <c r="E337" s="447">
        <v>1558.48</v>
      </c>
      <c r="F337" s="19">
        <f t="shared" si="22"/>
        <v>1558.48</v>
      </c>
      <c r="G337" s="19">
        <f t="shared" si="23"/>
        <v>1558.48</v>
      </c>
      <c r="H337" s="168"/>
      <c r="J337" s="447"/>
    </row>
    <row r="338" spans="1:10" ht="13">
      <c r="A338" s="171" t="s">
        <v>3886</v>
      </c>
      <c r="B338" s="14" t="s">
        <v>1056</v>
      </c>
      <c r="C338" s="19">
        <v>5</v>
      </c>
      <c r="D338" s="19">
        <v>1000</v>
      </c>
      <c r="E338" s="447">
        <v>1558.48</v>
      </c>
      <c r="F338" s="19">
        <f t="shared" si="22"/>
        <v>1558.48</v>
      </c>
      <c r="G338" s="19">
        <f t="shared" si="23"/>
        <v>1558.48</v>
      </c>
      <c r="H338" s="168"/>
      <c r="J338" s="447"/>
    </row>
    <row r="339" spans="1:10" ht="13">
      <c r="A339" s="171" t="s">
        <v>3887</v>
      </c>
      <c r="B339" s="14" t="s">
        <v>1057</v>
      </c>
      <c r="C339" s="19">
        <v>5</v>
      </c>
      <c r="D339" s="19">
        <v>1000</v>
      </c>
      <c r="E339" s="447">
        <v>1558.48</v>
      </c>
      <c r="F339" s="19">
        <f t="shared" si="22"/>
        <v>1558.48</v>
      </c>
      <c r="G339" s="19">
        <f t="shared" si="23"/>
        <v>1558.48</v>
      </c>
      <c r="H339" s="168"/>
      <c r="J339" s="447"/>
    </row>
    <row r="340" spans="1:10" ht="13">
      <c r="A340" s="171" t="s">
        <v>3888</v>
      </c>
      <c r="B340" s="14" t="s">
        <v>1058</v>
      </c>
      <c r="C340" s="19">
        <v>5</v>
      </c>
      <c r="D340" s="19">
        <v>1000</v>
      </c>
      <c r="E340" s="447">
        <v>1558.48</v>
      </c>
      <c r="F340" s="19">
        <f t="shared" si="22"/>
        <v>1558.48</v>
      </c>
      <c r="G340" s="19">
        <f t="shared" si="23"/>
        <v>1558.48</v>
      </c>
      <c r="H340" s="168"/>
      <c r="J340" s="447"/>
    </row>
    <row r="341" spans="1:10" ht="13">
      <c r="A341" s="171" t="s">
        <v>3889</v>
      </c>
      <c r="B341" s="14" t="s">
        <v>1059</v>
      </c>
      <c r="C341" s="19">
        <v>5</v>
      </c>
      <c r="D341" s="19">
        <v>1000</v>
      </c>
      <c r="E341" s="447">
        <v>1558.48</v>
      </c>
      <c r="F341" s="19">
        <f t="shared" si="22"/>
        <v>1558.48</v>
      </c>
      <c r="G341" s="19">
        <f t="shared" si="23"/>
        <v>1558.48</v>
      </c>
      <c r="H341" s="168"/>
      <c r="J341" s="447"/>
    </row>
    <row r="342" spans="1:10" ht="13">
      <c r="A342" s="171" t="s">
        <v>3890</v>
      </c>
      <c r="B342" s="14" t="s">
        <v>4</v>
      </c>
      <c r="C342" s="19">
        <v>5</v>
      </c>
      <c r="D342" s="19">
        <v>1000</v>
      </c>
      <c r="E342" s="447">
        <v>1558.48</v>
      </c>
      <c r="F342" s="19">
        <f t="shared" si="22"/>
        <v>1558.48</v>
      </c>
      <c r="G342" s="19">
        <f t="shared" si="23"/>
        <v>1558.48</v>
      </c>
      <c r="H342" s="168"/>
      <c r="J342" s="447"/>
    </row>
    <row r="343" spans="1:10" ht="13">
      <c r="A343" s="171" t="s">
        <v>3891</v>
      </c>
      <c r="B343" s="14" t="s">
        <v>2894</v>
      </c>
      <c r="C343" s="19">
        <v>5</v>
      </c>
      <c r="D343" s="19">
        <v>1000</v>
      </c>
      <c r="E343" s="447">
        <v>1558.48</v>
      </c>
      <c r="F343" s="19">
        <f t="shared" si="22"/>
        <v>1558.48</v>
      </c>
      <c r="G343" s="19">
        <f t="shared" si="23"/>
        <v>1558.48</v>
      </c>
      <c r="H343" s="168"/>
      <c r="J343" s="447"/>
    </row>
    <row r="344" spans="1:10" ht="13">
      <c r="A344" s="171" t="s">
        <v>3892</v>
      </c>
      <c r="B344" s="14" t="s">
        <v>5</v>
      </c>
      <c r="C344" s="19">
        <v>5</v>
      </c>
      <c r="D344" s="19">
        <v>1000</v>
      </c>
      <c r="E344" s="447">
        <v>1558.48</v>
      </c>
      <c r="F344" s="19">
        <f t="shared" si="22"/>
        <v>1558.48</v>
      </c>
      <c r="G344" s="19">
        <f t="shared" si="23"/>
        <v>1558.48</v>
      </c>
      <c r="H344" s="168"/>
      <c r="J344" s="447"/>
    </row>
    <row r="345" spans="1:10" ht="13">
      <c r="A345" s="171" t="s">
        <v>3893</v>
      </c>
      <c r="B345" s="14" t="s">
        <v>6</v>
      </c>
      <c r="C345" s="19">
        <v>5</v>
      </c>
      <c r="D345" s="19">
        <v>1000</v>
      </c>
      <c r="E345" s="447">
        <v>1558.48</v>
      </c>
      <c r="F345" s="19">
        <f t="shared" si="22"/>
        <v>1558.48</v>
      </c>
      <c r="G345" s="19">
        <f t="shared" si="23"/>
        <v>1558.48</v>
      </c>
      <c r="H345" s="168"/>
      <c r="J345" s="447"/>
    </row>
    <row r="346" spans="1:10" ht="13">
      <c r="A346" s="171" t="s">
        <v>3894</v>
      </c>
      <c r="B346" s="14" t="s">
        <v>7</v>
      </c>
      <c r="C346" s="19">
        <v>5</v>
      </c>
      <c r="D346" s="19">
        <v>1000</v>
      </c>
      <c r="E346" s="447">
        <v>1558.48</v>
      </c>
      <c r="F346" s="19">
        <f t="shared" si="22"/>
        <v>1558.48</v>
      </c>
      <c r="G346" s="19">
        <f t="shared" si="23"/>
        <v>1558.48</v>
      </c>
      <c r="H346" s="168"/>
      <c r="J346" s="447"/>
    </row>
    <row r="347" spans="1:10" ht="13">
      <c r="A347" s="171" t="s">
        <v>3895</v>
      </c>
      <c r="B347" s="14" t="s">
        <v>8</v>
      </c>
      <c r="C347" s="19">
        <v>5</v>
      </c>
      <c r="D347" s="19">
        <v>1000</v>
      </c>
      <c r="E347" s="447">
        <v>1558.48</v>
      </c>
      <c r="F347" s="19">
        <f t="shared" si="22"/>
        <v>1558.48</v>
      </c>
      <c r="G347" s="19">
        <f t="shared" si="23"/>
        <v>1558.48</v>
      </c>
      <c r="H347" s="168"/>
      <c r="J347" s="447"/>
    </row>
    <row r="348" spans="1:10" ht="17.25" customHeight="1">
      <c r="A348" s="171" t="s">
        <v>3896</v>
      </c>
      <c r="B348" s="14" t="s">
        <v>9</v>
      </c>
      <c r="C348" s="19">
        <v>5</v>
      </c>
      <c r="D348" s="19">
        <v>1000</v>
      </c>
      <c r="E348" s="447">
        <v>1558.48</v>
      </c>
      <c r="F348" s="19">
        <f t="shared" si="22"/>
        <v>1558.48</v>
      </c>
      <c r="G348" s="19">
        <f t="shared" si="23"/>
        <v>1558.48</v>
      </c>
      <c r="H348" s="168"/>
      <c r="J348" s="447"/>
    </row>
    <row r="349" spans="1:10" ht="13">
      <c r="A349" s="171" t="s">
        <v>3897</v>
      </c>
      <c r="B349" s="14" t="s">
        <v>10</v>
      </c>
      <c r="C349" s="19">
        <v>5</v>
      </c>
      <c r="D349" s="19">
        <v>1000</v>
      </c>
      <c r="E349" s="447">
        <v>1558.48</v>
      </c>
      <c r="F349" s="19">
        <f t="shared" si="22"/>
        <v>1558.48</v>
      </c>
      <c r="G349" s="19">
        <f t="shared" si="23"/>
        <v>1558.48</v>
      </c>
      <c r="H349" s="168"/>
      <c r="J349" s="447"/>
    </row>
    <row r="350" spans="1:10" ht="13">
      <c r="A350" s="171" t="s">
        <v>3898</v>
      </c>
      <c r="B350" s="14" t="s">
        <v>11</v>
      </c>
      <c r="C350" s="19">
        <v>5</v>
      </c>
      <c r="D350" s="19">
        <v>1000</v>
      </c>
      <c r="E350" s="447">
        <v>1558.48</v>
      </c>
      <c r="F350" s="19">
        <f t="shared" si="22"/>
        <v>1558.48</v>
      </c>
      <c r="G350" s="19">
        <f t="shared" si="23"/>
        <v>1558.48</v>
      </c>
      <c r="H350" s="168"/>
      <c r="J350" s="447"/>
    </row>
    <row r="351" spans="1:10" ht="13">
      <c r="A351" s="171" t="s">
        <v>3899</v>
      </c>
      <c r="B351" s="14" t="s">
        <v>12</v>
      </c>
      <c r="C351" s="19">
        <v>5</v>
      </c>
      <c r="D351" s="19">
        <v>1000</v>
      </c>
      <c r="E351" s="447">
        <v>1558.48</v>
      </c>
      <c r="F351" s="19">
        <f t="shared" si="22"/>
        <v>1558.48</v>
      </c>
      <c r="G351" s="19">
        <f t="shared" si="23"/>
        <v>1558.48</v>
      </c>
      <c r="H351" s="168"/>
      <c r="J351" s="447"/>
    </row>
    <row r="352" spans="1:10" ht="13">
      <c r="A352" s="171" t="s">
        <v>3900</v>
      </c>
      <c r="B352" s="14" t="s">
        <v>13</v>
      </c>
      <c r="C352" s="19">
        <v>5</v>
      </c>
      <c r="D352" s="19">
        <v>1000</v>
      </c>
      <c r="E352" s="447">
        <v>1558.48</v>
      </c>
      <c r="F352" s="19">
        <f t="shared" si="22"/>
        <v>1558.48</v>
      </c>
      <c r="G352" s="19">
        <f t="shared" si="23"/>
        <v>1558.48</v>
      </c>
      <c r="H352" s="168"/>
      <c r="J352" s="447"/>
    </row>
    <row r="353" spans="1:28" ht="13.5" thickBot="1">
      <c r="A353" s="186" t="s">
        <v>3901</v>
      </c>
      <c r="B353" s="18" t="s">
        <v>14</v>
      </c>
      <c r="C353" s="214">
        <v>5</v>
      </c>
      <c r="D353" s="214">
        <v>1000</v>
      </c>
      <c r="E353" s="447">
        <v>1558.48</v>
      </c>
      <c r="F353" s="214">
        <f t="shared" si="22"/>
        <v>1558.48</v>
      </c>
      <c r="G353" s="214">
        <f t="shared" si="23"/>
        <v>1558.48</v>
      </c>
      <c r="H353" s="170"/>
      <c r="J353" s="447"/>
    </row>
    <row r="354" spans="1:28" ht="13">
      <c r="A354" s="13"/>
      <c r="B354" s="13"/>
      <c r="C354" s="106"/>
      <c r="D354" s="106"/>
      <c r="E354" s="602"/>
      <c r="F354" s="106"/>
      <c r="G354" s="106"/>
      <c r="H354" s="13"/>
      <c r="J354" s="447"/>
    </row>
    <row r="355" spans="1:28" ht="13.5" thickBot="1">
      <c r="J355" s="447"/>
    </row>
    <row r="356" spans="1:28" ht="17.5">
      <c r="A356" s="190"/>
      <c r="B356" s="128"/>
      <c r="C356" s="1166" t="s">
        <v>25</v>
      </c>
      <c r="D356" s="107"/>
      <c r="E356" s="1799"/>
      <c r="F356" s="108"/>
      <c r="G356" s="128"/>
      <c r="H356" s="68"/>
      <c r="J356" s="447"/>
    </row>
    <row r="357" spans="1:28" ht="13">
      <c r="A357" s="191"/>
      <c r="B357" s="16"/>
      <c r="C357" s="144"/>
      <c r="D357" s="144"/>
      <c r="E357" s="430"/>
      <c r="F357" s="924"/>
      <c r="G357" s="71"/>
      <c r="H357" s="224"/>
      <c r="J357" s="447"/>
    </row>
    <row r="358" spans="1:28" ht="18" customHeight="1">
      <c r="A358" s="191"/>
      <c r="B358" s="16"/>
      <c r="C358" s="144"/>
      <c r="D358" s="144"/>
      <c r="E358" s="430"/>
      <c r="F358" s="924"/>
      <c r="G358" s="71"/>
      <c r="H358" s="224"/>
      <c r="J358" s="447"/>
    </row>
    <row r="359" spans="1:28" ht="24.75" customHeight="1">
      <c r="A359" s="191"/>
      <c r="B359" s="16"/>
      <c r="C359" s="144"/>
      <c r="D359" s="144"/>
      <c r="E359" s="430"/>
      <c r="F359" s="924"/>
      <c r="G359" s="71"/>
      <c r="H359" s="224"/>
      <c r="J359" s="447"/>
    </row>
    <row r="360" spans="1:28" ht="13.5" thickBot="1">
      <c r="A360" s="192"/>
      <c r="B360" s="136"/>
      <c r="C360" s="145"/>
      <c r="D360" s="145"/>
      <c r="E360" s="431"/>
      <c r="F360" s="925"/>
      <c r="G360" s="74"/>
      <c r="H360" s="225"/>
      <c r="J360" s="447"/>
    </row>
    <row r="361" spans="1:28" ht="21">
      <c r="A361" s="226" t="s">
        <v>1013</v>
      </c>
      <c r="B361" s="342" t="s">
        <v>2515</v>
      </c>
      <c r="C361" s="373" t="s">
        <v>3738</v>
      </c>
      <c r="D361" s="373" t="s">
        <v>2923</v>
      </c>
      <c r="E361" s="940" t="s">
        <v>3737</v>
      </c>
      <c r="F361" s="159" t="s">
        <v>2578</v>
      </c>
      <c r="G361" s="2873" t="s">
        <v>493</v>
      </c>
      <c r="H361" s="160" t="s">
        <v>4003</v>
      </c>
      <c r="J361" s="447"/>
    </row>
    <row r="362" spans="1:28" ht="13.5" thickBot="1">
      <c r="A362" s="227"/>
      <c r="B362" s="228"/>
      <c r="C362" s="918" t="s">
        <v>3036</v>
      </c>
      <c r="D362" s="306" t="s">
        <v>2428</v>
      </c>
      <c r="E362" s="433" t="s">
        <v>264</v>
      </c>
      <c r="F362" s="152">
        <f>'Заказ, cкидки и курсы валют'!$I$12</f>
        <v>0</v>
      </c>
      <c r="G362" s="2946"/>
      <c r="H362" s="147"/>
      <c r="J362" s="447"/>
    </row>
    <row r="363" spans="1:28" ht="13">
      <c r="A363" s="799" t="s">
        <v>5234</v>
      </c>
      <c r="B363" s="862">
        <v>1.5</v>
      </c>
      <c r="C363" s="862">
        <v>100</v>
      </c>
      <c r="D363" s="862">
        <v>100</v>
      </c>
      <c r="E363" s="447">
        <v>80.64</v>
      </c>
      <c r="F363" s="862">
        <f>ROUND(E363*(1-$F$10),2)</f>
        <v>80.64</v>
      </c>
      <c r="G363" s="862">
        <f>F363</f>
        <v>80.64</v>
      </c>
      <c r="H363" s="263"/>
      <c r="J363" s="447"/>
    </row>
    <row r="364" spans="1:28" ht="13">
      <c r="A364" s="493" t="s">
        <v>5235</v>
      </c>
      <c r="B364" s="19" t="s">
        <v>3904</v>
      </c>
      <c r="C364" s="19">
        <v>100</v>
      </c>
      <c r="D364" s="19">
        <v>100</v>
      </c>
      <c r="E364" s="447">
        <v>80.64</v>
      </c>
      <c r="F364" s="19">
        <f t="shared" ref="F364:F368" si="24">ROUND(E364*(1-$F$10),2)</f>
        <v>80.64</v>
      </c>
      <c r="G364" s="19">
        <f t="shared" ref="G364:G368" si="25">F364</f>
        <v>80.64</v>
      </c>
      <c r="H364" s="168"/>
      <c r="J364" s="447"/>
    </row>
    <row r="365" spans="1:28" s="16" customFormat="1" ht="13">
      <c r="A365" s="493" t="s">
        <v>5236</v>
      </c>
      <c r="B365" s="19">
        <v>2.5</v>
      </c>
      <c r="C365" s="19">
        <v>100</v>
      </c>
      <c r="D365" s="19">
        <v>100</v>
      </c>
      <c r="E365" s="447">
        <v>80.64</v>
      </c>
      <c r="F365" s="19">
        <f t="shared" si="24"/>
        <v>80.64</v>
      </c>
      <c r="G365" s="19">
        <f t="shared" si="25"/>
        <v>80.64</v>
      </c>
      <c r="H365" s="168"/>
      <c r="I365"/>
      <c r="J365" s="447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</row>
    <row r="366" spans="1:28" s="16" customFormat="1" ht="13">
      <c r="A366" s="493" t="s">
        <v>5237</v>
      </c>
      <c r="B366" s="19" t="s">
        <v>3056</v>
      </c>
      <c r="C366" s="19">
        <v>100</v>
      </c>
      <c r="D366" s="19">
        <v>75</v>
      </c>
      <c r="E366" s="447">
        <v>75.040000000000006</v>
      </c>
      <c r="F366" s="19">
        <f t="shared" si="24"/>
        <v>75.040000000000006</v>
      </c>
      <c r="G366" s="19">
        <f t="shared" si="25"/>
        <v>75.040000000000006</v>
      </c>
      <c r="H366" s="168"/>
      <c r="I366"/>
      <c r="J366" s="447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</row>
    <row r="367" spans="1:28" s="16" customFormat="1" ht="13">
      <c r="A367" s="493" t="s">
        <v>5238</v>
      </c>
      <c r="B367" s="19" t="s">
        <v>3902</v>
      </c>
      <c r="C367" s="19">
        <v>100</v>
      </c>
      <c r="D367" s="19">
        <v>50</v>
      </c>
      <c r="E367" s="447">
        <v>61.04</v>
      </c>
      <c r="F367" s="19">
        <f t="shared" si="24"/>
        <v>61.04</v>
      </c>
      <c r="G367" s="19">
        <f t="shared" si="25"/>
        <v>61.04</v>
      </c>
      <c r="H367" s="168"/>
      <c r="I367"/>
      <c r="J367" s="44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</row>
    <row r="368" spans="1:28" s="16" customFormat="1" ht="13.5" thickBot="1">
      <c r="A368" s="521" t="s">
        <v>5239</v>
      </c>
      <c r="B368" s="214" t="s">
        <v>3903</v>
      </c>
      <c r="C368" s="214">
        <v>100</v>
      </c>
      <c r="D368" s="214">
        <v>50</v>
      </c>
      <c r="E368" s="447">
        <v>61.04</v>
      </c>
      <c r="F368" s="214">
        <f t="shared" si="24"/>
        <v>61.04</v>
      </c>
      <c r="G368" s="214">
        <f t="shared" si="25"/>
        <v>61.04</v>
      </c>
      <c r="H368" s="170"/>
      <c r="I368"/>
      <c r="J368" s="447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</row>
    <row r="369" spans="1:28" s="16" customFormat="1" ht="13">
      <c r="A369"/>
      <c r="B369"/>
      <c r="C369"/>
      <c r="D369"/>
      <c r="E369" s="421"/>
      <c r="F369"/>
      <c r="G369"/>
      <c r="H369"/>
      <c r="I369"/>
      <c r="J369" s="447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</row>
    <row r="370" spans="1:28" s="16" customFormat="1" ht="13">
      <c r="A370"/>
      <c r="B370"/>
      <c r="C370"/>
      <c r="D370"/>
      <c r="E370" s="421"/>
      <c r="F370"/>
      <c r="G370"/>
      <c r="H370"/>
      <c r="I370"/>
      <c r="J370" s="447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</row>
    <row r="371" spans="1:28" s="16" customFormat="1" ht="13.5" thickBot="1">
      <c r="A371"/>
      <c r="B371"/>
      <c r="C371"/>
      <c r="D371"/>
      <c r="E371" s="421"/>
      <c r="F371"/>
      <c r="G371"/>
      <c r="H371"/>
      <c r="I371"/>
      <c r="J371" s="447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</row>
    <row r="372" spans="1:28" s="16" customFormat="1" ht="17.5">
      <c r="A372" s="190"/>
      <c r="B372" s="128"/>
      <c r="C372" s="1166" t="s">
        <v>3059</v>
      </c>
      <c r="D372" s="1166"/>
      <c r="E372" s="1797"/>
      <c r="F372" s="107"/>
      <c r="G372" s="108"/>
      <c r="H372" s="68"/>
      <c r="I372"/>
      <c r="J372" s="447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</row>
    <row r="373" spans="1:28" s="16" customFormat="1" ht="13">
      <c r="A373" s="191"/>
      <c r="C373" s="144"/>
      <c r="D373" s="144"/>
      <c r="E373" s="430"/>
      <c r="F373" s="924"/>
      <c r="G373" s="71"/>
      <c r="H373" s="224"/>
      <c r="I373"/>
      <c r="J373" s="447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</row>
    <row r="374" spans="1:28" s="16" customFormat="1" ht="13">
      <c r="A374" s="191"/>
      <c r="C374" s="144"/>
      <c r="D374" s="144"/>
      <c r="E374" s="430"/>
      <c r="F374" s="924"/>
      <c r="G374" s="71"/>
      <c r="H374" s="224"/>
      <c r="I374"/>
      <c r="J374" s="447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</row>
    <row r="375" spans="1:28" s="16" customFormat="1" ht="13">
      <c r="A375" s="191"/>
      <c r="C375" s="144"/>
      <c r="D375" s="144"/>
      <c r="E375" s="430"/>
      <c r="F375" s="924"/>
      <c r="G375" s="71"/>
      <c r="H375" s="224"/>
      <c r="I375"/>
      <c r="J375" s="447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</row>
    <row r="376" spans="1:28" ht="13.5" thickBot="1">
      <c r="A376" s="192"/>
      <c r="B376" s="136"/>
      <c r="C376" s="145"/>
      <c r="D376" s="145"/>
      <c r="E376" s="431"/>
      <c r="F376" s="925"/>
      <c r="G376" s="74"/>
      <c r="H376" s="225"/>
      <c r="J376" s="447"/>
    </row>
    <row r="377" spans="1:28" ht="21">
      <c r="A377" s="226" t="s">
        <v>1013</v>
      </c>
      <c r="B377" s="342" t="s">
        <v>2515</v>
      </c>
      <c r="C377" s="373" t="s">
        <v>3738</v>
      </c>
      <c r="D377" s="373" t="s">
        <v>2923</v>
      </c>
      <c r="E377" s="940" t="s">
        <v>3737</v>
      </c>
      <c r="F377" s="159" t="s">
        <v>2578</v>
      </c>
      <c r="G377" s="2873" t="s">
        <v>493</v>
      </c>
      <c r="H377" s="160" t="s">
        <v>4003</v>
      </c>
      <c r="J377" s="447"/>
    </row>
    <row r="378" spans="1:28" ht="13.5" thickBot="1">
      <c r="A378" s="227"/>
      <c r="B378" s="228"/>
      <c r="C378" s="918" t="s">
        <v>3036</v>
      </c>
      <c r="D378" s="306" t="s">
        <v>2428</v>
      </c>
      <c r="E378" s="433" t="s">
        <v>264</v>
      </c>
      <c r="F378" s="152">
        <f>'Заказ, cкидки и курсы валют'!$I$12</f>
        <v>0</v>
      </c>
      <c r="G378" s="2946"/>
      <c r="H378" s="147"/>
      <c r="J378" s="447"/>
    </row>
    <row r="379" spans="1:28" ht="13">
      <c r="A379" s="259" t="s">
        <v>3905</v>
      </c>
      <c r="B379" s="260" t="s">
        <v>8</v>
      </c>
      <c r="C379" s="862">
        <v>20</v>
      </c>
      <c r="D379" s="862">
        <v>250</v>
      </c>
      <c r="E379" s="447">
        <v>720.2</v>
      </c>
      <c r="F379" s="862">
        <f>ROUND(E379*(1-$F$10),2)</f>
        <v>720.2</v>
      </c>
      <c r="G379" s="862">
        <f>F379</f>
        <v>720.2</v>
      </c>
      <c r="H379" s="263"/>
      <c r="J379" s="447"/>
    </row>
    <row r="380" spans="1:28" ht="13">
      <c r="A380" s="171" t="s">
        <v>3906</v>
      </c>
      <c r="B380" s="14" t="s">
        <v>2895</v>
      </c>
      <c r="C380" s="19">
        <v>20</v>
      </c>
      <c r="D380" s="19">
        <v>250</v>
      </c>
      <c r="E380" s="447">
        <v>720.2</v>
      </c>
      <c r="F380" s="19">
        <f t="shared" ref="F380:F385" si="26">ROUND(E380*(1-$F$10),2)</f>
        <v>720.2</v>
      </c>
      <c r="G380" s="19">
        <f t="shared" ref="G380:G385" si="27">F380</f>
        <v>720.2</v>
      </c>
      <c r="H380" s="168"/>
      <c r="J380" s="447"/>
    </row>
    <row r="381" spans="1:28" ht="13">
      <c r="A381" s="493" t="s">
        <v>5240</v>
      </c>
      <c r="B381" s="403" t="s">
        <v>5241</v>
      </c>
      <c r="C381" s="19">
        <v>20</v>
      </c>
      <c r="D381" s="19">
        <v>250</v>
      </c>
      <c r="E381" s="447">
        <v>720.2</v>
      </c>
      <c r="F381" s="19">
        <f t="shared" si="26"/>
        <v>720.2</v>
      </c>
      <c r="G381" s="19">
        <f t="shared" si="27"/>
        <v>720.2</v>
      </c>
      <c r="H381" s="168"/>
      <c r="J381" s="447"/>
    </row>
    <row r="382" spans="1:28" ht="13">
      <c r="A382" s="171" t="s">
        <v>3907</v>
      </c>
      <c r="B382" s="14" t="s">
        <v>4</v>
      </c>
      <c r="C382" s="19">
        <v>20</v>
      </c>
      <c r="D382" s="19">
        <v>250</v>
      </c>
      <c r="E382" s="447">
        <v>720.2</v>
      </c>
      <c r="F382" s="19">
        <f t="shared" si="26"/>
        <v>720.2</v>
      </c>
      <c r="G382" s="19">
        <f t="shared" si="27"/>
        <v>720.2</v>
      </c>
      <c r="H382" s="168"/>
      <c r="J382" s="447"/>
    </row>
    <row r="383" spans="1:28" ht="13">
      <c r="A383" s="171" t="s">
        <v>3908</v>
      </c>
      <c r="B383" s="14" t="s">
        <v>2894</v>
      </c>
      <c r="C383" s="19">
        <v>20</v>
      </c>
      <c r="D383" s="19">
        <v>250</v>
      </c>
      <c r="E383" s="447">
        <v>720.2</v>
      </c>
      <c r="F383" s="19">
        <f t="shared" si="26"/>
        <v>720.2</v>
      </c>
      <c r="G383" s="19">
        <f t="shared" si="27"/>
        <v>720.2</v>
      </c>
      <c r="H383" s="168"/>
      <c r="J383" s="447"/>
    </row>
    <row r="384" spans="1:28" s="16" customFormat="1" ht="13">
      <c r="A384" s="171" t="s">
        <v>3909</v>
      </c>
      <c r="B384" s="14" t="s">
        <v>27</v>
      </c>
      <c r="C384" s="19">
        <v>20</v>
      </c>
      <c r="D384" s="19">
        <v>250</v>
      </c>
      <c r="E384" s="447">
        <v>720.2</v>
      </c>
      <c r="F384" s="19">
        <f t="shared" si="26"/>
        <v>720.2</v>
      </c>
      <c r="G384" s="19">
        <f t="shared" si="27"/>
        <v>720.2</v>
      </c>
      <c r="H384" s="168"/>
      <c r="I384"/>
      <c r="J384" s="447"/>
      <c r="K384"/>
      <c r="L384"/>
    </row>
    <row r="385" spans="1:10" ht="13.5" thickBot="1">
      <c r="A385" s="186" t="s">
        <v>10444</v>
      </c>
      <c r="B385" s="18" t="s">
        <v>28</v>
      </c>
      <c r="C385" s="214">
        <v>20</v>
      </c>
      <c r="D385" s="214">
        <v>250</v>
      </c>
      <c r="E385" s="447">
        <v>720.2</v>
      </c>
      <c r="F385" s="214">
        <f t="shared" si="26"/>
        <v>720.2</v>
      </c>
      <c r="G385" s="214">
        <f t="shared" si="27"/>
        <v>720.2</v>
      </c>
      <c r="H385" s="170"/>
      <c r="J385" s="447"/>
    </row>
    <row r="386" spans="1:10" ht="13">
      <c r="J386" s="447"/>
    </row>
    <row r="387" spans="1:10" ht="13" thickBot="1">
      <c r="I387" s="454"/>
    </row>
    <row r="388" spans="1:10" ht="17.5">
      <c r="A388" s="1166" t="s">
        <v>2465</v>
      </c>
      <c r="B388" s="1174"/>
      <c r="C388" s="1166"/>
      <c r="D388" s="107"/>
      <c r="E388" s="1800"/>
      <c r="F388" s="68"/>
      <c r="G388" s="183"/>
      <c r="H388" s="57"/>
    </row>
    <row r="389" spans="1:10" ht="13">
      <c r="A389" s="16"/>
      <c r="B389" s="16"/>
      <c r="C389" s="144"/>
      <c r="D389" s="144"/>
      <c r="E389" s="430"/>
      <c r="F389" s="924"/>
      <c r="G389" s="71"/>
      <c r="H389" s="224"/>
    </row>
    <row r="390" spans="1:10" ht="13">
      <c r="A390" s="16"/>
      <c r="B390" s="16"/>
      <c r="C390" s="144"/>
      <c r="D390" s="144"/>
      <c r="E390" s="430"/>
      <c r="F390" s="924"/>
      <c r="G390" s="71"/>
      <c r="H390" s="224"/>
    </row>
    <row r="391" spans="1:10" ht="13">
      <c r="A391" s="16"/>
      <c r="B391" s="16"/>
      <c r="C391" s="144"/>
      <c r="D391" s="144"/>
      <c r="E391" s="430"/>
      <c r="F391" s="924"/>
      <c r="G391" s="71"/>
      <c r="H391" s="224"/>
    </row>
    <row r="392" spans="1:10" ht="21" customHeight="1" thickBot="1">
      <c r="A392" s="16"/>
      <c r="B392" s="136"/>
      <c r="C392" s="145"/>
      <c r="D392" s="145"/>
      <c r="E392" s="431"/>
      <c r="F392" s="925"/>
      <c r="G392" s="74"/>
      <c r="H392" s="225"/>
    </row>
    <row r="393" spans="1:10" ht="21">
      <c r="A393" s="148" t="s">
        <v>1013</v>
      </c>
      <c r="B393" s="342" t="s">
        <v>2515</v>
      </c>
      <c r="C393" s="373" t="s">
        <v>3738</v>
      </c>
      <c r="D393" s="373" t="s">
        <v>2923</v>
      </c>
      <c r="E393" s="940" t="s">
        <v>3737</v>
      </c>
      <c r="F393" s="159" t="s">
        <v>2578</v>
      </c>
      <c r="G393" s="2873" t="s">
        <v>493</v>
      </c>
      <c r="H393" s="160" t="s">
        <v>4003</v>
      </c>
    </row>
    <row r="394" spans="1:10" ht="13" thickBot="1">
      <c r="A394" s="149"/>
      <c r="B394" s="342"/>
      <c r="C394" s="373" t="s">
        <v>3036</v>
      </c>
      <c r="D394" s="374" t="s">
        <v>2428</v>
      </c>
      <c r="E394" s="437" t="s">
        <v>264</v>
      </c>
      <c r="F394" s="152">
        <f>'Заказ, cкидки и курсы валют'!$I$12</f>
        <v>0</v>
      </c>
      <c r="G394" s="2869"/>
      <c r="H394" s="252"/>
    </row>
    <row r="395" spans="1:10" ht="13">
      <c r="A395" s="802" t="s">
        <v>2467</v>
      </c>
      <c r="B395" s="1105" t="s">
        <v>8</v>
      </c>
      <c r="C395" s="1171">
        <v>20</v>
      </c>
      <c r="D395" s="1108">
        <v>500</v>
      </c>
      <c r="E395" s="447">
        <v>1033.48</v>
      </c>
      <c r="F395" s="862">
        <f>ROUND(E395*(1-$F$10),2)</f>
        <v>1033.48</v>
      </c>
      <c r="G395" s="862">
        <f>F395</f>
        <v>1033.48</v>
      </c>
      <c r="H395" s="1109"/>
    </row>
    <row r="396" spans="1:10" ht="13">
      <c r="A396" s="493" t="s">
        <v>5242</v>
      </c>
      <c r="B396" s="403" t="s">
        <v>2893</v>
      </c>
      <c r="C396" s="520">
        <v>20</v>
      </c>
      <c r="D396" s="524">
        <v>500</v>
      </c>
      <c r="E396" s="447">
        <v>1033.48</v>
      </c>
      <c r="F396" s="19">
        <f t="shared" ref="F396:F405" si="28">ROUND(E396*(1-$F$10),2)</f>
        <v>1033.48</v>
      </c>
      <c r="G396" s="19">
        <f t="shared" ref="G396:G405" si="29">F396</f>
        <v>1033.48</v>
      </c>
      <c r="H396" s="1019"/>
      <c r="I396" s="454"/>
    </row>
    <row r="397" spans="1:10" ht="13">
      <c r="A397" s="493" t="s">
        <v>5243</v>
      </c>
      <c r="B397" s="403" t="s">
        <v>1058</v>
      </c>
      <c r="C397" s="520">
        <v>20</v>
      </c>
      <c r="D397" s="524">
        <v>500</v>
      </c>
      <c r="E397" s="447">
        <v>1033.48</v>
      </c>
      <c r="F397" s="19">
        <f t="shared" si="28"/>
        <v>1033.48</v>
      </c>
      <c r="G397" s="19">
        <f t="shared" si="29"/>
        <v>1033.48</v>
      </c>
      <c r="H397" s="1019"/>
      <c r="I397" s="454"/>
    </row>
    <row r="398" spans="1:10" ht="14">
      <c r="A398" s="350" t="s">
        <v>2468</v>
      </c>
      <c r="B398" s="346" t="s">
        <v>2895</v>
      </c>
      <c r="C398" s="1172">
        <v>20</v>
      </c>
      <c r="D398" s="347">
        <v>500</v>
      </c>
      <c r="E398" s="447">
        <v>1033.48</v>
      </c>
      <c r="F398" s="19">
        <f t="shared" si="28"/>
        <v>1033.48</v>
      </c>
      <c r="G398" s="19">
        <f t="shared" si="29"/>
        <v>1033.48</v>
      </c>
      <c r="H398" s="783"/>
      <c r="I398" s="959"/>
    </row>
    <row r="399" spans="1:10" ht="13">
      <c r="A399" s="350" t="s">
        <v>2469</v>
      </c>
      <c r="B399" s="346" t="s">
        <v>10</v>
      </c>
      <c r="C399" s="1172">
        <v>20</v>
      </c>
      <c r="D399" s="347">
        <v>500</v>
      </c>
      <c r="E399" s="447">
        <v>1033.48</v>
      </c>
      <c r="F399" s="19">
        <f t="shared" si="28"/>
        <v>1033.48</v>
      </c>
      <c r="G399" s="19">
        <f t="shared" si="29"/>
        <v>1033.48</v>
      </c>
      <c r="H399" s="783"/>
      <c r="I399" s="960"/>
    </row>
    <row r="400" spans="1:10" ht="13">
      <c r="A400" s="350" t="s">
        <v>2470</v>
      </c>
      <c r="B400" s="346" t="s">
        <v>4</v>
      </c>
      <c r="C400" s="1172">
        <v>20</v>
      </c>
      <c r="D400" s="347">
        <v>500</v>
      </c>
      <c r="E400" s="447">
        <v>1033.48</v>
      </c>
      <c r="F400" s="19">
        <f t="shared" si="28"/>
        <v>1033.48</v>
      </c>
      <c r="G400" s="19">
        <f t="shared" si="29"/>
        <v>1033.48</v>
      </c>
      <c r="H400" s="783"/>
    </row>
    <row r="401" spans="1:8" ht="13">
      <c r="A401" s="350" t="s">
        <v>2471</v>
      </c>
      <c r="B401" s="346" t="s">
        <v>2894</v>
      </c>
      <c r="C401" s="1172">
        <v>20</v>
      </c>
      <c r="D401" s="347">
        <v>500</v>
      </c>
      <c r="E401" s="447">
        <v>1033.48</v>
      </c>
      <c r="F401" s="19">
        <f t="shared" si="28"/>
        <v>1033.48</v>
      </c>
      <c r="G401" s="19">
        <f t="shared" si="29"/>
        <v>1033.48</v>
      </c>
      <c r="H401" s="783"/>
    </row>
    <row r="402" spans="1:8" ht="13">
      <c r="A402" s="350" t="s">
        <v>2472</v>
      </c>
      <c r="B402" s="346" t="s">
        <v>27</v>
      </c>
      <c r="C402" s="1172">
        <v>20</v>
      </c>
      <c r="D402" s="347">
        <v>500</v>
      </c>
      <c r="E402" s="447">
        <v>1033.48</v>
      </c>
      <c r="F402" s="19">
        <f t="shared" si="28"/>
        <v>1033.48</v>
      </c>
      <c r="G402" s="19">
        <f t="shared" si="29"/>
        <v>1033.48</v>
      </c>
      <c r="H402" s="783"/>
    </row>
    <row r="403" spans="1:8" ht="13">
      <c r="A403" s="350" t="s">
        <v>2473</v>
      </c>
      <c r="B403" s="346" t="s">
        <v>28</v>
      </c>
      <c r="C403" s="1172">
        <v>20</v>
      </c>
      <c r="D403" s="347">
        <v>500</v>
      </c>
      <c r="E403" s="447">
        <v>1033.48</v>
      </c>
      <c r="F403" s="19">
        <f t="shared" si="28"/>
        <v>1033.48</v>
      </c>
      <c r="G403" s="19">
        <f t="shared" si="29"/>
        <v>1033.48</v>
      </c>
      <c r="H403" s="783"/>
    </row>
    <row r="404" spans="1:8" ht="13">
      <c r="A404" s="350" t="s">
        <v>2474</v>
      </c>
      <c r="B404" s="346" t="s">
        <v>7</v>
      </c>
      <c r="C404" s="1172">
        <v>20</v>
      </c>
      <c r="D404" s="347">
        <v>500</v>
      </c>
      <c r="E404" s="447">
        <v>1033.48</v>
      </c>
      <c r="F404" s="19">
        <f t="shared" si="28"/>
        <v>1033.48</v>
      </c>
      <c r="G404" s="19">
        <f t="shared" si="29"/>
        <v>1033.48</v>
      </c>
      <c r="H404" s="783"/>
    </row>
    <row r="405" spans="1:8" ht="13.5" thickBot="1">
      <c r="A405" s="268" t="s">
        <v>2475</v>
      </c>
      <c r="B405" s="1110" t="s">
        <v>2466</v>
      </c>
      <c r="C405" s="1173">
        <v>20</v>
      </c>
      <c r="D405" s="1111">
        <v>500</v>
      </c>
      <c r="E405" s="447">
        <v>1033.48</v>
      </c>
      <c r="F405" s="214">
        <f t="shared" si="28"/>
        <v>1033.48</v>
      </c>
      <c r="G405" s="214">
        <f t="shared" si="29"/>
        <v>1033.48</v>
      </c>
      <c r="H405" s="803"/>
    </row>
    <row r="406" spans="1:8" ht="13" thickBot="1"/>
    <row r="407" spans="1:8" ht="17.5">
      <c r="A407" s="1174" t="s">
        <v>2476</v>
      </c>
      <c r="B407" s="1166"/>
      <c r="C407" s="1166"/>
      <c r="D407" s="107"/>
      <c r="E407" s="1800"/>
      <c r="F407" s="68"/>
      <c r="G407" s="183"/>
      <c r="H407" s="57"/>
    </row>
    <row r="408" spans="1:8" ht="13">
      <c r="A408" s="191"/>
      <c r="B408" s="16"/>
      <c r="C408" s="144"/>
      <c r="D408" s="144"/>
      <c r="E408" s="430"/>
      <c r="F408" s="924"/>
      <c r="G408" s="71"/>
      <c r="H408" s="224"/>
    </row>
    <row r="409" spans="1:8" ht="13">
      <c r="A409" s="191"/>
      <c r="B409" s="16"/>
      <c r="C409" s="144"/>
      <c r="D409" s="144"/>
      <c r="E409" s="430"/>
      <c r="F409" s="924"/>
      <c r="G409" s="71"/>
      <c r="H409" s="224"/>
    </row>
    <row r="410" spans="1:8" ht="13">
      <c r="A410" s="191"/>
      <c r="B410" s="16"/>
      <c r="C410" s="144"/>
      <c r="D410" s="144"/>
      <c r="E410" s="430"/>
      <c r="F410" s="924"/>
      <c r="G410" s="71"/>
      <c r="H410" s="224"/>
    </row>
    <row r="411" spans="1:8" ht="13.5" thickBot="1">
      <c r="A411" s="192"/>
      <c r="B411" s="136"/>
      <c r="C411" s="145"/>
      <c r="D411" s="145"/>
      <c r="E411" s="431"/>
      <c r="F411" s="925"/>
      <c r="G411" s="74"/>
      <c r="H411" s="225"/>
    </row>
    <row r="412" spans="1:8" ht="21">
      <c r="A412" s="226" t="s">
        <v>1013</v>
      </c>
      <c r="B412" s="342" t="s">
        <v>2515</v>
      </c>
      <c r="C412" s="373" t="s">
        <v>3738</v>
      </c>
      <c r="D412" s="373" t="s">
        <v>2923</v>
      </c>
      <c r="E412" s="940" t="s">
        <v>3737</v>
      </c>
      <c r="F412" s="159" t="s">
        <v>2578</v>
      </c>
      <c r="G412" s="2873" t="s">
        <v>493</v>
      </c>
      <c r="H412" s="160" t="s">
        <v>4003</v>
      </c>
    </row>
    <row r="413" spans="1:8" ht="13" thickBot="1">
      <c r="A413" s="226"/>
      <c r="B413" s="342"/>
      <c r="C413" s="373" t="s">
        <v>3036</v>
      </c>
      <c r="D413" s="374" t="s">
        <v>2428</v>
      </c>
      <c r="E413" s="437" t="s">
        <v>264</v>
      </c>
      <c r="F413" s="152">
        <f>'Заказ, cкидки и курсы валют'!$I$12</f>
        <v>0</v>
      </c>
      <c r="G413" s="2869"/>
      <c r="H413" s="252"/>
    </row>
    <row r="414" spans="1:8" ht="13">
      <c r="A414" s="1104" t="s">
        <v>2478</v>
      </c>
      <c r="B414" s="1105" t="s">
        <v>2477</v>
      </c>
      <c r="C414" s="1105">
        <v>20</v>
      </c>
      <c r="D414" s="1105">
        <v>1000</v>
      </c>
      <c r="E414" s="447">
        <v>6916</v>
      </c>
      <c r="F414" s="862">
        <f>ROUND(E414*(1-$F$10),2)</f>
        <v>6916</v>
      </c>
      <c r="G414" s="862">
        <f>F414</f>
        <v>6916</v>
      </c>
      <c r="H414" s="375"/>
    </row>
    <row r="415" spans="1:8" ht="13">
      <c r="A415" s="1106" t="s">
        <v>5206</v>
      </c>
      <c r="B415" s="96" t="s">
        <v>5207</v>
      </c>
      <c r="C415" s="14">
        <v>20</v>
      </c>
      <c r="D415" s="14">
        <v>1000</v>
      </c>
      <c r="E415" s="447">
        <v>6916</v>
      </c>
      <c r="F415" s="19">
        <f t="shared" ref="F415:F416" si="30">ROUND(E415*(1-$F$10),2)</f>
        <v>6916</v>
      </c>
      <c r="G415" s="19">
        <f t="shared" ref="G415:G416" si="31">F415</f>
        <v>6916</v>
      </c>
      <c r="H415" s="253"/>
    </row>
    <row r="416" spans="1:8" ht="13.5" thickBot="1">
      <c r="A416" s="1107" t="s">
        <v>5208</v>
      </c>
      <c r="B416" s="18" t="s">
        <v>5209</v>
      </c>
      <c r="C416" s="18">
        <v>20</v>
      </c>
      <c r="D416" s="18">
        <v>1000</v>
      </c>
      <c r="E416" s="447">
        <v>6916</v>
      </c>
      <c r="F416" s="214">
        <f t="shared" si="30"/>
        <v>6916</v>
      </c>
      <c r="G416" s="214">
        <f t="shared" si="31"/>
        <v>6916</v>
      </c>
      <c r="H416" s="254"/>
    </row>
    <row r="418" spans="1:8" ht="13" thickBot="1"/>
    <row r="419" spans="1:8" ht="63.75" customHeight="1" thickBot="1">
      <c r="A419" s="3007" t="s">
        <v>11092</v>
      </c>
      <c r="B419" s="3008"/>
      <c r="C419" s="3008"/>
      <c r="D419" s="3008"/>
      <c r="E419" s="3008"/>
      <c r="F419" s="3008"/>
      <c r="G419" s="3008"/>
      <c r="H419" s="3009"/>
    </row>
    <row r="420" spans="1:8" ht="21">
      <c r="A420" s="269" t="s">
        <v>1013</v>
      </c>
      <c r="B420" s="1820" t="s">
        <v>2515</v>
      </c>
      <c r="C420" s="969" t="s">
        <v>11105</v>
      </c>
      <c r="D420" s="969" t="s">
        <v>2923</v>
      </c>
      <c r="E420" s="500" t="s">
        <v>3737</v>
      </c>
      <c r="F420" s="1054" t="s">
        <v>2578</v>
      </c>
      <c r="G420" s="2868" t="s">
        <v>493</v>
      </c>
      <c r="H420" s="138" t="s">
        <v>4003</v>
      </c>
    </row>
    <row r="421" spans="1:8" ht="13" thickBot="1">
      <c r="A421" s="226"/>
      <c r="B421" s="342"/>
      <c r="C421" s="918" t="s">
        <v>11106</v>
      </c>
      <c r="D421" s="306" t="s">
        <v>2428</v>
      </c>
      <c r="E421" s="437" t="s">
        <v>264</v>
      </c>
      <c r="F421" s="152">
        <f>'Заказ, cкидки и курсы валют'!$I$12</f>
        <v>0</v>
      </c>
      <c r="G421" s="2946"/>
      <c r="H421" s="252"/>
    </row>
    <row r="422" spans="1:8" ht="13">
      <c r="A422" s="1104" t="s">
        <v>11093</v>
      </c>
      <c r="B422" s="1105" t="s">
        <v>2893</v>
      </c>
      <c r="C422" s="1821">
        <v>100</v>
      </c>
      <c r="D422" s="1821">
        <v>100</v>
      </c>
      <c r="E422" s="447">
        <v>133</v>
      </c>
      <c r="F422" s="1389">
        <f>ROUND(E422*(1-$F$10),2)</f>
        <v>133</v>
      </c>
      <c r="G422" s="1389">
        <f>F422</f>
        <v>133</v>
      </c>
      <c r="H422" s="375"/>
    </row>
    <row r="423" spans="1:8" ht="13">
      <c r="A423" s="1818" t="s">
        <v>11094</v>
      </c>
      <c r="B423" s="357" t="s">
        <v>4</v>
      </c>
      <c r="C423" s="346">
        <v>100</v>
      </c>
      <c r="D423" s="346">
        <v>100</v>
      </c>
      <c r="E423" s="447">
        <v>133</v>
      </c>
      <c r="F423" s="19">
        <f t="shared" ref="F423:F429" si="32">ROUND(E423*(1-$F$10),2)</f>
        <v>133</v>
      </c>
      <c r="G423" s="19">
        <f t="shared" ref="G423:G429" si="33">F423</f>
        <v>133</v>
      </c>
      <c r="H423" s="1053"/>
    </row>
    <row r="424" spans="1:8" ht="13">
      <c r="A424" s="1106" t="s">
        <v>11095</v>
      </c>
      <c r="B424" s="14" t="s">
        <v>1053</v>
      </c>
      <c r="C424" s="346">
        <v>100</v>
      </c>
      <c r="D424" s="346">
        <v>100</v>
      </c>
      <c r="E424" s="447">
        <v>133</v>
      </c>
      <c r="F424" s="19">
        <f t="shared" si="32"/>
        <v>133</v>
      </c>
      <c r="G424" s="19">
        <f t="shared" si="33"/>
        <v>133</v>
      </c>
      <c r="H424" s="253"/>
    </row>
    <row r="425" spans="1:8" ht="13">
      <c r="A425" s="1106" t="s">
        <v>11096</v>
      </c>
      <c r="B425" s="346" t="s">
        <v>11101</v>
      </c>
      <c r="C425" s="346">
        <v>100</v>
      </c>
      <c r="D425" s="346">
        <v>100</v>
      </c>
      <c r="E425" s="447">
        <v>133</v>
      </c>
      <c r="F425" s="19">
        <f t="shared" si="32"/>
        <v>133</v>
      </c>
      <c r="G425" s="19">
        <f t="shared" si="33"/>
        <v>133</v>
      </c>
      <c r="H425" s="253"/>
    </row>
    <row r="426" spans="1:8" ht="13">
      <c r="A426" s="1106" t="s">
        <v>11097</v>
      </c>
      <c r="B426" s="346" t="s">
        <v>11102</v>
      </c>
      <c r="C426" s="346">
        <v>100</v>
      </c>
      <c r="D426" s="346">
        <v>100</v>
      </c>
      <c r="E426" s="447">
        <v>133</v>
      </c>
      <c r="F426" s="19">
        <f t="shared" si="32"/>
        <v>133</v>
      </c>
      <c r="G426" s="19">
        <f t="shared" si="33"/>
        <v>133</v>
      </c>
      <c r="H426" s="253"/>
    </row>
    <row r="427" spans="1:8" ht="13">
      <c r="A427" s="1106" t="s">
        <v>11098</v>
      </c>
      <c r="B427" s="346" t="s">
        <v>7</v>
      </c>
      <c r="C427" s="346">
        <v>100</v>
      </c>
      <c r="D427" s="346">
        <v>100</v>
      </c>
      <c r="E427" s="447">
        <v>133</v>
      </c>
      <c r="F427" s="19">
        <f t="shared" si="32"/>
        <v>133</v>
      </c>
      <c r="G427" s="19">
        <f t="shared" si="33"/>
        <v>133</v>
      </c>
      <c r="H427" s="253"/>
    </row>
    <row r="428" spans="1:8" ht="13">
      <c r="A428" s="1106" t="s">
        <v>11099</v>
      </c>
      <c r="B428" s="346" t="s">
        <v>11103</v>
      </c>
      <c r="C428" s="346">
        <v>100</v>
      </c>
      <c r="D428" s="346">
        <v>100</v>
      </c>
      <c r="E428" s="447">
        <v>133</v>
      </c>
      <c r="F428" s="19">
        <f t="shared" si="32"/>
        <v>133</v>
      </c>
      <c r="G428" s="19">
        <f t="shared" si="33"/>
        <v>133</v>
      </c>
      <c r="H428" s="253"/>
    </row>
    <row r="429" spans="1:8" ht="13.5" thickBot="1">
      <c r="A429" s="1107" t="s">
        <v>11100</v>
      </c>
      <c r="B429" s="1110" t="s">
        <v>11104</v>
      </c>
      <c r="C429" s="1110">
        <v>100</v>
      </c>
      <c r="D429" s="1110">
        <v>100</v>
      </c>
      <c r="E429" s="447">
        <v>133</v>
      </c>
      <c r="F429" s="214">
        <f t="shared" si="32"/>
        <v>133</v>
      </c>
      <c r="G429" s="214">
        <f t="shared" si="33"/>
        <v>133</v>
      </c>
      <c r="H429" s="254"/>
    </row>
    <row r="431" spans="1:8" ht="13" thickBot="1"/>
    <row r="432" spans="1:8" ht="63" customHeight="1" thickBot="1">
      <c r="A432" s="3010" t="s">
        <v>11107</v>
      </c>
      <c r="B432" s="3011"/>
      <c r="C432" s="3011"/>
      <c r="D432" s="3011"/>
      <c r="E432" s="3011"/>
      <c r="F432" s="3011"/>
      <c r="G432" s="3011"/>
      <c r="H432" s="3012"/>
    </row>
    <row r="433" spans="1:8" ht="21">
      <c r="A433" s="226" t="s">
        <v>1013</v>
      </c>
      <c r="B433" s="342" t="s">
        <v>2515</v>
      </c>
      <c r="C433" s="373" t="s">
        <v>3738</v>
      </c>
      <c r="D433" s="373" t="s">
        <v>2923</v>
      </c>
      <c r="E433" s="940" t="s">
        <v>3737</v>
      </c>
      <c r="F433" s="159" t="s">
        <v>2578</v>
      </c>
      <c r="G433" s="2873" t="s">
        <v>493</v>
      </c>
      <c r="H433" s="160" t="s">
        <v>4003</v>
      </c>
    </row>
    <row r="434" spans="1:8" ht="13" thickBot="1">
      <c r="A434" s="226"/>
      <c r="B434" s="342"/>
      <c r="C434" s="373" t="s">
        <v>3036</v>
      </c>
      <c r="D434" s="374" t="s">
        <v>2428</v>
      </c>
      <c r="E434" s="437" t="s">
        <v>264</v>
      </c>
      <c r="F434" s="152">
        <f>'Заказ, cкидки и курсы валют'!$I$12</f>
        <v>0</v>
      </c>
      <c r="G434" s="2869"/>
      <c r="H434" s="252"/>
    </row>
    <row r="435" spans="1:8" ht="13">
      <c r="A435" s="1104" t="s">
        <v>11108</v>
      </c>
      <c r="B435" s="1105"/>
      <c r="C435" s="1105">
        <v>15</v>
      </c>
      <c r="D435" s="1105">
        <v>100</v>
      </c>
      <c r="E435" s="447">
        <v>800.8</v>
      </c>
      <c r="F435" s="862">
        <f>ROUND(E435*(1-$F$10),2)</f>
        <v>800.8</v>
      </c>
      <c r="G435" s="862">
        <f>F435</f>
        <v>800.8</v>
      </c>
      <c r="H435" s="375"/>
    </row>
    <row r="1475" spans="6:6">
      <c r="F1475">
        <f>$E$1475*(1-$F$1461)</f>
        <v>0</v>
      </c>
    </row>
  </sheetData>
  <mergeCells count="22">
    <mergeCell ref="G125:G126"/>
    <mergeCell ref="A419:H419"/>
    <mergeCell ref="G420:G421"/>
    <mergeCell ref="A432:H432"/>
    <mergeCell ref="G433:G434"/>
    <mergeCell ref="G412:G413"/>
    <mergeCell ref="I1:K1"/>
    <mergeCell ref="G393:G394"/>
    <mergeCell ref="G95:G96"/>
    <mergeCell ref="G331:G332"/>
    <mergeCell ref="G361:G362"/>
    <mergeCell ref="G155:G156"/>
    <mergeCell ref="G182:G183"/>
    <mergeCell ref="A1:H1"/>
    <mergeCell ref="G377:G378"/>
    <mergeCell ref="G211:G212"/>
    <mergeCell ref="G241:G242"/>
    <mergeCell ref="G271:G272"/>
    <mergeCell ref="G301:G302"/>
    <mergeCell ref="G9:G10"/>
    <mergeCell ref="G35:G36"/>
    <mergeCell ref="G65:G66"/>
  </mergeCells>
  <phoneticPr fontId="0" type="noConversion"/>
  <hyperlinks>
    <hyperlink ref="A1:H1" location="ОГЛАВЛЕНИЕ!R1C1" display="Нажмите ЗДЕСЬ для возврата в оглавление 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10" fitToWidth="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3">
    <tabColor indexed="57"/>
  </sheetPr>
  <dimension ref="A1:P1401"/>
  <sheetViews>
    <sheetView workbookViewId="0">
      <pane xSplit="8" ySplit="1" topLeftCell="I2" activePane="bottomRight" state="frozen"/>
      <selection pane="topRight" activeCell="J1" sqref="J1"/>
      <selection pane="bottomLeft" activeCell="A2" sqref="A2"/>
      <selection pane="bottomRight" activeCell="H236" sqref="H236"/>
    </sheetView>
  </sheetViews>
  <sheetFormatPr defaultRowHeight="12.5"/>
  <cols>
    <col min="1" max="1" width="14.453125" customWidth="1"/>
    <col min="2" max="2" width="24.26953125" customWidth="1"/>
    <col min="3" max="3" width="11.453125" customWidth="1"/>
    <col min="4" max="4" width="10.54296875" customWidth="1"/>
    <col min="5" max="5" width="12.81640625" style="421" customWidth="1"/>
    <col min="6" max="6" width="9.453125" style="21" customWidth="1"/>
    <col min="7" max="7" width="13.1796875" style="21" customWidth="1"/>
    <col min="8" max="8" width="13.54296875" customWidth="1"/>
  </cols>
  <sheetData>
    <row r="1" spans="1:11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3019" t="s">
        <v>12704</v>
      </c>
      <c r="J1" s="3019"/>
      <c r="K1" s="3019"/>
    </row>
    <row r="2" spans="1:11" s="101" customFormat="1" ht="36" customHeight="1">
      <c r="A2" s="123" t="s">
        <v>3741</v>
      </c>
      <c r="B2" s="123"/>
      <c r="C2" s="123"/>
      <c r="D2" s="123"/>
      <c r="E2" s="424"/>
      <c r="F2" s="126"/>
      <c r="G2" s="127"/>
      <c r="H2" s="126"/>
    </row>
    <row r="3" spans="1:11" s="101" customFormat="1" ht="23.5" customHeight="1" thickBot="1">
      <c r="C3" s="102"/>
      <c r="D3" s="102"/>
      <c r="E3" s="1801"/>
      <c r="G3" s="105"/>
    </row>
    <row r="4" spans="1:11" s="101" customFormat="1" ht="27.25" customHeight="1">
      <c r="A4" s="229"/>
      <c r="B4" s="209" t="s">
        <v>9827</v>
      </c>
      <c r="C4" s="679"/>
      <c r="D4" s="680"/>
      <c r="E4" s="1802"/>
      <c r="F4" s="680"/>
      <c r="G4" s="681"/>
      <c r="H4" s="108"/>
    </row>
    <row r="5" spans="1:11" s="101" customFormat="1" ht="16.5" customHeight="1">
      <c r="A5" s="232"/>
      <c r="B5" s="682" t="s">
        <v>9845</v>
      </c>
      <c r="C5" s="682"/>
      <c r="D5" s="682"/>
      <c r="E5" s="1803"/>
      <c r="F5" s="683"/>
      <c r="G5" s="683"/>
      <c r="H5" s="240"/>
    </row>
    <row r="6" spans="1:11" ht="13">
      <c r="A6" s="236"/>
      <c r="B6" s="237"/>
      <c r="C6" s="144"/>
      <c r="D6" s="144"/>
      <c r="E6" s="430"/>
      <c r="F6" s="133"/>
      <c r="G6" s="235"/>
      <c r="H6" s="240"/>
    </row>
    <row r="7" spans="1:11" ht="13.5" thickBot="1">
      <c r="A7" s="238"/>
      <c r="B7" s="239"/>
      <c r="C7" s="145"/>
      <c r="D7" s="145"/>
      <c r="E7" s="431"/>
      <c r="F7" s="74"/>
      <c r="G7" s="135"/>
      <c r="H7" s="136"/>
    </row>
    <row r="8" spans="1:11" ht="35.25" customHeight="1">
      <c r="A8" s="156" t="s">
        <v>1013</v>
      </c>
      <c r="B8" s="312" t="s">
        <v>10892</v>
      </c>
      <c r="C8" s="373" t="s">
        <v>665</v>
      </c>
      <c r="D8" s="373" t="s">
        <v>2923</v>
      </c>
      <c r="E8" s="940" t="s">
        <v>10034</v>
      </c>
      <c r="F8" s="336" t="s">
        <v>2578</v>
      </c>
      <c r="G8" s="1118" t="s">
        <v>493</v>
      </c>
      <c r="H8" s="160" t="s">
        <v>4003</v>
      </c>
    </row>
    <row r="9" spans="1:11" ht="18.75" customHeight="1" thickBot="1">
      <c r="A9" s="156"/>
      <c r="B9" s="312"/>
      <c r="C9" s="373" t="s">
        <v>9838</v>
      </c>
      <c r="D9" s="374" t="s">
        <v>2428</v>
      </c>
      <c r="E9" s="437" t="s">
        <v>264</v>
      </c>
      <c r="F9" s="267">
        <f>'Заказ, cкидки и курсы валют'!$I$12</f>
        <v>0</v>
      </c>
      <c r="G9" s="1119"/>
      <c r="H9" s="252"/>
    </row>
    <row r="10" spans="1:11" ht="13.5" thickBot="1">
      <c r="A10" s="1776">
        <v>20030</v>
      </c>
      <c r="B10" s="1777" t="s">
        <v>9828</v>
      </c>
      <c r="C10" s="1112">
        <v>590</v>
      </c>
      <c r="D10" s="1778">
        <v>1</v>
      </c>
      <c r="E10" s="447">
        <v>1746.8</v>
      </c>
      <c r="F10" s="1154">
        <f>ROUND(E10*(1-$F$41),2)</f>
        <v>1746.8</v>
      </c>
      <c r="G10" s="1154">
        <f>F10</f>
        <v>1746.8</v>
      </c>
      <c r="H10" s="1779"/>
      <c r="J10" s="447"/>
    </row>
    <row r="11" spans="1:11" s="101" customFormat="1" ht="23.5" customHeight="1" thickBot="1">
      <c r="C11" s="102"/>
      <c r="D11" s="102"/>
      <c r="E11" s="1801"/>
      <c r="G11" s="105"/>
      <c r="J11" s="447"/>
    </row>
    <row r="12" spans="1:11" s="101" customFormat="1" ht="27.25" customHeight="1">
      <c r="A12" s="229"/>
      <c r="B12" s="209" t="s">
        <v>9829</v>
      </c>
      <c r="C12" s="679"/>
      <c r="D12" s="680"/>
      <c r="E12" s="1802"/>
      <c r="F12" s="680"/>
      <c r="G12" s="681"/>
      <c r="H12" s="108"/>
      <c r="J12" s="447"/>
    </row>
    <row r="13" spans="1:11" s="101" customFormat="1" ht="16.5" customHeight="1">
      <c r="A13" s="232"/>
      <c r="B13" s="682" t="s">
        <v>9830</v>
      </c>
      <c r="C13" s="682"/>
      <c r="D13" s="682"/>
      <c r="E13" s="1803"/>
      <c r="F13" s="683"/>
      <c r="G13" s="683"/>
      <c r="H13" s="240"/>
      <c r="J13" s="447"/>
    </row>
    <row r="14" spans="1:11" ht="13">
      <c r="A14" s="236"/>
      <c r="B14" s="237"/>
      <c r="C14" s="144"/>
      <c r="D14" s="144"/>
      <c r="E14" s="430"/>
      <c r="F14" s="133"/>
      <c r="G14" s="235"/>
      <c r="H14" s="240"/>
      <c r="J14" s="447"/>
    </row>
    <row r="15" spans="1:11" ht="13.5" thickBot="1">
      <c r="A15" s="238"/>
      <c r="B15" s="239"/>
      <c r="C15" s="145"/>
      <c r="D15" s="145"/>
      <c r="E15" s="431"/>
      <c r="F15" s="74"/>
      <c r="G15" s="135"/>
      <c r="H15" s="136"/>
      <c r="J15" s="447"/>
    </row>
    <row r="16" spans="1:11" ht="35.25" customHeight="1">
      <c r="A16" s="156" t="s">
        <v>1013</v>
      </c>
      <c r="B16" s="312" t="s">
        <v>10892</v>
      </c>
      <c r="C16" s="373" t="s">
        <v>665</v>
      </c>
      <c r="D16" s="373" t="s">
        <v>2923</v>
      </c>
      <c r="E16" s="940" t="s">
        <v>10034</v>
      </c>
      <c r="F16" s="336" t="s">
        <v>2578</v>
      </c>
      <c r="G16" s="1118" t="s">
        <v>493</v>
      </c>
      <c r="H16" s="160" t="s">
        <v>4003</v>
      </c>
      <c r="J16" s="447"/>
    </row>
    <row r="17" spans="1:10" ht="18.75" customHeight="1" thickBot="1">
      <c r="A17" s="156"/>
      <c r="B17" s="312"/>
      <c r="C17" s="373" t="s">
        <v>9838</v>
      </c>
      <c r="D17" s="374" t="s">
        <v>2428</v>
      </c>
      <c r="E17" s="437" t="s">
        <v>264</v>
      </c>
      <c r="F17" s="267">
        <f>'Заказ, cкидки и курсы валют'!$I$12</f>
        <v>0</v>
      </c>
      <c r="G17" s="1119"/>
      <c r="H17" s="252"/>
      <c r="J17" s="447"/>
    </row>
    <row r="18" spans="1:10" ht="13.5" thickBot="1">
      <c r="A18" s="1776">
        <v>20050</v>
      </c>
      <c r="B18" s="1777" t="s">
        <v>9831</v>
      </c>
      <c r="C18" s="1112">
        <v>587</v>
      </c>
      <c r="D18" s="1778">
        <v>1</v>
      </c>
      <c r="E18" s="2193">
        <v>2104</v>
      </c>
      <c r="F18" s="1154">
        <f>ROUND(E18*(1-$F$41),2)</f>
        <v>2104</v>
      </c>
      <c r="G18" s="1154">
        <f>F18</f>
        <v>2104</v>
      </c>
      <c r="H18" s="1779"/>
      <c r="J18" s="447"/>
    </row>
    <row r="19" spans="1:10" s="101" customFormat="1" ht="23.5" customHeight="1" thickBot="1">
      <c r="C19" s="102"/>
      <c r="D19" s="102"/>
      <c r="E19" s="1801"/>
      <c r="G19" s="105"/>
      <c r="J19" s="447"/>
    </row>
    <row r="20" spans="1:10" s="101" customFormat="1" ht="27.25" customHeight="1">
      <c r="A20" s="229"/>
      <c r="B20" s="209" t="s">
        <v>9832</v>
      </c>
      <c r="C20" s="679"/>
      <c r="D20" s="680"/>
      <c r="E20" s="1802"/>
      <c r="F20" s="680"/>
      <c r="G20" s="681"/>
      <c r="H20" s="108"/>
      <c r="J20" s="447"/>
    </row>
    <row r="21" spans="1:10" s="101" customFormat="1" ht="16.5" customHeight="1">
      <c r="A21" s="232"/>
      <c r="B21" s="682" t="s">
        <v>9833</v>
      </c>
      <c r="C21" s="682"/>
      <c r="D21" s="682"/>
      <c r="E21" s="1803"/>
      <c r="F21" s="683"/>
      <c r="G21" s="683"/>
      <c r="H21" s="240"/>
      <c r="J21" s="447"/>
    </row>
    <row r="22" spans="1:10" ht="13">
      <c r="A22" s="236"/>
      <c r="B22" s="237"/>
      <c r="C22" s="144"/>
      <c r="D22" s="144"/>
      <c r="E22" s="430"/>
      <c r="F22" s="133"/>
      <c r="G22" s="235"/>
      <c r="H22" s="240"/>
      <c r="J22" s="447"/>
    </row>
    <row r="23" spans="1:10" ht="13.5" thickBot="1">
      <c r="A23" s="238"/>
      <c r="B23" s="239"/>
      <c r="C23" s="145"/>
      <c r="D23" s="145"/>
      <c r="E23" s="431"/>
      <c r="F23" s="74"/>
      <c r="G23" s="135"/>
      <c r="H23" s="136"/>
      <c r="J23" s="447"/>
    </row>
    <row r="24" spans="1:10" ht="35.25" customHeight="1">
      <c r="A24" s="156" t="s">
        <v>1013</v>
      </c>
      <c r="B24" s="312" t="s">
        <v>10892</v>
      </c>
      <c r="C24" s="373" t="s">
        <v>665</v>
      </c>
      <c r="D24" s="373" t="s">
        <v>2923</v>
      </c>
      <c r="E24" s="940" t="s">
        <v>10034</v>
      </c>
      <c r="F24" s="336" t="s">
        <v>2578</v>
      </c>
      <c r="G24" s="1118" t="s">
        <v>493</v>
      </c>
      <c r="H24" s="160" t="s">
        <v>4003</v>
      </c>
      <c r="J24" s="447"/>
    </row>
    <row r="25" spans="1:10" ht="18.75" customHeight="1" thickBot="1">
      <c r="A25" s="156"/>
      <c r="B25" s="312"/>
      <c r="C25" s="373" t="s">
        <v>9838</v>
      </c>
      <c r="D25" s="374" t="s">
        <v>2428</v>
      </c>
      <c r="E25" s="437" t="s">
        <v>264</v>
      </c>
      <c r="F25" s="267">
        <f>'Заказ, cкидки и курсы валют'!$I$12</f>
        <v>0</v>
      </c>
      <c r="G25" s="1119"/>
      <c r="H25" s="252"/>
      <c r="J25" s="447"/>
    </row>
    <row r="26" spans="1:10" ht="13.5" thickBot="1">
      <c r="A26" s="1776">
        <v>20031</v>
      </c>
      <c r="B26" s="1777" t="s">
        <v>9834</v>
      </c>
      <c r="C26" s="1112">
        <v>590</v>
      </c>
      <c r="D26" s="1778">
        <v>1</v>
      </c>
      <c r="E26" s="2193">
        <v>2513</v>
      </c>
      <c r="F26" s="1154">
        <f>ROUND(E26*(1-$F$41),2)</f>
        <v>2513</v>
      </c>
      <c r="G26" s="1154">
        <f>F26</f>
        <v>2513</v>
      </c>
      <c r="H26" s="1779"/>
      <c r="J26" s="447"/>
    </row>
    <row r="27" spans="1:10" s="101" customFormat="1" ht="23.5" customHeight="1" thickBot="1">
      <c r="C27" s="102"/>
      <c r="D27" s="102"/>
      <c r="E27" s="1801"/>
      <c r="G27" s="105"/>
      <c r="J27" s="447"/>
    </row>
    <row r="28" spans="1:10" s="101" customFormat="1" ht="27.25" customHeight="1">
      <c r="A28" s="229"/>
      <c r="B28" s="209" t="s">
        <v>9835</v>
      </c>
      <c r="C28" s="679"/>
      <c r="D28" s="680"/>
      <c r="E28" s="1802"/>
      <c r="F28" s="680"/>
      <c r="G28" s="681"/>
      <c r="H28" s="108"/>
      <c r="J28" s="447"/>
    </row>
    <row r="29" spans="1:10" s="101" customFormat="1" ht="16.5" customHeight="1">
      <c r="A29" s="232"/>
      <c r="B29" s="682" t="s">
        <v>9836</v>
      </c>
      <c r="C29" s="682"/>
      <c r="D29" s="682"/>
      <c r="E29" s="1803"/>
      <c r="F29" s="683"/>
      <c r="G29" s="683"/>
      <c r="H29" s="240"/>
      <c r="J29" s="447"/>
    </row>
    <row r="30" spans="1:10" ht="13">
      <c r="A30" s="236"/>
      <c r="B30" s="237"/>
      <c r="C30" s="144"/>
      <c r="D30" s="144"/>
      <c r="E30" s="430"/>
      <c r="F30" s="133"/>
      <c r="G30" s="235"/>
      <c r="H30" s="240"/>
      <c r="J30" s="447"/>
    </row>
    <row r="31" spans="1:10" ht="13.5" thickBot="1">
      <c r="A31" s="238"/>
      <c r="B31" s="239"/>
      <c r="C31" s="145"/>
      <c r="D31" s="145"/>
      <c r="E31" s="431"/>
      <c r="F31" s="74"/>
      <c r="G31" s="135"/>
      <c r="H31" s="136"/>
      <c r="J31" s="447"/>
    </row>
    <row r="32" spans="1:10" ht="35.25" customHeight="1">
      <c r="A32" s="156" t="s">
        <v>1013</v>
      </c>
      <c r="B32" s="312" t="s">
        <v>10892</v>
      </c>
      <c r="C32" s="373" t="s">
        <v>665</v>
      </c>
      <c r="D32" s="373" t="s">
        <v>2923</v>
      </c>
      <c r="E32" s="940" t="s">
        <v>10034</v>
      </c>
      <c r="F32" s="336" t="s">
        <v>2578</v>
      </c>
      <c r="G32" s="1118" t="s">
        <v>493</v>
      </c>
      <c r="H32" s="160" t="s">
        <v>4003</v>
      </c>
      <c r="J32" s="447"/>
    </row>
    <row r="33" spans="1:10" ht="18.75" customHeight="1" thickBot="1">
      <c r="A33" s="156"/>
      <c r="B33" s="312"/>
      <c r="C33" s="373" t="s">
        <v>9838</v>
      </c>
      <c r="D33" s="374" t="s">
        <v>2428</v>
      </c>
      <c r="E33" s="437" t="s">
        <v>264</v>
      </c>
      <c r="F33" s="267">
        <f>'Заказ, cкидки и курсы валют'!$I$12</f>
        <v>0</v>
      </c>
      <c r="G33" s="1119"/>
      <c r="H33" s="252"/>
      <c r="J33" s="447"/>
    </row>
    <row r="34" spans="1:10" ht="13.5" thickBot="1">
      <c r="A34" s="1776">
        <v>21030</v>
      </c>
      <c r="B34" s="1777" t="s">
        <v>9837</v>
      </c>
      <c r="C34" s="1112">
        <v>600</v>
      </c>
      <c r="D34" s="1778">
        <v>1</v>
      </c>
      <c r="E34" s="2193">
        <v>1226.0999999999999</v>
      </c>
      <c r="F34" s="1154">
        <f>ROUND(E34*(1-$F$41),2)</f>
        <v>1226.0999999999999</v>
      </c>
      <c r="G34" s="1154">
        <f>F34</f>
        <v>1226.0999999999999</v>
      </c>
      <c r="H34" s="1779"/>
      <c r="J34" s="447"/>
    </row>
    <row r="35" spans="1:10" s="101" customFormat="1" ht="23.5" customHeight="1" thickBot="1">
      <c r="C35" s="102"/>
      <c r="D35" s="102"/>
      <c r="E35" s="1801"/>
      <c r="G35" s="105"/>
      <c r="J35" s="447"/>
    </row>
    <row r="36" spans="1:10" s="101" customFormat="1" ht="27.25" customHeight="1">
      <c r="A36" s="229"/>
      <c r="B36" s="209" t="s">
        <v>5814</v>
      </c>
      <c r="C36" s="679"/>
      <c r="D36" s="680"/>
      <c r="E36" s="1802"/>
      <c r="F36" s="680"/>
      <c r="G36" s="681"/>
      <c r="H36" s="108"/>
      <c r="J36" s="447"/>
    </row>
    <row r="37" spans="1:10" s="101" customFormat="1" ht="16.5" customHeight="1">
      <c r="A37" s="232"/>
      <c r="B37" s="682" t="s">
        <v>5813</v>
      </c>
      <c r="C37" s="682"/>
      <c r="D37" s="682"/>
      <c r="E37" s="1803"/>
      <c r="F37" s="683"/>
      <c r="G37" s="683"/>
      <c r="H37" s="240"/>
      <c r="J37" s="447"/>
    </row>
    <row r="38" spans="1:10" ht="13">
      <c r="A38" s="236"/>
      <c r="B38" s="237"/>
      <c r="C38" s="144"/>
      <c r="D38" s="144"/>
      <c r="E38" s="430"/>
      <c r="F38" s="133"/>
      <c r="G38" s="235"/>
      <c r="H38" s="240"/>
      <c r="J38" s="447"/>
    </row>
    <row r="39" spans="1:10" ht="13.5" thickBot="1">
      <c r="A39" s="238"/>
      <c r="B39" s="239"/>
      <c r="C39" s="145"/>
      <c r="D39" s="145"/>
      <c r="E39" s="431"/>
      <c r="F39" s="74"/>
      <c r="G39" s="135"/>
      <c r="H39" s="136"/>
      <c r="J39" s="447"/>
    </row>
    <row r="40" spans="1:10" ht="35.25" customHeight="1">
      <c r="A40" s="156" t="s">
        <v>1013</v>
      </c>
      <c r="B40" s="312" t="s">
        <v>10892</v>
      </c>
      <c r="C40" s="373" t="s">
        <v>665</v>
      </c>
      <c r="D40" s="373" t="s">
        <v>2923</v>
      </c>
      <c r="E40" s="940" t="s">
        <v>10034</v>
      </c>
      <c r="F40" s="336" t="s">
        <v>2578</v>
      </c>
      <c r="G40" s="1118" t="s">
        <v>493</v>
      </c>
      <c r="H40" s="160" t="s">
        <v>4003</v>
      </c>
      <c r="J40" s="447"/>
    </row>
    <row r="41" spans="1:10" ht="18.75" customHeight="1" thickBot="1">
      <c r="A41" s="156"/>
      <c r="B41" s="312"/>
      <c r="C41" s="373" t="s">
        <v>9838</v>
      </c>
      <c r="D41" s="374" t="s">
        <v>2428</v>
      </c>
      <c r="E41" s="437" t="s">
        <v>264</v>
      </c>
      <c r="F41" s="267">
        <f>'Заказ, cкидки и курсы валют'!$I$12</f>
        <v>0</v>
      </c>
      <c r="G41" s="1119"/>
      <c r="H41" s="252"/>
      <c r="J41" s="447"/>
    </row>
    <row r="42" spans="1:10" ht="13">
      <c r="A42" s="2691" t="s">
        <v>5815</v>
      </c>
      <c r="B42" s="2692" t="s">
        <v>5817</v>
      </c>
      <c r="C42" s="2689">
        <v>580</v>
      </c>
      <c r="D42" s="1336">
        <v>1</v>
      </c>
      <c r="E42" s="2093">
        <v>1651</v>
      </c>
      <c r="F42" s="2684">
        <f>ROUND(E42*(1-$F$41),2)</f>
        <v>1651</v>
      </c>
      <c r="G42" s="2684">
        <f>F42</f>
        <v>1651</v>
      </c>
      <c r="H42" s="2686"/>
      <c r="J42" s="447"/>
    </row>
    <row r="43" spans="1:10" ht="13.5" thickBot="1">
      <c r="A43" s="1080" t="s">
        <v>5816</v>
      </c>
      <c r="B43" s="954" t="s">
        <v>5818</v>
      </c>
      <c r="C43" s="213">
        <v>702</v>
      </c>
      <c r="D43" s="1337">
        <v>1</v>
      </c>
      <c r="E43" s="2013">
        <v>2261</v>
      </c>
      <c r="F43" s="1129">
        <f>ROUND(E43*(1-$F$41),2)</f>
        <v>2261</v>
      </c>
      <c r="G43" s="1129">
        <f>F43</f>
        <v>2261</v>
      </c>
      <c r="H43" s="170"/>
      <c r="J43" s="447"/>
    </row>
    <row r="44" spans="1:10" ht="20.5" thickBot="1">
      <c r="A44" s="110"/>
      <c r="B44" s="110"/>
      <c r="C44" s="110"/>
      <c r="D44" s="110"/>
      <c r="E44" s="720"/>
      <c r="F44" s="110"/>
      <c r="G44" s="110"/>
      <c r="H44" s="110"/>
      <c r="J44" s="447"/>
    </row>
    <row r="45" spans="1:10" ht="30">
      <c r="A45" s="229"/>
      <c r="B45" s="209" t="s">
        <v>5819</v>
      </c>
      <c r="C45" s="679"/>
      <c r="D45" s="680"/>
      <c r="E45" s="1802"/>
      <c r="F45" s="680"/>
      <c r="G45" s="681"/>
      <c r="H45" s="108"/>
      <c r="J45" s="447"/>
    </row>
    <row r="46" spans="1:10" ht="30">
      <c r="A46" s="232"/>
      <c r="B46" s="682" t="s">
        <v>5820</v>
      </c>
      <c r="C46" s="682"/>
      <c r="D46" s="682"/>
      <c r="E46" s="1803"/>
      <c r="F46" s="683"/>
      <c r="G46" s="683"/>
      <c r="H46" s="240"/>
      <c r="J46" s="447"/>
    </row>
    <row r="47" spans="1:10" ht="13">
      <c r="A47" s="236"/>
      <c r="B47" s="237"/>
      <c r="C47" s="144"/>
      <c r="D47" s="144"/>
      <c r="E47" s="430"/>
      <c r="F47" s="133"/>
      <c r="G47" s="235"/>
      <c r="H47" s="240"/>
      <c r="J47" s="447"/>
    </row>
    <row r="48" spans="1:10" ht="13.5" thickBot="1">
      <c r="A48" s="238"/>
      <c r="B48" s="239"/>
      <c r="C48" s="145"/>
      <c r="D48" s="145"/>
      <c r="E48" s="431"/>
      <c r="F48" s="74"/>
      <c r="G48" s="135"/>
      <c r="H48" s="136"/>
      <c r="J48" s="447"/>
    </row>
    <row r="49" spans="1:10" ht="30.5" thickBot="1">
      <c r="A49" s="156" t="s">
        <v>1013</v>
      </c>
      <c r="B49" s="312" t="s">
        <v>10892</v>
      </c>
      <c r="C49" s="373" t="s">
        <v>665</v>
      </c>
      <c r="D49" s="373" t="s">
        <v>2923</v>
      </c>
      <c r="E49" s="1804" t="s">
        <v>10034</v>
      </c>
      <c r="F49" s="336" t="s">
        <v>2578</v>
      </c>
      <c r="G49" s="1118" t="s">
        <v>493</v>
      </c>
      <c r="H49" s="160" t="s">
        <v>4003</v>
      </c>
      <c r="J49" s="447"/>
    </row>
    <row r="50" spans="1:10" ht="13.5" thickBot="1">
      <c r="A50" s="149"/>
      <c r="B50" s="151"/>
      <c r="C50" s="918" t="s">
        <v>9838</v>
      </c>
      <c r="D50" s="306" t="s">
        <v>2428</v>
      </c>
      <c r="E50" s="660" t="s">
        <v>264</v>
      </c>
      <c r="F50" s="152">
        <f>'Заказ, cкидки и курсы валют'!$I$12</f>
        <v>0</v>
      </c>
      <c r="G50" s="769"/>
      <c r="H50" s="147"/>
      <c r="J50" s="447"/>
    </row>
    <row r="51" spans="1:10" ht="18.75" customHeight="1">
      <c r="A51" s="2008" t="s">
        <v>5821</v>
      </c>
      <c r="B51" s="2009" t="s">
        <v>5822</v>
      </c>
      <c r="C51" s="2010">
        <v>702</v>
      </c>
      <c r="D51" s="2010">
        <v>1</v>
      </c>
      <c r="E51" s="447">
        <v>3713.22</v>
      </c>
      <c r="F51" s="2011">
        <f>ROUND(E51*(1-$F$41),2)</f>
        <v>3713.22</v>
      </c>
      <c r="G51" s="2011">
        <f>F51</f>
        <v>3713.22</v>
      </c>
      <c r="H51" s="2022"/>
      <c r="J51" s="447"/>
    </row>
    <row r="52" spans="1:10" ht="18.75" customHeight="1" thickBot="1">
      <c r="A52" s="2020" t="s">
        <v>11667</v>
      </c>
      <c r="B52" s="954" t="s">
        <v>11668</v>
      </c>
      <c r="C52" s="2021">
        <v>570</v>
      </c>
      <c r="D52" s="213">
        <v>1</v>
      </c>
      <c r="E52" s="2012">
        <v>2784.6</v>
      </c>
      <c r="F52" s="1129">
        <f>ROUND(E52*(1-$F$41),2)</f>
        <v>2784.6</v>
      </c>
      <c r="G52" s="1129">
        <f>F52</f>
        <v>2784.6</v>
      </c>
      <c r="H52" s="18"/>
      <c r="I52" s="620"/>
      <c r="J52" s="447"/>
    </row>
    <row r="53" spans="1:10" ht="16.5" customHeight="1" thickBot="1">
      <c r="H53" s="2023"/>
      <c r="J53" s="447"/>
    </row>
    <row r="54" spans="1:10" ht="21.75" customHeight="1">
      <c r="A54" s="229"/>
      <c r="B54" s="209" t="s">
        <v>5823</v>
      </c>
      <c r="C54" s="679"/>
      <c r="D54" s="680"/>
      <c r="E54" s="1802"/>
      <c r="F54" s="680"/>
      <c r="G54" s="681"/>
      <c r="H54" s="108"/>
      <c r="J54" s="447"/>
    </row>
    <row r="55" spans="1:10" ht="30">
      <c r="A55" s="232"/>
      <c r="B55" s="682" t="s">
        <v>5824</v>
      </c>
      <c r="C55" s="682"/>
      <c r="D55" s="682"/>
      <c r="E55" s="1803"/>
      <c r="F55" s="683"/>
      <c r="G55" s="683"/>
      <c r="H55" s="240"/>
      <c r="J55" s="447"/>
    </row>
    <row r="56" spans="1:10" ht="27.25" customHeight="1">
      <c r="A56" s="236"/>
      <c r="B56" s="237"/>
      <c r="C56" s="144"/>
      <c r="D56" s="144"/>
      <c r="E56" s="430"/>
      <c r="F56" s="133"/>
      <c r="G56" s="235"/>
      <c r="H56" s="240"/>
      <c r="J56" s="447"/>
    </row>
    <row r="57" spans="1:10" ht="18.75" customHeight="1" thickBot="1">
      <c r="A57" s="238"/>
      <c r="B57" s="239"/>
      <c r="C57" s="145"/>
      <c r="D57" s="145"/>
      <c r="E57" s="431"/>
      <c r="F57" s="74"/>
      <c r="G57" s="135"/>
      <c r="H57" s="136"/>
      <c r="J57" s="447"/>
    </row>
    <row r="58" spans="1:10" ht="36" customHeight="1" thickBot="1">
      <c r="A58" s="156" t="s">
        <v>1013</v>
      </c>
      <c r="B58" s="312" t="s">
        <v>10892</v>
      </c>
      <c r="C58" s="373" t="s">
        <v>665</v>
      </c>
      <c r="D58" s="373" t="s">
        <v>2923</v>
      </c>
      <c r="E58" s="1804" t="s">
        <v>10034</v>
      </c>
      <c r="F58" s="336" t="s">
        <v>2578</v>
      </c>
      <c r="G58" s="1118" t="s">
        <v>493</v>
      </c>
      <c r="H58" s="160" t="s">
        <v>4003</v>
      </c>
      <c r="J58" s="447"/>
    </row>
    <row r="59" spans="1:10" ht="13.5" thickBot="1">
      <c r="A59" s="149"/>
      <c r="B59" s="151"/>
      <c r="C59" s="918" t="s">
        <v>9838</v>
      </c>
      <c r="D59" s="306" t="s">
        <v>2428</v>
      </c>
      <c r="E59" s="660" t="s">
        <v>264</v>
      </c>
      <c r="F59" s="152">
        <f>'Заказ, cкидки и курсы валют'!$I$12</f>
        <v>0</v>
      </c>
      <c r="G59" s="769"/>
      <c r="H59" s="147"/>
      <c r="J59" s="447"/>
    </row>
    <row r="60" spans="1:10" ht="13.5" thickBot="1">
      <c r="A60" s="1780" t="s">
        <v>5825</v>
      </c>
      <c r="B60" s="1777" t="s">
        <v>5826</v>
      </c>
      <c r="C60" s="1112">
        <v>580</v>
      </c>
      <c r="D60" s="1112">
        <v>1</v>
      </c>
      <c r="E60" s="447">
        <v>2280.04</v>
      </c>
      <c r="F60" s="1154">
        <f>ROUND(E60*(1-$F$41),2)</f>
        <v>2280.04</v>
      </c>
      <c r="G60" s="1154">
        <f>F60</f>
        <v>2280.04</v>
      </c>
      <c r="H60" s="1779"/>
      <c r="J60" s="447"/>
    </row>
    <row r="61" spans="1:10" ht="13.5" thickBot="1">
      <c r="A61" s="2018" t="s">
        <v>11670</v>
      </c>
      <c r="B61" s="1777" t="s">
        <v>11671</v>
      </c>
      <c r="C61" s="1112">
        <v>810</v>
      </c>
      <c r="D61" s="2019">
        <v>1</v>
      </c>
      <c r="E61" s="2013">
        <v>2744.14</v>
      </c>
      <c r="F61" s="1154">
        <f>ROUND(E61*(1-$F$41),2)</f>
        <v>2744.14</v>
      </c>
      <c r="G61" s="1154">
        <f>F61</f>
        <v>2744.14</v>
      </c>
      <c r="H61" s="2017"/>
      <c r="J61" s="447"/>
    </row>
    <row r="62" spans="1:10" ht="13.5" thickBot="1">
      <c r="A62" s="2014"/>
      <c r="B62" s="2015"/>
      <c r="C62" s="1680"/>
      <c r="D62" s="1680"/>
      <c r="E62" s="447"/>
      <c r="F62" s="2016"/>
      <c r="G62" s="2016"/>
      <c r="H62" s="648"/>
      <c r="J62" s="447"/>
    </row>
    <row r="63" spans="1:10" ht="30">
      <c r="A63" s="229"/>
      <c r="B63" s="209" t="s">
        <v>5827</v>
      </c>
      <c r="C63" s="679"/>
      <c r="D63" s="680"/>
      <c r="E63" s="1802"/>
      <c r="F63" s="680"/>
      <c r="G63" s="681"/>
      <c r="H63" s="108"/>
      <c r="J63" s="447"/>
    </row>
    <row r="64" spans="1:10" ht="30">
      <c r="A64" s="232"/>
      <c r="B64" s="682" t="s">
        <v>5828</v>
      </c>
      <c r="C64" s="682"/>
      <c r="D64" s="682"/>
      <c r="E64" s="1803"/>
      <c r="F64" s="683"/>
      <c r="G64" s="683"/>
      <c r="H64" s="240"/>
      <c r="J64" s="447"/>
    </row>
    <row r="65" spans="1:10" ht="13">
      <c r="A65" s="236"/>
      <c r="B65" s="237"/>
      <c r="C65" s="144"/>
      <c r="D65" s="144"/>
      <c r="E65" s="430"/>
      <c r="F65" s="133"/>
      <c r="G65" s="235"/>
      <c r="H65" s="240"/>
      <c r="J65" s="447"/>
    </row>
    <row r="66" spans="1:10" ht="22.4" customHeight="1" thickBot="1">
      <c r="A66" s="238"/>
      <c r="B66" s="239"/>
      <c r="C66" s="145"/>
      <c r="D66" s="145"/>
      <c r="E66" s="431"/>
      <c r="F66" s="74"/>
      <c r="G66" s="135"/>
      <c r="H66" s="136"/>
      <c r="J66" s="447"/>
    </row>
    <row r="67" spans="1:10" s="114" customFormat="1" ht="30.5" thickBot="1">
      <c r="A67" s="2081" t="s">
        <v>1013</v>
      </c>
      <c r="B67" s="2082" t="s">
        <v>10892</v>
      </c>
      <c r="C67" s="2083" t="s">
        <v>665</v>
      </c>
      <c r="D67" s="2083" t="s">
        <v>2923</v>
      </c>
      <c r="E67" s="2084" t="s">
        <v>10034</v>
      </c>
      <c r="F67" s="2085" t="s">
        <v>2578</v>
      </c>
      <c r="G67" s="2086" t="s">
        <v>493</v>
      </c>
      <c r="H67" s="2087" t="s">
        <v>4003</v>
      </c>
      <c r="J67" s="447"/>
    </row>
    <row r="68" spans="1:10" ht="18.75" customHeight="1" thickBot="1">
      <c r="A68" s="2081"/>
      <c r="B68" s="2082"/>
      <c r="C68" s="2083" t="s">
        <v>9838</v>
      </c>
      <c r="D68" s="2088" t="s">
        <v>2428</v>
      </c>
      <c r="E68" s="660" t="s">
        <v>264</v>
      </c>
      <c r="F68" s="1317">
        <f>'Заказ, cкидки и курсы валют'!$I$12</f>
        <v>0</v>
      </c>
      <c r="G68" s="2089"/>
      <c r="H68" s="2090"/>
      <c r="J68" s="447"/>
    </row>
    <row r="69" spans="1:10" ht="13.5" customHeight="1">
      <c r="A69" s="1246" t="s">
        <v>5829</v>
      </c>
      <c r="B69" s="1333" t="s">
        <v>5831</v>
      </c>
      <c r="C69" s="1248">
        <v>580</v>
      </c>
      <c r="D69" s="1248">
        <v>1</v>
      </c>
      <c r="E69" s="2092">
        <v>5078.92</v>
      </c>
      <c r="F69" s="1391">
        <f>ROUND(E69*(1-$F$41),2)</f>
        <v>5078.92</v>
      </c>
      <c r="G69" s="1391">
        <f>F69</f>
        <v>5078.92</v>
      </c>
      <c r="H69" s="390"/>
      <c r="J69" s="447"/>
    </row>
    <row r="70" spans="1:10" ht="14.25" customHeight="1">
      <c r="A70" s="241" t="s">
        <v>5830</v>
      </c>
      <c r="B70" s="2077" t="s">
        <v>5832</v>
      </c>
      <c r="C70" s="2078">
        <v>702</v>
      </c>
      <c r="D70" s="2078">
        <v>1</v>
      </c>
      <c r="E70" s="2079">
        <v>7232.82</v>
      </c>
      <c r="F70" s="2080">
        <f>ROUND(E70*(1-$F$41),2)</f>
        <v>7232.82</v>
      </c>
      <c r="G70" s="2080">
        <f>F70</f>
        <v>7232.82</v>
      </c>
      <c r="H70" s="2091"/>
      <c r="J70" s="447"/>
    </row>
    <row r="71" spans="1:10" ht="14.25" customHeight="1" thickBot="1">
      <c r="A71" s="1080" t="s">
        <v>11835</v>
      </c>
      <c r="B71" s="954" t="s">
        <v>11836</v>
      </c>
      <c r="C71" s="954">
        <v>1170</v>
      </c>
      <c r="D71" s="213">
        <v>1</v>
      </c>
      <c r="E71" s="1822">
        <v>6145.16</v>
      </c>
      <c r="F71" s="1129">
        <f>ROUND(E71*(1-$F$41),2)</f>
        <v>6145.16</v>
      </c>
      <c r="G71" s="1129">
        <f>F71</f>
        <v>6145.16</v>
      </c>
      <c r="H71" s="170"/>
      <c r="J71" s="447"/>
    </row>
    <row r="72" spans="1:10" ht="18.75" customHeight="1" thickBot="1">
      <c r="J72" s="447"/>
    </row>
    <row r="73" spans="1:10" ht="16.5" customHeight="1">
      <c r="A73" s="229"/>
      <c r="B73" s="209" t="s">
        <v>5833</v>
      </c>
      <c r="C73" s="679"/>
      <c r="D73" s="680"/>
      <c r="E73" s="1802"/>
      <c r="F73" s="680"/>
      <c r="G73" s="681"/>
      <c r="H73" s="108"/>
      <c r="J73" s="447"/>
    </row>
    <row r="74" spans="1:10" ht="30">
      <c r="A74" s="232"/>
      <c r="B74" s="682" t="s">
        <v>5834</v>
      </c>
      <c r="C74" s="682"/>
      <c r="D74" s="682"/>
      <c r="E74" s="1803"/>
      <c r="F74" s="683"/>
      <c r="G74" s="683"/>
      <c r="H74" s="240"/>
      <c r="J74" s="447"/>
    </row>
    <row r="75" spans="1:10" ht="13">
      <c r="A75" s="236"/>
      <c r="B75" s="237"/>
      <c r="C75" s="144"/>
      <c r="D75" s="144"/>
      <c r="E75" s="430"/>
      <c r="F75" s="133"/>
      <c r="G75" s="235"/>
      <c r="H75" s="240"/>
      <c r="J75" s="447"/>
    </row>
    <row r="76" spans="1:10" ht="16.399999999999999" customHeight="1" thickBot="1">
      <c r="A76" s="238"/>
      <c r="B76" s="239"/>
      <c r="C76" s="145"/>
      <c r="D76" s="145"/>
      <c r="E76" s="431"/>
      <c r="F76" s="74"/>
      <c r="G76" s="135"/>
      <c r="H76" s="136"/>
      <c r="J76" s="447"/>
    </row>
    <row r="77" spans="1:10" ht="30">
      <c r="A77" s="148" t="s">
        <v>1013</v>
      </c>
      <c r="B77" s="371" t="s">
        <v>10892</v>
      </c>
      <c r="C77" s="969" t="s">
        <v>665</v>
      </c>
      <c r="D77" s="969" t="s">
        <v>2923</v>
      </c>
      <c r="E77" s="500" t="s">
        <v>10034</v>
      </c>
      <c r="F77" s="337" t="s">
        <v>2578</v>
      </c>
      <c r="G77" s="2096" t="s">
        <v>493</v>
      </c>
      <c r="H77" s="138" t="s">
        <v>4003</v>
      </c>
      <c r="J77" s="447"/>
    </row>
    <row r="78" spans="1:10" ht="13.5" thickBot="1">
      <c r="A78" s="149"/>
      <c r="B78" s="151"/>
      <c r="C78" s="918" t="s">
        <v>9838</v>
      </c>
      <c r="D78" s="306" t="s">
        <v>2428</v>
      </c>
      <c r="E78" s="433" t="s">
        <v>264</v>
      </c>
      <c r="F78" s="152">
        <f>'Заказ, cкидки и курсы валют'!$I$12</f>
        <v>0</v>
      </c>
      <c r="G78" s="769"/>
      <c r="H78" s="147"/>
      <c r="J78" s="447"/>
    </row>
    <row r="79" spans="1:10" ht="13">
      <c r="A79" s="1247" t="s">
        <v>11669</v>
      </c>
      <c r="B79" s="1333" t="s">
        <v>5836</v>
      </c>
      <c r="C79" s="1248">
        <v>400</v>
      </c>
      <c r="D79" s="1248">
        <v>1</v>
      </c>
      <c r="E79" s="2092">
        <v>2128</v>
      </c>
      <c r="F79" s="1391">
        <f>ROUND(E79*(1-$F$41),2)</f>
        <v>2128</v>
      </c>
      <c r="G79" s="1391">
        <f>F79</f>
        <v>2128</v>
      </c>
      <c r="H79" s="9"/>
      <c r="J79" s="447"/>
    </row>
    <row r="80" spans="1:10" ht="13">
      <c r="A80" s="2693" t="s">
        <v>5835</v>
      </c>
      <c r="B80" s="2077" t="s">
        <v>5836</v>
      </c>
      <c r="C80" s="2078">
        <v>580</v>
      </c>
      <c r="D80" s="2078">
        <v>1</v>
      </c>
      <c r="E80" s="2079">
        <v>2766.6143999999999</v>
      </c>
      <c r="F80" s="2080">
        <f>ROUND(E80*(1-$F$41),2)</f>
        <v>2766.61</v>
      </c>
      <c r="G80" s="2080">
        <f>F80</f>
        <v>2766.61</v>
      </c>
      <c r="H80" s="2122"/>
      <c r="J80" s="447"/>
    </row>
    <row r="81" spans="1:13" ht="13">
      <c r="A81" s="2693" t="s">
        <v>10024</v>
      </c>
      <c r="B81" s="2077" t="s">
        <v>5837</v>
      </c>
      <c r="C81" s="2078">
        <v>702</v>
      </c>
      <c r="D81" s="2078">
        <v>1</v>
      </c>
      <c r="E81" s="2079">
        <v>3612.84</v>
      </c>
      <c r="F81" s="2080">
        <f>ROUND(E81*(1-$F$41),2)</f>
        <v>3612.84</v>
      </c>
      <c r="G81" s="2080">
        <f>F81</f>
        <v>3612.84</v>
      </c>
      <c r="H81" s="2122"/>
      <c r="J81" s="447"/>
    </row>
    <row r="82" spans="1:13" ht="12" customHeight="1">
      <c r="J82" s="447"/>
    </row>
    <row r="83" spans="1:13" ht="12" customHeight="1">
      <c r="A83" s="1732"/>
      <c r="B83" s="1732"/>
      <c r="C83" s="1732"/>
      <c r="D83" s="1732"/>
      <c r="E83" s="1805"/>
      <c r="F83" s="1733"/>
      <c r="G83" s="1733"/>
      <c r="H83" s="1732"/>
      <c r="J83" s="447"/>
    </row>
    <row r="84" spans="1:13" ht="12" customHeight="1" thickBot="1">
      <c r="J84" s="447"/>
    </row>
    <row r="85" spans="1:13" ht="61.75" customHeight="1" thickBot="1">
      <c r="A85" s="3025" t="s">
        <v>10918</v>
      </c>
      <c r="B85" s="3026"/>
      <c r="C85" s="3026"/>
      <c r="D85" s="3026"/>
      <c r="E85" s="3026"/>
      <c r="F85" s="3026"/>
      <c r="G85" s="3026"/>
      <c r="H85" s="3027"/>
      <c r="J85" s="447"/>
    </row>
    <row r="86" spans="1:13" ht="12" hidden="1" customHeight="1" thickBot="1">
      <c r="J86" s="447"/>
    </row>
    <row r="87" spans="1:13" ht="32.5" customHeight="1">
      <c r="A87" s="3021" t="s">
        <v>1013</v>
      </c>
      <c r="B87" s="3023" t="s">
        <v>10892</v>
      </c>
      <c r="C87" s="969" t="s">
        <v>665</v>
      </c>
      <c r="D87" s="969" t="s">
        <v>2923</v>
      </c>
      <c r="E87" s="500" t="s">
        <v>10034</v>
      </c>
      <c r="F87" s="337" t="s">
        <v>2578</v>
      </c>
      <c r="G87" s="1737" t="s">
        <v>493</v>
      </c>
      <c r="H87" s="2874" t="s">
        <v>4003</v>
      </c>
      <c r="J87" s="447"/>
    </row>
    <row r="88" spans="1:13" ht="15" customHeight="1" thickBot="1">
      <c r="A88" s="3022"/>
      <c r="B88" s="3024"/>
      <c r="C88" s="918" t="s">
        <v>9838</v>
      </c>
      <c r="D88" s="306" t="s">
        <v>2428</v>
      </c>
      <c r="E88" s="1806" t="s">
        <v>264</v>
      </c>
      <c r="F88" s="1738">
        <f>'Заказ, cкидки и курсы валют'!$I$12</f>
        <v>0</v>
      </c>
      <c r="G88" s="769"/>
      <c r="H88" s="3020"/>
      <c r="J88" s="447"/>
    </row>
    <row r="89" spans="1:13" ht="15" customHeight="1">
      <c r="A89" s="2030" t="s">
        <v>11672</v>
      </c>
      <c r="B89" s="2031" t="s">
        <v>11673</v>
      </c>
      <c r="C89" s="2032">
        <v>130</v>
      </c>
      <c r="D89" s="2027">
        <v>10</v>
      </c>
      <c r="E89" s="2033">
        <v>2280.04</v>
      </c>
      <c r="F89" s="2025">
        <f t="shared" ref="F89:F94" si="0">ROUND(E89*(1-$F$41),2)</f>
        <v>2280.04</v>
      </c>
      <c r="G89" s="1341">
        <f t="shared" ref="G89:G94" si="1">F89</f>
        <v>2280.04</v>
      </c>
      <c r="H89" s="2024"/>
      <c r="J89" s="447"/>
    </row>
    <row r="90" spans="1:13" ht="12" customHeight="1">
      <c r="A90" s="1775" t="s">
        <v>10908</v>
      </c>
      <c r="B90" s="1014" t="s">
        <v>10915</v>
      </c>
      <c r="C90" s="2029">
        <v>160</v>
      </c>
      <c r="D90" s="2028">
        <v>10</v>
      </c>
      <c r="E90" s="2026">
        <v>2375.2399999999998</v>
      </c>
      <c r="F90" s="2025">
        <f t="shared" si="0"/>
        <v>2375.2399999999998</v>
      </c>
      <c r="G90" s="1341">
        <f t="shared" si="1"/>
        <v>2375.2399999999998</v>
      </c>
      <c r="H90" s="1775"/>
      <c r="J90" s="447"/>
    </row>
    <row r="91" spans="1:13" ht="12" customHeight="1">
      <c r="A91" s="15" t="s">
        <v>10909</v>
      </c>
      <c r="B91" s="96" t="s">
        <v>10913</v>
      </c>
      <c r="C91" s="15">
        <v>230</v>
      </c>
      <c r="D91" s="96">
        <v>10</v>
      </c>
      <c r="E91" s="447">
        <v>2508.52</v>
      </c>
      <c r="F91" s="451">
        <f t="shared" si="0"/>
        <v>2508.52</v>
      </c>
      <c r="G91" s="1734">
        <f t="shared" si="1"/>
        <v>2508.52</v>
      </c>
      <c r="H91" s="15"/>
      <c r="J91" s="447"/>
    </row>
    <row r="92" spans="1:13" ht="12" customHeight="1">
      <c r="A92" s="15" t="s">
        <v>10910</v>
      </c>
      <c r="B92" s="96" t="s">
        <v>10914</v>
      </c>
      <c r="C92" s="15">
        <v>400</v>
      </c>
      <c r="D92" s="96">
        <v>10</v>
      </c>
      <c r="E92" s="447">
        <v>2913.12</v>
      </c>
      <c r="F92" s="451">
        <f t="shared" si="0"/>
        <v>2913.12</v>
      </c>
      <c r="G92" s="1734">
        <f t="shared" si="1"/>
        <v>2913.12</v>
      </c>
      <c r="H92" s="15"/>
      <c r="J92" s="447"/>
    </row>
    <row r="93" spans="1:13" ht="12" customHeight="1">
      <c r="A93" s="455" t="s">
        <v>10911</v>
      </c>
      <c r="B93" s="400" t="s">
        <v>10916</v>
      </c>
      <c r="C93" s="455">
        <v>710</v>
      </c>
      <c r="D93" s="400">
        <v>6</v>
      </c>
      <c r="E93" s="447">
        <v>3650.92</v>
      </c>
      <c r="F93" s="1151">
        <f t="shared" si="0"/>
        <v>3650.92</v>
      </c>
      <c r="G93" s="1339">
        <f t="shared" si="1"/>
        <v>3650.92</v>
      </c>
      <c r="H93" s="455"/>
      <c r="J93" s="447"/>
      <c r="M93" s="1735"/>
    </row>
    <row r="94" spans="1:13" ht="12" customHeight="1">
      <c r="A94" s="15" t="s">
        <v>10912</v>
      </c>
      <c r="B94" s="96" t="s">
        <v>10917</v>
      </c>
      <c r="C94" s="15">
        <v>800</v>
      </c>
      <c r="D94" s="96">
        <v>6</v>
      </c>
      <c r="E94" s="447">
        <v>5376.42</v>
      </c>
      <c r="F94" s="1151">
        <f t="shared" si="0"/>
        <v>5376.42</v>
      </c>
      <c r="G94" s="1734">
        <f t="shared" si="1"/>
        <v>5376.42</v>
      </c>
      <c r="H94" s="15"/>
      <c r="J94" s="447"/>
    </row>
    <row r="95" spans="1:13" ht="16" customHeight="1" thickBot="1">
      <c r="J95" s="447"/>
    </row>
    <row r="96" spans="1:13" ht="17.25" customHeight="1">
      <c r="A96" s="3028" t="s">
        <v>10906</v>
      </c>
      <c r="B96" s="3029"/>
      <c r="C96" s="3029"/>
      <c r="D96" s="3029"/>
      <c r="E96" s="3029"/>
      <c r="F96" s="3029"/>
      <c r="G96" s="3029"/>
      <c r="H96" s="3029"/>
      <c r="J96" s="447"/>
    </row>
    <row r="97" spans="1:10" ht="24.75" customHeight="1">
      <c r="A97" s="3030"/>
      <c r="B97" s="3031"/>
      <c r="C97" s="3031"/>
      <c r="D97" s="3031"/>
      <c r="E97" s="3031"/>
      <c r="F97" s="3031"/>
      <c r="G97" s="3031"/>
      <c r="H97" s="3031"/>
      <c r="J97" s="447"/>
    </row>
    <row r="98" spans="1:10" ht="18.75" customHeight="1">
      <c r="A98" s="3030"/>
      <c r="B98" s="3031"/>
      <c r="C98" s="3031"/>
      <c r="D98" s="3031"/>
      <c r="E98" s="3031"/>
      <c r="F98" s="3031"/>
      <c r="G98" s="3031"/>
      <c r="H98" s="3031"/>
      <c r="J98" s="447"/>
    </row>
    <row r="99" spans="1:10" ht="17.25" customHeight="1" thickBot="1">
      <c r="A99" s="3032"/>
      <c r="B99" s="3033"/>
      <c r="C99" s="3033"/>
      <c r="D99" s="3033"/>
      <c r="E99" s="3033"/>
      <c r="F99" s="3033"/>
      <c r="G99" s="3033"/>
      <c r="H99" s="3033"/>
      <c r="J99" s="447"/>
    </row>
    <row r="100" spans="1:10" ht="30">
      <c r="A100" s="148" t="s">
        <v>1013</v>
      </c>
      <c r="B100" s="371" t="s">
        <v>10891</v>
      </c>
      <c r="C100" s="969" t="s">
        <v>665</v>
      </c>
      <c r="D100" s="969" t="s">
        <v>2923</v>
      </c>
      <c r="E100" s="500" t="s">
        <v>10034</v>
      </c>
      <c r="F100" s="337" t="s">
        <v>2578</v>
      </c>
      <c r="G100" s="2096" t="s">
        <v>493</v>
      </c>
      <c r="H100" s="138" t="s">
        <v>4003</v>
      </c>
      <c r="J100" s="447"/>
    </row>
    <row r="101" spans="1:10" ht="13.5" thickBot="1">
      <c r="A101" s="149"/>
      <c r="B101" s="151"/>
      <c r="C101" s="918" t="s">
        <v>9838</v>
      </c>
      <c r="D101" s="306" t="s">
        <v>2428</v>
      </c>
      <c r="E101" s="433" t="s">
        <v>264</v>
      </c>
      <c r="F101" s="152">
        <f>'Заказ, cкидки и курсы валют'!$I$12</f>
        <v>0</v>
      </c>
      <c r="G101" s="769"/>
      <c r="H101" s="147"/>
      <c r="J101" s="447"/>
    </row>
    <row r="102" spans="1:10" ht="13.9" customHeight="1">
      <c r="A102" s="171" t="s">
        <v>5838</v>
      </c>
      <c r="B102" s="2078">
        <v>300</v>
      </c>
      <c r="C102" s="2078">
        <v>800</v>
      </c>
      <c r="D102" s="2078">
        <v>1</v>
      </c>
      <c r="E102" s="447">
        <v>4127</v>
      </c>
      <c r="F102" s="2080">
        <f t="shared" ref="F102:F105" si="2">ROUND(E102*(1-$F$41),2)</f>
        <v>4127</v>
      </c>
      <c r="G102" s="2080">
        <f>F102</f>
        <v>4127</v>
      </c>
      <c r="H102" s="2091"/>
      <c r="J102" s="447"/>
    </row>
    <row r="103" spans="1:10" ht="13.9" customHeight="1">
      <c r="A103" s="171" t="s">
        <v>10893</v>
      </c>
      <c r="B103" s="2078">
        <v>300</v>
      </c>
      <c r="C103" s="2078">
        <v>800</v>
      </c>
      <c r="D103" s="2078">
        <v>1</v>
      </c>
      <c r="E103" s="447">
        <v>4127</v>
      </c>
      <c r="F103" s="2080">
        <f t="shared" si="2"/>
        <v>4127</v>
      </c>
      <c r="G103" s="2080">
        <f>F103</f>
        <v>4127</v>
      </c>
      <c r="H103" s="2091"/>
      <c r="J103" s="447"/>
    </row>
    <row r="104" spans="1:10" ht="13.9" customHeight="1">
      <c r="A104" s="171">
        <v>591603</v>
      </c>
      <c r="B104" s="2078">
        <v>345</v>
      </c>
      <c r="C104" s="2078">
        <v>709</v>
      </c>
      <c r="D104" s="2078">
        <v>1</v>
      </c>
      <c r="E104" s="447">
        <v>1915.2</v>
      </c>
      <c r="F104" s="2080">
        <f t="shared" si="2"/>
        <v>1915.2</v>
      </c>
      <c r="G104" s="2080">
        <f>F104</f>
        <v>1915.2</v>
      </c>
      <c r="H104" s="2091"/>
      <c r="J104" s="447"/>
    </row>
    <row r="105" spans="1:10" ht="13.9" customHeight="1">
      <c r="A105" s="171" t="s">
        <v>10894</v>
      </c>
      <c r="B105" s="2078" t="s">
        <v>10895</v>
      </c>
      <c r="C105" s="2078">
        <v>775</v>
      </c>
      <c r="D105" s="2078">
        <v>1</v>
      </c>
      <c r="E105" s="447">
        <v>6394.3877999999995</v>
      </c>
      <c r="F105" s="2080">
        <f t="shared" si="2"/>
        <v>6394.39</v>
      </c>
      <c r="G105" s="2080">
        <f>F105</f>
        <v>6394.39</v>
      </c>
      <c r="H105" s="2091"/>
      <c r="J105" s="447"/>
    </row>
    <row r="106" spans="1:10" ht="13">
      <c r="A106" s="171" t="s">
        <v>5839</v>
      </c>
      <c r="B106" s="2078">
        <v>385</v>
      </c>
      <c r="C106" s="2078">
        <v>775</v>
      </c>
      <c r="D106" s="2078">
        <v>1</v>
      </c>
      <c r="E106" s="447">
        <v>9454</v>
      </c>
      <c r="F106" s="2080">
        <f>ROUND(E106*(1-$F$41),2)</f>
        <v>9454</v>
      </c>
      <c r="G106" s="2080">
        <f>F106</f>
        <v>9454</v>
      </c>
      <c r="H106" s="2091"/>
      <c r="J106" s="447"/>
    </row>
    <row r="107" spans="1:10" ht="13">
      <c r="A107" s="171" t="s">
        <v>10896</v>
      </c>
      <c r="B107" s="2078">
        <v>385</v>
      </c>
      <c r="C107" s="2078">
        <v>775</v>
      </c>
      <c r="D107" s="2078">
        <v>1</v>
      </c>
      <c r="E107" s="447">
        <v>9454</v>
      </c>
      <c r="F107" s="2080">
        <f>ROUND(E107*(1-$F$41),2)</f>
        <v>9454</v>
      </c>
      <c r="G107" s="2080">
        <f t="shared" ref="G107:G111" si="3">F107</f>
        <v>9454</v>
      </c>
      <c r="H107" s="2091"/>
      <c r="J107" s="447"/>
    </row>
    <row r="108" spans="1:10" ht="13">
      <c r="A108" s="171">
        <v>591208</v>
      </c>
      <c r="B108" s="2078">
        <v>400</v>
      </c>
      <c r="C108" s="2078">
        <v>1053</v>
      </c>
      <c r="D108" s="2078">
        <v>1</v>
      </c>
      <c r="E108" s="447">
        <v>1568</v>
      </c>
      <c r="F108" s="2080">
        <f>ROUND(E108*(1-$F$41),2)</f>
        <v>1568</v>
      </c>
      <c r="G108" s="2080">
        <f t="shared" si="3"/>
        <v>1568</v>
      </c>
      <c r="H108" s="2091"/>
      <c r="J108" s="447"/>
    </row>
    <row r="109" spans="1:10" ht="13">
      <c r="A109" s="2095" t="s">
        <v>9691</v>
      </c>
      <c r="B109" s="2074">
        <v>400</v>
      </c>
      <c r="C109" s="2074">
        <v>1200</v>
      </c>
      <c r="D109" s="2074">
        <v>1</v>
      </c>
      <c r="E109" s="447">
        <v>7270</v>
      </c>
      <c r="F109" s="2075">
        <f t="shared" ref="F109:F113" si="4">ROUND(E109*(1-$F$41),2)</f>
        <v>7270</v>
      </c>
      <c r="G109" s="2075">
        <f t="shared" si="3"/>
        <v>7270</v>
      </c>
      <c r="H109" s="2091"/>
      <c r="J109" s="447"/>
    </row>
    <row r="110" spans="1:10" ht="13">
      <c r="A110" s="171" t="s">
        <v>10897</v>
      </c>
      <c r="B110" s="2078">
        <v>400</v>
      </c>
      <c r="C110" s="2078">
        <v>1200</v>
      </c>
      <c r="D110" s="2078">
        <v>1</v>
      </c>
      <c r="E110" s="447">
        <v>7270</v>
      </c>
      <c r="F110" s="2075">
        <f t="shared" si="4"/>
        <v>7270</v>
      </c>
      <c r="G110" s="2080">
        <f t="shared" si="3"/>
        <v>7270</v>
      </c>
      <c r="H110" s="2091"/>
      <c r="J110" s="447"/>
    </row>
    <row r="111" spans="1:10" ht="13">
      <c r="A111" s="1117">
        <v>591605</v>
      </c>
      <c r="B111" s="1730">
        <v>410</v>
      </c>
      <c r="C111" s="1730">
        <v>809</v>
      </c>
      <c r="D111" s="1730">
        <v>1</v>
      </c>
      <c r="E111" s="447">
        <v>3438.4</v>
      </c>
      <c r="F111" s="2075">
        <f t="shared" si="4"/>
        <v>3438.4</v>
      </c>
      <c r="G111" s="1731">
        <f t="shared" si="3"/>
        <v>3438.4</v>
      </c>
      <c r="H111" s="2091"/>
      <c r="J111" s="447"/>
    </row>
    <row r="112" spans="1:10" ht="13">
      <c r="A112" s="171" t="s">
        <v>5840</v>
      </c>
      <c r="B112" s="2078">
        <v>585</v>
      </c>
      <c r="C112" s="2078">
        <v>1680</v>
      </c>
      <c r="D112" s="2078">
        <v>1</v>
      </c>
      <c r="E112" s="2079">
        <v>10220</v>
      </c>
      <c r="F112" s="2075">
        <f t="shared" si="4"/>
        <v>10220</v>
      </c>
      <c r="G112" s="2080">
        <f t="shared" ref="G112:G113" si="5">F112</f>
        <v>10220</v>
      </c>
      <c r="H112" s="2091"/>
      <c r="J112" s="447"/>
    </row>
    <row r="113" spans="1:10" ht="13.5" thickBot="1">
      <c r="A113" s="186" t="s">
        <v>11837</v>
      </c>
      <c r="B113" s="213">
        <v>600</v>
      </c>
      <c r="C113" s="213">
        <v>1590</v>
      </c>
      <c r="D113" s="213">
        <v>1</v>
      </c>
      <c r="E113" s="2079">
        <v>10220</v>
      </c>
      <c r="F113" s="2075">
        <f t="shared" si="4"/>
        <v>10220</v>
      </c>
      <c r="G113" s="2080">
        <f t="shared" si="5"/>
        <v>10220</v>
      </c>
      <c r="H113" s="170"/>
      <c r="J113" s="447"/>
    </row>
    <row r="114" spans="1:10" ht="13">
      <c r="J114" s="447"/>
    </row>
    <row r="115" spans="1:10" ht="13.5" thickBot="1">
      <c r="J115" s="447"/>
    </row>
    <row r="116" spans="1:10" ht="30" customHeight="1">
      <c r="A116" s="3028" t="s">
        <v>10907</v>
      </c>
      <c r="B116" s="3029"/>
      <c r="C116" s="3029"/>
      <c r="D116" s="3029"/>
      <c r="E116" s="3029"/>
      <c r="F116" s="3029"/>
      <c r="G116" s="3029"/>
      <c r="H116" s="3029"/>
      <c r="J116" s="447"/>
    </row>
    <row r="117" spans="1:10" ht="13">
      <c r="A117" s="3030"/>
      <c r="B117" s="3031"/>
      <c r="C117" s="3031"/>
      <c r="D117" s="3031"/>
      <c r="E117" s="3031"/>
      <c r="F117" s="3031"/>
      <c r="G117" s="3031"/>
      <c r="H117" s="3031"/>
      <c r="J117" s="447"/>
    </row>
    <row r="118" spans="1:10" ht="13">
      <c r="A118" s="3030"/>
      <c r="B118" s="3031"/>
      <c r="C118" s="3031"/>
      <c r="D118" s="3031"/>
      <c r="E118" s="3031"/>
      <c r="F118" s="3031"/>
      <c r="G118" s="3031"/>
      <c r="H118" s="3031"/>
      <c r="J118" s="447"/>
    </row>
    <row r="119" spans="1:10" ht="13.5" thickBot="1">
      <c r="A119" s="3032"/>
      <c r="B119" s="3033"/>
      <c r="C119" s="3033"/>
      <c r="D119" s="3033"/>
      <c r="E119" s="3033"/>
      <c r="F119" s="3033"/>
      <c r="G119" s="3033"/>
      <c r="H119" s="3033"/>
      <c r="J119" s="447"/>
    </row>
    <row r="120" spans="1:10" ht="30">
      <c r="A120" s="156" t="s">
        <v>1013</v>
      </c>
      <c r="B120" s="312" t="s">
        <v>1014</v>
      </c>
      <c r="C120" s="373" t="s">
        <v>665</v>
      </c>
      <c r="D120" s="373" t="s">
        <v>2923</v>
      </c>
      <c r="E120" s="940" t="s">
        <v>10034</v>
      </c>
      <c r="F120" s="336" t="s">
        <v>2578</v>
      </c>
      <c r="G120" s="1118" t="s">
        <v>493</v>
      </c>
      <c r="H120" s="160" t="s">
        <v>4003</v>
      </c>
      <c r="J120" s="447"/>
    </row>
    <row r="121" spans="1:10" ht="34" customHeight="1" thickBot="1">
      <c r="A121" s="156"/>
      <c r="B121" s="312"/>
      <c r="C121" s="918" t="s">
        <v>9838</v>
      </c>
      <c r="D121" s="374" t="s">
        <v>2428</v>
      </c>
      <c r="E121" s="437" t="s">
        <v>264</v>
      </c>
      <c r="F121" s="152">
        <f>'Заказ, cкидки и курсы валют'!$I$12</f>
        <v>0</v>
      </c>
      <c r="G121" s="1119"/>
      <c r="H121" s="252"/>
      <c r="J121" s="447"/>
    </row>
    <row r="122" spans="1:10" ht="13.5" thickBot="1">
      <c r="A122" s="801" t="s">
        <v>5842</v>
      </c>
      <c r="B122" s="1315" t="s">
        <v>5841</v>
      </c>
      <c r="C122" s="871">
        <v>10</v>
      </c>
      <c r="D122" s="871">
        <v>1</v>
      </c>
      <c r="E122" s="447">
        <v>95.76</v>
      </c>
      <c r="F122" s="1140">
        <f>ROUND(E122*(1-$F$41),2)</f>
        <v>95.76</v>
      </c>
      <c r="G122" s="1140">
        <f>F122</f>
        <v>95.76</v>
      </c>
      <c r="H122" s="797"/>
      <c r="J122" s="447"/>
    </row>
    <row r="123" spans="1:10" ht="13.5" thickBot="1">
      <c r="A123" s="801" t="s">
        <v>10898</v>
      </c>
      <c r="B123" s="1315" t="s">
        <v>5841</v>
      </c>
      <c r="C123" s="871">
        <v>10</v>
      </c>
      <c r="D123" s="871">
        <v>1</v>
      </c>
      <c r="E123" s="447">
        <v>95.76</v>
      </c>
      <c r="F123" s="1140">
        <f>ROUND(E123*(1-$F$41),2)</f>
        <v>95.76</v>
      </c>
      <c r="G123" s="1140">
        <f>F123</f>
        <v>95.76</v>
      </c>
      <c r="H123" s="797"/>
      <c r="J123" s="447"/>
    </row>
    <row r="124" spans="1:10" ht="13.5" thickBot="1">
      <c r="A124" s="801" t="s">
        <v>10899</v>
      </c>
      <c r="B124" s="1315" t="s">
        <v>5841</v>
      </c>
      <c r="C124" s="871">
        <v>10</v>
      </c>
      <c r="D124" s="871">
        <v>1</v>
      </c>
      <c r="E124" s="447">
        <v>95.76</v>
      </c>
      <c r="F124" s="1140">
        <f>ROUND(E124*(1-$F$41),2)</f>
        <v>95.76</v>
      </c>
      <c r="G124" s="1140">
        <f>F124*D124</f>
        <v>95.76</v>
      </c>
      <c r="H124" s="797"/>
      <c r="J124" s="447"/>
    </row>
    <row r="125" spans="1:10" ht="13">
      <c r="A125" s="13"/>
      <c r="B125" s="655"/>
      <c r="C125" s="8"/>
      <c r="D125" s="8"/>
      <c r="E125" s="1807"/>
      <c r="F125" s="1138"/>
      <c r="G125" s="1138"/>
      <c r="H125" s="13"/>
      <c r="J125" s="447"/>
    </row>
    <row r="126" spans="1:10" ht="13">
      <c r="J126" s="447"/>
    </row>
    <row r="127" spans="1:10" ht="13.5" thickBot="1">
      <c r="J127" s="447"/>
    </row>
    <row r="128" spans="1:10" ht="30" customHeight="1">
      <c r="A128" s="1744" t="s">
        <v>10919</v>
      </c>
      <c r="B128" s="1745"/>
      <c r="C128" s="1745"/>
      <c r="D128" s="1745"/>
      <c r="E128" s="1808"/>
      <c r="F128" s="1745"/>
      <c r="G128" s="1745"/>
      <c r="H128" s="1745"/>
      <c r="J128" s="447"/>
    </row>
    <row r="129" spans="1:10" ht="13.4" customHeight="1">
      <c r="A129" s="1746"/>
      <c r="B129" s="1747"/>
      <c r="C129" s="1747"/>
      <c r="D129" s="1747"/>
      <c r="E129" s="1809"/>
      <c r="F129" s="1747"/>
      <c r="G129" s="1747"/>
      <c r="H129" s="1747"/>
      <c r="J129" s="447"/>
    </row>
    <row r="130" spans="1:10" ht="13.4" customHeight="1">
      <c r="A130" s="1746"/>
      <c r="B130" s="1747"/>
      <c r="C130" s="1747"/>
      <c r="D130" s="1747"/>
      <c r="E130" s="1809"/>
      <c r="F130" s="1747"/>
      <c r="G130" s="1747"/>
      <c r="H130" s="1747"/>
      <c r="J130" s="447"/>
    </row>
    <row r="131" spans="1:10" ht="13.9" customHeight="1" thickBot="1">
      <c r="A131" s="1748"/>
      <c r="B131" s="1749"/>
      <c r="C131" s="1749"/>
      <c r="D131" s="1749"/>
      <c r="E131" s="1810"/>
      <c r="F131" s="1749"/>
      <c r="G131" s="1749"/>
      <c r="H131" s="1749"/>
      <c r="J131" s="447"/>
    </row>
    <row r="132" spans="1:10" ht="30">
      <c r="A132" s="156" t="s">
        <v>1013</v>
      </c>
      <c r="B132" s="312" t="s">
        <v>1014</v>
      </c>
      <c r="C132" s="373" t="s">
        <v>665</v>
      </c>
      <c r="D132" s="373" t="s">
        <v>2923</v>
      </c>
      <c r="E132" s="940" t="s">
        <v>10034</v>
      </c>
      <c r="F132" s="336" t="s">
        <v>2578</v>
      </c>
      <c r="G132" s="1118" t="s">
        <v>493</v>
      </c>
      <c r="H132" s="160" t="s">
        <v>4003</v>
      </c>
      <c r="J132" s="447"/>
    </row>
    <row r="133" spans="1:10" ht="13.5" thickBot="1">
      <c r="A133" s="156"/>
      <c r="B133" s="312"/>
      <c r="C133" s="373" t="s">
        <v>9838</v>
      </c>
      <c r="D133" s="374" t="s">
        <v>2428</v>
      </c>
      <c r="E133" s="437" t="s">
        <v>264</v>
      </c>
      <c r="F133" s="267">
        <f>'Заказ, cкидки и курсы валют'!$I$12</f>
        <v>0</v>
      </c>
      <c r="G133" s="1119"/>
      <c r="H133" s="252"/>
      <c r="J133" s="447"/>
    </row>
    <row r="134" spans="1:10" ht="13.5" thickBot="1">
      <c r="A134" s="801" t="s">
        <v>5844</v>
      </c>
      <c r="B134" s="1315" t="s">
        <v>5843</v>
      </c>
      <c r="C134" s="871">
        <v>20</v>
      </c>
      <c r="D134" s="871">
        <v>1</v>
      </c>
      <c r="E134" s="447">
        <v>106</v>
      </c>
      <c r="F134" s="1140">
        <f>ROUND(E134*(1-$F$41),2)</f>
        <v>106</v>
      </c>
      <c r="G134" s="1140">
        <f>F134</f>
        <v>106</v>
      </c>
      <c r="H134" s="797"/>
      <c r="J134" s="447"/>
    </row>
    <row r="135" spans="1:10" ht="13">
      <c r="J135" s="447"/>
    </row>
    <row r="136" spans="1:10" ht="13.5" thickBot="1">
      <c r="J136" s="447"/>
    </row>
    <row r="137" spans="1:10" ht="30" customHeight="1">
      <c r="A137" s="1739" t="s">
        <v>10920</v>
      </c>
      <c r="B137" s="680"/>
      <c r="C137" s="680"/>
      <c r="D137" s="680"/>
      <c r="E137" s="1802"/>
      <c r="F137" s="680"/>
      <c r="G137" s="680"/>
      <c r="H137" s="680"/>
      <c r="J137" s="447"/>
    </row>
    <row r="138" spans="1:10" ht="13.4" customHeight="1">
      <c r="A138" s="1740"/>
      <c r="B138" s="1741"/>
      <c r="C138" s="1741"/>
      <c r="D138" s="1741"/>
      <c r="E138" s="1811"/>
      <c r="F138" s="1741"/>
      <c r="G138" s="1741"/>
      <c r="H138" s="1741"/>
      <c r="J138" s="447"/>
    </row>
    <row r="139" spans="1:10" ht="13.4" customHeight="1">
      <c r="A139" s="1740"/>
      <c r="B139" s="1741"/>
      <c r="C139" s="1741"/>
      <c r="D139" s="1741"/>
      <c r="E139" s="1811"/>
      <c r="F139" s="1741"/>
      <c r="G139" s="1741"/>
      <c r="H139" s="1741"/>
      <c r="J139" s="447"/>
    </row>
    <row r="140" spans="1:10" ht="13.9" customHeight="1" thickBot="1">
      <c r="A140" s="1742"/>
      <c r="B140" s="1743"/>
      <c r="C140" s="1743"/>
      <c r="D140" s="1743"/>
      <c r="E140" s="1812"/>
      <c r="F140" s="1743"/>
      <c r="G140" s="1743"/>
      <c r="H140" s="1743"/>
      <c r="J140" s="447"/>
    </row>
    <row r="141" spans="1:10" ht="31.5">
      <c r="A141" s="156" t="s">
        <v>1013</v>
      </c>
      <c r="B141" s="312" t="s">
        <v>1014</v>
      </c>
      <c r="C141" s="373" t="s">
        <v>665</v>
      </c>
      <c r="D141" s="373" t="s">
        <v>2923</v>
      </c>
      <c r="E141" s="940" t="s">
        <v>3737</v>
      </c>
      <c r="F141" s="336" t="s">
        <v>2578</v>
      </c>
      <c r="G141" s="1118" t="s">
        <v>493</v>
      </c>
      <c r="H141" s="160" t="s">
        <v>4003</v>
      </c>
      <c r="J141" s="447"/>
    </row>
    <row r="142" spans="1:10" ht="13.5" thickBot="1">
      <c r="A142" s="156"/>
      <c r="B142" s="312"/>
      <c r="C142" s="373" t="s">
        <v>9839</v>
      </c>
      <c r="D142" s="374" t="s">
        <v>2428</v>
      </c>
      <c r="E142" s="437" t="s">
        <v>264</v>
      </c>
      <c r="F142" s="267">
        <f>'Заказ, cкидки и курсы валют'!$I$12</f>
        <v>0</v>
      </c>
      <c r="G142" s="1119"/>
      <c r="H142" s="252"/>
      <c r="J142" s="447"/>
    </row>
    <row r="143" spans="1:10" ht="13.5" thickBot="1">
      <c r="A143" s="259" t="s">
        <v>5845</v>
      </c>
      <c r="B143" s="948" t="s">
        <v>5847</v>
      </c>
      <c r="C143" s="416"/>
      <c r="D143" s="416">
        <v>50</v>
      </c>
      <c r="E143" s="447">
        <v>1960</v>
      </c>
      <c r="F143" s="1126">
        <f>ROUND(E143*(1-$F$41),2)</f>
        <v>1960</v>
      </c>
      <c r="G143" s="1126">
        <f>F143</f>
        <v>1960</v>
      </c>
      <c r="H143" s="263"/>
      <c r="J143" s="447"/>
    </row>
    <row r="144" spans="1:10" ht="13">
      <c r="A144" s="922" t="s">
        <v>10900</v>
      </c>
      <c r="B144" s="948" t="s">
        <v>5847</v>
      </c>
      <c r="C144" s="1248"/>
      <c r="D144" s="1248">
        <v>50</v>
      </c>
      <c r="E144" s="447">
        <v>1960</v>
      </c>
      <c r="F144" s="1126">
        <f>ROUND(E144*(1-$F$41),2)</f>
        <v>1960</v>
      </c>
      <c r="G144" s="1391">
        <f>F144</f>
        <v>1960</v>
      </c>
      <c r="H144" s="390"/>
      <c r="J144" s="447"/>
    </row>
    <row r="145" spans="1:10" ht="13">
      <c r="A145" s="171" t="s">
        <v>9840</v>
      </c>
      <c r="B145" s="318" t="s">
        <v>5847</v>
      </c>
      <c r="C145" s="5"/>
      <c r="D145" s="5">
        <v>1</v>
      </c>
      <c r="E145" s="447">
        <v>102.9</v>
      </c>
      <c r="F145" s="451">
        <f>ROUND(E145*(1-$F$41),2)</f>
        <v>102.9</v>
      </c>
      <c r="G145" s="451">
        <f>F145</f>
        <v>102.9</v>
      </c>
      <c r="H145" s="168"/>
      <c r="J145" s="447"/>
    </row>
    <row r="146" spans="1:10" ht="13">
      <c r="A146" s="171" t="s">
        <v>5846</v>
      </c>
      <c r="B146" s="318" t="s">
        <v>5848</v>
      </c>
      <c r="C146" s="5"/>
      <c r="D146" s="5">
        <v>50</v>
      </c>
      <c r="E146" s="447">
        <v>1714.6499999999999</v>
      </c>
      <c r="F146" s="451">
        <f t="shared" ref="F146:F158" si="6">ROUND(E146*(1-$F$41),2)</f>
        <v>1714.65</v>
      </c>
      <c r="G146" s="451">
        <f t="shared" ref="G146:G158" si="7">F146</f>
        <v>1714.65</v>
      </c>
      <c r="H146" s="168"/>
      <c r="J146" s="447"/>
    </row>
    <row r="147" spans="1:10" ht="13">
      <c r="A147" s="171" t="s">
        <v>10901</v>
      </c>
      <c r="B147" s="318" t="s">
        <v>5848</v>
      </c>
      <c r="C147" s="5"/>
      <c r="D147" s="5">
        <v>50</v>
      </c>
      <c r="E147" s="447">
        <v>1714.6499999999999</v>
      </c>
      <c r="F147" s="451">
        <f t="shared" ref="F147" si="8">ROUND(E147*(1-$F$41),2)</f>
        <v>1714.65</v>
      </c>
      <c r="G147" s="451">
        <f>F147</f>
        <v>1714.65</v>
      </c>
      <c r="H147" s="168"/>
      <c r="J147" s="447"/>
    </row>
    <row r="148" spans="1:10" ht="13">
      <c r="A148" s="171" t="s">
        <v>9841</v>
      </c>
      <c r="B148" s="318" t="s">
        <v>5848</v>
      </c>
      <c r="C148" s="5"/>
      <c r="D148" s="5">
        <v>1</v>
      </c>
      <c r="E148" s="447">
        <v>68.585999999999999</v>
      </c>
      <c r="F148" s="451">
        <f t="shared" si="6"/>
        <v>68.59</v>
      </c>
      <c r="G148" s="451">
        <f t="shared" si="7"/>
        <v>68.59</v>
      </c>
      <c r="H148" s="168"/>
      <c r="J148" s="447"/>
    </row>
    <row r="149" spans="1:10" ht="13">
      <c r="A149" s="171" t="s">
        <v>3910</v>
      </c>
      <c r="B149" s="318" t="s">
        <v>5849</v>
      </c>
      <c r="C149" s="5"/>
      <c r="D149" s="5">
        <v>50</v>
      </c>
      <c r="E149" s="447">
        <v>1960</v>
      </c>
      <c r="F149" s="451">
        <f t="shared" si="6"/>
        <v>1960</v>
      </c>
      <c r="G149" s="451">
        <f t="shared" si="7"/>
        <v>1960</v>
      </c>
      <c r="H149" s="168"/>
      <c r="J149" s="447"/>
    </row>
    <row r="150" spans="1:10" ht="13">
      <c r="A150" s="171" t="s">
        <v>10902</v>
      </c>
      <c r="B150" s="318" t="s">
        <v>5849</v>
      </c>
      <c r="C150" s="5"/>
      <c r="D150" s="5">
        <v>50</v>
      </c>
      <c r="E150" s="447">
        <v>1960</v>
      </c>
      <c r="F150" s="451">
        <f t="shared" ref="F150" si="9">ROUND(E150*(1-$F$41),2)</f>
        <v>1960</v>
      </c>
      <c r="G150" s="451">
        <f t="shared" ref="G150" si="10">F150</f>
        <v>1960</v>
      </c>
      <c r="H150" s="168"/>
      <c r="J150" s="447"/>
    </row>
    <row r="151" spans="1:10" ht="13">
      <c r="A151" s="171" t="s">
        <v>9842</v>
      </c>
      <c r="B151" s="318" t="s">
        <v>5849</v>
      </c>
      <c r="C151" s="5"/>
      <c r="D151" s="5">
        <v>1</v>
      </c>
      <c r="E151" s="447">
        <v>102.9</v>
      </c>
      <c r="F151" s="451">
        <f t="shared" si="6"/>
        <v>102.9</v>
      </c>
      <c r="G151" s="451">
        <f t="shared" si="7"/>
        <v>102.9</v>
      </c>
      <c r="H151" s="168"/>
      <c r="J151" s="447"/>
    </row>
    <row r="152" spans="1:10" ht="13">
      <c r="A152" s="171" t="s">
        <v>3911</v>
      </c>
      <c r="B152" s="318" t="s">
        <v>5850</v>
      </c>
      <c r="C152" s="5"/>
      <c r="D152" s="5">
        <v>50</v>
      </c>
      <c r="E152" s="447">
        <v>1959.6</v>
      </c>
      <c r="F152" s="451">
        <f t="shared" si="6"/>
        <v>1959.6</v>
      </c>
      <c r="G152" s="451">
        <f t="shared" si="7"/>
        <v>1959.6</v>
      </c>
      <c r="H152" s="168"/>
      <c r="J152" s="447"/>
    </row>
    <row r="153" spans="1:10" ht="13">
      <c r="A153" s="171" t="s">
        <v>10903</v>
      </c>
      <c r="B153" s="318" t="s">
        <v>5850</v>
      </c>
      <c r="C153" s="5"/>
      <c r="D153" s="5">
        <v>50</v>
      </c>
      <c r="E153" s="447">
        <v>1959.6</v>
      </c>
      <c r="F153" s="451">
        <f t="shared" ref="F153:F154" si="11">ROUND(E153*(1-$F$41),2)</f>
        <v>1959.6</v>
      </c>
      <c r="G153" s="451">
        <f t="shared" ref="G153:G154" si="12">F153</f>
        <v>1959.6</v>
      </c>
      <c r="H153" s="168"/>
      <c r="J153" s="447"/>
    </row>
    <row r="154" spans="1:10" ht="13">
      <c r="A154" s="171">
        <v>1015172</v>
      </c>
      <c r="B154" s="318" t="s">
        <v>10904</v>
      </c>
      <c r="C154" s="5"/>
      <c r="D154" s="5">
        <v>1</v>
      </c>
      <c r="E154" s="447">
        <v>69.193049999999999</v>
      </c>
      <c r="F154" s="451">
        <f t="shared" si="11"/>
        <v>69.19</v>
      </c>
      <c r="G154" s="451">
        <f t="shared" si="12"/>
        <v>69.19</v>
      </c>
      <c r="H154" s="168"/>
      <c r="J154" s="447"/>
    </row>
    <row r="155" spans="1:10" ht="13">
      <c r="A155" s="171" t="s">
        <v>9843</v>
      </c>
      <c r="B155" s="318" t="s">
        <v>5850</v>
      </c>
      <c r="C155" s="5"/>
      <c r="D155" s="5">
        <v>1</v>
      </c>
      <c r="E155" s="447">
        <v>78.383999999999986</v>
      </c>
      <c r="F155" s="451">
        <f t="shared" si="6"/>
        <v>78.38</v>
      </c>
      <c r="G155" s="451">
        <f t="shared" si="7"/>
        <v>78.38</v>
      </c>
      <c r="H155" s="168"/>
      <c r="J155" s="447"/>
    </row>
    <row r="156" spans="1:10" ht="13">
      <c r="A156" s="171" t="s">
        <v>10025</v>
      </c>
      <c r="B156" s="318" t="s">
        <v>5851</v>
      </c>
      <c r="C156" s="5"/>
      <c r="D156" s="5">
        <v>50</v>
      </c>
      <c r="E156" s="447">
        <v>2240</v>
      </c>
      <c r="F156" s="451">
        <f t="shared" ref="F156" si="13">ROUND(E156*(1-$F$41),2)</f>
        <v>2240</v>
      </c>
      <c r="G156" s="451">
        <f t="shared" ref="G156" si="14">F156</f>
        <v>2240</v>
      </c>
      <c r="H156" s="168"/>
      <c r="J156" s="447"/>
    </row>
    <row r="157" spans="1:10" ht="13">
      <c r="A157" s="171" t="s">
        <v>10905</v>
      </c>
      <c r="B157" s="318" t="s">
        <v>5851</v>
      </c>
      <c r="C157" s="5"/>
      <c r="D157" s="5">
        <v>50</v>
      </c>
      <c r="E157" s="447">
        <v>2240</v>
      </c>
      <c r="F157" s="451">
        <f t="shared" ref="F157" si="15">ROUND(E157*(1-$F$41),2)</f>
        <v>2240</v>
      </c>
      <c r="G157" s="451">
        <f t="shared" ref="G157" si="16">F157</f>
        <v>2240</v>
      </c>
      <c r="H157" s="242"/>
      <c r="J157" s="447"/>
    </row>
    <row r="158" spans="1:10" ht="13.5" thickBot="1">
      <c r="A158" s="186" t="s">
        <v>9844</v>
      </c>
      <c r="B158" s="954" t="s">
        <v>5851</v>
      </c>
      <c r="C158" s="213"/>
      <c r="D158" s="213">
        <v>1</v>
      </c>
      <c r="E158" s="447">
        <v>117.6</v>
      </c>
      <c r="F158" s="1129">
        <f t="shared" si="6"/>
        <v>117.6</v>
      </c>
      <c r="G158" s="1129">
        <f t="shared" si="7"/>
        <v>117.6</v>
      </c>
      <c r="H158" s="170"/>
      <c r="J158" s="447"/>
    </row>
    <row r="159" spans="1:10" ht="14.25" customHeight="1" thickBot="1">
      <c r="J159" s="447"/>
    </row>
    <row r="160" spans="1:10" ht="27" customHeight="1">
      <c r="A160" s="1739" t="s">
        <v>11282</v>
      </c>
      <c r="B160" s="680"/>
      <c r="C160" s="680"/>
      <c r="D160" s="680"/>
      <c r="E160" s="1802"/>
      <c r="F160" s="680"/>
      <c r="G160" s="680"/>
      <c r="H160" s="680"/>
      <c r="J160" s="447"/>
    </row>
    <row r="161" spans="1:10" ht="13.4" customHeight="1">
      <c r="A161" s="1740"/>
      <c r="B161" s="1741"/>
      <c r="C161" s="1741"/>
      <c r="D161" s="1741"/>
      <c r="E161" s="1811"/>
      <c r="F161" s="1741"/>
      <c r="G161" s="1741"/>
      <c r="H161" s="1741"/>
      <c r="J161" s="447"/>
    </row>
    <row r="162" spans="1:10" ht="13.4" customHeight="1">
      <c r="A162" s="1740"/>
      <c r="B162" s="1741"/>
      <c r="C162" s="1741"/>
      <c r="D162" s="1741"/>
      <c r="E162" s="1811"/>
      <c r="F162" s="1741"/>
      <c r="G162" s="1741"/>
      <c r="H162" s="1741"/>
      <c r="J162" s="447"/>
    </row>
    <row r="163" spans="1:10" ht="29.25" customHeight="1" thickBot="1">
      <c r="A163" s="1742"/>
      <c r="B163" s="1743"/>
      <c r="C163" s="1743"/>
      <c r="D163" s="1743"/>
      <c r="E163" s="1812"/>
      <c r="F163" s="1743"/>
      <c r="G163" s="1743"/>
      <c r="H163" s="1743"/>
      <c r="J163" s="447"/>
    </row>
    <row r="164" spans="1:10" ht="31.5">
      <c r="A164" s="156" t="s">
        <v>1013</v>
      </c>
      <c r="B164" s="312" t="s">
        <v>1014</v>
      </c>
      <c r="C164" s="373" t="s">
        <v>665</v>
      </c>
      <c r="D164" s="373" t="s">
        <v>2923</v>
      </c>
      <c r="E164" s="940" t="s">
        <v>3737</v>
      </c>
      <c r="F164" s="336" t="s">
        <v>2578</v>
      </c>
      <c r="G164" s="1118" t="s">
        <v>493</v>
      </c>
      <c r="H164" s="160" t="s">
        <v>4003</v>
      </c>
      <c r="J164" s="447"/>
    </row>
    <row r="165" spans="1:10" ht="13.5" thickBot="1">
      <c r="A165" s="156"/>
      <c r="B165" s="312"/>
      <c r="C165" s="373" t="s">
        <v>9839</v>
      </c>
      <c r="D165" s="374" t="s">
        <v>2428</v>
      </c>
      <c r="E165" s="437" t="s">
        <v>264</v>
      </c>
      <c r="F165" s="267">
        <f>'Заказ, cкидки и курсы валют'!$I$12</f>
        <v>0</v>
      </c>
      <c r="G165" s="1119"/>
      <c r="H165" s="252"/>
      <c r="J165" s="447"/>
    </row>
    <row r="166" spans="1:10" ht="13.5" thickBot="1">
      <c r="A166" s="259" t="s">
        <v>11283</v>
      </c>
      <c r="B166" s="948" t="s">
        <v>11289</v>
      </c>
      <c r="C166" s="416"/>
      <c r="D166" s="416">
        <v>1</v>
      </c>
      <c r="E166" s="447">
        <v>755</v>
      </c>
      <c r="F166" s="1126">
        <f>ROUND(E166*(1-$F$41),2)</f>
        <v>755</v>
      </c>
      <c r="G166" s="1126">
        <f>F166</f>
        <v>755</v>
      </c>
      <c r="H166" s="263"/>
      <c r="J166" s="447"/>
    </row>
    <row r="167" spans="1:10" ht="13">
      <c r="A167" s="922" t="s">
        <v>11284</v>
      </c>
      <c r="B167" s="948" t="s">
        <v>11289</v>
      </c>
      <c r="C167" s="1248"/>
      <c r="D167" s="1248">
        <v>20</v>
      </c>
      <c r="E167" s="447">
        <v>14100</v>
      </c>
      <c r="F167" s="1126">
        <f>ROUND(E167*(1-$F$41),2)</f>
        <v>14100</v>
      </c>
      <c r="G167" s="1391">
        <f>F167</f>
        <v>14100</v>
      </c>
      <c r="H167" s="390"/>
      <c r="J167" s="447"/>
    </row>
    <row r="168" spans="1:10" ht="13">
      <c r="A168" s="171" t="s">
        <v>11285</v>
      </c>
      <c r="B168" s="318" t="s">
        <v>11290</v>
      </c>
      <c r="C168" s="5"/>
      <c r="D168" s="5">
        <v>1</v>
      </c>
      <c r="E168" s="447">
        <v>946</v>
      </c>
      <c r="F168" s="451">
        <f>ROUND(E168*(1-$F$41),2)</f>
        <v>946</v>
      </c>
      <c r="G168" s="451">
        <f>F168</f>
        <v>946</v>
      </c>
      <c r="H168" s="168"/>
      <c r="J168" s="447"/>
    </row>
    <row r="169" spans="1:10" ht="13">
      <c r="A169" s="171" t="s">
        <v>11286</v>
      </c>
      <c r="B169" s="318" t="s">
        <v>11290</v>
      </c>
      <c r="C169" s="5"/>
      <c r="D169" s="5">
        <v>20</v>
      </c>
      <c r="E169" s="447">
        <v>17920</v>
      </c>
      <c r="F169" s="451">
        <f t="shared" ref="F169:F172" si="17">ROUND(E169*(1-$F$41),2)</f>
        <v>17920</v>
      </c>
      <c r="G169" s="451">
        <f t="shared" ref="G169" si="18">F169</f>
        <v>17920</v>
      </c>
      <c r="H169" s="168"/>
      <c r="J169" s="447"/>
    </row>
    <row r="170" spans="1:10" ht="13">
      <c r="A170" s="171" t="s">
        <v>11287</v>
      </c>
      <c r="B170" s="318" t="s">
        <v>11291</v>
      </c>
      <c r="C170" s="5"/>
      <c r="D170" s="5">
        <v>1</v>
      </c>
      <c r="E170" s="447">
        <v>1349</v>
      </c>
      <c r="F170" s="451">
        <f t="shared" si="17"/>
        <v>1349</v>
      </c>
      <c r="G170" s="451">
        <f>F170</f>
        <v>1349</v>
      </c>
      <c r="H170" s="168"/>
      <c r="J170" s="447"/>
    </row>
    <row r="171" spans="1:10" ht="13">
      <c r="A171" s="171" t="s">
        <v>11288</v>
      </c>
      <c r="B171" s="318" t="s">
        <v>11291</v>
      </c>
      <c r="C171" s="5"/>
      <c r="D171" s="5">
        <v>10</v>
      </c>
      <c r="E171" s="447">
        <v>12988.24</v>
      </c>
      <c r="F171" s="451">
        <f t="shared" si="17"/>
        <v>12988.24</v>
      </c>
      <c r="G171" s="451">
        <f t="shared" ref="G171:G172" si="19">F171</f>
        <v>12988.24</v>
      </c>
      <c r="H171" s="168"/>
      <c r="J171" s="447"/>
    </row>
    <row r="172" spans="1:10" ht="13">
      <c r="A172" s="171" t="s">
        <v>11293</v>
      </c>
      <c r="B172" s="318" t="s">
        <v>11292</v>
      </c>
      <c r="C172" s="5"/>
      <c r="D172" s="5">
        <v>1</v>
      </c>
      <c r="E172" s="447">
        <v>1680</v>
      </c>
      <c r="F172" s="451">
        <f t="shared" si="17"/>
        <v>1680</v>
      </c>
      <c r="G172" s="451">
        <f t="shared" si="19"/>
        <v>1680</v>
      </c>
      <c r="H172" s="168"/>
      <c r="J172" s="447"/>
    </row>
    <row r="173" spans="1:10" ht="13.5" thickBot="1">
      <c r="J173" s="447"/>
    </row>
    <row r="174" spans="1:10" ht="30" customHeight="1">
      <c r="A174" s="3013" t="s">
        <v>5852</v>
      </c>
      <c r="B174" s="3014"/>
      <c r="C174" s="3014"/>
      <c r="D174" s="3014"/>
      <c r="E174" s="3014"/>
      <c r="F174" s="3014"/>
      <c r="G174" s="3014"/>
      <c r="H174" s="3014"/>
      <c r="J174" s="447"/>
    </row>
    <row r="175" spans="1:10" ht="13">
      <c r="A175" s="3015"/>
      <c r="B175" s="3016"/>
      <c r="C175" s="3016"/>
      <c r="D175" s="3016"/>
      <c r="E175" s="3016"/>
      <c r="F175" s="3016"/>
      <c r="G175" s="3016"/>
      <c r="H175" s="3016"/>
      <c r="J175" s="447"/>
    </row>
    <row r="176" spans="1:10" ht="13">
      <c r="A176" s="3015"/>
      <c r="B176" s="3016"/>
      <c r="C176" s="3016"/>
      <c r="D176" s="3016"/>
      <c r="E176" s="3016"/>
      <c r="F176" s="3016"/>
      <c r="G176" s="3016"/>
      <c r="H176" s="3016"/>
      <c r="J176" s="447"/>
    </row>
    <row r="177" spans="1:10" ht="13.5" thickBot="1">
      <c r="A177" s="3017"/>
      <c r="B177" s="3018"/>
      <c r="C177" s="3018"/>
      <c r="D177" s="3018"/>
      <c r="E177" s="3018"/>
      <c r="F177" s="3018"/>
      <c r="G177" s="3018"/>
      <c r="H177" s="3018"/>
      <c r="J177" s="447"/>
    </row>
    <row r="178" spans="1:10" ht="31.5">
      <c r="A178" s="156" t="s">
        <v>1013</v>
      </c>
      <c r="B178" s="312" t="s">
        <v>1014</v>
      </c>
      <c r="C178" s="373" t="s">
        <v>665</v>
      </c>
      <c r="D178" s="373" t="s">
        <v>2923</v>
      </c>
      <c r="E178" s="940" t="s">
        <v>3737</v>
      </c>
      <c r="F178" s="336" t="s">
        <v>2578</v>
      </c>
      <c r="G178" s="1118" t="s">
        <v>493</v>
      </c>
      <c r="H178" s="160" t="s">
        <v>4003</v>
      </c>
      <c r="J178" s="447"/>
    </row>
    <row r="179" spans="1:10" ht="13.5" thickBot="1">
      <c r="A179" s="156"/>
      <c r="B179" s="312"/>
      <c r="C179" s="373" t="s">
        <v>9839</v>
      </c>
      <c r="D179" s="374" t="s">
        <v>2428</v>
      </c>
      <c r="E179" s="437" t="s">
        <v>264</v>
      </c>
      <c r="F179" s="267">
        <f>'Заказ, cкидки и курсы валют'!$I$12</f>
        <v>0</v>
      </c>
      <c r="G179" s="1119"/>
      <c r="H179" s="252"/>
      <c r="J179" s="447"/>
    </row>
    <row r="180" spans="1:10" ht="13">
      <c r="A180" s="259" t="s">
        <v>5853</v>
      </c>
      <c r="B180" s="948" t="s">
        <v>3072</v>
      </c>
      <c r="C180" s="416"/>
      <c r="D180" s="416">
        <v>1</v>
      </c>
      <c r="E180" s="447">
        <v>56.69</v>
      </c>
      <c r="F180" s="1126">
        <f>ROUND(E180*(1-$F$41),2)</f>
        <v>56.69</v>
      </c>
      <c r="G180" s="1126">
        <f>F180</f>
        <v>56.69</v>
      </c>
      <c r="H180" s="263"/>
      <c r="J180" s="447"/>
    </row>
    <row r="181" spans="1:10" ht="13">
      <c r="A181" s="171" t="s">
        <v>9806</v>
      </c>
      <c r="B181" s="318" t="s">
        <v>3072</v>
      </c>
      <c r="C181" s="5"/>
      <c r="D181" s="5">
        <v>10</v>
      </c>
      <c r="E181" s="447">
        <v>566.9</v>
      </c>
      <c r="F181" s="451">
        <f>ROUND(E181*(1-$F$41),2)</f>
        <v>566.9</v>
      </c>
      <c r="G181" s="451">
        <f>F181</f>
        <v>566.9</v>
      </c>
      <c r="H181" s="168"/>
      <c r="J181" s="447"/>
    </row>
    <row r="182" spans="1:10" ht="13">
      <c r="A182" s="171" t="s">
        <v>5854</v>
      </c>
      <c r="B182" s="318" t="s">
        <v>3073</v>
      </c>
      <c r="C182" s="5"/>
      <c r="D182" s="5">
        <v>1</v>
      </c>
      <c r="E182" s="447">
        <v>566.9</v>
      </c>
      <c r="F182" s="451">
        <f t="shared" ref="F182:F184" si="20">ROUND(E182*(1-$F$41),2)</f>
        <v>566.9</v>
      </c>
      <c r="G182" s="451">
        <f t="shared" ref="G182:G184" si="21">F182</f>
        <v>566.9</v>
      </c>
      <c r="H182" s="168"/>
      <c r="J182" s="447"/>
    </row>
    <row r="183" spans="1:10" ht="13">
      <c r="A183" s="171" t="s">
        <v>5855</v>
      </c>
      <c r="B183" s="318" t="s">
        <v>3075</v>
      </c>
      <c r="C183" s="5"/>
      <c r="D183" s="5">
        <v>1</v>
      </c>
      <c r="E183" s="447">
        <v>63.78</v>
      </c>
      <c r="F183" s="451">
        <f t="shared" si="20"/>
        <v>63.78</v>
      </c>
      <c r="G183" s="451">
        <f t="shared" si="21"/>
        <v>63.78</v>
      </c>
      <c r="H183" s="168"/>
      <c r="J183" s="447"/>
    </row>
    <row r="184" spans="1:10" ht="13.5" thickBot="1">
      <c r="A184" s="186" t="s">
        <v>5856</v>
      </c>
      <c r="B184" s="954" t="s">
        <v>5857</v>
      </c>
      <c r="C184" s="213"/>
      <c r="D184" s="213">
        <v>1</v>
      </c>
      <c r="E184" s="447">
        <v>66.02</v>
      </c>
      <c r="F184" s="1129">
        <f t="shared" si="20"/>
        <v>66.02</v>
      </c>
      <c r="G184" s="1129">
        <f t="shared" si="21"/>
        <v>66.02</v>
      </c>
      <c r="H184" s="170"/>
      <c r="J184" s="447"/>
    </row>
    <row r="185" spans="1:10" ht="13">
      <c r="J185" s="447"/>
    </row>
    <row r="186" spans="1:10" ht="13.5" thickBot="1">
      <c r="J186" s="447"/>
    </row>
    <row r="187" spans="1:10" ht="30" customHeight="1">
      <c r="A187" s="3013" t="s">
        <v>5858</v>
      </c>
      <c r="B187" s="3014"/>
      <c r="C187" s="3014"/>
      <c r="D187" s="3014"/>
      <c r="E187" s="3014"/>
      <c r="F187" s="3014"/>
      <c r="G187" s="3014"/>
      <c r="H187" s="3014"/>
      <c r="J187" s="447"/>
    </row>
    <row r="188" spans="1:10" ht="13">
      <c r="A188" s="3015"/>
      <c r="B188" s="3016"/>
      <c r="C188" s="3016"/>
      <c r="D188" s="3016"/>
      <c r="E188" s="3016"/>
      <c r="F188" s="3016"/>
      <c r="G188" s="3016"/>
      <c r="H188" s="3016"/>
      <c r="J188" s="447"/>
    </row>
    <row r="189" spans="1:10" ht="19.75" customHeight="1">
      <c r="A189" s="3015"/>
      <c r="B189" s="3016"/>
      <c r="C189" s="3016"/>
      <c r="D189" s="3016"/>
      <c r="E189" s="3016"/>
      <c r="F189" s="3016"/>
      <c r="G189" s="3016"/>
      <c r="H189" s="3016"/>
      <c r="J189" s="447"/>
    </row>
    <row r="190" spans="1:10" ht="24" customHeight="1" thickBot="1">
      <c r="A190" s="3017"/>
      <c r="B190" s="3018"/>
      <c r="C190" s="3018"/>
      <c r="D190" s="3018"/>
      <c r="E190" s="3018"/>
      <c r="F190" s="3018"/>
      <c r="G190" s="3018"/>
      <c r="H190" s="3018"/>
      <c r="J190" s="447"/>
    </row>
    <row r="191" spans="1:10" ht="30">
      <c r="A191" s="156" t="s">
        <v>1013</v>
      </c>
      <c r="B191" s="312" t="s">
        <v>1014</v>
      </c>
      <c r="C191" s="373" t="s">
        <v>665</v>
      </c>
      <c r="D191" s="373" t="s">
        <v>2923</v>
      </c>
      <c r="E191" s="940" t="s">
        <v>10034</v>
      </c>
      <c r="F191" s="336" t="s">
        <v>2578</v>
      </c>
      <c r="G191" s="1118" t="s">
        <v>493</v>
      </c>
      <c r="H191" s="160" t="s">
        <v>4003</v>
      </c>
      <c r="J191" s="447"/>
    </row>
    <row r="192" spans="1:10" ht="13.5" thickBot="1">
      <c r="A192" s="156"/>
      <c r="B192" s="312"/>
      <c r="C192" s="373" t="s">
        <v>9838</v>
      </c>
      <c r="D192" s="374" t="s">
        <v>2428</v>
      </c>
      <c r="E192" s="437" t="s">
        <v>264</v>
      </c>
      <c r="F192" s="267">
        <f>'Заказ, cкидки и курсы валют'!$I$12</f>
        <v>0</v>
      </c>
      <c r="G192" s="1119"/>
      <c r="H192" s="252"/>
      <c r="J192" s="447"/>
    </row>
    <row r="193" spans="1:16" ht="13">
      <c r="A193" s="259">
        <v>9800131</v>
      </c>
      <c r="B193" s="948" t="s">
        <v>5859</v>
      </c>
      <c r="C193" s="416"/>
      <c r="D193" s="416">
        <v>1</v>
      </c>
      <c r="E193" s="447">
        <v>1669.23</v>
      </c>
      <c r="F193" s="1126">
        <f>ROUND(E193*(1-$F$41),2)</f>
        <v>1669.23</v>
      </c>
      <c r="G193" s="1126">
        <f>F193</f>
        <v>1669.23</v>
      </c>
      <c r="H193" s="263"/>
      <c r="J193" s="447"/>
    </row>
    <row r="194" spans="1:16" ht="13.5" thickBot="1">
      <c r="A194" s="186">
        <v>9800132</v>
      </c>
      <c r="B194" s="954" t="s">
        <v>5860</v>
      </c>
      <c r="C194" s="213"/>
      <c r="D194" s="213">
        <v>1</v>
      </c>
      <c r="E194" s="447">
        <v>2881.87</v>
      </c>
      <c r="F194" s="1129">
        <f>ROUND(E194*(1-$F$41),2)</f>
        <v>2881.87</v>
      </c>
      <c r="G194" s="1129">
        <f>F194</f>
        <v>2881.87</v>
      </c>
      <c r="H194" s="170"/>
      <c r="J194" s="447"/>
    </row>
    <row r="195" spans="1:16" ht="13.5" thickBot="1">
      <c r="A195" s="13"/>
      <c r="B195" s="655"/>
      <c r="C195" s="8"/>
      <c r="D195" s="8"/>
      <c r="E195" s="1807"/>
      <c r="F195" s="1138"/>
      <c r="G195" s="1138"/>
      <c r="H195" s="13"/>
      <c r="J195" s="447"/>
      <c r="P195" s="1750"/>
    </row>
    <row r="196" spans="1:16" ht="30" customHeight="1">
      <c r="A196" s="3013" t="s">
        <v>10866</v>
      </c>
      <c r="B196" s="3014"/>
      <c r="C196" s="3014"/>
      <c r="D196" s="3014"/>
      <c r="E196" s="3014"/>
      <c r="F196" s="3014"/>
      <c r="G196" s="3014"/>
      <c r="H196" s="3014"/>
      <c r="J196" s="447"/>
    </row>
    <row r="197" spans="1:16" ht="16.75" customHeight="1">
      <c r="A197" s="3015"/>
      <c r="B197" s="3016"/>
      <c r="C197" s="3016"/>
      <c r="D197" s="3016"/>
      <c r="E197" s="3016"/>
      <c r="F197" s="3016"/>
      <c r="G197" s="3016"/>
      <c r="H197" s="3016"/>
      <c r="J197" s="447"/>
    </row>
    <row r="198" spans="1:16" ht="25.4" customHeight="1">
      <c r="A198" s="3015"/>
      <c r="B198" s="3016"/>
      <c r="C198" s="3016"/>
      <c r="D198" s="3016"/>
      <c r="E198" s="3016"/>
      <c r="F198" s="3016"/>
      <c r="G198" s="3016"/>
      <c r="H198" s="3016"/>
      <c r="J198" s="447"/>
    </row>
    <row r="199" spans="1:16" ht="13.5" thickBot="1">
      <c r="A199" s="3017"/>
      <c r="B199" s="3018"/>
      <c r="C199" s="3018"/>
      <c r="D199" s="3018"/>
      <c r="E199" s="3018"/>
      <c r="F199" s="3018"/>
      <c r="G199" s="3018"/>
      <c r="H199" s="3018"/>
      <c r="J199" s="447"/>
    </row>
    <row r="200" spans="1:16" ht="31.5">
      <c r="A200" s="156" t="s">
        <v>1013</v>
      </c>
      <c r="B200" s="312" t="s">
        <v>1014</v>
      </c>
      <c r="C200" s="373" t="s">
        <v>665</v>
      </c>
      <c r="D200" s="373" t="s">
        <v>2923</v>
      </c>
      <c r="E200" s="940" t="s">
        <v>10869</v>
      </c>
      <c r="F200" s="336" t="s">
        <v>2578</v>
      </c>
      <c r="G200" s="1118" t="s">
        <v>493</v>
      </c>
      <c r="H200" s="160" t="s">
        <v>4003</v>
      </c>
      <c r="J200" s="447"/>
    </row>
    <row r="201" spans="1:16" ht="13.5" thickBot="1">
      <c r="A201" s="156"/>
      <c r="B201" s="312"/>
      <c r="C201" s="373" t="s">
        <v>9838</v>
      </c>
      <c r="D201" s="374" t="s">
        <v>2428</v>
      </c>
      <c r="E201" s="437" t="s">
        <v>264</v>
      </c>
      <c r="F201" s="267">
        <f>'Заказ, cкидки и курсы валют'!$I$12</f>
        <v>0</v>
      </c>
      <c r="G201" s="1119"/>
      <c r="H201" s="252"/>
      <c r="J201" s="447"/>
    </row>
    <row r="202" spans="1:16" ht="13">
      <c r="A202" s="259" t="s">
        <v>10868</v>
      </c>
      <c r="B202" s="948" t="s">
        <v>5859</v>
      </c>
      <c r="C202" s="416"/>
      <c r="D202" s="416">
        <v>1</v>
      </c>
      <c r="E202" s="447">
        <v>1669.23</v>
      </c>
      <c r="F202" s="1126">
        <f>ROUND(E202*(1-$F$41),2)</f>
        <v>1669.23</v>
      </c>
      <c r="G202" s="1126">
        <f>F202</f>
        <v>1669.23</v>
      </c>
      <c r="H202" s="263"/>
      <c r="J202" s="447"/>
    </row>
    <row r="203" spans="1:16" ht="13.5" thickBot="1">
      <c r="A203" s="186" t="s">
        <v>10867</v>
      </c>
      <c r="B203" s="954" t="s">
        <v>5859</v>
      </c>
      <c r="C203" s="213"/>
      <c r="D203" s="213">
        <v>10</v>
      </c>
      <c r="E203" s="447">
        <v>16692.3</v>
      </c>
      <c r="F203" s="1129">
        <f>ROUND(E203*(1-$F$41),2)</f>
        <v>16692.3</v>
      </c>
      <c r="G203" s="1129">
        <f>F203</f>
        <v>16692.3</v>
      </c>
      <c r="H203" s="170"/>
      <c r="J203" s="447"/>
    </row>
    <row r="204" spans="1:16" ht="13.5" thickBot="1">
      <c r="A204" s="13"/>
      <c r="B204" s="655"/>
      <c r="C204" s="8"/>
      <c r="D204" s="8"/>
      <c r="E204" s="1807"/>
      <c r="F204" s="1138"/>
      <c r="G204" s="1138"/>
      <c r="H204" s="13"/>
      <c r="J204" s="447"/>
    </row>
    <row r="205" spans="1:16" ht="15" customHeight="1">
      <c r="A205" s="3013" t="s">
        <v>11298</v>
      </c>
      <c r="B205" s="3014"/>
      <c r="C205" s="3014"/>
      <c r="D205" s="3014"/>
      <c r="E205" s="3014"/>
      <c r="F205" s="3014"/>
      <c r="G205" s="3014"/>
      <c r="H205" s="3014"/>
      <c r="J205" s="447"/>
    </row>
    <row r="206" spans="1:16" ht="13">
      <c r="A206" s="3015"/>
      <c r="B206" s="3016"/>
      <c r="C206" s="3016"/>
      <c r="D206" s="3016"/>
      <c r="E206" s="3016"/>
      <c r="F206" s="3016"/>
      <c r="G206" s="3016"/>
      <c r="H206" s="3016"/>
      <c r="J206" s="447"/>
    </row>
    <row r="207" spans="1:16" ht="13">
      <c r="A207" s="3015"/>
      <c r="B207" s="3016"/>
      <c r="C207" s="3016"/>
      <c r="D207" s="3016"/>
      <c r="E207" s="3016"/>
      <c r="F207" s="3016"/>
      <c r="G207" s="3016"/>
      <c r="H207" s="3016"/>
      <c r="J207" s="447"/>
    </row>
    <row r="208" spans="1:16" ht="30" customHeight="1" thickBot="1">
      <c r="A208" s="3017"/>
      <c r="B208" s="3018"/>
      <c r="C208" s="3018"/>
      <c r="D208" s="3018"/>
      <c r="E208" s="3018"/>
      <c r="F208" s="3018"/>
      <c r="G208" s="3018"/>
      <c r="H208" s="3018"/>
      <c r="J208" s="447"/>
    </row>
    <row r="209" spans="1:10" ht="30">
      <c r="A209" s="156" t="s">
        <v>1013</v>
      </c>
      <c r="B209" s="312" t="s">
        <v>1014</v>
      </c>
      <c r="C209" s="373" t="s">
        <v>665</v>
      </c>
      <c r="D209" s="373" t="s">
        <v>2923</v>
      </c>
      <c r="E209" s="940" t="s">
        <v>10034</v>
      </c>
      <c r="F209" s="336" t="s">
        <v>2578</v>
      </c>
      <c r="G209" s="1118" t="s">
        <v>493</v>
      </c>
      <c r="H209" s="160" t="s">
        <v>4003</v>
      </c>
      <c r="J209" s="447"/>
    </row>
    <row r="210" spans="1:10" ht="13.5" thickBot="1">
      <c r="A210" s="156"/>
      <c r="B210" s="312"/>
      <c r="C210" s="373" t="s">
        <v>9838</v>
      </c>
      <c r="D210" s="374" t="s">
        <v>2428</v>
      </c>
      <c r="E210" s="437" t="s">
        <v>264</v>
      </c>
      <c r="F210" s="267">
        <f>'Заказ, cкидки и курсы валют'!$I$12</f>
        <v>0</v>
      </c>
      <c r="G210" s="1119"/>
      <c r="H210" s="252"/>
      <c r="J210" s="447"/>
    </row>
    <row r="211" spans="1:10" ht="13">
      <c r="A211" s="259" t="s">
        <v>5865</v>
      </c>
      <c r="B211" s="948" t="s">
        <v>5861</v>
      </c>
      <c r="C211" s="416"/>
      <c r="D211" s="416">
        <v>1</v>
      </c>
      <c r="E211" s="447">
        <v>518.74</v>
      </c>
      <c r="F211" s="1126">
        <f>ROUND(E211*(1-$F$41),2)</f>
        <v>518.74</v>
      </c>
      <c r="G211" s="1126">
        <f>F211</f>
        <v>518.74</v>
      </c>
      <c r="H211" s="263"/>
      <c r="J211" s="447"/>
    </row>
    <row r="212" spans="1:10" ht="13">
      <c r="A212" s="171" t="s">
        <v>5866</v>
      </c>
      <c r="B212" s="318" t="s">
        <v>5862</v>
      </c>
      <c r="C212" s="5"/>
      <c r="D212" s="5">
        <v>1</v>
      </c>
      <c r="E212" s="447">
        <v>518.74</v>
      </c>
      <c r="F212" s="451">
        <f t="shared" ref="F212:F214" si="22">ROUND(E212*(1-$F$41),2)</f>
        <v>518.74</v>
      </c>
      <c r="G212" s="451">
        <f t="shared" ref="G212:G213" si="23">F212</f>
        <v>518.74</v>
      </c>
      <c r="H212" s="168"/>
      <c r="J212" s="447"/>
    </row>
    <row r="213" spans="1:10" ht="13">
      <c r="A213" s="171" t="s">
        <v>5867</v>
      </c>
      <c r="B213" s="318" t="s">
        <v>5863</v>
      </c>
      <c r="C213" s="5"/>
      <c r="D213" s="5">
        <v>1</v>
      </c>
      <c r="E213" s="447">
        <v>628.77</v>
      </c>
      <c r="F213" s="451">
        <f t="shared" si="22"/>
        <v>628.77</v>
      </c>
      <c r="G213" s="451">
        <f t="shared" si="23"/>
        <v>628.77</v>
      </c>
      <c r="H213" s="168"/>
      <c r="J213" s="447"/>
    </row>
    <row r="214" spans="1:10" ht="13">
      <c r="A214" s="171" t="s">
        <v>5868</v>
      </c>
      <c r="B214" s="318" t="s">
        <v>5864</v>
      </c>
      <c r="C214" s="5"/>
      <c r="D214" s="5">
        <v>1</v>
      </c>
      <c r="E214" s="447">
        <v>759.76</v>
      </c>
      <c r="F214" s="451">
        <f t="shared" si="22"/>
        <v>759.76</v>
      </c>
      <c r="G214" s="451">
        <f>F214</f>
        <v>759.76</v>
      </c>
      <c r="H214" s="168"/>
      <c r="J214" s="447"/>
    </row>
    <row r="215" spans="1:10" ht="13.5" thickBot="1">
      <c r="J215" s="447"/>
    </row>
    <row r="216" spans="1:10" ht="15" customHeight="1">
      <c r="A216" s="3013" t="s">
        <v>10861</v>
      </c>
      <c r="B216" s="3014"/>
      <c r="C216" s="3014"/>
      <c r="D216" s="3014"/>
      <c r="E216" s="3014"/>
      <c r="F216" s="3014"/>
      <c r="G216" s="3014"/>
      <c r="H216" s="3014"/>
      <c r="J216" s="447"/>
    </row>
    <row r="217" spans="1:10" ht="13">
      <c r="A217" s="3015"/>
      <c r="B217" s="3016"/>
      <c r="C217" s="3016"/>
      <c r="D217" s="3016"/>
      <c r="E217" s="3016"/>
      <c r="F217" s="3016"/>
      <c r="G217" s="3016"/>
      <c r="H217" s="3016"/>
      <c r="J217" s="447"/>
    </row>
    <row r="218" spans="1:10" ht="13">
      <c r="A218" s="3015"/>
      <c r="B218" s="3016"/>
      <c r="C218" s="3016"/>
      <c r="D218" s="3016"/>
      <c r="E218" s="3016"/>
      <c r="F218" s="3016"/>
      <c r="G218" s="3016"/>
      <c r="H218" s="3016"/>
      <c r="J218" s="447"/>
    </row>
    <row r="219" spans="1:10" ht="28.5" customHeight="1" thickBot="1">
      <c r="A219" s="3017"/>
      <c r="B219" s="3018"/>
      <c r="C219" s="3018"/>
      <c r="D219" s="3018"/>
      <c r="E219" s="3018"/>
      <c r="F219" s="3018"/>
      <c r="G219" s="3018"/>
      <c r="H219" s="3018"/>
      <c r="J219" s="447"/>
    </row>
    <row r="220" spans="1:10" ht="30">
      <c r="A220" s="156" t="s">
        <v>1013</v>
      </c>
      <c r="B220" s="312" t="s">
        <v>1014</v>
      </c>
      <c r="C220" s="373" t="s">
        <v>665</v>
      </c>
      <c r="D220" s="373" t="s">
        <v>2923</v>
      </c>
      <c r="E220" s="940" t="s">
        <v>10034</v>
      </c>
      <c r="F220" s="336" t="s">
        <v>2578</v>
      </c>
      <c r="G220" s="1118" t="s">
        <v>493</v>
      </c>
      <c r="H220" s="160" t="s">
        <v>4003</v>
      </c>
      <c r="J220" s="447"/>
    </row>
    <row r="221" spans="1:10" ht="13.5" thickBot="1">
      <c r="A221" s="156"/>
      <c r="B221" s="312"/>
      <c r="C221" s="373" t="s">
        <v>9838</v>
      </c>
      <c r="D221" s="374" t="s">
        <v>2428</v>
      </c>
      <c r="E221" s="437" t="s">
        <v>264</v>
      </c>
      <c r="F221" s="267">
        <f>'Заказ, cкидки и курсы валют'!$I$12</f>
        <v>0</v>
      </c>
      <c r="G221" s="1119"/>
      <c r="H221" s="252"/>
      <c r="J221" s="447"/>
    </row>
    <row r="222" spans="1:10" ht="13">
      <c r="A222" s="259" t="s">
        <v>10864</v>
      </c>
      <c r="B222" s="948" t="s">
        <v>5861</v>
      </c>
      <c r="C222" s="416"/>
      <c r="D222" s="416">
        <v>1</v>
      </c>
      <c r="E222" s="447">
        <v>518.74</v>
      </c>
      <c r="F222" s="1126">
        <f>ROUND(E222*(1-$F$41),2)</f>
        <v>518.74</v>
      </c>
      <c r="G222" s="1126">
        <f>F222</f>
        <v>518.74</v>
      </c>
      <c r="H222" s="263"/>
      <c r="J222" s="447"/>
    </row>
    <row r="223" spans="1:10" ht="13">
      <c r="A223" s="171" t="s">
        <v>10862</v>
      </c>
      <c r="B223" s="318" t="s">
        <v>5862</v>
      </c>
      <c r="C223" s="5"/>
      <c r="D223" s="5">
        <v>1</v>
      </c>
      <c r="E223" s="447">
        <v>518.74</v>
      </c>
      <c r="F223" s="451">
        <f t="shared" ref="F223:F225" si="24">ROUND(E223*(1-$F$41),2)</f>
        <v>518.74</v>
      </c>
      <c r="G223" s="451">
        <f t="shared" ref="G223:G225" si="25">F223</f>
        <v>518.74</v>
      </c>
      <c r="H223" s="168"/>
      <c r="J223" s="447"/>
    </row>
    <row r="224" spans="1:10" ht="13">
      <c r="A224" s="171" t="s">
        <v>10863</v>
      </c>
      <c r="B224" s="318" t="s">
        <v>5863</v>
      </c>
      <c r="C224" s="5"/>
      <c r="D224" s="5">
        <v>1</v>
      </c>
      <c r="E224" s="447">
        <v>628.77</v>
      </c>
      <c r="F224" s="451">
        <f t="shared" si="24"/>
        <v>628.77</v>
      </c>
      <c r="G224" s="451">
        <f t="shared" si="25"/>
        <v>628.77</v>
      </c>
      <c r="H224" s="168"/>
      <c r="J224" s="447"/>
    </row>
    <row r="225" spans="1:10" ht="13.5" thickBot="1">
      <c r="A225" s="186" t="s">
        <v>10865</v>
      </c>
      <c r="B225" s="954" t="s">
        <v>5864</v>
      </c>
      <c r="C225" s="213"/>
      <c r="D225" s="213">
        <v>1</v>
      </c>
      <c r="E225" s="447">
        <v>759.76</v>
      </c>
      <c r="F225" s="1129">
        <f t="shared" si="24"/>
        <v>759.76</v>
      </c>
      <c r="G225" s="1129">
        <f t="shared" si="25"/>
        <v>759.76</v>
      </c>
      <c r="H225" s="170"/>
      <c r="J225" s="447"/>
    </row>
    <row r="1401" spans="6:6">
      <c r="F1401" s="21">
        <f>$E$1401*(1-$F$1387)</f>
        <v>0</v>
      </c>
    </row>
  </sheetData>
  <mergeCells count="13">
    <mergeCell ref="A205:H208"/>
    <mergeCell ref="A216:H219"/>
    <mergeCell ref="I1:K1"/>
    <mergeCell ref="A174:H177"/>
    <mergeCell ref="A187:H190"/>
    <mergeCell ref="A196:H199"/>
    <mergeCell ref="A1:H1"/>
    <mergeCell ref="H87:H88"/>
    <mergeCell ref="A87:A88"/>
    <mergeCell ref="B87:B88"/>
    <mergeCell ref="A85:H85"/>
    <mergeCell ref="A96:H99"/>
    <mergeCell ref="A116:H119"/>
  </mergeCells>
  <phoneticPr fontId="0" type="noConversion"/>
  <hyperlinks>
    <hyperlink ref="A1:H1" location="ОГЛАВЛЕНИЕ!R1C1" display="Нажмите ЗДЕСЬ для возврата в оглавление " xr:uid="{00000000-0004-0000-1200-000000000000}"/>
  </hyperlinks>
  <pageMargins left="0.25" right="0.25" top="0.75" bottom="0.75" header="0.3" footer="0.3"/>
  <pageSetup paperSize="9" scale="8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8">
    <pageSetUpPr fitToPage="1"/>
  </sheetPr>
  <dimension ref="A1:C32"/>
  <sheetViews>
    <sheetView workbookViewId="0">
      <selection activeCell="E9" sqref="E9"/>
    </sheetView>
  </sheetViews>
  <sheetFormatPr defaultColWidth="8" defaultRowHeight="10.5"/>
  <cols>
    <col min="1" max="1" width="122.1796875" style="290" customWidth="1"/>
    <col min="2" max="2" width="4.453125" style="290" customWidth="1"/>
    <col min="3" max="3" width="6.453125" style="290" customWidth="1"/>
    <col min="4" max="16384" width="8" style="290"/>
  </cols>
  <sheetData>
    <row r="1" spans="1:3" ht="14.5">
      <c r="A1" s="289" t="s">
        <v>1672</v>
      </c>
    </row>
    <row r="2" spans="1:3" ht="14.5">
      <c r="A2" s="291" t="s">
        <v>2743</v>
      </c>
    </row>
    <row r="3" spans="1:3" ht="14.5">
      <c r="A3" s="291" t="s">
        <v>1478</v>
      </c>
      <c r="C3" s="289"/>
    </row>
    <row r="4" spans="1:3" ht="14.5">
      <c r="A4" s="291" t="s">
        <v>1479</v>
      </c>
      <c r="C4" s="291"/>
    </row>
    <row r="5" spans="1:3" ht="14.5">
      <c r="A5" s="291" t="s">
        <v>1480</v>
      </c>
      <c r="C5" s="291"/>
    </row>
    <row r="6" spans="1:3" ht="14.5">
      <c r="A6" s="291" t="s">
        <v>1673</v>
      </c>
    </row>
    <row r="7" spans="1:3" ht="14.5">
      <c r="A7" s="291"/>
    </row>
    <row r="8" spans="1:3" ht="14.5">
      <c r="A8" s="291" t="s">
        <v>697</v>
      </c>
    </row>
    <row r="9" spans="1:3" ht="14.5">
      <c r="A9" s="291" t="s">
        <v>1685</v>
      </c>
    </row>
    <row r="10" spans="1:3" ht="14.5">
      <c r="A10" s="291" t="s">
        <v>255</v>
      </c>
    </row>
    <row r="11" spans="1:3" ht="14.5">
      <c r="A11" s="291" t="s">
        <v>1674</v>
      </c>
    </row>
    <row r="12" spans="1:3" ht="14.5">
      <c r="A12" s="291"/>
    </row>
    <row r="13" spans="1:3" ht="14.5">
      <c r="A13" s="289" t="s">
        <v>1675</v>
      </c>
    </row>
    <row r="14" spans="1:3" ht="14.5">
      <c r="A14" s="289" t="s">
        <v>1676</v>
      </c>
    </row>
    <row r="15" spans="1:3" ht="14.5">
      <c r="A15" s="289" t="s">
        <v>1677</v>
      </c>
    </row>
    <row r="16" spans="1:3" ht="14.5">
      <c r="A16" s="289" t="s">
        <v>1678</v>
      </c>
    </row>
    <row r="17" spans="1:1" ht="14.5">
      <c r="A17" s="292" t="s">
        <v>1679</v>
      </c>
    </row>
    <row r="18" spans="1:1" ht="14.5">
      <c r="A18" s="289" t="s">
        <v>694</v>
      </c>
    </row>
    <row r="19" spans="1:1" ht="14.5">
      <c r="A19" s="289" t="s">
        <v>695</v>
      </c>
    </row>
    <row r="20" spans="1:1" ht="14.5">
      <c r="A20" s="289" t="s">
        <v>1680</v>
      </c>
    </row>
    <row r="21" spans="1:1" ht="14.5">
      <c r="A21" s="289" t="s">
        <v>1681</v>
      </c>
    </row>
    <row r="22" spans="1:1" ht="14.5">
      <c r="A22" s="289"/>
    </row>
    <row r="23" spans="1:1" ht="14.5">
      <c r="A23" s="289" t="s">
        <v>1682</v>
      </c>
    </row>
    <row r="25" spans="1:1" ht="12">
      <c r="A25" s="293" t="s">
        <v>1683</v>
      </c>
    </row>
    <row r="26" spans="1:1" ht="173.25" customHeight="1">
      <c r="A26" s="293"/>
    </row>
    <row r="28" spans="1:1" ht="24">
      <c r="A28" s="293" t="s">
        <v>2742</v>
      </c>
    </row>
    <row r="30" spans="1:1" ht="15.5">
      <c r="A30" s="294" t="s">
        <v>1684</v>
      </c>
    </row>
    <row r="31" spans="1:1" ht="15.5">
      <c r="A31" s="294" t="s">
        <v>696</v>
      </c>
    </row>
    <row r="32" spans="1:1" ht="15.5">
      <c r="A32" s="294" t="s">
        <v>3136</v>
      </c>
    </row>
  </sheetData>
  <phoneticPr fontId="42" type="noConversion"/>
  <pageMargins left="0.7" right="0.7" top="0.75" bottom="0.75" header="0.3" footer="0.3"/>
  <pageSetup paperSize="9" scale="7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4">
    <tabColor theme="4" tint="-0.499984740745262"/>
  </sheetPr>
  <dimension ref="A1:L1316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2" sqref="A12:H139"/>
    </sheetView>
  </sheetViews>
  <sheetFormatPr defaultRowHeight="12.5"/>
  <cols>
    <col min="1" max="1" width="14" customWidth="1"/>
    <col min="2" max="2" width="15.54296875" customWidth="1"/>
    <col min="3" max="3" width="13.453125" customWidth="1"/>
    <col min="4" max="4" width="12.453125" customWidth="1"/>
    <col min="5" max="5" width="8" style="602" hidden="1" customWidth="1"/>
    <col min="6" max="6" width="7.81640625" customWidth="1"/>
    <col min="7" max="7" width="14" customWidth="1"/>
    <col min="8" max="8" width="13.453125" customWidth="1"/>
    <col min="9" max="9" width="33.453125" customWidth="1"/>
  </cols>
  <sheetData>
    <row r="1" spans="1:12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J1" s="2880" t="s">
        <v>12704</v>
      </c>
      <c r="K1" s="2880"/>
      <c r="L1" s="2880"/>
    </row>
    <row r="2" spans="1:12" ht="30">
      <c r="A2" s="123" t="s">
        <v>3742</v>
      </c>
      <c r="B2" s="123"/>
      <c r="C2" s="123"/>
      <c r="D2" s="123"/>
      <c r="E2" s="722"/>
      <c r="F2" s="126"/>
      <c r="G2" s="127"/>
      <c r="H2" s="126"/>
      <c r="I2" s="127"/>
    </row>
    <row r="3" spans="1:12" ht="13.5" customHeight="1">
      <c r="A3" s="101"/>
      <c r="B3" s="101"/>
      <c r="C3" s="102"/>
      <c r="D3" s="102"/>
      <c r="E3" s="723"/>
      <c r="F3" s="101"/>
      <c r="G3" s="105"/>
      <c r="H3" s="101"/>
      <c r="I3" s="101"/>
    </row>
    <row r="4" spans="1:12" ht="13" thickBot="1">
      <c r="E4" s="724"/>
      <c r="F4" s="27"/>
      <c r="G4" s="28"/>
      <c r="H4" s="13"/>
      <c r="I4" s="13"/>
    </row>
    <row r="5" spans="1:12" ht="20.5">
      <c r="A5" s="243"/>
      <c r="B5" s="244"/>
      <c r="C5" s="319" t="s">
        <v>3646</v>
      </c>
      <c r="D5" s="111"/>
      <c r="E5" s="725"/>
      <c r="F5" s="113"/>
      <c r="G5" s="246"/>
      <c r="H5" s="244"/>
      <c r="I5" s="115"/>
    </row>
    <row r="6" spans="1:12" ht="30">
      <c r="A6" s="232"/>
      <c r="B6" s="233"/>
      <c r="C6" s="81"/>
      <c r="D6" s="81" t="s">
        <v>4388</v>
      </c>
      <c r="E6" s="726"/>
      <c r="F6" s="83"/>
      <c r="G6" s="83"/>
      <c r="H6" s="233"/>
      <c r="I6" s="234"/>
    </row>
    <row r="7" spans="1:12" ht="30">
      <c r="A7" s="232"/>
      <c r="B7" s="233"/>
      <c r="C7" s="70"/>
      <c r="D7" s="70"/>
      <c r="E7" s="502"/>
      <c r="F7" s="240"/>
      <c r="G7" s="235"/>
      <c r="H7" s="233"/>
      <c r="I7" s="234"/>
    </row>
    <row r="8" spans="1:12" ht="13">
      <c r="A8" s="236"/>
      <c r="B8" s="237"/>
      <c r="C8" s="70"/>
      <c r="D8" s="70"/>
      <c r="E8" s="502"/>
      <c r="F8" s="240"/>
      <c r="G8" s="235"/>
      <c r="H8" s="16"/>
      <c r="I8" s="132"/>
    </row>
    <row r="9" spans="1:12" ht="13.5" thickBot="1">
      <c r="A9" s="238"/>
      <c r="B9" s="239"/>
      <c r="C9" s="72"/>
      <c r="D9" s="72"/>
      <c r="E9" s="503"/>
      <c r="F9" s="74"/>
      <c r="G9" s="135"/>
      <c r="H9" s="136"/>
      <c r="I9" s="137"/>
    </row>
    <row r="10" spans="1:12" ht="34" customHeight="1">
      <c r="A10" s="156" t="s">
        <v>1013</v>
      </c>
      <c r="B10" s="157" t="s">
        <v>1014</v>
      </c>
      <c r="C10" s="158" t="s">
        <v>665</v>
      </c>
      <c r="D10" s="158" t="s">
        <v>2923</v>
      </c>
      <c r="E10" s="432" t="s">
        <v>10286</v>
      </c>
      <c r="F10" s="159" t="s">
        <v>2578</v>
      </c>
      <c r="G10" s="2873" t="s">
        <v>2427</v>
      </c>
      <c r="H10" s="2873" t="s">
        <v>493</v>
      </c>
      <c r="I10" s="160" t="s">
        <v>4003</v>
      </c>
    </row>
    <row r="11" spans="1:12" ht="18.75" customHeight="1" thickBot="1">
      <c r="A11" s="149"/>
      <c r="B11" s="151"/>
      <c r="C11" s="154" t="s">
        <v>3419</v>
      </c>
      <c r="D11" s="155" t="s">
        <v>2428</v>
      </c>
      <c r="E11" s="433" t="s">
        <v>264</v>
      </c>
      <c r="F11" s="152">
        <f>'Заказ, cкидки и курсы валют'!$I$12</f>
        <v>0</v>
      </c>
      <c r="G11" s="2946"/>
      <c r="H11" s="2946"/>
      <c r="I11" s="147"/>
    </row>
    <row r="12" spans="1:12" ht="14.5">
      <c r="A12" s="165" t="s">
        <v>3647</v>
      </c>
      <c r="B12" s="5" t="s">
        <v>203</v>
      </c>
      <c r="C12" s="5">
        <v>27</v>
      </c>
      <c r="D12" s="5">
        <v>50</v>
      </c>
      <c r="E12" s="446">
        <v>1568.63</v>
      </c>
      <c r="F12" s="408">
        <f>ROUND(E12*(1-$F$11),2)</f>
        <v>1568.63</v>
      </c>
      <c r="G12" s="405">
        <f>'Заказ, cкидки и курсы валют'!$J$23*F12</f>
        <v>18039.245000000003</v>
      </c>
      <c r="H12" s="407">
        <f>ROUND((D12/1000)*G12,2)</f>
        <v>901.96</v>
      </c>
      <c r="I12" s="168"/>
      <c r="K12" s="447"/>
    </row>
    <row r="13" spans="1:12" ht="14.5">
      <c r="A13" s="165" t="s">
        <v>3648</v>
      </c>
      <c r="B13" s="318" t="s">
        <v>204</v>
      </c>
      <c r="C13" s="5">
        <v>33.200000000000003</v>
      </c>
      <c r="D13" s="5">
        <v>50</v>
      </c>
      <c r="E13" s="446">
        <v>1830.02</v>
      </c>
      <c r="F13" s="408">
        <f>ROUND($E$13*(1-$F$11),2)</f>
        <v>1830.02</v>
      </c>
      <c r="G13" s="405">
        <f>'Заказ, cкидки и курсы валют'!$J$23*F13</f>
        <v>21045.23</v>
      </c>
      <c r="H13" s="407">
        <f t="shared" ref="H13:H15" si="0">ROUND((D13/1000)*G13,2)</f>
        <v>1052.26</v>
      </c>
      <c r="I13" s="168"/>
      <c r="K13" s="447"/>
    </row>
    <row r="14" spans="1:12" ht="14.5">
      <c r="A14" s="165" t="s">
        <v>3649</v>
      </c>
      <c r="B14" s="318" t="s">
        <v>205</v>
      </c>
      <c r="C14" s="5">
        <v>37.700000000000003</v>
      </c>
      <c r="D14" s="5">
        <v>50</v>
      </c>
      <c r="E14" s="446">
        <v>1983.94</v>
      </c>
      <c r="F14" s="408">
        <f>ROUND($E$14*(1-$F$11),2)</f>
        <v>1983.94</v>
      </c>
      <c r="G14" s="405">
        <f>'Заказ, cкидки и курсы валют'!$J$23*F14</f>
        <v>22815.31</v>
      </c>
      <c r="H14" s="407">
        <f t="shared" si="0"/>
        <v>1140.77</v>
      </c>
      <c r="I14" s="168"/>
      <c r="K14" s="447"/>
    </row>
    <row r="15" spans="1:12" ht="14.5">
      <c r="A15" s="165" t="s">
        <v>3650</v>
      </c>
      <c r="B15" s="5" t="s">
        <v>206</v>
      </c>
      <c r="C15" s="5">
        <v>44.2</v>
      </c>
      <c r="D15" s="5">
        <v>50</v>
      </c>
      <c r="E15" s="446">
        <v>2273.59</v>
      </c>
      <c r="F15" s="408">
        <f>ROUND($E$15*(1-$F$11),2)</f>
        <v>2273.59</v>
      </c>
      <c r="G15" s="405">
        <f>'Заказ, cкидки и курсы валют'!$J$23*F15</f>
        <v>26146.285000000003</v>
      </c>
      <c r="H15" s="407">
        <f t="shared" si="0"/>
        <v>1307.31</v>
      </c>
      <c r="I15" s="168"/>
      <c r="K15" s="447"/>
    </row>
    <row r="16" spans="1:12" ht="13">
      <c r="A16" s="12"/>
      <c r="B16" s="8"/>
      <c r="C16" s="8"/>
      <c r="D16" s="8"/>
      <c r="E16" s="727"/>
      <c r="F16" s="27"/>
      <c r="G16" s="28"/>
      <c r="H16" s="13"/>
      <c r="I16" s="13"/>
      <c r="K16" s="447"/>
    </row>
    <row r="17" spans="1:11" ht="13">
      <c r="A17" s="12"/>
      <c r="B17" s="8"/>
      <c r="C17" s="8"/>
      <c r="D17" s="8"/>
      <c r="E17" s="727"/>
      <c r="F17" s="27"/>
      <c r="G17" s="28"/>
      <c r="H17" s="13"/>
      <c r="I17" s="13"/>
      <c r="K17" s="447"/>
    </row>
    <row r="18" spans="1:11" ht="13.5" thickBot="1">
      <c r="A18" s="12"/>
      <c r="B18" s="8"/>
      <c r="C18" s="8"/>
      <c r="D18" s="8"/>
      <c r="E18" s="727"/>
      <c r="F18" s="27"/>
      <c r="G18" s="28"/>
      <c r="H18" s="13"/>
      <c r="I18" s="13"/>
      <c r="K18" s="447"/>
    </row>
    <row r="19" spans="1:11" ht="30">
      <c r="A19" s="229"/>
      <c r="B19" s="230"/>
      <c r="C19" s="319" t="s">
        <v>3652</v>
      </c>
      <c r="D19" s="111"/>
      <c r="E19" s="725"/>
      <c r="F19" s="113"/>
      <c r="G19" s="246"/>
      <c r="H19" s="230"/>
      <c r="I19" s="231"/>
      <c r="K19" s="447"/>
    </row>
    <row r="20" spans="1:11" ht="26.25" customHeight="1">
      <c r="A20" s="232"/>
      <c r="B20" s="233"/>
      <c r="C20" s="81" t="s">
        <v>3651</v>
      </c>
      <c r="D20" s="381"/>
      <c r="E20" s="728"/>
      <c r="F20" s="83"/>
      <c r="G20" s="233"/>
      <c r="H20" s="234"/>
      <c r="K20" s="447"/>
    </row>
    <row r="21" spans="1:11" ht="14.25" customHeight="1">
      <c r="A21" s="232"/>
      <c r="B21" s="233"/>
      <c r="C21" s="70"/>
      <c r="D21" s="70"/>
      <c r="E21" s="502"/>
      <c r="F21" s="240"/>
      <c r="G21" s="235"/>
      <c r="H21" s="233"/>
      <c r="I21" s="234"/>
      <c r="K21" s="447"/>
    </row>
    <row r="22" spans="1:11" ht="27.75" customHeight="1">
      <c r="A22" s="236"/>
      <c r="B22" s="237"/>
      <c r="C22" s="70"/>
      <c r="D22" s="70"/>
      <c r="E22" s="502"/>
      <c r="F22" s="240"/>
      <c r="G22" s="235"/>
      <c r="H22" s="16"/>
      <c r="I22" s="132"/>
      <c r="K22" s="447"/>
    </row>
    <row r="23" spans="1:11" ht="13.5" thickBot="1">
      <c r="A23" s="238"/>
      <c r="B23" s="239"/>
      <c r="C23" s="72"/>
      <c r="D23" s="72"/>
      <c r="E23" s="503"/>
      <c r="F23" s="74"/>
      <c r="G23" s="135"/>
      <c r="H23" s="136"/>
      <c r="I23" s="137"/>
      <c r="K23" s="447"/>
    </row>
    <row r="24" spans="1:11" ht="38.25" customHeight="1">
      <c r="A24" s="156" t="s">
        <v>1013</v>
      </c>
      <c r="B24" s="157" t="s">
        <v>1014</v>
      </c>
      <c r="C24" s="158" t="s">
        <v>665</v>
      </c>
      <c r="D24" s="158" t="s">
        <v>2923</v>
      </c>
      <c r="E24" s="432" t="s">
        <v>10286</v>
      </c>
      <c r="F24" s="159" t="s">
        <v>2578</v>
      </c>
      <c r="G24" s="2873" t="s">
        <v>2427</v>
      </c>
      <c r="H24" s="2873" t="s">
        <v>493</v>
      </c>
      <c r="I24" s="160" t="s">
        <v>4003</v>
      </c>
      <c r="K24" s="447"/>
    </row>
    <row r="25" spans="1:11" ht="34" customHeight="1" thickBot="1">
      <c r="A25" s="149"/>
      <c r="B25" s="151"/>
      <c r="C25" s="154" t="s">
        <v>3419</v>
      </c>
      <c r="D25" s="155" t="s">
        <v>2428</v>
      </c>
      <c r="E25" s="433" t="s">
        <v>264</v>
      </c>
      <c r="F25" s="152">
        <f>'Заказ, cкидки и курсы валют'!$I$12</f>
        <v>0</v>
      </c>
      <c r="G25" s="2946"/>
      <c r="H25" s="2946"/>
      <c r="I25" s="147"/>
      <c r="K25" s="447"/>
    </row>
    <row r="26" spans="1:11" ht="14.5">
      <c r="A26" s="165" t="s">
        <v>3654</v>
      </c>
      <c r="B26" s="5" t="s">
        <v>202</v>
      </c>
      <c r="C26" s="5">
        <v>22.5</v>
      </c>
      <c r="D26" s="5">
        <v>50</v>
      </c>
      <c r="E26" s="446">
        <v>2182.23</v>
      </c>
      <c r="F26" s="408">
        <f>ROUND($E$26*(1-$F$25),2)</f>
        <v>2182.23</v>
      </c>
      <c r="G26" s="405">
        <f>'Заказ, cкидки и курсы валют'!$J$23*F26</f>
        <v>25095.645</v>
      </c>
      <c r="H26" s="407">
        <f>ROUND((D26/1000)*G26,2)</f>
        <v>1254.78</v>
      </c>
      <c r="I26" s="168"/>
      <c r="K26" s="447"/>
    </row>
    <row r="27" spans="1:11" ht="14.5">
      <c r="A27" s="165" t="s">
        <v>3655</v>
      </c>
      <c r="B27" s="5" t="s">
        <v>203</v>
      </c>
      <c r="C27" s="5">
        <v>27</v>
      </c>
      <c r="D27" s="5">
        <v>50</v>
      </c>
      <c r="E27" s="446">
        <v>2647.37</v>
      </c>
      <c r="F27" s="408">
        <f>ROUND($E$27*(1-$F$25),2)</f>
        <v>2647.37</v>
      </c>
      <c r="G27" s="405">
        <f>'Заказ, cкидки и курсы валют'!$J$23*F27</f>
        <v>30444.754999999997</v>
      </c>
      <c r="H27" s="407">
        <f t="shared" ref="H27:H28" si="1">ROUND((D27/1000)*G27,2)</f>
        <v>1522.24</v>
      </c>
      <c r="I27" s="168"/>
      <c r="K27" s="447"/>
    </row>
    <row r="28" spans="1:11" ht="14.5">
      <c r="A28" s="165" t="s">
        <v>3656</v>
      </c>
      <c r="B28" s="318" t="s">
        <v>204</v>
      </c>
      <c r="C28" s="5">
        <v>33.200000000000003</v>
      </c>
      <c r="D28" s="5">
        <v>50</v>
      </c>
      <c r="E28" s="446">
        <v>2833.99</v>
      </c>
      <c r="F28" s="408">
        <f>ROUND($E$28*(1-$F$25),2)</f>
        <v>2833.99</v>
      </c>
      <c r="G28" s="405">
        <f>'Заказ, cкидки и курсы валют'!$J$23*F28</f>
        <v>32590.884999999998</v>
      </c>
      <c r="H28" s="407">
        <f t="shared" si="1"/>
        <v>1629.54</v>
      </c>
      <c r="I28" s="168"/>
      <c r="K28" s="447"/>
    </row>
    <row r="29" spans="1:11" ht="13.5" thickBot="1">
      <c r="K29" s="447"/>
    </row>
    <row r="30" spans="1:11" ht="30">
      <c r="A30" s="243"/>
      <c r="B30" s="244"/>
      <c r="C30" s="319" t="s">
        <v>3652</v>
      </c>
      <c r="D30" s="111"/>
      <c r="E30" s="725"/>
      <c r="F30" s="113"/>
      <c r="G30" s="246"/>
      <c r="H30" s="230"/>
      <c r="I30" s="115"/>
      <c r="K30" s="447"/>
    </row>
    <row r="31" spans="1:11" ht="18.75" customHeight="1">
      <c r="A31" s="232"/>
      <c r="B31" s="233"/>
      <c r="C31" s="81"/>
      <c r="D31" s="81" t="s">
        <v>4388</v>
      </c>
      <c r="E31" s="726"/>
      <c r="F31" s="83"/>
      <c r="G31" s="83"/>
      <c r="H31" s="233"/>
      <c r="I31" s="234"/>
      <c r="K31" s="447"/>
    </row>
    <row r="32" spans="1:11" ht="20.25" customHeight="1">
      <c r="A32" s="232"/>
      <c r="B32" s="233"/>
      <c r="C32" s="70"/>
      <c r="D32" s="70"/>
      <c r="E32" s="502"/>
      <c r="F32" s="240"/>
      <c r="G32" s="235"/>
      <c r="H32" s="233"/>
      <c r="I32" s="234"/>
      <c r="K32" s="447"/>
    </row>
    <row r="33" spans="1:11" ht="13">
      <c r="A33" s="236"/>
      <c r="B33" s="237"/>
      <c r="C33" s="70"/>
      <c r="D33" s="70"/>
      <c r="E33" s="502"/>
      <c r="F33" s="240"/>
      <c r="G33" s="235"/>
      <c r="H33" s="16"/>
      <c r="I33" s="132"/>
      <c r="K33" s="447"/>
    </row>
    <row r="34" spans="1:11" ht="22.5" customHeight="1" thickBot="1">
      <c r="A34" s="238"/>
      <c r="B34" s="239"/>
      <c r="C34" s="72"/>
      <c r="D34" s="72"/>
      <c r="E34" s="503"/>
      <c r="F34" s="74"/>
      <c r="G34" s="135"/>
      <c r="H34" s="136"/>
      <c r="I34" s="137"/>
      <c r="K34" s="447"/>
    </row>
    <row r="35" spans="1:11" ht="34" customHeight="1">
      <c r="A35" s="156" t="s">
        <v>1013</v>
      </c>
      <c r="B35" s="157" t="s">
        <v>1014</v>
      </c>
      <c r="C35" s="158" t="s">
        <v>665</v>
      </c>
      <c r="D35" s="158" t="s">
        <v>2923</v>
      </c>
      <c r="E35" s="432" t="s">
        <v>10286</v>
      </c>
      <c r="F35" s="159" t="s">
        <v>2578</v>
      </c>
      <c r="G35" s="264" t="s">
        <v>2427</v>
      </c>
      <c r="H35" s="264" t="s">
        <v>493</v>
      </c>
      <c r="I35" s="160" t="s">
        <v>4003</v>
      </c>
      <c r="K35" s="447"/>
    </row>
    <row r="36" spans="1:11" ht="20.25" customHeight="1" thickBot="1">
      <c r="A36" s="149"/>
      <c r="B36" s="151"/>
      <c r="C36" s="154" t="s">
        <v>3419</v>
      </c>
      <c r="D36" s="155" t="s">
        <v>2428</v>
      </c>
      <c r="E36" s="433" t="s">
        <v>264</v>
      </c>
      <c r="F36" s="152">
        <f>'Заказ, cкидки и курсы валют'!$I$12</f>
        <v>0</v>
      </c>
      <c r="G36" s="265"/>
      <c r="H36" s="265"/>
      <c r="I36" s="147"/>
      <c r="K36" s="447"/>
    </row>
    <row r="37" spans="1:11" ht="14.5">
      <c r="A37" s="165" t="s">
        <v>3653</v>
      </c>
      <c r="B37" s="318" t="s">
        <v>202</v>
      </c>
      <c r="C37" s="5">
        <v>22.5</v>
      </c>
      <c r="D37" s="5">
        <v>100</v>
      </c>
      <c r="E37" s="446">
        <v>2029.31</v>
      </c>
      <c r="F37" s="408">
        <f>ROUND($E$37*(1-$F$36),2)</f>
        <v>2029.31</v>
      </c>
      <c r="G37" s="405">
        <f>'Заказ, cкидки и курсы валют'!$J$23*F37</f>
        <v>23337.064999999999</v>
      </c>
      <c r="H37" s="407">
        <f>ROUND((D37/1000)*G37,2)</f>
        <v>2333.71</v>
      </c>
      <c r="I37" s="168"/>
      <c r="K37" s="447"/>
    </row>
    <row r="38" spans="1:11" ht="14.5">
      <c r="A38" s="165" t="s">
        <v>3657</v>
      </c>
      <c r="B38" s="318" t="s">
        <v>203</v>
      </c>
      <c r="C38" s="5">
        <v>27</v>
      </c>
      <c r="D38" s="5">
        <v>50</v>
      </c>
      <c r="E38" s="446">
        <v>2479.8000000000002</v>
      </c>
      <c r="F38" s="408">
        <f>ROUND($E$38*(1-$F$36),2)</f>
        <v>2479.8000000000002</v>
      </c>
      <c r="G38" s="405">
        <f>'Заказ, cкидки и курсы валют'!$J$23*F38</f>
        <v>28517.7</v>
      </c>
      <c r="H38" s="407">
        <f t="shared" ref="H38:H42" si="2">ROUND((D38/1000)*G38,2)</f>
        <v>1425.89</v>
      </c>
      <c r="I38" s="168"/>
      <c r="K38" s="447"/>
    </row>
    <row r="39" spans="1:11" ht="14.5">
      <c r="A39" s="165" t="s">
        <v>3658</v>
      </c>
      <c r="B39" s="318" t="s">
        <v>204</v>
      </c>
      <c r="C39" s="5">
        <v>33.200000000000003</v>
      </c>
      <c r="D39" s="5">
        <v>50</v>
      </c>
      <c r="E39" s="446">
        <v>2693.76</v>
      </c>
      <c r="F39" s="408">
        <f>ROUND($E$39*(1-$F$36),2)</f>
        <v>2693.76</v>
      </c>
      <c r="G39" s="405">
        <f>'Заказ, cкидки и курсы валют'!$J$23*F39</f>
        <v>30978.240000000002</v>
      </c>
      <c r="H39" s="407">
        <f t="shared" si="2"/>
        <v>1548.91</v>
      </c>
      <c r="I39" s="168"/>
      <c r="K39" s="447"/>
    </row>
    <row r="40" spans="1:11" ht="14.5">
      <c r="A40" s="165" t="s">
        <v>3659</v>
      </c>
      <c r="B40" s="318" t="s">
        <v>205</v>
      </c>
      <c r="C40" s="5">
        <v>37.700000000000003</v>
      </c>
      <c r="D40" s="5">
        <v>50</v>
      </c>
      <c r="E40" s="446">
        <v>2892.26</v>
      </c>
      <c r="F40" s="408">
        <f>ROUND($E$40*(1-$F$36),2)</f>
        <v>2892.26</v>
      </c>
      <c r="G40" s="405">
        <f>'Заказ, cкидки и курсы валют'!$J$23*F40</f>
        <v>33260.990000000005</v>
      </c>
      <c r="H40" s="407">
        <f t="shared" si="2"/>
        <v>1663.05</v>
      </c>
      <c r="I40" s="168"/>
      <c r="K40" s="447"/>
    </row>
    <row r="41" spans="1:11" ht="14.5">
      <c r="A41" s="165" t="s">
        <v>3660</v>
      </c>
      <c r="B41" s="318" t="s">
        <v>206</v>
      </c>
      <c r="C41" s="5">
        <v>44.2</v>
      </c>
      <c r="D41" s="5">
        <v>50</v>
      </c>
      <c r="E41" s="446">
        <v>3173.37</v>
      </c>
      <c r="F41" s="408">
        <f>ROUND($E$41*(1-$F$36),2)</f>
        <v>3173.37</v>
      </c>
      <c r="G41" s="405">
        <f>'Заказ, cкидки и курсы валют'!$J$23*F41</f>
        <v>36493.754999999997</v>
      </c>
      <c r="H41" s="407">
        <f t="shared" si="2"/>
        <v>1824.69</v>
      </c>
      <c r="I41" s="168"/>
      <c r="K41" s="447"/>
    </row>
    <row r="42" spans="1:11" ht="15" thickBot="1">
      <c r="A42" s="165" t="s">
        <v>3661</v>
      </c>
      <c r="B42" s="318" t="s">
        <v>208</v>
      </c>
      <c r="C42" s="213">
        <v>58</v>
      </c>
      <c r="D42" s="5">
        <v>50</v>
      </c>
      <c r="E42" s="446">
        <v>3809</v>
      </c>
      <c r="F42" s="408">
        <f>ROUND($E$42*(1-$F$36),2)</f>
        <v>3809</v>
      </c>
      <c r="G42" s="405">
        <f>'Заказ, cкидки и курсы валют'!$J$23*F42</f>
        <v>43803.5</v>
      </c>
      <c r="H42" s="407">
        <f t="shared" si="2"/>
        <v>2190.1799999999998</v>
      </c>
      <c r="I42" s="168"/>
      <c r="K42" s="447"/>
    </row>
    <row r="43" spans="1:11" ht="15" thickBot="1">
      <c r="A43" s="12"/>
      <c r="B43" s="655"/>
      <c r="C43" s="8"/>
      <c r="D43" s="8"/>
      <c r="E43" s="446"/>
      <c r="F43" s="2756"/>
      <c r="G43" s="445"/>
      <c r="H43" s="602"/>
      <c r="I43" s="13"/>
      <c r="K43" s="447"/>
    </row>
    <row r="44" spans="1:11" ht="30">
      <c r="A44" s="229"/>
      <c r="B44" s="230"/>
      <c r="C44" s="319" t="s">
        <v>3652</v>
      </c>
      <c r="D44" s="111"/>
      <c r="E44" s="725"/>
      <c r="F44" s="113"/>
      <c r="G44" s="246"/>
      <c r="H44" s="230"/>
      <c r="I44" s="231"/>
      <c r="K44" s="447"/>
    </row>
    <row r="45" spans="1:11" ht="26.25" customHeight="1">
      <c r="A45" s="232"/>
      <c r="B45" s="233"/>
      <c r="C45" s="81" t="s">
        <v>12692</v>
      </c>
      <c r="D45" s="381"/>
      <c r="E45" s="728"/>
      <c r="F45" s="83"/>
      <c r="G45" s="233"/>
      <c r="H45" s="234"/>
      <c r="K45" s="447"/>
    </row>
    <row r="46" spans="1:11" ht="16.5" customHeight="1">
      <c r="A46" s="232"/>
      <c r="B46" s="233"/>
      <c r="C46" s="70"/>
      <c r="D46" s="2757" t="s">
        <v>12693</v>
      </c>
      <c r="E46" s="502"/>
      <c r="F46" s="240"/>
      <c r="G46" s="235"/>
      <c r="H46" s="233"/>
      <c r="I46" s="234"/>
      <c r="K46" s="447"/>
    </row>
    <row r="47" spans="1:11" ht="27.75" customHeight="1">
      <c r="A47" s="236"/>
      <c r="B47" s="237"/>
      <c r="C47" s="70"/>
      <c r="D47" s="70"/>
      <c r="E47" s="502"/>
      <c r="F47" s="240"/>
      <c r="G47" s="235"/>
      <c r="H47" s="16"/>
      <c r="I47" s="132"/>
      <c r="K47" s="447"/>
    </row>
    <row r="48" spans="1:11" ht="13.5" thickBot="1">
      <c r="A48" s="238"/>
      <c r="B48" s="239"/>
      <c r="C48" s="72"/>
      <c r="D48" s="72"/>
      <c r="E48" s="503"/>
      <c r="F48" s="74"/>
      <c r="G48" s="135"/>
      <c r="H48" s="136"/>
      <c r="I48" s="137"/>
      <c r="K48" s="447"/>
    </row>
    <row r="49" spans="1:11" ht="38.25" customHeight="1">
      <c r="A49" s="156" t="s">
        <v>1013</v>
      </c>
      <c r="B49" s="157" t="s">
        <v>1014</v>
      </c>
      <c r="C49" s="158" t="s">
        <v>665</v>
      </c>
      <c r="D49" s="158" t="s">
        <v>2923</v>
      </c>
      <c r="E49" s="432" t="s">
        <v>10286</v>
      </c>
      <c r="F49" s="159" t="s">
        <v>2578</v>
      </c>
      <c r="G49" s="2873" t="s">
        <v>2427</v>
      </c>
      <c r="H49" s="2873" t="s">
        <v>493</v>
      </c>
      <c r="I49" s="160" t="s">
        <v>4003</v>
      </c>
      <c r="K49" s="447"/>
    </row>
    <row r="50" spans="1:11" ht="34" customHeight="1" thickBot="1">
      <c r="A50" s="149"/>
      <c r="B50" s="151"/>
      <c r="C50" s="154" t="s">
        <v>3419</v>
      </c>
      <c r="D50" s="155" t="s">
        <v>2428</v>
      </c>
      <c r="E50" s="433" t="s">
        <v>264</v>
      </c>
      <c r="F50" s="152">
        <f>'Заказ, cкидки и курсы валют'!$I$12</f>
        <v>0</v>
      </c>
      <c r="G50" s="2946"/>
      <c r="H50" s="2946"/>
      <c r="I50" s="147"/>
      <c r="K50" s="447"/>
    </row>
    <row r="51" spans="1:11" ht="14.5">
      <c r="A51" s="2758" t="s">
        <v>12695</v>
      </c>
      <c r="B51" s="5" t="s">
        <v>202</v>
      </c>
      <c r="C51" s="5">
        <v>22.5</v>
      </c>
      <c r="D51" s="5">
        <v>50</v>
      </c>
      <c r="E51" s="446">
        <v>2429.62</v>
      </c>
      <c r="F51" s="408">
        <f>ROUND($E$26*(1-$F$25),2)</f>
        <v>2182.23</v>
      </c>
      <c r="G51" s="405">
        <f>'Заказ, cкидки и курсы валют'!$J$23*F51</f>
        <v>25095.645</v>
      </c>
      <c r="H51" s="407">
        <f>ROUND((D51/1000)*G51,2)</f>
        <v>1254.78</v>
      </c>
      <c r="I51" s="168"/>
      <c r="K51" s="447"/>
    </row>
    <row r="52" spans="1:11" ht="14.5">
      <c r="A52" s="2758" t="s">
        <v>12696</v>
      </c>
      <c r="B52" s="5" t="s">
        <v>203</v>
      </c>
      <c r="C52" s="5">
        <v>27</v>
      </c>
      <c r="D52" s="5">
        <v>50</v>
      </c>
      <c r="E52" s="446">
        <v>2943.81</v>
      </c>
      <c r="F52" s="408">
        <f>ROUND($E$27*(1-$F$25),2)</f>
        <v>2647.37</v>
      </c>
      <c r="G52" s="405">
        <f>'Заказ, cкидки и курсы валют'!$J$23*F52</f>
        <v>30444.754999999997</v>
      </c>
      <c r="H52" s="407">
        <f t="shared" ref="H52:H53" si="3">ROUND((D52/1000)*G52,2)</f>
        <v>1522.24</v>
      </c>
      <c r="I52" s="168"/>
      <c r="K52" s="447"/>
    </row>
    <row r="53" spans="1:11" ht="14.5">
      <c r="A53" s="2758" t="s">
        <v>12697</v>
      </c>
      <c r="B53" s="318" t="s">
        <v>204</v>
      </c>
      <c r="C53" s="5">
        <v>33.200000000000003</v>
      </c>
      <c r="D53" s="5">
        <v>50</v>
      </c>
      <c r="E53" s="446">
        <v>3178.02</v>
      </c>
      <c r="F53" s="408">
        <f>ROUND($E$28*(1-$F$25),2)</f>
        <v>2833.99</v>
      </c>
      <c r="G53" s="405">
        <f>'Заказ, cкидки и курсы валют'!$J$23*F53</f>
        <v>32590.884999999998</v>
      </c>
      <c r="H53" s="407">
        <f t="shared" si="3"/>
        <v>1629.54</v>
      </c>
      <c r="I53" s="168"/>
      <c r="K53" s="447"/>
    </row>
    <row r="54" spans="1:11" ht="13.5" thickBot="1">
      <c r="K54" s="447"/>
    </row>
    <row r="55" spans="1:11" ht="30">
      <c r="A55" s="243"/>
      <c r="B55" s="244"/>
      <c r="C55" s="319" t="s">
        <v>3652</v>
      </c>
      <c r="D55" s="111"/>
      <c r="E55" s="725"/>
      <c r="F55" s="113"/>
      <c r="G55" s="246"/>
      <c r="H55" s="230"/>
      <c r="I55" s="115"/>
      <c r="K55" s="447"/>
    </row>
    <row r="56" spans="1:11" ht="18.75" customHeight="1">
      <c r="A56" s="232"/>
      <c r="B56" s="233"/>
      <c r="C56" s="81" t="s">
        <v>12694</v>
      </c>
      <c r="D56" s="726"/>
      <c r="E56" s="83"/>
      <c r="F56" s="83"/>
      <c r="G56" s="233"/>
      <c r="H56" s="234"/>
      <c r="K56" s="447"/>
    </row>
    <row r="57" spans="1:11" ht="20.25" customHeight="1">
      <c r="A57" s="232"/>
      <c r="B57" s="233"/>
      <c r="C57" s="70"/>
      <c r="D57" s="70"/>
      <c r="E57" s="502"/>
      <c r="F57" s="240"/>
      <c r="G57" s="235"/>
      <c r="H57" s="233"/>
      <c r="I57" s="234"/>
      <c r="K57" s="447"/>
    </row>
    <row r="58" spans="1:11" ht="13">
      <c r="A58" s="236"/>
      <c r="B58" s="237"/>
      <c r="C58" s="70"/>
      <c r="D58" s="70"/>
      <c r="E58" s="502"/>
      <c r="F58" s="240"/>
      <c r="G58" s="235"/>
      <c r="H58" s="16"/>
      <c r="I58" s="132"/>
      <c r="K58" s="447"/>
    </row>
    <row r="59" spans="1:11" ht="22.5" customHeight="1" thickBot="1">
      <c r="A59" s="238"/>
      <c r="B59" s="239"/>
      <c r="C59" s="72"/>
      <c r="D59" s="72"/>
      <c r="E59" s="503"/>
      <c r="F59" s="74"/>
      <c r="G59" s="135"/>
      <c r="H59" s="136"/>
      <c r="I59" s="137"/>
      <c r="K59" s="447"/>
    </row>
    <row r="60" spans="1:11" ht="34" customHeight="1">
      <c r="A60" s="156" t="s">
        <v>1013</v>
      </c>
      <c r="B60" s="157" t="s">
        <v>1014</v>
      </c>
      <c r="C60" s="158" t="s">
        <v>665</v>
      </c>
      <c r="D60" s="158" t="s">
        <v>2923</v>
      </c>
      <c r="E60" s="432" t="s">
        <v>10286</v>
      </c>
      <c r="F60" s="159" t="s">
        <v>2578</v>
      </c>
      <c r="G60" s="264" t="s">
        <v>2427</v>
      </c>
      <c r="H60" s="264" t="s">
        <v>493</v>
      </c>
      <c r="I60" s="160" t="s">
        <v>4003</v>
      </c>
      <c r="K60" s="447"/>
    </row>
    <row r="61" spans="1:11" ht="20.25" customHeight="1" thickBot="1">
      <c r="A61" s="149"/>
      <c r="B61" s="151"/>
      <c r="C61" s="154" t="s">
        <v>3419</v>
      </c>
      <c r="D61" s="155" t="s">
        <v>2428</v>
      </c>
      <c r="E61" s="433" t="s">
        <v>264</v>
      </c>
      <c r="F61" s="152">
        <f>'Заказ, cкидки и курсы валют'!$I$12</f>
        <v>0</v>
      </c>
      <c r="G61" s="265"/>
      <c r="H61" s="265"/>
      <c r="I61" s="147"/>
      <c r="K61" s="447"/>
    </row>
    <row r="62" spans="1:11" ht="14.5">
      <c r="A62" s="2758" t="s">
        <v>12698</v>
      </c>
      <c r="B62" s="318" t="s">
        <v>202</v>
      </c>
      <c r="C62" s="5">
        <v>22.5</v>
      </c>
      <c r="D62" s="5">
        <v>100</v>
      </c>
      <c r="E62" s="446">
        <v>2235.35</v>
      </c>
      <c r="F62" s="408">
        <f>ROUND($E$37*(1-$F$36),2)</f>
        <v>2029.31</v>
      </c>
      <c r="G62" s="405">
        <f>'Заказ, cкидки и курсы валют'!$J$23*F62</f>
        <v>23337.064999999999</v>
      </c>
      <c r="H62" s="407">
        <f>ROUND((D62/1000)*G62,2)</f>
        <v>2333.71</v>
      </c>
      <c r="I62" s="168"/>
      <c r="K62" s="447"/>
    </row>
    <row r="63" spans="1:11" ht="14.5">
      <c r="A63" s="2758" t="s">
        <v>12699</v>
      </c>
      <c r="B63" s="318" t="s">
        <v>203</v>
      </c>
      <c r="C63" s="5">
        <v>27</v>
      </c>
      <c r="D63" s="5">
        <v>50</v>
      </c>
      <c r="E63" s="446">
        <v>2737.31</v>
      </c>
      <c r="F63" s="408">
        <f>ROUND($E$38*(1-$F$36),2)</f>
        <v>2479.8000000000002</v>
      </c>
      <c r="G63" s="405">
        <f>'Заказ, cкидки и курсы валют'!$J$23*F63</f>
        <v>28517.7</v>
      </c>
      <c r="H63" s="407">
        <f t="shared" ref="H63:H67" si="4">ROUND((D63/1000)*G63,2)</f>
        <v>1425.89</v>
      </c>
      <c r="I63" s="168"/>
      <c r="K63" s="447"/>
    </row>
    <row r="64" spans="1:11" ht="14.5">
      <c r="A64" s="2758" t="s">
        <v>12700</v>
      </c>
      <c r="B64" s="318" t="s">
        <v>204</v>
      </c>
      <c r="C64" s="5">
        <v>33.200000000000003</v>
      </c>
      <c r="D64" s="5">
        <v>50</v>
      </c>
      <c r="E64" s="446">
        <v>2994.41</v>
      </c>
      <c r="F64" s="408">
        <f>ROUND($E$39*(1-$F$36),2)</f>
        <v>2693.76</v>
      </c>
      <c r="G64" s="405">
        <f>'Заказ, cкидки и курсы валют'!$J$23*F64</f>
        <v>30978.240000000002</v>
      </c>
      <c r="H64" s="407">
        <f t="shared" si="4"/>
        <v>1548.91</v>
      </c>
      <c r="I64" s="168"/>
      <c r="K64" s="447"/>
    </row>
    <row r="65" spans="1:11" ht="14.5">
      <c r="A65" s="2758" t="s">
        <v>12701</v>
      </c>
      <c r="B65" s="318" t="s">
        <v>205</v>
      </c>
      <c r="C65" s="5">
        <v>37.700000000000003</v>
      </c>
      <c r="D65" s="5">
        <v>50</v>
      </c>
      <c r="E65" s="446">
        <v>3313.03</v>
      </c>
      <c r="F65" s="408">
        <f>ROUND($E$40*(1-$F$36),2)</f>
        <v>2892.26</v>
      </c>
      <c r="G65" s="405">
        <f>'Заказ, cкидки и курсы валют'!$J$23*F65</f>
        <v>33260.990000000005</v>
      </c>
      <c r="H65" s="407">
        <f t="shared" si="4"/>
        <v>1663.05</v>
      </c>
      <c r="I65" s="168"/>
      <c r="K65" s="447"/>
    </row>
    <row r="66" spans="1:11" ht="14.5">
      <c r="A66" s="2758" t="s">
        <v>12702</v>
      </c>
      <c r="B66" s="318" t="s">
        <v>206</v>
      </c>
      <c r="C66" s="5">
        <v>44.2</v>
      </c>
      <c r="D66" s="5">
        <v>50</v>
      </c>
      <c r="E66" s="446">
        <v>3630.14</v>
      </c>
      <c r="F66" s="408">
        <f>ROUND($E$41*(1-$F$36),2)</f>
        <v>3173.37</v>
      </c>
      <c r="G66" s="405">
        <f>'Заказ, cкидки и курсы валют'!$J$23*F66</f>
        <v>36493.754999999997</v>
      </c>
      <c r="H66" s="407">
        <f t="shared" si="4"/>
        <v>1824.69</v>
      </c>
      <c r="I66" s="168"/>
      <c r="K66" s="447"/>
    </row>
    <row r="67" spans="1:11" ht="15" thickBot="1">
      <c r="A67" s="2758" t="s">
        <v>12703</v>
      </c>
      <c r="B67" s="318" t="s">
        <v>208</v>
      </c>
      <c r="C67" s="213">
        <v>58</v>
      </c>
      <c r="D67" s="5">
        <v>50</v>
      </c>
      <c r="E67" s="446">
        <v>4125.12</v>
      </c>
      <c r="F67" s="408">
        <f>ROUND($E$42*(1-$F$36),2)</f>
        <v>3809</v>
      </c>
      <c r="G67" s="405">
        <f>'Заказ, cкидки и курсы валют'!$J$23*F67</f>
        <v>43803.5</v>
      </c>
      <c r="H67" s="407">
        <f t="shared" si="4"/>
        <v>2190.1799999999998</v>
      </c>
      <c r="I67" s="168"/>
      <c r="K67" s="447"/>
    </row>
    <row r="68" spans="1:11" ht="15" thickBot="1">
      <c r="A68" s="12"/>
      <c r="B68" s="655"/>
      <c r="C68" s="8"/>
      <c r="D68" s="8"/>
      <c r="E68" s="446"/>
      <c r="F68" s="2756"/>
      <c r="G68" s="445"/>
      <c r="H68" s="602"/>
      <c r="I68" s="13"/>
      <c r="K68" s="447"/>
    </row>
    <row r="69" spans="1:11" ht="20.5">
      <c r="A69" s="243"/>
      <c r="B69" s="244"/>
      <c r="C69" s="111" t="s">
        <v>4389</v>
      </c>
      <c r="D69" s="111"/>
      <c r="E69" s="729"/>
      <c r="F69" s="111"/>
      <c r="G69" s="112"/>
      <c r="H69" s="183"/>
      <c r="I69" s="247"/>
    </row>
    <row r="70" spans="1:11" ht="30">
      <c r="A70" s="232"/>
      <c r="B70" s="233"/>
      <c r="C70" s="81"/>
      <c r="D70" s="81"/>
      <c r="E70" s="730" t="s">
        <v>4390</v>
      </c>
      <c r="F70" s="84"/>
      <c r="G70" s="84"/>
      <c r="I70" s="85"/>
    </row>
    <row r="71" spans="1:11" ht="30">
      <c r="A71" s="232"/>
      <c r="B71" s="233"/>
      <c r="C71" s="70"/>
      <c r="D71" s="70"/>
      <c r="E71" s="502"/>
      <c r="F71" s="71"/>
      <c r="G71" s="133"/>
      <c r="H71" s="233"/>
      <c r="I71" s="234"/>
    </row>
    <row r="72" spans="1:11" ht="30">
      <c r="A72" s="232"/>
      <c r="B72" s="233"/>
      <c r="C72" s="70"/>
      <c r="D72" s="70"/>
      <c r="E72" s="502"/>
      <c r="F72" s="240"/>
      <c r="G72" s="235"/>
      <c r="H72" s="233"/>
      <c r="I72" s="234"/>
    </row>
    <row r="73" spans="1:11" ht="13">
      <c r="A73" s="236"/>
      <c r="B73" s="237"/>
      <c r="C73" s="70"/>
      <c r="D73" s="70"/>
      <c r="E73" s="502"/>
      <c r="F73" s="240"/>
      <c r="G73" s="235"/>
      <c r="H73" s="16"/>
      <c r="I73" s="132"/>
    </row>
    <row r="74" spans="1:11" ht="13.5" thickBot="1">
      <c r="A74" s="238"/>
      <c r="B74" s="239"/>
      <c r="C74" s="72"/>
      <c r="D74" s="72"/>
      <c r="E74" s="503"/>
      <c r="F74" s="74"/>
      <c r="G74" s="135"/>
      <c r="H74" s="136"/>
      <c r="I74" s="137"/>
    </row>
    <row r="75" spans="1:11" ht="31.5" customHeight="1">
      <c r="A75" s="156" t="s">
        <v>1013</v>
      </c>
      <c r="B75" s="157" t="s">
        <v>1014</v>
      </c>
      <c r="C75" s="158" t="s">
        <v>665</v>
      </c>
      <c r="D75" s="158" t="s">
        <v>2923</v>
      </c>
      <c r="E75" s="432" t="s">
        <v>10286</v>
      </c>
      <c r="F75" s="159" t="s">
        <v>2578</v>
      </c>
      <c r="G75" s="264" t="s">
        <v>2427</v>
      </c>
      <c r="H75" s="264" t="s">
        <v>493</v>
      </c>
      <c r="I75" s="384" t="s">
        <v>4003</v>
      </c>
    </row>
    <row r="76" spans="1:11" ht="13.5" thickBot="1">
      <c r="A76" s="156"/>
      <c r="B76" s="312"/>
      <c r="C76" s="158" t="s">
        <v>3419</v>
      </c>
      <c r="D76" s="313" t="s">
        <v>2428</v>
      </c>
      <c r="E76" s="437" t="s">
        <v>264</v>
      </c>
      <c r="F76" s="267">
        <f>'Заказ, cкидки и курсы валют'!$I$12</f>
        <v>0</v>
      </c>
      <c r="G76" s="358"/>
      <c r="H76" s="358"/>
      <c r="I76" s="415"/>
    </row>
    <row r="77" spans="1:11" ht="14.5">
      <c r="A77" s="314" t="s">
        <v>5747</v>
      </c>
      <c r="B77" s="416" t="s">
        <v>2443</v>
      </c>
      <c r="C77" s="416">
        <v>0.5</v>
      </c>
      <c r="D77" s="416">
        <v>100</v>
      </c>
      <c r="E77" s="1881">
        <v>125.94</v>
      </c>
      <c r="F77" s="417">
        <f>ROUND($E$77*(1-$F$76),2)</f>
        <v>125.94</v>
      </c>
      <c r="G77" s="405">
        <f>'Заказ, cкидки и курсы валют'!$J$23*F77</f>
        <v>1448.31</v>
      </c>
      <c r="H77" s="407">
        <f>ROUND((D77/1000)*G77,2)</f>
        <v>144.83000000000001</v>
      </c>
      <c r="I77" s="263"/>
      <c r="K77" s="270"/>
    </row>
    <row r="78" spans="1:11" ht="14.5">
      <c r="A78" s="165" t="s">
        <v>5748</v>
      </c>
      <c r="B78" s="5" t="s">
        <v>190</v>
      </c>
      <c r="C78" s="5">
        <v>1.1499999999999999</v>
      </c>
      <c r="D78" s="5">
        <v>100</v>
      </c>
      <c r="E78" s="1881">
        <v>199.46</v>
      </c>
      <c r="F78" s="25">
        <f>ROUND($E$78*(1-$F$76),2)</f>
        <v>199.46</v>
      </c>
      <c r="G78" s="405">
        <f>'Заказ, cкидки и курсы валют'!$J$23*F78</f>
        <v>2293.79</v>
      </c>
      <c r="H78" s="407">
        <f t="shared" ref="H78:H81" si="5">ROUND((D78/1000)*G78,2)</f>
        <v>229.38</v>
      </c>
      <c r="I78" s="168"/>
      <c r="K78" s="270"/>
    </row>
    <row r="79" spans="1:11" ht="14.5">
      <c r="A79" s="165" t="s">
        <v>5749</v>
      </c>
      <c r="B79" s="5" t="s">
        <v>201</v>
      </c>
      <c r="C79" s="5">
        <v>2.25</v>
      </c>
      <c r="D79" s="5">
        <v>100</v>
      </c>
      <c r="E79" s="1881">
        <v>534.61</v>
      </c>
      <c r="F79" s="25">
        <f>ROUND($E$79*(1-$F$76),2)</f>
        <v>534.61</v>
      </c>
      <c r="G79" s="405">
        <f>'Заказ, cкидки и курсы валют'!$J$23*F79</f>
        <v>6148.0150000000003</v>
      </c>
      <c r="H79" s="407">
        <f t="shared" si="5"/>
        <v>614.79999999999995</v>
      </c>
      <c r="I79" s="168"/>
      <c r="K79" s="270"/>
    </row>
    <row r="80" spans="1:11" ht="14.5">
      <c r="A80" s="674" t="s">
        <v>5750</v>
      </c>
      <c r="B80" s="11" t="s">
        <v>974</v>
      </c>
      <c r="C80" s="11">
        <v>4</v>
      </c>
      <c r="D80" s="11">
        <v>100</v>
      </c>
      <c r="E80" s="1881">
        <v>561.12</v>
      </c>
      <c r="F80" s="25">
        <f>ROUND($E$80*(1-$F$76),2)</f>
        <v>561.12</v>
      </c>
      <c r="G80" s="405">
        <f>'Заказ, cкидки и курсы валют'!$J$23*F80</f>
        <v>6452.88</v>
      </c>
      <c r="H80" s="407">
        <f t="shared" si="5"/>
        <v>645.29</v>
      </c>
      <c r="I80" s="168"/>
      <c r="K80" s="270"/>
    </row>
    <row r="81" spans="1:11" ht="15" thickBot="1">
      <c r="A81" s="418" t="s">
        <v>5751</v>
      </c>
      <c r="B81" s="211" t="s">
        <v>975</v>
      </c>
      <c r="C81" s="211">
        <v>4.8</v>
      </c>
      <c r="D81" s="211">
        <v>50</v>
      </c>
      <c r="E81" s="1881">
        <v>722.62</v>
      </c>
      <c r="F81" s="212">
        <f>ROUND($E$81*(1-$F$76),2)</f>
        <v>722.62</v>
      </c>
      <c r="G81" s="405">
        <f>'Заказ, cкидки и курсы валют'!$J$23*F81</f>
        <v>8310.1299999999992</v>
      </c>
      <c r="H81" s="407">
        <f t="shared" si="5"/>
        <v>415.51</v>
      </c>
      <c r="I81" s="170"/>
      <c r="K81" s="270"/>
    </row>
    <row r="82" spans="1:11" ht="13" thickBot="1"/>
    <row r="83" spans="1:11" ht="34" customHeight="1">
      <c r="A83" s="243"/>
      <c r="B83" s="244"/>
      <c r="C83" s="111" t="s">
        <v>4392</v>
      </c>
      <c r="D83" s="111"/>
      <c r="E83" s="729"/>
      <c r="F83" s="111"/>
      <c r="G83" s="111"/>
      <c r="H83" s="112"/>
      <c r="I83" s="247"/>
    </row>
    <row r="84" spans="1:11" ht="30">
      <c r="A84" s="232"/>
      <c r="B84" s="233"/>
      <c r="C84" s="215"/>
      <c r="D84" s="215"/>
      <c r="E84" s="731" t="s">
        <v>3662</v>
      </c>
      <c r="F84" s="16"/>
      <c r="G84" s="217"/>
      <c r="H84" s="217"/>
      <c r="I84" s="222"/>
    </row>
    <row r="85" spans="1:11" ht="30">
      <c r="A85" s="232"/>
      <c r="B85" s="233"/>
      <c r="C85" s="70"/>
      <c r="D85" s="70"/>
      <c r="E85" s="502"/>
      <c r="F85" s="71"/>
      <c r="G85" s="133"/>
      <c r="H85" s="233"/>
      <c r="I85" s="234"/>
    </row>
    <row r="86" spans="1:11" ht="30">
      <c r="A86" s="232"/>
      <c r="B86" s="233"/>
      <c r="C86" s="70"/>
      <c r="D86" s="70"/>
      <c r="E86" s="502"/>
      <c r="F86" s="240"/>
      <c r="G86" s="235"/>
      <c r="H86" s="233"/>
      <c r="I86" s="234"/>
    </row>
    <row r="87" spans="1:11" ht="13">
      <c r="A87" s="236"/>
      <c r="B87" s="237"/>
      <c r="C87" s="70"/>
      <c r="D87" s="70"/>
      <c r="E87" s="502"/>
      <c r="F87" s="240"/>
      <c r="G87" s="235"/>
      <c r="H87" s="16"/>
      <c r="I87" s="132"/>
    </row>
    <row r="88" spans="1:11" ht="13.5" thickBot="1">
      <c r="A88" s="238"/>
      <c r="B88" s="239"/>
      <c r="C88" s="72"/>
      <c r="D88" s="72"/>
      <c r="E88" s="503"/>
      <c r="F88" s="74"/>
      <c r="G88" s="135"/>
      <c r="H88" s="136"/>
      <c r="I88" s="137"/>
    </row>
    <row r="89" spans="1:11" ht="49.5" customHeight="1">
      <c r="A89" s="156" t="s">
        <v>1013</v>
      </c>
      <c r="B89" s="157" t="s">
        <v>1014</v>
      </c>
      <c r="C89" s="158" t="s">
        <v>665</v>
      </c>
      <c r="D89" s="158" t="s">
        <v>2923</v>
      </c>
      <c r="E89" s="432" t="s">
        <v>10286</v>
      </c>
      <c r="F89" s="159" t="s">
        <v>2578</v>
      </c>
      <c r="G89" s="264" t="s">
        <v>2427</v>
      </c>
      <c r="H89" s="264" t="s">
        <v>493</v>
      </c>
      <c r="I89" s="160" t="s">
        <v>4003</v>
      </c>
    </row>
    <row r="90" spans="1:11">
      <c r="A90" s="156"/>
      <c r="B90" s="312"/>
      <c r="C90" s="158" t="s">
        <v>3419</v>
      </c>
      <c r="D90" s="313" t="s">
        <v>2428</v>
      </c>
      <c r="E90" s="437" t="s">
        <v>264</v>
      </c>
      <c r="F90" s="267">
        <f>'Заказ, cкидки и курсы валют'!$I$12</f>
        <v>0</v>
      </c>
      <c r="G90" s="358"/>
      <c r="H90" s="358"/>
      <c r="I90" s="252"/>
    </row>
    <row r="91" spans="1:11" ht="14.5">
      <c r="A91" s="332" t="s">
        <v>4972</v>
      </c>
      <c r="B91" s="414" t="s">
        <v>2434</v>
      </c>
      <c r="C91" s="387">
        <v>7.6</v>
      </c>
      <c r="D91" s="388">
        <v>50</v>
      </c>
      <c r="E91" s="1881">
        <v>1623.55</v>
      </c>
      <c r="F91" s="25">
        <f>ROUND($E$91*(1-$F$90),2)</f>
        <v>1623.55</v>
      </c>
      <c r="G91" s="405">
        <f>'Заказ, cкидки и курсы валют'!$J$23*F91</f>
        <v>18670.825000000001</v>
      </c>
      <c r="H91" s="407">
        <f>ROUND((D91/1000)*G91,2)</f>
        <v>933.54</v>
      </c>
      <c r="I91" s="348"/>
    </row>
    <row r="92" spans="1:11" ht="14.5">
      <c r="A92" s="14" t="s">
        <v>1261</v>
      </c>
      <c r="B92" s="11" t="s">
        <v>976</v>
      </c>
      <c r="C92" s="11">
        <v>9</v>
      </c>
      <c r="D92" s="11">
        <v>50</v>
      </c>
      <c r="E92" s="1881">
        <v>1951.46</v>
      </c>
      <c r="F92" s="25">
        <f>ROUND($E$92*(1-$F$90),2)</f>
        <v>1951.46</v>
      </c>
      <c r="G92" s="405">
        <f>'Заказ, cкидки и курсы валют'!$J$23*F92</f>
        <v>22441.79</v>
      </c>
      <c r="H92" s="407">
        <f>ROUND((D92/1000)*G92,2)</f>
        <v>1122.0899999999999</v>
      </c>
      <c r="I92" s="14"/>
    </row>
    <row r="94" spans="1:11" ht="13" thickBot="1"/>
    <row r="95" spans="1:11" ht="20.5">
      <c r="A95" s="243"/>
      <c r="B95" s="244"/>
      <c r="C95" s="116" t="s">
        <v>2618</v>
      </c>
      <c r="D95" s="111"/>
      <c r="E95" s="729"/>
      <c r="F95" s="111"/>
      <c r="G95" s="111"/>
      <c r="H95" s="112"/>
      <c r="I95" s="247"/>
    </row>
    <row r="96" spans="1:11" ht="30">
      <c r="A96" s="232"/>
      <c r="B96" s="233"/>
      <c r="C96" s="81"/>
      <c r="D96" s="81"/>
      <c r="E96" s="730" t="s">
        <v>4594</v>
      </c>
      <c r="F96" s="84"/>
      <c r="H96" s="84"/>
      <c r="I96" s="85"/>
    </row>
    <row r="97" spans="1:9" ht="30">
      <c r="A97" s="232"/>
      <c r="B97" s="233"/>
      <c r="C97" s="70"/>
      <c r="D97" s="70"/>
      <c r="E97" s="502"/>
      <c r="F97" s="240"/>
      <c r="G97" s="235"/>
      <c r="H97" s="233"/>
      <c r="I97" s="234"/>
    </row>
    <row r="98" spans="1:9" ht="13">
      <c r="A98" s="236"/>
      <c r="B98" s="237"/>
      <c r="C98" s="70"/>
      <c r="D98" s="70"/>
      <c r="E98" s="502"/>
      <c r="F98" s="240"/>
      <c r="G98" s="235"/>
      <c r="H98" s="16"/>
      <c r="I98" s="132"/>
    </row>
    <row r="99" spans="1:9" ht="13.5" thickBot="1">
      <c r="A99" s="238"/>
      <c r="B99" s="239"/>
      <c r="C99" s="72"/>
      <c r="D99" s="72"/>
      <c r="E99" s="503"/>
      <c r="F99" s="74"/>
      <c r="G99" s="135"/>
      <c r="H99" s="136"/>
      <c r="I99" s="137"/>
    </row>
    <row r="100" spans="1:9" ht="37.75" customHeight="1">
      <c r="A100" s="156" t="s">
        <v>1013</v>
      </c>
      <c r="B100" s="157" t="s">
        <v>1014</v>
      </c>
      <c r="C100" s="158" t="s">
        <v>665</v>
      </c>
      <c r="D100" s="158" t="s">
        <v>2923</v>
      </c>
      <c r="E100" s="432" t="s">
        <v>10287</v>
      </c>
      <c r="F100" s="159" t="s">
        <v>2578</v>
      </c>
      <c r="G100" s="264" t="s">
        <v>493</v>
      </c>
      <c r="H100" s="264" t="s">
        <v>493</v>
      </c>
      <c r="I100" s="160" t="s">
        <v>4003</v>
      </c>
    </row>
    <row r="101" spans="1:9" ht="13" thickBot="1">
      <c r="A101" s="149"/>
      <c r="B101" s="151"/>
      <c r="C101" s="154" t="s">
        <v>3419</v>
      </c>
      <c r="D101" s="155" t="s">
        <v>2428</v>
      </c>
      <c r="E101" s="437" t="s">
        <v>264</v>
      </c>
      <c r="F101" s="152">
        <f>'Заказ, cкидки и курсы валют'!$I$12</f>
        <v>0</v>
      </c>
      <c r="G101" s="265"/>
      <c r="H101" s="265"/>
      <c r="I101" s="147"/>
    </row>
    <row r="102" spans="1:9" ht="14.5">
      <c r="A102" s="366" t="s">
        <v>4220</v>
      </c>
      <c r="B102" s="367" t="s">
        <v>4219</v>
      </c>
      <c r="C102" s="367">
        <v>0.04</v>
      </c>
      <c r="D102" s="367">
        <v>100</v>
      </c>
      <c r="E102" s="1881">
        <v>4.1399999999999997</v>
      </c>
      <c r="F102" s="368">
        <f>ROUND(E102*(1-F101),2)</f>
        <v>4.1399999999999997</v>
      </c>
      <c r="G102" s="405">
        <f>'Заказ, cкидки и курсы валют'!$J$23*F102</f>
        <v>47.61</v>
      </c>
      <c r="H102" s="405">
        <f>G102</f>
        <v>47.61</v>
      </c>
      <c r="I102" s="362"/>
    </row>
    <row r="103" spans="1:9" ht="14.5">
      <c r="A103" s="366" t="s">
        <v>4221</v>
      </c>
      <c r="B103" s="367" t="s">
        <v>2619</v>
      </c>
      <c r="C103" s="367">
        <v>0.08</v>
      </c>
      <c r="D103" s="367">
        <v>100</v>
      </c>
      <c r="E103" s="1881">
        <v>8.2799999999999994</v>
      </c>
      <c r="F103" s="368">
        <f>ROUND(E103*(1-F101),2)</f>
        <v>8.2799999999999994</v>
      </c>
      <c r="G103" s="405">
        <f>'Заказ, cкидки и курсы валют'!$J$23*F103</f>
        <v>95.22</v>
      </c>
      <c r="H103" s="405">
        <f t="shared" ref="H103:H107" si="6">G103</f>
        <v>95.22</v>
      </c>
      <c r="I103" s="362"/>
    </row>
    <row r="104" spans="1:9" ht="14.5">
      <c r="A104" s="366" t="s">
        <v>4222</v>
      </c>
      <c r="B104" s="367" t="s">
        <v>2620</v>
      </c>
      <c r="C104" s="367">
        <v>7.0000000000000007E-2</v>
      </c>
      <c r="D104" s="367">
        <v>100</v>
      </c>
      <c r="E104" s="1881">
        <v>9.59</v>
      </c>
      <c r="F104" s="368">
        <f>ROUND(E104*(1-F101),2)</f>
        <v>9.59</v>
      </c>
      <c r="G104" s="405">
        <f>'Заказ, cкидки и курсы валют'!$J$23*F104</f>
        <v>110.285</v>
      </c>
      <c r="H104" s="405">
        <f t="shared" si="6"/>
        <v>110.285</v>
      </c>
      <c r="I104" s="362"/>
    </row>
    <row r="105" spans="1:9" ht="14.5">
      <c r="A105" s="366" t="s">
        <v>4223</v>
      </c>
      <c r="B105" s="367" t="s">
        <v>2621</v>
      </c>
      <c r="C105" s="367">
        <v>0.11</v>
      </c>
      <c r="D105" s="367">
        <v>100</v>
      </c>
      <c r="E105" s="1881">
        <v>13.08</v>
      </c>
      <c r="F105" s="368">
        <f>ROUND(E105*(1-F101),2)</f>
        <v>13.08</v>
      </c>
      <c r="G105" s="405">
        <f>'Заказ, cкидки и курсы валют'!$J$23*F105</f>
        <v>150.41999999999999</v>
      </c>
      <c r="H105" s="405">
        <f t="shared" si="6"/>
        <v>150.41999999999999</v>
      </c>
      <c r="I105" s="362"/>
    </row>
    <row r="106" spans="1:9" ht="14.5">
      <c r="A106" s="366" t="s">
        <v>4224</v>
      </c>
      <c r="B106" s="367" t="s">
        <v>2622</v>
      </c>
      <c r="C106" s="367">
        <v>0.15</v>
      </c>
      <c r="D106" s="367">
        <v>100</v>
      </c>
      <c r="E106" s="1881">
        <v>18.89</v>
      </c>
      <c r="F106" s="368">
        <f>ROUND(E106*(1-F101),2)</f>
        <v>18.89</v>
      </c>
      <c r="G106" s="405">
        <f>'Заказ, cкидки и курсы валют'!$J$23*F106</f>
        <v>217.23500000000001</v>
      </c>
      <c r="H106" s="405">
        <f t="shared" si="6"/>
        <v>217.23500000000001</v>
      </c>
      <c r="I106" s="362"/>
    </row>
    <row r="107" spans="1:9" ht="14.5">
      <c r="A107" s="366" t="s">
        <v>4225</v>
      </c>
      <c r="B107" s="367" t="s">
        <v>2623</v>
      </c>
      <c r="C107" s="367">
        <v>0.2</v>
      </c>
      <c r="D107" s="367">
        <v>100</v>
      </c>
      <c r="E107" s="1881">
        <v>24.12</v>
      </c>
      <c r="F107" s="368">
        <f>ROUND(E107*(1-F101),2)</f>
        <v>24.12</v>
      </c>
      <c r="G107" s="405">
        <f>'Заказ, cкидки и курсы валют'!$J$23*F107</f>
        <v>277.38</v>
      </c>
      <c r="H107" s="405">
        <f t="shared" si="6"/>
        <v>277.38</v>
      </c>
      <c r="I107" s="362"/>
    </row>
    <row r="108" spans="1:9" ht="14.5">
      <c r="A108" s="366" t="s">
        <v>4226</v>
      </c>
      <c r="B108" s="367" t="s">
        <v>2624</v>
      </c>
      <c r="C108" s="367">
        <v>0.13</v>
      </c>
      <c r="D108" s="367">
        <v>100</v>
      </c>
      <c r="E108" s="1881">
        <v>18.309999999999999</v>
      </c>
      <c r="F108" s="368">
        <f>ROUND(E108*(1-F101),2)</f>
        <v>18.309999999999999</v>
      </c>
      <c r="G108" s="405">
        <f>'Заказ, cкидки и курсы валют'!$J$23*F108</f>
        <v>210.565</v>
      </c>
      <c r="H108" s="405">
        <f t="shared" ref="H108:H116" si="7">G108</f>
        <v>210.565</v>
      </c>
      <c r="I108" s="362"/>
    </row>
    <row r="109" spans="1:9" ht="14.5">
      <c r="A109" s="361" t="s">
        <v>4227</v>
      </c>
      <c r="B109" s="367" t="s">
        <v>2625</v>
      </c>
      <c r="C109" s="367">
        <v>0.14000000000000001</v>
      </c>
      <c r="D109" s="367">
        <v>100</v>
      </c>
      <c r="E109" s="1881">
        <v>26.37</v>
      </c>
      <c r="F109" s="368">
        <f>ROUND(E109*(1-F101),2)</f>
        <v>26.37</v>
      </c>
      <c r="G109" s="405">
        <f>'Заказ, cкидки и курсы валют'!$J$23*F109</f>
        <v>303.255</v>
      </c>
      <c r="H109" s="405">
        <f t="shared" si="7"/>
        <v>303.255</v>
      </c>
      <c r="I109" s="362"/>
    </row>
    <row r="110" spans="1:9" ht="14.5">
      <c r="A110" s="361" t="s">
        <v>4228</v>
      </c>
      <c r="B110" s="367" t="s">
        <v>2626</v>
      </c>
      <c r="C110" s="367">
        <v>0.19</v>
      </c>
      <c r="D110" s="367">
        <v>100</v>
      </c>
      <c r="E110" s="1881">
        <v>32.99</v>
      </c>
      <c r="F110" s="368">
        <f>ROUND(E110*(1-F101),2)</f>
        <v>32.99</v>
      </c>
      <c r="G110" s="405">
        <f>'Заказ, cкидки и курсы валют'!$J$23*F110</f>
        <v>379.38500000000005</v>
      </c>
      <c r="H110" s="405">
        <f t="shared" si="7"/>
        <v>379.38500000000005</v>
      </c>
      <c r="I110" s="362"/>
    </row>
    <row r="111" spans="1:9" ht="14.5">
      <c r="A111" s="361" t="s">
        <v>4229</v>
      </c>
      <c r="B111" s="367" t="s">
        <v>2627</v>
      </c>
      <c r="C111" s="367">
        <v>0.22</v>
      </c>
      <c r="D111" s="367">
        <v>100</v>
      </c>
      <c r="E111" s="1881">
        <v>103.34</v>
      </c>
      <c r="F111" s="368">
        <f>ROUND(E111*(1-F101),2)</f>
        <v>103.34</v>
      </c>
      <c r="G111" s="405">
        <f>'Заказ, cкидки и курсы валют'!$J$23*F111</f>
        <v>1188.4100000000001</v>
      </c>
      <c r="H111" s="405">
        <f t="shared" si="7"/>
        <v>1188.4100000000001</v>
      </c>
      <c r="I111" s="362"/>
    </row>
    <row r="112" spans="1:9" ht="14.5">
      <c r="A112" s="361" t="s">
        <v>4230</v>
      </c>
      <c r="B112" s="367" t="s">
        <v>2628</v>
      </c>
      <c r="C112" s="367">
        <v>0.24</v>
      </c>
      <c r="D112" s="367">
        <v>100</v>
      </c>
      <c r="E112" s="1881">
        <v>118.59</v>
      </c>
      <c r="F112" s="368">
        <f>ROUND(E112*(1-F101),2)</f>
        <v>118.59</v>
      </c>
      <c r="G112" s="405">
        <f>'Заказ, cкидки и курсы валют'!$J$23*F112</f>
        <v>1363.7850000000001</v>
      </c>
      <c r="H112" s="405">
        <f t="shared" si="7"/>
        <v>1363.7850000000001</v>
      </c>
      <c r="I112" s="362"/>
    </row>
    <row r="113" spans="1:9" ht="14.5">
      <c r="A113" s="361" t="s">
        <v>4231</v>
      </c>
      <c r="B113" s="367" t="s">
        <v>2629</v>
      </c>
      <c r="C113" s="367">
        <v>0.31</v>
      </c>
      <c r="D113" s="367">
        <v>100</v>
      </c>
      <c r="E113" s="1881">
        <v>127.55</v>
      </c>
      <c r="F113" s="368">
        <f>ROUND(E113*(1-F101),2)</f>
        <v>127.55</v>
      </c>
      <c r="G113" s="405">
        <f>'Заказ, cкидки и курсы валют'!$J$23*F113</f>
        <v>1466.825</v>
      </c>
      <c r="H113" s="405">
        <f t="shared" si="7"/>
        <v>1466.825</v>
      </c>
      <c r="I113" s="362"/>
    </row>
    <row r="114" spans="1:9" ht="14.5">
      <c r="A114" s="361" t="s">
        <v>4232</v>
      </c>
      <c r="B114" s="367" t="s">
        <v>2630</v>
      </c>
      <c r="C114" s="367">
        <v>0.4</v>
      </c>
      <c r="D114" s="367">
        <v>100</v>
      </c>
      <c r="E114" s="1881">
        <v>134.91999999999999</v>
      </c>
      <c r="F114" s="368">
        <f>ROUND(E114*(1-F101),2)</f>
        <v>134.91999999999999</v>
      </c>
      <c r="G114" s="405">
        <f>'Заказ, cкидки и курсы валют'!$J$23*F114</f>
        <v>1551.58</v>
      </c>
      <c r="H114" s="405">
        <f t="shared" si="7"/>
        <v>1551.58</v>
      </c>
      <c r="I114" s="362"/>
    </row>
    <row r="115" spans="1:9" ht="14.5">
      <c r="A115" s="361" t="s">
        <v>4234</v>
      </c>
      <c r="B115" s="367" t="s">
        <v>4233</v>
      </c>
      <c r="C115" s="367">
        <v>0.4</v>
      </c>
      <c r="D115" s="367">
        <v>100</v>
      </c>
      <c r="E115" s="1881">
        <v>224.41</v>
      </c>
      <c r="F115" s="368">
        <f>ROUND(E115*(1-F101),2)</f>
        <v>224.41</v>
      </c>
      <c r="G115" s="405">
        <f>'Заказ, cкидки и курсы валют'!$J$23*F115</f>
        <v>2580.7150000000001</v>
      </c>
      <c r="H115" s="405">
        <f t="shared" si="7"/>
        <v>2580.7150000000001</v>
      </c>
      <c r="I115" s="362"/>
    </row>
    <row r="116" spans="1:9" ht="14.5">
      <c r="A116" s="361" t="s">
        <v>4250</v>
      </c>
      <c r="B116" s="367" t="s">
        <v>4218</v>
      </c>
      <c r="C116" s="367">
        <v>0.44</v>
      </c>
      <c r="D116" s="367">
        <v>100</v>
      </c>
      <c r="E116" s="1881">
        <v>241.86</v>
      </c>
      <c r="F116" s="368">
        <f>ROUND(E116*(1-F101),2)</f>
        <v>241.86</v>
      </c>
      <c r="G116" s="405">
        <f>'Заказ, cкидки и курсы валют'!$J$23*F116</f>
        <v>2781.3900000000003</v>
      </c>
      <c r="H116" s="405">
        <f t="shared" si="7"/>
        <v>2781.3900000000003</v>
      </c>
      <c r="I116" s="362"/>
    </row>
    <row r="117" spans="1:9" ht="13" thickBot="1">
      <c r="A117" s="359"/>
      <c r="B117" s="369"/>
      <c r="C117" s="369"/>
      <c r="D117" s="369"/>
      <c r="E117" s="732"/>
      <c r="F117" s="360"/>
      <c r="G117" s="370"/>
      <c r="H117" s="359"/>
      <c r="I117" s="359"/>
    </row>
    <row r="118" spans="1:9" ht="20.5">
      <c r="A118" s="243"/>
      <c r="B118" s="244"/>
      <c r="C118" s="116" t="s">
        <v>2618</v>
      </c>
      <c r="D118" s="111"/>
      <c r="E118" s="729"/>
      <c r="F118" s="111"/>
      <c r="G118" s="111"/>
      <c r="H118" s="112"/>
      <c r="I118" s="247"/>
    </row>
    <row r="119" spans="1:9" ht="30">
      <c r="A119" s="232"/>
      <c r="B119" s="233"/>
      <c r="C119" s="81"/>
      <c r="D119" s="81"/>
      <c r="E119" s="730" t="s">
        <v>4391</v>
      </c>
      <c r="F119" s="84"/>
      <c r="G119" s="16"/>
      <c r="H119" s="84"/>
      <c r="I119" s="85"/>
    </row>
    <row r="120" spans="1:9" ht="30">
      <c r="A120" s="232"/>
      <c r="B120" s="233"/>
      <c r="C120" s="70"/>
      <c r="D120" s="70"/>
      <c r="E120" s="502"/>
      <c r="F120" s="240"/>
      <c r="G120" s="235"/>
      <c r="H120" s="233"/>
      <c r="I120" s="234"/>
    </row>
    <row r="121" spans="1:9" ht="13">
      <c r="A121" s="236"/>
      <c r="B121" s="237"/>
      <c r="C121" s="70"/>
      <c r="D121" s="70"/>
      <c r="E121" s="502"/>
      <c r="F121" s="240"/>
      <c r="G121" s="235"/>
      <c r="H121" s="16"/>
      <c r="I121" s="132"/>
    </row>
    <row r="122" spans="1:9" ht="36" customHeight="1" thickBot="1">
      <c r="A122" s="238"/>
      <c r="B122" s="239"/>
      <c r="C122" s="72"/>
      <c r="D122" s="72"/>
      <c r="E122" s="503"/>
      <c r="F122" s="74"/>
      <c r="G122" s="135"/>
      <c r="H122" s="136"/>
      <c r="I122" s="137"/>
    </row>
    <row r="123" spans="1:9" ht="31.5">
      <c r="A123" s="156" t="s">
        <v>1013</v>
      </c>
      <c r="B123" s="157" t="s">
        <v>1014</v>
      </c>
      <c r="C123" s="158" t="s">
        <v>665</v>
      </c>
      <c r="D123" s="158" t="s">
        <v>2923</v>
      </c>
      <c r="E123" s="432" t="s">
        <v>10287</v>
      </c>
      <c r="F123" s="159" t="s">
        <v>2578</v>
      </c>
      <c r="G123" s="264" t="s">
        <v>493</v>
      </c>
      <c r="H123" s="264" t="s">
        <v>493</v>
      </c>
      <c r="I123" s="160" t="s">
        <v>4003</v>
      </c>
    </row>
    <row r="124" spans="1:9" ht="13" thickBot="1">
      <c r="A124" s="149"/>
      <c r="B124" s="151"/>
      <c r="C124" s="154" t="s">
        <v>3419</v>
      </c>
      <c r="D124" s="155" t="s">
        <v>2428</v>
      </c>
      <c r="E124" s="437" t="s">
        <v>264</v>
      </c>
      <c r="F124" s="152">
        <f>'Заказ, cкидки и курсы валют'!$I$12</f>
        <v>0</v>
      </c>
      <c r="G124" s="265"/>
      <c r="H124" s="265"/>
      <c r="I124" s="147"/>
    </row>
    <row r="125" spans="1:9" ht="14.5">
      <c r="A125" s="366" t="s">
        <v>4235</v>
      </c>
      <c r="B125" s="367" t="s">
        <v>4219</v>
      </c>
      <c r="C125" s="367">
        <v>0.04</v>
      </c>
      <c r="D125" s="367">
        <v>100</v>
      </c>
      <c r="E125" s="1881">
        <v>4.1399999999999997</v>
      </c>
      <c r="F125" s="368">
        <f>ROUND(E125*(1-F124),2)</f>
        <v>4.1399999999999997</v>
      </c>
      <c r="G125" s="405">
        <f>'Заказ, cкидки и курсы валют'!$J$23*F125</f>
        <v>47.61</v>
      </c>
      <c r="H125" s="405">
        <f>G125</f>
        <v>47.61</v>
      </c>
      <c r="I125" s="362"/>
    </row>
    <row r="126" spans="1:9" ht="14.5">
      <c r="A126" s="366" t="s">
        <v>4236</v>
      </c>
      <c r="B126" s="367" t="s">
        <v>2619</v>
      </c>
      <c r="C126" s="367">
        <v>0.08</v>
      </c>
      <c r="D126" s="367">
        <v>100</v>
      </c>
      <c r="E126" s="1881">
        <v>8.2799999999999994</v>
      </c>
      <c r="F126" s="368">
        <f>ROUND(E126*(1-F124),2)</f>
        <v>8.2799999999999994</v>
      </c>
      <c r="G126" s="405">
        <f>'Заказ, cкидки и курсы валют'!$J$23*F126</f>
        <v>95.22</v>
      </c>
      <c r="H126" s="405">
        <f t="shared" ref="H126:H130" si="8">G126</f>
        <v>95.22</v>
      </c>
      <c r="I126" s="362"/>
    </row>
    <row r="127" spans="1:9" ht="14.5">
      <c r="A127" s="366" t="s">
        <v>4237</v>
      </c>
      <c r="B127" s="367" t="s">
        <v>2620</v>
      </c>
      <c r="C127" s="367">
        <v>7.0000000000000007E-2</v>
      </c>
      <c r="D127" s="367">
        <v>100</v>
      </c>
      <c r="E127" s="1881">
        <v>9.59</v>
      </c>
      <c r="F127" s="368">
        <f>ROUND(E127*(1-F124),2)</f>
        <v>9.59</v>
      </c>
      <c r="G127" s="405">
        <f>'Заказ, cкидки и курсы валют'!$J$23*F127</f>
        <v>110.285</v>
      </c>
      <c r="H127" s="405">
        <f t="shared" si="8"/>
        <v>110.285</v>
      </c>
      <c r="I127" s="362"/>
    </row>
    <row r="128" spans="1:9" ht="14.5">
      <c r="A128" s="366" t="s">
        <v>4238</v>
      </c>
      <c r="B128" s="367" t="s">
        <v>2621</v>
      </c>
      <c r="C128" s="367">
        <v>0.11</v>
      </c>
      <c r="D128" s="367">
        <v>100</v>
      </c>
      <c r="E128" s="1881">
        <v>13.08</v>
      </c>
      <c r="F128" s="368">
        <f>ROUND(E128*(1-F124),2)</f>
        <v>13.08</v>
      </c>
      <c r="G128" s="405">
        <f>'Заказ, cкидки и курсы валют'!$J$23*F128</f>
        <v>150.41999999999999</v>
      </c>
      <c r="H128" s="405">
        <f t="shared" si="8"/>
        <v>150.41999999999999</v>
      </c>
      <c r="I128" s="362"/>
    </row>
    <row r="129" spans="1:9" ht="14.5">
      <c r="A129" s="366" t="s">
        <v>4239</v>
      </c>
      <c r="B129" s="367" t="s">
        <v>2622</v>
      </c>
      <c r="C129" s="367">
        <v>0.15</v>
      </c>
      <c r="D129" s="367">
        <v>100</v>
      </c>
      <c r="E129" s="1881">
        <v>18.89</v>
      </c>
      <c r="F129" s="368">
        <f>ROUND(E129*(1-F124),2)</f>
        <v>18.89</v>
      </c>
      <c r="G129" s="405">
        <f>'Заказ, cкидки и курсы валют'!$J$23*F129</f>
        <v>217.23500000000001</v>
      </c>
      <c r="H129" s="405">
        <f t="shared" si="8"/>
        <v>217.23500000000001</v>
      </c>
      <c r="I129" s="362"/>
    </row>
    <row r="130" spans="1:9" ht="14.5">
      <c r="A130" s="366" t="s">
        <v>4240</v>
      </c>
      <c r="B130" s="367" t="s">
        <v>2623</v>
      </c>
      <c r="C130" s="367">
        <v>0.2</v>
      </c>
      <c r="D130" s="367">
        <v>100</v>
      </c>
      <c r="E130" s="1881">
        <v>24.12</v>
      </c>
      <c r="F130" s="368">
        <f>ROUND(E130*(1-F124),2)</f>
        <v>24.12</v>
      </c>
      <c r="G130" s="405">
        <f>'Заказ, cкидки и курсы валют'!$J$23*F130</f>
        <v>277.38</v>
      </c>
      <c r="H130" s="405">
        <f t="shared" si="8"/>
        <v>277.38</v>
      </c>
      <c r="I130" s="362"/>
    </row>
    <row r="131" spans="1:9" ht="14.5">
      <c r="A131" s="366" t="s">
        <v>4241</v>
      </c>
      <c r="B131" s="367" t="s">
        <v>2624</v>
      </c>
      <c r="C131" s="367">
        <v>0.13</v>
      </c>
      <c r="D131" s="367">
        <v>100</v>
      </c>
      <c r="E131" s="1881">
        <v>18.309999999999999</v>
      </c>
      <c r="F131" s="368">
        <f>ROUND(E131*(1-F124),2)</f>
        <v>18.309999999999999</v>
      </c>
      <c r="G131" s="405">
        <f>'Заказ, cкидки и курсы валют'!$J$23*F131</f>
        <v>210.565</v>
      </c>
      <c r="H131" s="405">
        <f t="shared" ref="H131:H139" si="9">G131</f>
        <v>210.565</v>
      </c>
      <c r="I131" s="362"/>
    </row>
    <row r="132" spans="1:9" ht="14.5">
      <c r="A132" s="361" t="s">
        <v>4242</v>
      </c>
      <c r="B132" s="367" t="s">
        <v>2625</v>
      </c>
      <c r="C132" s="367">
        <v>0.14000000000000001</v>
      </c>
      <c r="D132" s="367">
        <v>100</v>
      </c>
      <c r="E132" s="1881">
        <v>26.37</v>
      </c>
      <c r="F132" s="368">
        <f>ROUND(E132*(1-F124),2)</f>
        <v>26.37</v>
      </c>
      <c r="G132" s="405">
        <f>'Заказ, cкидки и курсы валют'!$J$23*F132</f>
        <v>303.255</v>
      </c>
      <c r="H132" s="405">
        <f t="shared" si="9"/>
        <v>303.255</v>
      </c>
      <c r="I132" s="362"/>
    </row>
    <row r="133" spans="1:9" ht="14.5">
      <c r="A133" s="361" t="s">
        <v>4243</v>
      </c>
      <c r="B133" s="367" t="s">
        <v>2626</v>
      </c>
      <c r="C133" s="367">
        <v>0.19</v>
      </c>
      <c r="D133" s="367">
        <v>100</v>
      </c>
      <c r="E133" s="1881">
        <v>32.99</v>
      </c>
      <c r="F133" s="368">
        <f>ROUND(E133*(1-F124),2)</f>
        <v>32.99</v>
      </c>
      <c r="G133" s="405">
        <f>'Заказ, cкидки и курсы валют'!$J$23*F133</f>
        <v>379.38500000000005</v>
      </c>
      <c r="H133" s="405">
        <f t="shared" si="9"/>
        <v>379.38500000000005</v>
      </c>
      <c r="I133" s="362"/>
    </row>
    <row r="134" spans="1:9" ht="14.5">
      <c r="A134" s="361" t="s">
        <v>4244</v>
      </c>
      <c r="B134" s="367" t="s">
        <v>2627</v>
      </c>
      <c r="C134" s="367">
        <v>0.22</v>
      </c>
      <c r="D134" s="367">
        <v>100</v>
      </c>
      <c r="E134" s="1881">
        <v>103.34</v>
      </c>
      <c r="F134" s="368">
        <f>ROUND(E134*(1-F124),2)</f>
        <v>103.34</v>
      </c>
      <c r="G134" s="405">
        <f>'Заказ, cкидки и курсы валют'!$J$23*F134</f>
        <v>1188.4100000000001</v>
      </c>
      <c r="H134" s="405">
        <f t="shared" si="9"/>
        <v>1188.4100000000001</v>
      </c>
      <c r="I134" s="362"/>
    </row>
    <row r="135" spans="1:9" ht="14.5">
      <c r="A135" s="361" t="s">
        <v>4245</v>
      </c>
      <c r="B135" s="367" t="s">
        <v>2628</v>
      </c>
      <c r="C135" s="367">
        <v>0.24</v>
      </c>
      <c r="D135" s="367">
        <v>100</v>
      </c>
      <c r="E135" s="1881">
        <v>118.59</v>
      </c>
      <c r="F135" s="368">
        <f>ROUND(E135*(1-F124),2)</f>
        <v>118.59</v>
      </c>
      <c r="G135" s="405">
        <f>'Заказ, cкидки и курсы валют'!$J$23*F135</f>
        <v>1363.7850000000001</v>
      </c>
      <c r="H135" s="405">
        <f t="shared" si="9"/>
        <v>1363.7850000000001</v>
      </c>
      <c r="I135" s="362"/>
    </row>
    <row r="136" spans="1:9" ht="14.5">
      <c r="A136" s="361" t="s">
        <v>4246</v>
      </c>
      <c r="B136" s="367" t="s">
        <v>2629</v>
      </c>
      <c r="C136" s="367">
        <v>0.31</v>
      </c>
      <c r="D136" s="367">
        <v>100</v>
      </c>
      <c r="E136" s="1881">
        <v>127.55</v>
      </c>
      <c r="F136" s="368">
        <f>ROUND(E136*(1-F124),2)</f>
        <v>127.55</v>
      </c>
      <c r="G136" s="405">
        <f>'Заказ, cкидки и курсы валют'!$J$23*F136</f>
        <v>1466.825</v>
      </c>
      <c r="H136" s="405">
        <f t="shared" si="9"/>
        <v>1466.825</v>
      </c>
      <c r="I136" s="362"/>
    </row>
    <row r="137" spans="1:9" ht="14.5">
      <c r="A137" s="361" t="s">
        <v>4247</v>
      </c>
      <c r="B137" s="367" t="s">
        <v>2630</v>
      </c>
      <c r="C137" s="367">
        <v>0.4</v>
      </c>
      <c r="D137" s="367">
        <v>100</v>
      </c>
      <c r="E137" s="1881">
        <v>134.91999999999999</v>
      </c>
      <c r="F137" s="368">
        <f>ROUND(E137*(1-F124),2)</f>
        <v>134.91999999999999</v>
      </c>
      <c r="G137" s="405">
        <f>'Заказ, cкидки и курсы валют'!$J$23*F137</f>
        <v>1551.58</v>
      </c>
      <c r="H137" s="405">
        <f t="shared" si="9"/>
        <v>1551.58</v>
      </c>
      <c r="I137" s="362"/>
    </row>
    <row r="138" spans="1:9" ht="14.5">
      <c r="A138" s="361" t="s">
        <v>4248</v>
      </c>
      <c r="B138" s="367" t="s">
        <v>4233</v>
      </c>
      <c r="C138" s="367">
        <v>0.4</v>
      </c>
      <c r="D138" s="367">
        <v>100</v>
      </c>
      <c r="E138" s="1881">
        <v>224.41</v>
      </c>
      <c r="F138" s="368">
        <f>ROUND(E138*(1-F124),2)</f>
        <v>224.41</v>
      </c>
      <c r="G138" s="405">
        <f>'Заказ, cкидки и курсы валют'!$J$23*F138</f>
        <v>2580.7150000000001</v>
      </c>
      <c r="H138" s="405">
        <f t="shared" si="9"/>
        <v>2580.7150000000001</v>
      </c>
      <c r="I138" s="362"/>
    </row>
    <row r="139" spans="1:9" ht="14.5">
      <c r="A139" s="361" t="s">
        <v>4249</v>
      </c>
      <c r="B139" s="367" t="s">
        <v>4218</v>
      </c>
      <c r="C139" s="367">
        <v>0.44</v>
      </c>
      <c r="D139" s="367">
        <v>100</v>
      </c>
      <c r="E139" s="1881">
        <v>241.86</v>
      </c>
      <c r="F139" s="368">
        <f>ROUND(E139*(1-F124),2)</f>
        <v>241.86</v>
      </c>
      <c r="G139" s="405">
        <f>'Заказ, cкидки и курсы валют'!$J$23*F139</f>
        <v>2781.3900000000003</v>
      </c>
      <c r="H139" s="405">
        <f t="shared" si="9"/>
        <v>2781.3900000000003</v>
      </c>
      <c r="I139" s="362"/>
    </row>
    <row r="1316" spans="6:6">
      <c r="F1316">
        <f>$E$1316*(1-$F$1302)</f>
        <v>0</v>
      </c>
    </row>
  </sheetData>
  <mergeCells count="8">
    <mergeCell ref="G49:G50"/>
    <mergeCell ref="H49:H50"/>
    <mergeCell ref="J1:L1"/>
    <mergeCell ref="A1:I1"/>
    <mergeCell ref="G10:G11"/>
    <mergeCell ref="H10:H11"/>
    <mergeCell ref="G24:G25"/>
    <mergeCell ref="H24:H25"/>
  </mergeCells>
  <phoneticPr fontId="0" type="noConversion"/>
  <hyperlinks>
    <hyperlink ref="A1:I1" location="ОГЛАВЛЕНИЕ!R1C1" display="Нажмите ЗДЕСЬ для возврата в оглавление " xr:uid="{00000000-0004-0000-1300-000000000000}"/>
  </hyperlinks>
  <pageMargins left="0.25" right="0.25" top="0.75" bottom="0.75" header="0.3" footer="0.3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0.39997558519241921"/>
  </sheetPr>
  <dimension ref="A1:M225"/>
  <sheetViews>
    <sheetView topLeftCell="A2" workbookViewId="0">
      <selection activeCell="B9" sqref="B9:H225"/>
    </sheetView>
  </sheetViews>
  <sheetFormatPr defaultRowHeight="12.5"/>
  <cols>
    <col min="1" max="1" width="16.453125" customWidth="1"/>
    <col min="2" max="2" width="9.1796875" customWidth="1"/>
    <col min="3" max="3" width="78.453125" style="421" customWidth="1"/>
    <col min="4" max="4" width="10.81640625" customWidth="1"/>
    <col min="5" max="5" width="12.1796875" style="421" hidden="1" customWidth="1"/>
    <col min="6" max="6" width="11.54296875" style="620" customWidth="1"/>
    <col min="8" max="8" width="10.453125" customWidth="1"/>
    <col min="10" max="10" width="11.453125" customWidth="1"/>
  </cols>
  <sheetData>
    <row r="1" spans="1:13" ht="26">
      <c r="A1" s="562" t="s">
        <v>5353</v>
      </c>
      <c r="B1" s="628"/>
      <c r="C1" s="587"/>
      <c r="D1" s="563"/>
      <c r="E1" s="733"/>
      <c r="F1" s="615"/>
      <c r="J1" s="2880" t="s">
        <v>12704</v>
      </c>
      <c r="K1" s="2880"/>
      <c r="L1" s="2880"/>
    </row>
    <row r="2" spans="1:13">
      <c r="A2" s="566"/>
      <c r="B2" s="629"/>
      <c r="C2" s="588"/>
      <c r="D2" s="567"/>
      <c r="E2" s="588"/>
      <c r="F2" s="616"/>
    </row>
    <row r="3" spans="1:13" ht="17.5">
      <c r="A3" s="568" t="s">
        <v>5354</v>
      </c>
      <c r="B3" s="630"/>
      <c r="C3" s="589"/>
      <c r="D3" s="567"/>
      <c r="E3" s="588"/>
      <c r="F3" s="616"/>
    </row>
    <row r="4" spans="1:13" ht="17.5">
      <c r="A4" s="568" t="s">
        <v>5355</v>
      </c>
      <c r="B4" s="630"/>
      <c r="C4" s="589"/>
      <c r="D4" s="567"/>
      <c r="E4" s="588"/>
      <c r="F4" s="616"/>
    </row>
    <row r="5" spans="1:13" ht="18" thickBot="1">
      <c r="A5" s="568"/>
      <c r="B5" s="630"/>
      <c r="C5" s="589"/>
      <c r="D5" s="567"/>
      <c r="E5" s="588"/>
      <c r="F5" s="616"/>
    </row>
    <row r="6" spans="1:13" ht="19.75" customHeight="1" thickBot="1">
      <c r="A6" s="539" t="s">
        <v>5356</v>
      </c>
      <c r="B6" s="631"/>
      <c r="C6" s="590"/>
      <c r="D6" s="540"/>
      <c r="E6" s="3034" t="s">
        <v>10288</v>
      </c>
      <c r="F6" s="617"/>
    </row>
    <row r="7" spans="1:13" ht="28.5" customHeight="1" thickBot="1">
      <c r="A7" s="569"/>
      <c r="B7" s="632"/>
      <c r="C7" s="591"/>
      <c r="D7" s="570"/>
      <c r="E7" s="3035"/>
      <c r="F7" s="618" t="s">
        <v>2578</v>
      </c>
      <c r="G7" s="3036" t="s">
        <v>5324</v>
      </c>
      <c r="H7" s="2889" t="s">
        <v>493</v>
      </c>
      <c r="I7" s="613" t="s">
        <v>4003</v>
      </c>
      <c r="K7" s="607"/>
      <c r="L7" s="609"/>
      <c r="M7" s="610"/>
    </row>
    <row r="8" spans="1:13" ht="24" customHeight="1" thickBot="1">
      <c r="A8" s="571" t="s">
        <v>1015</v>
      </c>
      <c r="B8" s="548" t="s">
        <v>1013</v>
      </c>
      <c r="C8" s="592" t="s">
        <v>2065</v>
      </c>
      <c r="D8" s="549" t="s">
        <v>5357</v>
      </c>
      <c r="E8" s="734" t="s">
        <v>264</v>
      </c>
      <c r="F8" s="619">
        <f>'Заказ, cкидки и курсы валют'!$I$12</f>
        <v>0</v>
      </c>
      <c r="G8" s="3037"/>
      <c r="H8" s="3038"/>
      <c r="I8" s="614"/>
      <c r="K8" s="608"/>
      <c r="L8" s="611"/>
      <c r="M8" s="612"/>
    </row>
    <row r="9" spans="1:13" ht="12.75" customHeight="1">
      <c r="A9" s="573"/>
      <c r="B9" s="556" t="s">
        <v>5358</v>
      </c>
      <c r="C9" s="593" t="s">
        <v>5359</v>
      </c>
      <c r="D9" s="556">
        <v>1</v>
      </c>
      <c r="E9" s="446">
        <v>7.28</v>
      </c>
      <c r="F9" s="606">
        <f t="shared" ref="F9:F16" si="0">ROUND(E9*(1-$F$8),2)</f>
        <v>7.28</v>
      </c>
      <c r="G9" s="738">
        <f>'Заказ, cкидки и курсы валют'!$J$23*F9</f>
        <v>83.72</v>
      </c>
      <c r="H9" s="739">
        <f>G9</f>
        <v>83.72</v>
      </c>
      <c r="I9" s="261"/>
      <c r="K9" s="446"/>
    </row>
    <row r="10" spans="1:13" ht="12.75" customHeight="1">
      <c r="A10" s="573"/>
      <c r="B10" s="556" t="s">
        <v>5360</v>
      </c>
      <c r="C10" s="593" t="s">
        <v>5361</v>
      </c>
      <c r="D10" s="556">
        <v>1</v>
      </c>
      <c r="E10" s="446">
        <v>7.52</v>
      </c>
      <c r="F10" s="606">
        <f t="shared" si="0"/>
        <v>7.52</v>
      </c>
      <c r="G10" s="738">
        <f>'Заказ, cкидки и курсы валют'!$J$23*F10</f>
        <v>86.47999999999999</v>
      </c>
      <c r="H10" s="739">
        <f t="shared" ref="H10:H16" si="1">G10</f>
        <v>86.47999999999999</v>
      </c>
      <c r="I10" s="453"/>
      <c r="K10" s="446"/>
    </row>
    <row r="11" spans="1:13" ht="12.75" customHeight="1">
      <c r="A11" s="573"/>
      <c r="B11" s="556" t="s">
        <v>5362</v>
      </c>
      <c r="C11" s="593" t="s">
        <v>5363</v>
      </c>
      <c r="D11" s="556">
        <v>1</v>
      </c>
      <c r="E11" s="446">
        <v>8.56</v>
      </c>
      <c r="F11" s="606">
        <f t="shared" si="0"/>
        <v>8.56</v>
      </c>
      <c r="G11" s="738">
        <f>'Заказ, cкидки и курсы валют'!$J$23*F11</f>
        <v>98.440000000000012</v>
      </c>
      <c r="H11" s="739">
        <f t="shared" si="1"/>
        <v>98.440000000000012</v>
      </c>
      <c r="I11" s="453"/>
      <c r="K11" s="446"/>
    </row>
    <row r="12" spans="1:13" ht="12.75" customHeight="1">
      <c r="A12" s="573"/>
      <c r="B12" s="556" t="s">
        <v>5364</v>
      </c>
      <c r="C12" s="593" t="s">
        <v>5365</v>
      </c>
      <c r="D12" s="556">
        <v>1</v>
      </c>
      <c r="E12" s="446">
        <v>10.77</v>
      </c>
      <c r="F12" s="606">
        <f t="shared" si="0"/>
        <v>10.77</v>
      </c>
      <c r="G12" s="738">
        <f>'Заказ, cкидки и курсы валют'!$J$23*F12</f>
        <v>123.85499999999999</v>
      </c>
      <c r="H12" s="739">
        <f t="shared" si="1"/>
        <v>123.85499999999999</v>
      </c>
      <c r="I12" s="453"/>
      <c r="K12" s="446"/>
    </row>
    <row r="13" spans="1:13" ht="12.75" customHeight="1">
      <c r="A13" s="573"/>
      <c r="B13" s="556" t="s">
        <v>5366</v>
      </c>
      <c r="C13" s="593" t="s">
        <v>5367</v>
      </c>
      <c r="D13" s="556">
        <v>1</v>
      </c>
      <c r="E13" s="446">
        <v>7.57</v>
      </c>
      <c r="F13" s="606">
        <f t="shared" si="0"/>
        <v>7.57</v>
      </c>
      <c r="G13" s="738">
        <f>'Заказ, cкидки и курсы валют'!$J$23*F13</f>
        <v>87.055000000000007</v>
      </c>
      <c r="H13" s="739">
        <f t="shared" si="1"/>
        <v>87.055000000000007</v>
      </c>
      <c r="I13" s="453"/>
      <c r="K13" s="446"/>
    </row>
    <row r="14" spans="1:13" ht="12.75" customHeight="1">
      <c r="A14" s="573"/>
      <c r="B14" s="556" t="s">
        <v>5368</v>
      </c>
      <c r="C14" s="593" t="s">
        <v>5369</v>
      </c>
      <c r="D14" s="556">
        <v>1</v>
      </c>
      <c r="E14" s="446">
        <v>8.4700000000000006</v>
      </c>
      <c r="F14" s="606">
        <f t="shared" si="0"/>
        <v>8.4700000000000006</v>
      </c>
      <c r="G14" s="738">
        <f>'Заказ, cкидки и курсы валют'!$J$23*F14</f>
        <v>97.405000000000001</v>
      </c>
      <c r="H14" s="739">
        <f t="shared" si="1"/>
        <v>97.405000000000001</v>
      </c>
      <c r="I14" s="453"/>
      <c r="K14" s="446"/>
    </row>
    <row r="15" spans="1:13" ht="12.75" customHeight="1">
      <c r="A15" s="573"/>
      <c r="B15" s="556" t="s">
        <v>5370</v>
      </c>
      <c r="C15" s="593" t="s">
        <v>5371</v>
      </c>
      <c r="D15" s="556">
        <v>1</v>
      </c>
      <c r="E15" s="446">
        <v>12.29</v>
      </c>
      <c r="F15" s="606">
        <f t="shared" si="0"/>
        <v>12.29</v>
      </c>
      <c r="G15" s="738">
        <f>'Заказ, cкидки и курсы валют'!$J$23*F15</f>
        <v>141.33499999999998</v>
      </c>
      <c r="H15" s="739">
        <f t="shared" si="1"/>
        <v>141.33499999999998</v>
      </c>
      <c r="I15" s="453"/>
      <c r="K15" s="446"/>
    </row>
    <row r="16" spans="1:13" ht="12.75" customHeight="1">
      <c r="A16" s="573"/>
      <c r="B16" s="556" t="s">
        <v>5372</v>
      </c>
      <c r="C16" s="593" t="s">
        <v>5373</v>
      </c>
      <c r="D16" s="556">
        <v>1</v>
      </c>
      <c r="E16" s="446">
        <v>12.7</v>
      </c>
      <c r="F16" s="606">
        <f t="shared" si="0"/>
        <v>12.7</v>
      </c>
      <c r="G16" s="738">
        <f>'Заказ, cкидки и курсы валют'!$J$23*F16</f>
        <v>146.04999999999998</v>
      </c>
      <c r="H16" s="739">
        <f t="shared" si="1"/>
        <v>146.04999999999998</v>
      </c>
      <c r="I16" s="453"/>
      <c r="K16" s="446"/>
    </row>
    <row r="17" spans="1:11" ht="12.75" customHeight="1">
      <c r="B17" s="556" t="s">
        <v>9039</v>
      </c>
      <c r="C17" s="593" t="s">
        <v>9038</v>
      </c>
      <c r="D17" s="556">
        <v>1</v>
      </c>
      <c r="E17" s="446">
        <v>16.63</v>
      </c>
      <c r="F17" s="606">
        <f t="shared" ref="F17" si="2">ROUND(E17*(1-$F$8),2)</f>
        <v>16.63</v>
      </c>
      <c r="G17" s="738">
        <f>'Заказ, cкидки и курсы валют'!$J$23*F17</f>
        <v>191.24499999999998</v>
      </c>
      <c r="H17" s="739">
        <f t="shared" ref="H17" si="3">G17</f>
        <v>191.24499999999998</v>
      </c>
      <c r="I17" s="453"/>
      <c r="K17" s="446"/>
    </row>
    <row r="18" spans="1:11" ht="12.75" customHeight="1">
      <c r="A18" s="573"/>
      <c r="B18" s="556" t="s">
        <v>5374</v>
      </c>
      <c r="C18" s="593" t="s">
        <v>5375</v>
      </c>
      <c r="D18" s="556">
        <v>1</v>
      </c>
      <c r="E18" s="446">
        <v>9.18</v>
      </c>
      <c r="F18" s="606">
        <f t="shared" ref="F18:F41" si="4">ROUND(E18*(1-$F$8),2)</f>
        <v>9.18</v>
      </c>
      <c r="G18" s="738">
        <f>'Заказ, cкидки и курсы валют'!$J$23*F18</f>
        <v>105.57</v>
      </c>
      <c r="H18" s="739">
        <f t="shared" ref="H18:H49" si="5">G18</f>
        <v>105.57</v>
      </c>
      <c r="I18" s="453"/>
      <c r="K18" s="446"/>
    </row>
    <row r="19" spans="1:11" ht="12.75" customHeight="1">
      <c r="A19" s="573"/>
      <c r="B19" s="556" t="s">
        <v>5376</v>
      </c>
      <c r="C19" s="593" t="s">
        <v>5377</v>
      </c>
      <c r="D19" s="556">
        <v>1</v>
      </c>
      <c r="E19" s="446">
        <v>8.66</v>
      </c>
      <c r="F19" s="606">
        <f t="shared" si="4"/>
        <v>8.66</v>
      </c>
      <c r="G19" s="738">
        <f>'Заказ, cкидки и курсы валют'!$J$23*F19</f>
        <v>99.59</v>
      </c>
      <c r="H19" s="739">
        <f t="shared" si="5"/>
        <v>99.59</v>
      </c>
      <c r="I19" s="453"/>
      <c r="K19" s="446"/>
    </row>
    <row r="20" spans="1:11" ht="12.75" customHeight="1">
      <c r="A20" s="573"/>
      <c r="B20" s="556" t="s">
        <v>5378</v>
      </c>
      <c r="C20" s="593" t="s">
        <v>5379</v>
      </c>
      <c r="D20" s="556">
        <v>1</v>
      </c>
      <c r="E20" s="446">
        <v>13.28</v>
      </c>
      <c r="F20" s="606">
        <f t="shared" si="4"/>
        <v>13.28</v>
      </c>
      <c r="G20" s="738">
        <f>'Заказ, cкидки и курсы валют'!$J$23*F20</f>
        <v>152.72</v>
      </c>
      <c r="H20" s="739">
        <f t="shared" si="5"/>
        <v>152.72</v>
      </c>
      <c r="I20" s="453"/>
      <c r="K20" s="446"/>
    </row>
    <row r="21" spans="1:11" ht="12.75" customHeight="1">
      <c r="A21" s="573"/>
      <c r="B21" s="556" t="s">
        <v>5380</v>
      </c>
      <c r="C21" s="593" t="s">
        <v>5381</v>
      </c>
      <c r="D21" s="556">
        <v>1</v>
      </c>
      <c r="E21" s="446">
        <v>15.06</v>
      </c>
      <c r="F21" s="606">
        <f t="shared" si="4"/>
        <v>15.06</v>
      </c>
      <c r="G21" s="738">
        <f>'Заказ, cкидки и курсы валют'!$J$23*F21</f>
        <v>173.19</v>
      </c>
      <c r="H21" s="739">
        <f t="shared" si="5"/>
        <v>173.19</v>
      </c>
      <c r="I21" s="453"/>
      <c r="K21" s="446"/>
    </row>
    <row r="22" spans="1:11" ht="12.75" customHeight="1">
      <c r="A22" s="573"/>
      <c r="B22" s="556" t="s">
        <v>5382</v>
      </c>
      <c r="C22" s="593" t="s">
        <v>5383</v>
      </c>
      <c r="D22" s="556">
        <v>1</v>
      </c>
      <c r="E22" s="446">
        <v>18.95</v>
      </c>
      <c r="F22" s="606">
        <f t="shared" si="4"/>
        <v>18.95</v>
      </c>
      <c r="G22" s="738">
        <f>'Заказ, cкидки и курсы валют'!$J$23*F22</f>
        <v>217.92499999999998</v>
      </c>
      <c r="H22" s="739">
        <f t="shared" si="5"/>
        <v>217.92499999999998</v>
      </c>
      <c r="I22" s="453"/>
      <c r="K22" s="446"/>
    </row>
    <row r="23" spans="1:11" ht="14.5">
      <c r="A23" s="573"/>
      <c r="B23" s="556" t="s">
        <v>5384</v>
      </c>
      <c r="C23" s="593" t="s">
        <v>5385</v>
      </c>
      <c r="D23" s="556">
        <v>1</v>
      </c>
      <c r="E23" s="446">
        <v>17.61</v>
      </c>
      <c r="F23" s="606">
        <f t="shared" si="4"/>
        <v>17.61</v>
      </c>
      <c r="G23" s="738">
        <f>'Заказ, cкидки и курсы валют'!$J$23*F23</f>
        <v>202.51499999999999</v>
      </c>
      <c r="H23" s="739">
        <f t="shared" si="5"/>
        <v>202.51499999999999</v>
      </c>
      <c r="I23" s="453"/>
      <c r="K23" s="446"/>
    </row>
    <row r="24" spans="1:11" ht="14.5">
      <c r="A24" s="573"/>
      <c r="B24" s="556" t="s">
        <v>5386</v>
      </c>
      <c r="C24" s="593" t="s">
        <v>5387</v>
      </c>
      <c r="D24" s="556">
        <v>1</v>
      </c>
      <c r="E24" s="446">
        <v>24.79</v>
      </c>
      <c r="F24" s="606">
        <f t="shared" si="4"/>
        <v>24.79</v>
      </c>
      <c r="G24" s="738">
        <f>'Заказ, cкидки и курсы валют'!$J$23*F24</f>
        <v>285.08499999999998</v>
      </c>
      <c r="H24" s="739">
        <f t="shared" si="5"/>
        <v>285.08499999999998</v>
      </c>
      <c r="I24" s="453"/>
      <c r="K24" s="446"/>
    </row>
    <row r="25" spans="1:11" ht="14.5">
      <c r="A25" s="573"/>
      <c r="B25" s="556" t="s">
        <v>5388</v>
      </c>
      <c r="C25" s="593" t="s">
        <v>5389</v>
      </c>
      <c r="D25" s="556">
        <v>1</v>
      </c>
      <c r="E25" s="446">
        <v>26.08</v>
      </c>
      <c r="F25" s="606">
        <f t="shared" si="4"/>
        <v>26.08</v>
      </c>
      <c r="G25" s="738">
        <f>'Заказ, cкидки и курсы валют'!$J$23*F25</f>
        <v>299.91999999999996</v>
      </c>
      <c r="H25" s="739">
        <f t="shared" si="5"/>
        <v>299.91999999999996</v>
      </c>
      <c r="I25" s="453"/>
      <c r="K25" s="446"/>
    </row>
    <row r="26" spans="1:11" ht="14.5">
      <c r="A26" s="573"/>
      <c r="B26" s="556" t="s">
        <v>5390</v>
      </c>
      <c r="C26" s="593" t="s">
        <v>5391</v>
      </c>
      <c r="D26" s="556">
        <v>1</v>
      </c>
      <c r="E26" s="446">
        <v>10.210000000000001</v>
      </c>
      <c r="F26" s="606">
        <f t="shared" si="4"/>
        <v>10.210000000000001</v>
      </c>
      <c r="G26" s="738">
        <f>'Заказ, cкидки и курсы валют'!$J$23*F26</f>
        <v>117.41500000000001</v>
      </c>
      <c r="H26" s="739">
        <f t="shared" si="5"/>
        <v>117.41500000000001</v>
      </c>
      <c r="I26" s="453"/>
      <c r="K26" s="446"/>
    </row>
    <row r="27" spans="1:11" ht="14.5">
      <c r="A27" s="573"/>
      <c r="B27" s="556" t="s">
        <v>5392</v>
      </c>
      <c r="C27" s="593" t="s">
        <v>5393</v>
      </c>
      <c r="D27" s="556">
        <v>1</v>
      </c>
      <c r="E27" s="446">
        <v>11.19</v>
      </c>
      <c r="F27" s="606">
        <f t="shared" si="4"/>
        <v>11.19</v>
      </c>
      <c r="G27" s="738">
        <f>'Заказ, cкидки и курсы валют'!$J$23*F27</f>
        <v>128.685</v>
      </c>
      <c r="H27" s="739">
        <f t="shared" si="5"/>
        <v>128.685</v>
      </c>
      <c r="I27" s="453"/>
      <c r="K27" s="446"/>
    </row>
    <row r="28" spans="1:11" ht="14.5">
      <c r="A28" s="573"/>
      <c r="B28" s="556" t="s">
        <v>5394</v>
      </c>
      <c r="C28" s="593" t="s">
        <v>5395</v>
      </c>
      <c r="D28" s="556">
        <v>1</v>
      </c>
      <c r="E28" s="446">
        <v>13.86</v>
      </c>
      <c r="F28" s="606">
        <f t="shared" si="4"/>
        <v>13.86</v>
      </c>
      <c r="G28" s="738">
        <f>'Заказ, cкидки и курсы валют'!$J$23*F28</f>
        <v>159.38999999999999</v>
      </c>
      <c r="H28" s="739">
        <f t="shared" si="5"/>
        <v>159.38999999999999</v>
      </c>
      <c r="I28" s="453"/>
      <c r="K28" s="446"/>
    </row>
    <row r="29" spans="1:11" ht="14.5">
      <c r="A29" s="573"/>
      <c r="B29" s="556" t="s">
        <v>5396</v>
      </c>
      <c r="C29" s="593" t="s">
        <v>5397</v>
      </c>
      <c r="D29" s="556">
        <v>1</v>
      </c>
      <c r="E29" s="446">
        <v>16.25</v>
      </c>
      <c r="F29" s="606">
        <f t="shared" si="4"/>
        <v>16.25</v>
      </c>
      <c r="G29" s="738">
        <f>'Заказ, cкидки и курсы валют'!$J$23*F29</f>
        <v>186.875</v>
      </c>
      <c r="H29" s="739">
        <f t="shared" si="5"/>
        <v>186.875</v>
      </c>
      <c r="I29" s="453"/>
      <c r="K29" s="446"/>
    </row>
    <row r="30" spans="1:11" ht="14.5">
      <c r="A30" s="573"/>
      <c r="B30" s="556" t="s">
        <v>5398</v>
      </c>
      <c r="C30" s="593" t="s">
        <v>5399</v>
      </c>
      <c r="D30" s="556">
        <v>1</v>
      </c>
      <c r="E30" s="446">
        <v>17.75</v>
      </c>
      <c r="F30" s="606">
        <f t="shared" si="4"/>
        <v>17.75</v>
      </c>
      <c r="G30" s="738">
        <f>'Заказ, cкидки и курсы валют'!$J$23*F30</f>
        <v>204.125</v>
      </c>
      <c r="H30" s="739">
        <f t="shared" si="5"/>
        <v>204.125</v>
      </c>
      <c r="I30" s="453"/>
      <c r="K30" s="446"/>
    </row>
    <row r="31" spans="1:11" ht="14.5">
      <c r="A31" s="573"/>
      <c r="B31" s="556" t="s">
        <v>5400</v>
      </c>
      <c r="C31" s="593" t="s">
        <v>5401</v>
      </c>
      <c r="D31" s="556">
        <v>1</v>
      </c>
      <c r="E31" s="446">
        <v>19.14</v>
      </c>
      <c r="F31" s="606">
        <f t="shared" si="4"/>
        <v>19.14</v>
      </c>
      <c r="G31" s="738">
        <f>'Заказ, cкидки и курсы валют'!$J$23*F31</f>
        <v>220.11</v>
      </c>
      <c r="H31" s="739">
        <f t="shared" si="5"/>
        <v>220.11</v>
      </c>
      <c r="I31" s="453"/>
      <c r="K31" s="446"/>
    </row>
    <row r="32" spans="1:11" ht="14.5">
      <c r="A32" s="573"/>
      <c r="B32" s="556" t="s">
        <v>5402</v>
      </c>
      <c r="C32" s="593" t="s">
        <v>5403</v>
      </c>
      <c r="D32" s="556">
        <v>1</v>
      </c>
      <c r="E32" s="446">
        <v>25.29</v>
      </c>
      <c r="F32" s="606">
        <f t="shared" si="4"/>
        <v>25.29</v>
      </c>
      <c r="G32" s="738">
        <f>'Заказ, cкидки и курсы валют'!$J$23*F32</f>
        <v>290.83499999999998</v>
      </c>
      <c r="H32" s="739">
        <f t="shared" si="5"/>
        <v>290.83499999999998</v>
      </c>
      <c r="I32" s="453"/>
      <c r="K32" s="446"/>
    </row>
    <row r="33" spans="1:11" ht="14.5">
      <c r="A33" s="573"/>
      <c r="B33" s="556" t="s">
        <v>5404</v>
      </c>
      <c r="C33" s="593" t="s">
        <v>5405</v>
      </c>
      <c r="D33" s="556">
        <v>1</v>
      </c>
      <c r="E33" s="446">
        <v>28.83</v>
      </c>
      <c r="F33" s="606">
        <f t="shared" si="4"/>
        <v>28.83</v>
      </c>
      <c r="G33" s="738">
        <f>'Заказ, cкидки и курсы валют'!$J$23*F33</f>
        <v>331.54499999999996</v>
      </c>
      <c r="H33" s="739">
        <f t="shared" si="5"/>
        <v>331.54499999999996</v>
      </c>
      <c r="I33" s="453"/>
      <c r="K33" s="446"/>
    </row>
    <row r="34" spans="1:11" ht="14.5">
      <c r="A34" s="573"/>
      <c r="B34" s="556" t="s">
        <v>5406</v>
      </c>
      <c r="C34" s="593" t="s">
        <v>5407</v>
      </c>
      <c r="D34" s="556">
        <v>1</v>
      </c>
      <c r="E34" s="446">
        <v>44.85</v>
      </c>
      <c r="F34" s="606">
        <f t="shared" si="4"/>
        <v>44.85</v>
      </c>
      <c r="G34" s="738">
        <f>'Заказ, cкидки и курсы валют'!$J$23*F34</f>
        <v>515.77499999999998</v>
      </c>
      <c r="H34" s="739">
        <f t="shared" si="5"/>
        <v>515.77499999999998</v>
      </c>
      <c r="I34" s="453"/>
      <c r="K34" s="446"/>
    </row>
    <row r="35" spans="1:11" ht="14.5">
      <c r="A35" s="573"/>
      <c r="B35" s="556" t="s">
        <v>5408</v>
      </c>
      <c r="C35" s="593" t="s">
        <v>5409</v>
      </c>
      <c r="D35" s="556">
        <v>1</v>
      </c>
      <c r="E35" s="446">
        <v>54.1</v>
      </c>
      <c r="F35" s="606">
        <f t="shared" si="4"/>
        <v>54.1</v>
      </c>
      <c r="G35" s="738">
        <f>'Заказ, cкидки и курсы валют'!$J$23*F35</f>
        <v>622.15</v>
      </c>
      <c r="H35" s="739">
        <f t="shared" si="5"/>
        <v>622.15</v>
      </c>
      <c r="I35" s="453"/>
      <c r="K35" s="446"/>
    </row>
    <row r="36" spans="1:11" ht="14.5">
      <c r="A36" s="573"/>
      <c r="B36" s="556" t="s">
        <v>5410</v>
      </c>
      <c r="C36" s="593" t="s">
        <v>5411</v>
      </c>
      <c r="D36" s="556">
        <v>1</v>
      </c>
      <c r="E36" s="446">
        <v>11.72</v>
      </c>
      <c r="F36" s="606">
        <f t="shared" si="4"/>
        <v>11.72</v>
      </c>
      <c r="G36" s="738">
        <f>'Заказ, cкидки и курсы валют'!$J$23*F36</f>
        <v>134.78</v>
      </c>
      <c r="H36" s="739">
        <f t="shared" si="5"/>
        <v>134.78</v>
      </c>
      <c r="I36" s="453"/>
      <c r="K36" s="446"/>
    </row>
    <row r="37" spans="1:11" ht="14.5">
      <c r="A37" s="573"/>
      <c r="B37" s="556" t="s">
        <v>5412</v>
      </c>
      <c r="C37" s="593" t="s">
        <v>5413</v>
      </c>
      <c r="D37" s="556">
        <v>1</v>
      </c>
      <c r="E37" s="446">
        <v>15.31</v>
      </c>
      <c r="F37" s="606">
        <f t="shared" si="4"/>
        <v>15.31</v>
      </c>
      <c r="G37" s="738">
        <f>'Заказ, cкидки и курсы валют'!$J$23*F37</f>
        <v>176.065</v>
      </c>
      <c r="H37" s="739">
        <f t="shared" si="5"/>
        <v>176.065</v>
      </c>
      <c r="I37" s="453"/>
      <c r="K37" s="446"/>
    </row>
    <row r="38" spans="1:11" ht="14.5">
      <c r="A38" s="573"/>
      <c r="B38" s="556" t="s">
        <v>5414</v>
      </c>
      <c r="C38" s="593" t="s">
        <v>5415</v>
      </c>
      <c r="D38" s="556">
        <v>1</v>
      </c>
      <c r="E38" s="446">
        <v>17.059999999999999</v>
      </c>
      <c r="F38" s="606">
        <f t="shared" si="4"/>
        <v>17.059999999999999</v>
      </c>
      <c r="G38" s="738">
        <f>'Заказ, cкидки и курсы валют'!$J$23*F38</f>
        <v>196.19</v>
      </c>
      <c r="H38" s="739">
        <f t="shared" si="5"/>
        <v>196.19</v>
      </c>
      <c r="I38" s="453"/>
      <c r="K38" s="446"/>
    </row>
    <row r="39" spans="1:11" ht="14.5">
      <c r="A39" s="573"/>
      <c r="B39" s="556" t="s">
        <v>5416</v>
      </c>
      <c r="C39" s="593" t="s">
        <v>5417</v>
      </c>
      <c r="D39" s="556">
        <v>1</v>
      </c>
      <c r="E39" s="446">
        <v>18.62</v>
      </c>
      <c r="F39" s="606">
        <f t="shared" si="4"/>
        <v>18.62</v>
      </c>
      <c r="G39" s="738">
        <f>'Заказ, cкидки и курсы валют'!$J$23*F39</f>
        <v>214.13000000000002</v>
      </c>
      <c r="H39" s="739">
        <f t="shared" si="5"/>
        <v>214.13000000000002</v>
      </c>
      <c r="I39" s="453"/>
      <c r="K39" s="446"/>
    </row>
    <row r="40" spans="1:11" ht="14.5">
      <c r="A40" s="573"/>
      <c r="B40" s="556" t="s">
        <v>5418</v>
      </c>
      <c r="C40" s="593" t="s">
        <v>5419</v>
      </c>
      <c r="D40" s="556">
        <v>1</v>
      </c>
      <c r="E40" s="446">
        <v>24.29</v>
      </c>
      <c r="F40" s="606">
        <f t="shared" si="4"/>
        <v>24.29</v>
      </c>
      <c r="G40" s="738">
        <f>'Заказ, cкидки и курсы валют'!$J$23*F40</f>
        <v>279.33499999999998</v>
      </c>
      <c r="H40" s="739">
        <f t="shared" si="5"/>
        <v>279.33499999999998</v>
      </c>
      <c r="I40" s="453"/>
      <c r="K40" s="446"/>
    </row>
    <row r="41" spans="1:11" ht="14.5">
      <c r="A41" s="573"/>
      <c r="B41" s="556" t="s">
        <v>5420</v>
      </c>
      <c r="C41" s="593" t="s">
        <v>5421</v>
      </c>
      <c r="D41" s="556">
        <v>1</v>
      </c>
      <c r="E41" s="446">
        <v>28.77</v>
      </c>
      <c r="F41" s="606">
        <f t="shared" si="4"/>
        <v>28.77</v>
      </c>
      <c r="G41" s="738">
        <f>'Заказ, cкидки и курсы валют'!$J$23*F41</f>
        <v>330.85500000000002</v>
      </c>
      <c r="H41" s="739">
        <f t="shared" si="5"/>
        <v>330.85500000000002</v>
      </c>
      <c r="I41" s="453"/>
      <c r="K41" s="446"/>
    </row>
    <row r="42" spans="1:11" ht="14.5">
      <c r="A42" s="573"/>
      <c r="B42" s="556" t="s">
        <v>5422</v>
      </c>
      <c r="C42" s="593" t="s">
        <v>5423</v>
      </c>
      <c r="D42" s="556">
        <v>1</v>
      </c>
      <c r="E42" s="446">
        <v>35.46</v>
      </c>
      <c r="F42" s="606">
        <f t="shared" ref="F42:F73" si="6">ROUND(E42*(1-$F$8),2)</f>
        <v>35.46</v>
      </c>
      <c r="G42" s="738">
        <f>'Заказ, cкидки и курсы валют'!$J$23*F42</f>
        <v>407.79</v>
      </c>
      <c r="H42" s="739">
        <f t="shared" si="5"/>
        <v>407.79</v>
      </c>
      <c r="I42" s="453"/>
      <c r="K42" s="446"/>
    </row>
    <row r="43" spans="1:11" ht="14.5">
      <c r="A43" s="573"/>
      <c r="B43" s="556" t="s">
        <v>5424</v>
      </c>
      <c r="C43" s="593" t="s">
        <v>5425</v>
      </c>
      <c r="D43" s="556">
        <v>1</v>
      </c>
      <c r="E43" s="446">
        <v>53.94</v>
      </c>
      <c r="F43" s="606">
        <f t="shared" si="6"/>
        <v>53.94</v>
      </c>
      <c r="G43" s="738">
        <f>'Заказ, cкидки и курсы валют'!$J$23*F43</f>
        <v>620.30999999999995</v>
      </c>
      <c r="H43" s="739">
        <f t="shared" si="5"/>
        <v>620.30999999999995</v>
      </c>
      <c r="I43" s="453"/>
      <c r="K43" s="446"/>
    </row>
    <row r="44" spans="1:11" ht="14.5">
      <c r="A44" s="573"/>
      <c r="B44" s="556" t="s">
        <v>5426</v>
      </c>
      <c r="C44" s="593" t="s">
        <v>5427</v>
      </c>
      <c r="D44" s="556">
        <v>1</v>
      </c>
      <c r="E44" s="446">
        <v>65.06</v>
      </c>
      <c r="F44" s="606">
        <f t="shared" si="6"/>
        <v>65.06</v>
      </c>
      <c r="G44" s="738">
        <f>'Заказ, cкидки и курсы валют'!$J$23*F44</f>
        <v>748.19</v>
      </c>
      <c r="H44" s="739">
        <f t="shared" si="5"/>
        <v>748.19</v>
      </c>
      <c r="I44" s="453"/>
      <c r="K44" s="446"/>
    </row>
    <row r="45" spans="1:11" ht="12.75" customHeight="1">
      <c r="A45" s="573"/>
      <c r="B45" s="556" t="s">
        <v>5428</v>
      </c>
      <c r="C45" s="593" t="s">
        <v>5429</v>
      </c>
      <c r="D45" s="556">
        <v>1</v>
      </c>
      <c r="E45" s="446">
        <v>18.77</v>
      </c>
      <c r="F45" s="606">
        <f t="shared" si="6"/>
        <v>18.77</v>
      </c>
      <c r="G45" s="738">
        <f>'Заказ, cкидки и курсы валют'!$J$23*F45</f>
        <v>215.85499999999999</v>
      </c>
      <c r="H45" s="739">
        <f t="shared" si="5"/>
        <v>215.85499999999999</v>
      </c>
      <c r="I45" s="453"/>
      <c r="K45" s="446"/>
    </row>
    <row r="46" spans="1:11" ht="14.5">
      <c r="A46" s="573"/>
      <c r="B46" s="556" t="s">
        <v>5430</v>
      </c>
      <c r="C46" s="593" t="s">
        <v>5431</v>
      </c>
      <c r="D46" s="556">
        <v>1</v>
      </c>
      <c r="E46" s="446">
        <v>23.98</v>
      </c>
      <c r="F46" s="606">
        <f t="shared" si="6"/>
        <v>23.98</v>
      </c>
      <c r="G46" s="738">
        <f>'Заказ, cкидки и курсы валют'!$J$23*F46</f>
        <v>275.77</v>
      </c>
      <c r="H46" s="739">
        <f t="shared" si="5"/>
        <v>275.77</v>
      </c>
      <c r="I46" s="453"/>
      <c r="K46" s="446"/>
    </row>
    <row r="47" spans="1:11" ht="14.5">
      <c r="A47" s="573"/>
      <c r="B47" s="556" t="s">
        <v>5432</v>
      </c>
      <c r="C47" s="593" t="s">
        <v>5433</v>
      </c>
      <c r="D47" s="556">
        <v>1</v>
      </c>
      <c r="E47" s="446">
        <v>23.85</v>
      </c>
      <c r="F47" s="606">
        <f t="shared" si="6"/>
        <v>23.85</v>
      </c>
      <c r="G47" s="738">
        <f>'Заказ, cкидки и курсы валют'!$J$23*F47</f>
        <v>274.27500000000003</v>
      </c>
      <c r="H47" s="739">
        <f t="shared" si="5"/>
        <v>274.27500000000003</v>
      </c>
      <c r="I47" s="453"/>
      <c r="K47" s="446"/>
    </row>
    <row r="48" spans="1:11" ht="14.5">
      <c r="A48" s="573"/>
      <c r="B48" s="556" t="s">
        <v>5434</v>
      </c>
      <c r="C48" s="593" t="s">
        <v>5435</v>
      </c>
      <c r="D48" s="556">
        <v>1</v>
      </c>
      <c r="E48" s="446">
        <v>36.880000000000003</v>
      </c>
      <c r="F48" s="606">
        <f t="shared" si="6"/>
        <v>36.880000000000003</v>
      </c>
      <c r="G48" s="738">
        <f>'Заказ, cкидки и курсы валют'!$J$23*F48</f>
        <v>424.12</v>
      </c>
      <c r="H48" s="739">
        <f t="shared" si="5"/>
        <v>424.12</v>
      </c>
      <c r="I48" s="453"/>
      <c r="K48" s="446"/>
    </row>
    <row r="49" spans="1:11" ht="14.5">
      <c r="A49" s="573"/>
      <c r="B49" s="556" t="s">
        <v>5436</v>
      </c>
      <c r="C49" s="593" t="s">
        <v>5437</v>
      </c>
      <c r="D49" s="556">
        <v>1</v>
      </c>
      <c r="E49" s="446">
        <v>40.090000000000003</v>
      </c>
      <c r="F49" s="606">
        <f t="shared" si="6"/>
        <v>40.090000000000003</v>
      </c>
      <c r="G49" s="738">
        <f>'Заказ, cкидки и курсы валют'!$J$23*F49</f>
        <v>461.03500000000003</v>
      </c>
      <c r="H49" s="739">
        <f t="shared" si="5"/>
        <v>461.03500000000003</v>
      </c>
      <c r="I49" s="453"/>
      <c r="K49" s="446"/>
    </row>
    <row r="50" spans="1:11" ht="14.5">
      <c r="A50" s="573"/>
      <c r="B50" s="556" t="s">
        <v>5438</v>
      </c>
      <c r="C50" s="593" t="s">
        <v>5439</v>
      </c>
      <c r="D50" s="556">
        <v>1</v>
      </c>
      <c r="E50" s="446">
        <v>62.78</v>
      </c>
      <c r="F50" s="606">
        <f t="shared" si="6"/>
        <v>62.78</v>
      </c>
      <c r="G50" s="738">
        <f>'Заказ, cкидки и курсы валют'!$J$23*F50</f>
        <v>721.97</v>
      </c>
      <c r="H50" s="739">
        <f t="shared" ref="H50:H75" si="7">G50</f>
        <v>721.97</v>
      </c>
      <c r="I50" s="453"/>
      <c r="K50" s="446"/>
    </row>
    <row r="51" spans="1:11" ht="14.5">
      <c r="A51" s="573"/>
      <c r="B51" s="556" t="s">
        <v>5440</v>
      </c>
      <c r="C51" s="593" t="s">
        <v>5441</v>
      </c>
      <c r="D51" s="556">
        <v>1</v>
      </c>
      <c r="E51" s="446">
        <v>70.48</v>
      </c>
      <c r="F51" s="606">
        <f t="shared" si="6"/>
        <v>70.48</v>
      </c>
      <c r="G51" s="738">
        <f>'Заказ, cкидки и курсы валют'!$J$23*F51</f>
        <v>810.5200000000001</v>
      </c>
      <c r="H51" s="739">
        <f t="shared" si="7"/>
        <v>810.5200000000001</v>
      </c>
      <c r="I51" s="453"/>
      <c r="K51" s="446"/>
    </row>
    <row r="52" spans="1:11" ht="14.5">
      <c r="A52" s="573"/>
      <c r="B52" s="556" t="s">
        <v>5442</v>
      </c>
      <c r="C52" s="593" t="s">
        <v>5443</v>
      </c>
      <c r="D52" s="556">
        <v>1</v>
      </c>
      <c r="E52" s="446">
        <v>22.39</v>
      </c>
      <c r="F52" s="606">
        <f t="shared" si="6"/>
        <v>22.39</v>
      </c>
      <c r="G52" s="738">
        <f>'Заказ, cкидки и курсы валют'!$J$23*F52</f>
        <v>257.48500000000001</v>
      </c>
      <c r="H52" s="739">
        <f t="shared" si="7"/>
        <v>257.48500000000001</v>
      </c>
      <c r="I52" s="453"/>
      <c r="K52" s="446"/>
    </row>
    <row r="53" spans="1:11" ht="14.5">
      <c r="A53" s="573"/>
      <c r="B53" s="556" t="s">
        <v>5444</v>
      </c>
      <c r="C53" s="593" t="s">
        <v>5445</v>
      </c>
      <c r="D53" s="556">
        <v>1</v>
      </c>
      <c r="E53" s="446">
        <v>27.25</v>
      </c>
      <c r="F53" s="606">
        <f t="shared" si="6"/>
        <v>27.25</v>
      </c>
      <c r="G53" s="738">
        <f>'Заказ, cкидки и курсы валют'!$J$23*F53</f>
        <v>313.375</v>
      </c>
      <c r="H53" s="739">
        <f t="shared" si="7"/>
        <v>313.375</v>
      </c>
      <c r="I53" s="453"/>
      <c r="K53" s="446"/>
    </row>
    <row r="54" spans="1:11" ht="14.5">
      <c r="A54" s="573"/>
      <c r="B54" s="556" t="s">
        <v>5446</v>
      </c>
      <c r="C54" s="593" t="s">
        <v>5447</v>
      </c>
      <c r="D54" s="556">
        <v>1</v>
      </c>
      <c r="E54" s="446">
        <v>44.5</v>
      </c>
      <c r="F54" s="606">
        <f t="shared" si="6"/>
        <v>44.5</v>
      </c>
      <c r="G54" s="738">
        <f>'Заказ, cкидки и курсы валют'!$J$23*F54</f>
        <v>511.75</v>
      </c>
      <c r="H54" s="739">
        <f t="shared" si="7"/>
        <v>511.75</v>
      </c>
      <c r="I54" s="453"/>
      <c r="K54" s="446"/>
    </row>
    <row r="55" spans="1:11" ht="14.5">
      <c r="A55" s="573"/>
      <c r="B55" s="556" t="s">
        <v>5448</v>
      </c>
      <c r="C55" s="593" t="s">
        <v>5449</v>
      </c>
      <c r="D55" s="556">
        <v>1</v>
      </c>
      <c r="E55" s="446">
        <v>52.22</v>
      </c>
      <c r="F55" s="606">
        <f t="shared" si="6"/>
        <v>52.22</v>
      </c>
      <c r="G55" s="738">
        <f>'Заказ, cкидки и курсы валют'!$J$23*F55</f>
        <v>600.53</v>
      </c>
      <c r="H55" s="739">
        <f t="shared" si="7"/>
        <v>600.53</v>
      </c>
      <c r="I55" s="453"/>
      <c r="K55" s="446"/>
    </row>
    <row r="56" spans="1:11" ht="14.5">
      <c r="A56" s="573"/>
      <c r="B56" s="556" t="s">
        <v>5450</v>
      </c>
      <c r="C56" s="593" t="s">
        <v>5451</v>
      </c>
      <c r="D56" s="556">
        <v>1</v>
      </c>
      <c r="E56" s="446">
        <v>77.900000000000006</v>
      </c>
      <c r="F56" s="606">
        <f t="shared" si="6"/>
        <v>77.900000000000006</v>
      </c>
      <c r="G56" s="738">
        <f>'Заказ, cкидки и курсы валют'!$J$23*F56</f>
        <v>895.85</v>
      </c>
      <c r="H56" s="739">
        <f t="shared" si="7"/>
        <v>895.85</v>
      </c>
      <c r="I56" s="453"/>
      <c r="K56" s="446"/>
    </row>
    <row r="57" spans="1:11" ht="14.5">
      <c r="A57" s="573"/>
      <c r="B57" s="556" t="s">
        <v>5752</v>
      </c>
      <c r="C57" s="593" t="s">
        <v>5452</v>
      </c>
      <c r="D57" s="556">
        <v>1</v>
      </c>
      <c r="E57" s="446">
        <v>86.9</v>
      </c>
      <c r="F57" s="606">
        <f t="shared" si="6"/>
        <v>86.9</v>
      </c>
      <c r="G57" s="738">
        <f>'Заказ, cкидки и курсы валют'!$J$23*F57</f>
        <v>999.35</v>
      </c>
      <c r="H57" s="739">
        <f t="shared" si="7"/>
        <v>999.35</v>
      </c>
      <c r="I57" s="453"/>
      <c r="K57" s="446"/>
    </row>
    <row r="58" spans="1:11" ht="14.5">
      <c r="A58" s="573"/>
      <c r="B58" s="556" t="s">
        <v>5453</v>
      </c>
      <c r="C58" s="593" t="s">
        <v>5454</v>
      </c>
      <c r="D58" s="556">
        <v>1</v>
      </c>
      <c r="E58" s="446">
        <v>37.700000000000003</v>
      </c>
      <c r="F58" s="606">
        <f t="shared" si="6"/>
        <v>37.700000000000003</v>
      </c>
      <c r="G58" s="738">
        <f>'Заказ, cкидки и курсы валют'!$J$23*F58</f>
        <v>433.55</v>
      </c>
      <c r="H58" s="739">
        <f t="shared" si="7"/>
        <v>433.55</v>
      </c>
      <c r="I58" s="453"/>
      <c r="K58" s="446"/>
    </row>
    <row r="59" spans="1:11" ht="14.5">
      <c r="A59" s="573"/>
      <c r="B59" s="556" t="s">
        <v>5455</v>
      </c>
      <c r="C59" s="593" t="s">
        <v>5456</v>
      </c>
      <c r="D59" s="556">
        <v>1</v>
      </c>
      <c r="E59" s="446">
        <v>47.64</v>
      </c>
      <c r="F59" s="606">
        <f t="shared" si="6"/>
        <v>47.64</v>
      </c>
      <c r="G59" s="738">
        <f>'Заказ, cкидки и курсы валют'!$J$23*F59</f>
        <v>547.86</v>
      </c>
      <c r="H59" s="739">
        <f t="shared" si="7"/>
        <v>547.86</v>
      </c>
      <c r="I59" s="453"/>
      <c r="K59" s="446"/>
    </row>
    <row r="60" spans="1:11" ht="14.5">
      <c r="A60" s="573"/>
      <c r="B60" s="556" t="s">
        <v>5457</v>
      </c>
      <c r="C60" s="593" t="s">
        <v>5458</v>
      </c>
      <c r="D60" s="556">
        <v>1</v>
      </c>
      <c r="E60" s="446">
        <v>63.19</v>
      </c>
      <c r="F60" s="606">
        <f t="shared" si="6"/>
        <v>63.19</v>
      </c>
      <c r="G60" s="738">
        <f>'Заказ, cкидки и курсы валют'!$J$23*F60</f>
        <v>726.68499999999995</v>
      </c>
      <c r="H60" s="739">
        <f t="shared" si="7"/>
        <v>726.68499999999995</v>
      </c>
      <c r="I60" s="453"/>
      <c r="K60" s="446"/>
    </row>
    <row r="61" spans="1:11" ht="14.5">
      <c r="A61" s="573"/>
      <c r="B61" s="556" t="s">
        <v>5459</v>
      </c>
      <c r="C61" s="593" t="s">
        <v>5460</v>
      </c>
      <c r="D61" s="556">
        <v>1</v>
      </c>
      <c r="E61" s="446">
        <v>87.48</v>
      </c>
      <c r="F61" s="606">
        <f t="shared" si="6"/>
        <v>87.48</v>
      </c>
      <c r="G61" s="738">
        <f>'Заказ, cкидки и курсы валют'!$J$23*F61</f>
        <v>1006.0200000000001</v>
      </c>
      <c r="H61" s="739">
        <f t="shared" si="7"/>
        <v>1006.0200000000001</v>
      </c>
      <c r="I61" s="453"/>
      <c r="K61" s="446"/>
    </row>
    <row r="62" spans="1:11" ht="14.5">
      <c r="A62" s="573"/>
      <c r="B62" s="556" t="s">
        <v>5753</v>
      </c>
      <c r="C62" s="593" t="s">
        <v>5461</v>
      </c>
      <c r="D62" s="556">
        <v>1</v>
      </c>
      <c r="E62" s="446">
        <v>103.46</v>
      </c>
      <c r="F62" s="606">
        <f t="shared" si="6"/>
        <v>103.46</v>
      </c>
      <c r="G62" s="738">
        <f>'Заказ, cкидки и курсы валют'!$J$23*F62</f>
        <v>1189.79</v>
      </c>
      <c r="H62" s="739">
        <f t="shared" si="7"/>
        <v>1189.79</v>
      </c>
      <c r="I62" s="453"/>
      <c r="K62" s="446"/>
    </row>
    <row r="63" spans="1:11" ht="14.5">
      <c r="A63" s="573"/>
      <c r="B63" s="556" t="s">
        <v>5462</v>
      </c>
      <c r="C63" s="593" t="s">
        <v>5463</v>
      </c>
      <c r="D63" s="556">
        <v>1</v>
      </c>
      <c r="E63" s="446">
        <v>43.08</v>
      </c>
      <c r="F63" s="606">
        <f t="shared" si="6"/>
        <v>43.08</v>
      </c>
      <c r="G63" s="738">
        <f>'Заказ, cкидки и курсы валют'!$J$23*F63</f>
        <v>495.41999999999996</v>
      </c>
      <c r="H63" s="739">
        <f t="shared" si="7"/>
        <v>495.41999999999996</v>
      </c>
      <c r="I63" s="453"/>
      <c r="K63" s="446"/>
    </row>
    <row r="64" spans="1:11" ht="14.5">
      <c r="A64" s="573"/>
      <c r="B64" s="556" t="s">
        <v>5464</v>
      </c>
      <c r="C64" s="593" t="s">
        <v>5465</v>
      </c>
      <c r="D64" s="556">
        <v>1</v>
      </c>
      <c r="E64" s="446">
        <v>57.18</v>
      </c>
      <c r="F64" s="606">
        <f t="shared" si="6"/>
        <v>57.18</v>
      </c>
      <c r="G64" s="738">
        <f>'Заказ, cкидки и курсы валют'!$J$23*F64</f>
        <v>657.57</v>
      </c>
      <c r="H64" s="739">
        <f t="shared" si="7"/>
        <v>657.57</v>
      </c>
      <c r="I64" s="453"/>
      <c r="K64" s="446"/>
    </row>
    <row r="65" spans="1:11" ht="14.5">
      <c r="A65" s="573"/>
      <c r="B65" s="556" t="s">
        <v>5466</v>
      </c>
      <c r="C65" s="593" t="s">
        <v>5467</v>
      </c>
      <c r="D65" s="556">
        <v>1</v>
      </c>
      <c r="E65" s="446">
        <v>102.83</v>
      </c>
      <c r="F65" s="606">
        <f t="shared" si="6"/>
        <v>102.83</v>
      </c>
      <c r="G65" s="738">
        <f>'Заказ, cкидки и курсы валют'!$J$23*F65</f>
        <v>1182.5450000000001</v>
      </c>
      <c r="H65" s="739">
        <f t="shared" si="7"/>
        <v>1182.5450000000001</v>
      </c>
      <c r="I65" s="453"/>
      <c r="K65" s="446"/>
    </row>
    <row r="66" spans="1:11" ht="14.5">
      <c r="A66" s="573"/>
      <c r="B66" s="556" t="s">
        <v>5468</v>
      </c>
      <c r="C66" s="593" t="s">
        <v>5469</v>
      </c>
      <c r="D66" s="556">
        <v>1</v>
      </c>
      <c r="E66" s="446">
        <v>104.31</v>
      </c>
      <c r="F66" s="606">
        <f t="shared" si="6"/>
        <v>104.31</v>
      </c>
      <c r="G66" s="738">
        <f>'Заказ, cкидки и курсы валют'!$J$23*F66</f>
        <v>1199.5650000000001</v>
      </c>
      <c r="H66" s="739">
        <f t="shared" si="7"/>
        <v>1199.5650000000001</v>
      </c>
      <c r="I66" s="453"/>
      <c r="K66" s="446"/>
    </row>
    <row r="67" spans="1:11" ht="14.5">
      <c r="A67" s="573"/>
      <c r="B67" s="556" t="s">
        <v>5470</v>
      </c>
      <c r="C67" s="593" t="s">
        <v>5471</v>
      </c>
      <c r="D67" s="556">
        <v>1</v>
      </c>
      <c r="E67" s="446">
        <v>120.36</v>
      </c>
      <c r="F67" s="606">
        <f t="shared" si="6"/>
        <v>120.36</v>
      </c>
      <c r="G67" s="738">
        <f>'Заказ, cкидки и курсы валют'!$J$23*F67</f>
        <v>1384.14</v>
      </c>
      <c r="H67" s="739">
        <f t="shared" si="7"/>
        <v>1384.14</v>
      </c>
      <c r="I67" s="453"/>
      <c r="K67" s="446"/>
    </row>
    <row r="68" spans="1:11" ht="14.5">
      <c r="A68" s="573"/>
      <c r="B68" s="556" t="s">
        <v>5472</v>
      </c>
      <c r="C68" s="593" t="s">
        <v>5473</v>
      </c>
      <c r="D68" s="556">
        <v>1</v>
      </c>
      <c r="E68" s="446">
        <v>67.88</v>
      </c>
      <c r="F68" s="606">
        <f t="shared" si="6"/>
        <v>67.88</v>
      </c>
      <c r="G68" s="738">
        <f>'Заказ, cкидки и курсы валют'!$J$23*F68</f>
        <v>780.61999999999989</v>
      </c>
      <c r="H68" s="739">
        <f t="shared" si="7"/>
        <v>780.61999999999989</v>
      </c>
      <c r="I68" s="453"/>
      <c r="K68" s="446"/>
    </row>
    <row r="69" spans="1:11" ht="14.5">
      <c r="A69" s="573"/>
      <c r="B69" s="556" t="s">
        <v>5474</v>
      </c>
      <c r="C69" s="593" t="s">
        <v>5475</v>
      </c>
      <c r="D69" s="556">
        <v>1</v>
      </c>
      <c r="E69" s="446">
        <v>84.82</v>
      </c>
      <c r="F69" s="606">
        <f t="shared" si="6"/>
        <v>84.82</v>
      </c>
      <c r="G69" s="738">
        <f>'Заказ, cкидки и курсы валют'!$J$23*F69</f>
        <v>975.43</v>
      </c>
      <c r="H69" s="739">
        <f t="shared" si="7"/>
        <v>975.43</v>
      </c>
      <c r="I69" s="453"/>
      <c r="K69" s="446"/>
    </row>
    <row r="70" spans="1:11" ht="14.5">
      <c r="A70" s="573"/>
      <c r="B70" s="556" t="s">
        <v>5476</v>
      </c>
      <c r="C70" s="593" t="s">
        <v>5477</v>
      </c>
      <c r="D70" s="556">
        <v>1</v>
      </c>
      <c r="E70" s="446">
        <v>118.67</v>
      </c>
      <c r="F70" s="606">
        <f t="shared" si="6"/>
        <v>118.67</v>
      </c>
      <c r="G70" s="738">
        <f>'Заказ, cкидки и курсы валют'!$J$23*F70</f>
        <v>1364.7049999999999</v>
      </c>
      <c r="H70" s="739">
        <f t="shared" si="7"/>
        <v>1364.7049999999999</v>
      </c>
      <c r="I70" s="453"/>
      <c r="K70" s="446"/>
    </row>
    <row r="71" spans="1:11" ht="14.5">
      <c r="A71" s="573"/>
      <c r="B71" s="556" t="s">
        <v>5478</v>
      </c>
      <c r="C71" s="593" t="s">
        <v>5479</v>
      </c>
      <c r="D71" s="556">
        <v>1</v>
      </c>
      <c r="E71" s="446">
        <v>128.37</v>
      </c>
      <c r="F71" s="606">
        <f t="shared" si="6"/>
        <v>128.37</v>
      </c>
      <c r="G71" s="738">
        <f>'Заказ, cкидки и курсы валют'!$J$23*F71</f>
        <v>1476.2550000000001</v>
      </c>
      <c r="H71" s="739">
        <f t="shared" si="7"/>
        <v>1476.2550000000001</v>
      </c>
      <c r="I71" s="453"/>
      <c r="K71" s="446"/>
    </row>
    <row r="72" spans="1:11" ht="14.5">
      <c r="A72" s="573"/>
      <c r="B72" s="556" t="s">
        <v>5480</v>
      </c>
      <c r="C72" s="593" t="s">
        <v>5481</v>
      </c>
      <c r="D72" s="556">
        <v>1</v>
      </c>
      <c r="E72" s="446">
        <v>127.37</v>
      </c>
      <c r="F72" s="606">
        <f t="shared" si="6"/>
        <v>127.37</v>
      </c>
      <c r="G72" s="738">
        <f>'Заказ, cкидки и курсы валют'!$J$23*F72</f>
        <v>1464.7550000000001</v>
      </c>
      <c r="H72" s="739">
        <f t="shared" si="7"/>
        <v>1464.7550000000001</v>
      </c>
      <c r="I72" s="453"/>
      <c r="K72" s="446"/>
    </row>
    <row r="73" spans="1:11" ht="14.5">
      <c r="A73" s="573"/>
      <c r="B73" s="556" t="s">
        <v>5482</v>
      </c>
      <c r="C73" s="593" t="s">
        <v>5483</v>
      </c>
      <c r="D73" s="556">
        <v>1</v>
      </c>
      <c r="E73" s="446">
        <v>145.06</v>
      </c>
      <c r="F73" s="606">
        <f t="shared" si="6"/>
        <v>145.06</v>
      </c>
      <c r="G73" s="738">
        <f>'Заказ, cкидки и курсы валют'!$J$23*F73</f>
        <v>1668.19</v>
      </c>
      <c r="H73" s="739">
        <f t="shared" si="7"/>
        <v>1668.19</v>
      </c>
      <c r="I73" s="453"/>
      <c r="K73" s="446"/>
    </row>
    <row r="74" spans="1:11" ht="14.5">
      <c r="A74" s="573"/>
      <c r="B74" s="556" t="s">
        <v>5484</v>
      </c>
      <c r="C74" s="593" t="s">
        <v>5485</v>
      </c>
      <c r="D74" s="556">
        <v>1</v>
      </c>
      <c r="E74" s="446">
        <v>144.34</v>
      </c>
      <c r="F74" s="606">
        <f>ROUND(E74*(1-$F$8),2)</f>
        <v>144.34</v>
      </c>
      <c r="G74" s="738">
        <f>'Заказ, cкидки и курсы валют'!$J$23*F74</f>
        <v>1659.91</v>
      </c>
      <c r="H74" s="739">
        <f t="shared" si="7"/>
        <v>1659.91</v>
      </c>
      <c r="I74" s="453"/>
      <c r="K74" s="446"/>
    </row>
    <row r="75" spans="1:11" ht="15" thickBot="1">
      <c r="A75" s="574"/>
      <c r="B75" s="556" t="s">
        <v>5486</v>
      </c>
      <c r="C75" s="594" t="s">
        <v>5487</v>
      </c>
      <c r="D75" s="575">
        <v>1</v>
      </c>
      <c r="E75" s="446">
        <v>155.55000000000001</v>
      </c>
      <c r="F75" s="606">
        <f>ROUND(E75*(1-$F$8),2)</f>
        <v>155.55000000000001</v>
      </c>
      <c r="G75" s="738">
        <f>'Заказ, cкидки и курсы валют'!$J$23*F75</f>
        <v>1788.825</v>
      </c>
      <c r="H75" s="739">
        <f t="shared" si="7"/>
        <v>1788.825</v>
      </c>
      <c r="I75" s="453"/>
      <c r="K75" s="446"/>
    </row>
    <row r="76" spans="1:11" ht="13.5" thickBot="1">
      <c r="K76" s="737"/>
    </row>
    <row r="77" spans="1:11" ht="26">
      <c r="A77" s="562" t="s">
        <v>5488</v>
      </c>
      <c r="B77" s="628"/>
      <c r="C77" s="587"/>
      <c r="D77" s="563"/>
      <c r="E77" s="733"/>
      <c r="F77" s="615"/>
      <c r="K77" s="737"/>
    </row>
    <row r="78" spans="1:11" ht="19.75" customHeight="1" thickBot="1">
      <c r="A78" s="576"/>
      <c r="B78" s="534"/>
      <c r="C78" s="595"/>
      <c r="D78" s="534"/>
      <c r="E78" s="595"/>
      <c r="K78" s="737"/>
    </row>
    <row r="79" spans="1:11" ht="39" customHeight="1" thickBot="1">
      <c r="A79" s="539" t="s">
        <v>5489</v>
      </c>
      <c r="B79" s="631"/>
      <c r="C79" s="590"/>
      <c r="D79" s="577"/>
      <c r="E79" s="3034" t="s">
        <v>10288</v>
      </c>
      <c r="F79" s="617"/>
      <c r="K79" s="737"/>
    </row>
    <row r="80" spans="1:11" ht="50.5" thickBot="1">
      <c r="A80" s="569"/>
      <c r="B80" s="633"/>
      <c r="C80" s="591"/>
      <c r="D80" s="578"/>
      <c r="E80" s="3035"/>
      <c r="F80" s="618" t="s">
        <v>2578</v>
      </c>
      <c r="G80" s="981" t="s">
        <v>5324</v>
      </c>
      <c r="H80" s="983" t="s">
        <v>493</v>
      </c>
      <c r="I80" s="546" t="s">
        <v>4003</v>
      </c>
      <c r="K80" s="737"/>
    </row>
    <row r="81" spans="1:11" ht="13.5" thickBot="1">
      <c r="A81" s="560" t="s">
        <v>1015</v>
      </c>
      <c r="B81" s="579" t="s">
        <v>1013</v>
      </c>
      <c r="C81" s="596" t="s">
        <v>2065</v>
      </c>
      <c r="D81" s="580" t="s">
        <v>5357</v>
      </c>
      <c r="E81" s="735" t="s">
        <v>264</v>
      </c>
      <c r="F81" s="990">
        <f>'Заказ, cкидки и курсы валют'!$I$12</f>
        <v>0</v>
      </c>
      <c r="G81" s="991"/>
      <c r="H81" s="992"/>
      <c r="I81" s="551"/>
      <c r="K81" s="737"/>
    </row>
    <row r="82" spans="1:11" ht="14.5">
      <c r="A82" s="988"/>
      <c r="B82" s="997" t="s">
        <v>5490</v>
      </c>
      <c r="C82" s="998" t="s">
        <v>5491</v>
      </c>
      <c r="D82" s="999">
        <v>1</v>
      </c>
      <c r="E82" s="446">
        <v>8.9499999999999993</v>
      </c>
      <c r="F82" s="659">
        <f t="shared" ref="F82:F113" si="8">ROUND(E82*(1-$F$8),2)</f>
        <v>8.9499999999999993</v>
      </c>
      <c r="G82" s="659">
        <f>'Заказ, cкидки и курсы валют'!$J$23*F82</f>
        <v>102.925</v>
      </c>
      <c r="H82" s="659">
        <f t="shared" ref="H82:H97" si="9">G82</f>
        <v>102.925</v>
      </c>
      <c r="I82" s="262"/>
      <c r="K82" s="446"/>
    </row>
    <row r="83" spans="1:11" ht="14.5">
      <c r="A83" s="989"/>
      <c r="B83" s="1000" t="s">
        <v>5492</v>
      </c>
      <c r="C83" s="993" t="s">
        <v>5493</v>
      </c>
      <c r="D83" s="994">
        <v>1</v>
      </c>
      <c r="E83" s="446">
        <v>9.2899999999999991</v>
      </c>
      <c r="F83" s="995">
        <f t="shared" si="8"/>
        <v>9.2899999999999991</v>
      </c>
      <c r="G83" s="995">
        <f>'Заказ, cкидки и курсы валют'!$J$23*F83</f>
        <v>106.83499999999999</v>
      </c>
      <c r="H83" s="995">
        <f t="shared" si="9"/>
        <v>106.83499999999999</v>
      </c>
      <c r="I83" s="253"/>
      <c r="K83" s="446"/>
    </row>
    <row r="84" spans="1:11" ht="14.5">
      <c r="A84" s="989"/>
      <c r="B84" s="1000" t="s">
        <v>5494</v>
      </c>
      <c r="C84" s="993" t="s">
        <v>5495</v>
      </c>
      <c r="D84" s="994">
        <v>1</v>
      </c>
      <c r="E84" s="446">
        <v>9.84</v>
      </c>
      <c r="F84" s="995">
        <f t="shared" si="8"/>
        <v>9.84</v>
      </c>
      <c r="G84" s="995">
        <f>'Заказ, cкидки и курсы валют'!$J$23*F84</f>
        <v>113.16</v>
      </c>
      <c r="H84" s="995">
        <f t="shared" si="9"/>
        <v>113.16</v>
      </c>
      <c r="I84" s="253"/>
      <c r="K84" s="446"/>
    </row>
    <row r="85" spans="1:11" ht="14.5">
      <c r="A85" s="989"/>
      <c r="B85" s="1000" t="s">
        <v>5496</v>
      </c>
      <c r="C85" s="993" t="s">
        <v>5497</v>
      </c>
      <c r="D85" s="994">
        <v>1</v>
      </c>
      <c r="E85" s="446">
        <v>11.72</v>
      </c>
      <c r="F85" s="995">
        <f t="shared" si="8"/>
        <v>11.72</v>
      </c>
      <c r="G85" s="995">
        <f>'Заказ, cкидки и курсы валют'!$J$23*F85</f>
        <v>134.78</v>
      </c>
      <c r="H85" s="995">
        <f t="shared" si="9"/>
        <v>134.78</v>
      </c>
      <c r="I85" s="253"/>
      <c r="K85" s="446"/>
    </row>
    <row r="86" spans="1:11" ht="14.5">
      <c r="A86" s="989"/>
      <c r="B86" s="1000" t="s">
        <v>5498</v>
      </c>
      <c r="C86" s="993" t="s">
        <v>5499</v>
      </c>
      <c r="D86" s="994">
        <v>1</v>
      </c>
      <c r="E86" s="446">
        <v>9.83</v>
      </c>
      <c r="F86" s="995">
        <f t="shared" si="8"/>
        <v>9.83</v>
      </c>
      <c r="G86" s="995">
        <f>'Заказ, cкидки и курсы валют'!$J$23*F86</f>
        <v>113.045</v>
      </c>
      <c r="H86" s="995">
        <f t="shared" si="9"/>
        <v>113.045</v>
      </c>
      <c r="I86" s="253"/>
      <c r="K86" s="446"/>
    </row>
    <row r="87" spans="1:11" ht="14.5">
      <c r="A87" s="989"/>
      <c r="B87" s="1000" t="s">
        <v>5500</v>
      </c>
      <c r="C87" s="993" t="s">
        <v>5501</v>
      </c>
      <c r="D87" s="994">
        <v>1</v>
      </c>
      <c r="E87" s="446">
        <v>10.76</v>
      </c>
      <c r="F87" s="995">
        <f t="shared" si="8"/>
        <v>10.76</v>
      </c>
      <c r="G87" s="995">
        <f>'Заказ, cкидки и курсы валют'!$J$23*F87</f>
        <v>123.74</v>
      </c>
      <c r="H87" s="995">
        <f t="shared" si="9"/>
        <v>123.74</v>
      </c>
      <c r="I87" s="253"/>
      <c r="K87" s="446"/>
    </row>
    <row r="88" spans="1:11" ht="14.5">
      <c r="A88" s="989"/>
      <c r="B88" s="1000" t="s">
        <v>5502</v>
      </c>
      <c r="C88" s="993" t="s">
        <v>5503</v>
      </c>
      <c r="D88" s="994">
        <v>1</v>
      </c>
      <c r="E88" s="446">
        <v>13.63</v>
      </c>
      <c r="F88" s="995">
        <f t="shared" si="8"/>
        <v>13.63</v>
      </c>
      <c r="G88" s="995">
        <f>'Заказ, cкидки и курсы валют'!$J$23*F88</f>
        <v>156.745</v>
      </c>
      <c r="H88" s="995">
        <f t="shared" si="9"/>
        <v>156.745</v>
      </c>
      <c r="I88" s="253"/>
      <c r="K88" s="446"/>
    </row>
    <row r="89" spans="1:11" ht="14.5">
      <c r="A89" s="989"/>
      <c r="B89" s="1000" t="s">
        <v>5504</v>
      </c>
      <c r="C89" s="996" t="s">
        <v>5505</v>
      </c>
      <c r="D89" s="994">
        <v>1</v>
      </c>
      <c r="E89" s="446">
        <v>16.05</v>
      </c>
      <c r="F89" s="995">
        <f t="shared" si="8"/>
        <v>16.05</v>
      </c>
      <c r="G89" s="995">
        <f>'Заказ, cкидки и курсы валют'!$J$23*F89</f>
        <v>184.57500000000002</v>
      </c>
      <c r="H89" s="995">
        <f t="shared" si="9"/>
        <v>184.57500000000002</v>
      </c>
      <c r="I89" s="253"/>
      <c r="K89" s="446"/>
    </row>
    <row r="90" spans="1:11" ht="14.5">
      <c r="A90" s="989"/>
      <c r="B90" s="1000" t="s">
        <v>5506</v>
      </c>
      <c r="C90" s="993" t="s">
        <v>5507</v>
      </c>
      <c r="D90" s="994">
        <v>1</v>
      </c>
      <c r="E90" s="446">
        <v>10.49</v>
      </c>
      <c r="F90" s="995">
        <f t="shared" si="8"/>
        <v>10.49</v>
      </c>
      <c r="G90" s="995">
        <f>'Заказ, cкидки и курсы валют'!$J$23*F90</f>
        <v>120.63500000000001</v>
      </c>
      <c r="H90" s="995">
        <f t="shared" si="9"/>
        <v>120.63500000000001</v>
      </c>
      <c r="I90" s="253"/>
      <c r="K90" s="446"/>
    </row>
    <row r="91" spans="1:11" ht="14.5">
      <c r="A91" s="989"/>
      <c r="B91" s="1000" t="s">
        <v>5508</v>
      </c>
      <c r="C91" s="993" t="s">
        <v>5509</v>
      </c>
      <c r="D91" s="994">
        <v>1</v>
      </c>
      <c r="E91" s="446">
        <v>11.8</v>
      </c>
      <c r="F91" s="995">
        <f t="shared" si="8"/>
        <v>11.8</v>
      </c>
      <c r="G91" s="995">
        <f>'Заказ, cкидки и курсы валют'!$J$23*F91</f>
        <v>135.70000000000002</v>
      </c>
      <c r="H91" s="995">
        <f t="shared" si="9"/>
        <v>135.70000000000002</v>
      </c>
      <c r="I91" s="253"/>
      <c r="K91" s="446"/>
    </row>
    <row r="92" spans="1:11" ht="14.5">
      <c r="A92" s="989"/>
      <c r="B92" s="1000" t="s">
        <v>5510</v>
      </c>
      <c r="C92" s="993" t="s">
        <v>5511</v>
      </c>
      <c r="D92" s="994">
        <v>1</v>
      </c>
      <c r="E92" s="446">
        <v>13.86</v>
      </c>
      <c r="F92" s="995">
        <f t="shared" si="8"/>
        <v>13.86</v>
      </c>
      <c r="G92" s="995">
        <f>'Заказ, cкидки и курсы валют'!$J$23*F92</f>
        <v>159.38999999999999</v>
      </c>
      <c r="H92" s="995">
        <f t="shared" si="9"/>
        <v>159.38999999999999</v>
      </c>
      <c r="I92" s="253"/>
      <c r="K92" s="446"/>
    </row>
    <row r="93" spans="1:11" ht="14.5">
      <c r="A93" s="989"/>
      <c r="B93" s="1000" t="s">
        <v>5512</v>
      </c>
      <c r="C93" s="993" t="s">
        <v>5513</v>
      </c>
      <c r="D93" s="994">
        <v>1</v>
      </c>
      <c r="E93" s="446">
        <v>15.85</v>
      </c>
      <c r="F93" s="995">
        <f t="shared" si="8"/>
        <v>15.85</v>
      </c>
      <c r="G93" s="995">
        <f>'Заказ, cкидки и курсы валют'!$J$23*F93</f>
        <v>182.27500000000001</v>
      </c>
      <c r="H93" s="995">
        <f t="shared" si="9"/>
        <v>182.27500000000001</v>
      </c>
      <c r="I93" s="253"/>
      <c r="K93" s="446"/>
    </row>
    <row r="94" spans="1:11" ht="14.5">
      <c r="A94" s="989"/>
      <c r="B94" s="1000" t="s">
        <v>5514</v>
      </c>
      <c r="C94" s="993" t="s">
        <v>5515</v>
      </c>
      <c r="D94" s="994">
        <v>1</v>
      </c>
      <c r="E94" s="446">
        <v>20.99</v>
      </c>
      <c r="F94" s="995">
        <f t="shared" si="8"/>
        <v>20.99</v>
      </c>
      <c r="G94" s="995">
        <f>'Заказ, cкидки и курсы валют'!$J$23*F94</f>
        <v>241.38499999999999</v>
      </c>
      <c r="H94" s="995">
        <f t="shared" si="9"/>
        <v>241.38499999999999</v>
      </c>
      <c r="I94" s="253"/>
      <c r="K94" s="446"/>
    </row>
    <row r="95" spans="1:11" ht="14.5">
      <c r="A95" s="989"/>
      <c r="B95" s="1000" t="s">
        <v>5516</v>
      </c>
      <c r="C95" s="993" t="s">
        <v>5517</v>
      </c>
      <c r="D95" s="994">
        <v>1</v>
      </c>
      <c r="E95" s="446">
        <v>22.3</v>
      </c>
      <c r="F95" s="995">
        <f t="shared" si="8"/>
        <v>22.3</v>
      </c>
      <c r="G95" s="995">
        <f>'Заказ, cкидки и курсы валют'!$J$23*F95</f>
        <v>256.45</v>
      </c>
      <c r="H95" s="995">
        <f t="shared" si="9"/>
        <v>256.45</v>
      </c>
      <c r="I95" s="253"/>
      <c r="K95" s="446"/>
    </row>
    <row r="96" spans="1:11" ht="14.5">
      <c r="A96" s="989"/>
      <c r="B96" s="1000" t="s">
        <v>5518</v>
      </c>
      <c r="C96" s="993" t="s">
        <v>5519</v>
      </c>
      <c r="D96" s="994">
        <v>1</v>
      </c>
      <c r="E96" s="446">
        <v>32.83</v>
      </c>
      <c r="F96" s="995">
        <f t="shared" si="8"/>
        <v>32.83</v>
      </c>
      <c r="G96" s="995">
        <f>'Заказ, cкидки и курсы валют'!$J$23*F96</f>
        <v>377.54499999999996</v>
      </c>
      <c r="H96" s="995">
        <f t="shared" si="9"/>
        <v>377.54499999999996</v>
      </c>
      <c r="I96" s="253"/>
      <c r="K96" s="446"/>
    </row>
    <row r="97" spans="1:11" ht="14.5">
      <c r="A97" s="989"/>
      <c r="B97" s="1000" t="s">
        <v>5520</v>
      </c>
      <c r="C97" s="993" t="s">
        <v>5521</v>
      </c>
      <c r="D97" s="994">
        <v>1</v>
      </c>
      <c r="E97" s="446">
        <v>38.799999999999997</v>
      </c>
      <c r="F97" s="995">
        <f t="shared" si="8"/>
        <v>38.799999999999997</v>
      </c>
      <c r="G97" s="995">
        <f>'Заказ, cкидки и курсы валют'!$J$23*F97</f>
        <v>446.2</v>
      </c>
      <c r="H97" s="995">
        <f t="shared" si="9"/>
        <v>446.2</v>
      </c>
      <c r="I97" s="253"/>
      <c r="K97" s="446"/>
    </row>
    <row r="98" spans="1:11" ht="14.5">
      <c r="A98" s="989"/>
      <c r="B98" s="1000" t="s">
        <v>5524</v>
      </c>
      <c r="C98" s="993" t="s">
        <v>5525</v>
      </c>
      <c r="D98" s="994">
        <v>1</v>
      </c>
      <c r="E98" s="446">
        <v>11.15</v>
      </c>
      <c r="F98" s="995">
        <f t="shared" si="8"/>
        <v>11.15</v>
      </c>
      <c r="G98" s="995">
        <f>'Заказ, cкидки и курсы валют'!$J$23*F98</f>
        <v>128.22499999999999</v>
      </c>
      <c r="H98" s="995">
        <f t="shared" ref="H98:H129" si="10">G98</f>
        <v>128.22499999999999</v>
      </c>
      <c r="I98" s="253"/>
      <c r="K98" s="446"/>
    </row>
    <row r="99" spans="1:11" ht="14.5">
      <c r="A99" s="989"/>
      <c r="B99" s="1000" t="s">
        <v>5526</v>
      </c>
      <c r="C99" s="993" t="s">
        <v>5527</v>
      </c>
      <c r="D99" s="994">
        <v>1</v>
      </c>
      <c r="E99" s="446">
        <v>12.56</v>
      </c>
      <c r="F99" s="995">
        <f t="shared" si="8"/>
        <v>12.56</v>
      </c>
      <c r="G99" s="995">
        <f>'Заказ, cкидки и курсы валют'!$J$23*F99</f>
        <v>144.44</v>
      </c>
      <c r="H99" s="995">
        <f t="shared" si="10"/>
        <v>144.44</v>
      </c>
      <c r="I99" s="253"/>
      <c r="K99" s="446"/>
    </row>
    <row r="100" spans="1:11" ht="14.5">
      <c r="A100" s="989"/>
      <c r="B100" s="1000" t="s">
        <v>5528</v>
      </c>
      <c r="C100" s="993" t="s">
        <v>5529</v>
      </c>
      <c r="D100" s="994">
        <v>1</v>
      </c>
      <c r="E100" s="446">
        <v>16.14</v>
      </c>
      <c r="F100" s="995">
        <f t="shared" si="8"/>
        <v>16.14</v>
      </c>
      <c r="G100" s="995">
        <f>'Заказ, cкидки и курсы валют'!$J$23*F100</f>
        <v>185.61</v>
      </c>
      <c r="H100" s="995">
        <f t="shared" si="10"/>
        <v>185.61</v>
      </c>
      <c r="I100" s="253"/>
      <c r="K100" s="446"/>
    </row>
    <row r="101" spans="1:11" ht="14.5">
      <c r="A101" s="989"/>
      <c r="B101" s="1000" t="s">
        <v>5530</v>
      </c>
      <c r="C101" s="993" t="s">
        <v>5531</v>
      </c>
      <c r="D101" s="994">
        <v>1</v>
      </c>
      <c r="E101" s="446">
        <v>17.5</v>
      </c>
      <c r="F101" s="995">
        <f t="shared" si="8"/>
        <v>17.5</v>
      </c>
      <c r="G101" s="995">
        <f>'Заказ, cкидки и курсы валют'!$J$23*F101</f>
        <v>201.25</v>
      </c>
      <c r="H101" s="995">
        <f t="shared" si="10"/>
        <v>201.25</v>
      </c>
      <c r="I101" s="253"/>
      <c r="K101" s="446"/>
    </row>
    <row r="102" spans="1:11" ht="14.5">
      <c r="A102" s="989"/>
      <c r="B102" s="1000" t="s">
        <v>5532</v>
      </c>
      <c r="C102" s="993" t="s">
        <v>5533</v>
      </c>
      <c r="D102" s="994">
        <v>1</v>
      </c>
      <c r="E102" s="446">
        <v>21.5</v>
      </c>
      <c r="F102" s="995">
        <f t="shared" si="8"/>
        <v>21.5</v>
      </c>
      <c r="G102" s="995">
        <f>'Заказ, cкидки и курсы валют'!$J$23*F102</f>
        <v>247.25</v>
      </c>
      <c r="H102" s="995">
        <f t="shared" si="10"/>
        <v>247.25</v>
      </c>
      <c r="I102" s="253"/>
      <c r="K102" s="446"/>
    </row>
    <row r="103" spans="1:11" ht="14.5">
      <c r="A103" s="989"/>
      <c r="B103" s="1000" t="s">
        <v>5534</v>
      </c>
      <c r="C103" s="993" t="s">
        <v>5535</v>
      </c>
      <c r="D103" s="994">
        <v>1</v>
      </c>
      <c r="E103" s="446">
        <v>22.88</v>
      </c>
      <c r="F103" s="995">
        <f t="shared" si="8"/>
        <v>22.88</v>
      </c>
      <c r="G103" s="995">
        <f>'Заказ, cкидки и курсы валют'!$J$23*F103</f>
        <v>263.12</v>
      </c>
      <c r="H103" s="995">
        <f t="shared" si="10"/>
        <v>263.12</v>
      </c>
      <c r="I103" s="253"/>
      <c r="K103" s="446"/>
    </row>
    <row r="104" spans="1:11" ht="14.5">
      <c r="A104" s="989"/>
      <c r="B104" s="1000" t="s">
        <v>5536</v>
      </c>
      <c r="C104" s="993" t="s">
        <v>5537</v>
      </c>
      <c r="D104" s="994">
        <v>1</v>
      </c>
      <c r="E104" s="446">
        <v>34.28</v>
      </c>
      <c r="F104" s="995">
        <f t="shared" si="8"/>
        <v>34.28</v>
      </c>
      <c r="G104" s="995">
        <f>'Заказ, cкидки и курсы валют'!$J$23*F104</f>
        <v>394.22</v>
      </c>
      <c r="H104" s="995">
        <f t="shared" si="10"/>
        <v>394.22</v>
      </c>
      <c r="I104" s="253"/>
      <c r="K104" s="446"/>
    </row>
    <row r="105" spans="1:11" ht="14.5">
      <c r="A105" s="989"/>
      <c r="B105" s="1000" t="s">
        <v>5538</v>
      </c>
      <c r="C105" s="993" t="s">
        <v>5539</v>
      </c>
      <c r="D105" s="994">
        <v>1</v>
      </c>
      <c r="E105" s="446">
        <v>37.630000000000003</v>
      </c>
      <c r="F105" s="995">
        <f t="shared" si="8"/>
        <v>37.630000000000003</v>
      </c>
      <c r="G105" s="995">
        <f>'Заказ, cкидки и курсы валют'!$J$23*F105</f>
        <v>432.745</v>
      </c>
      <c r="H105" s="995">
        <f t="shared" si="10"/>
        <v>432.745</v>
      </c>
      <c r="I105" s="253"/>
      <c r="K105" s="446"/>
    </row>
    <row r="106" spans="1:11" ht="14.5">
      <c r="A106" s="989"/>
      <c r="B106" s="1000" t="s">
        <v>5540</v>
      </c>
      <c r="C106" s="993" t="s">
        <v>5541</v>
      </c>
      <c r="D106" s="994">
        <v>1</v>
      </c>
      <c r="E106" s="446">
        <v>44.33</v>
      </c>
      <c r="F106" s="995">
        <f t="shared" si="8"/>
        <v>44.33</v>
      </c>
      <c r="G106" s="995">
        <f>'Заказ, cкидки и курсы валют'!$J$23*F106</f>
        <v>509.79499999999996</v>
      </c>
      <c r="H106" s="995">
        <f t="shared" si="10"/>
        <v>509.79499999999996</v>
      </c>
      <c r="I106" s="253"/>
      <c r="K106" s="446"/>
    </row>
    <row r="107" spans="1:11" ht="14.5">
      <c r="A107" s="989"/>
      <c r="B107" s="1000" t="s">
        <v>5522</v>
      </c>
      <c r="C107" s="993" t="s">
        <v>5523</v>
      </c>
      <c r="D107" s="994">
        <v>1</v>
      </c>
      <c r="E107" s="446">
        <v>59.7</v>
      </c>
      <c r="F107" s="995">
        <f t="shared" si="8"/>
        <v>59.7</v>
      </c>
      <c r="G107" s="995">
        <f>'Заказ, cкидки и курсы валют'!$J$23*F107</f>
        <v>686.55000000000007</v>
      </c>
      <c r="H107" s="995">
        <f t="shared" si="10"/>
        <v>686.55000000000007</v>
      </c>
      <c r="I107" s="253"/>
      <c r="K107" s="446"/>
    </row>
    <row r="108" spans="1:11" ht="14.5">
      <c r="B108" s="1000" t="s">
        <v>5544</v>
      </c>
      <c r="C108" s="993" t="s">
        <v>5545</v>
      </c>
      <c r="D108" s="994">
        <v>1</v>
      </c>
      <c r="E108" s="446">
        <v>12.64</v>
      </c>
      <c r="F108" s="995">
        <f t="shared" si="8"/>
        <v>12.64</v>
      </c>
      <c r="G108" s="995">
        <f>'Заказ, cкидки и курсы валют'!$J$23*F108</f>
        <v>145.36000000000001</v>
      </c>
      <c r="H108" s="995">
        <f t="shared" si="10"/>
        <v>145.36000000000001</v>
      </c>
      <c r="I108" s="253"/>
      <c r="K108" s="446"/>
    </row>
    <row r="109" spans="1:11" ht="14.5">
      <c r="A109" s="989"/>
      <c r="B109" s="1000" t="s">
        <v>5546</v>
      </c>
      <c r="C109" s="993" t="s">
        <v>5547</v>
      </c>
      <c r="D109" s="994">
        <v>1</v>
      </c>
      <c r="E109" s="446">
        <v>15.68</v>
      </c>
      <c r="F109" s="995">
        <f t="shared" si="8"/>
        <v>15.68</v>
      </c>
      <c r="G109" s="995">
        <f>'Заказ, cкидки и курсы валют'!$J$23*F109</f>
        <v>180.32</v>
      </c>
      <c r="H109" s="995">
        <f t="shared" si="10"/>
        <v>180.32</v>
      </c>
      <c r="I109" s="253"/>
      <c r="K109" s="446"/>
    </row>
    <row r="110" spans="1:11" ht="14.5">
      <c r="A110" s="989"/>
      <c r="B110" s="1000" t="s">
        <v>5548</v>
      </c>
      <c r="C110" s="993" t="s">
        <v>5549</v>
      </c>
      <c r="D110" s="994">
        <v>1</v>
      </c>
      <c r="E110" s="446">
        <v>17.97</v>
      </c>
      <c r="F110" s="995">
        <f t="shared" si="8"/>
        <v>17.97</v>
      </c>
      <c r="G110" s="995">
        <f>'Заказ, cкидки и курсы валют'!$J$23*F110</f>
        <v>206.65499999999997</v>
      </c>
      <c r="H110" s="995">
        <f t="shared" si="10"/>
        <v>206.65499999999997</v>
      </c>
      <c r="I110" s="253"/>
      <c r="K110" s="446"/>
    </row>
    <row r="111" spans="1:11" ht="14.5">
      <c r="A111" s="989"/>
      <c r="B111" s="1000" t="s">
        <v>5550</v>
      </c>
      <c r="C111" s="993" t="s">
        <v>5551</v>
      </c>
      <c r="D111" s="994">
        <v>1</v>
      </c>
      <c r="E111" s="446">
        <v>21.97</v>
      </c>
      <c r="F111" s="995">
        <f t="shared" si="8"/>
        <v>21.97</v>
      </c>
      <c r="G111" s="995">
        <f>'Заказ, cкидки и курсы валют'!$J$23*F111</f>
        <v>252.65499999999997</v>
      </c>
      <c r="H111" s="995">
        <f t="shared" si="10"/>
        <v>252.65499999999997</v>
      </c>
      <c r="I111" s="253"/>
      <c r="K111" s="446"/>
    </row>
    <row r="112" spans="1:11" ht="14.5">
      <c r="A112" s="989"/>
      <c r="B112" s="1000" t="s">
        <v>5552</v>
      </c>
      <c r="C112" s="993" t="s">
        <v>5553</v>
      </c>
      <c r="D112" s="994">
        <v>1</v>
      </c>
      <c r="E112" s="446">
        <v>24.99</v>
      </c>
      <c r="F112" s="995">
        <f t="shared" si="8"/>
        <v>24.99</v>
      </c>
      <c r="G112" s="995">
        <f>'Заказ, cкидки и курсы валют'!$J$23*F112</f>
        <v>287.38499999999999</v>
      </c>
      <c r="H112" s="995">
        <f t="shared" si="10"/>
        <v>287.38499999999999</v>
      </c>
      <c r="I112" s="253"/>
      <c r="K112" s="446"/>
    </row>
    <row r="113" spans="1:11" ht="14.5">
      <c r="A113" s="989"/>
      <c r="B113" s="1000" t="s">
        <v>5554</v>
      </c>
      <c r="C113" s="993" t="s">
        <v>5555</v>
      </c>
      <c r="D113" s="994">
        <v>1</v>
      </c>
      <c r="E113" s="446">
        <v>38.21</v>
      </c>
      <c r="F113" s="995">
        <f t="shared" si="8"/>
        <v>38.21</v>
      </c>
      <c r="G113" s="995">
        <f>'Заказ, cкидки и курсы валют'!$J$23*F113</f>
        <v>439.41500000000002</v>
      </c>
      <c r="H113" s="995">
        <f t="shared" si="10"/>
        <v>439.41500000000002</v>
      </c>
      <c r="I113" s="253"/>
      <c r="K113" s="446"/>
    </row>
    <row r="114" spans="1:11" ht="14.5">
      <c r="A114" s="989"/>
      <c r="B114" s="1000" t="s">
        <v>5556</v>
      </c>
      <c r="C114" s="993" t="s">
        <v>5557</v>
      </c>
      <c r="D114" s="994">
        <v>1</v>
      </c>
      <c r="E114" s="446">
        <v>44.38</v>
      </c>
      <c r="F114" s="995">
        <f t="shared" ref="F114:F145" si="11">ROUND(E114*(1-$F$8),2)</f>
        <v>44.38</v>
      </c>
      <c r="G114" s="995">
        <f>'Заказ, cкидки и курсы валют'!$J$23*F114</f>
        <v>510.37</v>
      </c>
      <c r="H114" s="995">
        <f t="shared" si="10"/>
        <v>510.37</v>
      </c>
      <c r="I114" s="253"/>
      <c r="K114" s="446"/>
    </row>
    <row r="115" spans="1:11" ht="14.5">
      <c r="A115" s="989"/>
      <c r="B115" s="1000" t="s">
        <v>5558</v>
      </c>
      <c r="C115" s="993" t="s">
        <v>5559</v>
      </c>
      <c r="D115" s="994">
        <v>1</v>
      </c>
      <c r="E115" s="446">
        <v>56.86</v>
      </c>
      <c r="F115" s="995">
        <f t="shared" si="11"/>
        <v>56.86</v>
      </c>
      <c r="G115" s="995">
        <f>'Заказ, cкидки и курсы валют'!$J$23*F115</f>
        <v>653.89</v>
      </c>
      <c r="H115" s="995">
        <f t="shared" si="10"/>
        <v>653.89</v>
      </c>
      <c r="I115" s="253"/>
      <c r="K115" s="446"/>
    </row>
    <row r="116" spans="1:11" ht="14.5">
      <c r="A116" s="989"/>
      <c r="B116" s="1000" t="s">
        <v>5542</v>
      </c>
      <c r="C116" s="993" t="s">
        <v>5543</v>
      </c>
      <c r="D116" s="994">
        <v>1</v>
      </c>
      <c r="E116" s="446">
        <v>67.56</v>
      </c>
      <c r="F116" s="995">
        <f t="shared" si="11"/>
        <v>67.56</v>
      </c>
      <c r="G116" s="995">
        <f>'Заказ, cкидки и курсы валют'!$J$23*F116</f>
        <v>776.94</v>
      </c>
      <c r="H116" s="995">
        <f t="shared" si="10"/>
        <v>776.94</v>
      </c>
      <c r="I116" s="253"/>
      <c r="K116" s="446"/>
    </row>
    <row r="117" spans="1:11" ht="14.5">
      <c r="A117" s="989"/>
      <c r="B117" s="1000" t="s">
        <v>5562</v>
      </c>
      <c r="C117" s="993" t="s">
        <v>5563</v>
      </c>
      <c r="D117" s="994">
        <v>1</v>
      </c>
      <c r="E117" s="446">
        <v>19.690000000000001</v>
      </c>
      <c r="F117" s="995">
        <f t="shared" si="11"/>
        <v>19.690000000000001</v>
      </c>
      <c r="G117" s="995">
        <f>'Заказ, cкидки и курсы валют'!$J$23*F117</f>
        <v>226.435</v>
      </c>
      <c r="H117" s="995">
        <f t="shared" si="10"/>
        <v>226.435</v>
      </c>
      <c r="I117" s="253"/>
      <c r="K117" s="446"/>
    </row>
    <row r="118" spans="1:11" ht="14.5">
      <c r="A118" s="989"/>
      <c r="B118" s="1000" t="s">
        <v>5564</v>
      </c>
      <c r="C118" s="993" t="s">
        <v>5565</v>
      </c>
      <c r="D118" s="994">
        <v>1</v>
      </c>
      <c r="E118" s="446">
        <v>24.89</v>
      </c>
      <c r="F118" s="995">
        <f t="shared" si="11"/>
        <v>24.89</v>
      </c>
      <c r="G118" s="995">
        <f>'Заказ, cкидки и курсы валют'!$J$23*F118</f>
        <v>286.23500000000001</v>
      </c>
      <c r="H118" s="995">
        <f t="shared" si="10"/>
        <v>286.23500000000001</v>
      </c>
      <c r="I118" s="253"/>
      <c r="K118" s="446"/>
    </row>
    <row r="119" spans="1:11" ht="14.5">
      <c r="A119" s="989"/>
      <c r="B119" s="1000" t="s">
        <v>5566</v>
      </c>
      <c r="C119" s="993" t="s">
        <v>5567</v>
      </c>
      <c r="D119" s="994">
        <v>1</v>
      </c>
      <c r="E119" s="446">
        <v>27.26</v>
      </c>
      <c r="F119" s="995">
        <f t="shared" si="11"/>
        <v>27.26</v>
      </c>
      <c r="G119" s="995">
        <f>'Заказ, cкидки и курсы валют'!$J$23*F119</f>
        <v>313.49</v>
      </c>
      <c r="H119" s="995">
        <f t="shared" si="10"/>
        <v>313.49</v>
      </c>
      <c r="I119" s="253"/>
      <c r="K119" s="446"/>
    </row>
    <row r="120" spans="1:11" ht="14.5">
      <c r="A120" s="989"/>
      <c r="B120" s="1000" t="s">
        <v>5568</v>
      </c>
      <c r="C120" s="993" t="s">
        <v>5569</v>
      </c>
      <c r="D120" s="994">
        <v>1</v>
      </c>
      <c r="E120" s="446">
        <v>47.97</v>
      </c>
      <c r="F120" s="995">
        <f t="shared" si="11"/>
        <v>47.97</v>
      </c>
      <c r="G120" s="995">
        <f>'Заказ, cкидки и курсы валют'!$J$23*F120</f>
        <v>551.65499999999997</v>
      </c>
      <c r="H120" s="995">
        <f t="shared" si="10"/>
        <v>551.65499999999997</v>
      </c>
      <c r="I120" s="253"/>
      <c r="K120" s="446"/>
    </row>
    <row r="121" spans="1:11" ht="14.5">
      <c r="A121" s="989"/>
      <c r="B121" s="1000" t="s">
        <v>5570</v>
      </c>
      <c r="C121" s="993" t="s">
        <v>5571</v>
      </c>
      <c r="D121" s="994">
        <v>1</v>
      </c>
      <c r="E121" s="446">
        <v>51.26</v>
      </c>
      <c r="F121" s="995">
        <f t="shared" si="11"/>
        <v>51.26</v>
      </c>
      <c r="G121" s="995">
        <f>'Заказ, cкидки и курсы валют'!$J$23*F121</f>
        <v>589.49</v>
      </c>
      <c r="H121" s="995">
        <f t="shared" si="10"/>
        <v>589.49</v>
      </c>
      <c r="I121" s="253"/>
      <c r="K121" s="446"/>
    </row>
    <row r="122" spans="1:11" ht="14.5">
      <c r="A122" s="989"/>
      <c r="B122" s="1000" t="s">
        <v>5572</v>
      </c>
      <c r="C122" s="993" t="s">
        <v>5573</v>
      </c>
      <c r="D122" s="994">
        <v>1</v>
      </c>
      <c r="E122" s="446">
        <v>66.069999999999993</v>
      </c>
      <c r="F122" s="995">
        <f t="shared" si="11"/>
        <v>66.069999999999993</v>
      </c>
      <c r="G122" s="995">
        <f>'Заказ, cкидки и курсы валют'!$J$23*F122</f>
        <v>759.80499999999995</v>
      </c>
      <c r="H122" s="995">
        <f t="shared" si="10"/>
        <v>759.80499999999995</v>
      </c>
      <c r="I122" s="253"/>
      <c r="K122" s="446"/>
    </row>
    <row r="123" spans="1:11" ht="14.5">
      <c r="A123" s="989"/>
      <c r="B123" s="1000" t="s">
        <v>5560</v>
      </c>
      <c r="C123" s="993" t="s">
        <v>5561</v>
      </c>
      <c r="D123" s="994">
        <v>1</v>
      </c>
      <c r="E123" s="446">
        <v>74.22</v>
      </c>
      <c r="F123" s="995">
        <f t="shared" si="11"/>
        <v>74.22</v>
      </c>
      <c r="G123" s="995">
        <f>'Заказ, cкидки и курсы валют'!$J$23*F123</f>
        <v>853.53</v>
      </c>
      <c r="H123" s="995">
        <f t="shared" si="10"/>
        <v>853.53</v>
      </c>
      <c r="I123" s="253"/>
      <c r="K123" s="446"/>
    </row>
    <row r="124" spans="1:11" ht="14.5">
      <c r="A124" s="989"/>
      <c r="B124" s="1000" t="s">
        <v>5576</v>
      </c>
      <c r="C124" s="993" t="s">
        <v>5577</v>
      </c>
      <c r="D124" s="994">
        <v>1</v>
      </c>
      <c r="E124" s="446">
        <v>23.39</v>
      </c>
      <c r="F124" s="995">
        <f t="shared" si="11"/>
        <v>23.39</v>
      </c>
      <c r="G124" s="995">
        <f>'Заказ, cкидки и курсы валют'!$J$23*F124</f>
        <v>268.98500000000001</v>
      </c>
      <c r="H124" s="995">
        <f t="shared" si="10"/>
        <v>268.98500000000001</v>
      </c>
      <c r="I124" s="253"/>
      <c r="K124" s="446"/>
    </row>
    <row r="125" spans="1:11" ht="14.5">
      <c r="A125" s="989"/>
      <c r="B125" s="1000" t="s">
        <v>5578</v>
      </c>
      <c r="C125" s="993" t="s">
        <v>5579</v>
      </c>
      <c r="D125" s="994">
        <v>1</v>
      </c>
      <c r="E125" s="446">
        <v>29.17</v>
      </c>
      <c r="F125" s="995">
        <f t="shared" si="11"/>
        <v>29.17</v>
      </c>
      <c r="G125" s="995">
        <f>'Заказ, cкидки и курсы валют'!$J$23*F125</f>
        <v>335.45500000000004</v>
      </c>
      <c r="H125" s="995">
        <f t="shared" si="10"/>
        <v>335.45500000000004</v>
      </c>
      <c r="I125" s="253"/>
      <c r="K125" s="446"/>
    </row>
    <row r="126" spans="1:11" ht="14.5">
      <c r="A126" s="989"/>
      <c r="B126" s="1000" t="s">
        <v>5580</v>
      </c>
      <c r="C126" s="993" t="s">
        <v>5581</v>
      </c>
      <c r="D126" s="994">
        <v>1</v>
      </c>
      <c r="E126" s="446">
        <v>53.42</v>
      </c>
      <c r="F126" s="995">
        <f t="shared" si="11"/>
        <v>53.42</v>
      </c>
      <c r="G126" s="995">
        <f>'Заказ, cкидки и курсы валют'!$J$23*F126</f>
        <v>614.33000000000004</v>
      </c>
      <c r="H126" s="995">
        <f t="shared" si="10"/>
        <v>614.33000000000004</v>
      </c>
      <c r="I126" s="253"/>
      <c r="K126" s="446"/>
    </row>
    <row r="127" spans="1:11" ht="14.5">
      <c r="A127" s="989"/>
      <c r="B127" s="1000" t="s">
        <v>5582</v>
      </c>
      <c r="C127" s="993" t="s">
        <v>5583</v>
      </c>
      <c r="D127" s="994">
        <v>1</v>
      </c>
      <c r="E127" s="446">
        <v>60.65</v>
      </c>
      <c r="F127" s="995">
        <f t="shared" si="11"/>
        <v>60.65</v>
      </c>
      <c r="G127" s="995">
        <f>'Заказ, cкидки и курсы валют'!$J$23*F127</f>
        <v>697.47500000000002</v>
      </c>
      <c r="H127" s="995">
        <f t="shared" si="10"/>
        <v>697.47500000000002</v>
      </c>
      <c r="I127" s="253"/>
      <c r="K127" s="446"/>
    </row>
    <row r="128" spans="1:11" ht="14.5">
      <c r="A128" s="989"/>
      <c r="B128" s="1000" t="s">
        <v>5584</v>
      </c>
      <c r="C128" s="993" t="s">
        <v>5585</v>
      </c>
      <c r="D128" s="994">
        <v>1</v>
      </c>
      <c r="E128" s="446">
        <v>82.11</v>
      </c>
      <c r="F128" s="995">
        <f t="shared" si="11"/>
        <v>82.11</v>
      </c>
      <c r="G128" s="995">
        <f>'Заказ, cкидки и курсы валют'!$J$23*F128</f>
        <v>944.26499999999999</v>
      </c>
      <c r="H128" s="995">
        <f t="shared" si="10"/>
        <v>944.26499999999999</v>
      </c>
      <c r="I128" s="253"/>
      <c r="K128" s="446"/>
    </row>
    <row r="129" spans="1:11" ht="14.5">
      <c r="A129" s="989"/>
      <c r="B129" s="1000" t="s">
        <v>5574</v>
      </c>
      <c r="C129" s="993" t="s">
        <v>5575</v>
      </c>
      <c r="D129" s="994">
        <v>1</v>
      </c>
      <c r="E129" s="446">
        <v>91.47</v>
      </c>
      <c r="F129" s="995">
        <f t="shared" si="11"/>
        <v>91.47</v>
      </c>
      <c r="G129" s="995">
        <f>'Заказ, cкидки и курсы валют'!$J$23*F129</f>
        <v>1051.905</v>
      </c>
      <c r="H129" s="995">
        <f t="shared" si="10"/>
        <v>1051.905</v>
      </c>
      <c r="I129" s="253"/>
      <c r="K129" s="446"/>
    </row>
    <row r="130" spans="1:11" ht="14.5">
      <c r="A130" s="989"/>
      <c r="B130" s="1000" t="s">
        <v>5588</v>
      </c>
      <c r="C130" s="993" t="s">
        <v>5589</v>
      </c>
      <c r="D130" s="994">
        <v>1</v>
      </c>
      <c r="E130" s="446">
        <v>42.99</v>
      </c>
      <c r="F130" s="995">
        <f t="shared" si="11"/>
        <v>42.99</v>
      </c>
      <c r="G130" s="995">
        <f>'Заказ, cкидки и курсы валют'!$J$23*F130</f>
        <v>494.38500000000005</v>
      </c>
      <c r="H130" s="995">
        <f t="shared" ref="H130:H147" si="12">G130</f>
        <v>494.38500000000005</v>
      </c>
      <c r="I130" s="253"/>
      <c r="K130" s="446"/>
    </row>
    <row r="131" spans="1:11" ht="14.5">
      <c r="A131" s="989"/>
      <c r="B131" s="1000" t="s">
        <v>5590</v>
      </c>
      <c r="C131" s="993" t="s">
        <v>5591</v>
      </c>
      <c r="D131" s="994">
        <v>1</v>
      </c>
      <c r="E131" s="446">
        <v>61.28</v>
      </c>
      <c r="F131" s="995">
        <f t="shared" si="11"/>
        <v>61.28</v>
      </c>
      <c r="G131" s="995">
        <f>'Заказ, cкидки и курсы валют'!$J$23*F131</f>
        <v>704.72</v>
      </c>
      <c r="H131" s="995">
        <f t="shared" si="12"/>
        <v>704.72</v>
      </c>
      <c r="I131" s="253"/>
      <c r="K131" s="446"/>
    </row>
    <row r="132" spans="1:11" ht="14.5">
      <c r="A132" s="989"/>
      <c r="B132" s="1000" t="s">
        <v>5592</v>
      </c>
      <c r="C132" s="993" t="s">
        <v>5593</v>
      </c>
      <c r="D132" s="994">
        <v>1</v>
      </c>
      <c r="E132" s="446">
        <v>77.2</v>
      </c>
      <c r="F132" s="995">
        <f t="shared" si="11"/>
        <v>77.2</v>
      </c>
      <c r="G132" s="995">
        <f>'Заказ, cкидки и курсы валют'!$J$23*F132</f>
        <v>887.80000000000007</v>
      </c>
      <c r="H132" s="995">
        <f t="shared" si="12"/>
        <v>887.80000000000007</v>
      </c>
      <c r="I132" s="253"/>
      <c r="K132" s="446"/>
    </row>
    <row r="133" spans="1:11" ht="14.5">
      <c r="A133" s="989"/>
      <c r="B133" s="1000" t="s">
        <v>5594</v>
      </c>
      <c r="C133" s="993" t="s">
        <v>5595</v>
      </c>
      <c r="D133" s="994">
        <v>1</v>
      </c>
      <c r="E133" s="446">
        <v>100.9</v>
      </c>
      <c r="F133" s="995">
        <f t="shared" si="11"/>
        <v>100.9</v>
      </c>
      <c r="G133" s="995">
        <f>'Заказ, cкидки и курсы валют'!$J$23*F133</f>
        <v>1160.3500000000001</v>
      </c>
      <c r="H133" s="995">
        <f t="shared" si="12"/>
        <v>1160.3500000000001</v>
      </c>
      <c r="I133" s="253"/>
      <c r="K133" s="446"/>
    </row>
    <row r="134" spans="1:11" ht="14.5">
      <c r="A134" s="989"/>
      <c r="B134" s="1000" t="s">
        <v>5586</v>
      </c>
      <c r="C134" s="993" t="s">
        <v>5587</v>
      </c>
      <c r="D134" s="994">
        <v>1</v>
      </c>
      <c r="E134" s="446">
        <v>111.08</v>
      </c>
      <c r="F134" s="995">
        <f t="shared" si="11"/>
        <v>111.08</v>
      </c>
      <c r="G134" s="995">
        <f>'Заказ, cкидки и курсы валют'!$J$23*F134</f>
        <v>1277.42</v>
      </c>
      <c r="H134" s="995">
        <f t="shared" si="12"/>
        <v>1277.42</v>
      </c>
      <c r="I134" s="253"/>
      <c r="K134" s="446"/>
    </row>
    <row r="135" spans="1:11" ht="14.5">
      <c r="A135" s="989"/>
      <c r="B135" s="1000" t="s">
        <v>5598</v>
      </c>
      <c r="C135" s="993" t="s">
        <v>5599</v>
      </c>
      <c r="D135" s="994">
        <v>1</v>
      </c>
      <c r="E135" s="446">
        <v>47.07</v>
      </c>
      <c r="F135" s="995">
        <f t="shared" si="11"/>
        <v>47.07</v>
      </c>
      <c r="G135" s="995">
        <f>'Заказ, cкидки и курсы валют'!$J$23*F135</f>
        <v>541.30499999999995</v>
      </c>
      <c r="H135" s="995">
        <f t="shared" si="12"/>
        <v>541.30499999999995</v>
      </c>
      <c r="I135" s="253"/>
      <c r="K135" s="446"/>
    </row>
    <row r="136" spans="1:11" ht="14.5">
      <c r="A136" s="989"/>
      <c r="B136" s="1000" t="s">
        <v>5600</v>
      </c>
      <c r="C136" s="993" t="s">
        <v>5601</v>
      </c>
      <c r="D136" s="994">
        <v>1</v>
      </c>
      <c r="E136" s="446">
        <v>69.45</v>
      </c>
      <c r="F136" s="995">
        <f t="shared" si="11"/>
        <v>69.45</v>
      </c>
      <c r="G136" s="995">
        <f>'Заказ, cкидки и курсы валют'!$J$23*F136</f>
        <v>798.67500000000007</v>
      </c>
      <c r="H136" s="995">
        <f t="shared" si="12"/>
        <v>798.67500000000007</v>
      </c>
      <c r="I136" s="253"/>
      <c r="K136" s="446"/>
    </row>
    <row r="137" spans="1:11" ht="14.5">
      <c r="A137" s="989"/>
      <c r="B137" s="1000" t="s">
        <v>5602</v>
      </c>
      <c r="C137" s="993" t="s">
        <v>5603</v>
      </c>
      <c r="D137" s="994">
        <v>1</v>
      </c>
      <c r="E137" s="446">
        <v>85.9</v>
      </c>
      <c r="F137" s="995">
        <f t="shared" si="11"/>
        <v>85.9</v>
      </c>
      <c r="G137" s="995">
        <f>'Заказ, cкидки и курсы валют'!$J$23*F137</f>
        <v>987.85</v>
      </c>
      <c r="H137" s="995">
        <f t="shared" si="12"/>
        <v>987.85</v>
      </c>
      <c r="I137" s="253"/>
      <c r="K137" s="446"/>
    </row>
    <row r="138" spans="1:11" ht="14.5">
      <c r="A138" s="989"/>
      <c r="B138" s="1000" t="s">
        <v>5604</v>
      </c>
      <c r="C138" s="993" t="s">
        <v>5605</v>
      </c>
      <c r="D138" s="994">
        <v>1</v>
      </c>
      <c r="E138" s="446">
        <v>117.8</v>
      </c>
      <c r="F138" s="995">
        <f t="shared" si="11"/>
        <v>117.8</v>
      </c>
      <c r="G138" s="995">
        <f>'Заказ, cкидки и курсы валют'!$J$23*F138</f>
        <v>1354.7</v>
      </c>
      <c r="H138" s="995">
        <f t="shared" si="12"/>
        <v>1354.7</v>
      </c>
      <c r="I138" s="253"/>
      <c r="K138" s="446"/>
    </row>
    <row r="139" spans="1:11" ht="14.5">
      <c r="A139" s="989"/>
      <c r="B139" s="1000" t="s">
        <v>5596</v>
      </c>
      <c r="C139" s="993" t="s">
        <v>5597</v>
      </c>
      <c r="D139" s="994">
        <v>1</v>
      </c>
      <c r="E139" s="446">
        <v>135.44</v>
      </c>
      <c r="F139" s="995">
        <f t="shared" si="11"/>
        <v>135.44</v>
      </c>
      <c r="G139" s="995">
        <f>'Заказ, cкидки и курсы валют'!$J$23*F139</f>
        <v>1557.56</v>
      </c>
      <c r="H139" s="995">
        <f t="shared" si="12"/>
        <v>1557.56</v>
      </c>
      <c r="I139" s="253"/>
      <c r="K139" s="446"/>
    </row>
    <row r="140" spans="1:11" ht="14.5">
      <c r="A140" s="989"/>
      <c r="B140" s="1000" t="s">
        <v>5608</v>
      </c>
      <c r="C140" s="993" t="s">
        <v>5609</v>
      </c>
      <c r="D140" s="994">
        <v>1</v>
      </c>
      <c r="E140" s="446">
        <v>81.37</v>
      </c>
      <c r="F140" s="995">
        <f t="shared" si="11"/>
        <v>81.37</v>
      </c>
      <c r="G140" s="995">
        <f>'Заказ, cкидки и курсы валют'!$J$23*F140</f>
        <v>935.75500000000011</v>
      </c>
      <c r="H140" s="995">
        <f t="shared" si="12"/>
        <v>935.75500000000011</v>
      </c>
      <c r="I140" s="253"/>
      <c r="K140" s="446"/>
    </row>
    <row r="141" spans="1:11" ht="14.5">
      <c r="A141" s="989"/>
      <c r="B141" s="1000" t="s">
        <v>5610</v>
      </c>
      <c r="C141" s="993" t="s">
        <v>5611</v>
      </c>
      <c r="D141" s="994">
        <v>1</v>
      </c>
      <c r="E141" s="446">
        <v>98.95</v>
      </c>
      <c r="F141" s="995">
        <f t="shared" si="11"/>
        <v>98.95</v>
      </c>
      <c r="G141" s="995">
        <f>'Заказ, cкидки и курсы валют'!$J$23*F141</f>
        <v>1137.925</v>
      </c>
      <c r="H141" s="995">
        <f t="shared" si="12"/>
        <v>1137.925</v>
      </c>
      <c r="I141" s="253"/>
      <c r="K141" s="446"/>
    </row>
    <row r="142" spans="1:11" ht="14.5">
      <c r="A142" s="989"/>
      <c r="B142" s="1000" t="s">
        <v>5612</v>
      </c>
      <c r="C142" s="993" t="s">
        <v>5613</v>
      </c>
      <c r="D142" s="994">
        <v>1</v>
      </c>
      <c r="E142" s="446">
        <v>135.30000000000001</v>
      </c>
      <c r="F142" s="995">
        <f t="shared" si="11"/>
        <v>135.30000000000001</v>
      </c>
      <c r="G142" s="995">
        <f>'Заказ, cкидки и курсы валют'!$J$23*F142</f>
        <v>1555.95</v>
      </c>
      <c r="H142" s="995">
        <f t="shared" si="12"/>
        <v>1555.95</v>
      </c>
      <c r="I142" s="253"/>
      <c r="K142" s="446"/>
    </row>
    <row r="143" spans="1:11" ht="14.5">
      <c r="A143" s="989"/>
      <c r="B143" s="1000" t="s">
        <v>5606</v>
      </c>
      <c r="C143" s="993" t="s">
        <v>5607</v>
      </c>
      <c r="D143" s="994">
        <v>1</v>
      </c>
      <c r="E143" s="446">
        <v>138.72999999999999</v>
      </c>
      <c r="F143" s="995">
        <f t="shared" si="11"/>
        <v>138.72999999999999</v>
      </c>
      <c r="G143" s="995">
        <f>'Заказ, cкидки и курсы валют'!$J$23*F143</f>
        <v>1595.395</v>
      </c>
      <c r="H143" s="995">
        <f t="shared" si="12"/>
        <v>1595.395</v>
      </c>
      <c r="I143" s="253"/>
      <c r="K143" s="446"/>
    </row>
    <row r="144" spans="1:11" ht="14.5">
      <c r="A144" s="989"/>
      <c r="B144" s="1000" t="s">
        <v>5616</v>
      </c>
      <c r="C144" s="993" t="s">
        <v>5617</v>
      </c>
      <c r="D144" s="994">
        <v>1</v>
      </c>
      <c r="E144" s="446">
        <v>154.9</v>
      </c>
      <c r="F144" s="995">
        <f t="shared" si="11"/>
        <v>154.9</v>
      </c>
      <c r="G144" s="995">
        <f>'Заказ, cкидки и курсы валют'!$J$23*F144</f>
        <v>1781.3500000000001</v>
      </c>
      <c r="H144" s="995">
        <f t="shared" si="12"/>
        <v>1781.3500000000001</v>
      </c>
      <c r="I144" s="253"/>
      <c r="K144" s="446"/>
    </row>
    <row r="145" spans="1:11" ht="14.5">
      <c r="A145" s="989"/>
      <c r="B145" s="1000" t="s">
        <v>5614</v>
      </c>
      <c r="C145" s="993" t="s">
        <v>5615</v>
      </c>
      <c r="D145" s="994">
        <v>1</v>
      </c>
      <c r="E145" s="446">
        <v>156.69999999999999</v>
      </c>
      <c r="F145" s="995">
        <f t="shared" si="11"/>
        <v>156.69999999999999</v>
      </c>
      <c r="G145" s="995">
        <f>'Заказ, cкидки и курсы валют'!$J$23*F145</f>
        <v>1802.05</v>
      </c>
      <c r="H145" s="995">
        <f t="shared" si="12"/>
        <v>1802.05</v>
      </c>
      <c r="I145" s="253"/>
      <c r="K145" s="446"/>
    </row>
    <row r="146" spans="1:11" ht="14.5">
      <c r="A146" s="989"/>
      <c r="B146" s="1000" t="s">
        <v>5620</v>
      </c>
      <c r="C146" s="993" t="s">
        <v>5621</v>
      </c>
      <c r="D146" s="994">
        <v>1</v>
      </c>
      <c r="E146" s="446">
        <v>155.97</v>
      </c>
      <c r="F146" s="995">
        <f t="shared" ref="F146:F147" si="13">ROUND(E146*(1-$F$8),2)</f>
        <v>155.97</v>
      </c>
      <c r="G146" s="995">
        <f>'Заказ, cкидки и курсы валют'!$J$23*F146</f>
        <v>1793.655</v>
      </c>
      <c r="H146" s="995">
        <f t="shared" si="12"/>
        <v>1793.655</v>
      </c>
      <c r="I146" s="253"/>
      <c r="K146" s="446"/>
    </row>
    <row r="147" spans="1:11" ht="15" thickBot="1">
      <c r="A147" s="989"/>
      <c r="B147" s="1001" t="s">
        <v>5618</v>
      </c>
      <c r="C147" s="1002" t="s">
        <v>5619</v>
      </c>
      <c r="D147" s="1003">
        <v>1</v>
      </c>
      <c r="E147" s="446">
        <v>156.97999999999999</v>
      </c>
      <c r="F147" s="1004">
        <f t="shared" si="13"/>
        <v>156.97999999999999</v>
      </c>
      <c r="G147" s="1004">
        <f>'Заказ, cкидки и курсы валют'!$J$23*F147</f>
        <v>1805.27</v>
      </c>
      <c r="H147" s="1004">
        <f t="shared" si="12"/>
        <v>1805.27</v>
      </c>
      <c r="I147" s="254"/>
      <c r="K147" s="446"/>
    </row>
    <row r="148" spans="1:11" ht="13.5" thickBot="1">
      <c r="A148" s="573"/>
      <c r="K148" s="737"/>
    </row>
    <row r="149" spans="1:11" ht="26">
      <c r="A149" s="562" t="s">
        <v>9041</v>
      </c>
      <c r="B149" s="628"/>
      <c r="C149" s="587"/>
      <c r="D149" s="563"/>
      <c r="E149" s="733"/>
      <c r="F149" s="615"/>
    </row>
    <row r="150" spans="1:11" ht="13" thickBot="1">
      <c r="A150" s="576"/>
      <c r="B150" s="534"/>
      <c r="C150" s="595"/>
      <c r="D150" s="534"/>
      <c r="E150" s="595"/>
    </row>
    <row r="151" spans="1:11" ht="19" customHeight="1" thickBot="1">
      <c r="A151" s="539" t="s">
        <v>9040</v>
      </c>
      <c r="B151" s="631"/>
      <c r="C151" s="590"/>
      <c r="D151" s="577"/>
      <c r="E151" s="3034" t="s">
        <v>10288</v>
      </c>
      <c r="F151" s="617"/>
    </row>
    <row r="152" spans="1:11" ht="50.5" thickBot="1">
      <c r="A152" s="569"/>
      <c r="B152" s="633"/>
      <c r="C152" s="591"/>
      <c r="D152" s="578"/>
      <c r="E152" s="3035"/>
      <c r="F152" s="618" t="s">
        <v>2578</v>
      </c>
      <c r="G152" s="981" t="s">
        <v>5324</v>
      </c>
      <c r="H152" s="983" t="s">
        <v>493</v>
      </c>
      <c r="I152" s="546" t="s">
        <v>4003</v>
      </c>
    </row>
    <row r="153" spans="1:11" ht="13.5" thickBot="1">
      <c r="A153" s="560" t="s">
        <v>1015</v>
      </c>
      <c r="B153" s="579" t="s">
        <v>1013</v>
      </c>
      <c r="C153" s="596" t="s">
        <v>2065</v>
      </c>
      <c r="D153" s="580" t="s">
        <v>5357</v>
      </c>
      <c r="E153" s="735" t="s">
        <v>264</v>
      </c>
      <c r="F153" s="990">
        <f>'Заказ, cкидки и курсы валют'!$I$12</f>
        <v>0</v>
      </c>
      <c r="G153" s="991"/>
      <c r="H153" s="992"/>
      <c r="I153" s="551"/>
    </row>
    <row r="154" spans="1:11" ht="17.25" customHeight="1">
      <c r="A154" s="988"/>
      <c r="B154" s="997" t="s">
        <v>9048</v>
      </c>
      <c r="C154" s="998" t="s">
        <v>9042</v>
      </c>
      <c r="D154" s="999">
        <v>1</v>
      </c>
      <c r="E154" s="446">
        <v>3.89</v>
      </c>
      <c r="F154" s="659">
        <f t="shared" ref="F154:F159" si="14">ROUND(E154*(1-$F$8),2)</f>
        <v>3.89</v>
      </c>
      <c r="G154" s="659">
        <f>'Заказ, cкидки и курсы валют'!$J$23*F154</f>
        <v>44.734999999999999</v>
      </c>
      <c r="H154" s="659">
        <f t="shared" ref="H154:H159" si="15">G154</f>
        <v>44.734999999999999</v>
      </c>
      <c r="I154" s="262"/>
    </row>
    <row r="155" spans="1:11" ht="12.75" customHeight="1">
      <c r="A155" s="989"/>
      <c r="B155" s="1000" t="s">
        <v>9049</v>
      </c>
      <c r="C155" s="993" t="s">
        <v>9043</v>
      </c>
      <c r="D155" s="994">
        <v>1</v>
      </c>
      <c r="E155" s="446">
        <v>4.91</v>
      </c>
      <c r="F155" s="995">
        <f t="shared" si="14"/>
        <v>4.91</v>
      </c>
      <c r="G155" s="995">
        <f>'Заказ, cкидки и курсы валют'!$J$23*F155</f>
        <v>56.465000000000003</v>
      </c>
      <c r="H155" s="995">
        <f t="shared" si="15"/>
        <v>56.465000000000003</v>
      </c>
      <c r="I155" s="253"/>
    </row>
    <row r="156" spans="1:11" ht="12.75" customHeight="1">
      <c r="A156" s="989"/>
      <c r="B156" s="1000" t="s">
        <v>9050</v>
      </c>
      <c r="C156" s="993" t="s">
        <v>9044</v>
      </c>
      <c r="D156" s="994">
        <v>1</v>
      </c>
      <c r="E156" s="446">
        <v>5.25</v>
      </c>
      <c r="F156" s="995">
        <f t="shared" si="14"/>
        <v>5.25</v>
      </c>
      <c r="G156" s="995">
        <f>'Заказ, cкидки и курсы валют'!$J$23*F156</f>
        <v>60.375</v>
      </c>
      <c r="H156" s="995">
        <f t="shared" si="15"/>
        <v>60.375</v>
      </c>
      <c r="I156" s="253"/>
    </row>
    <row r="157" spans="1:11" ht="12.75" customHeight="1">
      <c r="A157" s="989"/>
      <c r="B157" s="1000" t="s">
        <v>9051</v>
      </c>
      <c r="C157" s="993" t="s">
        <v>9045</v>
      </c>
      <c r="D157" s="994">
        <v>1</v>
      </c>
      <c r="E157" s="446">
        <v>7.66</v>
      </c>
      <c r="F157" s="995">
        <f t="shared" si="14"/>
        <v>7.66</v>
      </c>
      <c r="G157" s="995">
        <f>'Заказ, cкидки и курсы валют'!$J$23*F157</f>
        <v>88.09</v>
      </c>
      <c r="H157" s="995">
        <f t="shared" si="15"/>
        <v>88.09</v>
      </c>
      <c r="I157" s="253"/>
    </row>
    <row r="158" spans="1:11" ht="12.75" customHeight="1">
      <c r="A158" s="989"/>
      <c r="B158" s="1000" t="s">
        <v>9052</v>
      </c>
      <c r="C158" s="993" t="s">
        <v>9046</v>
      </c>
      <c r="D158" s="994">
        <v>1</v>
      </c>
      <c r="E158" s="446">
        <v>9.3000000000000007</v>
      </c>
      <c r="F158" s="995">
        <f t="shared" si="14"/>
        <v>9.3000000000000007</v>
      </c>
      <c r="G158" s="995">
        <f>'Заказ, cкидки и курсы валют'!$J$23*F158</f>
        <v>106.95</v>
      </c>
      <c r="H158" s="995">
        <f t="shared" si="15"/>
        <v>106.95</v>
      </c>
      <c r="I158" s="253"/>
    </row>
    <row r="159" spans="1:11" ht="12.75" customHeight="1" thickBot="1">
      <c r="A159" s="989"/>
      <c r="B159" s="1001" t="s">
        <v>9053</v>
      </c>
      <c r="C159" s="1002" t="s">
        <v>9047</v>
      </c>
      <c r="D159" s="1003">
        <v>1</v>
      </c>
      <c r="E159" s="446">
        <v>13.1</v>
      </c>
      <c r="F159" s="1004">
        <f t="shared" si="14"/>
        <v>13.1</v>
      </c>
      <c r="G159" s="1004">
        <f>'Заказ, cкидки и курсы валют'!$J$23*F159</f>
        <v>150.65</v>
      </c>
      <c r="H159" s="1004">
        <f t="shared" si="15"/>
        <v>150.65</v>
      </c>
      <c r="I159" s="254"/>
    </row>
    <row r="160" spans="1:11" ht="12.75" customHeight="1" thickBot="1"/>
    <row r="161" spans="1:11" ht="34.5">
      <c r="A161" s="535" t="s">
        <v>5321</v>
      </c>
      <c r="B161" s="634"/>
      <c r="C161" s="597"/>
      <c r="D161" s="536"/>
      <c r="E161" s="597"/>
      <c r="F161" s="621"/>
      <c r="K161" s="737"/>
    </row>
    <row r="162" spans="1:11" ht="19.75" customHeight="1" thickBot="1">
      <c r="A162" s="537"/>
      <c r="B162" s="534"/>
      <c r="C162" s="598"/>
      <c r="D162" s="538"/>
      <c r="E162" s="598"/>
      <c r="F162" s="622"/>
      <c r="K162" s="737"/>
    </row>
    <row r="163" spans="1:11" ht="39" customHeight="1" thickBot="1">
      <c r="A163" s="539" t="s">
        <v>5322</v>
      </c>
      <c r="B163" s="631"/>
      <c r="C163" s="590"/>
      <c r="D163" s="541"/>
      <c r="E163" s="3034" t="s">
        <v>10289</v>
      </c>
      <c r="F163" s="617"/>
      <c r="K163" s="737"/>
    </row>
    <row r="164" spans="1:11" ht="50.5" thickBot="1">
      <c r="A164" s="542" t="s">
        <v>5323</v>
      </c>
      <c r="B164" s="635"/>
      <c r="C164" s="599"/>
      <c r="D164" s="543"/>
      <c r="E164" s="3035"/>
      <c r="F164" s="618" t="s">
        <v>2578</v>
      </c>
      <c r="G164" s="544" t="s">
        <v>5324</v>
      </c>
      <c r="H164" s="545" t="s">
        <v>493</v>
      </c>
      <c r="I164" s="546" t="s">
        <v>4003</v>
      </c>
      <c r="K164" s="737"/>
    </row>
    <row r="165" spans="1:11" ht="13.5" thickBot="1">
      <c r="A165" s="547" t="s">
        <v>1015</v>
      </c>
      <c r="B165" s="548" t="s">
        <v>1013</v>
      </c>
      <c r="C165" s="592" t="s">
        <v>2065</v>
      </c>
      <c r="D165" s="549" t="s">
        <v>5325</v>
      </c>
      <c r="E165" s="735" t="s">
        <v>264</v>
      </c>
      <c r="F165" s="619">
        <f>'Заказ, cкидки и курсы валют'!$I$12</f>
        <v>0</v>
      </c>
      <c r="G165" s="550"/>
      <c r="H165" s="550"/>
      <c r="I165" s="551"/>
      <c r="J165" s="646"/>
      <c r="K165" s="737"/>
    </row>
    <row r="166" spans="1:11" ht="14.5">
      <c r="A166" s="547"/>
      <c r="B166" s="636" t="s">
        <v>5326</v>
      </c>
      <c r="C166" s="600" t="s">
        <v>5327</v>
      </c>
      <c r="D166" s="552">
        <v>20</v>
      </c>
      <c r="E166" s="446">
        <v>26.33</v>
      </c>
      <c r="F166" s="606">
        <f t="shared" ref="F166:F181" si="16">ROUND(E166*(1-$F$8),2)</f>
        <v>26.33</v>
      </c>
      <c r="G166" s="738">
        <f>'Заказ, cкидки и курсы валют'!$J$23*F166</f>
        <v>302.79499999999996</v>
      </c>
      <c r="H166" s="739">
        <f t="shared" ref="H166:H181" si="17">G166</f>
        <v>302.79499999999996</v>
      </c>
      <c r="I166" s="553"/>
      <c r="J166" s="646"/>
    </row>
    <row r="167" spans="1:11" ht="14.5">
      <c r="A167" s="547"/>
      <c r="B167" s="636" t="s">
        <v>5328</v>
      </c>
      <c r="C167" s="601" t="s">
        <v>5329</v>
      </c>
      <c r="D167" s="552">
        <v>20</v>
      </c>
      <c r="E167" s="446">
        <v>32.450000000000003</v>
      </c>
      <c r="F167" s="606">
        <f t="shared" si="16"/>
        <v>32.450000000000003</v>
      </c>
      <c r="G167" s="738">
        <f>'Заказ, cкидки и курсы валют'!$J$23*F167</f>
        <v>373.17500000000001</v>
      </c>
      <c r="H167" s="739">
        <f t="shared" si="17"/>
        <v>373.17500000000001</v>
      </c>
      <c r="I167" s="554"/>
      <c r="J167" s="646"/>
    </row>
    <row r="168" spans="1:11" ht="14.5">
      <c r="A168" s="547"/>
      <c r="B168" s="636" t="s">
        <v>5330</v>
      </c>
      <c r="C168" s="601" t="s">
        <v>5331</v>
      </c>
      <c r="D168" s="552">
        <v>20</v>
      </c>
      <c r="E168" s="446">
        <v>41.04</v>
      </c>
      <c r="F168" s="606">
        <f t="shared" si="16"/>
        <v>41.04</v>
      </c>
      <c r="G168" s="738">
        <f>'Заказ, cкидки и курсы валют'!$J$23*F168</f>
        <v>471.96</v>
      </c>
      <c r="H168" s="739">
        <f t="shared" si="17"/>
        <v>471.96</v>
      </c>
      <c r="I168" s="554"/>
      <c r="J168" s="646"/>
    </row>
    <row r="169" spans="1:11" ht="14.5">
      <c r="A169" s="547"/>
      <c r="B169" s="636" t="s">
        <v>5332</v>
      </c>
      <c r="C169" s="601" t="s">
        <v>5333</v>
      </c>
      <c r="D169" s="552">
        <v>20</v>
      </c>
      <c r="E169" s="446">
        <v>58.19</v>
      </c>
      <c r="F169" s="606">
        <f t="shared" si="16"/>
        <v>58.19</v>
      </c>
      <c r="G169" s="738">
        <f>'Заказ, cкидки и курсы валют'!$J$23*F169</f>
        <v>669.18499999999995</v>
      </c>
      <c r="H169" s="739">
        <f t="shared" si="17"/>
        <v>669.18499999999995</v>
      </c>
      <c r="I169" s="554"/>
      <c r="J169" s="646"/>
    </row>
    <row r="170" spans="1:11" ht="14.5">
      <c r="A170" s="547"/>
      <c r="B170" s="636" t="s">
        <v>5334</v>
      </c>
      <c r="C170" s="601" t="s">
        <v>5335</v>
      </c>
      <c r="D170" s="552">
        <v>10</v>
      </c>
      <c r="E170" s="446">
        <v>36.159999999999997</v>
      </c>
      <c r="F170" s="606">
        <f t="shared" si="16"/>
        <v>36.159999999999997</v>
      </c>
      <c r="G170" s="738">
        <f>'Заказ, cкидки и курсы валют'!$J$23*F170</f>
        <v>415.84</v>
      </c>
      <c r="H170" s="739">
        <f t="shared" si="17"/>
        <v>415.84</v>
      </c>
      <c r="I170" s="554"/>
      <c r="J170" s="646"/>
    </row>
    <row r="171" spans="1:11" ht="14.5">
      <c r="A171" s="547"/>
      <c r="B171" s="636" t="s">
        <v>5336</v>
      </c>
      <c r="C171" s="601" t="s">
        <v>5337</v>
      </c>
      <c r="D171" s="552">
        <v>10</v>
      </c>
      <c r="E171" s="446">
        <v>49.41</v>
      </c>
      <c r="F171" s="606">
        <f t="shared" si="16"/>
        <v>49.41</v>
      </c>
      <c r="G171" s="738">
        <f>'Заказ, cкидки и курсы валют'!$J$23*F171</f>
        <v>568.21499999999992</v>
      </c>
      <c r="H171" s="739">
        <f t="shared" si="17"/>
        <v>568.21499999999992</v>
      </c>
      <c r="I171" s="554"/>
      <c r="J171" s="646"/>
    </row>
    <row r="172" spans="1:11" ht="14.5">
      <c r="A172" s="547"/>
      <c r="B172" s="636" t="s">
        <v>5338</v>
      </c>
      <c r="C172" s="601" t="s">
        <v>5337</v>
      </c>
      <c r="D172" s="552">
        <v>10</v>
      </c>
      <c r="E172" s="446">
        <v>63.6</v>
      </c>
      <c r="F172" s="606">
        <f t="shared" si="16"/>
        <v>63.6</v>
      </c>
      <c r="G172" s="738">
        <f>'Заказ, cкидки и курсы валют'!$J$23*F172</f>
        <v>731.4</v>
      </c>
      <c r="H172" s="739">
        <f t="shared" si="17"/>
        <v>731.4</v>
      </c>
      <c r="I172" s="554"/>
      <c r="J172" s="646"/>
    </row>
    <row r="173" spans="1:11" ht="14.5">
      <c r="A173" s="547"/>
      <c r="B173" s="636" t="s">
        <v>5339</v>
      </c>
      <c r="C173" s="601" t="s">
        <v>5340</v>
      </c>
      <c r="D173" s="552">
        <v>10</v>
      </c>
      <c r="E173" s="446">
        <v>73.180000000000007</v>
      </c>
      <c r="F173" s="606">
        <f t="shared" si="16"/>
        <v>73.180000000000007</v>
      </c>
      <c r="G173" s="738">
        <f>'Заказ, cкидки и курсы валют'!$J$23*F173</f>
        <v>841.57</v>
      </c>
      <c r="H173" s="739">
        <f t="shared" si="17"/>
        <v>841.57</v>
      </c>
      <c r="I173" s="554"/>
      <c r="J173" s="646"/>
    </row>
    <row r="174" spans="1:11" ht="14.5">
      <c r="A174" s="547"/>
      <c r="B174" s="636" t="s">
        <v>5341</v>
      </c>
      <c r="C174" s="601" t="s">
        <v>5342</v>
      </c>
      <c r="D174" s="552">
        <v>10</v>
      </c>
      <c r="E174" s="446">
        <v>108.6</v>
      </c>
      <c r="F174" s="606">
        <f t="shared" si="16"/>
        <v>108.6</v>
      </c>
      <c r="G174" s="738">
        <f>'Заказ, cкидки и курсы валют'!$J$23*F174</f>
        <v>1248.8999999999999</v>
      </c>
      <c r="H174" s="739">
        <f t="shared" si="17"/>
        <v>1248.8999999999999</v>
      </c>
      <c r="I174" s="554"/>
      <c r="J174" s="646"/>
    </row>
    <row r="175" spans="1:11" ht="14.5">
      <c r="A175" s="547"/>
      <c r="B175" s="636" t="s">
        <v>5343</v>
      </c>
      <c r="C175" s="601" t="s">
        <v>5344</v>
      </c>
      <c r="D175" s="552">
        <v>10</v>
      </c>
      <c r="E175" s="446">
        <v>129.62</v>
      </c>
      <c r="F175" s="606">
        <f t="shared" si="16"/>
        <v>129.62</v>
      </c>
      <c r="G175" s="738">
        <f>'Заказ, cкидки и курсы валют'!$J$23*F175</f>
        <v>1490.63</v>
      </c>
      <c r="H175" s="739">
        <f t="shared" si="17"/>
        <v>1490.63</v>
      </c>
      <c r="I175" s="554"/>
      <c r="J175" s="646"/>
    </row>
    <row r="176" spans="1:11" ht="14.5">
      <c r="A176" s="547"/>
      <c r="B176" s="636" t="s">
        <v>5345</v>
      </c>
      <c r="C176" s="601" t="s">
        <v>5346</v>
      </c>
      <c r="D176" s="552">
        <v>10</v>
      </c>
      <c r="E176" s="446">
        <v>165.18</v>
      </c>
      <c r="F176" s="606">
        <f t="shared" si="16"/>
        <v>165.18</v>
      </c>
      <c r="G176" s="738">
        <f>'Заказ, cкидки и курсы валют'!$J$23*F176</f>
        <v>1899.5700000000002</v>
      </c>
      <c r="H176" s="739">
        <f t="shared" si="17"/>
        <v>1899.5700000000002</v>
      </c>
      <c r="I176" s="554"/>
      <c r="J176" s="646"/>
    </row>
    <row r="177" spans="1:11" ht="14.5">
      <c r="A177" s="547"/>
      <c r="B177" s="636" t="s">
        <v>5347</v>
      </c>
      <c r="C177" s="601" t="s">
        <v>5348</v>
      </c>
      <c r="D177" s="552">
        <v>10</v>
      </c>
      <c r="E177" s="446">
        <v>134.61000000000001</v>
      </c>
      <c r="F177" s="606">
        <f t="shared" si="16"/>
        <v>134.61000000000001</v>
      </c>
      <c r="G177" s="738">
        <f>'Заказ, cкидки и курсы валют'!$J$23*F177</f>
        <v>1548.0150000000001</v>
      </c>
      <c r="H177" s="739">
        <f t="shared" si="17"/>
        <v>1548.0150000000001</v>
      </c>
      <c r="I177" s="554"/>
      <c r="J177" s="646"/>
    </row>
    <row r="178" spans="1:11" ht="14.5">
      <c r="A178" s="547"/>
      <c r="B178" s="636" t="s">
        <v>5754</v>
      </c>
      <c r="C178" s="601" t="s">
        <v>5349</v>
      </c>
      <c r="D178" s="552">
        <v>10</v>
      </c>
      <c r="E178" s="446">
        <v>277.72000000000003</v>
      </c>
      <c r="F178" s="606">
        <f t="shared" si="16"/>
        <v>277.72000000000003</v>
      </c>
      <c r="G178" s="738">
        <f>'Заказ, cкидки и курсы валют'!$J$23*F178</f>
        <v>3193.78</v>
      </c>
      <c r="H178" s="739">
        <f t="shared" si="17"/>
        <v>3193.78</v>
      </c>
      <c r="I178" s="554"/>
      <c r="J178" s="646"/>
    </row>
    <row r="179" spans="1:11" ht="14.5">
      <c r="A179" s="547"/>
      <c r="B179" s="636" t="s">
        <v>5755</v>
      </c>
      <c r="C179" s="601" t="s">
        <v>5350</v>
      </c>
      <c r="D179" s="552">
        <v>5</v>
      </c>
      <c r="E179" s="446">
        <v>170.84</v>
      </c>
      <c r="F179" s="606">
        <f t="shared" si="16"/>
        <v>170.84</v>
      </c>
      <c r="G179" s="738">
        <f>'Заказ, cкидки и курсы валют'!$J$23*F179</f>
        <v>1964.66</v>
      </c>
      <c r="H179" s="739">
        <f t="shared" si="17"/>
        <v>1964.66</v>
      </c>
      <c r="I179" s="554"/>
      <c r="J179" s="646"/>
    </row>
    <row r="180" spans="1:11" ht="19.75" customHeight="1">
      <c r="A180" s="547"/>
      <c r="B180" s="636" t="s">
        <v>5756</v>
      </c>
      <c r="C180" s="601" t="s">
        <v>5351</v>
      </c>
      <c r="D180" s="552">
        <v>5</v>
      </c>
      <c r="E180" s="446">
        <v>208.49</v>
      </c>
      <c r="F180" s="606">
        <f t="shared" si="16"/>
        <v>208.49</v>
      </c>
      <c r="G180" s="738">
        <f>'Заказ, cкидки и курсы валют'!$J$23*F180</f>
        <v>2397.6350000000002</v>
      </c>
      <c r="H180" s="739">
        <f t="shared" si="17"/>
        <v>2397.6350000000002</v>
      </c>
      <c r="I180" s="554"/>
      <c r="J180" s="646"/>
    </row>
    <row r="181" spans="1:11" ht="39" customHeight="1">
      <c r="A181" s="547"/>
      <c r="B181" s="636" t="s">
        <v>5757</v>
      </c>
      <c r="C181" s="601" t="s">
        <v>5352</v>
      </c>
      <c r="D181" s="552">
        <v>5</v>
      </c>
      <c r="E181" s="446">
        <v>253.79</v>
      </c>
      <c r="F181" s="606">
        <f t="shared" si="16"/>
        <v>253.79</v>
      </c>
      <c r="G181" s="738">
        <f>'Заказ, cкидки и курсы валют'!$J$23*F181</f>
        <v>2918.585</v>
      </c>
      <c r="H181" s="739">
        <f t="shared" si="17"/>
        <v>2918.585</v>
      </c>
      <c r="I181" s="554"/>
    </row>
    <row r="182" spans="1:11" ht="13">
      <c r="A182" s="558"/>
      <c r="C182" s="602"/>
      <c r="D182" s="559"/>
      <c r="E182" s="445"/>
      <c r="F182" s="623"/>
      <c r="K182" s="737"/>
    </row>
    <row r="183" spans="1:11" ht="34.5">
      <c r="A183" s="985" t="s">
        <v>10313</v>
      </c>
      <c r="B183" s="986"/>
      <c r="C183" s="986"/>
      <c r="D183" s="986"/>
      <c r="E183" s="1116"/>
      <c r="F183" s="986"/>
      <c r="G183" s="986"/>
      <c r="H183" s="986"/>
      <c r="I183" s="986"/>
    </row>
    <row r="184" spans="1:11">
      <c r="A184" s="565"/>
      <c r="B184" s="639"/>
      <c r="C184" s="603"/>
    </row>
    <row r="185" spans="1:11">
      <c r="A185" s="558"/>
      <c r="C185" s="602"/>
      <c r="D185" s="559"/>
      <c r="E185" s="602"/>
      <c r="F185" s="622"/>
    </row>
    <row r="186" spans="1:11" ht="25">
      <c r="A186" s="585" t="s">
        <v>5622</v>
      </c>
      <c r="B186" s="640"/>
      <c r="C186" s="605"/>
      <c r="D186" s="564"/>
      <c r="E186" s="605"/>
      <c r="F186" s="624"/>
    </row>
    <row r="187" spans="1:11" ht="25">
      <c r="A187" s="585" t="s">
        <v>5626</v>
      </c>
      <c r="B187" s="640"/>
      <c r="C187" s="605"/>
      <c r="D187" s="564"/>
      <c r="E187" s="605"/>
      <c r="F187" s="624"/>
    </row>
    <row r="188" spans="1:11" ht="13" thickBot="1">
      <c r="A188" s="558"/>
      <c r="C188" s="602"/>
      <c r="D188" s="559"/>
      <c r="E188" s="602"/>
      <c r="F188" s="622"/>
    </row>
    <row r="189" spans="1:11" ht="19" customHeight="1" thickBot="1">
      <c r="A189" s="539" t="s">
        <v>5623</v>
      </c>
      <c r="B189" s="631"/>
      <c r="C189" s="590"/>
      <c r="D189" s="541"/>
      <c r="E189" s="3034" t="s">
        <v>10289</v>
      </c>
      <c r="F189" s="617"/>
    </row>
    <row r="190" spans="1:11" ht="50.5" thickBot="1">
      <c r="A190" s="542" t="s">
        <v>5624</v>
      </c>
      <c r="B190" s="635"/>
      <c r="C190" s="599"/>
      <c r="D190" s="543"/>
      <c r="E190" s="3035"/>
      <c r="F190" s="618" t="s">
        <v>2578</v>
      </c>
      <c r="G190" s="981" t="s">
        <v>5324</v>
      </c>
      <c r="H190" s="983" t="s">
        <v>493</v>
      </c>
      <c r="I190" s="546" t="s">
        <v>4003</v>
      </c>
    </row>
    <row r="191" spans="1:11" ht="13.5" thickBot="1">
      <c r="A191" s="560" t="s">
        <v>1015</v>
      </c>
      <c r="B191" s="548" t="s">
        <v>1013</v>
      </c>
      <c r="C191" s="592" t="s">
        <v>2065</v>
      </c>
      <c r="D191" s="549" t="s">
        <v>5325</v>
      </c>
      <c r="E191" s="734" t="s">
        <v>264</v>
      </c>
      <c r="F191" s="619">
        <f>'Заказ, cкидки и курсы валют'!$I$12</f>
        <v>0</v>
      </c>
      <c r="G191" s="982"/>
      <c r="H191" s="984"/>
      <c r="I191" s="572"/>
    </row>
    <row r="192" spans="1:11" ht="14.5">
      <c r="A192" s="555"/>
      <c r="B192" s="637">
        <v>220125</v>
      </c>
      <c r="C192" s="604" t="s">
        <v>5627</v>
      </c>
      <c r="D192" s="582">
        <v>10</v>
      </c>
      <c r="E192" s="446">
        <v>9.66</v>
      </c>
      <c r="F192" s="606">
        <f t="shared" ref="F192:F211" si="18">ROUND(E192*(1-$F$8),2)</f>
        <v>9.66</v>
      </c>
      <c r="G192" s="738">
        <f>'Заказ, cкидки и курсы валют'!$J$23*F192</f>
        <v>111.09</v>
      </c>
      <c r="H192" s="739">
        <f t="shared" ref="H192:H211" si="19">G192</f>
        <v>111.09</v>
      </c>
      <c r="I192" s="581"/>
    </row>
    <row r="193" spans="1:9" ht="14.5">
      <c r="A193" s="557"/>
      <c r="B193" s="637">
        <v>220225</v>
      </c>
      <c r="C193" s="604" t="s">
        <v>5628</v>
      </c>
      <c r="D193" s="582">
        <v>10</v>
      </c>
      <c r="E193" s="446">
        <v>9.66</v>
      </c>
      <c r="F193" s="606">
        <f t="shared" si="18"/>
        <v>9.66</v>
      </c>
      <c r="G193" s="738">
        <f>'Заказ, cкидки и курсы валют'!$J$23*F193</f>
        <v>111.09</v>
      </c>
      <c r="H193" s="739">
        <f t="shared" si="19"/>
        <v>111.09</v>
      </c>
      <c r="I193" s="581"/>
    </row>
    <row r="194" spans="1:9" ht="14.5">
      <c r="A194" s="557"/>
      <c r="B194" s="637">
        <v>220325</v>
      </c>
      <c r="C194" s="604" t="s">
        <v>5629</v>
      </c>
      <c r="D194" s="582">
        <v>10</v>
      </c>
      <c r="E194" s="446">
        <v>9.66</v>
      </c>
      <c r="F194" s="606">
        <f t="shared" si="18"/>
        <v>9.66</v>
      </c>
      <c r="G194" s="738">
        <f>'Заказ, cкидки и курсы валют'!$J$23*F194</f>
        <v>111.09</v>
      </c>
      <c r="H194" s="739">
        <f t="shared" si="19"/>
        <v>111.09</v>
      </c>
      <c r="I194" s="581"/>
    </row>
    <row r="195" spans="1:9" ht="14.5">
      <c r="A195" s="557"/>
      <c r="B195" s="637">
        <v>230125</v>
      </c>
      <c r="C195" s="604" t="s">
        <v>5630</v>
      </c>
      <c r="D195" s="582">
        <v>10</v>
      </c>
      <c r="E195" s="446">
        <v>9.66</v>
      </c>
      <c r="F195" s="606">
        <f t="shared" si="18"/>
        <v>9.66</v>
      </c>
      <c r="G195" s="738">
        <f>'Заказ, cкидки и курсы валют'!$J$23*F195</f>
        <v>111.09</v>
      </c>
      <c r="H195" s="739">
        <f t="shared" si="19"/>
        <v>111.09</v>
      </c>
      <c r="I195" s="581"/>
    </row>
    <row r="196" spans="1:9" ht="14.5">
      <c r="A196" s="557"/>
      <c r="B196" s="637">
        <v>230225</v>
      </c>
      <c r="C196" s="604" t="s">
        <v>5631</v>
      </c>
      <c r="D196" s="582">
        <v>10</v>
      </c>
      <c r="E196" s="446">
        <v>9.66</v>
      </c>
      <c r="F196" s="606">
        <f t="shared" si="18"/>
        <v>9.66</v>
      </c>
      <c r="G196" s="738">
        <f>'Заказ, cкидки и курсы валют'!$J$23*F196</f>
        <v>111.09</v>
      </c>
      <c r="H196" s="739">
        <f t="shared" si="19"/>
        <v>111.09</v>
      </c>
      <c r="I196" s="581"/>
    </row>
    <row r="197" spans="1:9" ht="14.5">
      <c r="A197" s="557"/>
      <c r="B197" s="637">
        <v>230325</v>
      </c>
      <c r="C197" s="604" t="s">
        <v>5632</v>
      </c>
      <c r="D197" s="582">
        <v>10</v>
      </c>
      <c r="E197" s="446">
        <v>9.66</v>
      </c>
      <c r="F197" s="606">
        <f t="shared" si="18"/>
        <v>9.66</v>
      </c>
      <c r="G197" s="738">
        <f>'Заказ, cкидки и курсы валют'!$J$23*F197</f>
        <v>111.09</v>
      </c>
      <c r="H197" s="739">
        <f t="shared" si="19"/>
        <v>111.09</v>
      </c>
      <c r="I197" s="581"/>
    </row>
    <row r="198" spans="1:9" ht="14.5">
      <c r="A198" s="557"/>
      <c r="B198" s="637">
        <v>220150</v>
      </c>
      <c r="C198" s="604" t="s">
        <v>5633</v>
      </c>
      <c r="D198" s="582">
        <v>10</v>
      </c>
      <c r="E198" s="446">
        <v>20.329999999999998</v>
      </c>
      <c r="F198" s="606">
        <f t="shared" si="18"/>
        <v>20.329999999999998</v>
      </c>
      <c r="G198" s="738">
        <f>'Заказ, cкидки и курсы валют'!$J$23*F198</f>
        <v>233.79499999999999</v>
      </c>
      <c r="H198" s="739">
        <f t="shared" si="19"/>
        <v>233.79499999999999</v>
      </c>
      <c r="I198" s="581"/>
    </row>
    <row r="199" spans="1:9" ht="14.5">
      <c r="A199" s="557"/>
      <c r="B199" s="637">
        <v>220250</v>
      </c>
      <c r="C199" s="604" t="s">
        <v>5634</v>
      </c>
      <c r="D199" s="582">
        <v>10</v>
      </c>
      <c r="E199" s="446">
        <v>20.329999999999998</v>
      </c>
      <c r="F199" s="606">
        <f t="shared" si="18"/>
        <v>20.329999999999998</v>
      </c>
      <c r="G199" s="738">
        <f>'Заказ, cкидки и курсы валют'!$J$23*F199</f>
        <v>233.79499999999999</v>
      </c>
      <c r="H199" s="739">
        <f t="shared" si="19"/>
        <v>233.79499999999999</v>
      </c>
      <c r="I199" s="581"/>
    </row>
    <row r="200" spans="1:9" ht="14.5">
      <c r="A200" s="557"/>
      <c r="B200" s="637">
        <v>220350</v>
      </c>
      <c r="C200" s="604" t="s">
        <v>5635</v>
      </c>
      <c r="D200" s="582">
        <v>10</v>
      </c>
      <c r="E200" s="446">
        <v>20.329999999999998</v>
      </c>
      <c r="F200" s="606">
        <f t="shared" si="18"/>
        <v>20.329999999999998</v>
      </c>
      <c r="G200" s="738">
        <f>'Заказ, cкидки и курсы валют'!$J$23*F200</f>
        <v>233.79499999999999</v>
      </c>
      <c r="H200" s="739">
        <f t="shared" si="19"/>
        <v>233.79499999999999</v>
      </c>
      <c r="I200" s="581"/>
    </row>
    <row r="201" spans="1:9" ht="14.5">
      <c r="A201" s="557"/>
      <c r="B201" s="637">
        <v>230150</v>
      </c>
      <c r="C201" s="604" t="s">
        <v>5636</v>
      </c>
      <c r="D201" s="582">
        <v>10</v>
      </c>
      <c r="E201" s="446">
        <v>18.809999999999999</v>
      </c>
      <c r="F201" s="606">
        <f t="shared" si="18"/>
        <v>18.809999999999999</v>
      </c>
      <c r="G201" s="738">
        <f>'Заказ, cкидки и курсы валют'!$J$23*F201</f>
        <v>216.315</v>
      </c>
      <c r="H201" s="739">
        <f t="shared" si="19"/>
        <v>216.315</v>
      </c>
      <c r="I201" s="581"/>
    </row>
    <row r="202" spans="1:9" ht="14.5">
      <c r="A202" s="557"/>
      <c r="B202" s="637">
        <v>230250</v>
      </c>
      <c r="C202" s="604" t="s">
        <v>5637</v>
      </c>
      <c r="D202" s="582">
        <v>10</v>
      </c>
      <c r="E202" s="446">
        <v>18.809999999999999</v>
      </c>
      <c r="F202" s="606">
        <f t="shared" si="18"/>
        <v>18.809999999999999</v>
      </c>
      <c r="G202" s="738">
        <f>'Заказ, cкидки и курсы валют'!$J$23*F202</f>
        <v>216.315</v>
      </c>
      <c r="H202" s="739">
        <f t="shared" si="19"/>
        <v>216.315</v>
      </c>
      <c r="I202" s="581"/>
    </row>
    <row r="203" spans="1:9" ht="14.5">
      <c r="A203" s="557"/>
      <c r="B203" s="637">
        <v>230350</v>
      </c>
      <c r="C203" s="604" t="s">
        <v>5638</v>
      </c>
      <c r="D203" s="582">
        <v>10</v>
      </c>
      <c r="E203" s="446">
        <v>18.809999999999999</v>
      </c>
      <c r="F203" s="606">
        <f t="shared" si="18"/>
        <v>18.809999999999999</v>
      </c>
      <c r="G203" s="738">
        <f>'Заказ, cкидки и курсы валют'!$J$23*F203</f>
        <v>216.315</v>
      </c>
      <c r="H203" s="739">
        <f t="shared" si="19"/>
        <v>216.315</v>
      </c>
      <c r="I203" s="581"/>
    </row>
    <row r="204" spans="1:9" ht="14.5">
      <c r="A204" s="557"/>
      <c r="B204" s="637">
        <v>220270</v>
      </c>
      <c r="C204" s="604" t="s">
        <v>5639</v>
      </c>
      <c r="D204" s="582">
        <v>10</v>
      </c>
      <c r="E204" s="446">
        <v>37.14</v>
      </c>
      <c r="F204" s="606">
        <f t="shared" si="18"/>
        <v>37.14</v>
      </c>
      <c r="G204" s="738">
        <f>'Заказ, cкидки и курсы валют'!$J$23*F204</f>
        <v>427.11</v>
      </c>
      <c r="H204" s="739">
        <f t="shared" si="19"/>
        <v>427.11</v>
      </c>
      <c r="I204" s="581"/>
    </row>
    <row r="205" spans="1:9" ht="14.5">
      <c r="A205" s="557"/>
      <c r="B205" s="637">
        <v>220370</v>
      </c>
      <c r="C205" s="604" t="s">
        <v>5640</v>
      </c>
      <c r="D205" s="582">
        <v>10</v>
      </c>
      <c r="E205" s="446">
        <v>37.14</v>
      </c>
      <c r="F205" s="606">
        <f t="shared" si="18"/>
        <v>37.14</v>
      </c>
      <c r="G205" s="738">
        <f>'Заказ, cкидки и курсы валют'!$J$23*F205</f>
        <v>427.11</v>
      </c>
      <c r="H205" s="739">
        <f t="shared" si="19"/>
        <v>427.11</v>
      </c>
      <c r="I205" s="581"/>
    </row>
    <row r="206" spans="1:9" ht="14.5">
      <c r="A206" s="557"/>
      <c r="B206" s="637">
        <v>230270</v>
      </c>
      <c r="C206" s="604" t="s">
        <v>5641</v>
      </c>
      <c r="D206" s="582">
        <v>10</v>
      </c>
      <c r="E206" s="446">
        <v>37.14</v>
      </c>
      <c r="F206" s="606">
        <f t="shared" si="18"/>
        <v>37.14</v>
      </c>
      <c r="G206" s="738">
        <f>'Заказ, cкидки и курсы валют'!$J$23*F206</f>
        <v>427.11</v>
      </c>
      <c r="H206" s="739">
        <f t="shared" si="19"/>
        <v>427.11</v>
      </c>
      <c r="I206" s="581"/>
    </row>
    <row r="207" spans="1:9" ht="14.5">
      <c r="A207" s="557"/>
      <c r="B207" s="637">
        <v>230370</v>
      </c>
      <c r="C207" s="604" t="s">
        <v>5642</v>
      </c>
      <c r="D207" s="582">
        <v>10</v>
      </c>
      <c r="E207" s="446">
        <v>37.14</v>
      </c>
      <c r="F207" s="606">
        <f t="shared" si="18"/>
        <v>37.14</v>
      </c>
      <c r="G207" s="738">
        <f>'Заказ, cкидки и курсы валют'!$J$23*F207</f>
        <v>427.11</v>
      </c>
      <c r="H207" s="739">
        <f t="shared" si="19"/>
        <v>427.11</v>
      </c>
      <c r="I207" s="581"/>
    </row>
    <row r="208" spans="1:9" ht="14.5">
      <c r="A208" s="557"/>
      <c r="B208" s="637">
        <v>220210</v>
      </c>
      <c r="C208" s="604" t="s">
        <v>5643</v>
      </c>
      <c r="D208" s="582">
        <v>10</v>
      </c>
      <c r="E208" s="446">
        <v>46.15</v>
      </c>
      <c r="F208" s="606">
        <f t="shared" si="18"/>
        <v>46.15</v>
      </c>
      <c r="G208" s="738">
        <f>'Заказ, cкидки и курсы валют'!$J$23*F208</f>
        <v>530.72500000000002</v>
      </c>
      <c r="H208" s="739">
        <f t="shared" si="19"/>
        <v>530.72500000000002</v>
      </c>
      <c r="I208" s="581"/>
    </row>
    <row r="209" spans="1:9" ht="14.5">
      <c r="A209" s="557"/>
      <c r="B209" s="637">
        <v>230210</v>
      </c>
      <c r="C209" s="604" t="s">
        <v>5644</v>
      </c>
      <c r="D209" s="582">
        <v>10</v>
      </c>
      <c r="E209" s="446">
        <v>46.15</v>
      </c>
      <c r="F209" s="606">
        <f t="shared" si="18"/>
        <v>46.15</v>
      </c>
      <c r="G209" s="738">
        <f>'Заказ, cкидки и курсы валют'!$J$23*F209</f>
        <v>530.72500000000002</v>
      </c>
      <c r="H209" s="739">
        <f t="shared" si="19"/>
        <v>530.72500000000002</v>
      </c>
      <c r="I209" s="581"/>
    </row>
    <row r="210" spans="1:9" ht="14.5">
      <c r="A210" s="557"/>
      <c r="B210" s="637">
        <v>243050</v>
      </c>
      <c r="C210" s="604" t="s">
        <v>5645</v>
      </c>
      <c r="D210" s="582">
        <v>10</v>
      </c>
      <c r="E210" s="446">
        <v>20.329999999999998</v>
      </c>
      <c r="F210" s="606">
        <f t="shared" si="18"/>
        <v>20.329999999999998</v>
      </c>
      <c r="G210" s="738">
        <f>'Заказ, cкидки и курсы валют'!$J$23*F210</f>
        <v>233.79499999999999</v>
      </c>
      <c r="H210" s="739">
        <f t="shared" si="19"/>
        <v>233.79499999999999</v>
      </c>
      <c r="I210" s="581"/>
    </row>
    <row r="211" spans="1:9" ht="15" thickBot="1">
      <c r="A211" s="561"/>
      <c r="B211" s="638">
        <v>243070</v>
      </c>
      <c r="C211" s="604" t="s">
        <v>5646</v>
      </c>
      <c r="D211" s="583">
        <v>10</v>
      </c>
      <c r="E211" s="446">
        <v>25.87</v>
      </c>
      <c r="F211" s="606">
        <f t="shared" si="18"/>
        <v>25.87</v>
      </c>
      <c r="G211" s="738">
        <f>'Заказ, cкидки и курсы валют'!$J$23*F211</f>
        <v>297.505</v>
      </c>
      <c r="H211" s="739">
        <f t="shared" si="19"/>
        <v>297.505</v>
      </c>
      <c r="I211" s="185"/>
    </row>
    <row r="212" spans="1:9">
      <c r="A212" s="558"/>
      <c r="C212" s="602"/>
      <c r="D212" s="559"/>
      <c r="E212" s="602"/>
      <c r="F212" s="622"/>
    </row>
    <row r="213" spans="1:9">
      <c r="A213" s="558"/>
      <c r="C213" s="602"/>
      <c r="D213" s="559"/>
      <c r="E213" s="602"/>
      <c r="F213" s="622"/>
    </row>
    <row r="214" spans="1:9" ht="25">
      <c r="A214" s="585" t="s">
        <v>5625</v>
      </c>
      <c r="B214" s="640"/>
      <c r="C214" s="605"/>
      <c r="D214" s="564"/>
      <c r="E214" s="605"/>
      <c r="F214" s="624"/>
    </row>
    <row r="215" spans="1:9" ht="25">
      <c r="A215" s="585" t="s">
        <v>5626</v>
      </c>
      <c r="B215" s="640"/>
      <c r="C215" s="605"/>
      <c r="D215" s="586"/>
      <c r="E215" s="736"/>
      <c r="F215" s="626"/>
    </row>
    <row r="216" spans="1:9" ht="13" thickBot="1">
      <c r="A216" s="558"/>
      <c r="C216" s="602"/>
      <c r="D216" s="559"/>
      <c r="E216" s="602"/>
      <c r="F216" s="627"/>
    </row>
    <row r="217" spans="1:9" ht="19" customHeight="1" thickBot="1">
      <c r="A217" s="539" t="s">
        <v>5623</v>
      </c>
      <c r="B217" s="631"/>
      <c r="C217" s="590"/>
      <c r="D217" s="541"/>
      <c r="E217" s="3034" t="s">
        <v>10289</v>
      </c>
      <c r="F217" s="625"/>
    </row>
    <row r="218" spans="1:9" ht="50.5" thickBot="1">
      <c r="A218" s="542" t="s">
        <v>5624</v>
      </c>
      <c r="B218" s="635"/>
      <c r="C218" s="599"/>
      <c r="D218" s="543"/>
      <c r="E218" s="3035"/>
      <c r="F218" s="618" t="s">
        <v>2578</v>
      </c>
      <c r="G218" s="981" t="s">
        <v>5324</v>
      </c>
      <c r="H218" s="983" t="s">
        <v>493</v>
      </c>
      <c r="I218" s="546" t="s">
        <v>4003</v>
      </c>
    </row>
    <row r="219" spans="1:9" ht="13.5" thickBot="1">
      <c r="A219" s="560" t="s">
        <v>1015</v>
      </c>
      <c r="B219" s="548" t="s">
        <v>1013</v>
      </c>
      <c r="C219" s="592" t="s">
        <v>2065</v>
      </c>
      <c r="D219" s="549" t="s">
        <v>5325</v>
      </c>
      <c r="E219" s="734" t="s">
        <v>264</v>
      </c>
      <c r="F219" s="619">
        <f>'Заказ, cкидки и курсы валют'!$I$12</f>
        <v>0</v>
      </c>
      <c r="G219" s="982"/>
      <c r="H219" s="984"/>
      <c r="I219" s="572"/>
    </row>
    <row r="220" spans="1:9" ht="14.5">
      <c r="A220" s="555"/>
      <c r="B220" s="637">
        <v>270175</v>
      </c>
      <c r="C220" s="604" t="s">
        <v>5647</v>
      </c>
      <c r="D220" s="582">
        <v>10</v>
      </c>
      <c r="E220" s="446">
        <v>35.53</v>
      </c>
      <c r="F220" s="606">
        <f t="shared" ref="F220:F225" si="20">ROUND(E220*(1-$F$8),2)</f>
        <v>35.53</v>
      </c>
      <c r="G220" s="738">
        <f>'Заказ, cкидки и курсы валют'!$J$23*F220</f>
        <v>408.59500000000003</v>
      </c>
      <c r="H220" s="739">
        <f t="shared" ref="H220:H225" si="21">G220</f>
        <v>408.59500000000003</v>
      </c>
      <c r="I220" s="581"/>
    </row>
    <row r="221" spans="1:9" ht="14.5">
      <c r="A221" s="557"/>
      <c r="B221" s="637">
        <v>270275</v>
      </c>
      <c r="C221" s="604" t="s">
        <v>5648</v>
      </c>
      <c r="D221" s="582">
        <v>10</v>
      </c>
      <c r="E221" s="446">
        <v>35.53</v>
      </c>
      <c r="F221" s="606">
        <f t="shared" si="20"/>
        <v>35.53</v>
      </c>
      <c r="G221" s="738">
        <f>'Заказ, cкидки и курсы валют'!$J$23*F221</f>
        <v>408.59500000000003</v>
      </c>
      <c r="H221" s="739">
        <f t="shared" si="21"/>
        <v>408.59500000000003</v>
      </c>
      <c r="I221" s="581"/>
    </row>
    <row r="222" spans="1:9" ht="14.5">
      <c r="A222" s="557"/>
      <c r="B222" s="637">
        <v>270375</v>
      </c>
      <c r="C222" s="604" t="s">
        <v>5649</v>
      </c>
      <c r="D222" s="582">
        <v>10</v>
      </c>
      <c r="E222" s="446">
        <v>35.53</v>
      </c>
      <c r="F222" s="606">
        <f t="shared" si="20"/>
        <v>35.53</v>
      </c>
      <c r="G222" s="738">
        <f>'Заказ, cкидки и курсы валют'!$J$23*F222</f>
        <v>408.59500000000003</v>
      </c>
      <c r="H222" s="739">
        <f t="shared" si="21"/>
        <v>408.59500000000003</v>
      </c>
      <c r="I222" s="581"/>
    </row>
    <row r="223" spans="1:9" ht="14.5">
      <c r="A223" s="557"/>
      <c r="B223" s="637">
        <v>280175</v>
      </c>
      <c r="C223" s="604" t="s">
        <v>5650</v>
      </c>
      <c r="D223" s="582">
        <v>10</v>
      </c>
      <c r="E223" s="446">
        <v>35.53</v>
      </c>
      <c r="F223" s="606">
        <f t="shared" si="20"/>
        <v>35.53</v>
      </c>
      <c r="G223" s="738">
        <f>'Заказ, cкидки и курсы валют'!$J$23*F223</f>
        <v>408.59500000000003</v>
      </c>
      <c r="H223" s="739">
        <f t="shared" si="21"/>
        <v>408.59500000000003</v>
      </c>
      <c r="I223" s="581"/>
    </row>
    <row r="224" spans="1:9" ht="14.5">
      <c r="A224" s="557"/>
      <c r="B224" s="637">
        <v>280275</v>
      </c>
      <c r="C224" s="604" t="s">
        <v>5651</v>
      </c>
      <c r="D224" s="582">
        <v>10</v>
      </c>
      <c r="E224" s="446">
        <v>35.53</v>
      </c>
      <c r="F224" s="606">
        <f t="shared" si="20"/>
        <v>35.53</v>
      </c>
      <c r="G224" s="738">
        <f>'Заказ, cкидки и курсы валют'!$J$23*F224</f>
        <v>408.59500000000003</v>
      </c>
      <c r="H224" s="739">
        <f t="shared" si="21"/>
        <v>408.59500000000003</v>
      </c>
      <c r="I224" s="581"/>
    </row>
    <row r="225" spans="1:9" ht="15" thickBot="1">
      <c r="A225" s="561"/>
      <c r="B225" s="638">
        <v>280375</v>
      </c>
      <c r="C225" s="604" t="s">
        <v>5652</v>
      </c>
      <c r="D225" s="583">
        <v>10</v>
      </c>
      <c r="E225" s="446">
        <v>35.53</v>
      </c>
      <c r="F225" s="606">
        <f t="shared" si="20"/>
        <v>35.53</v>
      </c>
      <c r="G225" s="738">
        <f>'Заказ, cкидки и курсы валют'!$J$23*F225</f>
        <v>408.59500000000003</v>
      </c>
      <c r="H225" s="739">
        <f t="shared" si="21"/>
        <v>408.59500000000003</v>
      </c>
      <c r="I225" s="185"/>
    </row>
  </sheetData>
  <mergeCells count="9">
    <mergeCell ref="J1:L1"/>
    <mergeCell ref="E217:E218"/>
    <mergeCell ref="E6:E7"/>
    <mergeCell ref="G7:G8"/>
    <mergeCell ref="H7:H8"/>
    <mergeCell ref="E79:E80"/>
    <mergeCell ref="E151:E152"/>
    <mergeCell ref="E163:E164"/>
    <mergeCell ref="E189:E19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"/>
  <sheetViews>
    <sheetView workbookViewId="0">
      <selection activeCell="F43" sqref="F43"/>
    </sheetView>
  </sheetViews>
  <sheetFormatPr defaultRowHeight="12.5"/>
  <sheetData>
    <row r="1" spans="1:8">
      <c r="A1" t="s">
        <v>4164</v>
      </c>
      <c r="B1" t="s">
        <v>1013</v>
      </c>
      <c r="C1" t="s">
        <v>2065</v>
      </c>
      <c r="D1" t="s">
        <v>4165</v>
      </c>
      <c r="E1" t="s">
        <v>102</v>
      </c>
      <c r="F1" t="s">
        <v>493</v>
      </c>
      <c r="G1" t="s">
        <v>4166</v>
      </c>
      <c r="H1" t="s">
        <v>4167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">
    <tabColor indexed="11"/>
  </sheetPr>
  <dimension ref="A1:S43"/>
  <sheetViews>
    <sheetView tabSelected="1" workbookViewId="0">
      <selection activeCell="R10" sqref="R10"/>
    </sheetView>
  </sheetViews>
  <sheetFormatPr defaultRowHeight="12.5"/>
  <cols>
    <col min="1" max="1" width="5.54296875" customWidth="1"/>
    <col min="9" max="9" width="10.1796875" bestFit="1" customWidth="1"/>
    <col min="10" max="10" width="12.453125" customWidth="1"/>
    <col min="11" max="11" width="5.453125" customWidth="1"/>
    <col min="12" max="12" width="9.453125" customWidth="1"/>
    <col min="13" max="13" width="6.453125" customWidth="1"/>
    <col min="14" max="14" width="9" customWidth="1"/>
    <col min="15" max="15" width="15.54296875" customWidth="1"/>
    <col min="16" max="16" width="4.1796875" customWidth="1"/>
    <col min="17" max="17" width="9.453125" bestFit="1" customWidth="1"/>
  </cols>
  <sheetData>
    <row r="1" spans="1:19">
      <c r="C1" s="26"/>
      <c r="D1" s="26"/>
      <c r="E1" s="26"/>
      <c r="F1" s="21"/>
      <c r="G1" s="21"/>
      <c r="I1" s="2003">
        <v>46084</v>
      </c>
    </row>
    <row r="2" spans="1:19" ht="13">
      <c r="D2" s="120" t="s">
        <v>1029</v>
      </c>
      <c r="E2" s="120"/>
      <c r="F2" s="121"/>
      <c r="G2" s="121"/>
      <c r="H2" s="120"/>
      <c r="I2" s="120"/>
    </row>
    <row r="3" spans="1:19">
      <c r="C3" s="26"/>
      <c r="D3" s="26"/>
      <c r="E3" s="21"/>
      <c r="F3" s="21"/>
    </row>
    <row r="4" spans="1:19" ht="26.25" customHeight="1">
      <c r="D4" s="2813" t="s">
        <v>263</v>
      </c>
      <c r="E4" s="2813"/>
      <c r="F4" s="2813"/>
      <c r="G4" s="2813"/>
      <c r="H4" s="2813"/>
      <c r="I4" s="2813"/>
      <c r="J4" s="2813"/>
      <c r="K4" s="2813"/>
      <c r="L4" s="2813"/>
      <c r="M4" s="2813"/>
      <c r="N4" s="2813"/>
      <c r="O4" s="2813"/>
      <c r="P4" s="2813"/>
      <c r="Q4" s="2813"/>
      <c r="R4" s="2813"/>
      <c r="S4" s="2813"/>
    </row>
    <row r="5" spans="1:19" ht="23" thickBot="1">
      <c r="A5" s="2804" t="s">
        <v>3136</v>
      </c>
      <c r="B5" s="2804"/>
      <c r="C5" s="2804"/>
      <c r="D5" s="2804"/>
      <c r="E5" s="2801" t="s">
        <v>3952</v>
      </c>
      <c r="F5" s="2801"/>
      <c r="G5" s="2801"/>
      <c r="H5" s="2801"/>
      <c r="I5" s="2801"/>
      <c r="J5" s="2801"/>
    </row>
    <row r="6" spans="1:19" ht="23.5" customHeight="1" thickBot="1">
      <c r="A6" s="298" t="s">
        <v>10686</v>
      </c>
      <c r="B6" s="282"/>
      <c r="C6" s="282"/>
      <c r="D6" s="283"/>
      <c r="E6" s="283"/>
      <c r="F6" s="284"/>
      <c r="G6" s="284"/>
      <c r="H6" s="128"/>
      <c r="I6" s="128"/>
      <c r="J6" s="68"/>
      <c r="L6" s="2805" t="s">
        <v>1034</v>
      </c>
      <c r="M6" s="2806"/>
      <c r="N6" s="2807"/>
      <c r="O6" s="2808" t="s">
        <v>6558</v>
      </c>
      <c r="P6" s="2809"/>
    </row>
    <row r="7" spans="1:19" ht="19" customHeight="1" thickBot="1">
      <c r="A7" s="299" t="s">
        <v>5249</v>
      </c>
      <c r="B7" s="285"/>
      <c r="C7" s="285"/>
      <c r="D7" s="285"/>
      <c r="E7" s="207"/>
      <c r="F7" s="133"/>
      <c r="G7" s="133"/>
      <c r="H7" s="16"/>
      <c r="I7" s="16"/>
      <c r="J7" s="132"/>
      <c r="L7" s="295"/>
      <c r="M7" s="295"/>
      <c r="N7" s="295"/>
      <c r="O7" s="295"/>
      <c r="P7" s="295"/>
    </row>
    <row r="8" spans="1:19" ht="19" customHeight="1">
      <c r="A8" s="760"/>
      <c r="B8" s="763" t="s">
        <v>6559</v>
      </c>
      <c r="C8" s="763"/>
      <c r="D8" s="763"/>
      <c r="E8" s="762"/>
      <c r="F8" s="133"/>
      <c r="G8" s="133"/>
      <c r="H8" s="16"/>
      <c r="I8" s="16"/>
      <c r="J8" s="132"/>
      <c r="L8" s="296" t="s">
        <v>1035</v>
      </c>
      <c r="M8" s="2810"/>
      <c r="N8" s="2810"/>
      <c r="O8" s="2810"/>
      <c r="P8" s="2811"/>
    </row>
    <row r="9" spans="1:19" ht="19" customHeight="1" thickBot="1">
      <c r="A9" s="286"/>
      <c r="B9" s="287" t="s">
        <v>5317</v>
      </c>
      <c r="C9" s="287"/>
      <c r="D9" s="136"/>
      <c r="E9" s="136"/>
      <c r="F9" s="136"/>
      <c r="G9" s="136"/>
      <c r="H9" s="136"/>
      <c r="I9" s="136"/>
      <c r="J9" s="137"/>
      <c r="L9" s="297" t="s">
        <v>1036</v>
      </c>
      <c r="M9" s="2802"/>
      <c r="N9" s="2802"/>
      <c r="O9" s="2802"/>
      <c r="P9" s="2803"/>
    </row>
    <row r="10" spans="1:19" ht="18.75" customHeight="1" thickBot="1">
      <c r="A10" s="1"/>
      <c r="B10" s="1"/>
      <c r="C10" s="1"/>
      <c r="D10" s="122"/>
      <c r="E10" s="24"/>
      <c r="F10" s="24"/>
      <c r="H10" s="279"/>
      <c r="I10" s="280"/>
      <c r="J10" s="280"/>
      <c r="L10" s="2817" t="s">
        <v>1037</v>
      </c>
      <c r="M10" s="2818"/>
      <c r="N10" s="2819"/>
      <c r="O10" s="2819"/>
      <c r="P10" s="2820"/>
    </row>
    <row r="11" spans="1:19" ht="19" customHeight="1" thickBot="1">
      <c r="A11" s="2" t="s">
        <v>12713</v>
      </c>
      <c r="B11" s="2"/>
      <c r="C11" s="2"/>
      <c r="D11" s="2"/>
      <c r="E11" s="24"/>
      <c r="F11" s="24"/>
      <c r="H11" s="279"/>
      <c r="I11" s="2825" t="s">
        <v>3951</v>
      </c>
      <c r="J11" s="2826"/>
    </row>
    <row r="12" spans="1:19" ht="19" customHeight="1">
      <c r="A12" s="1482" t="s">
        <v>4974</v>
      </c>
      <c r="B12" s="1482"/>
      <c r="C12" s="1482"/>
      <c r="D12" s="1482"/>
      <c r="E12" s="1483"/>
      <c r="F12" s="1483"/>
      <c r="G12" s="1483"/>
      <c r="H12" s="1484"/>
      <c r="I12" s="2821">
        <v>0</v>
      </c>
      <c r="J12" s="2822"/>
    </row>
    <row r="13" spans="1:19" ht="19" customHeight="1" thickBot="1">
      <c r="A13" s="4"/>
      <c r="B13" s="1"/>
      <c r="H13" s="280"/>
      <c r="I13" s="2823"/>
      <c r="J13" s="2824"/>
    </row>
    <row r="14" spans="1:19" ht="23" thickBot="1">
      <c r="C14" s="114" t="s">
        <v>9934</v>
      </c>
      <c r="D14" s="114"/>
      <c r="E14" s="114"/>
      <c r="F14" s="114"/>
      <c r="H14" s="279"/>
      <c r="I14" s="280"/>
      <c r="S14" s="761"/>
    </row>
    <row r="15" spans="1:19" ht="25">
      <c r="B15" s="2814" t="s">
        <v>1031</v>
      </c>
      <c r="C15" s="2815"/>
      <c r="D15" s="2815"/>
      <c r="E15" s="2815"/>
      <c r="F15" s="2816"/>
      <c r="G15" s="2814" t="s">
        <v>1032</v>
      </c>
      <c r="H15" s="2815"/>
      <c r="I15" s="2815"/>
      <c r="J15" s="2816"/>
    </row>
    <row r="16" spans="1:19" ht="15.5">
      <c r="B16" s="2798" t="s">
        <v>10948</v>
      </c>
      <c r="C16" s="2799"/>
      <c r="D16" s="2799"/>
      <c r="E16" s="2799"/>
      <c r="F16" s="2800"/>
      <c r="G16" s="2812" t="s">
        <v>264</v>
      </c>
      <c r="H16" s="2812"/>
      <c r="I16" s="2812"/>
      <c r="J16" s="2812"/>
    </row>
    <row r="17" spans="1:10" ht="17.5" customHeight="1">
      <c r="A17" s="272"/>
      <c r="B17" s="2798" t="s">
        <v>9935</v>
      </c>
      <c r="C17" s="2799"/>
      <c r="D17" s="2799"/>
      <c r="E17" s="2799"/>
      <c r="F17" s="2800"/>
      <c r="G17" s="2797" t="s">
        <v>12557</v>
      </c>
      <c r="H17" s="2797"/>
      <c r="I17" s="2797"/>
      <c r="J17" s="2797"/>
    </row>
    <row r="18" spans="1:10" ht="15.65" customHeight="1">
      <c r="B18" s="2798" t="s">
        <v>10949</v>
      </c>
      <c r="C18" s="2799"/>
      <c r="D18" s="2799"/>
      <c r="E18" s="2799"/>
      <c r="F18" s="2800"/>
      <c r="G18" s="2797" t="s">
        <v>12558</v>
      </c>
      <c r="H18" s="2797"/>
      <c r="I18" s="2797"/>
      <c r="J18" s="2797"/>
    </row>
    <row r="19" spans="1:10" ht="15" customHeight="1">
      <c r="A19" s="281"/>
      <c r="B19" s="2798" t="s">
        <v>9936</v>
      </c>
      <c r="C19" s="2799"/>
      <c r="D19" s="2799"/>
      <c r="E19" s="2799"/>
      <c r="F19" s="2800"/>
      <c r="G19" s="2797" t="s">
        <v>12559</v>
      </c>
      <c r="H19" s="2797"/>
      <c r="I19" s="2797"/>
      <c r="J19" s="2797"/>
    </row>
    <row r="20" spans="1:10" ht="16.5" customHeight="1">
      <c r="B20" s="2798" t="s">
        <v>10687</v>
      </c>
      <c r="C20" s="2799"/>
      <c r="D20" s="2799"/>
      <c r="E20" s="2799"/>
      <c r="F20" s="2800"/>
      <c r="G20" s="2797" t="s">
        <v>12561</v>
      </c>
      <c r="H20" s="2797"/>
      <c r="I20" s="2797"/>
      <c r="J20" s="2797"/>
    </row>
    <row r="21" spans="1:10" s="272" customFormat="1" ht="18.75" customHeight="1">
      <c r="A21"/>
      <c r="B21" s="2798" t="s">
        <v>10688</v>
      </c>
      <c r="C21" s="2799"/>
      <c r="D21" s="2799"/>
      <c r="E21" s="2799"/>
      <c r="F21" s="2800"/>
      <c r="G21" s="2797" t="s">
        <v>12562</v>
      </c>
      <c r="H21" s="2797"/>
      <c r="I21" s="2797"/>
      <c r="J21" s="2797"/>
    </row>
    <row r="22" spans="1:10" ht="17.25" customHeight="1" thickBot="1">
      <c r="B22" s="2798" t="s">
        <v>4973</v>
      </c>
      <c r="C22" s="2799"/>
      <c r="D22" s="2799"/>
      <c r="E22" s="2799"/>
      <c r="F22" s="2800"/>
      <c r="G22" s="2797" t="s">
        <v>12560</v>
      </c>
      <c r="H22" s="2797"/>
      <c r="I22" s="2797"/>
      <c r="J22" s="2797"/>
    </row>
    <row r="23" spans="1:10" ht="18" customHeight="1" thickBot="1">
      <c r="B23" s="2827" t="s">
        <v>10275</v>
      </c>
      <c r="C23" s="2828"/>
      <c r="D23" s="2828"/>
      <c r="E23" s="2828"/>
      <c r="F23" s="2828"/>
      <c r="G23" s="2828"/>
      <c r="H23" s="2828"/>
      <c r="I23" s="2829"/>
      <c r="J23" s="304">
        <v>11.5</v>
      </c>
    </row>
    <row r="24" spans="1:10" ht="15.65" customHeight="1" thickBot="1">
      <c r="A24" s="288"/>
      <c r="B24" s="2827"/>
      <c r="C24" s="2828"/>
      <c r="D24" s="2828"/>
      <c r="E24" s="2828"/>
      <c r="F24" s="2828"/>
      <c r="G24" s="2828"/>
      <c r="H24" s="2828"/>
      <c r="I24" s="2829"/>
      <c r="J24" s="305"/>
    </row>
    <row r="25" spans="1:10" ht="27.75" customHeight="1">
      <c r="B25" s="303"/>
    </row>
    <row r="26" spans="1:10" ht="24" customHeight="1"/>
    <row r="27" spans="1:10" s="288" customFormat="1" ht="22" customHeight="1">
      <c r="A27"/>
      <c r="B27" s="302"/>
      <c r="C27" s="302"/>
      <c r="D27"/>
      <c r="E27" s="302"/>
      <c r="F27" s="302"/>
      <c r="G27"/>
      <c r="H27"/>
      <c r="I27"/>
      <c r="J27"/>
    </row>
    <row r="28" spans="1:10" ht="12" customHeight="1"/>
    <row r="39" spans="2:3">
      <c r="B39">
        <v>92.5</v>
      </c>
      <c r="C39">
        <v>70</v>
      </c>
    </row>
    <row r="40" spans="2:3">
      <c r="B40">
        <v>185</v>
      </c>
      <c r="C40">
        <v>65</v>
      </c>
    </row>
    <row r="41" spans="2:3">
      <c r="B41">
        <v>370</v>
      </c>
      <c r="C41">
        <v>60</v>
      </c>
    </row>
    <row r="42" spans="2:3">
      <c r="B42">
        <v>555</v>
      </c>
      <c r="C42">
        <v>55</v>
      </c>
    </row>
    <row r="43" spans="2:3">
      <c r="B43">
        <v>925</v>
      </c>
      <c r="C43">
        <v>50</v>
      </c>
    </row>
  </sheetData>
  <mergeCells count="29">
    <mergeCell ref="B24:I24"/>
    <mergeCell ref="B21:F21"/>
    <mergeCell ref="G19:J19"/>
    <mergeCell ref="G20:J20"/>
    <mergeCell ref="B23:I23"/>
    <mergeCell ref="G21:J21"/>
    <mergeCell ref="B20:F20"/>
    <mergeCell ref="B19:F19"/>
    <mergeCell ref="B22:F22"/>
    <mergeCell ref="G22:J22"/>
    <mergeCell ref="D4:S4"/>
    <mergeCell ref="G15:J15"/>
    <mergeCell ref="B15:F15"/>
    <mergeCell ref="L10:M10"/>
    <mergeCell ref="N10:P10"/>
    <mergeCell ref="I12:J13"/>
    <mergeCell ref="I11:J11"/>
    <mergeCell ref="G18:J18"/>
    <mergeCell ref="B18:F18"/>
    <mergeCell ref="E5:J5"/>
    <mergeCell ref="M9:P9"/>
    <mergeCell ref="A5:D5"/>
    <mergeCell ref="L6:N6"/>
    <mergeCell ref="O6:P6"/>
    <mergeCell ref="M8:P8"/>
    <mergeCell ref="B16:F16"/>
    <mergeCell ref="G16:J16"/>
    <mergeCell ref="B17:F17"/>
    <mergeCell ref="G17:J17"/>
  </mergeCells>
  <phoneticPr fontId="0" type="noConversion"/>
  <hyperlinks>
    <hyperlink ref="O6" r:id="rId1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53348" r:id="rId5" name="Button 4">
              <controlPr defaultSize="0" print="0" autoFill="0" autoPict="0" macro="[0]!Save_Sheet_in_File">
                <anchor moveWithCells="1" sizeWithCells="1">
                  <from>
                    <xdr:col>11</xdr:col>
                    <xdr:colOff>0</xdr:colOff>
                    <xdr:row>12</xdr:row>
                    <xdr:rowOff>152400</xdr:rowOff>
                  </from>
                  <to>
                    <xdr:col>16</xdr:col>
                    <xdr:colOff>69850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49" r:id="rId6" name="Button 5">
              <controlPr defaultSize="0" print="0" autoFill="0" autoPict="0" macro="[0]!SendSheet">
                <anchor moveWithCells="1" sizeWithCells="1">
                  <from>
                    <xdr:col>11</xdr:col>
                    <xdr:colOff>0</xdr:colOff>
                    <xdr:row>15</xdr:row>
                    <xdr:rowOff>57150</xdr:rowOff>
                  </from>
                  <to>
                    <xdr:col>16</xdr:col>
                    <xdr:colOff>69850</xdr:colOff>
                    <xdr:row>17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0" r:id="rId7" name="Button 6">
              <controlPr defaultSize="0" print="0" autoFill="0" autoPict="0" macro="[0]!Clear_old_zakaz">
                <anchor moveWithCells="1" sizeWithCells="1">
                  <from>
                    <xdr:col>10</xdr:col>
                    <xdr:colOff>241300</xdr:colOff>
                    <xdr:row>22</xdr:row>
                    <xdr:rowOff>88900</xdr:rowOff>
                  </from>
                  <to>
                    <xdr:col>16</xdr:col>
                    <xdr:colOff>57150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1" r:id="rId8" name="Button 7">
              <controlPr defaultSize="0" print="0" autoFill="0" autoPict="0" macro="[0]!Print_Book">
                <anchor moveWithCells="1" sizeWithCells="1">
                  <from>
                    <xdr:col>11</xdr:col>
                    <xdr:colOff>0</xdr:colOff>
                    <xdr:row>18</xdr:row>
                    <xdr:rowOff>50800</xdr:rowOff>
                  </from>
                  <to>
                    <xdr:col>16</xdr:col>
                    <xdr:colOff>69850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52" r:id="rId9" name="Button 8">
              <controlPr defaultSize="0" print="0" autoFill="0" autoPict="0" macro="[0]!S4et_strok">
                <anchor moveWithCells="1" sizeWithCells="1">
                  <from>
                    <xdr:col>11</xdr:col>
                    <xdr:colOff>12700</xdr:colOff>
                    <xdr:row>10</xdr:row>
                    <xdr:rowOff>127000</xdr:rowOff>
                  </from>
                  <to>
                    <xdr:col>16</xdr:col>
                    <xdr:colOff>69850</xdr:colOff>
                    <xdr:row>12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361" r:id="rId10" name="Button 17">
              <controlPr defaultSize="0" print="0" autoFill="0" autoPict="0" macro="[0]!UpdateCurs">
                <anchor moveWithCells="1" sizeWithCells="1">
                  <from>
                    <xdr:col>9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2">
    <tabColor theme="0" tint="-0.14999847407452621"/>
  </sheetPr>
  <dimension ref="A1:X38"/>
  <sheetViews>
    <sheetView workbookViewId="0"/>
  </sheetViews>
  <sheetFormatPr defaultRowHeight="12.5"/>
  <cols>
    <col min="8" max="8" width="19.1796875" customWidth="1"/>
  </cols>
  <sheetData>
    <row r="1" spans="1:24" s="273" customFormat="1" ht="28">
      <c r="A1" s="274"/>
      <c r="B1" s="274"/>
      <c r="C1" s="274"/>
      <c r="D1" s="274"/>
      <c r="E1" s="274"/>
      <c r="F1" s="274"/>
      <c r="G1" s="274"/>
      <c r="H1" s="274" t="s">
        <v>4303</v>
      </c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</row>
    <row r="2" spans="1:2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4" s="275" customFormat="1" ht="18">
      <c r="A3" s="276"/>
      <c r="B3" s="276"/>
      <c r="C3" s="276"/>
      <c r="D3" s="276"/>
      <c r="E3" s="276"/>
      <c r="F3" s="276"/>
      <c r="G3" s="276" t="s">
        <v>4304</v>
      </c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</row>
    <row r="4" spans="1:24" ht="13" thickBo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</row>
    <row r="5" spans="1:24" s="272" customFormat="1" ht="34" customHeight="1" thickBot="1">
      <c r="A5" s="2848" t="s">
        <v>1016</v>
      </c>
      <c r="B5" s="2849"/>
      <c r="C5" s="2849"/>
      <c r="D5" s="2849"/>
      <c r="E5" s="2849"/>
      <c r="F5" s="2849"/>
      <c r="G5" s="2849"/>
      <c r="H5" s="2850"/>
      <c r="I5" s="2845" t="s">
        <v>4306</v>
      </c>
      <c r="J5" s="2846"/>
      <c r="K5" s="2846"/>
      <c r="L5" s="2846"/>
      <c r="M5" s="2846"/>
      <c r="N5" s="2846"/>
      <c r="O5" s="2846"/>
      <c r="P5" s="2846"/>
      <c r="Q5" s="2846"/>
      <c r="R5" s="2847"/>
      <c r="S5" s="307"/>
      <c r="T5" s="307"/>
      <c r="U5" s="307"/>
      <c r="V5" s="307"/>
      <c r="W5" s="307"/>
      <c r="X5" s="307"/>
    </row>
    <row r="6" spans="1:24" s="272" customFormat="1" ht="34" customHeight="1" thickBot="1">
      <c r="A6" s="2833" t="s">
        <v>1017</v>
      </c>
      <c r="B6" s="2834"/>
      <c r="C6" s="2834"/>
      <c r="D6" s="2834"/>
      <c r="E6" s="2834"/>
      <c r="F6" s="2834"/>
      <c r="G6" s="2834"/>
      <c r="H6" s="2851"/>
      <c r="I6" s="2858" t="s">
        <v>1023</v>
      </c>
      <c r="J6" s="2859"/>
      <c r="K6" s="2859"/>
      <c r="L6" s="2859"/>
      <c r="M6" s="2859"/>
      <c r="N6" s="2859"/>
      <c r="O6" s="2859"/>
      <c r="P6" s="2859"/>
      <c r="Q6" s="2859"/>
      <c r="R6" s="2860"/>
      <c r="S6" s="307"/>
      <c r="T6" s="307"/>
      <c r="U6" s="307"/>
      <c r="V6" s="307"/>
      <c r="W6" s="307"/>
      <c r="X6" s="307"/>
    </row>
    <row r="7" spans="1:24" s="272" customFormat="1" ht="34" customHeight="1" thickBot="1">
      <c r="A7" s="2852" t="s">
        <v>1018</v>
      </c>
      <c r="B7" s="2853"/>
      <c r="C7" s="2853"/>
      <c r="D7" s="2853"/>
      <c r="E7" s="2853"/>
      <c r="F7" s="2853"/>
      <c r="G7" s="2853"/>
      <c r="H7" s="2854"/>
      <c r="I7" s="2861" t="s">
        <v>1024</v>
      </c>
      <c r="J7" s="2862"/>
      <c r="K7" s="2862"/>
      <c r="L7" s="2862"/>
      <c r="M7" s="2862"/>
      <c r="N7" s="2862"/>
      <c r="O7" s="2862"/>
      <c r="P7" s="2862"/>
      <c r="Q7" s="2862"/>
      <c r="R7" s="2863"/>
      <c r="S7" s="307"/>
      <c r="T7" s="307"/>
      <c r="U7" s="307"/>
      <c r="V7" s="307"/>
      <c r="W7" s="307"/>
      <c r="X7" s="307"/>
    </row>
    <row r="8" spans="1:24" s="272" customFormat="1" ht="34" customHeight="1" thickBot="1">
      <c r="A8" s="2855" t="s">
        <v>1019</v>
      </c>
      <c r="B8" s="2856"/>
      <c r="C8" s="2856"/>
      <c r="D8" s="2856"/>
      <c r="E8" s="2856"/>
      <c r="F8" s="2856"/>
      <c r="G8" s="2856"/>
      <c r="H8" s="2857"/>
      <c r="I8" s="2864" t="s">
        <v>1025</v>
      </c>
      <c r="J8" s="2865"/>
      <c r="K8" s="2865"/>
      <c r="L8" s="2865"/>
      <c r="M8" s="2865"/>
      <c r="N8" s="2865"/>
      <c r="O8" s="2865"/>
      <c r="P8" s="2865"/>
      <c r="Q8" s="2865"/>
      <c r="R8" s="2866"/>
      <c r="S8" s="307"/>
      <c r="T8" s="307"/>
      <c r="U8" s="307"/>
      <c r="V8" s="307"/>
      <c r="W8" s="307"/>
      <c r="X8" s="307"/>
    </row>
    <row r="9" spans="1:24" s="272" customFormat="1" ht="34" customHeight="1" thickBot="1">
      <c r="A9" s="2833" t="s">
        <v>1020</v>
      </c>
      <c r="B9" s="2834"/>
      <c r="C9" s="2834"/>
      <c r="D9" s="2834"/>
      <c r="E9" s="2834"/>
      <c r="F9" s="2834"/>
      <c r="G9" s="2834"/>
      <c r="H9" s="2834"/>
      <c r="I9" s="2837" t="s">
        <v>4305</v>
      </c>
      <c r="J9" s="2838"/>
      <c r="K9" s="2838"/>
      <c r="L9" s="2838"/>
      <c r="M9" s="2838"/>
      <c r="N9" s="2838"/>
      <c r="O9" s="2838"/>
      <c r="P9" s="2838"/>
      <c r="Q9" s="2838"/>
      <c r="R9" s="2839"/>
      <c r="S9" s="307"/>
      <c r="T9" s="307"/>
      <c r="U9" s="307"/>
      <c r="V9" s="307"/>
      <c r="W9" s="307"/>
      <c r="X9" s="307"/>
    </row>
    <row r="10" spans="1:24" s="272" customFormat="1" ht="34" customHeight="1" thickBot="1">
      <c r="A10" s="2840" t="s">
        <v>3215</v>
      </c>
      <c r="B10" s="2841"/>
      <c r="C10" s="2841"/>
      <c r="D10" s="2841"/>
      <c r="E10" s="2841"/>
      <c r="F10" s="2841"/>
      <c r="G10" s="2841"/>
      <c r="H10" s="2841"/>
      <c r="I10" s="2842" t="s">
        <v>5653</v>
      </c>
      <c r="J10" s="2843"/>
      <c r="K10" s="2843"/>
      <c r="L10" s="2843"/>
      <c r="M10" s="2843"/>
      <c r="N10" s="2843"/>
      <c r="O10" s="2843"/>
      <c r="P10" s="2843"/>
      <c r="Q10" s="2843"/>
      <c r="R10" s="2844"/>
      <c r="S10" s="307"/>
      <c r="T10" s="307"/>
      <c r="U10" s="307"/>
      <c r="V10" s="307"/>
      <c r="W10" s="307"/>
      <c r="X10" s="307"/>
    </row>
    <row r="11" spans="1:24" s="272" customFormat="1" ht="34" customHeight="1" thickBot="1">
      <c r="A11" s="2833" t="s">
        <v>1021</v>
      </c>
      <c r="B11" s="2834"/>
      <c r="C11" s="2834"/>
      <c r="D11" s="2834"/>
      <c r="E11" s="2834"/>
      <c r="F11" s="2834"/>
      <c r="G11" s="2834"/>
      <c r="H11" s="2834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</row>
    <row r="12" spans="1:24" s="272" customFormat="1" ht="34" customHeight="1" thickBot="1">
      <c r="A12" s="2835" t="s">
        <v>1022</v>
      </c>
      <c r="B12" s="2836"/>
      <c r="C12" s="2836"/>
      <c r="D12" s="2836"/>
      <c r="E12" s="2836"/>
      <c r="F12" s="2836"/>
      <c r="G12" s="2836"/>
      <c r="H12" s="2836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</row>
    <row r="13" spans="1:24" s="272" customFormat="1" ht="34" customHeight="1" thickBot="1">
      <c r="A13" s="2830" t="s">
        <v>2480</v>
      </c>
      <c r="B13" s="2831"/>
      <c r="C13" s="2831"/>
      <c r="D13" s="2831"/>
      <c r="E13" s="2831"/>
      <c r="F13" s="2831"/>
      <c r="G13" s="2831"/>
      <c r="H13" s="2832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</row>
    <row r="14" spans="1:24" s="272" customFormat="1" ht="34" customHeight="1">
      <c r="A14" s="307"/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</row>
    <row r="15" spans="1:24" s="272" customFormat="1" ht="34" customHeight="1">
      <c r="A15" s="307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</row>
    <row r="16" spans="1:24" s="272" customFormat="1" ht="34" customHeight="1">
      <c r="A16" s="307"/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</row>
    <row r="17" spans="1:20" s="272" customFormat="1" ht="12.75" customHeight="1">
      <c r="A17" s="307"/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</row>
    <row r="18" spans="1:20" s="272" customFormat="1" ht="12.75" customHeight="1">
      <c r="A18" s="307"/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</row>
    <row r="19" spans="1:20" s="272" customFormat="1" ht="12.75" customHeight="1">
      <c r="A19" s="307"/>
      <c r="B19" s="307"/>
      <c r="C19" s="307"/>
      <c r="D19" s="307"/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</row>
    <row r="20" spans="1:20" s="272" customFormat="1" ht="12.75" customHeigh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</row>
    <row r="21" spans="1:20" s="272" customFormat="1" ht="12.75" customHeight="1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</row>
    <row r="22" spans="1:20" s="272" customFormat="1" ht="12.75" customHeight="1">
      <c r="A22" s="307"/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</row>
    <row r="23" spans="1:20" s="272" customFormat="1" ht="12.75" customHeight="1">
      <c r="A23" s="307"/>
      <c r="B23" s="307"/>
      <c r="C23" s="307"/>
      <c r="D23" s="307"/>
      <c r="E23" s="307"/>
      <c r="F23" s="307"/>
      <c r="G23" s="307"/>
      <c r="H23" s="307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307"/>
      <c r="T23" s="307"/>
    </row>
    <row r="24" spans="1:20" s="272" customFormat="1" ht="12.75" customHeight="1">
      <c r="A24" s="307"/>
      <c r="B24" s="307"/>
      <c r="C24" s="307"/>
      <c r="D24" s="307"/>
      <c r="E24" s="307"/>
      <c r="F24" s="307"/>
      <c r="G24" s="307"/>
      <c r="H24" s="307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307"/>
      <c r="T24" s="307"/>
    </row>
    <row r="25" spans="1:20" s="272" customFormat="1" ht="12.75" customHeight="1">
      <c r="A25" s="307"/>
      <c r="B25" s="307"/>
      <c r="C25" s="307"/>
      <c r="D25" s="307"/>
      <c r="E25" s="307"/>
      <c r="F25" s="307"/>
      <c r="G25" s="307"/>
      <c r="H25" s="307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307"/>
      <c r="T25" s="307"/>
    </row>
    <row r="26" spans="1:20" s="272" customFormat="1" ht="12.75" customHeight="1">
      <c r="A26" s="307"/>
      <c r="B26" s="307"/>
      <c r="C26" s="307"/>
      <c r="D26" s="307"/>
      <c r="E26" s="307"/>
      <c r="F26" s="307"/>
      <c r="G26" s="307"/>
      <c r="H26" s="307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307"/>
      <c r="T26" s="307"/>
    </row>
    <row r="27" spans="1:20" s="272" customFormat="1" ht="12.75" customHeight="1">
      <c r="A27" s="307"/>
      <c r="B27" s="307"/>
      <c r="C27" s="307"/>
      <c r="D27" s="307"/>
      <c r="E27" s="307"/>
      <c r="F27" s="307"/>
      <c r="G27" s="307"/>
      <c r="H27" s="307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307"/>
      <c r="T27" s="307"/>
    </row>
    <row r="28" spans="1:20" s="272" customFormat="1" ht="12.75" customHeight="1">
      <c r="A28" s="307"/>
      <c r="B28" s="307"/>
      <c r="C28" s="307"/>
      <c r="D28" s="307"/>
      <c r="E28" s="307"/>
      <c r="F28" s="307"/>
      <c r="G28" s="307"/>
      <c r="H28" s="307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307"/>
      <c r="T28" s="307"/>
    </row>
    <row r="29" spans="1:20" s="272" customFormat="1" ht="12.75" customHeight="1">
      <c r="A29" s="307"/>
      <c r="B29" s="307"/>
      <c r="C29" s="307"/>
      <c r="D29" s="307"/>
      <c r="E29" s="307"/>
      <c r="F29" s="307"/>
      <c r="G29" s="307"/>
      <c r="H29" s="307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307"/>
      <c r="T29" s="307"/>
    </row>
    <row r="30" spans="1:20" s="272" customFormat="1" ht="12.75" customHeight="1">
      <c r="A30" s="307"/>
      <c r="B30" s="307"/>
      <c r="C30" s="307"/>
      <c r="D30" s="307"/>
      <c r="E30" s="307"/>
      <c r="F30" s="307"/>
      <c r="G30" s="307"/>
      <c r="H30" s="307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307"/>
      <c r="T30" s="307"/>
    </row>
    <row r="31" spans="1:20" s="272" customFormat="1" ht="12.75" customHeight="1">
      <c r="A31" s="307"/>
      <c r="B31" s="307"/>
      <c r="C31" s="307"/>
      <c r="D31" s="307"/>
      <c r="E31" s="307"/>
      <c r="F31" s="307"/>
      <c r="G31" s="307"/>
      <c r="H31" s="307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307"/>
      <c r="T31" s="307"/>
    </row>
    <row r="32" spans="1:20" s="272" customFormat="1" ht="12.75" customHeight="1">
      <c r="A32" s="307"/>
      <c r="B32" s="307"/>
      <c r="C32" s="307"/>
      <c r="D32" s="307"/>
      <c r="E32" s="307"/>
      <c r="F32" s="307"/>
      <c r="G32" s="307"/>
      <c r="H32" s="307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307"/>
      <c r="T32" s="307"/>
    </row>
    <row r="33" spans="1:20" s="272" customFormat="1" ht="12.75" customHeight="1">
      <c r="A33" s="307"/>
      <c r="B33" s="307"/>
      <c r="C33" s="307"/>
      <c r="D33" s="307"/>
      <c r="E33" s="307"/>
      <c r="F33" s="307"/>
      <c r="G33" s="307"/>
      <c r="H33" s="307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307"/>
      <c r="T33" s="307"/>
    </row>
    <row r="34" spans="1:20" ht="12.7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ht="12.75" customHeight="1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ht="12.75" customHeight="1">
      <c r="A36" s="16"/>
      <c r="B36" s="16"/>
      <c r="C36" s="16"/>
      <c r="D36" s="16"/>
      <c r="E36" s="16"/>
      <c r="F36" s="16"/>
      <c r="G36" s="16"/>
      <c r="H36" s="16"/>
      <c r="S36" s="16"/>
      <c r="T36" s="16"/>
    </row>
    <row r="37" spans="1:20" ht="12.75" customHeight="1">
      <c r="A37" s="16"/>
      <c r="B37" s="16"/>
      <c r="C37" s="16"/>
      <c r="D37" s="16"/>
      <c r="E37" s="16"/>
      <c r="F37" s="16"/>
      <c r="G37" s="16"/>
      <c r="H37" s="16"/>
      <c r="S37" s="16"/>
      <c r="T37" s="16"/>
    </row>
    <row r="38" spans="1:20">
      <c r="A38" s="16"/>
      <c r="B38" s="16"/>
      <c r="C38" s="16"/>
      <c r="D38" s="16"/>
      <c r="E38" s="16"/>
      <c r="F38" s="16"/>
      <c r="G38" s="16"/>
      <c r="H38" s="16"/>
      <c r="S38" s="16"/>
      <c r="T38" s="16"/>
    </row>
  </sheetData>
  <mergeCells count="15">
    <mergeCell ref="I5:R5"/>
    <mergeCell ref="A9:H9"/>
    <mergeCell ref="A5:H5"/>
    <mergeCell ref="A6:H6"/>
    <mergeCell ref="A7:H7"/>
    <mergeCell ref="A8:H8"/>
    <mergeCell ref="I6:R6"/>
    <mergeCell ref="I7:R7"/>
    <mergeCell ref="I8:R8"/>
    <mergeCell ref="A13:H13"/>
    <mergeCell ref="A11:H11"/>
    <mergeCell ref="A12:H12"/>
    <mergeCell ref="I9:R9"/>
    <mergeCell ref="A10:H10"/>
    <mergeCell ref="I10:R10"/>
  </mergeCells>
  <phoneticPr fontId="0" type="noConversion"/>
  <hyperlinks>
    <hyperlink ref="A5:H5" location="'САМОРЕЗЫ- ШУРУПЫ'!R1C1" display="Саморезы - шурупы" xr:uid="{00000000-0004-0000-0400-000000000000}"/>
    <hyperlink ref="A6:H6" location="Анкеры!R1C1" display="Анкерная   техника" xr:uid="{00000000-0004-0000-0400-000001000000}"/>
    <hyperlink ref="A7:H7" location="'Кровельные саморезы'!R1C1" display="Кровельные   саморезы" xr:uid="{00000000-0004-0000-0400-000002000000}"/>
    <hyperlink ref="A8:H8" location="'Заклепки и заклепочники'!R1C1" display="Заклёпки   и   заклёпочники" xr:uid="{00000000-0004-0000-0400-000003000000}"/>
    <hyperlink ref="A9:H9" location="'Метрический крепеж'!R1C1" display="Метрический   крепёж" xr:uid="{00000000-0004-0000-0400-000004000000}"/>
    <hyperlink ref="A10:H10" location="Хомуты!R1C1" display="Хомуты" xr:uid="{00000000-0004-0000-0400-000005000000}"/>
    <hyperlink ref="A11:H11" location="Такелаж!R1C1" display="Такелаж" xr:uid="{00000000-0004-0000-0400-000006000000}"/>
    <hyperlink ref="A12:H12" location="ДЮБЕЛЯ!R1C1" display="Дюбельная   техника" xr:uid="{00000000-0004-0000-0400-000007000000}"/>
    <hyperlink ref="I6:P6" location="'Крепеж для электрики'!R1C1" display="Крепёж   для   электрики" xr:uid="{00000000-0004-0000-0400-000008000000}"/>
    <hyperlink ref="I7:P7" location="'Мебельная фурн.'!R1C1" display="Мебельная   фурнитура" xr:uid="{00000000-0004-0000-0400-000009000000}"/>
    <hyperlink ref="I8:P8" location="'Химический крепёж'!R1C1" display="Химический   крепёж" xr:uid="{00000000-0004-0000-0400-00000A000000}"/>
    <hyperlink ref="I9:P9" location="'Крепёж  KENNER'!R1C1" display="Крепёж  KENNER" xr:uid="{00000000-0004-0000-0400-00000B000000}"/>
    <hyperlink ref="I5:R5" location="ПЕРФОРАЦИЯ!R1C1" display="Перфорированный  крепёж" xr:uid="{00000000-0004-0000-0400-00000C000000}"/>
    <hyperlink ref="A13" location="Гвозди!R1C1" display="Гвозди " xr:uid="{00000000-0004-0000-0400-00000D000000}"/>
    <hyperlink ref="I10:R10" location="'Буры,Свёрла,Биты'!A1" display="Буры,Свёрла,Биты" xr:uid="{00000000-0004-0000-0400-00000E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3">
    <tabColor rgb="FFC00000"/>
  </sheetPr>
  <dimension ref="A1:M3501"/>
  <sheetViews>
    <sheetView workbookViewId="0">
      <pane xSplit="9" ySplit="1" topLeftCell="K2" activePane="bottomRight" state="frozen"/>
      <selection pane="topRight" activeCell="J1" sqref="J1"/>
      <selection pane="bottomLeft" activeCell="A2" sqref="A2"/>
      <selection pane="bottomRight" activeCell="A2735" sqref="A2735:H2762"/>
    </sheetView>
  </sheetViews>
  <sheetFormatPr defaultRowHeight="13"/>
  <cols>
    <col min="1" max="1" width="12.81640625" style="419" customWidth="1"/>
    <col min="2" max="2" width="13.81640625" style="419" customWidth="1"/>
    <col min="3" max="3" width="11.453125" style="1471" customWidth="1"/>
    <col min="4" max="4" width="13.81640625" style="26" customWidth="1"/>
    <col min="5" max="5" width="15.1796875" style="476" hidden="1" customWidth="1"/>
    <col min="6" max="6" width="21.1796875" style="477" customWidth="1"/>
    <col min="7" max="7" width="13" style="687" customWidth="1"/>
    <col min="8" max="8" width="12.81640625" customWidth="1"/>
    <col min="9" max="9" width="19.54296875" customWidth="1"/>
    <col min="10" max="10" width="14" hidden="1" customWidth="1"/>
    <col min="11" max="11" width="12.54296875" customWidth="1"/>
  </cols>
  <sheetData>
    <row r="1" spans="1:13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s="101" customFormat="1" ht="30">
      <c r="A2" s="2328" t="s">
        <v>666</v>
      </c>
      <c r="B2" s="2328"/>
      <c r="C2" s="2334"/>
      <c r="D2" s="2328"/>
      <c r="E2" s="2332"/>
      <c r="F2" s="2329"/>
      <c r="G2" s="2333"/>
      <c r="H2" s="2330"/>
      <c r="I2" s="2331"/>
    </row>
    <row r="3" spans="1:13" ht="13.5" thickBot="1">
      <c r="A3" s="1229"/>
      <c r="B3" s="1229"/>
      <c r="C3" s="1475"/>
      <c r="D3" s="29"/>
      <c r="E3" s="458"/>
      <c r="F3" s="459"/>
    </row>
    <row r="4" spans="1:13" ht="18">
      <c r="A4" s="1909"/>
      <c r="B4" s="1910" t="s">
        <v>494</v>
      </c>
      <c r="C4" s="1962"/>
      <c r="D4" s="69"/>
      <c r="E4" s="460"/>
      <c r="F4" s="461"/>
      <c r="G4" s="688"/>
      <c r="H4" s="128"/>
      <c r="I4" s="68"/>
    </row>
    <row r="5" spans="1:13" ht="18">
      <c r="A5" s="1911"/>
      <c r="B5" s="1912" t="s">
        <v>3065</v>
      </c>
      <c r="C5" s="1475"/>
      <c r="D5" s="131"/>
      <c r="E5" s="462"/>
      <c r="F5" s="426"/>
      <c r="G5" s="266"/>
      <c r="H5" s="16"/>
      <c r="I5" s="132"/>
    </row>
    <row r="6" spans="1:13">
      <c r="A6" s="1911"/>
      <c r="B6" s="1229"/>
      <c r="C6" s="1475"/>
      <c r="D6" s="70"/>
      <c r="E6" s="464"/>
      <c r="F6" s="465"/>
      <c r="G6" s="689"/>
      <c r="H6" s="16"/>
      <c r="I6" s="132"/>
    </row>
    <row r="7" spans="1:13">
      <c r="A7" s="1911"/>
      <c r="B7" s="1229"/>
      <c r="C7" s="1475"/>
      <c r="D7" s="70"/>
      <c r="E7" s="464"/>
      <c r="F7" s="465"/>
      <c r="G7" s="689"/>
      <c r="H7" s="16"/>
      <c r="I7" s="132"/>
    </row>
    <row r="8" spans="1:13">
      <c r="A8" s="1911"/>
      <c r="B8" s="1229"/>
      <c r="C8" s="1475"/>
      <c r="D8" s="70"/>
      <c r="E8" s="464"/>
      <c r="F8" s="465"/>
      <c r="G8" s="689"/>
      <c r="H8" s="16"/>
      <c r="I8" s="132"/>
    </row>
    <row r="9" spans="1:13" ht="16" thickBot="1">
      <c r="A9" s="1913" t="s">
        <v>6698</v>
      </c>
      <c r="B9" s="1914"/>
      <c r="C9" s="1931"/>
      <c r="D9" s="72"/>
      <c r="E9" s="466"/>
      <c r="F9" s="467"/>
      <c r="G9" s="690"/>
      <c r="H9" s="136"/>
      <c r="I9" s="137"/>
    </row>
    <row r="10" spans="1:13" ht="38.25" customHeight="1">
      <c r="A10" s="2876" t="s">
        <v>1013</v>
      </c>
      <c r="B10" s="2878" t="s">
        <v>1014</v>
      </c>
      <c r="C10" s="2285" t="s">
        <v>665</v>
      </c>
      <c r="D10" s="153" t="s">
        <v>2923</v>
      </c>
      <c r="E10" s="468" t="s">
        <v>10276</v>
      </c>
      <c r="F10" s="469" t="s">
        <v>2578</v>
      </c>
      <c r="G10" s="2870" t="s">
        <v>2427</v>
      </c>
      <c r="H10" s="2868" t="s">
        <v>493</v>
      </c>
      <c r="I10" s="2874" t="s">
        <v>4003</v>
      </c>
    </row>
    <row r="11" spans="1:13" ht="16" customHeight="1" thickBot="1">
      <c r="A11" s="2877"/>
      <c r="B11" s="2879"/>
      <c r="C11" s="2286" t="s">
        <v>3419</v>
      </c>
      <c r="D11" s="313" t="s">
        <v>2428</v>
      </c>
      <c r="E11" s="470" t="s">
        <v>264</v>
      </c>
      <c r="F11" s="475">
        <f>'Заказ, cкидки и курсы валют'!$I$12</f>
        <v>0</v>
      </c>
      <c r="G11" s="2871"/>
      <c r="H11" s="2869"/>
      <c r="I11" s="2875"/>
    </row>
    <row r="12" spans="1:13" ht="13.5" customHeight="1">
      <c r="A12" s="936" t="s">
        <v>2337</v>
      </c>
      <c r="B12" s="1411" t="s">
        <v>104</v>
      </c>
      <c r="C12" s="2287">
        <v>0.8</v>
      </c>
      <c r="D12" s="309">
        <v>28000</v>
      </c>
      <c r="E12" s="530">
        <v>25.94</v>
      </c>
      <c r="F12" s="874">
        <f>ROUND(E12*(1-$F$11),2)</f>
        <v>25.94</v>
      </c>
      <c r="G12" s="780">
        <f>'Заказ, cкидки и курсы валют'!$J$23*F12</f>
        <v>298.31</v>
      </c>
      <c r="H12" s="310">
        <f>ROUND((D12/1000)*G12,2)</f>
        <v>8352.68</v>
      </c>
      <c r="I12" s="311"/>
    </row>
    <row r="13" spans="1:13" ht="13.5" customHeight="1">
      <c r="A13" s="934" t="s">
        <v>2338</v>
      </c>
      <c r="B13" s="1006" t="s">
        <v>105</v>
      </c>
      <c r="C13" s="2287">
        <v>0.87</v>
      </c>
      <c r="D13" s="95">
        <v>22000</v>
      </c>
      <c r="E13" s="530">
        <v>27.31</v>
      </c>
      <c r="F13" s="875">
        <f t="shared" ref="F13:F31" si="0">ROUND(E13*(1-$F$11),2)</f>
        <v>27.31</v>
      </c>
      <c r="G13" s="691">
        <f>'Заказ, cкидки и курсы валют'!$J$23*F13</f>
        <v>314.065</v>
      </c>
      <c r="H13" s="96">
        <f t="shared" ref="H13:H31" si="1">ROUND((D13/1000)*G13,2)</f>
        <v>6909.43</v>
      </c>
      <c r="I13" s="139"/>
    </row>
    <row r="14" spans="1:13" ht="13.5" customHeight="1">
      <c r="A14" s="934" t="s">
        <v>2339</v>
      </c>
      <c r="B14" s="1006" t="s">
        <v>106</v>
      </c>
      <c r="C14" s="2287">
        <v>1.04</v>
      </c>
      <c r="D14" s="95">
        <v>15000</v>
      </c>
      <c r="E14" s="530">
        <v>34.630000000000003</v>
      </c>
      <c r="F14" s="875">
        <f t="shared" si="0"/>
        <v>34.630000000000003</v>
      </c>
      <c r="G14" s="691">
        <f>'Заказ, cкидки и курсы валют'!$J$23*F14</f>
        <v>398.245</v>
      </c>
      <c r="H14" s="96">
        <f t="shared" si="1"/>
        <v>5973.68</v>
      </c>
      <c r="I14" s="139"/>
    </row>
    <row r="15" spans="1:13" ht="13.5" customHeight="1">
      <c r="A15" s="934" t="s">
        <v>2340</v>
      </c>
      <c r="B15" s="1006" t="s">
        <v>107</v>
      </c>
      <c r="C15" s="2287">
        <v>1.34</v>
      </c>
      <c r="D15" s="95">
        <v>12000</v>
      </c>
      <c r="E15" s="530">
        <v>41.32</v>
      </c>
      <c r="F15" s="875">
        <f t="shared" si="0"/>
        <v>41.32</v>
      </c>
      <c r="G15" s="691">
        <f>'Заказ, cкидки и курсы валют'!$J$23*F15</f>
        <v>475.18</v>
      </c>
      <c r="H15" s="96">
        <f t="shared" si="1"/>
        <v>5702.16</v>
      </c>
      <c r="I15" s="139"/>
    </row>
    <row r="16" spans="1:13" ht="13.5" customHeight="1">
      <c r="A16" s="934" t="s">
        <v>2341</v>
      </c>
      <c r="B16" s="1006" t="s">
        <v>108</v>
      </c>
      <c r="C16" s="2287">
        <v>1.43</v>
      </c>
      <c r="D16" s="95">
        <v>11000</v>
      </c>
      <c r="E16" s="530">
        <v>44.47</v>
      </c>
      <c r="F16" s="875">
        <f t="shared" si="0"/>
        <v>44.47</v>
      </c>
      <c r="G16" s="691">
        <f>'Заказ, cкидки и курсы валют'!$J$23*F16</f>
        <v>511.40499999999997</v>
      </c>
      <c r="H16" s="96">
        <f t="shared" si="1"/>
        <v>5625.46</v>
      </c>
      <c r="I16" s="139"/>
    </row>
    <row r="17" spans="1:9" ht="13.5" customHeight="1">
      <c r="A17" s="934" t="s">
        <v>2342</v>
      </c>
      <c r="B17" s="1006" t="s">
        <v>109</v>
      </c>
      <c r="C17" s="2287">
        <v>1.65</v>
      </c>
      <c r="D17" s="95">
        <v>8000</v>
      </c>
      <c r="E17" s="530">
        <v>51.34</v>
      </c>
      <c r="F17" s="875">
        <f t="shared" si="0"/>
        <v>51.34</v>
      </c>
      <c r="G17" s="691">
        <f>'Заказ, cкидки и курсы валют'!$J$23*F17</f>
        <v>590.41000000000008</v>
      </c>
      <c r="H17" s="96">
        <f t="shared" si="1"/>
        <v>4723.28</v>
      </c>
      <c r="I17" s="139"/>
    </row>
    <row r="18" spans="1:9" ht="13.5" customHeight="1">
      <c r="A18" s="934" t="s">
        <v>2343</v>
      </c>
      <c r="B18" s="1006" t="s">
        <v>110</v>
      </c>
      <c r="C18" s="2287">
        <v>1.77</v>
      </c>
      <c r="D18" s="95">
        <v>7000</v>
      </c>
      <c r="E18" s="530">
        <v>55.06</v>
      </c>
      <c r="F18" s="875">
        <f t="shared" si="0"/>
        <v>55.06</v>
      </c>
      <c r="G18" s="691">
        <f>'Заказ, cкидки и курсы валют'!$J$23*F18</f>
        <v>633.19000000000005</v>
      </c>
      <c r="H18" s="96">
        <f t="shared" si="1"/>
        <v>4432.33</v>
      </c>
      <c r="I18" s="139"/>
    </row>
    <row r="19" spans="1:9" ht="13.5" customHeight="1">
      <c r="A19" s="934" t="s">
        <v>2344</v>
      </c>
      <c r="B19" s="1006" t="s">
        <v>111</v>
      </c>
      <c r="C19" s="2287">
        <v>2.06</v>
      </c>
      <c r="D19" s="95">
        <v>5500</v>
      </c>
      <c r="E19" s="530">
        <v>62.58</v>
      </c>
      <c r="F19" s="875">
        <f t="shared" si="0"/>
        <v>62.58</v>
      </c>
      <c r="G19" s="691">
        <f>'Заказ, cкидки и курсы валют'!$J$23*F19</f>
        <v>719.67</v>
      </c>
      <c r="H19" s="96">
        <f t="shared" si="1"/>
        <v>3958.19</v>
      </c>
      <c r="I19" s="139"/>
    </row>
    <row r="20" spans="1:9" ht="13.5" customHeight="1">
      <c r="A20" s="934" t="s">
        <v>2345</v>
      </c>
      <c r="B20" s="1006" t="s">
        <v>112</v>
      </c>
      <c r="C20" s="2287">
        <v>2.17</v>
      </c>
      <c r="D20" s="95">
        <v>5000</v>
      </c>
      <c r="E20" s="530">
        <v>73.41</v>
      </c>
      <c r="F20" s="875">
        <f t="shared" si="0"/>
        <v>73.41</v>
      </c>
      <c r="G20" s="691">
        <f>'Заказ, cкидки и курсы валют'!$J$23*F20</f>
        <v>844.21499999999992</v>
      </c>
      <c r="H20" s="96">
        <f t="shared" si="1"/>
        <v>4221.08</v>
      </c>
      <c r="I20" s="139"/>
    </row>
    <row r="21" spans="1:9" ht="13.5" customHeight="1">
      <c r="A21" s="934" t="s">
        <v>2346</v>
      </c>
      <c r="B21" s="1006" t="s">
        <v>113</v>
      </c>
      <c r="C21" s="2287">
        <v>2.64</v>
      </c>
      <c r="D21" s="95">
        <v>4000</v>
      </c>
      <c r="E21" s="530">
        <v>87.69</v>
      </c>
      <c r="F21" s="875">
        <f t="shared" si="0"/>
        <v>87.69</v>
      </c>
      <c r="G21" s="691">
        <f>'Заказ, cкидки и курсы валют'!$J$23*F21</f>
        <v>1008.4349999999999</v>
      </c>
      <c r="H21" s="96">
        <f t="shared" si="1"/>
        <v>4033.74</v>
      </c>
      <c r="I21" s="139"/>
    </row>
    <row r="22" spans="1:9" ht="13.5" customHeight="1">
      <c r="A22" s="934" t="s">
        <v>667</v>
      </c>
      <c r="B22" s="1006" t="s">
        <v>3114</v>
      </c>
      <c r="C22" s="2287">
        <v>2.8</v>
      </c>
      <c r="D22" s="97">
        <v>3500</v>
      </c>
      <c r="E22" s="530">
        <v>88.61</v>
      </c>
      <c r="F22" s="875">
        <f t="shared" si="0"/>
        <v>88.61</v>
      </c>
      <c r="G22" s="691">
        <f>'Заказ, cкидки и курсы валют'!$J$23*F22</f>
        <v>1019.015</v>
      </c>
      <c r="H22" s="96">
        <f t="shared" si="1"/>
        <v>3566.55</v>
      </c>
      <c r="I22" s="139"/>
    </row>
    <row r="23" spans="1:9" ht="13.5" customHeight="1">
      <c r="A23" s="934" t="s">
        <v>668</v>
      </c>
      <c r="B23" s="1006" t="s">
        <v>114</v>
      </c>
      <c r="C23" s="2287">
        <v>3.14</v>
      </c>
      <c r="D23" s="95">
        <v>3000</v>
      </c>
      <c r="E23" s="530">
        <v>103.11</v>
      </c>
      <c r="F23" s="875">
        <f t="shared" si="0"/>
        <v>103.11</v>
      </c>
      <c r="G23" s="691">
        <f>'Заказ, cкидки и курсы валют'!$J$23*F23</f>
        <v>1185.7650000000001</v>
      </c>
      <c r="H23" s="96">
        <f t="shared" si="1"/>
        <v>3557.3</v>
      </c>
      <c r="I23" s="139"/>
    </row>
    <row r="24" spans="1:9" ht="13.5" customHeight="1">
      <c r="A24" s="934" t="s">
        <v>2347</v>
      </c>
      <c r="B24" s="1006" t="s">
        <v>115</v>
      </c>
      <c r="C24" s="2288">
        <v>3.49</v>
      </c>
      <c r="D24" s="95">
        <v>2500</v>
      </c>
      <c r="E24" s="530">
        <v>108.69</v>
      </c>
      <c r="F24" s="875">
        <f t="shared" si="0"/>
        <v>108.69</v>
      </c>
      <c r="G24" s="691">
        <f>'Заказ, cкидки и курсы валют'!$J$23*F24</f>
        <v>1249.9349999999999</v>
      </c>
      <c r="H24" s="96">
        <f t="shared" si="1"/>
        <v>3124.84</v>
      </c>
      <c r="I24" s="139"/>
    </row>
    <row r="25" spans="1:9" ht="13.5" customHeight="1">
      <c r="A25" s="934" t="s">
        <v>669</v>
      </c>
      <c r="B25" s="1006" t="s">
        <v>3121</v>
      </c>
      <c r="C25" s="2287">
        <v>4.13</v>
      </c>
      <c r="D25" s="95">
        <v>2000</v>
      </c>
      <c r="E25" s="530">
        <v>131.18</v>
      </c>
      <c r="F25" s="875">
        <f t="shared" si="0"/>
        <v>131.18</v>
      </c>
      <c r="G25" s="691">
        <f>'Заказ, cкидки и курсы валют'!$J$23*F25</f>
        <v>1508.5700000000002</v>
      </c>
      <c r="H25" s="96">
        <f t="shared" si="1"/>
        <v>3017.14</v>
      </c>
      <c r="I25" s="139"/>
    </row>
    <row r="26" spans="1:9" ht="13.5" customHeight="1">
      <c r="A26" s="1915" t="s">
        <v>670</v>
      </c>
      <c r="B26" s="1006" t="s">
        <v>116</v>
      </c>
      <c r="C26" s="2287">
        <v>5.04</v>
      </c>
      <c r="D26" s="97">
        <v>1800</v>
      </c>
      <c r="E26" s="530">
        <v>173.08</v>
      </c>
      <c r="F26" s="875">
        <f t="shared" si="0"/>
        <v>173.08</v>
      </c>
      <c r="G26" s="691">
        <f>'Заказ, cкидки и курсы валют'!$J$23*F26</f>
        <v>1990.42</v>
      </c>
      <c r="H26" s="96">
        <f t="shared" si="1"/>
        <v>3582.76</v>
      </c>
      <c r="I26" s="139"/>
    </row>
    <row r="27" spans="1:9" ht="13.5" customHeight="1">
      <c r="A27" s="934" t="s">
        <v>2348</v>
      </c>
      <c r="B27" s="1006" t="s">
        <v>117</v>
      </c>
      <c r="C27" s="2287">
        <v>5.58</v>
      </c>
      <c r="D27" s="95">
        <v>1500</v>
      </c>
      <c r="E27" s="530">
        <v>184.75</v>
      </c>
      <c r="F27" s="875">
        <f t="shared" si="0"/>
        <v>184.75</v>
      </c>
      <c r="G27" s="691">
        <f>'Заказ, cкидки и курсы валют'!$J$23*F27</f>
        <v>2124.625</v>
      </c>
      <c r="H27" s="96">
        <f t="shared" si="1"/>
        <v>3186.94</v>
      </c>
      <c r="I27" s="139"/>
    </row>
    <row r="28" spans="1:9" ht="13.5" customHeight="1">
      <c r="A28" s="934" t="s">
        <v>2349</v>
      </c>
      <c r="B28" s="1006" t="s">
        <v>118</v>
      </c>
      <c r="C28" s="2287">
        <v>6.08</v>
      </c>
      <c r="D28" s="95">
        <v>1500</v>
      </c>
      <c r="E28" s="530">
        <v>201.39</v>
      </c>
      <c r="F28" s="875">
        <f t="shared" si="0"/>
        <v>201.39</v>
      </c>
      <c r="G28" s="691">
        <f>'Заказ, cкидки и курсы валют'!$J$23*F28</f>
        <v>2315.9849999999997</v>
      </c>
      <c r="H28" s="96">
        <f t="shared" si="1"/>
        <v>3473.98</v>
      </c>
      <c r="I28" s="139"/>
    </row>
    <row r="29" spans="1:9" ht="13.5" customHeight="1">
      <c r="A29" s="1028" t="s">
        <v>2350</v>
      </c>
      <c r="B29" s="1006" t="s">
        <v>3764</v>
      </c>
      <c r="C29" s="2250">
        <v>7.31</v>
      </c>
      <c r="D29" s="95">
        <v>1500</v>
      </c>
      <c r="E29" s="530">
        <v>256.89</v>
      </c>
      <c r="F29" s="875">
        <f t="shared" si="0"/>
        <v>256.89</v>
      </c>
      <c r="G29" s="691">
        <f>'Заказ, cкидки и курсы валют'!$J$23*F29</f>
        <v>2954.2349999999997</v>
      </c>
      <c r="H29" s="96">
        <f t="shared" si="1"/>
        <v>4431.3500000000004</v>
      </c>
      <c r="I29" s="139"/>
    </row>
    <row r="30" spans="1:9" ht="13.5" customHeight="1">
      <c r="A30" s="934" t="s">
        <v>2351</v>
      </c>
      <c r="B30" s="1006" t="s">
        <v>119</v>
      </c>
      <c r="C30" s="2287">
        <v>7.71</v>
      </c>
      <c r="D30" s="95">
        <v>1500</v>
      </c>
      <c r="E30" s="530">
        <v>288.92</v>
      </c>
      <c r="F30" s="875">
        <f t="shared" si="0"/>
        <v>288.92</v>
      </c>
      <c r="G30" s="691">
        <f>'Заказ, cкидки и курсы валют'!$J$23*F30</f>
        <v>3322.5800000000004</v>
      </c>
      <c r="H30" s="96">
        <f t="shared" si="1"/>
        <v>4983.87</v>
      </c>
      <c r="I30" s="139"/>
    </row>
    <row r="31" spans="1:9" ht="13.5" customHeight="1" thickBot="1">
      <c r="A31" s="935" t="s">
        <v>2352</v>
      </c>
      <c r="B31" s="1009" t="s">
        <v>120</v>
      </c>
      <c r="C31" s="2287">
        <v>9.18</v>
      </c>
      <c r="D31" s="141">
        <v>1200</v>
      </c>
      <c r="E31" s="530">
        <v>323.43</v>
      </c>
      <c r="F31" s="876">
        <f t="shared" si="0"/>
        <v>323.43</v>
      </c>
      <c r="G31" s="776">
        <f>'Заказ, cкидки и курсы валют'!$J$23*F31</f>
        <v>3719.4450000000002</v>
      </c>
      <c r="H31" s="142">
        <f t="shared" si="1"/>
        <v>4463.33</v>
      </c>
      <c r="I31" s="143"/>
    </row>
    <row r="32" spans="1:9" ht="16.5" customHeight="1" thickBot="1">
      <c r="A32" s="1916"/>
      <c r="B32" s="1917"/>
      <c r="C32" s="2265"/>
      <c r="D32" s="59"/>
      <c r="E32" s="420"/>
      <c r="F32" s="448"/>
      <c r="G32" s="692"/>
      <c r="I32" s="13"/>
    </row>
    <row r="33" spans="1:10" ht="16.5" customHeight="1">
      <c r="A33" s="1909"/>
      <c r="B33" s="1910" t="s">
        <v>494</v>
      </c>
      <c r="C33" s="1962"/>
      <c r="D33" s="69"/>
      <c r="E33" s="460"/>
      <c r="F33" s="461"/>
      <c r="G33" s="688"/>
      <c r="H33" s="128"/>
      <c r="I33" s="68"/>
    </row>
    <row r="34" spans="1:10" ht="17.25" customHeight="1">
      <c r="A34" s="1911"/>
      <c r="B34" s="1912" t="s">
        <v>3065</v>
      </c>
      <c r="C34" s="1475"/>
      <c r="D34" s="131"/>
      <c r="E34" s="462"/>
      <c r="F34" s="426"/>
      <c r="G34" s="266"/>
      <c r="H34" s="16"/>
      <c r="I34" s="132"/>
    </row>
    <row r="35" spans="1:10" ht="11.25" customHeight="1">
      <c r="A35" s="1911"/>
      <c r="B35" s="1229"/>
      <c r="C35" s="1475"/>
      <c r="D35" s="70"/>
      <c r="E35" s="464"/>
      <c r="F35" s="465"/>
      <c r="G35" s="689"/>
      <c r="H35" s="16"/>
      <c r="I35" s="132"/>
    </row>
    <row r="36" spans="1:10" ht="11.25" customHeight="1">
      <c r="A36" s="1911"/>
      <c r="B36" s="1229"/>
      <c r="C36" s="1475"/>
      <c r="D36" s="70"/>
      <c r="E36" s="464"/>
      <c r="F36" s="465"/>
      <c r="G36" s="689"/>
      <c r="H36" s="16"/>
      <c r="I36" s="132"/>
    </row>
    <row r="37" spans="1:10" ht="11.25" customHeight="1">
      <c r="A37" s="1911"/>
      <c r="B37" s="1229"/>
      <c r="C37" s="1475"/>
      <c r="D37" s="70"/>
      <c r="E37" s="464"/>
      <c r="F37" s="465"/>
      <c r="G37" s="689"/>
      <c r="H37" s="16"/>
      <c r="I37" s="132"/>
    </row>
    <row r="38" spans="1:10" ht="16.5" customHeight="1" thickBot="1">
      <c r="A38" s="1918" t="s">
        <v>6697</v>
      </c>
      <c r="B38" s="1919"/>
      <c r="C38" s="2289"/>
      <c r="D38" s="162"/>
      <c r="E38" s="466"/>
      <c r="F38" s="467"/>
      <c r="G38" s="690"/>
      <c r="H38" s="136"/>
      <c r="I38" s="137"/>
    </row>
    <row r="39" spans="1:10" ht="36" customHeight="1">
      <c r="A39" s="2876" t="s">
        <v>1013</v>
      </c>
      <c r="B39" s="2878" t="s">
        <v>1014</v>
      </c>
      <c r="C39" s="2285" t="s">
        <v>665</v>
      </c>
      <c r="D39" s="153" t="s">
        <v>2923</v>
      </c>
      <c r="E39" s="468" t="s">
        <v>10276</v>
      </c>
      <c r="F39" s="479" t="s">
        <v>2578</v>
      </c>
      <c r="G39" s="2870" t="s">
        <v>2427</v>
      </c>
      <c r="H39" s="2868" t="s">
        <v>493</v>
      </c>
      <c r="I39" s="2874" t="s">
        <v>4003</v>
      </c>
      <c r="J39" s="2868" t="s">
        <v>11229</v>
      </c>
    </row>
    <row r="40" spans="1:10" ht="23.5" customHeight="1" thickBot="1">
      <c r="A40" s="2877"/>
      <c r="B40" s="2879"/>
      <c r="C40" s="2286" t="s">
        <v>3419</v>
      </c>
      <c r="D40" s="313" t="s">
        <v>2428</v>
      </c>
      <c r="E40" s="470" t="s">
        <v>264</v>
      </c>
      <c r="F40" s="475">
        <f>'Заказ, cкидки и курсы валют'!$I$12</f>
        <v>0</v>
      </c>
      <c r="G40" s="2872"/>
      <c r="H40" s="2873"/>
      <c r="I40" s="2875"/>
      <c r="J40" s="2873"/>
    </row>
    <row r="41" spans="1:10" ht="12.75" customHeight="1" thickBot="1">
      <c r="A41" s="936" t="s">
        <v>2353</v>
      </c>
      <c r="B41" s="1411" t="s">
        <v>104</v>
      </c>
      <c r="C41" s="2287">
        <v>0.8</v>
      </c>
      <c r="D41" s="309">
        <v>1500</v>
      </c>
      <c r="E41" s="1536">
        <f>E12*1.2</f>
        <v>31.128</v>
      </c>
      <c r="F41" s="2062">
        <f>ROUND(E41*(1-$F$11),2)</f>
        <v>31.13</v>
      </c>
      <c r="G41" s="691">
        <f>H41/D41*1000</f>
        <v>357.97333333333336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536.96</v>
      </c>
      <c r="I41" s="745"/>
      <c r="J41" s="96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644.35</v>
      </c>
    </row>
    <row r="42" spans="1:10" ht="13.5" customHeight="1" thickBot="1">
      <c r="A42" s="934" t="s">
        <v>2354</v>
      </c>
      <c r="B42" s="1006" t="s">
        <v>105</v>
      </c>
      <c r="C42" s="2287">
        <v>0.87</v>
      </c>
      <c r="D42" s="95">
        <v>1500</v>
      </c>
      <c r="E42" s="1537">
        <f t="shared" ref="E42:E59" si="2">E13*1.2</f>
        <v>32.771999999999998</v>
      </c>
      <c r="F42" s="2063">
        <f t="shared" ref="F42:F60" si="3">ROUND(E42*(1-$F$11),2)</f>
        <v>32.770000000000003</v>
      </c>
      <c r="G42" s="691">
        <f t="shared" ref="G42:G60" si="4">H42/D42*1000</f>
        <v>376.88000000000005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565.32000000000005</v>
      </c>
      <c r="I42" s="746"/>
      <c r="J42" s="96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610.54999999999995</v>
      </c>
    </row>
    <row r="43" spans="1:10" ht="12.75" customHeight="1" thickBot="1">
      <c r="A43" s="934" t="s">
        <v>2355</v>
      </c>
      <c r="B43" s="1006" t="s">
        <v>106</v>
      </c>
      <c r="C43" s="2287">
        <v>1.04</v>
      </c>
      <c r="D43" s="95">
        <v>1000</v>
      </c>
      <c r="E43" s="1537">
        <f t="shared" si="2"/>
        <v>41.556000000000004</v>
      </c>
      <c r="F43" s="2063">
        <f t="shared" si="3"/>
        <v>41.56</v>
      </c>
      <c r="G43" s="691">
        <f t="shared" si="4"/>
        <v>477.89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477.89</v>
      </c>
      <c r="I43" s="746"/>
      <c r="J43" s="96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573.47</v>
      </c>
    </row>
    <row r="44" spans="1:10" ht="13.5" customHeight="1" thickBot="1">
      <c r="A44" s="934" t="s">
        <v>2356</v>
      </c>
      <c r="B44" s="1006" t="s">
        <v>107</v>
      </c>
      <c r="C44" s="2287">
        <v>1.34</v>
      </c>
      <c r="D44" s="95">
        <v>1000</v>
      </c>
      <c r="E44" s="1537">
        <f t="shared" si="2"/>
        <v>49.583999999999996</v>
      </c>
      <c r="F44" s="2063">
        <f t="shared" si="3"/>
        <v>49.58</v>
      </c>
      <c r="G44" s="691">
        <f t="shared" si="4"/>
        <v>570.22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570.22</v>
      </c>
      <c r="I44" s="746"/>
      <c r="J44" s="96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615.84</v>
      </c>
    </row>
    <row r="45" spans="1:10" ht="13.5" customHeight="1" thickBot="1">
      <c r="A45" s="934" t="s">
        <v>2357</v>
      </c>
      <c r="B45" s="1006" t="s">
        <v>108</v>
      </c>
      <c r="C45" s="2287">
        <v>1.43</v>
      </c>
      <c r="D45" s="95">
        <v>800</v>
      </c>
      <c r="E45" s="1537">
        <f t="shared" si="2"/>
        <v>53.363999999999997</v>
      </c>
      <c r="F45" s="2063">
        <f t="shared" si="3"/>
        <v>53.36</v>
      </c>
      <c r="G45" s="691">
        <f t="shared" si="4"/>
        <v>613.68749999999989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490.95</v>
      </c>
      <c r="I45" s="746"/>
      <c r="J45" s="96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589.14</v>
      </c>
    </row>
    <row r="46" spans="1:10" ht="12.75" customHeight="1" thickBot="1">
      <c r="A46" s="934" t="s">
        <v>2358</v>
      </c>
      <c r="B46" s="1006" t="s">
        <v>109</v>
      </c>
      <c r="C46" s="2287">
        <v>1.65</v>
      </c>
      <c r="D46" s="95">
        <v>500</v>
      </c>
      <c r="E46" s="1537">
        <f t="shared" si="2"/>
        <v>61.608000000000004</v>
      </c>
      <c r="F46" s="2063">
        <f t="shared" si="3"/>
        <v>61.61</v>
      </c>
      <c r="G46" s="691">
        <f t="shared" si="4"/>
        <v>774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746"/>
      <c r="J46" s="96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2.75" customHeight="1" thickBot="1">
      <c r="A47" s="934" t="s">
        <v>2359</v>
      </c>
      <c r="B47" s="1006" t="s">
        <v>110</v>
      </c>
      <c r="C47" s="2287">
        <v>1.77</v>
      </c>
      <c r="D47" s="95">
        <v>500</v>
      </c>
      <c r="E47" s="1537">
        <f t="shared" si="2"/>
        <v>66.072000000000003</v>
      </c>
      <c r="F47" s="2063">
        <f t="shared" si="3"/>
        <v>66.069999999999993</v>
      </c>
      <c r="G47" s="691">
        <f t="shared" si="4"/>
        <v>774</v>
      </c>
      <c r="H47" s="659">
        <f>ROUND(IF('Заказ, cкидки и курсы валют'!$J$23*E47/1000*D47&lt;387,387,'Заказ, cкидки и курсы валют'!$J$23*E47/1000*D47)*(1-'Заказ, cкидки и курсы валют'!$I$12),2)</f>
        <v>387</v>
      </c>
      <c r="I47" s="746"/>
      <c r="J47" s="96">
        <f>ROUND(IF(H47&lt;'Заказ, cкидки и курсы валют'!$B$39,H47*0.54*100/(100-'Заказ, cкидки и курсы валют'!$C$39),IF(H47&lt;'Заказ, cкидки и курсы валют'!$B$40,H47*0.54*100/(100-'Заказ, cкидки и курсы валют'!$C$40),IF(H47&lt;'Заказ, cкидки и курсы валют'!$B$41,H47*0.54*100/(100-'Заказ, cкидки и курсы валют'!$C$41),IF(H47&lt;'Заказ, cкидки и курсы валют'!$B$42,H47*0.54*100/(100-'Заказ, cкидки и курсы валют'!$C$42),IF(H47&lt;'Заказ, cкидки и курсы валют'!$B$43,H47*0.54*100/(100-'Заказ, cкидки и курсы валют'!$C$43),H47))))),2)</f>
        <v>464.4</v>
      </c>
    </row>
    <row r="48" spans="1:10" ht="12.75" customHeight="1" thickBot="1">
      <c r="A48" s="934" t="s">
        <v>2360</v>
      </c>
      <c r="B48" s="1006" t="s">
        <v>111</v>
      </c>
      <c r="C48" s="2287">
        <v>2.06</v>
      </c>
      <c r="D48" s="95">
        <v>400</v>
      </c>
      <c r="E48" s="1537">
        <f t="shared" si="2"/>
        <v>75.095999999999989</v>
      </c>
      <c r="F48" s="2063">
        <f t="shared" si="3"/>
        <v>75.099999999999994</v>
      </c>
      <c r="G48" s="691">
        <f t="shared" si="4"/>
        <v>967.5</v>
      </c>
      <c r="H48" s="659">
        <f>ROUND(IF('Заказ, cкидки и курсы валют'!$J$23*E48/1000*D48&lt;387,387,'Заказ, cкидки и курсы валют'!$J$23*E48/1000*D48)*(1-'Заказ, cкидки и курсы валют'!$I$12),2)</f>
        <v>387</v>
      </c>
      <c r="I48" s="746"/>
      <c r="J48" s="96">
        <f>ROUND(IF(H48&lt;'Заказ, cкидки и курсы валют'!$B$39,H48*0.54*100/(100-'Заказ, cкидки и курсы валют'!$C$39),IF(H48&lt;'Заказ, cкидки и курсы валют'!$B$40,H48*0.54*100/(100-'Заказ, cкидки и курсы валют'!$C$40),IF(H48&lt;'Заказ, cкидки и курсы валют'!$B$41,H48*0.54*100/(100-'Заказ, cкидки и курсы валют'!$C$41),IF(H48&lt;'Заказ, cкидки и курсы валют'!$B$42,H48*0.54*100/(100-'Заказ, cкидки и курсы валют'!$C$42),IF(H48&lt;'Заказ, cкидки и курсы валют'!$B$43,H48*0.54*100/(100-'Заказ, cкидки и курсы валют'!$C$43),H48))))),2)</f>
        <v>464.4</v>
      </c>
    </row>
    <row r="49" spans="1:10" ht="12.75" customHeight="1" thickBot="1">
      <c r="A49" s="934" t="s">
        <v>2361</v>
      </c>
      <c r="B49" s="1006" t="s">
        <v>112</v>
      </c>
      <c r="C49" s="2287">
        <v>2.17</v>
      </c>
      <c r="D49" s="95">
        <v>350</v>
      </c>
      <c r="E49" s="1537">
        <f t="shared" si="2"/>
        <v>88.091999999999999</v>
      </c>
      <c r="F49" s="2063">
        <f t="shared" si="3"/>
        <v>88.09</v>
      </c>
      <c r="G49" s="691">
        <f t="shared" si="4"/>
        <v>1105.7142857142856</v>
      </c>
      <c r="H49" s="659">
        <f>ROUND(IF('Заказ, cкидки и курсы валют'!$J$23*E49/1000*D49&lt;387,387,'Заказ, cкидки и курсы валют'!$J$23*E49/1000*D49)*(1-'Заказ, cкидки и курсы валют'!$I$12),2)</f>
        <v>387</v>
      </c>
      <c r="I49" s="746"/>
      <c r="J49" s="96">
        <f>ROUND(IF(H49&lt;'Заказ, cкидки и курсы валют'!$B$39,H49*0.54*100/(100-'Заказ, cкидки и курсы валют'!$C$39),IF(H49&lt;'Заказ, cкидки и курсы валют'!$B$40,H49*0.54*100/(100-'Заказ, cкидки и курсы валют'!$C$40),IF(H49&lt;'Заказ, cкидки и курсы валют'!$B$41,H49*0.54*100/(100-'Заказ, cкидки и курсы валют'!$C$41),IF(H49&lt;'Заказ, cкидки и курсы валют'!$B$42,H49*0.54*100/(100-'Заказ, cкидки и курсы валют'!$C$42),IF(H49&lt;'Заказ, cкидки и курсы валют'!$B$43,H49*0.54*100/(100-'Заказ, cкидки и курсы валют'!$C$43),H49))))),2)</f>
        <v>464.4</v>
      </c>
    </row>
    <row r="50" spans="1:10" ht="12.75" customHeight="1" thickBot="1">
      <c r="A50" s="934" t="s">
        <v>2362</v>
      </c>
      <c r="B50" s="1006" t="s">
        <v>113</v>
      </c>
      <c r="C50" s="2287">
        <v>2.64</v>
      </c>
      <c r="D50" s="95">
        <v>300</v>
      </c>
      <c r="E50" s="1537">
        <f t="shared" si="2"/>
        <v>105.22799999999999</v>
      </c>
      <c r="F50" s="2063">
        <f t="shared" si="3"/>
        <v>105.23</v>
      </c>
      <c r="G50" s="691">
        <f t="shared" si="4"/>
        <v>1290</v>
      </c>
      <c r="H50" s="659">
        <f>ROUND(IF('Заказ, cкидки и курсы валют'!$J$23*E50/1000*D50&lt;387,387,'Заказ, cкидки и курсы валют'!$J$23*E50/1000*D50)*(1-'Заказ, cкидки и курсы валют'!$I$12),2)</f>
        <v>387</v>
      </c>
      <c r="I50" s="746"/>
      <c r="J50" s="96">
        <f>ROUND(IF(H50&lt;'Заказ, cкидки и курсы валют'!$B$39,H50*0.54*100/(100-'Заказ, cкидки и курсы валют'!$C$39),IF(H50&lt;'Заказ, cкидки и курсы валют'!$B$40,H50*0.54*100/(100-'Заказ, cкидки и курсы валют'!$C$40),IF(H50&lt;'Заказ, cкидки и курсы валют'!$B$41,H50*0.54*100/(100-'Заказ, cкидки и курсы валют'!$C$41),IF(H50&lt;'Заказ, cкидки и курсы валют'!$B$42,H50*0.54*100/(100-'Заказ, cкидки и курсы валют'!$C$42),IF(H50&lt;'Заказ, cкидки и курсы валют'!$B$43,H50*0.54*100/(100-'Заказ, cкидки и курсы валют'!$C$43),H50))))),2)</f>
        <v>464.4</v>
      </c>
    </row>
    <row r="51" spans="1:10" ht="12.75" customHeight="1" thickBot="1">
      <c r="A51" s="934" t="s">
        <v>671</v>
      </c>
      <c r="B51" s="1006" t="s">
        <v>3114</v>
      </c>
      <c r="C51" s="2287">
        <v>2.8</v>
      </c>
      <c r="D51" s="95">
        <v>250</v>
      </c>
      <c r="E51" s="1537">
        <f>E22*1.2</f>
        <v>106.33199999999999</v>
      </c>
      <c r="F51" s="2063">
        <f t="shared" si="3"/>
        <v>106.33</v>
      </c>
      <c r="G51" s="691">
        <f t="shared" si="4"/>
        <v>1548</v>
      </c>
      <c r="H51" s="659">
        <f>ROUND(IF('Заказ, cкидки и курсы валют'!$J$23*E51/1000*D51&lt;387,387,'Заказ, cкидки и курсы валют'!$J$23*E51/1000*D51)*(1-'Заказ, cкидки и курсы валют'!$I$12),2)</f>
        <v>387</v>
      </c>
      <c r="I51" s="746"/>
      <c r="J51" s="96">
        <f>ROUND(IF(H51&lt;'Заказ, cкидки и курсы валют'!$B$39,H51*0.54*100/(100-'Заказ, cкидки и курсы валют'!$C$39),IF(H51&lt;'Заказ, cкидки и курсы валют'!$B$40,H51*0.54*100/(100-'Заказ, cкидки и курсы валют'!$C$40),IF(H51&lt;'Заказ, cкидки и курсы валют'!$B$41,H51*0.54*100/(100-'Заказ, cкидки и курсы валют'!$C$41),IF(H51&lt;'Заказ, cкидки и курсы валют'!$B$42,H51*0.54*100/(100-'Заказ, cкидки и курсы валют'!$C$42),IF(H51&lt;'Заказ, cкидки и курсы валют'!$B$43,H51*0.54*100/(100-'Заказ, cкидки и курсы валют'!$C$43),H51))))),2)</f>
        <v>464.4</v>
      </c>
    </row>
    <row r="52" spans="1:10" ht="12.75" customHeight="1" thickBot="1">
      <c r="A52" s="934" t="s">
        <v>672</v>
      </c>
      <c r="B52" s="1006" t="s">
        <v>114</v>
      </c>
      <c r="C52" s="2287">
        <v>3.14</v>
      </c>
      <c r="D52" s="95">
        <v>200</v>
      </c>
      <c r="E52" s="1537">
        <f t="shared" si="2"/>
        <v>123.732</v>
      </c>
      <c r="F52" s="2063">
        <f t="shared" si="3"/>
        <v>123.73</v>
      </c>
      <c r="G52" s="691">
        <f t="shared" si="4"/>
        <v>1935</v>
      </c>
      <c r="H52" s="659">
        <f>ROUND(IF('Заказ, cкидки и курсы валют'!$J$23*E52/1000*D52&lt;387,387,'Заказ, cкидки и курсы валют'!$J$23*E52/1000*D52)*(1-'Заказ, cкидки и курсы валют'!$I$12),2)</f>
        <v>387</v>
      </c>
      <c r="I52" s="746"/>
      <c r="J52" s="96">
        <f>ROUND(IF(H52&lt;'Заказ, cкидки и курсы валют'!$B$39,H52*0.54*100/(100-'Заказ, cкидки и курсы валют'!$C$39),IF(H52&lt;'Заказ, cкидки и курсы валют'!$B$40,H52*0.54*100/(100-'Заказ, cкидки и курсы валют'!$C$40),IF(H52&lt;'Заказ, cкидки и курсы валют'!$B$41,H52*0.54*100/(100-'Заказ, cкидки и курсы валют'!$C$41),IF(H52&lt;'Заказ, cкидки и курсы валют'!$B$42,H52*0.54*100/(100-'Заказ, cкидки и курсы валют'!$C$42),IF(H52&lt;'Заказ, cкидки и курсы валют'!$B$43,H52*0.54*100/(100-'Заказ, cкидки и курсы валют'!$C$43),H52))))),2)</f>
        <v>464.4</v>
      </c>
    </row>
    <row r="53" spans="1:10" ht="12.75" customHeight="1" thickBot="1">
      <c r="A53" s="934" t="s">
        <v>2363</v>
      </c>
      <c r="B53" s="1006" t="s">
        <v>115</v>
      </c>
      <c r="C53" s="2288">
        <v>3.49</v>
      </c>
      <c r="D53" s="95">
        <v>150</v>
      </c>
      <c r="E53" s="1537">
        <f t="shared" si="2"/>
        <v>130.428</v>
      </c>
      <c r="F53" s="2063">
        <f t="shared" si="3"/>
        <v>130.43</v>
      </c>
      <c r="G53" s="691">
        <f t="shared" si="4"/>
        <v>2580</v>
      </c>
      <c r="H53" s="659">
        <f>ROUND(IF('Заказ, cкидки и курсы валют'!$J$23*E53/1000*D53&lt;387,387,'Заказ, cкидки и курсы валют'!$J$23*E53/1000*D53)*(1-'Заказ, cкидки и курсы валют'!$I$12),2)</f>
        <v>387</v>
      </c>
      <c r="I53" s="746"/>
      <c r="J53" s="96">
        <f>ROUND(IF(H53&lt;'Заказ, cкидки и курсы валют'!$B$39,H53*0.54*100/(100-'Заказ, cкидки и курсы валют'!$C$39),IF(H53&lt;'Заказ, cкидки и курсы валют'!$B$40,H53*0.54*100/(100-'Заказ, cкидки и курсы валют'!$C$40),IF(H53&lt;'Заказ, cкидки и курсы валют'!$B$41,H53*0.54*100/(100-'Заказ, cкидки и курсы валют'!$C$41),IF(H53&lt;'Заказ, cкидки и курсы валют'!$B$42,H53*0.54*100/(100-'Заказ, cкидки и курсы валют'!$C$42),IF(H53&lt;'Заказ, cкидки и курсы валют'!$B$43,H53*0.54*100/(100-'Заказ, cкидки и курсы валют'!$C$43),H53))))),2)</f>
        <v>464.4</v>
      </c>
    </row>
    <row r="54" spans="1:10" ht="12.75" customHeight="1" thickBot="1">
      <c r="A54" s="934" t="s">
        <v>673</v>
      </c>
      <c r="B54" s="1006" t="s">
        <v>3121</v>
      </c>
      <c r="C54" s="2287">
        <v>4.13</v>
      </c>
      <c r="D54" s="95">
        <v>100</v>
      </c>
      <c r="E54" s="1537">
        <f t="shared" si="2"/>
        <v>157.416</v>
      </c>
      <c r="F54" s="2063">
        <f t="shared" si="3"/>
        <v>157.41999999999999</v>
      </c>
      <c r="G54" s="691">
        <f t="shared" si="4"/>
        <v>3870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746"/>
      <c r="J54" s="96">
        <f>ROUND(IF(H54&lt;'Заказ, cкидки и курсы валют'!$B$39,H54*0.54*100/(100-'Заказ, cкидки и курсы валют'!$C$39),IF(H54&lt;'Заказ, cкидки и курсы валют'!$B$40,H54*0.54*100/(100-'Заказ, cкидки и курсы валют'!$C$40),IF(H54&lt;'Заказ, cкидки и курсы валют'!$B$41,H54*0.54*100/(100-'Заказ, cкидки и курсы валют'!$C$41),IF(H54&lt;'Заказ, cкидки и курсы валют'!$B$42,H54*0.54*100/(100-'Заказ, cкидки и курсы валют'!$C$42),IF(H54&lt;'Заказ, cкидки и курсы валют'!$B$43,H54*0.54*100/(100-'Заказ, cкидки и курсы валют'!$C$43),H54))))),2)</f>
        <v>464.4</v>
      </c>
    </row>
    <row r="55" spans="1:10" ht="12.75" customHeight="1" thickBot="1">
      <c r="A55" s="1915" t="s">
        <v>5286</v>
      </c>
      <c r="B55" s="1006" t="s">
        <v>116</v>
      </c>
      <c r="C55" s="2287">
        <v>5.04</v>
      </c>
      <c r="D55" s="95">
        <v>100</v>
      </c>
      <c r="E55" s="1537">
        <f t="shared" si="2"/>
        <v>207.696</v>
      </c>
      <c r="F55" s="2063">
        <f t="shared" si="3"/>
        <v>207.7</v>
      </c>
      <c r="G55" s="691">
        <f t="shared" si="4"/>
        <v>3870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387</v>
      </c>
      <c r="I55" s="746"/>
      <c r="J55" s="96">
        <f>ROUND(IF(H55&lt;'Заказ, cкидки и курсы валют'!$B$39,H55*0.54*100/(100-'Заказ, cкидки и курсы валют'!$C$39),IF(H55&lt;'Заказ, cкидки и курсы валют'!$B$40,H55*0.54*100/(100-'Заказ, cкидки и курсы валют'!$C$40),IF(H55&lt;'Заказ, cкидки и курсы валют'!$B$41,H55*0.54*100/(100-'Заказ, cкидки и курсы валют'!$C$41),IF(H55&lt;'Заказ, cкидки и курсы валют'!$B$42,H55*0.54*100/(100-'Заказ, cкидки и курсы валют'!$C$42),IF(H55&lt;'Заказ, cкидки и курсы валют'!$B$43,H55*0.54*100/(100-'Заказ, cкидки и курсы валют'!$C$43),H55))))),2)</f>
        <v>464.4</v>
      </c>
    </row>
    <row r="56" spans="1:10" ht="12.75" customHeight="1" thickBot="1">
      <c r="A56" s="934" t="s">
        <v>2364</v>
      </c>
      <c r="B56" s="1006" t="s">
        <v>117</v>
      </c>
      <c r="C56" s="2287">
        <v>5.58</v>
      </c>
      <c r="D56" s="95">
        <v>100</v>
      </c>
      <c r="E56" s="1537">
        <f t="shared" si="2"/>
        <v>221.7</v>
      </c>
      <c r="F56" s="2063">
        <f t="shared" si="3"/>
        <v>221.7</v>
      </c>
      <c r="G56" s="691">
        <f t="shared" si="4"/>
        <v>3870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387</v>
      </c>
      <c r="I56" s="746"/>
      <c r="J56" s="96">
        <f>ROUND(IF(H56&lt;'Заказ, cкидки и курсы валют'!$B$39,H56*0.54*100/(100-'Заказ, cкидки и курсы валют'!$C$39),IF(H56&lt;'Заказ, cкидки и курсы валют'!$B$40,H56*0.54*100/(100-'Заказ, cкидки и курсы валют'!$C$40),IF(H56&lt;'Заказ, cкидки и курсы валют'!$B$41,H56*0.54*100/(100-'Заказ, cкидки и курсы валют'!$C$41),IF(H56&lt;'Заказ, cкидки и курсы валют'!$B$42,H56*0.54*100/(100-'Заказ, cкидки и курсы валют'!$C$42),IF(H56&lt;'Заказ, cкидки и курсы валют'!$B$43,H56*0.54*100/(100-'Заказ, cкидки и курсы валют'!$C$43),H56))))),2)</f>
        <v>464.4</v>
      </c>
    </row>
    <row r="57" spans="1:10" ht="12.75" customHeight="1" thickBot="1">
      <c r="A57" s="934" t="s">
        <v>2365</v>
      </c>
      <c r="B57" s="1006" t="s">
        <v>118</v>
      </c>
      <c r="C57" s="2287">
        <v>6.08</v>
      </c>
      <c r="D57" s="95">
        <v>100</v>
      </c>
      <c r="E57" s="1537">
        <f t="shared" si="2"/>
        <v>241.66799999999998</v>
      </c>
      <c r="F57" s="2063">
        <f t="shared" si="3"/>
        <v>241.67</v>
      </c>
      <c r="G57" s="691">
        <f t="shared" si="4"/>
        <v>3870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387</v>
      </c>
      <c r="I57" s="746"/>
      <c r="J57" s="96">
        <f>ROUND(IF(H57&lt;'Заказ, cкидки и курсы валют'!$B$39,H57*0.54*100/(100-'Заказ, cкидки и курсы валют'!$C$39),IF(H57&lt;'Заказ, cкидки и курсы валют'!$B$40,H57*0.54*100/(100-'Заказ, cкидки и курсы валют'!$C$40),IF(H57&lt;'Заказ, cкидки и курсы валют'!$B$41,H57*0.54*100/(100-'Заказ, cкидки и курсы валют'!$C$41),IF(H57&lt;'Заказ, cкидки и курсы валют'!$B$42,H57*0.54*100/(100-'Заказ, cкидки и курсы валют'!$C$42),IF(H57&lt;'Заказ, cкидки и курсы валют'!$B$43,H57*0.54*100/(100-'Заказ, cкидки и курсы валют'!$C$43),H57))))),2)</f>
        <v>464.4</v>
      </c>
    </row>
    <row r="58" spans="1:10" ht="12.75" customHeight="1" thickBot="1">
      <c r="A58" s="1028" t="s">
        <v>2366</v>
      </c>
      <c r="B58" s="1006" t="s">
        <v>3764</v>
      </c>
      <c r="C58" s="2250">
        <v>7.31</v>
      </c>
      <c r="D58" s="95">
        <v>100</v>
      </c>
      <c r="E58" s="1537">
        <f t="shared" si="2"/>
        <v>308.26799999999997</v>
      </c>
      <c r="F58" s="2063">
        <f t="shared" si="3"/>
        <v>308.27</v>
      </c>
      <c r="G58" s="691">
        <f t="shared" si="4"/>
        <v>3870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387</v>
      </c>
      <c r="I58" s="746"/>
      <c r="J58" s="96">
        <f>ROUND(IF(H58&lt;'Заказ, cкидки и курсы валют'!$B$39,H58*0.54*100/(100-'Заказ, cкидки и курсы валют'!$C$39),IF(H58&lt;'Заказ, cкидки и курсы валют'!$B$40,H58*0.54*100/(100-'Заказ, cкидки и курсы валют'!$C$40),IF(H58&lt;'Заказ, cкидки и курсы валют'!$B$41,H58*0.54*100/(100-'Заказ, cкидки и курсы валют'!$C$41),IF(H58&lt;'Заказ, cкидки и курсы валют'!$B$42,H58*0.54*100/(100-'Заказ, cкидки и курсы валют'!$C$42),IF(H58&lt;'Заказ, cкидки и курсы валют'!$B$43,H58*0.54*100/(100-'Заказ, cкидки и курсы валют'!$C$43),H58))))),2)</f>
        <v>464.4</v>
      </c>
    </row>
    <row r="59" spans="1:10" ht="12.75" customHeight="1" thickBot="1">
      <c r="A59" s="934" t="s">
        <v>2367</v>
      </c>
      <c r="B59" s="1006" t="s">
        <v>119</v>
      </c>
      <c r="C59" s="2287">
        <v>7.71</v>
      </c>
      <c r="D59" s="95">
        <v>100</v>
      </c>
      <c r="E59" s="1537">
        <f t="shared" si="2"/>
        <v>346.70400000000001</v>
      </c>
      <c r="F59" s="2063">
        <f t="shared" si="3"/>
        <v>346.7</v>
      </c>
      <c r="G59" s="691">
        <f t="shared" si="4"/>
        <v>3987.1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398.71</v>
      </c>
      <c r="I59" s="746"/>
      <c r="J59" s="96">
        <f>ROUND(IF(H59&lt;'Заказ, cкидки и курсы валют'!$B$39,H59*0.54*100/(100-'Заказ, cкидки и курсы валют'!$C$39),IF(H59&lt;'Заказ, cкидки и курсы валют'!$B$40,H59*0.54*100/(100-'Заказ, cкидки и курсы валют'!$C$40),IF(H59&lt;'Заказ, cкидки и курсы валют'!$B$41,H59*0.54*100/(100-'Заказ, cкидки и курсы валют'!$C$41),IF(H59&lt;'Заказ, cкидки и курсы валют'!$B$42,H59*0.54*100/(100-'Заказ, cкидки и курсы валют'!$C$42),IF(H59&lt;'Заказ, cкидки и курсы валют'!$B$43,H59*0.54*100/(100-'Заказ, cкидки и курсы валют'!$C$43),H59))))),2)</f>
        <v>478.45</v>
      </c>
    </row>
    <row r="60" spans="1:10" ht="12.75" customHeight="1" thickBot="1">
      <c r="A60" s="935" t="s">
        <v>2368</v>
      </c>
      <c r="B60" s="1009" t="s">
        <v>120</v>
      </c>
      <c r="C60" s="2287">
        <v>9.18</v>
      </c>
      <c r="D60" s="141">
        <v>100</v>
      </c>
      <c r="E60" s="1538">
        <f>E31*1.2</f>
        <v>388.11599999999999</v>
      </c>
      <c r="F60" s="2064">
        <f t="shared" si="3"/>
        <v>388.12</v>
      </c>
      <c r="G60" s="691">
        <f t="shared" si="4"/>
        <v>4463.3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446.33</v>
      </c>
      <c r="I60" s="747"/>
      <c r="J60" s="96">
        <f>ROUND(IF(H60&lt;'Заказ, cкидки и курсы валют'!$B$39,H60*0.54*100/(100-'Заказ, cкидки и курсы валют'!$C$39),IF(H60&lt;'Заказ, cкидки и курсы валют'!$B$40,H60*0.54*100/(100-'Заказ, cкидки и курсы валют'!$C$40),IF(H60&lt;'Заказ, cкидки и курсы валют'!$B$41,H60*0.54*100/(100-'Заказ, cкидки и курсы валют'!$C$41),IF(H60&lt;'Заказ, cкидки и курсы валют'!$B$42,H60*0.54*100/(100-'Заказ, cкидки и курсы валют'!$C$42),IF(H60&lt;'Заказ, cкидки и курсы валют'!$B$43,H60*0.54*100/(100-'Заказ, cкидки и курсы валют'!$C$43),H60))))),2)</f>
        <v>535.6</v>
      </c>
    </row>
    <row r="61" spans="1:10" ht="16.5" customHeight="1" thickBot="1">
      <c r="A61" s="1916"/>
      <c r="B61" s="1917"/>
      <c r="C61" s="2265"/>
      <c r="D61" s="59"/>
      <c r="E61" s="420"/>
      <c r="F61" s="448"/>
      <c r="G61" s="692"/>
      <c r="I61" s="13"/>
    </row>
    <row r="62" spans="1:10" ht="16.5" customHeight="1">
      <c r="A62" s="1909"/>
      <c r="B62" s="1910" t="s">
        <v>494</v>
      </c>
      <c r="C62" s="1962"/>
      <c r="D62" s="69"/>
      <c r="E62" s="460"/>
      <c r="F62" s="461"/>
      <c r="G62" s="688"/>
      <c r="H62" s="128"/>
      <c r="I62" s="68"/>
    </row>
    <row r="63" spans="1:10" ht="17.25" customHeight="1">
      <c r="A63" s="1911"/>
      <c r="B63" s="1912" t="s">
        <v>3065</v>
      </c>
      <c r="C63" s="1475"/>
      <c r="D63" s="131"/>
      <c r="E63" s="462"/>
      <c r="F63" s="426"/>
      <c r="G63" s="266"/>
      <c r="H63" s="16"/>
      <c r="I63" s="132"/>
    </row>
    <row r="64" spans="1:10" ht="11.25" customHeight="1">
      <c r="A64" s="1911"/>
      <c r="B64" s="1229"/>
      <c r="C64" s="1475"/>
      <c r="D64" s="70"/>
      <c r="E64" s="464"/>
      <c r="F64" s="465"/>
      <c r="G64" s="689"/>
      <c r="H64" s="16"/>
      <c r="I64" s="132"/>
    </row>
    <row r="65" spans="1:11" ht="11.25" customHeight="1">
      <c r="A65" s="1911"/>
      <c r="B65" s="1229"/>
      <c r="C65" s="1475"/>
      <c r="D65" s="70"/>
      <c r="E65" s="464"/>
      <c r="F65" s="465"/>
      <c r="G65" s="689"/>
      <c r="H65" s="16"/>
      <c r="I65" s="132"/>
    </row>
    <row r="66" spans="1:11" ht="11.25" customHeight="1">
      <c r="A66" s="1911"/>
      <c r="B66" s="1229"/>
      <c r="C66" s="1475"/>
      <c r="D66" s="70"/>
      <c r="E66" s="464"/>
      <c r="F66" s="465"/>
      <c r="G66" s="689"/>
      <c r="H66" s="16"/>
      <c r="I66" s="132"/>
    </row>
    <row r="67" spans="1:11" ht="16.5" customHeight="1" thickBot="1">
      <c r="A67" s="1918" t="s">
        <v>6699</v>
      </c>
      <c r="B67" s="1919"/>
      <c r="C67" s="2289"/>
      <c r="D67" s="162"/>
      <c r="E67" s="466"/>
      <c r="F67" s="467"/>
      <c r="G67" s="690"/>
      <c r="H67" s="136"/>
      <c r="I67" s="137"/>
    </row>
    <row r="68" spans="1:11" ht="36" customHeight="1">
      <c r="A68" s="2876" t="s">
        <v>1013</v>
      </c>
      <c r="B68" s="2878" t="s">
        <v>1014</v>
      </c>
      <c r="C68" s="2285" t="s">
        <v>665</v>
      </c>
      <c r="D68" s="153" t="s">
        <v>2923</v>
      </c>
      <c r="E68" s="468" t="s">
        <v>10276</v>
      </c>
      <c r="F68" s="479" t="s">
        <v>2578</v>
      </c>
      <c r="G68" s="2870" t="s">
        <v>2427</v>
      </c>
      <c r="H68" s="2868" t="s">
        <v>493</v>
      </c>
      <c r="I68" s="2874" t="s">
        <v>4003</v>
      </c>
      <c r="J68" s="2868" t="s">
        <v>11229</v>
      </c>
    </row>
    <row r="69" spans="1:11" ht="27.75" customHeight="1" thickBot="1">
      <c r="A69" s="2877"/>
      <c r="B69" s="2879"/>
      <c r="C69" s="2286" t="s">
        <v>3419</v>
      </c>
      <c r="D69" s="313" t="s">
        <v>2428</v>
      </c>
      <c r="E69" s="470" t="s">
        <v>264</v>
      </c>
      <c r="F69" s="475">
        <f>'Заказ, cкидки и курсы валют'!$I$12</f>
        <v>0</v>
      </c>
      <c r="G69" s="2872"/>
      <c r="H69" s="2873"/>
      <c r="I69" s="2875"/>
      <c r="J69" s="2873"/>
    </row>
    <row r="70" spans="1:11" ht="13.5" customHeight="1" thickBot="1">
      <c r="A70" s="936" t="s">
        <v>6700</v>
      </c>
      <c r="B70" s="1411" t="s">
        <v>104</v>
      </c>
      <c r="C70" s="2290">
        <v>0.8</v>
      </c>
      <c r="D70" s="1543">
        <v>150</v>
      </c>
      <c r="E70" s="1566">
        <f>(E12*2)+(1000/D70*7.5)</f>
        <v>101.88</v>
      </c>
      <c r="F70" s="779">
        <f>ROUND(E70*(1-$F$11),2)</f>
        <v>101.88</v>
      </c>
      <c r="G70" s="780">
        <f>H70/D70*1000</f>
        <v>2580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311"/>
      <c r="J70" s="133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  <c r="K70" s="1860"/>
    </row>
    <row r="71" spans="1:11" ht="13.5" customHeight="1" thickBot="1">
      <c r="A71" s="934" t="s">
        <v>6701</v>
      </c>
      <c r="B71" s="2101" t="s">
        <v>105</v>
      </c>
      <c r="C71" s="2287">
        <v>0.87</v>
      </c>
      <c r="D71" s="2102">
        <v>150</v>
      </c>
      <c r="E71" s="2103">
        <f t="shared" ref="E71:E89" si="5">(E13*2)+(1000/D71*7.5)</f>
        <v>104.62</v>
      </c>
      <c r="F71" s="2104">
        <f t="shared" ref="F71:F89" si="6">ROUND(E71*(1-$F$11),2)</f>
        <v>104.62</v>
      </c>
      <c r="G71" s="2105">
        <f t="shared" ref="G71:G89" si="7">H71/D71*1000</f>
        <v>2580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2109"/>
      <c r="J71" s="133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  <c r="K71" s="1860"/>
    </row>
    <row r="72" spans="1:11" ht="13.5" customHeight="1" thickBot="1">
      <c r="A72" s="934" t="s">
        <v>6702</v>
      </c>
      <c r="B72" s="2101" t="s">
        <v>106</v>
      </c>
      <c r="C72" s="2287">
        <v>1.04</v>
      </c>
      <c r="D72" s="2102">
        <v>100</v>
      </c>
      <c r="E72" s="2103">
        <f t="shared" si="5"/>
        <v>144.26</v>
      </c>
      <c r="F72" s="2104">
        <f t="shared" si="6"/>
        <v>144.26</v>
      </c>
      <c r="G72" s="2105">
        <f t="shared" si="7"/>
        <v>3870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2109"/>
      <c r="J72" s="133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  <c r="K72" s="1860"/>
    </row>
    <row r="73" spans="1:11" ht="13.5" customHeight="1" thickBot="1">
      <c r="A73" s="934" t="s">
        <v>6703</v>
      </c>
      <c r="B73" s="2101" t="s">
        <v>107</v>
      </c>
      <c r="C73" s="2287">
        <v>1.34</v>
      </c>
      <c r="D73" s="2102">
        <v>100</v>
      </c>
      <c r="E73" s="2103">
        <f t="shared" si="5"/>
        <v>157.63999999999999</v>
      </c>
      <c r="F73" s="2104">
        <f t="shared" si="6"/>
        <v>157.63999999999999</v>
      </c>
      <c r="G73" s="2105">
        <f t="shared" si="7"/>
        <v>3870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2109"/>
      <c r="J73" s="133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  <c r="K73" s="1860"/>
    </row>
    <row r="74" spans="1:11" ht="13.5" customHeight="1" thickBot="1">
      <c r="A74" s="934" t="s">
        <v>6704</v>
      </c>
      <c r="B74" s="2101" t="s">
        <v>108</v>
      </c>
      <c r="C74" s="2287">
        <v>1.43</v>
      </c>
      <c r="D74" s="2102">
        <v>80</v>
      </c>
      <c r="E74" s="2103">
        <f t="shared" si="5"/>
        <v>182.69</v>
      </c>
      <c r="F74" s="2104">
        <f t="shared" si="6"/>
        <v>182.69</v>
      </c>
      <c r="G74" s="2105">
        <f t="shared" si="7"/>
        <v>4837.5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2109"/>
      <c r="J74" s="133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  <c r="K74" s="1860"/>
    </row>
    <row r="75" spans="1:11" ht="13.5" customHeight="1" thickBot="1">
      <c r="A75" s="934" t="s">
        <v>6705</v>
      </c>
      <c r="B75" s="2101" t="s">
        <v>109</v>
      </c>
      <c r="C75" s="2287">
        <v>1.65</v>
      </c>
      <c r="D75" s="2102">
        <v>50</v>
      </c>
      <c r="E75" s="2103">
        <f t="shared" si="5"/>
        <v>252.68</v>
      </c>
      <c r="F75" s="2104">
        <f t="shared" si="6"/>
        <v>252.68</v>
      </c>
      <c r="G75" s="2105">
        <f t="shared" si="7"/>
        <v>7740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2109"/>
      <c r="J75" s="133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</row>
    <row r="76" spans="1:11" ht="13.5" customHeight="1" thickBot="1">
      <c r="A76" s="934" t="s">
        <v>6706</v>
      </c>
      <c r="B76" s="2101" t="s">
        <v>110</v>
      </c>
      <c r="C76" s="2287">
        <v>1.77</v>
      </c>
      <c r="D76" s="2102">
        <v>50</v>
      </c>
      <c r="E76" s="2103">
        <f t="shared" si="5"/>
        <v>260.12</v>
      </c>
      <c r="F76" s="2104">
        <f t="shared" si="6"/>
        <v>260.12</v>
      </c>
      <c r="G76" s="2105">
        <f t="shared" si="7"/>
        <v>7740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2109"/>
      <c r="J76" s="133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</row>
    <row r="77" spans="1:11" ht="13.5" customHeight="1" thickBot="1">
      <c r="A77" s="934" t="s">
        <v>6707</v>
      </c>
      <c r="B77" s="2101" t="s">
        <v>111</v>
      </c>
      <c r="C77" s="2287">
        <v>2.06</v>
      </c>
      <c r="D77" s="2102">
        <v>40</v>
      </c>
      <c r="E77" s="2103">
        <f t="shared" si="5"/>
        <v>312.65999999999997</v>
      </c>
      <c r="F77" s="2104">
        <f t="shared" si="6"/>
        <v>312.66000000000003</v>
      </c>
      <c r="G77" s="2105">
        <f t="shared" si="7"/>
        <v>9675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2109"/>
      <c r="J77" s="133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</row>
    <row r="78" spans="1:11" ht="13.5" customHeight="1" thickBot="1">
      <c r="A78" s="934" t="s">
        <v>6708</v>
      </c>
      <c r="B78" s="2101" t="s">
        <v>112</v>
      </c>
      <c r="C78" s="2287">
        <v>2.17</v>
      </c>
      <c r="D78" s="2102">
        <v>35</v>
      </c>
      <c r="E78" s="2103">
        <f t="shared" si="5"/>
        <v>361.10571428571427</v>
      </c>
      <c r="F78" s="2104">
        <f t="shared" si="6"/>
        <v>361.11</v>
      </c>
      <c r="G78" s="2105">
        <f t="shared" si="7"/>
        <v>11057.142857142857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2109"/>
      <c r="J78" s="133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</row>
    <row r="79" spans="1:11" ht="13.5" customHeight="1" thickBot="1">
      <c r="A79" s="934" t="s">
        <v>6709</v>
      </c>
      <c r="B79" s="2101" t="s">
        <v>113</v>
      </c>
      <c r="C79" s="2287">
        <v>2.64</v>
      </c>
      <c r="D79" s="2102">
        <v>30</v>
      </c>
      <c r="E79" s="2103">
        <f t="shared" si="5"/>
        <v>425.38</v>
      </c>
      <c r="F79" s="2104">
        <f t="shared" si="6"/>
        <v>425.38</v>
      </c>
      <c r="G79" s="2105">
        <f t="shared" si="7"/>
        <v>12900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2109"/>
      <c r="J79" s="133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</row>
    <row r="80" spans="1:11" ht="13.5" customHeight="1" thickBot="1">
      <c r="A80" s="934" t="s">
        <v>6710</v>
      </c>
      <c r="B80" s="2101" t="s">
        <v>3114</v>
      </c>
      <c r="C80" s="2287">
        <v>2.8</v>
      </c>
      <c r="D80" s="2108">
        <v>25</v>
      </c>
      <c r="E80" s="2103">
        <f>(E22*2)+(1000/D80*7.5)</f>
        <v>477.22</v>
      </c>
      <c r="F80" s="2104">
        <f t="shared" si="6"/>
        <v>477.22</v>
      </c>
      <c r="G80" s="2105">
        <f t="shared" si="7"/>
        <v>15480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387</v>
      </c>
      <c r="I80" s="2109"/>
      <c r="J80" s="133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464.4</v>
      </c>
    </row>
    <row r="81" spans="1:10" ht="13.5" customHeight="1" thickBot="1">
      <c r="A81" s="934" t="s">
        <v>6719</v>
      </c>
      <c r="B81" s="2101" t="s">
        <v>114</v>
      </c>
      <c r="C81" s="2287">
        <v>3.14</v>
      </c>
      <c r="D81" s="2102">
        <v>20</v>
      </c>
      <c r="E81" s="2103">
        <f t="shared" si="5"/>
        <v>581.22</v>
      </c>
      <c r="F81" s="2104">
        <f t="shared" si="6"/>
        <v>581.22</v>
      </c>
      <c r="G81" s="2105">
        <f t="shared" si="7"/>
        <v>19350</v>
      </c>
      <c r="H81" s="659">
        <f>ROUND(IF('Заказ, cкидки и курсы валют'!$J$23*E81/1000*D81&lt;387,387,'Заказ, cкидки и курсы валют'!$J$23*E81/1000*D81)*(1-'Заказ, cкидки и курсы валют'!$I$12),2)</f>
        <v>387</v>
      </c>
      <c r="I81" s="2109"/>
      <c r="J81" s="1338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464.4</v>
      </c>
    </row>
    <row r="82" spans="1:10" ht="13.5" customHeight="1" thickBot="1">
      <c r="A82" s="934" t="s">
        <v>6711</v>
      </c>
      <c r="B82" s="2101" t="s">
        <v>115</v>
      </c>
      <c r="C82" s="2288">
        <v>3.49</v>
      </c>
      <c r="D82" s="2102">
        <v>15</v>
      </c>
      <c r="E82" s="2103">
        <f t="shared" si="5"/>
        <v>717.38000000000011</v>
      </c>
      <c r="F82" s="2104">
        <f t="shared" si="6"/>
        <v>717.38</v>
      </c>
      <c r="G82" s="2105">
        <f t="shared" si="7"/>
        <v>25800</v>
      </c>
      <c r="H82" s="659">
        <f>ROUND(IF('Заказ, cкидки и курсы валют'!$J$23*E82/1000*D82&lt;387,387,'Заказ, cкидки и курсы валют'!$J$23*E82/1000*D82)*(1-'Заказ, cкидки и курсы валют'!$I$12),2)</f>
        <v>387</v>
      </c>
      <c r="I82" s="2109"/>
      <c r="J82" s="1338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464.4</v>
      </c>
    </row>
    <row r="83" spans="1:10" ht="13.5" customHeight="1" thickBot="1">
      <c r="A83" s="934" t="s">
        <v>6712</v>
      </c>
      <c r="B83" s="2101" t="s">
        <v>3121</v>
      </c>
      <c r="C83" s="2287">
        <v>4.13</v>
      </c>
      <c r="D83" s="2102">
        <v>10</v>
      </c>
      <c r="E83" s="2103">
        <f t="shared" si="5"/>
        <v>1012.36</v>
      </c>
      <c r="F83" s="2104">
        <f t="shared" si="6"/>
        <v>1012.36</v>
      </c>
      <c r="G83" s="2105">
        <f t="shared" si="7"/>
        <v>38700</v>
      </c>
      <c r="H83" s="659">
        <f>ROUND(IF('Заказ, cкидки и курсы валют'!$J$23*E83/1000*D83&lt;387,387,'Заказ, cкидки и курсы валют'!$J$23*E83/1000*D83)*(1-'Заказ, cкидки и курсы валют'!$I$12),2)</f>
        <v>387</v>
      </c>
      <c r="I83" s="2109"/>
      <c r="J83" s="1338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464.4</v>
      </c>
    </row>
    <row r="84" spans="1:10" ht="13.5" customHeight="1" thickBot="1">
      <c r="A84" s="1915" t="s">
        <v>6713</v>
      </c>
      <c r="B84" s="2101" t="s">
        <v>116</v>
      </c>
      <c r="C84" s="2287">
        <v>5.04</v>
      </c>
      <c r="D84" s="2108">
        <v>10</v>
      </c>
      <c r="E84" s="2103">
        <f t="shared" si="5"/>
        <v>1096.1600000000001</v>
      </c>
      <c r="F84" s="2104">
        <f t="shared" si="6"/>
        <v>1096.1600000000001</v>
      </c>
      <c r="G84" s="2105">
        <f t="shared" si="7"/>
        <v>38700</v>
      </c>
      <c r="H84" s="659">
        <f>ROUND(IF('Заказ, cкидки и курсы валют'!$J$23*E84/1000*D84&lt;387,387,'Заказ, cкидки и курсы валют'!$J$23*E84/1000*D84)*(1-'Заказ, cкидки и курсы валют'!$I$12),2)</f>
        <v>387</v>
      </c>
      <c r="I84" s="2109"/>
      <c r="J84" s="1338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464.4</v>
      </c>
    </row>
    <row r="85" spans="1:10" ht="13.5" customHeight="1" thickBot="1">
      <c r="A85" s="934" t="s">
        <v>6714</v>
      </c>
      <c r="B85" s="2101" t="s">
        <v>117</v>
      </c>
      <c r="C85" s="2287">
        <v>5.58</v>
      </c>
      <c r="D85" s="2102">
        <v>10</v>
      </c>
      <c r="E85" s="2103">
        <f t="shared" si="5"/>
        <v>1119.5</v>
      </c>
      <c r="F85" s="2104">
        <f t="shared" si="6"/>
        <v>1119.5</v>
      </c>
      <c r="G85" s="2105">
        <f t="shared" si="7"/>
        <v>38700</v>
      </c>
      <c r="H85" s="659">
        <f>ROUND(IF('Заказ, cкидки и курсы валют'!$J$23*E85/1000*D85&lt;387,387,'Заказ, cкидки и курсы валют'!$J$23*E85/1000*D85)*(1-'Заказ, cкидки и курсы валют'!$I$12),2)</f>
        <v>387</v>
      </c>
      <c r="I85" s="2109"/>
      <c r="J85" s="1338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464.4</v>
      </c>
    </row>
    <row r="86" spans="1:10" ht="13.5" customHeight="1" thickBot="1">
      <c r="A86" s="934" t="s">
        <v>6715</v>
      </c>
      <c r="B86" s="2101" t="s">
        <v>118</v>
      </c>
      <c r="C86" s="2287">
        <v>6.08</v>
      </c>
      <c r="D86" s="2102">
        <v>10</v>
      </c>
      <c r="E86" s="2103">
        <f t="shared" si="5"/>
        <v>1152.78</v>
      </c>
      <c r="F86" s="2104">
        <f t="shared" si="6"/>
        <v>1152.78</v>
      </c>
      <c r="G86" s="2105">
        <f t="shared" si="7"/>
        <v>38700</v>
      </c>
      <c r="H86" s="659">
        <f>ROUND(IF('Заказ, cкидки и курсы валют'!$J$23*E86/1000*D86&lt;387,387,'Заказ, cкидки и курсы валют'!$J$23*E86/1000*D86)*(1-'Заказ, cкидки и курсы валют'!$I$12),2)</f>
        <v>387</v>
      </c>
      <c r="I86" s="2109"/>
      <c r="J86" s="1338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464.4</v>
      </c>
    </row>
    <row r="87" spans="1:10" ht="13.5" customHeight="1" thickBot="1">
      <c r="A87" s="1028" t="s">
        <v>6718</v>
      </c>
      <c r="B87" s="2101" t="s">
        <v>3764</v>
      </c>
      <c r="C87" s="2250">
        <v>7.31</v>
      </c>
      <c r="D87" s="2102">
        <v>10</v>
      </c>
      <c r="E87" s="2103">
        <f t="shared" si="5"/>
        <v>1263.78</v>
      </c>
      <c r="F87" s="2104">
        <f t="shared" si="6"/>
        <v>1263.78</v>
      </c>
      <c r="G87" s="2105">
        <f t="shared" si="7"/>
        <v>38700</v>
      </c>
      <c r="H87" s="659">
        <f>ROUND(IF('Заказ, cкидки и курсы валют'!$J$23*E87/1000*D87&lt;387,387,'Заказ, cкидки и курсы валют'!$J$23*E87/1000*D87)*(1-'Заказ, cкидки и курсы валют'!$I$12),2)</f>
        <v>387</v>
      </c>
      <c r="I87" s="2109"/>
      <c r="J87" s="1338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464.4</v>
      </c>
    </row>
    <row r="88" spans="1:10" ht="13.5" customHeight="1" thickBot="1">
      <c r="A88" s="934" t="s">
        <v>6716</v>
      </c>
      <c r="B88" s="2101" t="s">
        <v>119</v>
      </c>
      <c r="C88" s="2287">
        <v>7.71</v>
      </c>
      <c r="D88" s="2102">
        <v>10</v>
      </c>
      <c r="E88" s="2103">
        <f t="shared" si="5"/>
        <v>1327.8400000000001</v>
      </c>
      <c r="F88" s="2104">
        <f t="shared" si="6"/>
        <v>1327.84</v>
      </c>
      <c r="G88" s="2105">
        <f t="shared" si="7"/>
        <v>38700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387</v>
      </c>
      <c r="I88" s="2109"/>
      <c r="J88" s="1338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464.4</v>
      </c>
    </row>
    <row r="89" spans="1:10" ht="13.5" customHeight="1" thickBot="1">
      <c r="A89" s="935" t="s">
        <v>6717</v>
      </c>
      <c r="B89" s="1009" t="s">
        <v>120</v>
      </c>
      <c r="C89" s="2291">
        <v>9.18</v>
      </c>
      <c r="D89" s="1544">
        <v>10</v>
      </c>
      <c r="E89" s="1568">
        <f t="shared" si="5"/>
        <v>1396.8600000000001</v>
      </c>
      <c r="F89" s="775">
        <f t="shared" si="6"/>
        <v>1396.86</v>
      </c>
      <c r="G89" s="776">
        <f t="shared" si="7"/>
        <v>38700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387</v>
      </c>
      <c r="I89" s="143"/>
      <c r="J89" s="1338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464.4</v>
      </c>
    </row>
    <row r="90" spans="1:10" ht="16.5" customHeight="1" thickBot="1"/>
    <row r="91" spans="1:10" ht="16.5" customHeight="1">
      <c r="A91" s="1909"/>
      <c r="B91" s="1910" t="s">
        <v>494</v>
      </c>
      <c r="C91" s="1962"/>
      <c r="D91" s="69"/>
      <c r="E91" s="460"/>
      <c r="F91" s="461"/>
      <c r="G91" s="688"/>
      <c r="H91" s="128"/>
      <c r="I91" s="68"/>
    </row>
    <row r="92" spans="1:10" ht="12.75" customHeight="1">
      <c r="A92" s="1911"/>
      <c r="B92" s="1912" t="s">
        <v>3065</v>
      </c>
      <c r="C92" s="1475"/>
      <c r="D92" s="131"/>
      <c r="E92" s="462"/>
      <c r="F92" s="426"/>
      <c r="G92" s="266"/>
      <c r="H92" s="16"/>
      <c r="I92" s="132"/>
    </row>
    <row r="93" spans="1:10" ht="12.75" customHeight="1">
      <c r="A93" s="1920"/>
      <c r="B93" s="1921" t="s">
        <v>10430</v>
      </c>
      <c r="C93" s="1475"/>
      <c r="D93" s="70"/>
      <c r="E93" s="464"/>
      <c r="F93" s="465"/>
      <c r="G93" s="689"/>
      <c r="H93" s="16"/>
      <c r="I93" s="132"/>
    </row>
    <row r="94" spans="1:10" ht="12.75" customHeight="1">
      <c r="A94" s="1920"/>
      <c r="B94" s="1229"/>
      <c r="C94" s="1475"/>
      <c r="D94" s="70"/>
      <c r="E94" s="464"/>
      <c r="F94" s="465"/>
      <c r="G94" s="689"/>
      <c r="H94" s="16"/>
      <c r="I94" s="132"/>
    </row>
    <row r="95" spans="1:10" ht="12.75" customHeight="1">
      <c r="A95" s="1920"/>
      <c r="B95" s="1229"/>
      <c r="C95" s="1475"/>
      <c r="D95" s="70"/>
      <c r="E95" s="464"/>
      <c r="F95" s="465"/>
      <c r="G95" s="689"/>
      <c r="H95" s="16"/>
      <c r="I95" s="132"/>
    </row>
    <row r="96" spans="1:10" ht="39" customHeight="1" thickBot="1">
      <c r="A96" s="1913" t="s">
        <v>6698</v>
      </c>
      <c r="B96" s="1922"/>
      <c r="C96" s="1931"/>
      <c r="D96" s="72"/>
      <c r="E96" s="466"/>
      <c r="F96" s="467"/>
      <c r="G96" s="690"/>
      <c r="H96" s="136"/>
      <c r="I96" s="137"/>
    </row>
    <row r="97" spans="1:9" ht="45.75" customHeight="1">
      <c r="A97" s="1923" t="s">
        <v>1013</v>
      </c>
      <c r="B97" s="2239" t="s">
        <v>1014</v>
      </c>
      <c r="C97" s="2285" t="s">
        <v>665</v>
      </c>
      <c r="D97" s="153" t="s">
        <v>2923</v>
      </c>
      <c r="E97" s="468" t="s">
        <v>10277</v>
      </c>
      <c r="F97" s="479" t="s">
        <v>2578</v>
      </c>
      <c r="G97" s="967" t="s">
        <v>8383</v>
      </c>
      <c r="H97" s="327" t="s">
        <v>493</v>
      </c>
      <c r="I97" s="384" t="s">
        <v>4003</v>
      </c>
    </row>
    <row r="98" spans="1:9" ht="13.5" customHeight="1" thickBot="1">
      <c r="A98" s="1924"/>
      <c r="B98" s="2240"/>
      <c r="C98" s="2286" t="s">
        <v>3419</v>
      </c>
      <c r="D98" s="374" t="s">
        <v>8384</v>
      </c>
      <c r="E98" s="470" t="s">
        <v>264</v>
      </c>
      <c r="F98" s="475">
        <f>'Заказ, cкидки и курсы валют'!$I$12</f>
        <v>0</v>
      </c>
      <c r="G98" s="764"/>
      <c r="H98" s="358"/>
      <c r="I98" s="415"/>
    </row>
    <row r="99" spans="1:9" ht="13.5" customHeight="1">
      <c r="A99" s="936" t="s">
        <v>10421</v>
      </c>
      <c r="B99" s="1411" t="s">
        <v>106</v>
      </c>
      <c r="C99" s="1412">
        <v>1.1200000000000001</v>
      </c>
      <c r="D99" s="309">
        <v>20</v>
      </c>
      <c r="E99" s="530">
        <v>33.18</v>
      </c>
      <c r="F99" s="874">
        <f t="shared" ref="F99:F107" si="8">ROUND(E99*(1-$F$11),2)</f>
        <v>33.18</v>
      </c>
      <c r="G99" s="780">
        <f>'Заказ, cкидки и курсы валют'!$J$23*F99</f>
        <v>381.57</v>
      </c>
      <c r="H99" s="310">
        <f>ROUND((D99)*G99,2)</f>
        <v>7631.4</v>
      </c>
      <c r="I99" s="745"/>
    </row>
    <row r="100" spans="1:9" ht="13.5" customHeight="1">
      <c r="A100" s="934" t="s">
        <v>10422</v>
      </c>
      <c r="B100" s="1006" t="s">
        <v>107</v>
      </c>
      <c r="C100" s="1007">
        <v>1.35</v>
      </c>
      <c r="D100" s="95">
        <v>15</v>
      </c>
      <c r="E100" s="530">
        <v>31.26</v>
      </c>
      <c r="F100" s="875">
        <f t="shared" si="8"/>
        <v>31.26</v>
      </c>
      <c r="G100" s="691">
        <f>'Заказ, cкидки и курсы валют'!$J$23*F100</f>
        <v>359.49</v>
      </c>
      <c r="H100" s="96">
        <f t="shared" ref="H100:H107" si="9">ROUND((D100)*G100,2)</f>
        <v>5392.35</v>
      </c>
      <c r="I100" s="746"/>
    </row>
    <row r="101" spans="1:9" ht="13.5" customHeight="1">
      <c r="A101" s="934" t="s">
        <v>10423</v>
      </c>
      <c r="B101" s="1006" t="s">
        <v>108</v>
      </c>
      <c r="C101" s="1007">
        <v>1.46</v>
      </c>
      <c r="D101" s="95">
        <v>15</v>
      </c>
      <c r="E101" s="530">
        <v>33.18</v>
      </c>
      <c r="F101" s="875">
        <f t="shared" si="8"/>
        <v>33.18</v>
      </c>
      <c r="G101" s="691">
        <f>'Заказ, cкидки и курсы валют'!$J$23*F101</f>
        <v>381.57</v>
      </c>
      <c r="H101" s="96">
        <f t="shared" si="9"/>
        <v>5723.55</v>
      </c>
      <c r="I101" s="746"/>
    </row>
    <row r="102" spans="1:9" ht="13.5" customHeight="1">
      <c r="A102" s="934" t="s">
        <v>10424</v>
      </c>
      <c r="B102" s="1006" t="s">
        <v>109</v>
      </c>
      <c r="C102" s="1007">
        <v>1.72</v>
      </c>
      <c r="D102" s="95">
        <v>15</v>
      </c>
      <c r="E102" s="530">
        <v>33.18</v>
      </c>
      <c r="F102" s="875">
        <f t="shared" si="8"/>
        <v>33.18</v>
      </c>
      <c r="G102" s="691">
        <f>'Заказ, cкидки и курсы валют'!$J$23*F102</f>
        <v>381.57</v>
      </c>
      <c r="H102" s="96">
        <f t="shared" si="9"/>
        <v>5723.55</v>
      </c>
      <c r="I102" s="746"/>
    </row>
    <row r="103" spans="1:9" ht="13.5" customHeight="1">
      <c r="A103" s="934" t="s">
        <v>10425</v>
      </c>
      <c r="B103" s="1006" t="s">
        <v>110</v>
      </c>
      <c r="C103" s="1007">
        <v>1.83</v>
      </c>
      <c r="D103" s="95">
        <v>15</v>
      </c>
      <c r="E103" s="530">
        <v>33.18</v>
      </c>
      <c r="F103" s="875">
        <f t="shared" si="8"/>
        <v>33.18</v>
      </c>
      <c r="G103" s="691">
        <f>'Заказ, cкидки и курсы валют'!$J$23*F103</f>
        <v>381.57</v>
      </c>
      <c r="H103" s="96">
        <f t="shared" si="9"/>
        <v>5723.55</v>
      </c>
      <c r="I103" s="746"/>
    </row>
    <row r="104" spans="1:9" ht="13.5" customHeight="1">
      <c r="A104" s="934" t="s">
        <v>10426</v>
      </c>
      <c r="B104" s="1006" t="s">
        <v>111</v>
      </c>
      <c r="C104" s="1007">
        <v>2.0699999999999998</v>
      </c>
      <c r="D104" s="95">
        <v>15</v>
      </c>
      <c r="E104" s="530">
        <v>33.18</v>
      </c>
      <c r="F104" s="875">
        <f t="shared" si="8"/>
        <v>33.18</v>
      </c>
      <c r="G104" s="691">
        <f>'Заказ, cкидки и курсы валют'!$J$23*F104</f>
        <v>381.57</v>
      </c>
      <c r="H104" s="96">
        <f t="shared" si="9"/>
        <v>5723.55</v>
      </c>
      <c r="I104" s="746"/>
    </row>
    <row r="105" spans="1:9" ht="13.5" customHeight="1">
      <c r="A105" s="934" t="s">
        <v>10427</v>
      </c>
      <c r="B105" s="1006" t="s">
        <v>112</v>
      </c>
      <c r="C105" s="1007">
        <v>2.27</v>
      </c>
      <c r="D105" s="95">
        <v>15</v>
      </c>
      <c r="E105" s="530">
        <v>33.18</v>
      </c>
      <c r="F105" s="875">
        <f t="shared" si="8"/>
        <v>33.18</v>
      </c>
      <c r="G105" s="691">
        <f>'Заказ, cкидки и курсы валют'!$J$23*F105</f>
        <v>381.57</v>
      </c>
      <c r="H105" s="96">
        <f t="shared" si="9"/>
        <v>5723.55</v>
      </c>
      <c r="I105" s="746"/>
    </row>
    <row r="106" spans="1:9" ht="13.5" customHeight="1">
      <c r="A106" s="934" t="s">
        <v>10428</v>
      </c>
      <c r="B106" s="1006" t="s">
        <v>114</v>
      </c>
      <c r="C106" s="1007">
        <v>3.14</v>
      </c>
      <c r="D106" s="95">
        <v>15</v>
      </c>
      <c r="E106" s="530">
        <v>33.18</v>
      </c>
      <c r="F106" s="875">
        <f t="shared" si="8"/>
        <v>33.18</v>
      </c>
      <c r="G106" s="691">
        <f>'Заказ, cкидки и курсы валют'!$J$23*F106</f>
        <v>381.57</v>
      </c>
      <c r="H106" s="96">
        <f t="shared" si="9"/>
        <v>5723.55</v>
      </c>
      <c r="I106" s="746"/>
    </row>
    <row r="107" spans="1:9" ht="13.5" customHeight="1" thickBot="1">
      <c r="A107" s="935" t="s">
        <v>10429</v>
      </c>
      <c r="B107" s="1009" t="s">
        <v>115</v>
      </c>
      <c r="C107" s="1010">
        <v>3.5</v>
      </c>
      <c r="D107" s="141">
        <v>10</v>
      </c>
      <c r="E107" s="530">
        <v>32.29</v>
      </c>
      <c r="F107" s="876">
        <f t="shared" si="8"/>
        <v>32.29</v>
      </c>
      <c r="G107" s="776">
        <f>'Заказ, cкидки и курсы валют'!$J$23*F107</f>
        <v>371.33499999999998</v>
      </c>
      <c r="H107" s="142">
        <f t="shared" si="9"/>
        <v>3713.35</v>
      </c>
      <c r="I107" s="747"/>
    </row>
    <row r="108" spans="1:9" ht="13.5" customHeight="1" thickBot="1">
      <c r="A108" s="1925"/>
      <c r="B108" s="1926"/>
      <c r="C108" s="2266"/>
      <c r="D108" s="1005"/>
      <c r="E108" s="530"/>
      <c r="F108" s="881"/>
      <c r="G108" s="694"/>
      <c r="H108" s="22"/>
      <c r="I108" s="22"/>
    </row>
    <row r="109" spans="1:9" ht="16.5" customHeight="1">
      <c r="A109" s="1909"/>
      <c r="B109" s="1910" t="s">
        <v>494</v>
      </c>
      <c r="C109" s="1962"/>
      <c r="D109" s="69"/>
      <c r="E109" s="460"/>
      <c r="F109" s="461"/>
      <c r="G109" s="688"/>
      <c r="H109" s="128"/>
      <c r="I109" s="68"/>
    </row>
    <row r="110" spans="1:9" ht="12.75" customHeight="1">
      <c r="A110" s="1911"/>
      <c r="B110" s="1912" t="s">
        <v>3065</v>
      </c>
      <c r="C110" s="1475"/>
      <c r="D110" s="131"/>
      <c r="E110" s="462"/>
      <c r="F110" s="426"/>
      <c r="G110" s="266"/>
      <c r="H110" s="16"/>
      <c r="I110" s="132"/>
    </row>
    <row r="111" spans="1:9" ht="12.75" customHeight="1">
      <c r="A111" s="1920"/>
      <c r="B111" s="1921" t="s">
        <v>10430</v>
      </c>
      <c r="C111" s="1475"/>
      <c r="D111" s="70"/>
      <c r="E111" s="464"/>
      <c r="F111" s="465"/>
      <c r="G111" s="689"/>
      <c r="H111" s="16"/>
      <c r="I111" s="132"/>
    </row>
    <row r="112" spans="1:9" ht="12.75" customHeight="1">
      <c r="A112" s="1920"/>
      <c r="B112" s="1229"/>
      <c r="C112" s="1475"/>
      <c r="D112" s="70"/>
      <c r="E112" s="464"/>
      <c r="F112" s="465"/>
      <c r="G112" s="689"/>
      <c r="H112" s="16"/>
      <c r="I112" s="132"/>
    </row>
    <row r="113" spans="1:10" ht="12.75" customHeight="1">
      <c r="A113" s="1920"/>
      <c r="B113" s="1229"/>
      <c r="C113" s="1475"/>
      <c r="D113" s="70"/>
      <c r="E113" s="464"/>
      <c r="F113" s="465"/>
      <c r="G113" s="689"/>
      <c r="H113" s="16"/>
      <c r="I113" s="132"/>
    </row>
    <row r="114" spans="1:10" ht="39" customHeight="1" thickBot="1">
      <c r="A114" s="1918" t="s">
        <v>6697</v>
      </c>
      <c r="B114" s="1930"/>
      <c r="C114" s="1475"/>
      <c r="D114" s="70"/>
      <c r="E114" s="464"/>
      <c r="F114" s="465"/>
      <c r="G114" s="689"/>
      <c r="H114" s="16"/>
      <c r="I114" s="137"/>
    </row>
    <row r="115" spans="1:10" ht="45.75" customHeight="1">
      <c r="A115" s="1923" t="s">
        <v>1013</v>
      </c>
      <c r="B115" s="2239" t="s">
        <v>1014</v>
      </c>
      <c r="C115" s="2292" t="s">
        <v>665</v>
      </c>
      <c r="D115" s="339" t="s">
        <v>2923</v>
      </c>
      <c r="E115" s="486" t="s">
        <v>10277</v>
      </c>
      <c r="F115" s="487" t="s">
        <v>2578</v>
      </c>
      <c r="G115" s="702" t="s">
        <v>8383</v>
      </c>
      <c r="H115" s="1015" t="s">
        <v>493</v>
      </c>
      <c r="I115" s="384" t="s">
        <v>4003</v>
      </c>
      <c r="J115" s="2868" t="s">
        <v>11229</v>
      </c>
    </row>
    <row r="116" spans="1:10" ht="13.5" customHeight="1" thickBot="1">
      <c r="A116" s="1924"/>
      <c r="B116" s="2240"/>
      <c r="C116" s="2286" t="s">
        <v>3419</v>
      </c>
      <c r="D116" s="374" t="s">
        <v>8384</v>
      </c>
      <c r="E116" s="470" t="s">
        <v>264</v>
      </c>
      <c r="F116" s="475">
        <f>'Заказ, cкидки и курсы валют'!$I$12</f>
        <v>0</v>
      </c>
      <c r="G116" s="764"/>
      <c r="H116" s="358"/>
      <c r="I116" s="415"/>
      <c r="J116" s="2873"/>
    </row>
    <row r="117" spans="1:10" ht="13.5" customHeight="1">
      <c r="A117" s="936" t="s">
        <v>9058</v>
      </c>
      <c r="B117" s="1411" t="s">
        <v>106</v>
      </c>
      <c r="C117" s="1412">
        <v>1.1200000000000001</v>
      </c>
      <c r="D117" s="1548">
        <v>1.5</v>
      </c>
      <c r="E117" s="1539">
        <f>E99*1.2</f>
        <v>39.815999999999995</v>
      </c>
      <c r="F117" s="1456">
        <f t="shared" ref="F117:F125" si="10">ROUND(E117*(1-$F$11),2)</f>
        <v>39.82</v>
      </c>
      <c r="G117" s="1331">
        <f>'Заказ, cкидки и курсы валют'!$J$23*F117</f>
        <v>457.93</v>
      </c>
      <c r="H117" s="1025">
        <f>ROUND((D117)*G117,2)</f>
        <v>686.9</v>
      </c>
      <c r="I117" s="1632"/>
      <c r="J117" s="96">
        <f>ROUND(IF(H117&lt;'Заказ, cкидки и курсы валют'!$B$39,H117*0.54*100/(100-'Заказ, cкидки и курсы валют'!$C$39),IF(H117&lt;'Заказ, cкидки и курсы валют'!$B$40,H117*0.54*100/(100-'Заказ, cкидки и курсы валют'!$C$40),IF(H117&lt;'Заказ, cкидки и курсы валют'!$B$41,H117*0.54*100/(100-'Заказ, cкидки и курсы валют'!$C$41),IF(H117&lt;'Заказ, cкидки и курсы валют'!$B$42,H117*0.54*100/(100-'Заказ, cкидки и курсы валют'!$C$42),IF(H117&lt;'Заказ, cкидки и курсы валют'!$B$43,H117*0.54*100/(100-'Заказ, cкидки и курсы валют'!$C$43),H117))))),2)</f>
        <v>741.85</v>
      </c>
    </row>
    <row r="118" spans="1:10" ht="13.5" customHeight="1">
      <c r="A118" s="934" t="s">
        <v>9059</v>
      </c>
      <c r="B118" s="1006" t="s">
        <v>107</v>
      </c>
      <c r="C118" s="1007">
        <v>1.35</v>
      </c>
      <c r="D118" s="1542">
        <v>1.5</v>
      </c>
      <c r="E118" s="1540">
        <f t="shared" ref="E118:E125" si="11">E100*1.2</f>
        <v>37.512</v>
      </c>
      <c r="F118" s="1439">
        <f t="shared" si="10"/>
        <v>37.51</v>
      </c>
      <c r="G118" s="695">
        <f>'Заказ, cкидки и курсы валют'!$J$23*F118</f>
        <v>431.36499999999995</v>
      </c>
      <c r="H118" s="400">
        <f t="shared" ref="H118:H125" si="12">ROUND((D118)*G118,2)</f>
        <v>647.04999999999995</v>
      </c>
      <c r="I118" s="1008"/>
      <c r="J118" s="96">
        <f>ROUND(IF(H118&lt;'Заказ, cкидки и курсы валют'!$B$39,H118*0.54*100/(100-'Заказ, cкидки и курсы валют'!$C$39),IF(H118&lt;'Заказ, cкидки и курсы валют'!$B$40,H118*0.54*100/(100-'Заказ, cкидки и курсы валют'!$C$40),IF(H118&lt;'Заказ, cкидки и курсы валют'!$B$41,H118*0.54*100/(100-'Заказ, cкидки и курсы валют'!$C$41),IF(H118&lt;'Заказ, cкидки и курсы валют'!$B$42,H118*0.54*100/(100-'Заказ, cкидки и курсы валют'!$C$42),IF(H118&lt;'Заказ, cкидки и курсы валют'!$B$43,H118*0.54*100/(100-'Заказ, cкидки и курсы валют'!$C$43),H118))))),2)</f>
        <v>698.81</v>
      </c>
    </row>
    <row r="119" spans="1:10" ht="13.5" customHeight="1">
      <c r="A119" s="934" t="s">
        <v>9060</v>
      </c>
      <c r="B119" s="1006" t="s">
        <v>108</v>
      </c>
      <c r="C119" s="1007">
        <v>1.46</v>
      </c>
      <c r="D119" s="1542">
        <v>1.5</v>
      </c>
      <c r="E119" s="1540">
        <f t="shared" si="11"/>
        <v>39.815999999999995</v>
      </c>
      <c r="F119" s="1439">
        <f t="shared" si="10"/>
        <v>39.82</v>
      </c>
      <c r="G119" s="695">
        <f>'Заказ, cкидки и курсы валют'!$J$23*F119</f>
        <v>457.93</v>
      </c>
      <c r="H119" s="400">
        <f t="shared" si="12"/>
        <v>686.9</v>
      </c>
      <c r="I119" s="1008"/>
      <c r="J119" s="96">
        <f>ROUND(IF(H119&lt;'Заказ, cкидки и курсы валют'!$B$39,H119*0.54*100/(100-'Заказ, cкидки и курсы валют'!$C$39),IF(H119&lt;'Заказ, cкидки и курсы валют'!$B$40,H119*0.54*100/(100-'Заказ, cкидки и курсы валют'!$C$40),IF(H119&lt;'Заказ, cкидки и курсы валют'!$B$41,H119*0.54*100/(100-'Заказ, cкидки и курсы валют'!$C$41),IF(H119&lt;'Заказ, cкидки и курсы валют'!$B$42,H119*0.54*100/(100-'Заказ, cкидки и курсы валют'!$C$42),IF(H119&lt;'Заказ, cкидки и курсы валют'!$B$43,H119*0.54*100/(100-'Заказ, cкидки и курсы валют'!$C$43),H119))))),2)</f>
        <v>741.85</v>
      </c>
    </row>
    <row r="120" spans="1:10" ht="13.5" customHeight="1">
      <c r="A120" s="934" t="s">
        <v>9061</v>
      </c>
      <c r="B120" s="1006" t="s">
        <v>109</v>
      </c>
      <c r="C120" s="1007">
        <v>1.72</v>
      </c>
      <c r="D120" s="1542">
        <v>1</v>
      </c>
      <c r="E120" s="1540">
        <f t="shared" si="11"/>
        <v>39.815999999999995</v>
      </c>
      <c r="F120" s="1439">
        <f t="shared" si="10"/>
        <v>39.82</v>
      </c>
      <c r="G120" s="695">
        <f>'Заказ, cкидки и курсы валют'!$J$23*F120</f>
        <v>457.93</v>
      </c>
      <c r="H120" s="400">
        <f t="shared" si="12"/>
        <v>457.93</v>
      </c>
      <c r="I120" s="1008"/>
      <c r="J120" s="96">
        <f>ROUND(IF(H120&lt;'Заказ, cкидки и курсы валют'!$B$39,H120*0.54*100/(100-'Заказ, cкидки и курсы валют'!$C$39),IF(H120&lt;'Заказ, cкидки и курсы валют'!$B$40,H120*0.54*100/(100-'Заказ, cкидки и курсы валют'!$C$40),IF(H120&lt;'Заказ, cкидки и курсы валют'!$B$41,H120*0.54*100/(100-'Заказ, cкидки и курсы валют'!$C$41),IF(H120&lt;'Заказ, cкидки и курсы валют'!$B$42,H120*0.54*100/(100-'Заказ, cкидки и курсы валют'!$C$42),IF(H120&lt;'Заказ, cкидки и курсы валют'!$B$43,H120*0.54*100/(100-'Заказ, cкидки и курсы валют'!$C$43),H120))))),2)</f>
        <v>549.52</v>
      </c>
    </row>
    <row r="121" spans="1:10" ht="13.5" customHeight="1">
      <c r="A121" s="934" t="s">
        <v>9062</v>
      </c>
      <c r="B121" s="1006" t="s">
        <v>110</v>
      </c>
      <c r="C121" s="1007">
        <v>1.83</v>
      </c>
      <c r="D121" s="1542">
        <v>1</v>
      </c>
      <c r="E121" s="1540">
        <f t="shared" si="11"/>
        <v>39.815999999999995</v>
      </c>
      <c r="F121" s="1439">
        <f t="shared" si="10"/>
        <v>39.82</v>
      </c>
      <c r="G121" s="695">
        <f>'Заказ, cкидки и курсы валют'!$J$23*F121</f>
        <v>457.93</v>
      </c>
      <c r="H121" s="400">
        <f t="shared" si="12"/>
        <v>457.93</v>
      </c>
      <c r="I121" s="1008"/>
      <c r="J121" s="96">
        <f>ROUND(IF(H121&lt;'Заказ, cкидки и курсы валют'!$B$39,H121*0.54*100/(100-'Заказ, cкидки и курсы валют'!$C$39),IF(H121&lt;'Заказ, cкидки и курсы валют'!$B$40,H121*0.54*100/(100-'Заказ, cкидки и курсы валют'!$C$40),IF(H121&lt;'Заказ, cкидки и курсы валют'!$B$41,H121*0.54*100/(100-'Заказ, cкидки и курсы валют'!$C$41),IF(H121&lt;'Заказ, cкидки и курсы валют'!$B$42,H121*0.54*100/(100-'Заказ, cкидки и курсы валют'!$C$42),IF(H121&lt;'Заказ, cкидки и курсы валют'!$B$43,H121*0.54*100/(100-'Заказ, cкидки и курсы валют'!$C$43),H121))))),2)</f>
        <v>549.52</v>
      </c>
    </row>
    <row r="122" spans="1:10" ht="13.5" customHeight="1">
      <c r="A122" s="934" t="s">
        <v>9063</v>
      </c>
      <c r="B122" s="1006" t="s">
        <v>111</v>
      </c>
      <c r="C122" s="1007">
        <v>2.0699999999999998</v>
      </c>
      <c r="D122" s="1542">
        <v>1</v>
      </c>
      <c r="E122" s="1540">
        <f t="shared" si="11"/>
        <v>39.815999999999995</v>
      </c>
      <c r="F122" s="1439">
        <f t="shared" si="10"/>
        <v>39.82</v>
      </c>
      <c r="G122" s="695">
        <f>'Заказ, cкидки и курсы валют'!$J$23*F122</f>
        <v>457.93</v>
      </c>
      <c r="H122" s="400">
        <f t="shared" si="12"/>
        <v>457.93</v>
      </c>
      <c r="I122" s="1008"/>
      <c r="J122" s="96">
        <f>ROUND(IF(H122&lt;'Заказ, cкидки и курсы валют'!$B$39,H122*0.54*100/(100-'Заказ, cкидки и курсы валют'!$C$39),IF(H122&lt;'Заказ, cкидки и курсы валют'!$B$40,H122*0.54*100/(100-'Заказ, cкидки и курсы валют'!$C$40),IF(H122&lt;'Заказ, cкидки и курсы валют'!$B$41,H122*0.54*100/(100-'Заказ, cкидки и курсы валют'!$C$41),IF(H122&lt;'Заказ, cкидки и курсы валют'!$B$42,H122*0.54*100/(100-'Заказ, cкидки и курсы валют'!$C$42),IF(H122&lt;'Заказ, cкидки и курсы валют'!$B$43,H122*0.54*100/(100-'Заказ, cкидки и курсы валют'!$C$43),H122))))),2)</f>
        <v>549.52</v>
      </c>
    </row>
    <row r="123" spans="1:10" ht="13.5" customHeight="1">
      <c r="A123" s="934" t="s">
        <v>9064</v>
      </c>
      <c r="B123" s="1006" t="s">
        <v>112</v>
      </c>
      <c r="C123" s="1007">
        <v>2.27</v>
      </c>
      <c r="D123" s="1542">
        <v>1</v>
      </c>
      <c r="E123" s="1540">
        <f t="shared" si="11"/>
        <v>39.815999999999995</v>
      </c>
      <c r="F123" s="1439">
        <f t="shared" si="10"/>
        <v>39.82</v>
      </c>
      <c r="G123" s="695">
        <f>'Заказ, cкидки и курсы валют'!$J$23*F123</f>
        <v>457.93</v>
      </c>
      <c r="H123" s="400">
        <f t="shared" si="12"/>
        <v>457.93</v>
      </c>
      <c r="I123" s="1008"/>
      <c r="J123" s="96">
        <f>ROUND(IF(H123&lt;'Заказ, cкидки и курсы валют'!$B$39,H123*0.54*100/(100-'Заказ, cкидки и курсы валют'!$C$39),IF(H123&lt;'Заказ, cкидки и курсы валют'!$B$40,H123*0.54*100/(100-'Заказ, cкидки и курсы валют'!$C$40),IF(H123&lt;'Заказ, cкидки и курсы валют'!$B$41,H123*0.54*100/(100-'Заказ, cкидки и курсы валют'!$C$41),IF(H123&lt;'Заказ, cкидки и курсы валют'!$B$42,H123*0.54*100/(100-'Заказ, cкидки и курсы валют'!$C$42),IF(H123&lt;'Заказ, cкидки и курсы валют'!$B$43,H123*0.54*100/(100-'Заказ, cкидки и курсы валют'!$C$43),H123))))),2)</f>
        <v>549.52</v>
      </c>
    </row>
    <row r="124" spans="1:10" ht="13.5" customHeight="1">
      <c r="A124" s="934" t="s">
        <v>9065</v>
      </c>
      <c r="B124" s="1006" t="s">
        <v>114</v>
      </c>
      <c r="C124" s="1007">
        <v>3.14</v>
      </c>
      <c r="D124" s="1542">
        <v>1</v>
      </c>
      <c r="E124" s="1540">
        <f t="shared" si="11"/>
        <v>39.815999999999995</v>
      </c>
      <c r="F124" s="1439">
        <f t="shared" si="10"/>
        <v>39.82</v>
      </c>
      <c r="G124" s="695">
        <f>'Заказ, cкидки и курсы валют'!$J$23*F124</f>
        <v>457.93</v>
      </c>
      <c r="H124" s="400">
        <f t="shared" si="12"/>
        <v>457.93</v>
      </c>
      <c r="I124" s="1008"/>
      <c r="J124" s="96">
        <f>ROUND(IF(H124&lt;'Заказ, cкидки и курсы валют'!$B$39,H124*0.54*100/(100-'Заказ, cкидки и курсы валют'!$C$39),IF(H124&lt;'Заказ, cкидки и курсы валют'!$B$40,H124*0.54*100/(100-'Заказ, cкидки и курсы валют'!$C$40),IF(H124&lt;'Заказ, cкидки и курсы валют'!$B$41,H124*0.54*100/(100-'Заказ, cкидки и курсы валют'!$C$41),IF(H124&lt;'Заказ, cкидки и курсы валют'!$B$42,H124*0.54*100/(100-'Заказ, cкидки и курсы валют'!$C$42),IF(H124&lt;'Заказ, cкидки и курсы валют'!$B$43,H124*0.54*100/(100-'Заказ, cкидки и курсы валют'!$C$43),H124))))),2)</f>
        <v>549.52</v>
      </c>
    </row>
    <row r="125" spans="1:10" ht="13.5" customHeight="1" thickBot="1">
      <c r="A125" s="935" t="s">
        <v>9066</v>
      </c>
      <c r="B125" s="1009" t="s">
        <v>115</v>
      </c>
      <c r="C125" s="1010">
        <v>3.5</v>
      </c>
      <c r="D125" s="1551">
        <v>1</v>
      </c>
      <c r="E125" s="1541">
        <f t="shared" si="11"/>
        <v>38.747999999999998</v>
      </c>
      <c r="F125" s="1440">
        <f t="shared" si="10"/>
        <v>38.75</v>
      </c>
      <c r="G125" s="1011">
        <f>'Заказ, cкидки и курсы валют'!$J$23*F125</f>
        <v>445.625</v>
      </c>
      <c r="H125" s="1012">
        <f t="shared" si="12"/>
        <v>445.63</v>
      </c>
      <c r="I125" s="1013"/>
      <c r="J125" s="96">
        <f>ROUND(IF(H125&lt;'Заказ, cкидки и курсы валют'!$B$39,H125*0.54*100/(100-'Заказ, cкидки и курсы валют'!$C$39),IF(H125&lt;'Заказ, cкидки и курсы валют'!$B$40,H125*0.54*100/(100-'Заказ, cкидки и курсы валют'!$C$40),IF(H125&lt;'Заказ, cкидки и курсы валют'!$B$41,H125*0.54*100/(100-'Заказ, cкидки и курсы валют'!$C$41),IF(H125&lt;'Заказ, cкидки и курсы валют'!$B$42,H125*0.54*100/(100-'Заказ, cкидки и курсы валют'!$C$42),IF(H125&lt;'Заказ, cкидки и курсы валют'!$B$43,H125*0.54*100/(100-'Заказ, cкидки и курсы валют'!$C$43),H125))))),2)</f>
        <v>534.76</v>
      </c>
    </row>
    <row r="126" spans="1:10" ht="12.75" customHeight="1" thickBot="1"/>
    <row r="127" spans="1:10" ht="16.5" customHeight="1">
      <c r="A127" s="1927"/>
      <c r="B127" s="1910" t="s">
        <v>494</v>
      </c>
      <c r="C127" s="1962"/>
      <c r="D127" s="69"/>
      <c r="E127" s="460"/>
      <c r="F127" s="461"/>
      <c r="G127" s="688"/>
      <c r="H127" s="128"/>
      <c r="I127" s="68"/>
    </row>
    <row r="128" spans="1:10" ht="16.5" customHeight="1">
      <c r="A128" s="1920"/>
      <c r="B128" s="1912"/>
      <c r="C128" s="1475" t="s">
        <v>495</v>
      </c>
      <c r="D128" s="130"/>
      <c r="E128" s="474"/>
      <c r="F128" s="436"/>
      <c r="G128" s="266"/>
      <c r="H128" s="16"/>
      <c r="I128" s="132"/>
    </row>
    <row r="129" spans="1:9" ht="13.5" customHeight="1">
      <c r="A129" s="1920"/>
      <c r="B129" s="1229"/>
      <c r="C129" s="1475"/>
      <c r="D129" s="70"/>
      <c r="E129" s="464"/>
      <c r="F129" s="465"/>
      <c r="G129" s="689"/>
      <c r="H129" s="16"/>
      <c r="I129" s="132"/>
    </row>
    <row r="130" spans="1:9" ht="12" customHeight="1">
      <c r="A130" s="1920"/>
      <c r="B130" s="1229"/>
      <c r="C130" s="1475"/>
      <c r="D130" s="70"/>
      <c r="E130" s="464"/>
      <c r="F130" s="465"/>
      <c r="G130" s="689"/>
      <c r="H130" s="16"/>
      <c r="I130" s="132"/>
    </row>
    <row r="131" spans="1:9" ht="16.5" customHeight="1">
      <c r="A131" s="1920"/>
      <c r="B131" s="1229"/>
      <c r="C131" s="1475"/>
      <c r="D131" s="70"/>
      <c r="E131" s="464"/>
      <c r="F131" s="465"/>
      <c r="G131" s="689"/>
      <c r="H131" s="16"/>
      <c r="I131" s="132"/>
    </row>
    <row r="132" spans="1:9" ht="16.5" customHeight="1" thickBot="1">
      <c r="A132" s="1913" t="s">
        <v>6698</v>
      </c>
      <c r="B132" s="1922"/>
      <c r="C132" s="1931"/>
      <c r="D132" s="72"/>
      <c r="E132" s="466"/>
      <c r="F132" s="467"/>
      <c r="G132" s="690"/>
      <c r="H132" s="136"/>
      <c r="I132" s="137"/>
    </row>
    <row r="133" spans="1:9" ht="37.75" customHeight="1">
      <c r="A133" s="2876" t="s">
        <v>1013</v>
      </c>
      <c r="B133" s="2878" t="s">
        <v>1014</v>
      </c>
      <c r="C133" s="2285" t="s">
        <v>665</v>
      </c>
      <c r="D133" s="153" t="s">
        <v>2923</v>
      </c>
      <c r="E133" s="468" t="s">
        <v>10276</v>
      </c>
      <c r="F133" s="479" t="s">
        <v>2578</v>
      </c>
      <c r="G133" s="2870" t="s">
        <v>2427</v>
      </c>
      <c r="H133" s="2868" t="s">
        <v>493</v>
      </c>
      <c r="I133" s="2874" t="s">
        <v>4003</v>
      </c>
    </row>
    <row r="134" spans="1:9" ht="18.75" customHeight="1">
      <c r="A134" s="2877"/>
      <c r="B134" s="2879"/>
      <c r="C134" s="2286" t="s">
        <v>3419</v>
      </c>
      <c r="D134" s="313" t="s">
        <v>2428</v>
      </c>
      <c r="E134" s="470" t="s">
        <v>264</v>
      </c>
      <c r="F134" s="475">
        <f>'Заказ, cкидки и курсы валют'!$I$12</f>
        <v>0</v>
      </c>
      <c r="G134" s="2871"/>
      <c r="H134" s="2869"/>
      <c r="I134" s="2875"/>
    </row>
    <row r="135" spans="1:9" ht="13.5" customHeight="1">
      <c r="A135" s="2277" t="s">
        <v>2369</v>
      </c>
      <c r="B135" s="2101" t="s">
        <v>104</v>
      </c>
      <c r="C135" s="2287">
        <v>0.8</v>
      </c>
      <c r="D135" s="2110">
        <v>28000</v>
      </c>
      <c r="E135" s="530">
        <v>24.56</v>
      </c>
      <c r="F135" s="2104">
        <f>ROUND(E135*(1-$F$11),2)</f>
        <v>24.56</v>
      </c>
      <c r="G135" s="2105">
        <f>'Заказ, cкидки и курсы валют'!$J$23*F135</f>
        <v>282.44</v>
      </c>
      <c r="H135" s="2107">
        <f>ROUND((D135/1000)*G135,2)</f>
        <v>7908.32</v>
      </c>
      <c r="I135" s="2107"/>
    </row>
    <row r="136" spans="1:9" ht="13.5" customHeight="1">
      <c r="A136" s="2277" t="s">
        <v>2370</v>
      </c>
      <c r="B136" s="2101" t="s">
        <v>105</v>
      </c>
      <c r="C136" s="2287">
        <v>0.87</v>
      </c>
      <c r="D136" s="2110">
        <v>22000</v>
      </c>
      <c r="E136" s="530">
        <v>28.65</v>
      </c>
      <c r="F136" s="2104">
        <f t="shared" ref="F136:F155" si="13">ROUND(E136*(1-$F$11),2)</f>
        <v>28.65</v>
      </c>
      <c r="G136" s="2105">
        <f>'Заказ, cкидки и курсы валют'!$J$23*F136</f>
        <v>329.47499999999997</v>
      </c>
      <c r="H136" s="2107">
        <f t="shared" ref="H136:H155" si="14">ROUND((D136/1000)*G136,2)</f>
        <v>7248.45</v>
      </c>
      <c r="I136" s="2107"/>
    </row>
    <row r="137" spans="1:9" ht="13.5" customHeight="1">
      <c r="A137" s="2277" t="s">
        <v>2371</v>
      </c>
      <c r="B137" s="2101" t="s">
        <v>106</v>
      </c>
      <c r="C137" s="2287">
        <v>1.0900000000000001</v>
      </c>
      <c r="D137" s="2110">
        <v>15000</v>
      </c>
      <c r="E137" s="530">
        <v>33.76</v>
      </c>
      <c r="F137" s="2104">
        <f t="shared" si="13"/>
        <v>33.76</v>
      </c>
      <c r="G137" s="2105">
        <f>'Заказ, cкидки и курсы валют'!$J$23*F137</f>
        <v>388.23999999999995</v>
      </c>
      <c r="H137" s="2107">
        <f t="shared" si="14"/>
        <v>5823.6</v>
      </c>
      <c r="I137" s="2107"/>
    </row>
    <row r="138" spans="1:9" ht="13.5" customHeight="1">
      <c r="A138" s="2277" t="s">
        <v>2372</v>
      </c>
      <c r="B138" s="2101" t="s">
        <v>107</v>
      </c>
      <c r="C138" s="2287">
        <v>1.34</v>
      </c>
      <c r="D138" s="2110">
        <v>12000</v>
      </c>
      <c r="E138" s="530">
        <v>43</v>
      </c>
      <c r="F138" s="2104">
        <f t="shared" si="13"/>
        <v>43</v>
      </c>
      <c r="G138" s="2105">
        <f>'Заказ, cкидки и курсы валют'!$J$23*F138</f>
        <v>494.5</v>
      </c>
      <c r="H138" s="2107">
        <f t="shared" si="14"/>
        <v>5934</v>
      </c>
      <c r="I138" s="2107"/>
    </row>
    <row r="139" spans="1:9" ht="13.5" customHeight="1">
      <c r="A139" s="2277" t="s">
        <v>2373</v>
      </c>
      <c r="B139" s="2101" t="s">
        <v>108</v>
      </c>
      <c r="C139" s="2287">
        <v>1.43</v>
      </c>
      <c r="D139" s="2110">
        <v>11000</v>
      </c>
      <c r="E139" s="530">
        <v>48.76</v>
      </c>
      <c r="F139" s="2104">
        <f t="shared" si="13"/>
        <v>48.76</v>
      </c>
      <c r="G139" s="2105">
        <f>'Заказ, cкидки и курсы валют'!$J$23*F139</f>
        <v>560.74</v>
      </c>
      <c r="H139" s="2107">
        <f t="shared" si="14"/>
        <v>6168.14</v>
      </c>
      <c r="I139" s="2107"/>
    </row>
    <row r="140" spans="1:9" ht="13.5" customHeight="1">
      <c r="A140" s="2277" t="s">
        <v>2374</v>
      </c>
      <c r="B140" s="2101" t="s">
        <v>109</v>
      </c>
      <c r="C140" s="2287">
        <v>1.66</v>
      </c>
      <c r="D140" s="2110">
        <v>8000</v>
      </c>
      <c r="E140" s="530">
        <v>53.54</v>
      </c>
      <c r="F140" s="2104">
        <f t="shared" si="13"/>
        <v>53.54</v>
      </c>
      <c r="G140" s="2105">
        <f>'Заказ, cкидки и курсы валют'!$J$23*F140</f>
        <v>615.71</v>
      </c>
      <c r="H140" s="2107">
        <f t="shared" si="14"/>
        <v>4925.68</v>
      </c>
      <c r="I140" s="2107"/>
    </row>
    <row r="141" spans="1:9" ht="13.5" customHeight="1">
      <c r="A141" s="2277" t="s">
        <v>2375</v>
      </c>
      <c r="B141" s="2101" t="s">
        <v>110</v>
      </c>
      <c r="C141" s="2287">
        <v>1.77</v>
      </c>
      <c r="D141" s="2110">
        <v>7000</v>
      </c>
      <c r="E141" s="530">
        <v>55.06</v>
      </c>
      <c r="F141" s="2104">
        <f t="shared" si="13"/>
        <v>55.06</v>
      </c>
      <c r="G141" s="2105">
        <f>'Заказ, cкидки и курсы валют'!$J$23*F141</f>
        <v>633.19000000000005</v>
      </c>
      <c r="H141" s="2107">
        <f t="shared" si="14"/>
        <v>4432.33</v>
      </c>
      <c r="I141" s="2107"/>
    </row>
    <row r="142" spans="1:9" ht="13.5" customHeight="1">
      <c r="A142" s="2277" t="s">
        <v>2376</v>
      </c>
      <c r="B142" s="2101" t="s">
        <v>111</v>
      </c>
      <c r="C142" s="2287">
        <v>2.06</v>
      </c>
      <c r="D142" s="2110">
        <v>5500</v>
      </c>
      <c r="E142" s="530">
        <v>65.3</v>
      </c>
      <c r="F142" s="2104">
        <f t="shared" si="13"/>
        <v>65.3</v>
      </c>
      <c r="G142" s="2105">
        <f>'Заказ, cкидки и курсы валют'!$J$23*F142</f>
        <v>750.94999999999993</v>
      </c>
      <c r="H142" s="2107">
        <f t="shared" si="14"/>
        <v>4130.2299999999996</v>
      </c>
      <c r="I142" s="2107"/>
    </row>
    <row r="143" spans="1:9" ht="13.5" customHeight="1">
      <c r="A143" s="2277" t="s">
        <v>2377</v>
      </c>
      <c r="B143" s="2101" t="s">
        <v>112</v>
      </c>
      <c r="C143" s="2287">
        <v>2.17</v>
      </c>
      <c r="D143" s="2110">
        <v>5000</v>
      </c>
      <c r="E143" s="530">
        <v>70.08</v>
      </c>
      <c r="F143" s="2104">
        <f t="shared" si="13"/>
        <v>70.08</v>
      </c>
      <c r="G143" s="2105">
        <f>'Заказ, cкидки и курсы валют'!$J$23*F143</f>
        <v>805.92</v>
      </c>
      <c r="H143" s="2107">
        <f t="shared" si="14"/>
        <v>4029.6</v>
      </c>
      <c r="I143" s="2107"/>
    </row>
    <row r="144" spans="1:9" ht="13.5" customHeight="1">
      <c r="A144" s="2277" t="s">
        <v>2378</v>
      </c>
      <c r="B144" s="2101" t="s">
        <v>113</v>
      </c>
      <c r="C144" s="2287">
        <v>2.64</v>
      </c>
      <c r="D144" s="2110">
        <v>4000</v>
      </c>
      <c r="E144" s="530">
        <v>80.22</v>
      </c>
      <c r="F144" s="2104">
        <f t="shared" si="13"/>
        <v>80.22</v>
      </c>
      <c r="G144" s="2105">
        <f>'Заказ, cкидки и курсы валют'!$J$23*F144</f>
        <v>922.53</v>
      </c>
      <c r="H144" s="2107">
        <f t="shared" si="14"/>
        <v>3690.12</v>
      </c>
      <c r="I144" s="2107"/>
    </row>
    <row r="145" spans="1:9" ht="13.5" customHeight="1">
      <c r="A145" s="2277" t="s">
        <v>674</v>
      </c>
      <c r="B145" s="2101" t="s">
        <v>3114</v>
      </c>
      <c r="C145" s="2287">
        <v>2.8</v>
      </c>
      <c r="D145" s="2111">
        <v>3500</v>
      </c>
      <c r="E145" s="530">
        <v>90.3</v>
      </c>
      <c r="F145" s="2104">
        <f t="shared" si="13"/>
        <v>90.3</v>
      </c>
      <c r="G145" s="2105">
        <f>'Заказ, cкидки и курсы валют'!$J$23*F145</f>
        <v>1038.45</v>
      </c>
      <c r="H145" s="2107">
        <f t="shared" si="14"/>
        <v>3634.58</v>
      </c>
      <c r="I145" s="2107"/>
    </row>
    <row r="146" spans="1:9" ht="13.5" customHeight="1">
      <c r="A146" s="2277" t="s">
        <v>675</v>
      </c>
      <c r="B146" s="2101" t="s">
        <v>114</v>
      </c>
      <c r="C146" s="2287">
        <v>3.14</v>
      </c>
      <c r="D146" s="2110">
        <v>3000</v>
      </c>
      <c r="E146" s="530">
        <v>99.97</v>
      </c>
      <c r="F146" s="2104">
        <f t="shared" si="13"/>
        <v>99.97</v>
      </c>
      <c r="G146" s="2105">
        <f>'Заказ, cкидки и курсы валют'!$J$23*F146</f>
        <v>1149.655</v>
      </c>
      <c r="H146" s="2107">
        <f t="shared" si="14"/>
        <v>3448.97</v>
      </c>
      <c r="I146" s="2107"/>
    </row>
    <row r="147" spans="1:9" ht="13.5" customHeight="1">
      <c r="A147" s="2277" t="s">
        <v>2379</v>
      </c>
      <c r="B147" s="2101" t="s">
        <v>115</v>
      </c>
      <c r="C147" s="2288">
        <v>3.456</v>
      </c>
      <c r="D147" s="2110">
        <v>2500</v>
      </c>
      <c r="E147" s="530">
        <v>108.11</v>
      </c>
      <c r="F147" s="2104">
        <f t="shared" si="13"/>
        <v>108.11</v>
      </c>
      <c r="G147" s="2105">
        <f>'Заказ, cкидки и курсы валют'!$J$23*F147</f>
        <v>1243.2650000000001</v>
      </c>
      <c r="H147" s="2107">
        <f t="shared" si="14"/>
        <v>3108.16</v>
      </c>
      <c r="I147" s="2107"/>
    </row>
    <row r="148" spans="1:9" ht="13.5" customHeight="1">
      <c r="A148" s="2277" t="s">
        <v>676</v>
      </c>
      <c r="B148" s="2101" t="s">
        <v>3121</v>
      </c>
      <c r="C148" s="2287">
        <v>4.0199999999999996</v>
      </c>
      <c r="D148" s="2110">
        <v>2000</v>
      </c>
      <c r="E148" s="530">
        <v>132.15</v>
      </c>
      <c r="F148" s="2104">
        <f t="shared" si="13"/>
        <v>132.15</v>
      </c>
      <c r="G148" s="2105">
        <f>'Заказ, cкидки и курсы валют'!$J$23*F148</f>
        <v>1519.7250000000001</v>
      </c>
      <c r="H148" s="2107">
        <f t="shared" si="14"/>
        <v>3039.45</v>
      </c>
      <c r="I148" s="2107"/>
    </row>
    <row r="149" spans="1:9" ht="13.5" customHeight="1">
      <c r="A149" s="2277" t="s">
        <v>677</v>
      </c>
      <c r="B149" s="2101" t="s">
        <v>116</v>
      </c>
      <c r="C149" s="2287">
        <v>5.04</v>
      </c>
      <c r="D149" s="2111">
        <v>1800</v>
      </c>
      <c r="E149" s="530">
        <v>173.08</v>
      </c>
      <c r="F149" s="2104">
        <f t="shared" si="13"/>
        <v>173.08</v>
      </c>
      <c r="G149" s="2105">
        <f>'Заказ, cкидки и курсы валют'!$J$23*F149</f>
        <v>1990.42</v>
      </c>
      <c r="H149" s="2107">
        <f t="shared" si="14"/>
        <v>3582.76</v>
      </c>
      <c r="I149" s="2107"/>
    </row>
    <row r="150" spans="1:9" ht="13.5" customHeight="1">
      <c r="A150" s="2277" t="s">
        <v>2380</v>
      </c>
      <c r="B150" s="2101" t="s">
        <v>117</v>
      </c>
      <c r="C150" s="2287">
        <v>5.58</v>
      </c>
      <c r="D150" s="2110">
        <v>1500</v>
      </c>
      <c r="E150" s="530">
        <v>184.75</v>
      </c>
      <c r="F150" s="2104">
        <f t="shared" si="13"/>
        <v>184.75</v>
      </c>
      <c r="G150" s="2105">
        <f>'Заказ, cкидки и курсы валют'!$J$23*F150</f>
        <v>2124.625</v>
      </c>
      <c r="H150" s="2107">
        <f t="shared" si="14"/>
        <v>3186.94</v>
      </c>
      <c r="I150" s="2107"/>
    </row>
    <row r="151" spans="1:9" ht="13.5" customHeight="1">
      <c r="A151" s="2277" t="s">
        <v>2381</v>
      </c>
      <c r="B151" s="2101" t="s">
        <v>118</v>
      </c>
      <c r="C151" s="2287">
        <v>6.08</v>
      </c>
      <c r="D151" s="2110">
        <v>1500</v>
      </c>
      <c r="E151" s="530">
        <v>187.87</v>
      </c>
      <c r="F151" s="2104">
        <f t="shared" si="13"/>
        <v>187.87</v>
      </c>
      <c r="G151" s="2105">
        <f>'Заказ, cкидки и курсы валют'!$J$23*F151</f>
        <v>2160.5050000000001</v>
      </c>
      <c r="H151" s="2107">
        <f t="shared" si="14"/>
        <v>3240.76</v>
      </c>
      <c r="I151" s="2107"/>
    </row>
    <row r="152" spans="1:9" ht="13.5" customHeight="1">
      <c r="A152" s="2277" t="s">
        <v>2382</v>
      </c>
      <c r="B152" s="2101" t="s">
        <v>3763</v>
      </c>
      <c r="C152" s="2250">
        <v>6.86</v>
      </c>
      <c r="D152" s="2110">
        <v>1500</v>
      </c>
      <c r="E152" s="530">
        <v>222.1</v>
      </c>
      <c r="F152" s="2104">
        <f t="shared" si="13"/>
        <v>222.1</v>
      </c>
      <c r="G152" s="2105">
        <f>'Заказ, cкидки и курсы валют'!$J$23*F152</f>
        <v>2554.15</v>
      </c>
      <c r="H152" s="2107">
        <f t="shared" si="14"/>
        <v>3831.23</v>
      </c>
      <c r="I152" s="2107"/>
    </row>
    <row r="153" spans="1:9" ht="13.5" customHeight="1">
      <c r="A153" s="2277" t="s">
        <v>2383</v>
      </c>
      <c r="B153" s="2101" t="s">
        <v>3764</v>
      </c>
      <c r="C153" s="2250">
        <v>7.16</v>
      </c>
      <c r="D153" s="2110">
        <v>1500</v>
      </c>
      <c r="E153" s="530">
        <v>240.58</v>
      </c>
      <c r="F153" s="2104">
        <f t="shared" si="13"/>
        <v>240.58</v>
      </c>
      <c r="G153" s="2105">
        <f>'Заказ, cкидки и курсы валют'!$J$23*F153</f>
        <v>2766.67</v>
      </c>
      <c r="H153" s="2107">
        <f t="shared" si="14"/>
        <v>4150.01</v>
      </c>
      <c r="I153" s="2107"/>
    </row>
    <row r="154" spans="1:9" ht="13.5" customHeight="1">
      <c r="A154" s="2277" t="s">
        <v>2384</v>
      </c>
      <c r="B154" s="2101" t="s">
        <v>119</v>
      </c>
      <c r="C154" s="2287">
        <v>7.71</v>
      </c>
      <c r="D154" s="2110">
        <v>1500</v>
      </c>
      <c r="E154" s="530">
        <v>267.51</v>
      </c>
      <c r="F154" s="2104">
        <f t="shared" si="13"/>
        <v>267.51</v>
      </c>
      <c r="G154" s="2105">
        <f>'Заказ, cкидки и курсы валют'!$J$23*F154</f>
        <v>3076.3649999999998</v>
      </c>
      <c r="H154" s="2107">
        <f t="shared" si="14"/>
        <v>4614.55</v>
      </c>
      <c r="I154" s="2107"/>
    </row>
    <row r="155" spans="1:9" ht="13.5" customHeight="1">
      <c r="A155" s="2277" t="s">
        <v>2385</v>
      </c>
      <c r="B155" s="2101" t="s">
        <v>120</v>
      </c>
      <c r="C155" s="2287">
        <v>9.18</v>
      </c>
      <c r="D155" s="2110">
        <v>1200</v>
      </c>
      <c r="E155" s="530">
        <v>306.3</v>
      </c>
      <c r="F155" s="2104">
        <f t="shared" si="13"/>
        <v>306.3</v>
      </c>
      <c r="G155" s="2105">
        <f>'Заказ, cкидки и курсы валют'!$J$23*F155</f>
        <v>3522.4500000000003</v>
      </c>
      <c r="H155" s="2107">
        <f t="shared" si="14"/>
        <v>4226.9399999999996</v>
      </c>
      <c r="I155" s="2107"/>
    </row>
    <row r="156" spans="1:9" ht="16.5" customHeight="1" thickBot="1">
      <c r="A156" s="1916"/>
      <c r="B156" s="1917"/>
      <c r="C156" s="2265"/>
      <c r="D156" s="59"/>
      <c r="E156" s="420"/>
      <c r="F156" s="448"/>
      <c r="G156" s="692"/>
      <c r="I156" s="13"/>
    </row>
    <row r="157" spans="1:9" ht="16.5" customHeight="1">
      <c r="A157" s="1927"/>
      <c r="B157" s="1910" t="s">
        <v>494</v>
      </c>
      <c r="C157" s="1962"/>
      <c r="D157" s="69"/>
      <c r="E157" s="460"/>
      <c r="F157" s="461"/>
      <c r="G157" s="688"/>
      <c r="H157" s="128"/>
      <c r="I157" s="68"/>
    </row>
    <row r="158" spans="1:9" ht="16.5" customHeight="1">
      <c r="A158" s="1920"/>
      <c r="B158" s="1912"/>
      <c r="C158" s="1475" t="s">
        <v>495</v>
      </c>
      <c r="D158" s="130"/>
      <c r="E158" s="474"/>
      <c r="F158" s="436"/>
      <c r="G158" s="266"/>
      <c r="H158" s="16"/>
      <c r="I158" s="132"/>
    </row>
    <row r="159" spans="1:9" ht="13.5" customHeight="1">
      <c r="A159" s="1920"/>
      <c r="B159" s="1229"/>
      <c r="C159" s="1475"/>
      <c r="D159" s="70"/>
      <c r="E159" s="464"/>
      <c r="F159" s="465"/>
      <c r="G159" s="689"/>
      <c r="H159" s="16"/>
      <c r="I159" s="132"/>
    </row>
    <row r="160" spans="1:9" ht="12" customHeight="1">
      <c r="A160" s="1920"/>
      <c r="B160" s="1229"/>
      <c r="C160" s="1475"/>
      <c r="D160" s="70"/>
      <c r="E160" s="464"/>
      <c r="F160" s="465"/>
      <c r="G160" s="689"/>
      <c r="H160" s="16"/>
      <c r="I160" s="132"/>
    </row>
    <row r="161" spans="1:10" ht="16.5" customHeight="1">
      <c r="A161" s="1920"/>
      <c r="B161" s="1229"/>
      <c r="C161" s="1475"/>
      <c r="D161" s="70"/>
      <c r="E161" s="464"/>
      <c r="F161" s="465"/>
      <c r="G161" s="689"/>
      <c r="H161" s="16"/>
      <c r="I161" s="132"/>
    </row>
    <row r="162" spans="1:10" ht="16.5" customHeight="1" thickBot="1">
      <c r="A162" s="1918" t="s">
        <v>6697</v>
      </c>
      <c r="B162" s="1914"/>
      <c r="C162" s="2289"/>
      <c r="D162" s="162"/>
      <c r="E162" s="466"/>
      <c r="F162" s="467"/>
      <c r="G162" s="690"/>
      <c r="H162" s="136"/>
      <c r="I162" s="137"/>
    </row>
    <row r="163" spans="1:10" ht="37.75" customHeight="1">
      <c r="A163" s="1923" t="s">
        <v>1013</v>
      </c>
      <c r="B163" s="2239" t="s">
        <v>1014</v>
      </c>
      <c r="C163" s="2285" t="s">
        <v>665</v>
      </c>
      <c r="D163" s="153" t="s">
        <v>2923</v>
      </c>
      <c r="E163" s="468" t="s">
        <v>10276</v>
      </c>
      <c r="F163" s="479" t="s">
        <v>2578</v>
      </c>
      <c r="G163" s="967" t="s">
        <v>2427</v>
      </c>
      <c r="H163" s="327" t="s">
        <v>493</v>
      </c>
      <c r="I163" s="384" t="s">
        <v>4003</v>
      </c>
      <c r="J163" s="2868" t="s">
        <v>11229</v>
      </c>
    </row>
    <row r="164" spans="1:10" ht="23.5" customHeight="1" thickBot="1">
      <c r="A164" s="1924"/>
      <c r="B164" s="2240"/>
      <c r="C164" s="2286" t="s">
        <v>3419</v>
      </c>
      <c r="D164" s="313" t="s">
        <v>2428</v>
      </c>
      <c r="E164" s="470" t="s">
        <v>264</v>
      </c>
      <c r="F164" s="475">
        <f>'Заказ, cкидки и курсы валют'!$I$12</f>
        <v>0</v>
      </c>
      <c r="G164" s="764"/>
      <c r="H164" s="358"/>
      <c r="I164" s="415"/>
      <c r="J164" s="2873"/>
    </row>
    <row r="165" spans="1:10" ht="13.5" customHeight="1" thickBot="1">
      <c r="A165" s="936" t="s">
        <v>2386</v>
      </c>
      <c r="B165" s="1411" t="s">
        <v>104</v>
      </c>
      <c r="C165" s="2290">
        <v>0.8</v>
      </c>
      <c r="D165" s="1543">
        <v>1500</v>
      </c>
      <c r="E165" s="1566">
        <f>E135*1.2</f>
        <v>29.471999999999998</v>
      </c>
      <c r="F165" s="779">
        <f>ROUND(E165*(1-$F$11),2)</f>
        <v>29.47</v>
      </c>
      <c r="G165" s="780">
        <f>H165/D165*1000</f>
        <v>338.92666666666668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508.39</v>
      </c>
      <c r="I165" s="311"/>
      <c r="J165" s="2100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610.07000000000005</v>
      </c>
    </row>
    <row r="166" spans="1:10" ht="13.5" customHeight="1" thickBot="1">
      <c r="A166" s="934" t="s">
        <v>2387</v>
      </c>
      <c r="B166" s="2101" t="s">
        <v>105</v>
      </c>
      <c r="C166" s="2287">
        <v>0.87</v>
      </c>
      <c r="D166" s="2102">
        <v>1500</v>
      </c>
      <c r="E166" s="2103">
        <f t="shared" ref="E166:E184" si="15">E136*1.2</f>
        <v>34.379999999999995</v>
      </c>
      <c r="F166" s="2104">
        <f t="shared" ref="F166:F185" si="16">ROUND(E166*(1-$F$11),2)</f>
        <v>34.380000000000003</v>
      </c>
      <c r="G166" s="2105">
        <f t="shared" ref="G166:G185" si="17">H166/D166*1000</f>
        <v>395.37333333333328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593.05999999999995</v>
      </c>
      <c r="I166" s="2109"/>
      <c r="J166" s="2100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640.5</v>
      </c>
    </row>
    <row r="167" spans="1:10" ht="13.5" customHeight="1" thickBot="1">
      <c r="A167" s="934" t="s">
        <v>2388</v>
      </c>
      <c r="B167" s="2101" t="s">
        <v>106</v>
      </c>
      <c r="C167" s="2287">
        <v>1.0900000000000001</v>
      </c>
      <c r="D167" s="2102">
        <v>1000</v>
      </c>
      <c r="E167" s="2103">
        <f t="shared" si="15"/>
        <v>40.511999999999993</v>
      </c>
      <c r="F167" s="2104">
        <f t="shared" si="16"/>
        <v>40.51</v>
      </c>
      <c r="G167" s="2105">
        <f t="shared" si="17"/>
        <v>465.89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465.89</v>
      </c>
      <c r="I167" s="2109"/>
      <c r="J167" s="2100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559.07000000000005</v>
      </c>
    </row>
    <row r="168" spans="1:10" ht="13.5" customHeight="1" thickBot="1">
      <c r="A168" s="934" t="s">
        <v>2389</v>
      </c>
      <c r="B168" s="2101" t="s">
        <v>107</v>
      </c>
      <c r="C168" s="2287">
        <v>1.34</v>
      </c>
      <c r="D168" s="2102">
        <v>1000</v>
      </c>
      <c r="E168" s="2103">
        <f t="shared" si="15"/>
        <v>51.6</v>
      </c>
      <c r="F168" s="2104">
        <f t="shared" si="16"/>
        <v>51.6</v>
      </c>
      <c r="G168" s="2105">
        <f t="shared" si="17"/>
        <v>593.4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593.4</v>
      </c>
      <c r="I168" s="2109"/>
      <c r="J168" s="2100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640.87</v>
      </c>
    </row>
    <row r="169" spans="1:10" ht="13.5" customHeight="1" thickBot="1">
      <c r="A169" s="934" t="s">
        <v>2390</v>
      </c>
      <c r="B169" s="2101" t="s">
        <v>108</v>
      </c>
      <c r="C169" s="2287">
        <v>1.43</v>
      </c>
      <c r="D169" s="2102">
        <v>800</v>
      </c>
      <c r="E169" s="2103">
        <f t="shared" si="15"/>
        <v>58.511999999999993</v>
      </c>
      <c r="F169" s="2104">
        <f t="shared" si="16"/>
        <v>58.51</v>
      </c>
      <c r="G169" s="2105">
        <f t="shared" si="17"/>
        <v>672.88749999999993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538.30999999999995</v>
      </c>
      <c r="I169" s="2109"/>
      <c r="J169" s="2100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645.97</v>
      </c>
    </row>
    <row r="170" spans="1:10" ht="13.5" customHeight="1" thickBot="1">
      <c r="A170" s="934" t="s">
        <v>2391</v>
      </c>
      <c r="B170" s="2101" t="s">
        <v>109</v>
      </c>
      <c r="C170" s="2287">
        <v>1.66</v>
      </c>
      <c r="D170" s="2102">
        <v>500</v>
      </c>
      <c r="E170" s="2103">
        <f t="shared" si="15"/>
        <v>64.24799999999999</v>
      </c>
      <c r="F170" s="2104">
        <f t="shared" si="16"/>
        <v>64.25</v>
      </c>
      <c r="G170" s="2105">
        <f t="shared" si="17"/>
        <v>774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</v>
      </c>
      <c r="I170" s="2109"/>
      <c r="J170" s="2100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464.4</v>
      </c>
    </row>
    <row r="171" spans="1:10" ht="13.5" customHeight="1" thickBot="1">
      <c r="A171" s="934" t="s">
        <v>2392</v>
      </c>
      <c r="B171" s="2101" t="s">
        <v>110</v>
      </c>
      <c r="C171" s="2287">
        <v>1.77</v>
      </c>
      <c r="D171" s="2102">
        <v>500</v>
      </c>
      <c r="E171" s="2103">
        <f t="shared" si="15"/>
        <v>66.072000000000003</v>
      </c>
      <c r="F171" s="2104">
        <f t="shared" si="16"/>
        <v>66.069999999999993</v>
      </c>
      <c r="G171" s="2105">
        <f t="shared" si="17"/>
        <v>774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387</v>
      </c>
      <c r="I171" s="2109"/>
      <c r="J171" s="2100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464.4</v>
      </c>
    </row>
    <row r="172" spans="1:10" ht="13.5" customHeight="1" thickBot="1">
      <c r="A172" s="934" t="s">
        <v>2393</v>
      </c>
      <c r="B172" s="2101" t="s">
        <v>111</v>
      </c>
      <c r="C172" s="2287">
        <v>2.06</v>
      </c>
      <c r="D172" s="2102">
        <v>400</v>
      </c>
      <c r="E172" s="2103">
        <f t="shared" si="15"/>
        <v>78.36</v>
      </c>
      <c r="F172" s="2104">
        <f t="shared" si="16"/>
        <v>78.36</v>
      </c>
      <c r="G172" s="2105">
        <f t="shared" si="17"/>
        <v>967.5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109"/>
      <c r="J172" s="2100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</row>
    <row r="173" spans="1:10" ht="13.5" customHeight="1" thickBot="1">
      <c r="A173" s="934" t="s">
        <v>2394</v>
      </c>
      <c r="B173" s="2101" t="s">
        <v>112</v>
      </c>
      <c r="C173" s="2287">
        <v>2.17</v>
      </c>
      <c r="D173" s="2102">
        <v>350</v>
      </c>
      <c r="E173" s="2103">
        <f t="shared" si="15"/>
        <v>84.095999999999989</v>
      </c>
      <c r="F173" s="2104">
        <f t="shared" si="16"/>
        <v>84.1</v>
      </c>
      <c r="G173" s="2105">
        <f t="shared" si="17"/>
        <v>1105.7142857142856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109"/>
      <c r="J173" s="2100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</row>
    <row r="174" spans="1:10" ht="13.5" customHeight="1" thickBot="1">
      <c r="A174" s="934" t="s">
        <v>2395</v>
      </c>
      <c r="B174" s="2101" t="s">
        <v>113</v>
      </c>
      <c r="C174" s="2287">
        <v>2.64</v>
      </c>
      <c r="D174" s="2102">
        <v>300</v>
      </c>
      <c r="E174" s="2103">
        <f t="shared" si="15"/>
        <v>96.263999999999996</v>
      </c>
      <c r="F174" s="2104">
        <f t="shared" si="16"/>
        <v>96.26</v>
      </c>
      <c r="G174" s="2105">
        <f t="shared" si="17"/>
        <v>1290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109"/>
      <c r="J174" s="2100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</row>
    <row r="175" spans="1:10" ht="13.5" customHeight="1" thickBot="1">
      <c r="A175" s="934" t="s">
        <v>678</v>
      </c>
      <c r="B175" s="2101" t="s">
        <v>3114</v>
      </c>
      <c r="C175" s="2287">
        <v>2.8</v>
      </c>
      <c r="D175" s="2108">
        <v>200</v>
      </c>
      <c r="E175" s="2103">
        <f t="shared" si="15"/>
        <v>108.36</v>
      </c>
      <c r="F175" s="2104">
        <f t="shared" si="16"/>
        <v>108.36</v>
      </c>
      <c r="G175" s="2105">
        <f t="shared" si="17"/>
        <v>1935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109"/>
      <c r="J175" s="2100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</row>
    <row r="176" spans="1:10" ht="13.5" customHeight="1" thickBot="1">
      <c r="A176" s="934" t="s">
        <v>679</v>
      </c>
      <c r="B176" s="2101" t="s">
        <v>114</v>
      </c>
      <c r="C176" s="2287">
        <v>3.14</v>
      </c>
      <c r="D176" s="2102">
        <v>200</v>
      </c>
      <c r="E176" s="2103">
        <f t="shared" si="15"/>
        <v>119.964</v>
      </c>
      <c r="F176" s="2104">
        <f t="shared" si="16"/>
        <v>119.96</v>
      </c>
      <c r="G176" s="2105">
        <f t="shared" si="17"/>
        <v>1935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109"/>
      <c r="J176" s="2100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</row>
    <row r="177" spans="1:10" ht="13.5" customHeight="1" thickBot="1">
      <c r="A177" s="934" t="s">
        <v>2396</v>
      </c>
      <c r="B177" s="2101" t="s">
        <v>115</v>
      </c>
      <c r="C177" s="2288">
        <v>3.456</v>
      </c>
      <c r="D177" s="2102">
        <v>150</v>
      </c>
      <c r="E177" s="2103">
        <f t="shared" si="15"/>
        <v>129.732</v>
      </c>
      <c r="F177" s="2104">
        <f t="shared" si="16"/>
        <v>129.72999999999999</v>
      </c>
      <c r="G177" s="2105">
        <f t="shared" si="17"/>
        <v>2580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109"/>
      <c r="J177" s="2100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</row>
    <row r="178" spans="1:10" ht="13.5" customHeight="1" thickBot="1">
      <c r="A178" s="934" t="s">
        <v>680</v>
      </c>
      <c r="B178" s="2101" t="s">
        <v>3121</v>
      </c>
      <c r="C178" s="2287">
        <v>4.0199999999999996</v>
      </c>
      <c r="D178" s="2102">
        <v>100</v>
      </c>
      <c r="E178" s="2103">
        <f t="shared" si="15"/>
        <v>158.58000000000001</v>
      </c>
      <c r="F178" s="2104">
        <f t="shared" si="16"/>
        <v>158.58000000000001</v>
      </c>
      <c r="G178" s="2105">
        <f t="shared" si="17"/>
        <v>3870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109"/>
      <c r="J178" s="2100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</row>
    <row r="179" spans="1:10" ht="13.5" customHeight="1" thickBot="1">
      <c r="A179" s="934" t="s">
        <v>681</v>
      </c>
      <c r="B179" s="2101" t="s">
        <v>116</v>
      </c>
      <c r="C179" s="2287">
        <v>5.04</v>
      </c>
      <c r="D179" s="2108">
        <v>100</v>
      </c>
      <c r="E179" s="2103">
        <f t="shared" si="15"/>
        <v>207.696</v>
      </c>
      <c r="F179" s="2104">
        <f t="shared" si="16"/>
        <v>207.7</v>
      </c>
      <c r="G179" s="2105">
        <f t="shared" si="17"/>
        <v>3870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109"/>
      <c r="J179" s="2100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</row>
    <row r="180" spans="1:10" ht="13.5" customHeight="1" thickBot="1">
      <c r="A180" s="934" t="s">
        <v>2397</v>
      </c>
      <c r="B180" s="2101" t="s">
        <v>117</v>
      </c>
      <c r="C180" s="2287">
        <v>5.58</v>
      </c>
      <c r="D180" s="2102">
        <v>100</v>
      </c>
      <c r="E180" s="2103">
        <f t="shared" si="15"/>
        <v>221.7</v>
      </c>
      <c r="F180" s="2104">
        <f t="shared" si="16"/>
        <v>221.7</v>
      </c>
      <c r="G180" s="2105">
        <f t="shared" si="17"/>
        <v>3870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109"/>
      <c r="J180" s="2100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</row>
    <row r="181" spans="1:10" ht="13.5" customHeight="1" thickBot="1">
      <c r="A181" s="934" t="s">
        <v>2398</v>
      </c>
      <c r="B181" s="2101" t="s">
        <v>118</v>
      </c>
      <c r="C181" s="2287">
        <v>6.08</v>
      </c>
      <c r="D181" s="2102">
        <v>100</v>
      </c>
      <c r="E181" s="2103">
        <f t="shared" si="15"/>
        <v>225.44399999999999</v>
      </c>
      <c r="F181" s="2104">
        <f t="shared" si="16"/>
        <v>225.44</v>
      </c>
      <c r="G181" s="2105">
        <f t="shared" si="17"/>
        <v>3870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109"/>
      <c r="J181" s="2100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</row>
    <row r="182" spans="1:10" ht="13.5" customHeight="1" thickBot="1">
      <c r="A182" s="934" t="s">
        <v>2399</v>
      </c>
      <c r="B182" s="2101" t="s">
        <v>3763</v>
      </c>
      <c r="C182" s="2250">
        <v>6.86</v>
      </c>
      <c r="D182" s="2102">
        <v>100</v>
      </c>
      <c r="E182" s="2103">
        <f t="shared" si="15"/>
        <v>266.52</v>
      </c>
      <c r="F182" s="2104">
        <f t="shared" si="16"/>
        <v>266.52</v>
      </c>
      <c r="G182" s="2105">
        <f t="shared" si="17"/>
        <v>3870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109"/>
      <c r="J182" s="2100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</row>
    <row r="183" spans="1:10" ht="13.5" customHeight="1" thickBot="1">
      <c r="A183" s="934" t="s">
        <v>2400</v>
      </c>
      <c r="B183" s="2101" t="s">
        <v>3764</v>
      </c>
      <c r="C183" s="2250">
        <v>7.16</v>
      </c>
      <c r="D183" s="2102">
        <v>100</v>
      </c>
      <c r="E183" s="2103">
        <f t="shared" si="15"/>
        <v>288.69600000000003</v>
      </c>
      <c r="F183" s="2104">
        <f t="shared" si="16"/>
        <v>288.7</v>
      </c>
      <c r="G183" s="2105">
        <f t="shared" si="17"/>
        <v>3870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109"/>
      <c r="J183" s="2100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</row>
    <row r="184" spans="1:10" ht="13.5" customHeight="1" thickBot="1">
      <c r="A184" s="934" t="s">
        <v>2401</v>
      </c>
      <c r="B184" s="2101" t="s">
        <v>119</v>
      </c>
      <c r="C184" s="2287">
        <v>7.71</v>
      </c>
      <c r="D184" s="2102">
        <v>100</v>
      </c>
      <c r="E184" s="2103">
        <f t="shared" si="15"/>
        <v>321.012</v>
      </c>
      <c r="F184" s="2104">
        <f t="shared" si="16"/>
        <v>321.01</v>
      </c>
      <c r="G184" s="2105">
        <f t="shared" si="17"/>
        <v>3870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109"/>
      <c r="J184" s="2100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</row>
    <row r="185" spans="1:10" ht="13.5" customHeight="1" thickBot="1">
      <c r="A185" s="935" t="s">
        <v>2402</v>
      </c>
      <c r="B185" s="1009" t="s">
        <v>120</v>
      </c>
      <c r="C185" s="2291">
        <v>9.18</v>
      </c>
      <c r="D185" s="1544">
        <v>100</v>
      </c>
      <c r="E185" s="1568">
        <f>E155*1.2</f>
        <v>367.56</v>
      </c>
      <c r="F185" s="775">
        <f t="shared" si="16"/>
        <v>367.56</v>
      </c>
      <c r="G185" s="776">
        <f t="shared" si="17"/>
        <v>4226.8999999999996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422.69</v>
      </c>
      <c r="I185" s="143"/>
      <c r="J185" s="2100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507.23</v>
      </c>
    </row>
    <row r="186" spans="1:10" ht="13.5" thickBot="1">
      <c r="A186" s="1916"/>
      <c r="B186" s="1917"/>
      <c r="C186" s="2265"/>
      <c r="D186" s="59"/>
      <c r="E186" s="420"/>
      <c r="F186" s="448"/>
      <c r="G186" s="692"/>
      <c r="I186" s="13"/>
    </row>
    <row r="187" spans="1:10" ht="18">
      <c r="A187" s="1927"/>
      <c r="B187" s="1910" t="s">
        <v>494</v>
      </c>
      <c r="C187" s="1962"/>
      <c r="D187" s="69"/>
      <c r="E187" s="460"/>
      <c r="F187" s="461"/>
      <c r="G187" s="688"/>
      <c r="H187" s="128"/>
      <c r="I187" s="68"/>
    </row>
    <row r="188" spans="1:10" ht="18">
      <c r="A188" s="1920"/>
      <c r="B188" s="1912"/>
      <c r="C188" s="1475" t="s">
        <v>495</v>
      </c>
      <c r="D188" s="130"/>
      <c r="E188" s="474"/>
      <c r="F188" s="436"/>
      <c r="G188" s="266"/>
      <c r="H188" s="16"/>
      <c r="I188" s="132"/>
    </row>
    <row r="189" spans="1:10">
      <c r="A189" s="1920"/>
      <c r="B189" s="1229"/>
      <c r="C189" s="1475"/>
      <c r="D189" s="70"/>
      <c r="E189" s="464"/>
      <c r="F189" s="465"/>
      <c r="G189" s="689"/>
      <c r="H189" s="16"/>
      <c r="I189" s="132"/>
    </row>
    <row r="190" spans="1:10" ht="22.5" customHeight="1">
      <c r="A190" s="1920"/>
      <c r="B190" s="1229"/>
      <c r="C190" s="1475"/>
      <c r="D190" s="70"/>
      <c r="E190" s="464"/>
      <c r="F190" s="465"/>
      <c r="G190" s="689"/>
      <c r="H190" s="16"/>
      <c r="I190" s="132"/>
    </row>
    <row r="191" spans="1:10">
      <c r="A191" s="1920"/>
      <c r="B191" s="1229"/>
      <c r="C191" s="1475"/>
      <c r="D191" s="70"/>
      <c r="E191" s="464"/>
      <c r="F191" s="465"/>
      <c r="G191" s="689"/>
      <c r="H191" s="16"/>
      <c r="I191" s="132"/>
    </row>
    <row r="192" spans="1:10" ht="16" thickBot="1">
      <c r="A192" s="1918" t="s">
        <v>6699</v>
      </c>
      <c r="B192" s="1919"/>
      <c r="C192" s="2289"/>
      <c r="D192" s="162"/>
      <c r="E192" s="466"/>
      <c r="F192" s="467"/>
      <c r="G192" s="690"/>
      <c r="H192" s="136"/>
      <c r="I192" s="137"/>
    </row>
    <row r="193" spans="1:10" ht="45.75" customHeight="1">
      <c r="A193" s="1923" t="s">
        <v>1013</v>
      </c>
      <c r="B193" s="2239" t="s">
        <v>1014</v>
      </c>
      <c r="C193" s="2286" t="s">
        <v>665</v>
      </c>
      <c r="D193" s="153" t="s">
        <v>2923</v>
      </c>
      <c r="E193" s="468" t="s">
        <v>10276</v>
      </c>
      <c r="F193" s="469" t="s">
        <v>2578</v>
      </c>
      <c r="G193" s="693" t="s">
        <v>2427</v>
      </c>
      <c r="H193" s="264" t="s">
        <v>493</v>
      </c>
      <c r="I193" s="384" t="s">
        <v>4003</v>
      </c>
      <c r="J193" s="2868" t="s">
        <v>11229</v>
      </c>
    </row>
    <row r="194" spans="1:10" ht="20.25" customHeight="1" thickBot="1">
      <c r="A194" s="1924"/>
      <c r="B194" s="2240"/>
      <c r="C194" s="2286" t="s">
        <v>3419</v>
      </c>
      <c r="D194" s="313" t="s">
        <v>2428</v>
      </c>
      <c r="E194" s="470" t="s">
        <v>264</v>
      </c>
      <c r="F194" s="475">
        <f>'Заказ, cкидки и курсы валют'!$I$12</f>
        <v>0</v>
      </c>
      <c r="G194" s="764"/>
      <c r="H194" s="358"/>
      <c r="I194" s="415"/>
      <c r="J194" s="2873"/>
    </row>
    <row r="195" spans="1:10" ht="13.5" customHeight="1" thickBot="1">
      <c r="A195" s="2277" t="s">
        <v>6720</v>
      </c>
      <c r="B195" s="2101" t="s">
        <v>104</v>
      </c>
      <c r="C195" s="2287">
        <v>0.8</v>
      </c>
      <c r="D195" s="2102">
        <v>150</v>
      </c>
      <c r="E195" s="2103">
        <f>(E135*2)+(1000/D195*7.5)</f>
        <v>99.12</v>
      </c>
      <c r="F195" s="2104">
        <f>ROUND(E195*(1-$F$11),2)</f>
        <v>99.12</v>
      </c>
      <c r="G195" s="2105">
        <f>H195/D195*1000</f>
        <v>2580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387</v>
      </c>
      <c r="I195" s="2107"/>
      <c r="J195" s="2100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464.4</v>
      </c>
    </row>
    <row r="196" spans="1:10" ht="13.5" customHeight="1" thickBot="1">
      <c r="A196" s="2277" t="s">
        <v>6721</v>
      </c>
      <c r="B196" s="2101" t="s">
        <v>105</v>
      </c>
      <c r="C196" s="2287">
        <v>0.87</v>
      </c>
      <c r="D196" s="2102">
        <v>150</v>
      </c>
      <c r="E196" s="2103">
        <f t="shared" ref="E196:E215" si="18">(E136*2)+(1000/D196*7.5)</f>
        <v>107.3</v>
      </c>
      <c r="F196" s="2104">
        <f t="shared" ref="F196:F215" si="19">ROUND(E196*(1-$F$11),2)</f>
        <v>107.3</v>
      </c>
      <c r="G196" s="2105">
        <f t="shared" ref="G196:G215" si="20">H196/D196*1000</f>
        <v>2580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387</v>
      </c>
      <c r="I196" s="2107"/>
      <c r="J196" s="2100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464.4</v>
      </c>
    </row>
    <row r="197" spans="1:10" ht="13.5" customHeight="1" thickBot="1">
      <c r="A197" s="2277" t="s">
        <v>6722</v>
      </c>
      <c r="B197" s="2101" t="s">
        <v>106</v>
      </c>
      <c r="C197" s="2287">
        <v>1.0900000000000001</v>
      </c>
      <c r="D197" s="2102">
        <v>100</v>
      </c>
      <c r="E197" s="2103">
        <f t="shared" si="18"/>
        <v>142.51999999999998</v>
      </c>
      <c r="F197" s="2104">
        <f t="shared" si="19"/>
        <v>142.52000000000001</v>
      </c>
      <c r="G197" s="2105">
        <f t="shared" si="20"/>
        <v>3870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107"/>
      <c r="J197" s="2100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</row>
    <row r="198" spans="1:10" ht="13.5" customHeight="1" thickBot="1">
      <c r="A198" s="2277" t="s">
        <v>6723</v>
      </c>
      <c r="B198" s="2101" t="s">
        <v>107</v>
      </c>
      <c r="C198" s="2287">
        <v>1.34</v>
      </c>
      <c r="D198" s="2102">
        <v>100</v>
      </c>
      <c r="E198" s="2103">
        <f t="shared" si="18"/>
        <v>161</v>
      </c>
      <c r="F198" s="2104">
        <f t="shared" si="19"/>
        <v>161</v>
      </c>
      <c r="G198" s="2105">
        <f t="shared" si="20"/>
        <v>3870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2107"/>
      <c r="J198" s="2100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</row>
    <row r="199" spans="1:10" ht="13.5" customHeight="1" thickBot="1">
      <c r="A199" s="2277" t="s">
        <v>6724</v>
      </c>
      <c r="B199" s="2101" t="s">
        <v>108</v>
      </c>
      <c r="C199" s="2287">
        <v>1.43</v>
      </c>
      <c r="D199" s="2102">
        <v>80</v>
      </c>
      <c r="E199" s="2103">
        <f t="shared" si="18"/>
        <v>191.26999999999998</v>
      </c>
      <c r="F199" s="2104">
        <f t="shared" si="19"/>
        <v>191.27</v>
      </c>
      <c r="G199" s="2105">
        <f t="shared" si="20"/>
        <v>4837.5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387</v>
      </c>
      <c r="I199" s="2107"/>
      <c r="J199" s="2100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464.4</v>
      </c>
    </row>
    <row r="200" spans="1:10" ht="13.5" customHeight="1" thickBot="1">
      <c r="A200" s="2277" t="s">
        <v>6725</v>
      </c>
      <c r="B200" s="2101" t="s">
        <v>109</v>
      </c>
      <c r="C200" s="2287">
        <v>1.66</v>
      </c>
      <c r="D200" s="2102">
        <v>50</v>
      </c>
      <c r="E200" s="2103">
        <f t="shared" si="18"/>
        <v>257.08</v>
      </c>
      <c r="F200" s="2104">
        <f t="shared" si="19"/>
        <v>257.08</v>
      </c>
      <c r="G200" s="2105">
        <f t="shared" si="20"/>
        <v>7740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387</v>
      </c>
      <c r="I200" s="2107"/>
      <c r="J200" s="2100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464.4</v>
      </c>
    </row>
    <row r="201" spans="1:10" ht="13.5" customHeight="1" thickBot="1">
      <c r="A201" s="2277" t="s">
        <v>6726</v>
      </c>
      <c r="B201" s="2101" t="s">
        <v>110</v>
      </c>
      <c r="C201" s="2287">
        <v>1.77</v>
      </c>
      <c r="D201" s="2102">
        <v>50</v>
      </c>
      <c r="E201" s="2103">
        <f t="shared" si="18"/>
        <v>260.12</v>
      </c>
      <c r="F201" s="2104">
        <f t="shared" si="19"/>
        <v>260.12</v>
      </c>
      <c r="G201" s="2105">
        <f t="shared" si="20"/>
        <v>7740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387</v>
      </c>
      <c r="I201" s="2107"/>
      <c r="J201" s="2100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464.4</v>
      </c>
    </row>
    <row r="202" spans="1:10" ht="13.5" customHeight="1" thickBot="1">
      <c r="A202" s="2277" t="s">
        <v>6727</v>
      </c>
      <c r="B202" s="2101" t="s">
        <v>111</v>
      </c>
      <c r="C202" s="2287">
        <v>2.06</v>
      </c>
      <c r="D202" s="2102">
        <v>40</v>
      </c>
      <c r="E202" s="2103">
        <f t="shared" si="18"/>
        <v>318.10000000000002</v>
      </c>
      <c r="F202" s="2104">
        <f t="shared" si="19"/>
        <v>318.10000000000002</v>
      </c>
      <c r="G202" s="2105">
        <f t="shared" si="20"/>
        <v>9675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387</v>
      </c>
      <c r="I202" s="2107"/>
      <c r="J202" s="2100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464.4</v>
      </c>
    </row>
    <row r="203" spans="1:10" ht="13.5" customHeight="1" thickBot="1">
      <c r="A203" s="2277" t="s">
        <v>6728</v>
      </c>
      <c r="B203" s="2101" t="s">
        <v>112</v>
      </c>
      <c r="C203" s="2287">
        <v>2.17</v>
      </c>
      <c r="D203" s="2102">
        <v>35</v>
      </c>
      <c r="E203" s="2103">
        <f t="shared" si="18"/>
        <v>354.4457142857143</v>
      </c>
      <c r="F203" s="2104">
        <f t="shared" si="19"/>
        <v>354.45</v>
      </c>
      <c r="G203" s="2105">
        <f t="shared" si="20"/>
        <v>11057.142857142857</v>
      </c>
      <c r="H203" s="659">
        <f>ROUND(IF('Заказ, cкидки и курсы валют'!$J$23*E203/1000*D203&lt;387,387,'Заказ, cкидки и курсы валют'!$J$23*E203/1000*D203)*(1-'Заказ, cкидки и курсы валют'!$I$12),2)</f>
        <v>387</v>
      </c>
      <c r="I203" s="2107"/>
      <c r="J203" s="2100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464.4</v>
      </c>
    </row>
    <row r="204" spans="1:10" ht="13.5" customHeight="1" thickBot="1">
      <c r="A204" s="2277" t="s">
        <v>6729</v>
      </c>
      <c r="B204" s="2101" t="s">
        <v>113</v>
      </c>
      <c r="C204" s="2287">
        <v>2.64</v>
      </c>
      <c r="D204" s="2102">
        <v>30</v>
      </c>
      <c r="E204" s="2103">
        <f t="shared" si="18"/>
        <v>410.44000000000005</v>
      </c>
      <c r="F204" s="2104">
        <f t="shared" si="19"/>
        <v>410.44</v>
      </c>
      <c r="G204" s="2105">
        <f t="shared" si="20"/>
        <v>12900</v>
      </c>
      <c r="H204" s="659">
        <f>ROUND(IF('Заказ, cкидки и курсы валют'!$J$23*E204/1000*D204&lt;387,387,'Заказ, cкидки и курсы валют'!$J$23*E204/1000*D204)*(1-'Заказ, cкидки и курсы валют'!$I$12),2)</f>
        <v>387</v>
      </c>
      <c r="I204" s="2107"/>
      <c r="J204" s="2100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464.4</v>
      </c>
    </row>
    <row r="205" spans="1:10" ht="13.5" customHeight="1" thickBot="1">
      <c r="A205" s="2277" t="s">
        <v>6730</v>
      </c>
      <c r="B205" s="2101" t="s">
        <v>3114</v>
      </c>
      <c r="C205" s="2287">
        <v>2.8</v>
      </c>
      <c r="D205" s="2102">
        <v>20</v>
      </c>
      <c r="E205" s="2103">
        <f t="shared" si="18"/>
        <v>555.6</v>
      </c>
      <c r="F205" s="2104">
        <f t="shared" si="19"/>
        <v>555.6</v>
      </c>
      <c r="G205" s="2105">
        <f t="shared" si="20"/>
        <v>19350</v>
      </c>
      <c r="H205" s="659">
        <f>ROUND(IF('Заказ, cкидки и курсы валют'!$J$23*E205/1000*D205&lt;387,387,'Заказ, cкидки и курсы валют'!$J$23*E205/1000*D205)*(1-'Заказ, cкидки и курсы валют'!$I$12),2)</f>
        <v>387</v>
      </c>
      <c r="I205" s="2107"/>
      <c r="J205" s="2100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464.4</v>
      </c>
    </row>
    <row r="206" spans="1:10" ht="13.5" customHeight="1" thickBot="1">
      <c r="A206" s="2277" t="s">
        <v>6731</v>
      </c>
      <c r="B206" s="2101" t="s">
        <v>114</v>
      </c>
      <c r="C206" s="2287">
        <v>3.14</v>
      </c>
      <c r="D206" s="2108">
        <v>20</v>
      </c>
      <c r="E206" s="2103">
        <f t="shared" si="18"/>
        <v>574.94000000000005</v>
      </c>
      <c r="F206" s="2104">
        <f t="shared" si="19"/>
        <v>574.94000000000005</v>
      </c>
      <c r="G206" s="2105">
        <f t="shared" si="20"/>
        <v>19350</v>
      </c>
      <c r="H206" s="659">
        <f>ROUND(IF('Заказ, cкидки и курсы валют'!$J$23*E206/1000*D206&lt;387,387,'Заказ, cкидки и курсы валют'!$J$23*E206/1000*D206)*(1-'Заказ, cкидки и курсы валют'!$I$12),2)</f>
        <v>387</v>
      </c>
      <c r="I206" s="2107"/>
      <c r="J206" s="2100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464.4</v>
      </c>
    </row>
    <row r="207" spans="1:10" ht="13.5" customHeight="1" thickBot="1">
      <c r="A207" s="2277" t="s">
        <v>6732</v>
      </c>
      <c r="B207" s="2101" t="s">
        <v>115</v>
      </c>
      <c r="C207" s="2288">
        <v>3.456</v>
      </c>
      <c r="D207" s="2102">
        <v>15</v>
      </c>
      <c r="E207" s="2103">
        <f t="shared" si="18"/>
        <v>716.22</v>
      </c>
      <c r="F207" s="2104">
        <f t="shared" si="19"/>
        <v>716.22</v>
      </c>
      <c r="G207" s="2105">
        <f t="shared" si="20"/>
        <v>25800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387</v>
      </c>
      <c r="I207" s="2107"/>
      <c r="J207" s="2100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464.4</v>
      </c>
    </row>
    <row r="208" spans="1:10" ht="13.5" customHeight="1" thickBot="1">
      <c r="A208" s="2277" t="s">
        <v>6733</v>
      </c>
      <c r="B208" s="2101" t="s">
        <v>3121</v>
      </c>
      <c r="C208" s="2287">
        <v>4.0199999999999996</v>
      </c>
      <c r="D208" s="2102">
        <v>10</v>
      </c>
      <c r="E208" s="2103">
        <f t="shared" si="18"/>
        <v>1014.3</v>
      </c>
      <c r="F208" s="2104">
        <f t="shared" si="19"/>
        <v>1014.3</v>
      </c>
      <c r="G208" s="2105">
        <f t="shared" si="20"/>
        <v>38700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387</v>
      </c>
      <c r="I208" s="2107"/>
      <c r="J208" s="2100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464.4</v>
      </c>
    </row>
    <row r="209" spans="1:10" ht="13.5" customHeight="1" thickBot="1">
      <c r="A209" s="2277" t="s">
        <v>6734</v>
      </c>
      <c r="B209" s="2101" t="s">
        <v>116</v>
      </c>
      <c r="C209" s="2287">
        <v>5.04</v>
      </c>
      <c r="D209" s="2102">
        <v>10</v>
      </c>
      <c r="E209" s="2103">
        <f t="shared" si="18"/>
        <v>1096.1600000000001</v>
      </c>
      <c r="F209" s="2104">
        <f t="shared" si="19"/>
        <v>1096.1600000000001</v>
      </c>
      <c r="G209" s="2105">
        <f t="shared" si="20"/>
        <v>38700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387</v>
      </c>
      <c r="I209" s="2107"/>
      <c r="J209" s="2100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464.4</v>
      </c>
    </row>
    <row r="210" spans="1:10" ht="13.5" customHeight="1" thickBot="1">
      <c r="A210" s="2277" t="s">
        <v>6735</v>
      </c>
      <c r="B210" s="2101" t="s">
        <v>117</v>
      </c>
      <c r="C210" s="2287">
        <v>5.58</v>
      </c>
      <c r="D210" s="2108">
        <v>10</v>
      </c>
      <c r="E210" s="2103">
        <f t="shared" si="18"/>
        <v>1119.5</v>
      </c>
      <c r="F210" s="2104">
        <f t="shared" si="19"/>
        <v>1119.5</v>
      </c>
      <c r="G210" s="2105">
        <f t="shared" si="20"/>
        <v>38700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387</v>
      </c>
      <c r="I210" s="2107"/>
      <c r="J210" s="2100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464.4</v>
      </c>
    </row>
    <row r="211" spans="1:10" ht="13.5" customHeight="1" thickBot="1">
      <c r="A211" s="2277" t="s">
        <v>6736</v>
      </c>
      <c r="B211" s="2101" t="s">
        <v>118</v>
      </c>
      <c r="C211" s="2287">
        <v>6.08</v>
      </c>
      <c r="D211" s="2102">
        <v>10</v>
      </c>
      <c r="E211" s="2103">
        <f t="shared" si="18"/>
        <v>1125.74</v>
      </c>
      <c r="F211" s="2104">
        <f t="shared" si="19"/>
        <v>1125.74</v>
      </c>
      <c r="G211" s="2105">
        <f t="shared" si="20"/>
        <v>38700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387</v>
      </c>
      <c r="I211" s="2107"/>
      <c r="J211" s="2100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464.4</v>
      </c>
    </row>
    <row r="212" spans="1:10" ht="13.5" customHeight="1" thickBot="1">
      <c r="A212" s="2277" t="s">
        <v>6737</v>
      </c>
      <c r="B212" s="2101" t="s">
        <v>3763</v>
      </c>
      <c r="C212" s="2250">
        <v>6.86</v>
      </c>
      <c r="D212" s="2102">
        <v>10</v>
      </c>
      <c r="E212" s="2103">
        <f t="shared" si="18"/>
        <v>1194.2</v>
      </c>
      <c r="F212" s="2104">
        <f t="shared" si="19"/>
        <v>1194.2</v>
      </c>
      <c r="G212" s="2105">
        <f t="shared" si="20"/>
        <v>38700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387</v>
      </c>
      <c r="I212" s="2107"/>
      <c r="J212" s="2100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464.4</v>
      </c>
    </row>
    <row r="213" spans="1:10" ht="13.5" customHeight="1" thickBot="1">
      <c r="A213" s="2277" t="s">
        <v>6738</v>
      </c>
      <c r="B213" s="2101" t="s">
        <v>3764</v>
      </c>
      <c r="C213" s="2250">
        <v>7.16</v>
      </c>
      <c r="D213" s="2102">
        <v>10</v>
      </c>
      <c r="E213" s="2103">
        <f t="shared" si="18"/>
        <v>1231.1600000000001</v>
      </c>
      <c r="F213" s="2104">
        <f t="shared" si="19"/>
        <v>1231.1600000000001</v>
      </c>
      <c r="G213" s="2105">
        <f t="shared" si="20"/>
        <v>38700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387</v>
      </c>
      <c r="I213" s="2107"/>
      <c r="J213" s="2100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464.4</v>
      </c>
    </row>
    <row r="214" spans="1:10" ht="13.5" customHeight="1" thickBot="1">
      <c r="A214" s="2277" t="s">
        <v>6739</v>
      </c>
      <c r="B214" s="2101" t="s">
        <v>119</v>
      </c>
      <c r="C214" s="2287">
        <v>7.71</v>
      </c>
      <c r="D214" s="2102">
        <v>10</v>
      </c>
      <c r="E214" s="2103">
        <f t="shared" si="18"/>
        <v>1285.02</v>
      </c>
      <c r="F214" s="2104">
        <f t="shared" si="19"/>
        <v>1285.02</v>
      </c>
      <c r="G214" s="2105">
        <f t="shared" si="20"/>
        <v>38700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387</v>
      </c>
      <c r="I214" s="2107"/>
      <c r="J214" s="2100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464.4</v>
      </c>
    </row>
    <row r="215" spans="1:10" ht="13.5" customHeight="1">
      <c r="A215" s="2277" t="s">
        <v>6740</v>
      </c>
      <c r="B215" s="2101" t="s">
        <v>120</v>
      </c>
      <c r="C215" s="2287">
        <v>9.18</v>
      </c>
      <c r="D215" s="2102">
        <v>10</v>
      </c>
      <c r="E215" s="2103">
        <f t="shared" si="18"/>
        <v>1362.6</v>
      </c>
      <c r="F215" s="2104">
        <f t="shared" si="19"/>
        <v>1362.6</v>
      </c>
      <c r="G215" s="2105">
        <f t="shared" si="20"/>
        <v>38700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387</v>
      </c>
      <c r="I215" s="2107"/>
      <c r="J215" s="2100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464.4</v>
      </c>
    </row>
    <row r="216" spans="1:10" ht="34" customHeight="1" thickBot="1"/>
    <row r="217" spans="1:10" ht="20.25" customHeight="1">
      <c r="A217" s="1927"/>
      <c r="B217" s="1910" t="s">
        <v>494</v>
      </c>
      <c r="C217" s="1962"/>
      <c r="D217" s="69"/>
      <c r="E217" s="460"/>
      <c r="F217" s="461"/>
      <c r="G217" s="688"/>
      <c r="H217" s="128"/>
      <c r="I217" s="68"/>
    </row>
    <row r="218" spans="1:10" ht="13.5" customHeight="1">
      <c r="A218" s="1920"/>
      <c r="B218" s="1912"/>
      <c r="C218" s="1475" t="s">
        <v>495</v>
      </c>
      <c r="D218" s="130"/>
      <c r="E218" s="474"/>
      <c r="F218" s="436"/>
      <c r="G218" s="266"/>
      <c r="H218" s="16"/>
      <c r="I218" s="132"/>
    </row>
    <row r="219" spans="1:10" ht="13.5" customHeight="1">
      <c r="A219" s="1920"/>
      <c r="B219" s="1921" t="s">
        <v>10430</v>
      </c>
      <c r="C219" s="1475"/>
      <c r="D219" s="70"/>
      <c r="E219" s="464"/>
      <c r="F219" s="465"/>
      <c r="G219" s="689"/>
      <c r="H219" s="16"/>
      <c r="I219" s="132"/>
    </row>
    <row r="220" spans="1:10" ht="13.5" customHeight="1">
      <c r="A220" s="1920"/>
      <c r="B220" s="1229"/>
      <c r="C220" s="1475"/>
      <c r="D220" s="70"/>
      <c r="E220" s="464"/>
      <c r="F220" s="465"/>
      <c r="G220" s="689"/>
      <c r="H220" s="16"/>
      <c r="I220" s="132"/>
    </row>
    <row r="221" spans="1:10" ht="13.5" customHeight="1">
      <c r="A221" s="1920"/>
      <c r="B221" s="1229"/>
      <c r="C221" s="1475"/>
      <c r="D221" s="70"/>
      <c r="E221" s="464"/>
      <c r="F221" s="465"/>
      <c r="G221" s="689"/>
      <c r="H221" s="16"/>
      <c r="I221" s="132"/>
    </row>
    <row r="222" spans="1:10" ht="13.5" customHeight="1" thickBot="1">
      <c r="A222" s="1913" t="s">
        <v>6698</v>
      </c>
      <c r="B222" s="1922"/>
      <c r="C222" s="1931"/>
      <c r="D222" s="72"/>
      <c r="E222" s="466"/>
      <c r="F222" s="467"/>
      <c r="G222" s="690"/>
      <c r="H222" s="136"/>
      <c r="I222" s="137"/>
    </row>
    <row r="223" spans="1:10" ht="39" customHeight="1">
      <c r="A223" s="1923" t="s">
        <v>1013</v>
      </c>
      <c r="B223" s="2239" t="s">
        <v>1014</v>
      </c>
      <c r="C223" s="2285" t="s">
        <v>665</v>
      </c>
      <c r="D223" s="153" t="s">
        <v>2923</v>
      </c>
      <c r="E223" s="468" t="s">
        <v>10277</v>
      </c>
      <c r="F223" s="479" t="s">
        <v>2578</v>
      </c>
      <c r="G223" s="967" t="s">
        <v>8383</v>
      </c>
      <c r="H223" s="327" t="s">
        <v>493</v>
      </c>
      <c r="I223" s="384" t="s">
        <v>4003</v>
      </c>
    </row>
    <row r="224" spans="1:10" ht="13.5" customHeight="1" thickBot="1">
      <c r="A224" s="1924"/>
      <c r="B224" s="2240"/>
      <c r="C224" s="2286" t="s">
        <v>3419</v>
      </c>
      <c r="D224" s="374" t="s">
        <v>8384</v>
      </c>
      <c r="E224" s="470" t="s">
        <v>264</v>
      </c>
      <c r="F224" s="475">
        <f>'Заказ, cкидки и курсы валют'!$I$12</f>
        <v>0</v>
      </c>
      <c r="G224" s="764"/>
      <c r="H224" s="358"/>
      <c r="I224" s="415"/>
    </row>
    <row r="225" spans="1:9" ht="13.5" customHeight="1">
      <c r="A225" s="936" t="s">
        <v>10431</v>
      </c>
      <c r="B225" s="1411" t="s">
        <v>106</v>
      </c>
      <c r="C225" s="1412">
        <v>1.1200000000000001</v>
      </c>
      <c r="D225" s="309">
        <v>20</v>
      </c>
      <c r="E225" s="530">
        <v>33.18</v>
      </c>
      <c r="F225" s="779">
        <f t="shared" ref="F225:F237" si="21">ROUND(E225*(1-$F$11),2)</f>
        <v>33.18</v>
      </c>
      <c r="G225" s="780">
        <f>'Заказ, cкидки и курсы валют'!$J$23*F225</f>
        <v>381.57</v>
      </c>
      <c r="H225" s="310">
        <f>ROUND((D225)*G225,2)</f>
        <v>7631.4</v>
      </c>
      <c r="I225" s="311"/>
    </row>
    <row r="226" spans="1:9" ht="13.5" customHeight="1">
      <c r="A226" s="934" t="s">
        <v>10432</v>
      </c>
      <c r="B226" s="1006" t="s">
        <v>107</v>
      </c>
      <c r="C226" s="1007">
        <v>1.35</v>
      </c>
      <c r="D226" s="95">
        <v>15</v>
      </c>
      <c r="E226" s="530">
        <v>31.26</v>
      </c>
      <c r="F226" s="471">
        <f t="shared" si="21"/>
        <v>31.26</v>
      </c>
      <c r="G226" s="691">
        <f>'Заказ, cкидки и курсы валют'!$J$23*F226</f>
        <v>359.49</v>
      </c>
      <c r="H226" s="96">
        <f t="shared" ref="H226:H237" si="22">ROUND((D226)*G226,2)</f>
        <v>5392.35</v>
      </c>
      <c r="I226" s="139"/>
    </row>
    <row r="227" spans="1:9" ht="13.5" customHeight="1">
      <c r="A227" s="934" t="s">
        <v>10433</v>
      </c>
      <c r="B227" s="1006" t="s">
        <v>108</v>
      </c>
      <c r="C227" s="1007">
        <v>1.46</v>
      </c>
      <c r="D227" s="95">
        <v>15</v>
      </c>
      <c r="E227" s="530">
        <v>33.18</v>
      </c>
      <c r="F227" s="471">
        <f t="shared" si="21"/>
        <v>33.18</v>
      </c>
      <c r="G227" s="691">
        <f>'Заказ, cкидки и курсы валют'!$J$23*F227</f>
        <v>381.57</v>
      </c>
      <c r="H227" s="96">
        <f t="shared" si="22"/>
        <v>5723.55</v>
      </c>
      <c r="I227" s="139"/>
    </row>
    <row r="228" spans="1:9" ht="13.5" customHeight="1">
      <c r="A228" s="934" t="s">
        <v>10434</v>
      </c>
      <c r="B228" s="1006" t="s">
        <v>109</v>
      </c>
      <c r="C228" s="1007">
        <v>1.72</v>
      </c>
      <c r="D228" s="95">
        <v>15</v>
      </c>
      <c r="E228" s="530">
        <v>33.18</v>
      </c>
      <c r="F228" s="471">
        <f t="shared" si="21"/>
        <v>33.18</v>
      </c>
      <c r="G228" s="691">
        <f>'Заказ, cкидки и курсы валют'!$J$23*F228</f>
        <v>381.57</v>
      </c>
      <c r="H228" s="96">
        <f t="shared" si="22"/>
        <v>5723.55</v>
      </c>
      <c r="I228" s="139"/>
    </row>
    <row r="229" spans="1:9" ht="13.5" customHeight="1">
      <c r="A229" s="934" t="s">
        <v>10435</v>
      </c>
      <c r="B229" s="1006" t="s">
        <v>110</v>
      </c>
      <c r="C229" s="1007">
        <v>1.83</v>
      </c>
      <c r="D229" s="95">
        <v>15</v>
      </c>
      <c r="E229" s="530">
        <v>33.18</v>
      </c>
      <c r="F229" s="471">
        <f t="shared" si="21"/>
        <v>33.18</v>
      </c>
      <c r="G229" s="691">
        <f>'Заказ, cкидки и курсы валют'!$J$23*F229</f>
        <v>381.57</v>
      </c>
      <c r="H229" s="96">
        <f t="shared" si="22"/>
        <v>5723.55</v>
      </c>
      <c r="I229" s="139"/>
    </row>
    <row r="230" spans="1:9" ht="13.5" customHeight="1">
      <c r="A230" s="934" t="s">
        <v>10436</v>
      </c>
      <c r="B230" s="1006" t="s">
        <v>111</v>
      </c>
      <c r="C230" s="1007">
        <v>2.0699999999999998</v>
      </c>
      <c r="D230" s="95">
        <v>15</v>
      </c>
      <c r="E230" s="530">
        <v>33.18</v>
      </c>
      <c r="F230" s="471">
        <f t="shared" si="21"/>
        <v>33.18</v>
      </c>
      <c r="G230" s="691">
        <f>'Заказ, cкидки и курсы валют'!$J$23*F230</f>
        <v>381.57</v>
      </c>
      <c r="H230" s="96">
        <f t="shared" si="22"/>
        <v>5723.55</v>
      </c>
      <c r="I230" s="139"/>
    </row>
    <row r="231" spans="1:9" ht="13.5" customHeight="1">
      <c r="A231" s="934" t="s">
        <v>10437</v>
      </c>
      <c r="B231" s="1006" t="s">
        <v>112</v>
      </c>
      <c r="C231" s="1007">
        <v>2.27</v>
      </c>
      <c r="D231" s="95">
        <v>15</v>
      </c>
      <c r="E231" s="530">
        <v>33.18</v>
      </c>
      <c r="F231" s="471">
        <f t="shared" si="21"/>
        <v>33.18</v>
      </c>
      <c r="G231" s="691">
        <f>'Заказ, cкидки и курсы валют'!$J$23*F231</f>
        <v>381.57</v>
      </c>
      <c r="H231" s="96">
        <f t="shared" si="22"/>
        <v>5723.55</v>
      </c>
      <c r="I231" s="139"/>
    </row>
    <row r="232" spans="1:9" ht="13.5" customHeight="1">
      <c r="A232" s="934" t="s">
        <v>10438</v>
      </c>
      <c r="B232" s="1006" t="s">
        <v>113</v>
      </c>
      <c r="C232" s="1007">
        <v>2.64</v>
      </c>
      <c r="D232" s="95">
        <v>15</v>
      </c>
      <c r="E232" s="530">
        <v>33.18</v>
      </c>
      <c r="F232" s="471">
        <f t="shared" si="21"/>
        <v>33.18</v>
      </c>
      <c r="G232" s="691">
        <f>'Заказ, cкидки и курсы валют'!$J$23*F232</f>
        <v>381.57</v>
      </c>
      <c r="H232" s="96">
        <f t="shared" si="22"/>
        <v>5723.55</v>
      </c>
      <c r="I232" s="139"/>
    </row>
    <row r="233" spans="1:9" ht="13.5" customHeight="1">
      <c r="A233" s="934" t="s">
        <v>10439</v>
      </c>
      <c r="B233" s="1006" t="s">
        <v>114</v>
      </c>
      <c r="C233" s="1007">
        <v>3.14</v>
      </c>
      <c r="D233" s="95">
        <v>15</v>
      </c>
      <c r="E233" s="530">
        <v>33.18</v>
      </c>
      <c r="F233" s="471">
        <f t="shared" si="21"/>
        <v>33.18</v>
      </c>
      <c r="G233" s="691">
        <f>'Заказ, cкидки и курсы валют'!$J$23*F233</f>
        <v>381.57</v>
      </c>
      <c r="H233" s="96">
        <f t="shared" si="22"/>
        <v>5723.55</v>
      </c>
      <c r="I233" s="139"/>
    </row>
    <row r="234" spans="1:9" ht="13.5" customHeight="1">
      <c r="A234" s="934" t="s">
        <v>10440</v>
      </c>
      <c r="B234" s="1006" t="s">
        <v>115</v>
      </c>
      <c r="C234" s="1007">
        <v>3.5</v>
      </c>
      <c r="D234" s="95">
        <v>10</v>
      </c>
      <c r="E234" s="530">
        <v>32.29</v>
      </c>
      <c r="F234" s="471">
        <f t="shared" si="21"/>
        <v>32.29</v>
      </c>
      <c r="G234" s="691">
        <f>'Заказ, cкидки и курсы валют'!$J$23*F234</f>
        <v>371.33499999999998</v>
      </c>
      <c r="H234" s="96">
        <f t="shared" si="22"/>
        <v>3713.35</v>
      </c>
      <c r="I234" s="139"/>
    </row>
    <row r="235" spans="1:9" ht="13.5" customHeight="1">
      <c r="A235" s="934" t="s">
        <v>10441</v>
      </c>
      <c r="B235" s="1006" t="s">
        <v>116</v>
      </c>
      <c r="C235" s="1007">
        <v>5.04</v>
      </c>
      <c r="D235" s="97">
        <v>10</v>
      </c>
      <c r="E235" s="530">
        <v>31.95</v>
      </c>
      <c r="F235" s="471">
        <f t="shared" si="21"/>
        <v>31.95</v>
      </c>
      <c r="G235" s="691">
        <f>'Заказ, cкидки и курсы валют'!$J$23*F235</f>
        <v>367.42500000000001</v>
      </c>
      <c r="H235" s="96">
        <f t="shared" si="22"/>
        <v>3674.25</v>
      </c>
      <c r="I235" s="139"/>
    </row>
    <row r="236" spans="1:9" ht="13.5" customHeight="1">
      <c r="A236" s="934" t="s">
        <v>10442</v>
      </c>
      <c r="B236" s="1006" t="s">
        <v>117</v>
      </c>
      <c r="C236" s="1007">
        <v>5.88</v>
      </c>
      <c r="D236" s="95">
        <v>10</v>
      </c>
      <c r="E236" s="530">
        <v>34.1</v>
      </c>
      <c r="F236" s="471">
        <f t="shared" si="21"/>
        <v>34.1</v>
      </c>
      <c r="G236" s="691">
        <f>'Заказ, cкидки и курсы валют'!$J$23*F236</f>
        <v>392.15000000000003</v>
      </c>
      <c r="H236" s="96">
        <f t="shared" si="22"/>
        <v>3921.5</v>
      </c>
      <c r="I236" s="139"/>
    </row>
    <row r="237" spans="1:9" ht="14.5">
      <c r="A237" s="934" t="s">
        <v>10443</v>
      </c>
      <c r="B237" s="1006" t="s">
        <v>118</v>
      </c>
      <c r="C237" s="1007">
        <v>6.08</v>
      </c>
      <c r="D237" s="95">
        <v>10</v>
      </c>
      <c r="E237" s="530">
        <v>34.1</v>
      </c>
      <c r="F237" s="471">
        <f t="shared" si="21"/>
        <v>34.1</v>
      </c>
      <c r="G237" s="691">
        <f>'Заказ, cкидки и курсы валют'!$J$23*F237</f>
        <v>392.15000000000003</v>
      </c>
      <c r="H237" s="96">
        <f t="shared" si="22"/>
        <v>3921.5</v>
      </c>
      <c r="I237" s="139"/>
    </row>
    <row r="238" spans="1:9" ht="14.5">
      <c r="A238" s="934" t="s">
        <v>10592</v>
      </c>
      <c r="B238" s="1928" t="s">
        <v>119</v>
      </c>
      <c r="C238" s="1007">
        <v>7.79</v>
      </c>
      <c r="D238" s="95">
        <v>10</v>
      </c>
      <c r="E238" s="530">
        <v>35.97</v>
      </c>
      <c r="F238" s="471">
        <f t="shared" ref="F238:F239" si="23">ROUND(E238*(1-$F$11),2)</f>
        <v>35.97</v>
      </c>
      <c r="G238" s="691">
        <f>'Заказ, cкидки и курсы валют'!$J$23*F238</f>
        <v>413.65499999999997</v>
      </c>
      <c r="H238" s="96">
        <f t="shared" ref="H238:H239" si="24">ROUND((D238)*G238,2)</f>
        <v>4136.55</v>
      </c>
      <c r="I238" s="139"/>
    </row>
    <row r="239" spans="1:9" ht="15" thickBot="1">
      <c r="A239" s="935" t="s">
        <v>10593</v>
      </c>
      <c r="B239" s="1929" t="s">
        <v>120</v>
      </c>
      <c r="C239" s="1010">
        <v>9.18</v>
      </c>
      <c r="D239" s="141">
        <v>10</v>
      </c>
      <c r="E239" s="530">
        <v>35.97</v>
      </c>
      <c r="F239" s="775">
        <f t="shared" si="23"/>
        <v>35.97</v>
      </c>
      <c r="G239" s="776">
        <f>'Заказ, cкидки и курсы валют'!$J$23*F239</f>
        <v>413.65499999999997</v>
      </c>
      <c r="H239" s="142">
        <f t="shared" si="24"/>
        <v>4136.55</v>
      </c>
      <c r="I239" s="143"/>
    </row>
    <row r="240" spans="1:9" ht="13.5" thickBot="1"/>
    <row r="241" spans="1:10" ht="18">
      <c r="A241" s="1927"/>
      <c r="B241" s="1910" t="s">
        <v>494</v>
      </c>
      <c r="C241" s="1962"/>
      <c r="D241" s="69"/>
      <c r="E241" s="460"/>
      <c r="F241" s="461"/>
      <c r="G241" s="688"/>
      <c r="H241" s="128"/>
      <c r="I241" s="68"/>
    </row>
    <row r="242" spans="1:10" ht="18">
      <c r="A242" s="1920"/>
      <c r="B242" s="1912"/>
      <c r="C242" s="1475" t="s">
        <v>495</v>
      </c>
      <c r="D242" s="130"/>
      <c r="E242" s="474"/>
      <c r="F242" s="436"/>
      <c r="G242" s="266"/>
      <c r="H242" s="16"/>
      <c r="I242" s="132"/>
    </row>
    <row r="243" spans="1:10" ht="15.5">
      <c r="A243" s="1920"/>
      <c r="B243" s="1921" t="s">
        <v>10430</v>
      </c>
      <c r="C243" s="1475"/>
      <c r="D243" s="70"/>
      <c r="E243" s="464"/>
      <c r="F243" s="465"/>
      <c r="G243" s="689"/>
      <c r="H243" s="16"/>
      <c r="I243" s="132"/>
    </row>
    <row r="244" spans="1:10">
      <c r="A244" s="1920"/>
      <c r="B244" s="1229"/>
      <c r="C244" s="1475"/>
      <c r="D244" s="70"/>
      <c r="E244" s="464"/>
      <c r="F244" s="465"/>
      <c r="G244" s="689"/>
      <c r="H244" s="16"/>
      <c r="I244" s="132"/>
    </row>
    <row r="245" spans="1:10">
      <c r="A245" s="1920"/>
      <c r="B245" s="1229"/>
      <c r="C245" s="1475"/>
      <c r="D245" s="70"/>
      <c r="E245" s="464"/>
      <c r="F245" s="465"/>
      <c r="G245" s="689"/>
      <c r="H245" s="16"/>
      <c r="I245" s="132"/>
    </row>
    <row r="246" spans="1:10" ht="16" thickBot="1">
      <c r="A246" s="1918" t="s">
        <v>6697</v>
      </c>
      <c r="B246" s="1930"/>
      <c r="C246" s="1931"/>
      <c r="D246" s="72"/>
      <c r="E246" s="466"/>
      <c r="F246" s="467"/>
      <c r="G246" s="690"/>
      <c r="H246" s="136"/>
      <c r="I246" s="137"/>
    </row>
    <row r="247" spans="1:10" ht="30">
      <c r="A247" s="1923" t="s">
        <v>1013</v>
      </c>
      <c r="B247" s="2239" t="s">
        <v>1014</v>
      </c>
      <c r="C247" s="2285" t="s">
        <v>665</v>
      </c>
      <c r="D247" s="153" t="s">
        <v>2923</v>
      </c>
      <c r="E247" s="468" t="s">
        <v>10277</v>
      </c>
      <c r="F247" s="479" t="s">
        <v>2578</v>
      </c>
      <c r="G247" s="967" t="s">
        <v>8383</v>
      </c>
      <c r="H247" s="327" t="s">
        <v>493</v>
      </c>
      <c r="I247" s="384" t="s">
        <v>4003</v>
      </c>
      <c r="J247" s="2868" t="s">
        <v>11229</v>
      </c>
    </row>
    <row r="248" spans="1:10" ht="21" customHeight="1" thickBot="1">
      <c r="A248" s="1924"/>
      <c r="B248" s="2240"/>
      <c r="C248" s="2286" t="s">
        <v>3419</v>
      </c>
      <c r="D248" s="374" t="s">
        <v>8384</v>
      </c>
      <c r="E248" s="470" t="s">
        <v>264</v>
      </c>
      <c r="F248" s="475">
        <f>'Заказ, cкидки и курсы валют'!$I$12</f>
        <v>0</v>
      </c>
      <c r="G248" s="764"/>
      <c r="H248" s="358"/>
      <c r="I248" s="415"/>
      <c r="J248" s="2873"/>
    </row>
    <row r="249" spans="1:10" ht="14.5">
      <c r="A249" s="936" t="s">
        <v>9067</v>
      </c>
      <c r="B249" s="1411" t="s">
        <v>106</v>
      </c>
      <c r="C249" s="1412">
        <v>1.1200000000000001</v>
      </c>
      <c r="D249" s="1548">
        <v>1.5</v>
      </c>
      <c r="E249" s="1549">
        <f t="shared" ref="E249:E261" si="25">E225*1.2</f>
        <v>39.815999999999995</v>
      </c>
      <c r="F249" s="1550">
        <f t="shared" ref="F249:F261" si="26">ROUND(E249*(1-$F$11),2)</f>
        <v>39.82</v>
      </c>
      <c r="G249" s="1331">
        <f>'Заказ, cкидки и курсы валют'!$J$23*F249</f>
        <v>457.93</v>
      </c>
      <c r="H249" s="1025">
        <f>ROUND((D249)*G249,2)</f>
        <v>686.9</v>
      </c>
      <c r="I249" s="868"/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741.85</v>
      </c>
    </row>
    <row r="250" spans="1:10" ht="14.5">
      <c r="A250" s="934" t="s">
        <v>9068</v>
      </c>
      <c r="B250" s="1006" t="s">
        <v>107</v>
      </c>
      <c r="C250" s="1007">
        <v>1.35</v>
      </c>
      <c r="D250" s="1542">
        <v>1.5</v>
      </c>
      <c r="E250" s="1546">
        <f t="shared" si="25"/>
        <v>37.512</v>
      </c>
      <c r="F250" s="752">
        <f t="shared" si="26"/>
        <v>37.51</v>
      </c>
      <c r="G250" s="695">
        <f>'Заказ, cкидки и курсы валют'!$J$23*F250</f>
        <v>431.36499999999995</v>
      </c>
      <c r="H250" s="400">
        <f t="shared" ref="H250:H261" si="27">ROUND((D250)*G250,2)</f>
        <v>647.04999999999995</v>
      </c>
      <c r="I250" s="1029"/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698.81</v>
      </c>
    </row>
    <row r="251" spans="1:10" ht="14.5">
      <c r="A251" s="934" t="s">
        <v>9069</v>
      </c>
      <c r="B251" s="1006" t="s">
        <v>108</v>
      </c>
      <c r="C251" s="1007">
        <v>1.46</v>
      </c>
      <c r="D251" s="1542">
        <v>1.5</v>
      </c>
      <c r="E251" s="1546">
        <f t="shared" si="25"/>
        <v>39.815999999999995</v>
      </c>
      <c r="F251" s="752">
        <f t="shared" si="26"/>
        <v>39.82</v>
      </c>
      <c r="G251" s="695">
        <f>'Заказ, cкидки и курсы валют'!$J$23*F251</f>
        <v>457.93</v>
      </c>
      <c r="H251" s="400">
        <f t="shared" si="27"/>
        <v>686.9</v>
      </c>
      <c r="I251" s="1029"/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741.85</v>
      </c>
    </row>
    <row r="252" spans="1:10" ht="14.5">
      <c r="A252" s="934" t="s">
        <v>9070</v>
      </c>
      <c r="B252" s="1006" t="s">
        <v>109</v>
      </c>
      <c r="C252" s="1007">
        <v>1.72</v>
      </c>
      <c r="D252" s="1542">
        <v>1</v>
      </c>
      <c r="E252" s="1546">
        <f t="shared" si="25"/>
        <v>39.815999999999995</v>
      </c>
      <c r="F252" s="752">
        <f t="shared" si="26"/>
        <v>39.82</v>
      </c>
      <c r="G252" s="695">
        <f>'Заказ, cкидки и курсы валют'!$J$23*F252</f>
        <v>457.93</v>
      </c>
      <c r="H252" s="400">
        <f t="shared" si="27"/>
        <v>457.93</v>
      </c>
      <c r="I252" s="1029"/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549.52</v>
      </c>
    </row>
    <row r="253" spans="1:10" ht="14.5">
      <c r="A253" s="934" t="s">
        <v>9071</v>
      </c>
      <c r="B253" s="1006" t="s">
        <v>110</v>
      </c>
      <c r="C253" s="1007">
        <v>1.83</v>
      </c>
      <c r="D253" s="1542">
        <v>1</v>
      </c>
      <c r="E253" s="1546">
        <f t="shared" si="25"/>
        <v>39.815999999999995</v>
      </c>
      <c r="F253" s="752">
        <f t="shared" si="26"/>
        <v>39.82</v>
      </c>
      <c r="G253" s="695">
        <f>'Заказ, cкидки и курсы валют'!$J$23*F253</f>
        <v>457.93</v>
      </c>
      <c r="H253" s="400">
        <f t="shared" si="27"/>
        <v>457.93</v>
      </c>
      <c r="I253" s="1029"/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549.52</v>
      </c>
    </row>
    <row r="254" spans="1:10" ht="14.5">
      <c r="A254" s="934" t="s">
        <v>9072</v>
      </c>
      <c r="B254" s="1006" t="s">
        <v>111</v>
      </c>
      <c r="C254" s="1007">
        <v>2.0699999999999998</v>
      </c>
      <c r="D254" s="1542">
        <v>1</v>
      </c>
      <c r="E254" s="1546">
        <f t="shared" si="25"/>
        <v>39.815999999999995</v>
      </c>
      <c r="F254" s="752">
        <f t="shared" si="26"/>
        <v>39.82</v>
      </c>
      <c r="G254" s="695">
        <f>'Заказ, cкидки и курсы валют'!$J$23*F254</f>
        <v>457.93</v>
      </c>
      <c r="H254" s="400">
        <f t="shared" si="27"/>
        <v>457.93</v>
      </c>
      <c r="I254" s="1029"/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549.52</v>
      </c>
    </row>
    <row r="255" spans="1:10" ht="14.5">
      <c r="A255" s="934" t="s">
        <v>9073</v>
      </c>
      <c r="B255" s="1006" t="s">
        <v>112</v>
      </c>
      <c r="C255" s="1007">
        <v>2.27</v>
      </c>
      <c r="D255" s="1542">
        <v>1</v>
      </c>
      <c r="E255" s="1546">
        <f t="shared" si="25"/>
        <v>39.815999999999995</v>
      </c>
      <c r="F255" s="752">
        <f t="shared" si="26"/>
        <v>39.82</v>
      </c>
      <c r="G255" s="695">
        <f>'Заказ, cкидки и курсы валют'!$J$23*F255</f>
        <v>457.93</v>
      </c>
      <c r="H255" s="400">
        <f t="shared" si="27"/>
        <v>457.93</v>
      </c>
      <c r="I255" s="1029"/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549.52</v>
      </c>
    </row>
    <row r="256" spans="1:10" ht="14.5">
      <c r="A256" s="934" t="s">
        <v>9074</v>
      </c>
      <c r="B256" s="1006" t="s">
        <v>113</v>
      </c>
      <c r="C256" s="1007">
        <v>2.64</v>
      </c>
      <c r="D256" s="1542">
        <v>1.5</v>
      </c>
      <c r="E256" s="1546">
        <f t="shared" si="25"/>
        <v>39.815999999999995</v>
      </c>
      <c r="F256" s="752">
        <f t="shared" si="26"/>
        <v>39.82</v>
      </c>
      <c r="G256" s="695">
        <f>'Заказ, cкидки и курсы валют'!$J$23*F256</f>
        <v>457.93</v>
      </c>
      <c r="H256" s="400">
        <f t="shared" si="27"/>
        <v>686.9</v>
      </c>
      <c r="I256" s="1029"/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741.85</v>
      </c>
    </row>
    <row r="257" spans="1:10" ht="14.5">
      <c r="A257" s="934" t="s">
        <v>9075</v>
      </c>
      <c r="B257" s="1006" t="s">
        <v>114</v>
      </c>
      <c r="C257" s="1007">
        <v>3.14</v>
      </c>
      <c r="D257" s="1542">
        <v>1.5</v>
      </c>
      <c r="E257" s="1546">
        <f t="shared" si="25"/>
        <v>39.815999999999995</v>
      </c>
      <c r="F257" s="752">
        <f t="shared" si="26"/>
        <v>39.82</v>
      </c>
      <c r="G257" s="695">
        <f>'Заказ, cкидки и курсы валют'!$J$23*F257</f>
        <v>457.93</v>
      </c>
      <c r="H257" s="400">
        <f t="shared" si="27"/>
        <v>686.9</v>
      </c>
      <c r="I257" s="1029"/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741.85</v>
      </c>
    </row>
    <row r="258" spans="1:10" ht="14.5">
      <c r="A258" s="934" t="s">
        <v>9076</v>
      </c>
      <c r="B258" s="1006" t="s">
        <v>115</v>
      </c>
      <c r="C258" s="1007">
        <v>3.5</v>
      </c>
      <c r="D258" s="1542">
        <v>1</v>
      </c>
      <c r="E258" s="1546">
        <f t="shared" si="25"/>
        <v>38.747999999999998</v>
      </c>
      <c r="F258" s="752">
        <f t="shared" si="26"/>
        <v>38.75</v>
      </c>
      <c r="G258" s="695">
        <f>'Заказ, cкидки и курсы валют'!$J$23*F258</f>
        <v>445.625</v>
      </c>
      <c r="H258" s="400">
        <f t="shared" si="27"/>
        <v>445.63</v>
      </c>
      <c r="I258" s="1029"/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534.76</v>
      </c>
    </row>
    <row r="259" spans="1:10" ht="14.5">
      <c r="A259" s="934" t="s">
        <v>9077</v>
      </c>
      <c r="B259" s="1006" t="s">
        <v>116</v>
      </c>
      <c r="C259" s="1007">
        <v>5.04</v>
      </c>
      <c r="D259" s="1547">
        <v>1</v>
      </c>
      <c r="E259" s="1546">
        <f t="shared" si="25"/>
        <v>38.339999999999996</v>
      </c>
      <c r="F259" s="752">
        <f t="shared" si="26"/>
        <v>38.340000000000003</v>
      </c>
      <c r="G259" s="695">
        <f>'Заказ, cкидки и курсы валют'!$J$23*F259</f>
        <v>440.91</v>
      </c>
      <c r="H259" s="400">
        <f t="shared" si="27"/>
        <v>440.91</v>
      </c>
      <c r="I259" s="1029"/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529.09</v>
      </c>
    </row>
    <row r="260" spans="1:10" ht="14.5">
      <c r="A260" s="934" t="s">
        <v>9078</v>
      </c>
      <c r="B260" s="1006" t="s">
        <v>117</v>
      </c>
      <c r="C260" s="1007">
        <v>5.88</v>
      </c>
      <c r="D260" s="1542">
        <v>1</v>
      </c>
      <c r="E260" s="1546">
        <f t="shared" si="25"/>
        <v>40.92</v>
      </c>
      <c r="F260" s="752">
        <f t="shared" si="26"/>
        <v>40.92</v>
      </c>
      <c r="G260" s="695">
        <f>'Заказ, cкидки и курсы валют'!$J$23*F260</f>
        <v>470.58000000000004</v>
      </c>
      <c r="H260" s="400">
        <f t="shared" si="27"/>
        <v>470.58</v>
      </c>
      <c r="I260" s="1029"/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564.70000000000005</v>
      </c>
    </row>
    <row r="261" spans="1:10" ht="14.5">
      <c r="A261" s="934" t="s">
        <v>9079</v>
      </c>
      <c r="B261" s="1006" t="s">
        <v>118</v>
      </c>
      <c r="C261" s="1007">
        <v>6.08</v>
      </c>
      <c r="D261" s="1542">
        <v>1</v>
      </c>
      <c r="E261" s="1546">
        <f t="shared" si="25"/>
        <v>40.92</v>
      </c>
      <c r="F261" s="752">
        <f t="shared" si="26"/>
        <v>40.92</v>
      </c>
      <c r="G261" s="695">
        <f>'Заказ, cкидки и курсы валют'!$J$23*F261</f>
        <v>470.58000000000004</v>
      </c>
      <c r="H261" s="400">
        <f t="shared" si="27"/>
        <v>470.58</v>
      </c>
      <c r="I261" s="1029"/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564.70000000000005</v>
      </c>
    </row>
    <row r="262" spans="1:10" ht="14.5">
      <c r="A262" s="934" t="s">
        <v>10594</v>
      </c>
      <c r="B262" s="1928" t="s">
        <v>119</v>
      </c>
      <c r="C262" s="1007">
        <v>7.79</v>
      </c>
      <c r="D262" s="1542">
        <v>1</v>
      </c>
      <c r="E262" s="1546">
        <f t="shared" ref="E262:E263" si="28">E238*1.2</f>
        <v>43.163999999999994</v>
      </c>
      <c r="F262" s="752">
        <f t="shared" ref="F262:F263" si="29">ROUND(E262*(1-$F$11),2)</f>
        <v>43.16</v>
      </c>
      <c r="G262" s="695">
        <f>'Заказ, cкидки и курсы валют'!$J$23*F262</f>
        <v>496.34</v>
      </c>
      <c r="H262" s="400">
        <f t="shared" ref="H262:H263" si="30">ROUND((D262)*G262,2)</f>
        <v>496.34</v>
      </c>
      <c r="I262" s="1029"/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595.61</v>
      </c>
    </row>
    <row r="263" spans="1:10" ht="15" thickBot="1">
      <c r="A263" s="935" t="s">
        <v>10595</v>
      </c>
      <c r="B263" s="1929" t="s">
        <v>120</v>
      </c>
      <c r="C263" s="1010">
        <v>9.18</v>
      </c>
      <c r="D263" s="1551">
        <v>1</v>
      </c>
      <c r="E263" s="1552">
        <f t="shared" si="28"/>
        <v>43.163999999999994</v>
      </c>
      <c r="F263" s="1553">
        <f t="shared" si="29"/>
        <v>43.16</v>
      </c>
      <c r="G263" s="1011">
        <f>'Заказ, cкидки и курсы валют'!$J$23*F263</f>
        <v>496.34</v>
      </c>
      <c r="H263" s="1012">
        <f t="shared" si="30"/>
        <v>496.34</v>
      </c>
      <c r="I263" s="869"/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595.61</v>
      </c>
    </row>
    <row r="264" spans="1:10" ht="12" customHeight="1" thickBot="1"/>
    <row r="265" spans="1:10" ht="36" customHeight="1">
      <c r="A265" s="1927"/>
      <c r="B265" s="1910" t="s">
        <v>3705</v>
      </c>
      <c r="C265" s="1962"/>
      <c r="D265" s="69"/>
      <c r="E265" s="460"/>
      <c r="F265" s="461"/>
      <c r="G265" s="688"/>
      <c r="H265" s="128"/>
      <c r="I265" s="68"/>
    </row>
    <row r="266" spans="1:10" ht="20.25" customHeight="1">
      <c r="A266" s="1920"/>
      <c r="B266" s="1912"/>
      <c r="C266" s="1475" t="s">
        <v>495</v>
      </c>
      <c r="D266" s="130"/>
      <c r="E266" s="474"/>
      <c r="F266" s="436"/>
      <c r="G266" s="266"/>
      <c r="H266" s="16"/>
      <c r="I266" s="132"/>
    </row>
    <row r="267" spans="1:10" ht="41.5" customHeight="1">
      <c r="A267" s="1920"/>
      <c r="B267" s="1475"/>
      <c r="C267" s="1475"/>
      <c r="D267" s="70"/>
      <c r="E267" s="464"/>
      <c r="F267" s="465"/>
      <c r="G267" s="689"/>
      <c r="H267" s="16"/>
      <c r="I267" s="132"/>
    </row>
    <row r="268" spans="1:10" ht="13.5" customHeight="1">
      <c r="A268" s="1920"/>
      <c r="B268" s="1475"/>
      <c r="C268" s="1475"/>
      <c r="D268" s="70"/>
      <c r="E268" s="464"/>
      <c r="F268" s="465"/>
      <c r="G268" s="689"/>
      <c r="H268" s="16"/>
      <c r="I268" s="132"/>
    </row>
    <row r="269" spans="1:10" ht="13.5" customHeight="1">
      <c r="A269" s="1920"/>
      <c r="B269" s="1475"/>
      <c r="C269" s="1475"/>
      <c r="D269" s="70"/>
      <c r="E269" s="464"/>
      <c r="F269" s="465"/>
      <c r="G269" s="689"/>
      <c r="H269" s="16"/>
      <c r="I269" s="132"/>
    </row>
    <row r="270" spans="1:10" ht="13.5" customHeight="1" thickBot="1">
      <c r="A270" s="1913" t="s">
        <v>6698</v>
      </c>
      <c r="B270" s="1931"/>
      <c r="C270" s="1475"/>
      <c r="D270" s="70"/>
      <c r="E270" s="466"/>
      <c r="F270" s="467"/>
      <c r="G270" s="690"/>
      <c r="H270" s="136"/>
      <c r="I270" s="137"/>
    </row>
    <row r="271" spans="1:10" ht="46.5" customHeight="1">
      <c r="A271" s="1923" t="s">
        <v>1013</v>
      </c>
      <c r="B271" s="1932" t="s">
        <v>1014</v>
      </c>
      <c r="C271" s="2285" t="s">
        <v>665</v>
      </c>
      <c r="D271" s="153" t="s">
        <v>2923</v>
      </c>
      <c r="E271" s="914" t="s">
        <v>10276</v>
      </c>
      <c r="F271" s="479" t="s">
        <v>2578</v>
      </c>
      <c r="G271" s="968" t="s">
        <v>2427</v>
      </c>
      <c r="H271" s="327" t="s">
        <v>493</v>
      </c>
      <c r="I271" s="384" t="s">
        <v>4003</v>
      </c>
    </row>
    <row r="272" spans="1:10" ht="13.5" customHeight="1" thickBot="1">
      <c r="A272" s="1924"/>
      <c r="B272" s="1933"/>
      <c r="C272" s="2286" t="s">
        <v>3419</v>
      </c>
      <c r="D272" s="313" t="s">
        <v>4144</v>
      </c>
      <c r="E272" s="931" t="s">
        <v>264</v>
      </c>
      <c r="F272" s="475">
        <f>'Заказ, cкидки и курсы валют'!$I$12</f>
        <v>0</v>
      </c>
      <c r="G272" s="879"/>
      <c r="H272" s="358"/>
      <c r="I272" s="415"/>
    </row>
    <row r="273" spans="1:9" ht="13.5" customHeight="1">
      <c r="A273" s="936" t="s">
        <v>3706</v>
      </c>
      <c r="B273" s="1411" t="s">
        <v>104</v>
      </c>
      <c r="C273" s="2290">
        <v>0.8</v>
      </c>
      <c r="D273" s="309">
        <v>28000</v>
      </c>
      <c r="E273" s="530">
        <v>28.77</v>
      </c>
      <c r="F273" s="779">
        <f>ROUND(E273*(1-$F$11),2)</f>
        <v>28.77</v>
      </c>
      <c r="G273" s="780">
        <f>'Заказ, cкидки и курсы валют'!$J$23*F273</f>
        <v>330.85500000000002</v>
      </c>
      <c r="H273" s="310">
        <f>ROUND((D273/1000)*G273,2)</f>
        <v>9263.94</v>
      </c>
      <c r="I273" s="263"/>
    </row>
    <row r="274" spans="1:9" ht="13.5" customHeight="1">
      <c r="A274" s="934" t="s">
        <v>3707</v>
      </c>
      <c r="B274" s="2101" t="s">
        <v>105</v>
      </c>
      <c r="C274" s="2287">
        <v>0.81</v>
      </c>
      <c r="D274" s="2110">
        <v>22000</v>
      </c>
      <c r="E274" s="530">
        <v>29.01</v>
      </c>
      <c r="F274" s="2104">
        <f t="shared" ref="F274:F289" si="31">ROUND(E274*(1-$F$11),2)</f>
        <v>29.01</v>
      </c>
      <c r="G274" s="2105">
        <f>'Заказ, cкидки и курсы валют'!$J$23*F274</f>
        <v>333.61500000000001</v>
      </c>
      <c r="H274" s="2107">
        <f t="shared" ref="H274:H289" si="32">ROUND((D274/1000)*G274,2)</f>
        <v>7339.53</v>
      </c>
      <c r="I274" s="2091"/>
    </row>
    <row r="275" spans="1:9" ht="13.5" customHeight="1">
      <c r="A275" s="934" t="s">
        <v>3708</v>
      </c>
      <c r="B275" s="2101" t="s">
        <v>106</v>
      </c>
      <c r="C275" s="2287">
        <v>1.0900000000000001</v>
      </c>
      <c r="D275" s="2110">
        <v>15000</v>
      </c>
      <c r="E275" s="530">
        <v>36.58</v>
      </c>
      <c r="F275" s="2104">
        <f t="shared" si="31"/>
        <v>36.58</v>
      </c>
      <c r="G275" s="2105">
        <f>'Заказ, cкидки и курсы валют'!$J$23*F275</f>
        <v>420.66999999999996</v>
      </c>
      <c r="H275" s="2107">
        <f t="shared" si="32"/>
        <v>6310.05</v>
      </c>
      <c r="I275" s="2091"/>
    </row>
    <row r="276" spans="1:9" ht="13.5" customHeight="1">
      <c r="A276" s="934" t="s">
        <v>5192</v>
      </c>
      <c r="B276" s="2101" t="s">
        <v>107</v>
      </c>
      <c r="C276" s="2287">
        <v>1.29</v>
      </c>
      <c r="D276" s="2110">
        <v>12000</v>
      </c>
      <c r="E276" s="530">
        <v>43.08</v>
      </c>
      <c r="F276" s="2104">
        <f t="shared" si="31"/>
        <v>43.08</v>
      </c>
      <c r="G276" s="2105">
        <f>'Заказ, cкидки и курсы валют'!$J$23*F276</f>
        <v>495.41999999999996</v>
      </c>
      <c r="H276" s="2107">
        <f t="shared" si="32"/>
        <v>5945.04</v>
      </c>
      <c r="I276" s="2091"/>
    </row>
    <row r="277" spans="1:9" ht="13.5" customHeight="1">
      <c r="A277" s="934" t="s">
        <v>3709</v>
      </c>
      <c r="B277" s="2101" t="s">
        <v>108</v>
      </c>
      <c r="C277" s="2287">
        <v>1.39</v>
      </c>
      <c r="D277" s="2110">
        <v>11000</v>
      </c>
      <c r="E277" s="530">
        <v>47.16</v>
      </c>
      <c r="F277" s="2104">
        <f t="shared" si="31"/>
        <v>47.16</v>
      </c>
      <c r="G277" s="2105">
        <f>'Заказ, cкидки и курсы валют'!$J$23*F277</f>
        <v>542.33999999999992</v>
      </c>
      <c r="H277" s="2107">
        <f t="shared" si="32"/>
        <v>5965.74</v>
      </c>
      <c r="I277" s="2091"/>
    </row>
    <row r="278" spans="1:9" ht="13.5" customHeight="1">
      <c r="A278" s="934" t="s">
        <v>3710</v>
      </c>
      <c r="B278" s="2101" t="s">
        <v>109</v>
      </c>
      <c r="C278" s="2287">
        <v>1.66</v>
      </c>
      <c r="D278" s="2110">
        <v>8000</v>
      </c>
      <c r="E278" s="530">
        <v>53.41</v>
      </c>
      <c r="F278" s="2104">
        <f t="shared" si="31"/>
        <v>53.41</v>
      </c>
      <c r="G278" s="2105">
        <f>'Заказ, cкидки и курсы валют'!$J$23*F278</f>
        <v>614.21499999999992</v>
      </c>
      <c r="H278" s="2107">
        <f t="shared" si="32"/>
        <v>4913.72</v>
      </c>
      <c r="I278" s="2091"/>
    </row>
    <row r="279" spans="1:9" ht="13.5" customHeight="1">
      <c r="A279" s="934" t="s">
        <v>3711</v>
      </c>
      <c r="B279" s="2101" t="s">
        <v>110</v>
      </c>
      <c r="C279" s="2287">
        <v>1.7</v>
      </c>
      <c r="D279" s="2110">
        <v>7000</v>
      </c>
      <c r="E279" s="530">
        <v>58.23</v>
      </c>
      <c r="F279" s="2104">
        <f t="shared" si="31"/>
        <v>58.23</v>
      </c>
      <c r="G279" s="2105">
        <f>'Заказ, cкидки и курсы валют'!$J$23*F279</f>
        <v>669.64499999999998</v>
      </c>
      <c r="H279" s="2107">
        <f t="shared" si="32"/>
        <v>4687.5200000000004</v>
      </c>
      <c r="I279" s="2091"/>
    </row>
    <row r="280" spans="1:9" ht="13.5" customHeight="1">
      <c r="A280" s="934" t="s">
        <v>3712</v>
      </c>
      <c r="B280" s="2101" t="s">
        <v>111</v>
      </c>
      <c r="C280" s="2287">
        <v>2.06</v>
      </c>
      <c r="D280" s="2110">
        <v>5500</v>
      </c>
      <c r="E280" s="530">
        <v>65.599999999999994</v>
      </c>
      <c r="F280" s="2104">
        <f t="shared" si="31"/>
        <v>65.599999999999994</v>
      </c>
      <c r="G280" s="2105">
        <f>'Заказ, cкидки и курсы валют'!$J$23*F280</f>
        <v>754.4</v>
      </c>
      <c r="H280" s="2107">
        <f t="shared" si="32"/>
        <v>4149.2</v>
      </c>
      <c r="I280" s="2091"/>
    </row>
    <row r="281" spans="1:9" ht="13.5" customHeight="1">
      <c r="A281" s="934" t="s">
        <v>3713</v>
      </c>
      <c r="B281" s="2101" t="s">
        <v>112</v>
      </c>
      <c r="C281" s="2287">
        <v>2.17</v>
      </c>
      <c r="D281" s="2110">
        <v>5000</v>
      </c>
      <c r="E281" s="530">
        <v>69.97</v>
      </c>
      <c r="F281" s="2104">
        <f t="shared" si="31"/>
        <v>69.97</v>
      </c>
      <c r="G281" s="2105">
        <f>'Заказ, cкидки и курсы валют'!$J$23*F281</f>
        <v>804.65499999999997</v>
      </c>
      <c r="H281" s="2107">
        <f t="shared" si="32"/>
        <v>4023.28</v>
      </c>
      <c r="I281" s="2091"/>
    </row>
    <row r="282" spans="1:9" ht="13.5" customHeight="1">
      <c r="A282" s="934" t="s">
        <v>3714</v>
      </c>
      <c r="B282" s="2101" t="s">
        <v>113</v>
      </c>
      <c r="C282" s="2287">
        <v>2.64</v>
      </c>
      <c r="D282" s="2110">
        <v>4000</v>
      </c>
      <c r="E282" s="530">
        <v>89.01</v>
      </c>
      <c r="F282" s="2104">
        <f t="shared" si="31"/>
        <v>89.01</v>
      </c>
      <c r="G282" s="2105">
        <f>'Заказ, cкидки и курсы валют'!$J$23*F282</f>
        <v>1023.615</v>
      </c>
      <c r="H282" s="2107">
        <f t="shared" si="32"/>
        <v>4094.46</v>
      </c>
      <c r="I282" s="2091"/>
    </row>
    <row r="283" spans="1:9" ht="13.5" customHeight="1">
      <c r="A283" s="934" t="s">
        <v>3715</v>
      </c>
      <c r="B283" s="2101" t="s">
        <v>114</v>
      </c>
      <c r="C283" s="2287">
        <v>3.18</v>
      </c>
      <c r="D283" s="2110">
        <v>3000</v>
      </c>
      <c r="E283" s="530">
        <v>106.92</v>
      </c>
      <c r="F283" s="2104">
        <f t="shared" si="31"/>
        <v>106.92</v>
      </c>
      <c r="G283" s="2105">
        <f>'Заказ, cкидки и курсы валют'!$J$23*F283</f>
        <v>1229.58</v>
      </c>
      <c r="H283" s="2107">
        <f t="shared" si="32"/>
        <v>3688.74</v>
      </c>
      <c r="I283" s="2091"/>
    </row>
    <row r="284" spans="1:9" ht="13.5" customHeight="1">
      <c r="A284" s="934" t="s">
        <v>3716</v>
      </c>
      <c r="B284" s="2101" t="s">
        <v>115</v>
      </c>
      <c r="C284" s="2288">
        <v>3.49</v>
      </c>
      <c r="D284" s="2110">
        <v>2500</v>
      </c>
      <c r="E284" s="530">
        <v>115.55</v>
      </c>
      <c r="F284" s="2104">
        <f t="shared" si="31"/>
        <v>115.55</v>
      </c>
      <c r="G284" s="2105">
        <f>'Заказ, cкидки и курсы валют'!$J$23*F284</f>
        <v>1328.825</v>
      </c>
      <c r="H284" s="2107">
        <f t="shared" si="32"/>
        <v>3322.06</v>
      </c>
      <c r="I284" s="2091"/>
    </row>
    <row r="285" spans="1:9" ht="13.5" customHeight="1">
      <c r="A285" s="934" t="s">
        <v>3717</v>
      </c>
      <c r="B285" s="2101" t="s">
        <v>3121</v>
      </c>
      <c r="C285" s="2287">
        <v>4.0199999999999996</v>
      </c>
      <c r="D285" s="2110">
        <v>2000</v>
      </c>
      <c r="E285" s="530">
        <v>137.71</v>
      </c>
      <c r="F285" s="2104">
        <f t="shared" si="31"/>
        <v>137.71</v>
      </c>
      <c r="G285" s="2105">
        <f>'Заказ, cкидки и курсы валют'!$J$23*F285</f>
        <v>1583.6650000000002</v>
      </c>
      <c r="H285" s="2107">
        <f t="shared" si="32"/>
        <v>3167.33</v>
      </c>
      <c r="I285" s="2091"/>
    </row>
    <row r="286" spans="1:9" ht="13.5" customHeight="1">
      <c r="A286" s="934" t="s">
        <v>3718</v>
      </c>
      <c r="B286" s="2101" t="s">
        <v>116</v>
      </c>
      <c r="C286" s="2287">
        <v>5.23</v>
      </c>
      <c r="D286" s="2111">
        <v>1800</v>
      </c>
      <c r="E286" s="530">
        <v>178.72</v>
      </c>
      <c r="F286" s="2104">
        <f t="shared" si="31"/>
        <v>178.72</v>
      </c>
      <c r="G286" s="2105">
        <f>'Заказ, cкидки и курсы валют'!$J$23*F286</f>
        <v>2055.2800000000002</v>
      </c>
      <c r="H286" s="2107">
        <f t="shared" si="32"/>
        <v>3699.5</v>
      </c>
      <c r="I286" s="2091"/>
    </row>
    <row r="287" spans="1:9" ht="13.5" customHeight="1">
      <c r="A287" s="934" t="s">
        <v>3719</v>
      </c>
      <c r="B287" s="2101" t="s">
        <v>117</v>
      </c>
      <c r="C287" s="2287">
        <v>5.56</v>
      </c>
      <c r="D287" s="2110">
        <v>1500</v>
      </c>
      <c r="E287" s="530">
        <v>189.89</v>
      </c>
      <c r="F287" s="2104">
        <f t="shared" si="31"/>
        <v>189.89</v>
      </c>
      <c r="G287" s="2105">
        <f>'Заказ, cкидки и курсы валют'!$J$23*F287</f>
        <v>2183.7349999999997</v>
      </c>
      <c r="H287" s="2107">
        <f t="shared" si="32"/>
        <v>3275.6</v>
      </c>
      <c r="I287" s="2091"/>
    </row>
    <row r="288" spans="1:9" ht="13.5" customHeight="1">
      <c r="A288" s="934" t="s">
        <v>3720</v>
      </c>
      <c r="B288" s="2101" t="s">
        <v>118</v>
      </c>
      <c r="C288" s="2250">
        <v>6.17</v>
      </c>
      <c r="D288" s="2110">
        <v>1500</v>
      </c>
      <c r="E288" s="530">
        <v>202.17</v>
      </c>
      <c r="F288" s="2104">
        <f t="shared" si="31"/>
        <v>202.17</v>
      </c>
      <c r="G288" s="2105">
        <f>'Заказ, cкидки и курсы валют'!$J$23*F288</f>
        <v>2324.9549999999999</v>
      </c>
      <c r="H288" s="2107">
        <f t="shared" si="32"/>
        <v>3487.43</v>
      </c>
      <c r="I288" s="2091"/>
    </row>
    <row r="289" spans="1:10" ht="13.5" customHeight="1">
      <c r="A289" s="934" t="s">
        <v>5072</v>
      </c>
      <c r="B289" s="2101" t="s">
        <v>3763</v>
      </c>
      <c r="C289" s="2311">
        <v>7.15</v>
      </c>
      <c r="D289" s="2110">
        <v>1500</v>
      </c>
      <c r="E289" s="530">
        <v>231.75</v>
      </c>
      <c r="F289" s="2104">
        <f t="shared" si="31"/>
        <v>231.75</v>
      </c>
      <c r="G289" s="2105">
        <f>'Заказ, cкидки и курсы валют'!$J$23*F289</f>
        <v>2665.125</v>
      </c>
      <c r="H289" s="2107">
        <f t="shared" si="32"/>
        <v>3997.69</v>
      </c>
      <c r="I289" s="2091"/>
    </row>
    <row r="290" spans="1:10" ht="13.5" customHeight="1">
      <c r="A290" s="934" t="s">
        <v>9010</v>
      </c>
      <c r="B290" s="2112" t="s">
        <v>3764</v>
      </c>
      <c r="C290" s="2311">
        <v>7.31</v>
      </c>
      <c r="D290" s="2110">
        <v>1500</v>
      </c>
      <c r="E290" s="530">
        <v>254.06</v>
      </c>
      <c r="F290" s="2104">
        <f>ROUND(E290*(1-$F$11),2)</f>
        <v>254.06</v>
      </c>
      <c r="G290" s="2105">
        <f>'Заказ, cкидки и курсы валют'!$J$23*F290</f>
        <v>2921.69</v>
      </c>
      <c r="H290" s="2107">
        <f>ROUND((D290/1000)*G290,2)</f>
        <v>4382.54</v>
      </c>
      <c r="I290" s="2091"/>
    </row>
    <row r="291" spans="1:10" ht="13.5" customHeight="1">
      <c r="A291" s="934" t="s">
        <v>3721</v>
      </c>
      <c r="B291" s="2101" t="s">
        <v>119</v>
      </c>
      <c r="C291" s="2311">
        <v>7.53</v>
      </c>
      <c r="D291" s="2110">
        <v>1500</v>
      </c>
      <c r="E291" s="530">
        <v>274.88</v>
      </c>
      <c r="F291" s="2104">
        <f>ROUND(E291*(1-$F$11),2)</f>
        <v>274.88</v>
      </c>
      <c r="G291" s="2105">
        <f>'Заказ, cкидки и курсы валют'!$J$23*F291</f>
        <v>3161.12</v>
      </c>
      <c r="H291" s="2107">
        <f>ROUND((D291/1000)*G291,2)</f>
        <v>4741.68</v>
      </c>
      <c r="I291" s="2091"/>
    </row>
    <row r="292" spans="1:10" ht="13.5" customHeight="1" thickBot="1">
      <c r="A292" s="935" t="s">
        <v>3722</v>
      </c>
      <c r="B292" s="1009" t="s">
        <v>120</v>
      </c>
      <c r="C292" s="2335">
        <v>9.35</v>
      </c>
      <c r="D292" s="141">
        <v>1200</v>
      </c>
      <c r="E292" s="530">
        <v>320.92</v>
      </c>
      <c r="F292" s="775">
        <f>ROUND(E292*(1-$F$11),2)</f>
        <v>320.92</v>
      </c>
      <c r="G292" s="776">
        <f>'Заказ, cкидки и курсы валют'!$J$23*F292</f>
        <v>3690.5800000000004</v>
      </c>
      <c r="H292" s="142">
        <f>ROUND((D292/1000)*G292,2)</f>
        <v>4428.7</v>
      </c>
      <c r="I292" s="170"/>
    </row>
    <row r="293" spans="1:10" ht="13.5" customHeight="1" thickBot="1"/>
    <row r="294" spans="1:10" ht="13.5" customHeight="1">
      <c r="A294" s="1927"/>
      <c r="B294" s="1910" t="s">
        <v>3705</v>
      </c>
      <c r="C294" s="1962"/>
      <c r="D294" s="69"/>
      <c r="E294" s="460"/>
      <c r="F294" s="461"/>
      <c r="G294" s="688"/>
      <c r="H294" s="128"/>
      <c r="I294" s="68"/>
    </row>
    <row r="295" spans="1:10" ht="13.5" customHeight="1">
      <c r="A295" s="1920"/>
      <c r="B295" s="1912"/>
      <c r="C295" s="1475" t="s">
        <v>495</v>
      </c>
      <c r="D295" s="130"/>
      <c r="E295" s="474"/>
      <c r="F295" s="436"/>
      <c r="G295" s="266"/>
      <c r="H295" s="16"/>
      <c r="I295" s="132"/>
    </row>
    <row r="296" spans="1:10" ht="39.75" customHeight="1">
      <c r="A296" s="1920"/>
      <c r="B296" s="1475"/>
      <c r="C296" s="1475"/>
      <c r="D296" s="70"/>
      <c r="E296" s="464"/>
      <c r="F296" s="465"/>
      <c r="G296" s="689"/>
      <c r="H296" s="16"/>
      <c r="I296" s="132"/>
    </row>
    <row r="297" spans="1:10" ht="13.5" customHeight="1">
      <c r="A297" s="1920"/>
      <c r="B297" s="1475"/>
      <c r="C297" s="1475"/>
      <c r="D297" s="70"/>
      <c r="E297" s="464"/>
      <c r="F297" s="465"/>
      <c r="G297" s="689"/>
      <c r="H297" s="16"/>
      <c r="I297" s="132"/>
    </row>
    <row r="298" spans="1:10" ht="13.5" customHeight="1">
      <c r="A298" s="1920"/>
      <c r="B298" s="1475"/>
      <c r="C298" s="1475"/>
      <c r="D298" s="70"/>
      <c r="E298" s="464"/>
      <c r="F298" s="465"/>
      <c r="G298" s="689"/>
      <c r="H298" s="16"/>
      <c r="I298" s="132"/>
    </row>
    <row r="299" spans="1:10" ht="13.5" customHeight="1" thickBot="1">
      <c r="A299" s="1918" t="s">
        <v>6697</v>
      </c>
      <c r="B299" s="1950"/>
      <c r="C299" s="1475"/>
      <c r="D299" s="70"/>
      <c r="E299" s="466"/>
      <c r="F299" s="467"/>
      <c r="G299" s="690"/>
      <c r="H299" s="136"/>
      <c r="I299" s="137"/>
    </row>
    <row r="300" spans="1:10" ht="39.75" customHeight="1" thickBot="1">
      <c r="A300" s="1923" t="s">
        <v>1013</v>
      </c>
      <c r="B300" s="2239" t="s">
        <v>1014</v>
      </c>
      <c r="C300" s="2285" t="s">
        <v>665</v>
      </c>
      <c r="D300" s="153" t="s">
        <v>2923</v>
      </c>
      <c r="E300" s="1429" t="s">
        <v>10276</v>
      </c>
      <c r="F300" s="479" t="s">
        <v>2578</v>
      </c>
      <c r="G300" s="968" t="s">
        <v>2427</v>
      </c>
      <c r="H300" s="327" t="s">
        <v>493</v>
      </c>
      <c r="I300" s="384" t="s">
        <v>4003</v>
      </c>
      <c r="J300" s="2868" t="s">
        <v>11229</v>
      </c>
    </row>
    <row r="301" spans="1:10" ht="21" customHeight="1" thickBot="1">
      <c r="A301" s="1924"/>
      <c r="B301" s="2240"/>
      <c r="C301" s="2286" t="s">
        <v>3419</v>
      </c>
      <c r="D301" s="313" t="s">
        <v>4144</v>
      </c>
      <c r="E301" s="1554" t="s">
        <v>264</v>
      </c>
      <c r="F301" s="475">
        <f>'Заказ, cкидки и курсы валют'!$I$12</f>
        <v>0</v>
      </c>
      <c r="G301" s="879"/>
      <c r="H301" s="358"/>
      <c r="I301" s="415"/>
      <c r="J301" s="2873"/>
    </row>
    <row r="302" spans="1:10" ht="13.5" customHeight="1" thickBot="1">
      <c r="A302" s="2277" t="s">
        <v>6272</v>
      </c>
      <c r="B302" s="2101" t="s">
        <v>104</v>
      </c>
      <c r="C302" s="2287">
        <v>0.8</v>
      </c>
      <c r="D302" s="2110">
        <v>1500</v>
      </c>
      <c r="E302" s="2278">
        <f>E273*1.2</f>
        <v>34.524000000000001</v>
      </c>
      <c r="F302" s="2104">
        <f t="shared" ref="F302:F318" si="33">ROUND(E302*(1-$F$11),2)</f>
        <v>34.520000000000003</v>
      </c>
      <c r="G302" s="2105">
        <f>H302/D302*1000</f>
        <v>397.02666666666664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595.54</v>
      </c>
      <c r="I302" s="2122"/>
      <c r="J302" s="2100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643.17999999999995</v>
      </c>
    </row>
    <row r="303" spans="1:10" ht="13.5" customHeight="1" thickBot="1">
      <c r="A303" s="2277" t="s">
        <v>6273</v>
      </c>
      <c r="B303" s="2101" t="s">
        <v>105</v>
      </c>
      <c r="C303" s="2287">
        <v>0.81</v>
      </c>
      <c r="D303" s="2110">
        <v>1500</v>
      </c>
      <c r="E303" s="2278">
        <f t="shared" ref="E303:E321" si="34">E274*1.2</f>
        <v>34.811999999999998</v>
      </c>
      <c r="F303" s="2104">
        <f t="shared" si="33"/>
        <v>34.81</v>
      </c>
      <c r="G303" s="2105">
        <f t="shared" ref="G303:G321" si="35">H303/D303*1000</f>
        <v>400.34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600.51</v>
      </c>
      <c r="I303" s="2122"/>
      <c r="J303" s="2100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648.54999999999995</v>
      </c>
    </row>
    <row r="304" spans="1:10" ht="13.5" customHeight="1" thickBot="1">
      <c r="A304" s="2277" t="s">
        <v>6274</v>
      </c>
      <c r="B304" s="2101" t="s">
        <v>106</v>
      </c>
      <c r="C304" s="2287">
        <v>1.0900000000000001</v>
      </c>
      <c r="D304" s="2110">
        <v>1000</v>
      </c>
      <c r="E304" s="2278">
        <f t="shared" si="34"/>
        <v>43.895999999999994</v>
      </c>
      <c r="F304" s="2104">
        <f t="shared" si="33"/>
        <v>43.9</v>
      </c>
      <c r="G304" s="2105">
        <f t="shared" si="35"/>
        <v>504.8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504.8</v>
      </c>
      <c r="I304" s="2122"/>
      <c r="J304" s="2100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605.76</v>
      </c>
    </row>
    <row r="305" spans="1:10" ht="13.5" customHeight="1" thickBot="1">
      <c r="A305" s="2277" t="s">
        <v>6275</v>
      </c>
      <c r="B305" s="2101" t="s">
        <v>107</v>
      </c>
      <c r="C305" s="2287">
        <v>1.29</v>
      </c>
      <c r="D305" s="2110">
        <v>1000</v>
      </c>
      <c r="E305" s="2278">
        <f t="shared" si="34"/>
        <v>51.695999999999998</v>
      </c>
      <c r="F305" s="2104">
        <f t="shared" si="33"/>
        <v>51.7</v>
      </c>
      <c r="G305" s="2105">
        <f t="shared" si="35"/>
        <v>594.5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594.5</v>
      </c>
      <c r="I305" s="2122"/>
      <c r="J305" s="2100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642.05999999999995</v>
      </c>
    </row>
    <row r="306" spans="1:10" ht="13.5" customHeight="1" thickBot="1">
      <c r="A306" s="2277" t="s">
        <v>6276</v>
      </c>
      <c r="B306" s="2101" t="s">
        <v>108</v>
      </c>
      <c r="C306" s="2287">
        <v>1.39</v>
      </c>
      <c r="D306" s="2110">
        <v>800</v>
      </c>
      <c r="E306" s="2278">
        <f t="shared" si="34"/>
        <v>56.591999999999992</v>
      </c>
      <c r="F306" s="2104">
        <f t="shared" si="33"/>
        <v>56.59</v>
      </c>
      <c r="G306" s="2105">
        <f t="shared" si="35"/>
        <v>650.8125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520.65</v>
      </c>
      <c r="I306" s="2122"/>
      <c r="J306" s="2100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624.78</v>
      </c>
    </row>
    <row r="307" spans="1:10" ht="13.5" customHeight="1" thickBot="1">
      <c r="A307" s="2277" t="s">
        <v>6277</v>
      </c>
      <c r="B307" s="2101" t="s">
        <v>109</v>
      </c>
      <c r="C307" s="2287">
        <v>1.66</v>
      </c>
      <c r="D307" s="2110">
        <v>500</v>
      </c>
      <c r="E307" s="2278">
        <f t="shared" si="34"/>
        <v>64.091999999999999</v>
      </c>
      <c r="F307" s="2104">
        <f t="shared" si="33"/>
        <v>64.09</v>
      </c>
      <c r="G307" s="2105">
        <f t="shared" si="35"/>
        <v>774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387</v>
      </c>
      <c r="I307" s="2122"/>
      <c r="J307" s="2100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464.4</v>
      </c>
    </row>
    <row r="308" spans="1:10" ht="13.5" customHeight="1" thickBot="1">
      <c r="A308" s="2277" t="s">
        <v>6278</v>
      </c>
      <c r="B308" s="2101" t="s">
        <v>110</v>
      </c>
      <c r="C308" s="2287">
        <v>1.7</v>
      </c>
      <c r="D308" s="2110">
        <v>500</v>
      </c>
      <c r="E308" s="2278">
        <f t="shared" si="34"/>
        <v>69.875999999999991</v>
      </c>
      <c r="F308" s="2104">
        <f t="shared" si="33"/>
        <v>69.88</v>
      </c>
      <c r="G308" s="2105">
        <f t="shared" si="35"/>
        <v>803.58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401.79</v>
      </c>
      <c r="I308" s="2122"/>
      <c r="J308" s="2100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482.15</v>
      </c>
    </row>
    <row r="309" spans="1:10" ht="13.5" customHeight="1" thickBot="1">
      <c r="A309" s="2277" t="s">
        <v>6279</v>
      </c>
      <c r="B309" s="2101" t="s">
        <v>111</v>
      </c>
      <c r="C309" s="2287">
        <v>2.06</v>
      </c>
      <c r="D309" s="2110">
        <v>400</v>
      </c>
      <c r="E309" s="2278">
        <f t="shared" si="34"/>
        <v>78.719999999999985</v>
      </c>
      <c r="F309" s="2104">
        <f t="shared" si="33"/>
        <v>78.72</v>
      </c>
      <c r="G309" s="2105">
        <f t="shared" si="35"/>
        <v>967.5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387</v>
      </c>
      <c r="I309" s="2122"/>
      <c r="J309" s="2100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464.4</v>
      </c>
    </row>
    <row r="310" spans="1:10" ht="13.5" customHeight="1" thickBot="1">
      <c r="A310" s="2277" t="s">
        <v>6280</v>
      </c>
      <c r="B310" s="2101" t="s">
        <v>112</v>
      </c>
      <c r="C310" s="2287">
        <v>2.17</v>
      </c>
      <c r="D310" s="2110">
        <v>350</v>
      </c>
      <c r="E310" s="2278">
        <f t="shared" si="34"/>
        <v>83.963999999999999</v>
      </c>
      <c r="F310" s="2104">
        <f t="shared" si="33"/>
        <v>83.96</v>
      </c>
      <c r="G310" s="2105">
        <f t="shared" si="35"/>
        <v>1105.7142857142856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387</v>
      </c>
      <c r="I310" s="2122"/>
      <c r="J310" s="2100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464.4</v>
      </c>
    </row>
    <row r="311" spans="1:10" ht="13.5" customHeight="1" thickBot="1">
      <c r="A311" s="2277" t="s">
        <v>6281</v>
      </c>
      <c r="B311" s="2101" t="s">
        <v>113</v>
      </c>
      <c r="C311" s="2287">
        <v>2.64</v>
      </c>
      <c r="D311" s="2110">
        <v>300</v>
      </c>
      <c r="E311" s="2278">
        <f t="shared" si="34"/>
        <v>106.812</v>
      </c>
      <c r="F311" s="2104">
        <f t="shared" si="33"/>
        <v>106.81</v>
      </c>
      <c r="G311" s="2105">
        <f t="shared" si="35"/>
        <v>1290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122"/>
      <c r="J311" s="2100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</row>
    <row r="312" spans="1:10" ht="13.5" customHeight="1" thickBot="1">
      <c r="A312" s="2277" t="s">
        <v>6282</v>
      </c>
      <c r="B312" s="2101" t="s">
        <v>114</v>
      </c>
      <c r="C312" s="2287">
        <v>3.18</v>
      </c>
      <c r="D312" s="2110">
        <v>200</v>
      </c>
      <c r="E312" s="2278">
        <f t="shared" si="34"/>
        <v>128.304</v>
      </c>
      <c r="F312" s="2104">
        <f t="shared" si="33"/>
        <v>128.30000000000001</v>
      </c>
      <c r="G312" s="2105">
        <f t="shared" si="35"/>
        <v>1935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2122"/>
      <c r="J312" s="2100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</row>
    <row r="313" spans="1:10" ht="13.5" customHeight="1" thickBot="1">
      <c r="A313" s="2277" t="s">
        <v>6283</v>
      </c>
      <c r="B313" s="2101" t="s">
        <v>115</v>
      </c>
      <c r="C313" s="2288">
        <v>3.49</v>
      </c>
      <c r="D313" s="2110">
        <v>150</v>
      </c>
      <c r="E313" s="2278">
        <f t="shared" si="34"/>
        <v>138.66</v>
      </c>
      <c r="F313" s="2104">
        <f t="shared" si="33"/>
        <v>138.66</v>
      </c>
      <c r="G313" s="2105">
        <f t="shared" si="35"/>
        <v>2580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2122"/>
      <c r="J313" s="2100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</row>
    <row r="314" spans="1:10" ht="13.5" customHeight="1" thickBot="1">
      <c r="A314" s="2277" t="s">
        <v>6284</v>
      </c>
      <c r="B314" s="2101" t="s">
        <v>3121</v>
      </c>
      <c r="C314" s="2287">
        <v>4.0199999999999996</v>
      </c>
      <c r="D314" s="2110">
        <v>100</v>
      </c>
      <c r="E314" s="2278">
        <f t="shared" si="34"/>
        <v>165.25200000000001</v>
      </c>
      <c r="F314" s="2104">
        <f t="shared" si="33"/>
        <v>165.25</v>
      </c>
      <c r="G314" s="2105">
        <f t="shared" si="35"/>
        <v>3870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387</v>
      </c>
      <c r="I314" s="2122"/>
      <c r="J314" s="2100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464.4</v>
      </c>
    </row>
    <row r="315" spans="1:10" ht="13.5" customHeight="1" thickBot="1">
      <c r="A315" s="2277" t="s">
        <v>6285</v>
      </c>
      <c r="B315" s="2101" t="s">
        <v>116</v>
      </c>
      <c r="C315" s="2287">
        <v>5.23</v>
      </c>
      <c r="D315" s="2111">
        <v>100</v>
      </c>
      <c r="E315" s="2278">
        <f t="shared" si="34"/>
        <v>214.464</v>
      </c>
      <c r="F315" s="2104">
        <f t="shared" si="33"/>
        <v>214.46</v>
      </c>
      <c r="G315" s="2105">
        <f t="shared" si="35"/>
        <v>3870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387</v>
      </c>
      <c r="I315" s="2122"/>
      <c r="J315" s="2100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464.4</v>
      </c>
    </row>
    <row r="316" spans="1:10" ht="13.5" customHeight="1" thickBot="1">
      <c r="A316" s="2277" t="s">
        <v>6286</v>
      </c>
      <c r="B316" s="2101" t="s">
        <v>117</v>
      </c>
      <c r="C316" s="2287">
        <v>5.56</v>
      </c>
      <c r="D316" s="2110">
        <v>100</v>
      </c>
      <c r="E316" s="2278">
        <f t="shared" si="34"/>
        <v>227.86799999999997</v>
      </c>
      <c r="F316" s="2104">
        <f t="shared" si="33"/>
        <v>227.87</v>
      </c>
      <c r="G316" s="2105">
        <f t="shared" si="35"/>
        <v>3870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387</v>
      </c>
      <c r="I316" s="2122"/>
      <c r="J316" s="2100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464.4</v>
      </c>
    </row>
    <row r="317" spans="1:10" ht="13.5" customHeight="1" thickBot="1">
      <c r="A317" s="2277" t="s">
        <v>6287</v>
      </c>
      <c r="B317" s="2101" t="s">
        <v>118</v>
      </c>
      <c r="C317" s="2250">
        <v>6.17</v>
      </c>
      <c r="D317" s="2110">
        <v>100</v>
      </c>
      <c r="E317" s="2278">
        <f t="shared" si="34"/>
        <v>242.60399999999998</v>
      </c>
      <c r="F317" s="2104">
        <f t="shared" si="33"/>
        <v>242.6</v>
      </c>
      <c r="G317" s="2105">
        <f t="shared" si="35"/>
        <v>3870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387</v>
      </c>
      <c r="I317" s="2122"/>
      <c r="J317" s="2100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464.4</v>
      </c>
    </row>
    <row r="318" spans="1:10" ht="13.5" customHeight="1" thickBot="1">
      <c r="A318" s="2277" t="s">
        <v>6288</v>
      </c>
      <c r="B318" s="2101" t="s">
        <v>3763</v>
      </c>
      <c r="C318" s="2311">
        <v>7.15</v>
      </c>
      <c r="D318" s="2110">
        <v>100</v>
      </c>
      <c r="E318" s="2278">
        <f t="shared" si="34"/>
        <v>278.09999999999997</v>
      </c>
      <c r="F318" s="2104">
        <f t="shared" si="33"/>
        <v>278.10000000000002</v>
      </c>
      <c r="G318" s="2105">
        <f t="shared" si="35"/>
        <v>3870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387</v>
      </c>
      <c r="I318" s="2122"/>
      <c r="J318" s="2100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464.4</v>
      </c>
    </row>
    <row r="319" spans="1:10" ht="15" thickBot="1">
      <c r="A319" s="2277" t="s">
        <v>9011</v>
      </c>
      <c r="B319" s="2112" t="s">
        <v>3764</v>
      </c>
      <c r="C319" s="2311">
        <v>7.31</v>
      </c>
      <c r="D319" s="2110">
        <v>100</v>
      </c>
      <c r="E319" s="2278">
        <f>E290*1.2</f>
        <v>304.87200000000001</v>
      </c>
      <c r="F319" s="2104">
        <f t="shared" ref="F319" si="36">ROUND(E319*(1-$F$11),2)</f>
        <v>304.87</v>
      </c>
      <c r="G319" s="2105">
        <f t="shared" si="35"/>
        <v>3870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387</v>
      </c>
      <c r="I319" s="2122"/>
      <c r="J319" s="2100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464.4</v>
      </c>
    </row>
    <row r="320" spans="1:10" ht="15" thickBot="1">
      <c r="A320" s="2277" t="s">
        <v>6289</v>
      </c>
      <c r="B320" s="2101" t="s">
        <v>119</v>
      </c>
      <c r="C320" s="2311">
        <v>7.53</v>
      </c>
      <c r="D320" s="2110">
        <v>100</v>
      </c>
      <c r="E320" s="2278">
        <f t="shared" si="34"/>
        <v>329.85599999999999</v>
      </c>
      <c r="F320" s="2104">
        <f>ROUND(E320*(1-$F$11),2)</f>
        <v>329.86</v>
      </c>
      <c r="G320" s="2105">
        <f t="shared" si="35"/>
        <v>3870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387</v>
      </c>
      <c r="I320" s="2122"/>
      <c r="J320" s="2100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464.4</v>
      </c>
    </row>
    <row r="321" spans="1:10" ht="14.5">
      <c r="A321" s="2277" t="s">
        <v>6290</v>
      </c>
      <c r="B321" s="2101" t="s">
        <v>120</v>
      </c>
      <c r="C321" s="2311">
        <v>9.35</v>
      </c>
      <c r="D321" s="2110">
        <v>100</v>
      </c>
      <c r="E321" s="2278">
        <f t="shared" si="34"/>
        <v>385.10399999999998</v>
      </c>
      <c r="F321" s="2104">
        <f>ROUND(E321*(1-$F$11),2)</f>
        <v>385.1</v>
      </c>
      <c r="G321" s="2105">
        <f t="shared" si="35"/>
        <v>4428.7</v>
      </c>
      <c r="H321" s="659">
        <f>ROUND(IF('Заказ, cкидки и курсы валют'!$J$23*E321/1000*D321&lt;387,387,'Заказ, cкидки и курсы валют'!$J$23*E321/1000*D321)*(1-'Заказ, cкидки и курсы валют'!$I$12),2)</f>
        <v>442.87</v>
      </c>
      <c r="I321" s="2122"/>
      <c r="J321" s="2100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531.44000000000005</v>
      </c>
    </row>
    <row r="322" spans="1:10" thickBot="1">
      <c r="C322" s="891"/>
      <c r="D322"/>
      <c r="E322" s="421"/>
      <c r="F322"/>
      <c r="G322"/>
    </row>
    <row r="323" spans="1:10" ht="18">
      <c r="A323" s="1927"/>
      <c r="B323" s="1910" t="s">
        <v>3705</v>
      </c>
      <c r="C323" s="1962"/>
      <c r="D323" s="69"/>
      <c r="E323" s="460"/>
      <c r="F323" s="461"/>
      <c r="G323" s="688"/>
      <c r="H323" s="128"/>
      <c r="I323" s="68"/>
    </row>
    <row r="324" spans="1:10" ht="18">
      <c r="A324" s="1920"/>
      <c r="B324" s="1912"/>
      <c r="C324" s="1475" t="s">
        <v>495</v>
      </c>
      <c r="D324" s="130"/>
      <c r="E324" s="474"/>
      <c r="F324" s="436"/>
      <c r="G324" s="266"/>
      <c r="H324" s="16"/>
      <c r="I324" s="132"/>
    </row>
    <row r="325" spans="1:10" ht="41.5" customHeight="1">
      <c r="A325" s="1920"/>
      <c r="B325" s="1475"/>
      <c r="C325" s="1475"/>
      <c r="D325" s="70"/>
      <c r="E325" s="464"/>
      <c r="F325" s="465"/>
      <c r="G325" s="689"/>
      <c r="H325" s="16"/>
      <c r="I325" s="132"/>
    </row>
    <row r="326" spans="1:10">
      <c r="A326" s="1920"/>
      <c r="B326" s="1475"/>
      <c r="C326" s="1475"/>
      <c r="D326" s="70"/>
      <c r="E326" s="464"/>
      <c r="F326" s="465"/>
      <c r="G326" s="689"/>
      <c r="H326" s="16"/>
      <c r="I326" s="132"/>
    </row>
    <row r="327" spans="1:10" ht="14.15" customHeight="1">
      <c r="A327" s="1920"/>
      <c r="B327" s="1475"/>
      <c r="C327" s="1475"/>
      <c r="D327" s="70"/>
      <c r="E327" s="464"/>
      <c r="F327" s="465"/>
      <c r="G327" s="689"/>
      <c r="H327" s="16"/>
      <c r="I327" s="132"/>
    </row>
    <row r="328" spans="1:10" ht="14.15" customHeight="1" thickBot="1">
      <c r="A328" s="1918" t="s">
        <v>6699</v>
      </c>
      <c r="B328" s="1919"/>
      <c r="C328" s="1475"/>
      <c r="D328" s="70"/>
      <c r="E328" s="466"/>
      <c r="F328" s="467"/>
      <c r="G328" s="690"/>
      <c r="H328" s="136"/>
      <c r="I328" s="137"/>
    </row>
    <row r="329" spans="1:10" ht="40.5" customHeight="1">
      <c r="A329" s="1923" t="s">
        <v>1013</v>
      </c>
      <c r="B329" s="2239" t="s">
        <v>1014</v>
      </c>
      <c r="C329" s="2285" t="s">
        <v>665</v>
      </c>
      <c r="D329" s="153" t="s">
        <v>2923</v>
      </c>
      <c r="E329" s="914" t="s">
        <v>10276</v>
      </c>
      <c r="F329" s="479" t="s">
        <v>2578</v>
      </c>
      <c r="G329" s="968" t="s">
        <v>2427</v>
      </c>
      <c r="H329" s="327" t="s">
        <v>493</v>
      </c>
      <c r="I329" s="384" t="s">
        <v>4003</v>
      </c>
      <c r="J329" s="2868" t="s">
        <v>11229</v>
      </c>
    </row>
    <row r="330" spans="1:10" ht="22.5" customHeight="1" thickBot="1">
      <c r="A330" s="1924"/>
      <c r="B330" s="2240"/>
      <c r="C330" s="2286" t="s">
        <v>3419</v>
      </c>
      <c r="D330" s="313" t="s">
        <v>4144</v>
      </c>
      <c r="E330" s="931" t="s">
        <v>264</v>
      </c>
      <c r="F330" s="475">
        <f>'Заказ, cкидки и курсы валют'!$I$12</f>
        <v>0</v>
      </c>
      <c r="G330" s="879"/>
      <c r="H330" s="358"/>
      <c r="I330" s="415"/>
      <c r="J330" s="2873"/>
    </row>
    <row r="331" spans="1:10" ht="14.15" customHeight="1" thickBot="1">
      <c r="A331" s="936" t="s">
        <v>9012</v>
      </c>
      <c r="B331" s="1411" t="s">
        <v>104</v>
      </c>
      <c r="C331" s="2290">
        <v>0.8</v>
      </c>
      <c r="D331" s="309">
        <v>150</v>
      </c>
      <c r="E331" s="1566">
        <f>(E273*2)+(1000/D331*7.5)</f>
        <v>107.53999999999999</v>
      </c>
      <c r="F331" s="779">
        <f t="shared" ref="F331:F347" si="37">ROUND(E331*(1-$F$11),2)</f>
        <v>107.54</v>
      </c>
      <c r="G331" s="780">
        <f>H331/D331*1000</f>
        <v>2580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387</v>
      </c>
      <c r="I331" s="263"/>
      <c r="J331" s="2100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464.4</v>
      </c>
    </row>
    <row r="332" spans="1:10" ht="14.15" customHeight="1" thickBot="1">
      <c r="A332" s="934" t="s">
        <v>9013</v>
      </c>
      <c r="B332" s="2101" t="s">
        <v>105</v>
      </c>
      <c r="C332" s="2287">
        <v>0.81</v>
      </c>
      <c r="D332" s="2110">
        <v>150</v>
      </c>
      <c r="E332" s="2103">
        <f t="shared" ref="E332:E350" si="38">(E274*2)+(1000/D332*7.5)</f>
        <v>108.02000000000001</v>
      </c>
      <c r="F332" s="2104">
        <f t="shared" si="37"/>
        <v>108.02</v>
      </c>
      <c r="G332" s="2105">
        <f t="shared" ref="G332:G350" si="39">H332/D332*1000</f>
        <v>2580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387</v>
      </c>
      <c r="I332" s="2091"/>
      <c r="J332" s="2100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464.4</v>
      </c>
    </row>
    <row r="333" spans="1:10" ht="14.15" customHeight="1" thickBot="1">
      <c r="A333" s="934" t="s">
        <v>9014</v>
      </c>
      <c r="B333" s="2101" t="s">
        <v>106</v>
      </c>
      <c r="C333" s="2287">
        <v>1.0900000000000001</v>
      </c>
      <c r="D333" s="2110">
        <v>100</v>
      </c>
      <c r="E333" s="2103">
        <f t="shared" si="38"/>
        <v>148.16</v>
      </c>
      <c r="F333" s="2104">
        <f t="shared" si="37"/>
        <v>148.16</v>
      </c>
      <c r="G333" s="2105">
        <f t="shared" si="39"/>
        <v>3870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387</v>
      </c>
      <c r="I333" s="2091"/>
      <c r="J333" s="2100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464.4</v>
      </c>
    </row>
    <row r="334" spans="1:10" ht="14.15" customHeight="1" thickBot="1">
      <c r="A334" s="934" t="s">
        <v>9015</v>
      </c>
      <c r="B334" s="2101" t="s">
        <v>107</v>
      </c>
      <c r="C334" s="2287">
        <v>1.29</v>
      </c>
      <c r="D334" s="2110">
        <v>100</v>
      </c>
      <c r="E334" s="2103">
        <f t="shared" si="38"/>
        <v>161.16</v>
      </c>
      <c r="F334" s="2104">
        <f t="shared" si="37"/>
        <v>161.16</v>
      </c>
      <c r="G334" s="2105">
        <f t="shared" si="39"/>
        <v>3870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387</v>
      </c>
      <c r="I334" s="2091"/>
      <c r="J334" s="2100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464.4</v>
      </c>
    </row>
    <row r="335" spans="1:10" ht="14.15" customHeight="1" thickBot="1">
      <c r="A335" s="934" t="s">
        <v>9016</v>
      </c>
      <c r="B335" s="2101" t="s">
        <v>108</v>
      </c>
      <c r="C335" s="2287">
        <v>1.39</v>
      </c>
      <c r="D335" s="2110">
        <v>80</v>
      </c>
      <c r="E335" s="2103">
        <f t="shared" si="38"/>
        <v>188.07</v>
      </c>
      <c r="F335" s="2104">
        <f t="shared" si="37"/>
        <v>188.07</v>
      </c>
      <c r="G335" s="2105">
        <f t="shared" si="39"/>
        <v>4837.5</v>
      </c>
      <c r="H335" s="659">
        <f>ROUND(IF('Заказ, cкидки и курсы валют'!$J$23*E335/1000*D335&lt;387,387,'Заказ, cкидки и курсы валют'!$J$23*E335/1000*D335)*(1-'Заказ, cкидки и курсы валют'!$I$12),2)</f>
        <v>387</v>
      </c>
      <c r="I335" s="2091"/>
      <c r="J335" s="2100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464.4</v>
      </c>
    </row>
    <row r="336" spans="1:10" ht="14.15" customHeight="1" thickBot="1">
      <c r="A336" s="934" t="s">
        <v>9017</v>
      </c>
      <c r="B336" s="2101" t="s">
        <v>109</v>
      </c>
      <c r="C336" s="2287">
        <v>1.66</v>
      </c>
      <c r="D336" s="2110">
        <v>50</v>
      </c>
      <c r="E336" s="2103">
        <f t="shared" si="38"/>
        <v>256.82</v>
      </c>
      <c r="F336" s="2104">
        <f t="shared" si="37"/>
        <v>256.82</v>
      </c>
      <c r="G336" s="2105">
        <f t="shared" si="39"/>
        <v>7740</v>
      </c>
      <c r="H336" s="659">
        <f>ROUND(IF('Заказ, cкидки и курсы валют'!$J$23*E336/1000*D336&lt;387,387,'Заказ, cкидки и курсы валют'!$J$23*E336/1000*D336)*(1-'Заказ, cкидки и курсы валют'!$I$12),2)</f>
        <v>387</v>
      </c>
      <c r="I336" s="2091"/>
      <c r="J336" s="2100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464.4</v>
      </c>
    </row>
    <row r="337" spans="1:10" ht="14.15" customHeight="1" thickBot="1">
      <c r="A337" s="934" t="s">
        <v>9018</v>
      </c>
      <c r="B337" s="2101" t="s">
        <v>110</v>
      </c>
      <c r="C337" s="2287">
        <v>1.7</v>
      </c>
      <c r="D337" s="2110">
        <v>50</v>
      </c>
      <c r="E337" s="2103">
        <f t="shared" si="38"/>
        <v>266.45999999999998</v>
      </c>
      <c r="F337" s="2104">
        <f t="shared" si="37"/>
        <v>266.45999999999998</v>
      </c>
      <c r="G337" s="2105">
        <f t="shared" si="39"/>
        <v>7740</v>
      </c>
      <c r="H337" s="659">
        <f>ROUND(IF('Заказ, cкидки и курсы валют'!$J$23*E337/1000*D337&lt;387,387,'Заказ, cкидки и курсы валют'!$J$23*E337/1000*D337)*(1-'Заказ, cкидки и курсы валют'!$I$12),2)</f>
        <v>387</v>
      </c>
      <c r="I337" s="2091"/>
      <c r="J337" s="2100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464.4</v>
      </c>
    </row>
    <row r="338" spans="1:10" ht="14.15" customHeight="1" thickBot="1">
      <c r="A338" s="934" t="s">
        <v>9019</v>
      </c>
      <c r="B338" s="2101" t="s">
        <v>111</v>
      </c>
      <c r="C338" s="2287">
        <v>2.06</v>
      </c>
      <c r="D338" s="2110">
        <v>40</v>
      </c>
      <c r="E338" s="2103">
        <f t="shared" si="38"/>
        <v>318.7</v>
      </c>
      <c r="F338" s="2104">
        <f t="shared" si="37"/>
        <v>318.7</v>
      </c>
      <c r="G338" s="2105">
        <f t="shared" si="39"/>
        <v>9675</v>
      </c>
      <c r="H338" s="659">
        <f>ROUND(IF('Заказ, cкидки и курсы валют'!$J$23*E338/1000*D338&lt;387,387,'Заказ, cкидки и курсы валют'!$J$23*E338/1000*D338)*(1-'Заказ, cкидки и курсы валют'!$I$12),2)</f>
        <v>387</v>
      </c>
      <c r="I338" s="2091"/>
      <c r="J338" s="2100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464.4</v>
      </c>
    </row>
    <row r="339" spans="1:10" ht="14.15" customHeight="1" thickBot="1">
      <c r="A339" s="934" t="s">
        <v>9020</v>
      </c>
      <c r="B339" s="2101" t="s">
        <v>112</v>
      </c>
      <c r="C339" s="2287">
        <v>2.17</v>
      </c>
      <c r="D339" s="2110">
        <v>35</v>
      </c>
      <c r="E339" s="2103">
        <f t="shared" si="38"/>
        <v>354.22571428571428</v>
      </c>
      <c r="F339" s="2104">
        <f t="shared" si="37"/>
        <v>354.23</v>
      </c>
      <c r="G339" s="2105">
        <f t="shared" si="39"/>
        <v>11057.142857142857</v>
      </c>
      <c r="H339" s="659">
        <f>ROUND(IF('Заказ, cкидки и курсы валют'!$J$23*E339/1000*D339&lt;387,387,'Заказ, cкидки и курсы валют'!$J$23*E339/1000*D339)*(1-'Заказ, cкидки и курсы валют'!$I$12),2)</f>
        <v>387</v>
      </c>
      <c r="I339" s="2091"/>
      <c r="J339" s="2100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464.4</v>
      </c>
    </row>
    <row r="340" spans="1:10" ht="14.15" customHeight="1" thickBot="1">
      <c r="A340" s="934" t="s">
        <v>9021</v>
      </c>
      <c r="B340" s="2101" t="s">
        <v>113</v>
      </c>
      <c r="C340" s="2287">
        <v>2.64</v>
      </c>
      <c r="D340" s="2110">
        <v>30</v>
      </c>
      <c r="E340" s="2103">
        <f t="shared" si="38"/>
        <v>428.02000000000004</v>
      </c>
      <c r="F340" s="2104">
        <f t="shared" si="37"/>
        <v>428.02</v>
      </c>
      <c r="G340" s="2105">
        <f t="shared" si="39"/>
        <v>12900</v>
      </c>
      <c r="H340" s="659">
        <f>ROUND(IF('Заказ, cкидки и курсы валют'!$J$23*E340/1000*D340&lt;387,387,'Заказ, cкидки и курсы валют'!$J$23*E340/1000*D340)*(1-'Заказ, cкидки и курсы валют'!$I$12),2)</f>
        <v>387</v>
      </c>
      <c r="I340" s="2091"/>
      <c r="J340" s="2100">
        <f>ROUND(IF(H340&lt;'Заказ, cкидки и курсы валют'!$B$39,H340*0.54*100/(100-'Заказ, cкидки и курсы валют'!$C$39),IF(H340&lt;'Заказ, cкидки и курсы валют'!$B$40,H340*0.54*100/(100-'Заказ, cкидки и курсы валют'!$C$40),IF(H340&lt;'Заказ, cкидки и курсы валют'!$B$41,H340*0.54*100/(100-'Заказ, cкидки и курсы валют'!$C$41),IF(H340&lt;'Заказ, cкидки и курсы валют'!$B$42,H340*0.54*100/(100-'Заказ, cкидки и курсы валют'!$C$42),IF(H340&lt;'Заказ, cкидки и курсы валют'!$B$43,H340*0.54*100/(100-'Заказ, cкидки и курсы валют'!$C$43),H340))))),2)</f>
        <v>464.4</v>
      </c>
    </row>
    <row r="341" spans="1:10" ht="14.15" customHeight="1" thickBot="1">
      <c r="A341" s="934" t="s">
        <v>9022</v>
      </c>
      <c r="B341" s="2101" t="s">
        <v>114</v>
      </c>
      <c r="C341" s="2287">
        <v>3.18</v>
      </c>
      <c r="D341" s="2110">
        <v>20</v>
      </c>
      <c r="E341" s="2103">
        <f t="shared" si="38"/>
        <v>588.84</v>
      </c>
      <c r="F341" s="2104">
        <f t="shared" si="37"/>
        <v>588.84</v>
      </c>
      <c r="G341" s="2105">
        <f t="shared" si="39"/>
        <v>19350</v>
      </c>
      <c r="H341" s="659">
        <f>ROUND(IF('Заказ, cкидки и курсы валют'!$J$23*E341/1000*D341&lt;387,387,'Заказ, cкидки и курсы валют'!$J$23*E341/1000*D341)*(1-'Заказ, cкидки и курсы валют'!$I$12),2)</f>
        <v>387</v>
      </c>
      <c r="I341" s="2091"/>
      <c r="J341" s="2100">
        <f>ROUND(IF(H341&lt;'Заказ, cкидки и курсы валют'!$B$39,H341*0.54*100/(100-'Заказ, cкидки и курсы валют'!$C$39),IF(H341&lt;'Заказ, cкидки и курсы валют'!$B$40,H341*0.54*100/(100-'Заказ, cкидки и курсы валют'!$C$40),IF(H341&lt;'Заказ, cкидки и курсы валют'!$B$41,H341*0.54*100/(100-'Заказ, cкидки и курсы валют'!$C$41),IF(H341&lt;'Заказ, cкидки и курсы валют'!$B$42,H341*0.54*100/(100-'Заказ, cкидки и курсы валют'!$C$42),IF(H341&lt;'Заказ, cкидки и курсы валют'!$B$43,H341*0.54*100/(100-'Заказ, cкидки и курсы валют'!$C$43),H341))))),2)</f>
        <v>464.4</v>
      </c>
    </row>
    <row r="342" spans="1:10" ht="14.15" customHeight="1" thickBot="1">
      <c r="A342" s="934" t="s">
        <v>9023</v>
      </c>
      <c r="B342" s="2101" t="s">
        <v>115</v>
      </c>
      <c r="C342" s="2288">
        <v>3.49</v>
      </c>
      <c r="D342" s="2110">
        <v>15</v>
      </c>
      <c r="E342" s="2103">
        <f t="shared" si="38"/>
        <v>731.1</v>
      </c>
      <c r="F342" s="2104">
        <f t="shared" si="37"/>
        <v>731.1</v>
      </c>
      <c r="G342" s="2105">
        <f t="shared" si="39"/>
        <v>25800</v>
      </c>
      <c r="H342" s="659">
        <f>ROUND(IF('Заказ, cкидки и курсы валют'!$J$23*E342/1000*D342&lt;387,387,'Заказ, cкидки и курсы валют'!$J$23*E342/1000*D342)*(1-'Заказ, cкидки и курсы валют'!$I$12),2)</f>
        <v>387</v>
      </c>
      <c r="I342" s="2091"/>
      <c r="J342" s="2100">
        <f>ROUND(IF(H342&lt;'Заказ, cкидки и курсы валют'!$B$39,H342*0.54*100/(100-'Заказ, cкидки и курсы валют'!$C$39),IF(H342&lt;'Заказ, cкидки и курсы валют'!$B$40,H342*0.54*100/(100-'Заказ, cкидки и курсы валют'!$C$40),IF(H342&lt;'Заказ, cкидки и курсы валют'!$B$41,H342*0.54*100/(100-'Заказ, cкидки и курсы валют'!$C$41),IF(H342&lt;'Заказ, cкидки и курсы валют'!$B$42,H342*0.54*100/(100-'Заказ, cкидки и курсы валют'!$C$42),IF(H342&lt;'Заказ, cкидки и курсы валют'!$B$43,H342*0.54*100/(100-'Заказ, cкидки и курсы валют'!$C$43),H342))))),2)</f>
        <v>464.4</v>
      </c>
    </row>
    <row r="343" spans="1:10" ht="14.15" customHeight="1" thickBot="1">
      <c r="A343" s="934" t="s">
        <v>9024</v>
      </c>
      <c r="B343" s="2101" t="s">
        <v>3121</v>
      </c>
      <c r="C343" s="2287">
        <v>4.0199999999999996</v>
      </c>
      <c r="D343" s="2110">
        <v>10</v>
      </c>
      <c r="E343" s="2103">
        <f t="shared" si="38"/>
        <v>1025.42</v>
      </c>
      <c r="F343" s="2104">
        <f t="shared" si="37"/>
        <v>1025.42</v>
      </c>
      <c r="G343" s="2105">
        <f t="shared" si="39"/>
        <v>38700</v>
      </c>
      <c r="H343" s="659">
        <f>ROUND(IF('Заказ, cкидки и курсы валют'!$J$23*E343/1000*D343&lt;387,387,'Заказ, cкидки и курсы валют'!$J$23*E343/1000*D343)*(1-'Заказ, cкидки и курсы валют'!$I$12),2)</f>
        <v>387</v>
      </c>
      <c r="I343" s="2091"/>
      <c r="J343" s="2100">
        <f>ROUND(IF(H343&lt;'Заказ, cкидки и курсы валют'!$B$39,H343*0.54*100/(100-'Заказ, cкидки и курсы валют'!$C$39),IF(H343&lt;'Заказ, cкидки и курсы валют'!$B$40,H343*0.54*100/(100-'Заказ, cкидки и курсы валют'!$C$40),IF(H343&lt;'Заказ, cкидки и курсы валют'!$B$41,H343*0.54*100/(100-'Заказ, cкидки и курсы валют'!$C$41),IF(H343&lt;'Заказ, cкидки и курсы валют'!$B$42,H343*0.54*100/(100-'Заказ, cкидки и курсы валют'!$C$42),IF(H343&lt;'Заказ, cкидки и курсы валют'!$B$43,H343*0.54*100/(100-'Заказ, cкидки и курсы валют'!$C$43),H343))))),2)</f>
        <v>464.4</v>
      </c>
    </row>
    <row r="344" spans="1:10" ht="14.15" customHeight="1" thickBot="1">
      <c r="A344" s="934" t="s">
        <v>9025</v>
      </c>
      <c r="B344" s="2101" t="s">
        <v>116</v>
      </c>
      <c r="C344" s="2287">
        <v>5.23</v>
      </c>
      <c r="D344" s="2111">
        <v>10</v>
      </c>
      <c r="E344" s="2103">
        <f t="shared" si="38"/>
        <v>1107.44</v>
      </c>
      <c r="F344" s="2104">
        <f t="shared" si="37"/>
        <v>1107.44</v>
      </c>
      <c r="G344" s="2105">
        <f t="shared" si="39"/>
        <v>38700</v>
      </c>
      <c r="H344" s="659">
        <f>ROUND(IF('Заказ, cкидки и курсы валют'!$J$23*E344/1000*D344&lt;387,387,'Заказ, cкидки и курсы валют'!$J$23*E344/1000*D344)*(1-'Заказ, cкидки и курсы валют'!$I$12),2)</f>
        <v>387</v>
      </c>
      <c r="I344" s="2091"/>
      <c r="J344" s="2100">
        <f>ROUND(IF(H344&lt;'Заказ, cкидки и курсы валют'!$B$39,H344*0.54*100/(100-'Заказ, cкидки и курсы валют'!$C$39),IF(H344&lt;'Заказ, cкидки и курсы валют'!$B$40,H344*0.54*100/(100-'Заказ, cкидки и курсы валют'!$C$40),IF(H344&lt;'Заказ, cкидки и курсы валют'!$B$41,H344*0.54*100/(100-'Заказ, cкидки и курсы валют'!$C$41),IF(H344&lt;'Заказ, cкидки и курсы валют'!$B$42,H344*0.54*100/(100-'Заказ, cкидки и курсы валют'!$C$42),IF(H344&lt;'Заказ, cкидки и курсы валют'!$B$43,H344*0.54*100/(100-'Заказ, cкидки и курсы валют'!$C$43),H344))))),2)</f>
        <v>464.4</v>
      </c>
    </row>
    <row r="345" spans="1:10" ht="14.15" customHeight="1" thickBot="1">
      <c r="A345" s="934" t="s">
        <v>9026</v>
      </c>
      <c r="B345" s="2101" t="s">
        <v>117</v>
      </c>
      <c r="C345" s="2287">
        <v>5.56</v>
      </c>
      <c r="D345" s="2110">
        <v>15</v>
      </c>
      <c r="E345" s="2103">
        <f t="shared" si="38"/>
        <v>879.78</v>
      </c>
      <c r="F345" s="2104">
        <f t="shared" si="37"/>
        <v>879.78</v>
      </c>
      <c r="G345" s="2105">
        <f t="shared" si="39"/>
        <v>25800</v>
      </c>
      <c r="H345" s="659">
        <f>ROUND(IF('Заказ, cкидки и курсы валют'!$J$23*E345/1000*D345&lt;387,387,'Заказ, cкидки и курсы валют'!$J$23*E345/1000*D345)*(1-'Заказ, cкидки и курсы валют'!$I$12),2)</f>
        <v>387</v>
      </c>
      <c r="I345" s="2091"/>
      <c r="J345" s="2100">
        <f>ROUND(IF(H345&lt;'Заказ, cкидки и курсы валют'!$B$39,H345*0.54*100/(100-'Заказ, cкидки и курсы валют'!$C$39),IF(H345&lt;'Заказ, cкидки и курсы валют'!$B$40,H345*0.54*100/(100-'Заказ, cкидки и курсы валют'!$C$40),IF(H345&lt;'Заказ, cкидки и курсы валют'!$B$41,H345*0.54*100/(100-'Заказ, cкидки и курсы валют'!$C$41),IF(H345&lt;'Заказ, cкидки и курсы валют'!$B$42,H345*0.54*100/(100-'Заказ, cкидки и курсы валют'!$C$42),IF(H345&lt;'Заказ, cкидки и курсы валют'!$B$43,H345*0.54*100/(100-'Заказ, cкидки и курсы валют'!$C$43),H345))))),2)</f>
        <v>464.4</v>
      </c>
    </row>
    <row r="346" spans="1:10" ht="14.15" customHeight="1" thickBot="1">
      <c r="A346" s="934" t="s">
        <v>9027</v>
      </c>
      <c r="B346" s="2101" t="s">
        <v>118</v>
      </c>
      <c r="C346" s="2250">
        <v>6.17</v>
      </c>
      <c r="D346" s="2110">
        <v>10</v>
      </c>
      <c r="E346" s="2103">
        <f t="shared" si="38"/>
        <v>1154.3399999999999</v>
      </c>
      <c r="F346" s="2104">
        <f t="shared" si="37"/>
        <v>1154.3399999999999</v>
      </c>
      <c r="G346" s="2105">
        <f t="shared" si="39"/>
        <v>38700</v>
      </c>
      <c r="H346" s="659">
        <f>ROUND(IF('Заказ, cкидки и курсы валют'!$J$23*E346/1000*D346&lt;387,387,'Заказ, cкидки и курсы валют'!$J$23*E346/1000*D346)*(1-'Заказ, cкидки и курсы валют'!$I$12),2)</f>
        <v>387</v>
      </c>
      <c r="I346" s="2091"/>
      <c r="J346" s="2100">
        <f>ROUND(IF(H346&lt;'Заказ, cкидки и курсы валют'!$B$39,H346*0.54*100/(100-'Заказ, cкидки и курсы валют'!$C$39),IF(H346&lt;'Заказ, cкидки и курсы валют'!$B$40,H346*0.54*100/(100-'Заказ, cкидки и курсы валют'!$C$40),IF(H346&lt;'Заказ, cкидки и курсы валют'!$B$41,H346*0.54*100/(100-'Заказ, cкидки и курсы валют'!$C$41),IF(H346&lt;'Заказ, cкидки и курсы валют'!$B$42,H346*0.54*100/(100-'Заказ, cкидки и курсы валют'!$C$42),IF(H346&lt;'Заказ, cкидки и курсы валют'!$B$43,H346*0.54*100/(100-'Заказ, cкидки и курсы валют'!$C$43),H346))))),2)</f>
        <v>464.4</v>
      </c>
    </row>
    <row r="347" spans="1:10" ht="13.5" customHeight="1" thickBot="1">
      <c r="A347" s="934" t="s">
        <v>9028</v>
      </c>
      <c r="B347" s="2101" t="s">
        <v>3763</v>
      </c>
      <c r="C347" s="2311">
        <v>7.15</v>
      </c>
      <c r="D347" s="2110">
        <v>10</v>
      </c>
      <c r="E347" s="2103">
        <f t="shared" si="38"/>
        <v>1213.5</v>
      </c>
      <c r="F347" s="2104">
        <f t="shared" si="37"/>
        <v>1213.5</v>
      </c>
      <c r="G347" s="2105">
        <f t="shared" si="39"/>
        <v>38700</v>
      </c>
      <c r="H347" s="659">
        <f>ROUND(IF('Заказ, cкидки и курсы валют'!$J$23*E347/1000*D347&lt;387,387,'Заказ, cкидки и курсы валют'!$J$23*E347/1000*D347)*(1-'Заказ, cкидки и курсы валют'!$I$12),2)</f>
        <v>387</v>
      </c>
      <c r="I347" s="2091"/>
      <c r="J347" s="2100">
        <f>ROUND(IF(H347&lt;'Заказ, cкидки и курсы валют'!$B$39,H347*0.54*100/(100-'Заказ, cкидки и курсы валют'!$C$39),IF(H347&lt;'Заказ, cкидки и курсы валют'!$B$40,H347*0.54*100/(100-'Заказ, cкидки и курсы валют'!$C$40),IF(H347&lt;'Заказ, cкидки и курсы валют'!$B$41,H347*0.54*100/(100-'Заказ, cкидки и курсы валют'!$C$41),IF(H347&lt;'Заказ, cкидки и курсы валют'!$B$42,H347*0.54*100/(100-'Заказ, cкидки и курсы валют'!$C$42),IF(H347&lt;'Заказ, cкидки и курсы валют'!$B$43,H347*0.54*100/(100-'Заказ, cкидки и курсы валют'!$C$43),H347))))),2)</f>
        <v>464.4</v>
      </c>
    </row>
    <row r="348" spans="1:10" ht="13.5" customHeight="1" thickBot="1">
      <c r="A348" s="934" t="s">
        <v>9029</v>
      </c>
      <c r="B348" s="2112" t="s">
        <v>3764</v>
      </c>
      <c r="C348" s="2311">
        <v>7.31</v>
      </c>
      <c r="D348" s="2110">
        <v>10</v>
      </c>
      <c r="E348" s="2103">
        <f t="shared" si="38"/>
        <v>1258.1199999999999</v>
      </c>
      <c r="F348" s="2104">
        <f t="shared" ref="F348" si="40">ROUND(E348*(1-$F$11),2)</f>
        <v>1258.1199999999999</v>
      </c>
      <c r="G348" s="2105">
        <f t="shared" si="39"/>
        <v>38700</v>
      </c>
      <c r="H348" s="659">
        <f>ROUND(IF('Заказ, cкидки и курсы валют'!$J$23*E348/1000*D348&lt;387,387,'Заказ, cкидки и курсы валют'!$J$23*E348/1000*D348)*(1-'Заказ, cкидки и курсы валют'!$I$12),2)</f>
        <v>387</v>
      </c>
      <c r="I348" s="2091"/>
      <c r="J348" s="2100">
        <f>ROUND(IF(H348&lt;'Заказ, cкидки и курсы валют'!$B$39,H348*0.54*100/(100-'Заказ, cкидки и курсы валют'!$C$39),IF(H348&lt;'Заказ, cкидки и курсы валют'!$B$40,H348*0.54*100/(100-'Заказ, cкидки и курсы валют'!$C$40),IF(H348&lt;'Заказ, cкидки и курсы валют'!$B$41,H348*0.54*100/(100-'Заказ, cкидки и курсы валют'!$C$41),IF(H348&lt;'Заказ, cкидки и курсы валют'!$B$42,H348*0.54*100/(100-'Заказ, cкидки и курсы валют'!$C$42),IF(H348&lt;'Заказ, cкидки и курсы валют'!$B$43,H348*0.54*100/(100-'Заказ, cкидки и курсы валют'!$C$43),H348))))),2)</f>
        <v>464.4</v>
      </c>
    </row>
    <row r="349" spans="1:10" ht="13.5" thickBot="1">
      <c r="A349" s="934" t="s">
        <v>9030</v>
      </c>
      <c r="B349" s="2101" t="s">
        <v>119</v>
      </c>
      <c r="C349" s="2311">
        <v>7.53</v>
      </c>
      <c r="D349" s="2110">
        <v>10</v>
      </c>
      <c r="E349" s="2103">
        <f t="shared" si="38"/>
        <v>1299.76</v>
      </c>
      <c r="F349" s="2104">
        <f>ROUND(E349*(1-$F$11),2)</f>
        <v>1299.76</v>
      </c>
      <c r="G349" s="2105">
        <f t="shared" si="39"/>
        <v>38700</v>
      </c>
      <c r="H349" s="659">
        <f>ROUND(IF('Заказ, cкидки и курсы валют'!$J$23*E349/1000*D349&lt;387,387,'Заказ, cкидки и курсы валют'!$J$23*E349/1000*D349)*(1-'Заказ, cкидки и курсы валют'!$I$12),2)</f>
        <v>387</v>
      </c>
      <c r="I349" s="2091"/>
      <c r="J349" s="2100">
        <f>ROUND(IF(H349&lt;'Заказ, cкидки и курсы валют'!$B$39,H349*0.54*100/(100-'Заказ, cкидки и курсы валют'!$C$39),IF(H349&lt;'Заказ, cкидки и курсы валют'!$B$40,H349*0.54*100/(100-'Заказ, cкидки и курсы валют'!$C$40),IF(H349&lt;'Заказ, cкидки и курсы валют'!$B$41,H349*0.54*100/(100-'Заказ, cкидки и курсы валют'!$C$41),IF(H349&lt;'Заказ, cкидки и курсы валют'!$B$42,H349*0.54*100/(100-'Заказ, cкидки и курсы валют'!$C$42),IF(H349&lt;'Заказ, cкидки и курсы валют'!$B$43,H349*0.54*100/(100-'Заказ, cкидки и курсы валют'!$C$43),H349))))),2)</f>
        <v>464.4</v>
      </c>
    </row>
    <row r="350" spans="1:10" ht="13.5" thickBot="1">
      <c r="A350" s="935" t="s">
        <v>9031</v>
      </c>
      <c r="B350" s="1009" t="s">
        <v>120</v>
      </c>
      <c r="C350" s="2335">
        <v>9.35</v>
      </c>
      <c r="D350" s="141">
        <v>10</v>
      </c>
      <c r="E350" s="1568">
        <f t="shared" si="38"/>
        <v>1391.8400000000001</v>
      </c>
      <c r="F350" s="775">
        <f>ROUND(E350*(1-$F$11),2)</f>
        <v>1391.84</v>
      </c>
      <c r="G350" s="776">
        <f t="shared" si="39"/>
        <v>38700</v>
      </c>
      <c r="H350" s="659">
        <f>ROUND(IF('Заказ, cкидки и курсы валют'!$J$23*E350/1000*D350&lt;387,387,'Заказ, cкидки и курсы валют'!$J$23*E350/1000*D350)*(1-'Заказ, cкидки и курсы валют'!$I$12),2)</f>
        <v>387</v>
      </c>
      <c r="I350" s="170"/>
      <c r="J350" s="2100">
        <f>ROUND(IF(H350&lt;'Заказ, cкидки и курсы валют'!$B$39,H350*0.54*100/(100-'Заказ, cкидки и курсы валют'!$C$39),IF(H350&lt;'Заказ, cкидки и курсы валют'!$B$40,H350*0.54*100/(100-'Заказ, cкидки и курсы валют'!$C$40),IF(H350&lt;'Заказ, cкидки и курсы валют'!$B$41,H350*0.54*100/(100-'Заказ, cкидки и курсы валют'!$C$41),IF(H350&lt;'Заказ, cкидки и курсы валют'!$B$42,H350*0.54*100/(100-'Заказ, cкидки и курсы валют'!$C$42),IF(H350&lt;'Заказ, cкидки и курсы валют'!$B$43,H350*0.54*100/(100-'Заказ, cкидки и курсы валют'!$C$43),H350))))),2)</f>
        <v>464.4</v>
      </c>
    </row>
    <row r="351" spans="1:10" ht="13.5" thickBot="1"/>
    <row r="352" spans="1:10" ht="18">
      <c r="A352" s="1934"/>
      <c r="B352" s="1910" t="s">
        <v>496</v>
      </c>
      <c r="C352" s="1962"/>
      <c r="D352" s="69"/>
      <c r="E352" s="460"/>
      <c r="F352" s="461"/>
      <c r="G352" s="688"/>
      <c r="H352" s="128"/>
      <c r="I352" s="68"/>
    </row>
    <row r="353" spans="1:9" ht="18">
      <c r="A353" s="1935"/>
      <c r="B353" s="1912" t="s">
        <v>3067</v>
      </c>
      <c r="C353" s="1475"/>
      <c r="D353" s="131"/>
      <c r="E353" s="462"/>
      <c r="F353" s="426"/>
      <c r="G353" s="266"/>
      <c r="H353" s="16"/>
      <c r="I353" s="132"/>
    </row>
    <row r="354" spans="1:9" ht="39" customHeight="1">
      <c r="A354" s="1935"/>
      <c r="B354" s="1475"/>
      <c r="C354" s="1475"/>
      <c r="D354" s="70"/>
      <c r="E354" s="464"/>
      <c r="F354" s="465"/>
      <c r="G354" s="689"/>
      <c r="H354" s="16"/>
      <c r="I354" s="132"/>
    </row>
    <row r="355" spans="1:9">
      <c r="A355" s="1935"/>
      <c r="B355" s="1475"/>
      <c r="C355" s="1475"/>
      <c r="D355" s="70"/>
      <c r="E355" s="464"/>
      <c r="F355" s="465"/>
      <c r="G355" s="689"/>
      <c r="H355" s="16"/>
      <c r="I355" s="132"/>
    </row>
    <row r="356" spans="1:9" ht="13.5" customHeight="1">
      <c r="A356" s="1935"/>
      <c r="B356" s="1475"/>
      <c r="C356" s="1475"/>
      <c r="D356" s="70"/>
      <c r="E356" s="464"/>
      <c r="F356" s="465"/>
      <c r="G356" s="689"/>
      <c r="H356" s="16"/>
      <c r="I356" s="132"/>
    </row>
    <row r="357" spans="1:9" ht="16" thickBot="1">
      <c r="A357" s="1913" t="s">
        <v>6698</v>
      </c>
      <c r="B357" s="1931"/>
      <c r="C357" s="1931"/>
      <c r="D357" s="72"/>
      <c r="E357" s="466"/>
      <c r="F357" s="467"/>
      <c r="G357" s="690"/>
      <c r="H357" s="136"/>
      <c r="I357" s="137"/>
    </row>
    <row r="358" spans="1:9" ht="43.5" customHeight="1">
      <c r="A358" s="1923" t="s">
        <v>1013</v>
      </c>
      <c r="B358" s="2239" t="s">
        <v>1014</v>
      </c>
      <c r="C358" s="2285" t="s">
        <v>665</v>
      </c>
      <c r="D358" s="153" t="s">
        <v>2923</v>
      </c>
      <c r="E358" s="914" t="s">
        <v>10276</v>
      </c>
      <c r="F358" s="479" t="s">
        <v>2578</v>
      </c>
      <c r="G358" s="967" t="s">
        <v>2427</v>
      </c>
      <c r="H358" s="327" t="s">
        <v>493</v>
      </c>
      <c r="I358" s="384" t="s">
        <v>4003</v>
      </c>
    </row>
    <row r="359" spans="1:9" ht="13.5" customHeight="1">
      <c r="A359" s="1924"/>
      <c r="B359" s="2240"/>
      <c r="C359" s="2286" t="s">
        <v>3419</v>
      </c>
      <c r="D359" s="313" t="s">
        <v>2428</v>
      </c>
      <c r="E359" s="470" t="s">
        <v>264</v>
      </c>
      <c r="F359" s="475">
        <f>'Заказ, cкидки и курсы валют'!$I$12</f>
        <v>0</v>
      </c>
      <c r="G359" s="764"/>
      <c r="H359" s="358"/>
      <c r="I359" s="415"/>
    </row>
    <row r="360" spans="1:9" ht="13.5" customHeight="1">
      <c r="A360" s="2279" t="s">
        <v>2403</v>
      </c>
      <c r="B360" s="2113" t="s">
        <v>121</v>
      </c>
      <c r="C360" s="2287">
        <v>1.1200000000000001</v>
      </c>
      <c r="D360" s="2114">
        <v>15000</v>
      </c>
      <c r="E360" s="530">
        <v>37.54</v>
      </c>
      <c r="F360" s="2104">
        <f>ROUND(E360*(1-$F$11),2)</f>
        <v>37.54</v>
      </c>
      <c r="G360" s="2105">
        <f>'Заказ, cкидки и курсы валют'!$J$23*F360</f>
        <v>431.71</v>
      </c>
      <c r="H360" s="2107">
        <f>ROUND((D360/1000)*G360,2)</f>
        <v>6475.65</v>
      </c>
      <c r="I360" s="2122"/>
    </row>
    <row r="361" spans="1:9" ht="13.5" customHeight="1">
      <c r="A361" s="2279" t="s">
        <v>2404</v>
      </c>
      <c r="B361" s="2113" t="s">
        <v>122</v>
      </c>
      <c r="C361" s="2287">
        <v>1.1279999999999999</v>
      </c>
      <c r="D361" s="2114">
        <v>12500</v>
      </c>
      <c r="E361" s="530">
        <v>38.42</v>
      </c>
      <c r="F361" s="2104">
        <f t="shared" ref="F361:F370" si="41">ROUND(E361*(1-$F$11),2)</f>
        <v>38.42</v>
      </c>
      <c r="G361" s="2105">
        <f>'Заказ, cкидки и курсы валют'!$J$23*F361</f>
        <v>441.83000000000004</v>
      </c>
      <c r="H361" s="2107">
        <f t="shared" ref="H361:H370" si="42">ROUND((D361/1000)*G361,2)</f>
        <v>5522.88</v>
      </c>
      <c r="I361" s="2122"/>
    </row>
    <row r="362" spans="1:9" ht="13.5" customHeight="1">
      <c r="A362" s="2279" t="s">
        <v>2405</v>
      </c>
      <c r="B362" s="2113" t="s">
        <v>123</v>
      </c>
      <c r="C362" s="2287">
        <v>1.2</v>
      </c>
      <c r="D362" s="2114">
        <v>12000</v>
      </c>
      <c r="E362" s="530">
        <v>40.799999999999997</v>
      </c>
      <c r="F362" s="2104">
        <f t="shared" si="41"/>
        <v>40.799999999999997</v>
      </c>
      <c r="G362" s="2105">
        <f>'Заказ, cкидки и курсы валют'!$J$23*F362</f>
        <v>469.2</v>
      </c>
      <c r="H362" s="2107">
        <f t="shared" si="42"/>
        <v>5630.4</v>
      </c>
      <c r="I362" s="2122"/>
    </row>
    <row r="363" spans="1:9" ht="13.5" customHeight="1">
      <c r="A363" s="2279" t="s">
        <v>2406</v>
      </c>
      <c r="B363" s="2113" t="s">
        <v>124</v>
      </c>
      <c r="C363" s="2287">
        <v>1.32</v>
      </c>
      <c r="D363" s="2114">
        <v>10000</v>
      </c>
      <c r="E363" s="530">
        <v>45.01</v>
      </c>
      <c r="F363" s="2104">
        <f t="shared" si="41"/>
        <v>45.01</v>
      </c>
      <c r="G363" s="2105">
        <f>'Заказ, cкидки и курсы валют'!$J$23*F363</f>
        <v>517.61500000000001</v>
      </c>
      <c r="H363" s="2107">
        <f t="shared" si="42"/>
        <v>5176.1499999999996</v>
      </c>
      <c r="I363" s="2122"/>
    </row>
    <row r="364" spans="1:9" ht="13.5" customHeight="1">
      <c r="A364" s="2279" t="s">
        <v>2407</v>
      </c>
      <c r="B364" s="2113" t="s">
        <v>125</v>
      </c>
      <c r="C364" s="2287">
        <v>1.68</v>
      </c>
      <c r="D364" s="2114">
        <v>8000</v>
      </c>
      <c r="E364" s="530">
        <v>51.6</v>
      </c>
      <c r="F364" s="2104">
        <f t="shared" si="41"/>
        <v>51.6</v>
      </c>
      <c r="G364" s="2105">
        <f>'Заказ, cкидки и курсы валют'!$J$23*F364</f>
        <v>593.4</v>
      </c>
      <c r="H364" s="2107">
        <f t="shared" si="42"/>
        <v>4747.2</v>
      </c>
      <c r="I364" s="2122"/>
    </row>
    <row r="365" spans="1:9" ht="13.5" customHeight="1">
      <c r="A365" s="2279" t="s">
        <v>2408</v>
      </c>
      <c r="B365" s="2113" t="s">
        <v>126</v>
      </c>
      <c r="C365" s="2250">
        <v>2.0499999999999998</v>
      </c>
      <c r="D365" s="2114">
        <v>6000</v>
      </c>
      <c r="E365" s="530">
        <v>68.58</v>
      </c>
      <c r="F365" s="2104">
        <f t="shared" si="41"/>
        <v>68.58</v>
      </c>
      <c r="G365" s="2105">
        <f>'Заказ, cкидки и курсы валют'!$J$23*F365</f>
        <v>788.67</v>
      </c>
      <c r="H365" s="2107">
        <f t="shared" si="42"/>
        <v>4732.0200000000004</v>
      </c>
      <c r="I365" s="2122"/>
    </row>
    <row r="366" spans="1:9" ht="13.5" customHeight="1">
      <c r="A366" s="2115" t="s">
        <v>2409</v>
      </c>
      <c r="B366" s="2113" t="s">
        <v>3765</v>
      </c>
      <c r="C366" s="2250">
        <v>2.15</v>
      </c>
      <c r="D366" s="2114">
        <v>5000</v>
      </c>
      <c r="E366" s="530">
        <v>74.69</v>
      </c>
      <c r="F366" s="2104">
        <f t="shared" si="41"/>
        <v>74.69</v>
      </c>
      <c r="G366" s="2105">
        <f>'Заказ, cкидки и курсы валют'!$J$23*F366</f>
        <v>858.93499999999995</v>
      </c>
      <c r="H366" s="2107">
        <f t="shared" si="42"/>
        <v>4294.68</v>
      </c>
      <c r="I366" s="2122"/>
    </row>
    <row r="367" spans="1:9" ht="13.5" customHeight="1">
      <c r="A367" s="2279" t="s">
        <v>2410</v>
      </c>
      <c r="B367" s="2113" t="s">
        <v>127</v>
      </c>
      <c r="C367" s="2250">
        <v>2.5</v>
      </c>
      <c r="D367" s="2114">
        <v>5000</v>
      </c>
      <c r="E367" s="530">
        <v>81.58</v>
      </c>
      <c r="F367" s="2104">
        <f t="shared" si="41"/>
        <v>81.58</v>
      </c>
      <c r="G367" s="2105">
        <f>'Заказ, cкидки и курсы валют'!$J$23*F367</f>
        <v>938.17</v>
      </c>
      <c r="H367" s="2107">
        <f t="shared" si="42"/>
        <v>4690.8500000000004</v>
      </c>
      <c r="I367" s="2122"/>
    </row>
    <row r="368" spans="1:9" ht="13.5" customHeight="1">
      <c r="A368" s="2279" t="s">
        <v>2411</v>
      </c>
      <c r="B368" s="2113" t="s">
        <v>128</v>
      </c>
      <c r="C368" s="2250">
        <v>2.89</v>
      </c>
      <c r="D368" s="2114">
        <v>3500</v>
      </c>
      <c r="E368" s="530">
        <v>96.09</v>
      </c>
      <c r="F368" s="2104">
        <f t="shared" si="41"/>
        <v>96.09</v>
      </c>
      <c r="G368" s="2105">
        <f>'Заказ, cкидки и курсы валют'!$J$23*F368</f>
        <v>1105.0350000000001</v>
      </c>
      <c r="H368" s="2107">
        <f t="shared" si="42"/>
        <v>3867.62</v>
      </c>
      <c r="I368" s="2122"/>
    </row>
    <row r="369" spans="1:10" ht="14.5">
      <c r="A369" s="2279" t="s">
        <v>2412</v>
      </c>
      <c r="B369" s="2113" t="s">
        <v>2912</v>
      </c>
      <c r="C369" s="2287">
        <v>3.23</v>
      </c>
      <c r="D369" s="2114">
        <v>3000</v>
      </c>
      <c r="E369" s="530">
        <v>107.3</v>
      </c>
      <c r="F369" s="2104">
        <f t="shared" si="41"/>
        <v>107.3</v>
      </c>
      <c r="G369" s="2105">
        <f>'Заказ, cкидки и курсы валют'!$J$23*F369</f>
        <v>1233.95</v>
      </c>
      <c r="H369" s="2107">
        <f t="shared" si="42"/>
        <v>3701.85</v>
      </c>
      <c r="I369" s="2122"/>
    </row>
    <row r="370" spans="1:10" ht="14.5">
      <c r="A370" s="2279" t="s">
        <v>2413</v>
      </c>
      <c r="B370" s="2113" t="s">
        <v>115</v>
      </c>
      <c r="C370" s="2287">
        <v>4.2480000000000002</v>
      </c>
      <c r="D370" s="2114">
        <v>2500</v>
      </c>
      <c r="E370" s="530">
        <v>133.88999999999999</v>
      </c>
      <c r="F370" s="2104">
        <f t="shared" si="41"/>
        <v>133.88999999999999</v>
      </c>
      <c r="G370" s="2105">
        <f>'Заказ, cкидки и курсы валют'!$J$23*F370</f>
        <v>1539.7349999999999</v>
      </c>
      <c r="H370" s="2107">
        <f t="shared" si="42"/>
        <v>3849.34</v>
      </c>
      <c r="I370" s="2122"/>
    </row>
    <row r="371" spans="1:10" ht="22.5" customHeight="1" thickBot="1">
      <c r="A371" s="1334"/>
      <c r="B371" s="1938"/>
      <c r="C371" s="2265"/>
      <c r="D371" s="60"/>
      <c r="E371" s="478"/>
      <c r="F371" s="448"/>
      <c r="G371" s="692"/>
      <c r="H371" s="13"/>
      <c r="I371" s="13"/>
    </row>
    <row r="372" spans="1:10" ht="18">
      <c r="A372" s="1934"/>
      <c r="B372" s="1910" t="s">
        <v>496</v>
      </c>
      <c r="C372" s="1962"/>
      <c r="D372" s="69"/>
      <c r="E372" s="460"/>
      <c r="F372" s="461"/>
      <c r="G372" s="688"/>
      <c r="H372" s="128"/>
      <c r="I372" s="68"/>
    </row>
    <row r="373" spans="1:10" ht="18">
      <c r="A373" s="1935"/>
      <c r="B373" s="1912" t="s">
        <v>3067</v>
      </c>
      <c r="C373" s="1475"/>
      <c r="D373" s="131"/>
      <c r="E373" s="462"/>
      <c r="F373" s="426"/>
      <c r="G373" s="266"/>
      <c r="H373" s="16"/>
      <c r="I373" s="132"/>
    </row>
    <row r="374" spans="1:10">
      <c r="A374" s="1935"/>
      <c r="B374" s="1475"/>
      <c r="C374" s="1475"/>
      <c r="D374" s="70"/>
      <c r="E374" s="464"/>
      <c r="F374" s="465"/>
      <c r="G374" s="689"/>
      <c r="H374" s="16"/>
      <c r="I374" s="132"/>
    </row>
    <row r="375" spans="1:10">
      <c r="A375" s="1935"/>
      <c r="B375" s="1475"/>
      <c r="C375" s="1475"/>
      <c r="D375" s="70"/>
      <c r="E375" s="464"/>
      <c r="F375" s="465"/>
      <c r="G375" s="689"/>
      <c r="H375" s="16"/>
      <c r="I375" s="132"/>
    </row>
    <row r="376" spans="1:10" ht="15" customHeight="1">
      <c r="A376" s="1935"/>
      <c r="B376" s="1475"/>
      <c r="C376" s="1475"/>
      <c r="D376" s="70"/>
      <c r="E376" s="464"/>
      <c r="F376" s="465"/>
      <c r="G376" s="689"/>
      <c r="H376" s="16"/>
      <c r="I376" s="132"/>
    </row>
    <row r="377" spans="1:10" ht="15" customHeight="1" thickBot="1">
      <c r="A377" s="1918" t="s">
        <v>6697</v>
      </c>
      <c r="B377" s="1919"/>
      <c r="C377" s="2289"/>
      <c r="D377" s="162"/>
      <c r="E377" s="466"/>
      <c r="F377" s="467"/>
      <c r="G377" s="690"/>
      <c r="H377" s="136"/>
      <c r="I377" s="137"/>
    </row>
    <row r="378" spans="1:10" ht="40.5" customHeight="1">
      <c r="A378" s="1923" t="s">
        <v>1013</v>
      </c>
      <c r="B378" s="2239" t="s">
        <v>1014</v>
      </c>
      <c r="C378" s="2285" t="s">
        <v>665</v>
      </c>
      <c r="D378" s="153" t="s">
        <v>2923</v>
      </c>
      <c r="E378" s="914" t="s">
        <v>10276</v>
      </c>
      <c r="F378" s="479" t="s">
        <v>2578</v>
      </c>
      <c r="G378" s="967" t="s">
        <v>2427</v>
      </c>
      <c r="H378" s="327" t="s">
        <v>493</v>
      </c>
      <c r="I378" s="384" t="s">
        <v>4003</v>
      </c>
      <c r="J378" s="2868" t="s">
        <v>11229</v>
      </c>
    </row>
    <row r="379" spans="1:10" ht="21.75" customHeight="1" thickBot="1">
      <c r="A379" s="1924"/>
      <c r="B379" s="2240"/>
      <c r="C379" s="2286" t="s">
        <v>3419</v>
      </c>
      <c r="D379" s="313" t="s">
        <v>2428</v>
      </c>
      <c r="E379" s="470" t="s">
        <v>264</v>
      </c>
      <c r="F379" s="475">
        <f>'Заказ, cкидки и курсы валют'!$I$12</f>
        <v>0</v>
      </c>
      <c r="G379" s="764"/>
      <c r="H379" s="358"/>
      <c r="I379" s="415"/>
      <c r="J379" s="2873"/>
    </row>
    <row r="380" spans="1:10" ht="15" customHeight="1" thickBot="1">
      <c r="A380" s="915" t="s">
        <v>2414</v>
      </c>
      <c r="B380" s="1936" t="s">
        <v>121</v>
      </c>
      <c r="C380" s="2290">
        <v>1.1200000000000001</v>
      </c>
      <c r="D380" s="1577">
        <v>1500</v>
      </c>
      <c r="E380" s="1566">
        <f>E360*1.2</f>
        <v>45.047999999999995</v>
      </c>
      <c r="F380" s="779">
        <f>ROUND(E380*(1-$F$11),2)</f>
        <v>45.05</v>
      </c>
      <c r="G380" s="780">
        <f>H380/D380*1000</f>
        <v>518.0533333333334</v>
      </c>
      <c r="H380" s="659">
        <f>ROUND(IF('Заказ, cкидки и курсы валют'!$J$23*E380/1000*D380&lt;387,387,'Заказ, cкидки и курсы валют'!$J$23*E380/1000*D380)*(1-'Заказ, cкидки и курсы валют'!$I$12),2)</f>
        <v>777.08</v>
      </c>
      <c r="I380" s="263"/>
      <c r="J380" s="2100">
        <f>ROUND(IF(H380&lt;'Заказ, cкидки и курсы валют'!$B$39,H380*0.54*100/(100-'Заказ, cкидки и курсы валют'!$C$39),IF(H380&lt;'Заказ, cкидки и курсы валют'!$B$40,H380*0.54*100/(100-'Заказ, cкидки и курсы валют'!$C$40),IF(H380&lt;'Заказ, cкидки и курсы валют'!$B$41,H380*0.54*100/(100-'Заказ, cкидки и курсы валют'!$C$41),IF(H380&lt;'Заказ, cкидки и курсы валют'!$B$42,H380*0.54*100/(100-'Заказ, cкидки и курсы валют'!$C$42),IF(H380&lt;'Заказ, cкидки и курсы валют'!$B$43,H380*0.54*100/(100-'Заказ, cкидки и курсы валют'!$C$43),H380))))),2)</f>
        <v>839.25</v>
      </c>
    </row>
    <row r="381" spans="1:10" ht="15" customHeight="1" thickBot="1">
      <c r="A381" s="398" t="s">
        <v>2415</v>
      </c>
      <c r="B381" s="2113" t="s">
        <v>122</v>
      </c>
      <c r="C381" s="2287">
        <v>1.1279999999999999</v>
      </c>
      <c r="D381" s="2114">
        <v>1000</v>
      </c>
      <c r="E381" s="2103">
        <f t="shared" ref="E381:E390" si="43">E361*1.2</f>
        <v>46.103999999999999</v>
      </c>
      <c r="F381" s="2104">
        <f t="shared" ref="F381:F390" si="44">ROUND(E381*(1-$F$11),2)</f>
        <v>46.1</v>
      </c>
      <c r="G381" s="2105">
        <f t="shared" ref="G381:G390" si="45">H381/D381*1000</f>
        <v>530.20000000000005</v>
      </c>
      <c r="H381" s="659">
        <f>ROUND(IF('Заказ, cкидки и курсы валют'!$J$23*E381/1000*D381&lt;387,387,'Заказ, cкидки и курсы валют'!$J$23*E381/1000*D381)*(1-'Заказ, cкидки и курсы валют'!$I$12),2)</f>
        <v>530.20000000000005</v>
      </c>
      <c r="I381" s="2091"/>
      <c r="J381" s="2100">
        <f>ROUND(IF(H381&lt;'Заказ, cкидки и курсы валют'!$B$39,H381*0.54*100/(100-'Заказ, cкидки и курсы валют'!$C$39),IF(H381&lt;'Заказ, cкидки и курсы валют'!$B$40,H381*0.54*100/(100-'Заказ, cкидки и курсы валют'!$C$40),IF(H381&lt;'Заказ, cкидки и курсы валют'!$B$41,H381*0.54*100/(100-'Заказ, cкидки и курсы валют'!$C$41),IF(H381&lt;'Заказ, cкидки и курсы валют'!$B$42,H381*0.54*100/(100-'Заказ, cкидки и курсы валют'!$C$42),IF(H381&lt;'Заказ, cкидки и курсы валют'!$B$43,H381*0.54*100/(100-'Заказ, cкидки и курсы валют'!$C$43),H381))))),2)</f>
        <v>636.24</v>
      </c>
    </row>
    <row r="382" spans="1:10" ht="15" customHeight="1" thickBot="1">
      <c r="A382" s="398" t="s">
        <v>4168</v>
      </c>
      <c r="B382" s="2113" t="s">
        <v>123</v>
      </c>
      <c r="C382" s="2287">
        <v>1.2</v>
      </c>
      <c r="D382" s="2114">
        <v>1000</v>
      </c>
      <c r="E382" s="2103">
        <f t="shared" si="43"/>
        <v>48.959999999999994</v>
      </c>
      <c r="F382" s="2104">
        <f t="shared" si="44"/>
        <v>48.96</v>
      </c>
      <c r="G382" s="2105">
        <f t="shared" si="45"/>
        <v>563.04</v>
      </c>
      <c r="H382" s="659">
        <f>ROUND(IF('Заказ, cкидки и курсы валют'!$J$23*E382/1000*D382&lt;387,387,'Заказ, cкидки и курсы валют'!$J$23*E382/1000*D382)*(1-'Заказ, cкидки и курсы валют'!$I$12),2)</f>
        <v>563.04</v>
      </c>
      <c r="I382" s="2091"/>
      <c r="J382" s="2100">
        <f>ROUND(IF(H382&lt;'Заказ, cкидки и курсы валют'!$B$39,H382*0.54*100/(100-'Заказ, cкидки и курсы валют'!$C$39),IF(H382&lt;'Заказ, cкидки и курсы валют'!$B$40,H382*0.54*100/(100-'Заказ, cкидки и курсы валют'!$C$40),IF(H382&lt;'Заказ, cкидки и курсы валют'!$B$41,H382*0.54*100/(100-'Заказ, cкидки и курсы валют'!$C$41),IF(H382&lt;'Заказ, cкидки и курсы валют'!$B$42,H382*0.54*100/(100-'Заказ, cкидки и курсы валют'!$C$42),IF(H382&lt;'Заказ, cкидки и курсы валют'!$B$43,H382*0.54*100/(100-'Заказ, cкидки и курсы валют'!$C$43),H382))))),2)</f>
        <v>608.08000000000004</v>
      </c>
    </row>
    <row r="383" spans="1:10" ht="15" customHeight="1" thickBot="1">
      <c r="A383" s="398" t="s">
        <v>4169</v>
      </c>
      <c r="B383" s="2113" t="s">
        <v>124</v>
      </c>
      <c r="C383" s="2287">
        <v>1.32</v>
      </c>
      <c r="D383" s="2114">
        <v>1000</v>
      </c>
      <c r="E383" s="2103">
        <f t="shared" si="43"/>
        <v>54.011999999999993</v>
      </c>
      <c r="F383" s="2104">
        <f t="shared" si="44"/>
        <v>54.01</v>
      </c>
      <c r="G383" s="2105">
        <f t="shared" si="45"/>
        <v>621.14</v>
      </c>
      <c r="H383" s="659">
        <f>ROUND(IF('Заказ, cкидки и курсы валют'!$J$23*E383/1000*D383&lt;387,387,'Заказ, cкидки и курсы валют'!$J$23*E383/1000*D383)*(1-'Заказ, cкидки и курсы валют'!$I$12),2)</f>
        <v>621.14</v>
      </c>
      <c r="I383" s="2091"/>
      <c r="J383" s="2100">
        <f>ROUND(IF(H383&lt;'Заказ, cкидки и курсы валют'!$B$39,H383*0.54*100/(100-'Заказ, cкидки и курсы валют'!$C$39),IF(H383&lt;'Заказ, cкидки и курсы валют'!$B$40,H383*0.54*100/(100-'Заказ, cкидки и курсы валют'!$C$40),IF(H383&lt;'Заказ, cкидки и курсы валют'!$B$41,H383*0.54*100/(100-'Заказ, cкидки и курсы валют'!$C$41),IF(H383&lt;'Заказ, cкидки и курсы валют'!$B$42,H383*0.54*100/(100-'Заказ, cкидки и курсы валют'!$C$42),IF(H383&lt;'Заказ, cкидки и курсы валют'!$B$43,H383*0.54*100/(100-'Заказ, cкидки и курсы валют'!$C$43),H383))))),2)</f>
        <v>670.83</v>
      </c>
    </row>
    <row r="384" spans="1:10" ht="15" customHeight="1" thickBot="1">
      <c r="A384" s="398" t="s">
        <v>4170</v>
      </c>
      <c r="B384" s="2113" t="s">
        <v>125</v>
      </c>
      <c r="C384" s="2287">
        <v>1.68</v>
      </c>
      <c r="D384" s="2114">
        <v>800</v>
      </c>
      <c r="E384" s="2103">
        <f t="shared" si="43"/>
        <v>61.92</v>
      </c>
      <c r="F384" s="2104">
        <f t="shared" si="44"/>
        <v>61.92</v>
      </c>
      <c r="G384" s="2105">
        <f t="shared" si="45"/>
        <v>712.07500000000005</v>
      </c>
      <c r="H384" s="659">
        <f>ROUND(IF('Заказ, cкидки и курсы валют'!$J$23*E384/1000*D384&lt;387,387,'Заказ, cкидки и курсы валют'!$J$23*E384/1000*D384)*(1-'Заказ, cкидки и курсы валют'!$I$12),2)</f>
        <v>569.66</v>
      </c>
      <c r="I384" s="2091"/>
      <c r="J384" s="2100">
        <f>ROUND(IF(H384&lt;'Заказ, cкидки и курсы валют'!$B$39,H384*0.54*100/(100-'Заказ, cкидки и курсы валют'!$C$39),IF(H384&lt;'Заказ, cкидки и курсы валют'!$B$40,H384*0.54*100/(100-'Заказ, cкидки и курсы валют'!$C$40),IF(H384&lt;'Заказ, cкидки и курсы валют'!$B$41,H384*0.54*100/(100-'Заказ, cкидки и курсы валют'!$C$41),IF(H384&lt;'Заказ, cкидки и курсы валют'!$B$42,H384*0.54*100/(100-'Заказ, cкидки и курсы валют'!$C$42),IF(H384&lt;'Заказ, cкидки и курсы валют'!$B$43,H384*0.54*100/(100-'Заказ, cкидки и курсы валют'!$C$43),H384))))),2)</f>
        <v>615.23</v>
      </c>
    </row>
    <row r="385" spans="1:10" ht="15" customHeight="1" thickBot="1">
      <c r="A385" s="398" t="s">
        <v>4171</v>
      </c>
      <c r="B385" s="2113" t="s">
        <v>126</v>
      </c>
      <c r="C385" s="2250">
        <v>2.0499999999999998</v>
      </c>
      <c r="D385" s="2114">
        <v>600</v>
      </c>
      <c r="E385" s="2103">
        <f t="shared" si="43"/>
        <v>82.295999999999992</v>
      </c>
      <c r="F385" s="2104">
        <f t="shared" si="44"/>
        <v>82.3</v>
      </c>
      <c r="G385" s="2105">
        <f t="shared" si="45"/>
        <v>946.4</v>
      </c>
      <c r="H385" s="659">
        <f>ROUND(IF('Заказ, cкидки и курсы валют'!$J$23*E385/1000*D385&lt;387,387,'Заказ, cкидки и курсы валют'!$J$23*E385/1000*D385)*(1-'Заказ, cкидки и курсы валют'!$I$12),2)</f>
        <v>567.84</v>
      </c>
      <c r="I385" s="2091"/>
      <c r="J385" s="2100">
        <f>ROUND(IF(H385&lt;'Заказ, cкидки и курсы валют'!$B$39,H385*0.54*100/(100-'Заказ, cкидки и курсы валют'!$C$39),IF(H385&lt;'Заказ, cкидки и курсы валют'!$B$40,H385*0.54*100/(100-'Заказ, cкидки и курсы валют'!$C$40),IF(H385&lt;'Заказ, cкидки и курсы валют'!$B$41,H385*0.54*100/(100-'Заказ, cкидки и курсы валют'!$C$41),IF(H385&lt;'Заказ, cкидки и курсы валют'!$B$42,H385*0.54*100/(100-'Заказ, cкидки и курсы валют'!$C$42),IF(H385&lt;'Заказ, cкидки и курсы валют'!$B$43,H385*0.54*100/(100-'Заказ, cкидки и курсы валют'!$C$43),H385))))),2)</f>
        <v>613.27</v>
      </c>
    </row>
    <row r="386" spans="1:10" ht="15" customHeight="1" thickBot="1">
      <c r="A386" s="493" t="s">
        <v>4172</v>
      </c>
      <c r="B386" s="2113" t="s">
        <v>3765</v>
      </c>
      <c r="C386" s="2250">
        <v>2.15</v>
      </c>
      <c r="D386" s="2114">
        <v>600</v>
      </c>
      <c r="E386" s="2103">
        <f t="shared" si="43"/>
        <v>89.628</v>
      </c>
      <c r="F386" s="2104">
        <f t="shared" si="44"/>
        <v>89.63</v>
      </c>
      <c r="G386" s="2105">
        <f t="shared" si="45"/>
        <v>1030.7166666666665</v>
      </c>
      <c r="H386" s="659">
        <f>ROUND(IF('Заказ, cкидки и курсы валют'!$J$23*E386/1000*D386&lt;387,387,'Заказ, cкидки и курсы валют'!$J$23*E386/1000*D386)*(1-'Заказ, cкидки и курсы валют'!$I$12),2)</f>
        <v>618.42999999999995</v>
      </c>
      <c r="I386" s="2091"/>
      <c r="J386" s="2100">
        <f>ROUND(IF(H386&lt;'Заказ, cкидки и курсы валют'!$B$39,H386*0.54*100/(100-'Заказ, cкидки и курсы валют'!$C$39),IF(H386&lt;'Заказ, cкидки и курсы валют'!$B$40,H386*0.54*100/(100-'Заказ, cкидки и курсы валют'!$C$40),IF(H386&lt;'Заказ, cкидки и курсы валют'!$B$41,H386*0.54*100/(100-'Заказ, cкидки и курсы валют'!$C$41),IF(H386&lt;'Заказ, cкидки и курсы валют'!$B$42,H386*0.54*100/(100-'Заказ, cкидки и курсы валют'!$C$42),IF(H386&lt;'Заказ, cкидки и курсы валют'!$B$43,H386*0.54*100/(100-'Заказ, cкидки и курсы валют'!$C$43),H386))))),2)</f>
        <v>667.9</v>
      </c>
    </row>
    <row r="387" spans="1:10" ht="13.5" thickBot="1">
      <c r="A387" s="398" t="s">
        <v>4173</v>
      </c>
      <c r="B387" s="2113" t="s">
        <v>127</v>
      </c>
      <c r="C387" s="2250">
        <v>2.5</v>
      </c>
      <c r="D387" s="2114">
        <v>500</v>
      </c>
      <c r="E387" s="2103">
        <f t="shared" si="43"/>
        <v>97.896000000000001</v>
      </c>
      <c r="F387" s="2104">
        <f t="shared" si="44"/>
        <v>97.9</v>
      </c>
      <c r="G387" s="2105">
        <f t="shared" si="45"/>
        <v>1125.8</v>
      </c>
      <c r="H387" s="659">
        <f>ROUND(IF('Заказ, cкидки и курсы валют'!$J$23*E387/1000*D387&lt;387,387,'Заказ, cкидки и курсы валют'!$J$23*E387/1000*D387)*(1-'Заказ, cкидки и курсы валют'!$I$12),2)</f>
        <v>562.9</v>
      </c>
      <c r="I387" s="2091"/>
      <c r="J387" s="2100">
        <f>ROUND(IF(H387&lt;'Заказ, cкидки и курсы валют'!$B$39,H387*0.54*100/(100-'Заказ, cкидки и курсы валют'!$C$39),IF(H387&lt;'Заказ, cкидки и курсы валют'!$B$40,H387*0.54*100/(100-'Заказ, cкидки и курсы валют'!$C$40),IF(H387&lt;'Заказ, cкидки и курсы валют'!$B$41,H387*0.54*100/(100-'Заказ, cкидки и курсы валют'!$C$41),IF(H387&lt;'Заказ, cкидки и курсы валют'!$B$42,H387*0.54*100/(100-'Заказ, cкидки и курсы валют'!$C$42),IF(H387&lt;'Заказ, cкидки и курсы валют'!$B$43,H387*0.54*100/(100-'Заказ, cкидки и курсы валют'!$C$43),H387))))),2)</f>
        <v>607.92999999999995</v>
      </c>
    </row>
    <row r="388" spans="1:10" ht="13.5" thickBot="1">
      <c r="A388" s="398" t="s">
        <v>4174</v>
      </c>
      <c r="B388" s="2113" t="s">
        <v>128</v>
      </c>
      <c r="C388" s="2250">
        <v>2.89</v>
      </c>
      <c r="D388" s="2114">
        <v>350</v>
      </c>
      <c r="E388" s="2103">
        <f t="shared" si="43"/>
        <v>115.30799999999999</v>
      </c>
      <c r="F388" s="2104">
        <f t="shared" si="44"/>
        <v>115.31</v>
      </c>
      <c r="G388" s="2105">
        <f t="shared" si="45"/>
        <v>1326.0285714285715</v>
      </c>
      <c r="H388" s="659">
        <f>ROUND(IF('Заказ, cкидки и курсы валют'!$J$23*E388/1000*D388&lt;387,387,'Заказ, cкидки и курсы валют'!$J$23*E388/1000*D388)*(1-'Заказ, cкидки и курсы валют'!$I$12),2)</f>
        <v>464.11</v>
      </c>
      <c r="I388" s="2091"/>
      <c r="J388" s="2100">
        <f>ROUND(IF(H388&lt;'Заказ, cкидки и курсы валют'!$B$39,H388*0.54*100/(100-'Заказ, cкидки и курсы валют'!$C$39),IF(H388&lt;'Заказ, cкидки и курсы валют'!$B$40,H388*0.54*100/(100-'Заказ, cкидки и курсы валют'!$C$40),IF(H388&lt;'Заказ, cкидки и курсы валют'!$B$41,H388*0.54*100/(100-'Заказ, cкидки и курсы валют'!$C$41),IF(H388&lt;'Заказ, cкидки и курсы валют'!$B$42,H388*0.54*100/(100-'Заказ, cкидки и курсы валют'!$C$42),IF(H388&lt;'Заказ, cкидки и курсы валют'!$B$43,H388*0.54*100/(100-'Заказ, cкидки и курсы валют'!$C$43),H388))))),2)</f>
        <v>556.92999999999995</v>
      </c>
    </row>
    <row r="389" spans="1:10" ht="13.5" thickBot="1">
      <c r="A389" s="398" t="s">
        <v>4175</v>
      </c>
      <c r="B389" s="2113" t="s">
        <v>2912</v>
      </c>
      <c r="C389" s="2287">
        <v>3.23</v>
      </c>
      <c r="D389" s="2114">
        <v>300</v>
      </c>
      <c r="E389" s="2103">
        <f>E369*1.2</f>
        <v>128.76</v>
      </c>
      <c r="F389" s="2104">
        <f t="shared" si="44"/>
        <v>128.76</v>
      </c>
      <c r="G389" s="2105">
        <f t="shared" si="45"/>
        <v>1480.7333333333333</v>
      </c>
      <c r="H389" s="659">
        <f>ROUND(IF('Заказ, cкидки и курсы валют'!$J$23*E389/1000*D389&lt;387,387,'Заказ, cкидки и курсы валют'!$J$23*E389/1000*D389)*(1-'Заказ, cкидки и курсы валют'!$I$12),2)</f>
        <v>444.22</v>
      </c>
      <c r="I389" s="2091"/>
      <c r="J389" s="2100">
        <f>ROUND(IF(H389&lt;'Заказ, cкидки и курсы валют'!$B$39,H389*0.54*100/(100-'Заказ, cкидки и курсы валют'!$C$39),IF(H389&lt;'Заказ, cкидки и курсы валют'!$B$40,H389*0.54*100/(100-'Заказ, cкидки и курсы валют'!$C$40),IF(H389&lt;'Заказ, cкидки и курсы валют'!$B$41,H389*0.54*100/(100-'Заказ, cкидки и курсы валют'!$C$41),IF(H389&lt;'Заказ, cкидки и курсы валют'!$B$42,H389*0.54*100/(100-'Заказ, cкидки и курсы валют'!$C$42),IF(H389&lt;'Заказ, cкидки и курсы валют'!$B$43,H389*0.54*100/(100-'Заказ, cкидки и курсы валют'!$C$43),H389))))),2)</f>
        <v>533.05999999999995</v>
      </c>
    </row>
    <row r="390" spans="1:10" ht="13.5" thickBot="1">
      <c r="A390" s="778" t="s">
        <v>4176</v>
      </c>
      <c r="B390" s="1937" t="s">
        <v>115</v>
      </c>
      <c r="C390" s="2291">
        <v>4.2480000000000002</v>
      </c>
      <c r="D390" s="1617">
        <v>150</v>
      </c>
      <c r="E390" s="1568">
        <f t="shared" si="43"/>
        <v>160.66799999999998</v>
      </c>
      <c r="F390" s="775">
        <f t="shared" si="44"/>
        <v>160.66999999999999</v>
      </c>
      <c r="G390" s="776">
        <f t="shared" si="45"/>
        <v>2580</v>
      </c>
      <c r="H390" s="659">
        <f>ROUND(IF('Заказ, cкидки и курсы валют'!$J$23*E390/1000*D390&lt;387,387,'Заказ, cкидки и курсы валют'!$J$23*E390/1000*D390)*(1-'Заказ, cкидки и курсы валют'!$I$12),2)</f>
        <v>387</v>
      </c>
      <c r="I390" s="170"/>
      <c r="J390" s="2100">
        <f>ROUND(IF(H390&lt;'Заказ, cкидки и курсы валют'!$B$39,H390*0.54*100/(100-'Заказ, cкидки и курсы валют'!$C$39),IF(H390&lt;'Заказ, cкидки и курсы валют'!$B$40,H390*0.54*100/(100-'Заказ, cкидки и курсы валют'!$C$40),IF(H390&lt;'Заказ, cкидки и курсы валют'!$B$41,H390*0.54*100/(100-'Заказ, cкидки и курсы валют'!$C$41),IF(H390&lt;'Заказ, cкидки и курсы валют'!$B$42,H390*0.54*100/(100-'Заказ, cкидки и курсы валют'!$C$42),IF(H390&lt;'Заказ, cкидки и курсы валют'!$B$43,H390*0.54*100/(100-'Заказ, cкидки и курсы валют'!$C$43),H390))))),2)</f>
        <v>464.4</v>
      </c>
    </row>
    <row r="391" spans="1:10" ht="13.5" thickBot="1">
      <c r="A391" s="1916"/>
      <c r="B391" s="1938"/>
      <c r="C391" s="2265"/>
      <c r="D391" s="60"/>
      <c r="E391" s="420"/>
      <c r="F391" s="448"/>
      <c r="G391" s="692"/>
      <c r="H391" s="13"/>
      <c r="I391" s="13"/>
    </row>
    <row r="392" spans="1:10" ht="18">
      <c r="A392" s="1934"/>
      <c r="B392" s="1910" t="s">
        <v>496</v>
      </c>
      <c r="C392" s="1962"/>
      <c r="D392" s="69"/>
      <c r="E392" s="460"/>
      <c r="F392" s="461"/>
      <c r="G392" s="688"/>
      <c r="H392" s="128"/>
      <c r="I392" s="68"/>
    </row>
    <row r="393" spans="1:10" ht="18">
      <c r="A393" s="1935"/>
      <c r="B393" s="1912" t="s">
        <v>3067</v>
      </c>
      <c r="C393" s="1475"/>
      <c r="D393" s="131"/>
      <c r="E393" s="462"/>
      <c r="F393" s="426"/>
      <c r="G393" s="266"/>
      <c r="H393" s="16"/>
      <c r="I393" s="132"/>
    </row>
    <row r="394" spans="1:10" ht="46.5" customHeight="1">
      <c r="A394" s="1935"/>
      <c r="B394" s="1475"/>
      <c r="C394" s="1475"/>
      <c r="D394" s="70"/>
      <c r="E394" s="464"/>
      <c r="F394" s="465"/>
      <c r="G394" s="689"/>
      <c r="H394" s="16"/>
      <c r="I394" s="132"/>
    </row>
    <row r="395" spans="1:10">
      <c r="A395" s="1935"/>
      <c r="B395" s="1475"/>
      <c r="C395" s="1475"/>
      <c r="D395" s="70"/>
      <c r="E395" s="464"/>
      <c r="F395" s="465"/>
      <c r="G395" s="689"/>
      <c r="H395" s="16"/>
      <c r="I395" s="132"/>
    </row>
    <row r="396" spans="1:10" ht="13.5" customHeight="1">
      <c r="A396" s="1935"/>
      <c r="B396" s="1475"/>
      <c r="C396" s="1475"/>
      <c r="D396" s="70"/>
      <c r="E396" s="464"/>
      <c r="F396" s="465"/>
      <c r="G396" s="689"/>
      <c r="H396" s="16"/>
      <c r="I396" s="132"/>
    </row>
    <row r="397" spans="1:10" ht="13.5" customHeight="1" thickBot="1">
      <c r="A397" s="1918" t="s">
        <v>6699</v>
      </c>
      <c r="B397" s="1919"/>
      <c r="C397" s="2289"/>
      <c r="D397" s="162"/>
      <c r="E397" s="466"/>
      <c r="F397" s="467"/>
      <c r="G397" s="690"/>
      <c r="H397" s="136"/>
      <c r="I397" s="137"/>
    </row>
    <row r="398" spans="1:10" ht="44.25" customHeight="1">
      <c r="A398" s="1923" t="s">
        <v>1013</v>
      </c>
      <c r="B398" s="2239" t="s">
        <v>1014</v>
      </c>
      <c r="C398" s="2285" t="s">
        <v>665</v>
      </c>
      <c r="D398" s="153" t="s">
        <v>2923</v>
      </c>
      <c r="E398" s="914" t="s">
        <v>10276</v>
      </c>
      <c r="F398" s="479" t="s">
        <v>2578</v>
      </c>
      <c r="G398" s="967" t="s">
        <v>2427</v>
      </c>
      <c r="H398" s="327" t="s">
        <v>493</v>
      </c>
      <c r="I398" s="384" t="s">
        <v>4003</v>
      </c>
      <c r="J398" s="2868" t="s">
        <v>11229</v>
      </c>
    </row>
    <row r="399" spans="1:10" ht="20.25" customHeight="1" thickBot="1">
      <c r="A399" s="1924"/>
      <c r="B399" s="2240"/>
      <c r="C399" s="2286" t="s">
        <v>3419</v>
      </c>
      <c r="D399" s="313" t="s">
        <v>2428</v>
      </c>
      <c r="E399" s="470" t="s">
        <v>264</v>
      </c>
      <c r="F399" s="475">
        <f>'Заказ, cкидки и курсы валют'!$I$12</f>
        <v>0</v>
      </c>
      <c r="G399" s="764"/>
      <c r="H399" s="358"/>
      <c r="I399" s="415"/>
      <c r="J399" s="2873"/>
    </row>
    <row r="400" spans="1:10" ht="13.5" customHeight="1" thickBot="1">
      <c r="A400" s="2279" t="s">
        <v>6741</v>
      </c>
      <c r="B400" s="2113" t="s">
        <v>121</v>
      </c>
      <c r="C400" s="2287">
        <v>1.1200000000000001</v>
      </c>
      <c r="D400" s="2114">
        <v>150</v>
      </c>
      <c r="E400" s="2103">
        <f>(E360*2)+(1000/D400*7.5)</f>
        <v>125.08</v>
      </c>
      <c r="F400" s="2104">
        <f>ROUND(E400*(1-$F$11),2)</f>
        <v>125.08</v>
      </c>
      <c r="G400" s="2105">
        <f>H400/D400*1000</f>
        <v>2580</v>
      </c>
      <c r="H400" s="659">
        <f>ROUND(IF('Заказ, cкидки и курсы валют'!$J$23*E400/1000*D400&lt;387,387,'Заказ, cкидки и курсы валют'!$J$23*E400/1000*D400)*(1-'Заказ, cкидки и курсы валют'!$I$12),2)</f>
        <v>387</v>
      </c>
      <c r="I400" s="2122"/>
      <c r="J400" s="2100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464.4</v>
      </c>
    </row>
    <row r="401" spans="1:10" ht="13.5" customHeight="1" thickBot="1">
      <c r="A401" s="2279" t="s">
        <v>6742</v>
      </c>
      <c r="B401" s="2113" t="s">
        <v>122</v>
      </c>
      <c r="C401" s="2287">
        <v>1.1279999999999999</v>
      </c>
      <c r="D401" s="2114">
        <v>100</v>
      </c>
      <c r="E401" s="2103">
        <f t="shared" ref="E401:E410" si="46">(E361*2)+(1000/D401*7.5)</f>
        <v>151.84</v>
      </c>
      <c r="F401" s="2104">
        <f t="shared" ref="F401:F410" si="47">ROUND(E401*(1-$F$11),2)</f>
        <v>151.84</v>
      </c>
      <c r="G401" s="2105">
        <f t="shared" ref="G401:G410" si="48">H401/D401*1000</f>
        <v>3870</v>
      </c>
      <c r="H401" s="659">
        <f>ROUND(IF('Заказ, cкидки и курсы валют'!$J$23*E401/1000*D401&lt;387,387,'Заказ, cкидки и курсы валют'!$J$23*E401/1000*D401)*(1-'Заказ, cкидки и курсы валют'!$I$12),2)</f>
        <v>387</v>
      </c>
      <c r="I401" s="2122"/>
      <c r="J401" s="2100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464.4</v>
      </c>
    </row>
    <row r="402" spans="1:10" ht="13.5" customHeight="1" thickBot="1">
      <c r="A402" s="2279" t="s">
        <v>6743</v>
      </c>
      <c r="B402" s="2113" t="s">
        <v>123</v>
      </c>
      <c r="C402" s="2287">
        <v>1.2</v>
      </c>
      <c r="D402" s="2114">
        <v>100</v>
      </c>
      <c r="E402" s="2103">
        <f t="shared" si="46"/>
        <v>156.6</v>
      </c>
      <c r="F402" s="2104">
        <f t="shared" si="47"/>
        <v>156.6</v>
      </c>
      <c r="G402" s="2105">
        <f t="shared" si="48"/>
        <v>3870</v>
      </c>
      <c r="H402" s="659">
        <f>ROUND(IF('Заказ, cкидки и курсы валют'!$J$23*E402/1000*D402&lt;387,387,'Заказ, cкидки и курсы валют'!$J$23*E402/1000*D402)*(1-'Заказ, cкидки и курсы валют'!$I$12),2)</f>
        <v>387</v>
      </c>
      <c r="I402" s="2122"/>
      <c r="J402" s="2100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464.4</v>
      </c>
    </row>
    <row r="403" spans="1:10" ht="13.5" customHeight="1" thickBot="1">
      <c r="A403" s="2279" t="s">
        <v>6744</v>
      </c>
      <c r="B403" s="2113" t="s">
        <v>124</v>
      </c>
      <c r="C403" s="2287">
        <v>1.32</v>
      </c>
      <c r="D403" s="2114">
        <v>100</v>
      </c>
      <c r="E403" s="2103">
        <f t="shared" si="46"/>
        <v>165.01999999999998</v>
      </c>
      <c r="F403" s="2104">
        <f t="shared" si="47"/>
        <v>165.02</v>
      </c>
      <c r="G403" s="2105">
        <f t="shared" si="48"/>
        <v>3870</v>
      </c>
      <c r="H403" s="659">
        <f>ROUND(IF('Заказ, cкидки и курсы валют'!$J$23*E403/1000*D403&lt;387,387,'Заказ, cкидки и курсы валют'!$J$23*E403/1000*D403)*(1-'Заказ, cкидки и курсы валют'!$I$12),2)</f>
        <v>387</v>
      </c>
      <c r="I403" s="2122"/>
      <c r="J403" s="2100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464.4</v>
      </c>
    </row>
    <row r="404" spans="1:10" ht="13.5" customHeight="1" thickBot="1">
      <c r="A404" s="2279" t="s">
        <v>6745</v>
      </c>
      <c r="B404" s="2113" t="s">
        <v>125</v>
      </c>
      <c r="C404" s="2287">
        <v>1.68</v>
      </c>
      <c r="D404" s="2114">
        <v>80</v>
      </c>
      <c r="E404" s="2103">
        <f t="shared" si="46"/>
        <v>196.95</v>
      </c>
      <c r="F404" s="2104">
        <f t="shared" si="47"/>
        <v>196.95</v>
      </c>
      <c r="G404" s="2105">
        <f t="shared" si="48"/>
        <v>4837.5</v>
      </c>
      <c r="H404" s="659">
        <f>ROUND(IF('Заказ, cкидки и курсы валют'!$J$23*E404/1000*D404&lt;387,387,'Заказ, cкидки и курсы валют'!$J$23*E404/1000*D404)*(1-'Заказ, cкидки и курсы валют'!$I$12),2)</f>
        <v>387</v>
      </c>
      <c r="I404" s="2122"/>
      <c r="J404" s="2100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464.4</v>
      </c>
    </row>
    <row r="405" spans="1:10" ht="13.5" customHeight="1" thickBot="1">
      <c r="A405" s="2279" t="s">
        <v>6746</v>
      </c>
      <c r="B405" s="2113" t="s">
        <v>126</v>
      </c>
      <c r="C405" s="2250">
        <v>2.0499999999999998</v>
      </c>
      <c r="D405" s="2114">
        <v>60</v>
      </c>
      <c r="E405" s="2103">
        <f t="shared" si="46"/>
        <v>262.16000000000003</v>
      </c>
      <c r="F405" s="2104">
        <f t="shared" si="47"/>
        <v>262.16000000000003</v>
      </c>
      <c r="G405" s="2105">
        <f t="shared" si="48"/>
        <v>6450</v>
      </c>
      <c r="H405" s="659">
        <f>ROUND(IF('Заказ, cкидки и курсы валют'!$J$23*E405/1000*D405&lt;387,387,'Заказ, cкидки и курсы валют'!$J$23*E405/1000*D405)*(1-'Заказ, cкидки и курсы валют'!$I$12),2)</f>
        <v>387</v>
      </c>
      <c r="I405" s="2122"/>
      <c r="J405" s="2100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464.4</v>
      </c>
    </row>
    <row r="406" spans="1:10" ht="13.5" customHeight="1" thickBot="1">
      <c r="A406" s="2115" t="s">
        <v>6747</v>
      </c>
      <c r="B406" s="2113" t="s">
        <v>3765</v>
      </c>
      <c r="C406" s="2250">
        <v>2.15</v>
      </c>
      <c r="D406" s="2114">
        <v>45</v>
      </c>
      <c r="E406" s="2103">
        <f t="shared" si="46"/>
        <v>316.04666666666662</v>
      </c>
      <c r="F406" s="2104">
        <f t="shared" si="47"/>
        <v>316.05</v>
      </c>
      <c r="G406" s="2105">
        <f t="shared" si="48"/>
        <v>8600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122"/>
      <c r="J406" s="2100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</row>
    <row r="407" spans="1:10" ht="13.5" customHeight="1" thickBot="1">
      <c r="A407" s="2279" t="s">
        <v>6748</v>
      </c>
      <c r="B407" s="2113" t="s">
        <v>127</v>
      </c>
      <c r="C407" s="2250">
        <v>2.5</v>
      </c>
      <c r="D407" s="2114">
        <v>50</v>
      </c>
      <c r="E407" s="2103">
        <f t="shared" si="46"/>
        <v>313.15999999999997</v>
      </c>
      <c r="F407" s="2104">
        <f t="shared" si="47"/>
        <v>313.16000000000003</v>
      </c>
      <c r="G407" s="2105">
        <f t="shared" si="48"/>
        <v>7740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2122"/>
      <c r="J407" s="2100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</row>
    <row r="408" spans="1:10" ht="13.5" thickBot="1">
      <c r="A408" s="2279" t="s">
        <v>6749</v>
      </c>
      <c r="B408" s="2113" t="s">
        <v>128</v>
      </c>
      <c r="C408" s="2250">
        <v>2.89</v>
      </c>
      <c r="D408" s="2114">
        <v>35</v>
      </c>
      <c r="E408" s="2103">
        <f t="shared" si="46"/>
        <v>406.46571428571428</v>
      </c>
      <c r="F408" s="2104">
        <f t="shared" si="47"/>
        <v>406.47</v>
      </c>
      <c r="G408" s="2105">
        <f t="shared" si="48"/>
        <v>11057.142857142857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2122"/>
      <c r="J408" s="2100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</row>
    <row r="409" spans="1:10" ht="13.5" thickBot="1">
      <c r="A409" s="2279" t="s">
        <v>6750</v>
      </c>
      <c r="B409" s="2113" t="s">
        <v>2912</v>
      </c>
      <c r="C409" s="2287">
        <v>3.23</v>
      </c>
      <c r="D409" s="2114">
        <v>30</v>
      </c>
      <c r="E409" s="2103">
        <f t="shared" si="46"/>
        <v>464.6</v>
      </c>
      <c r="F409" s="2104">
        <f t="shared" si="47"/>
        <v>464.6</v>
      </c>
      <c r="G409" s="2105">
        <f t="shared" si="48"/>
        <v>12900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2122"/>
      <c r="J409" s="2100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</row>
    <row r="410" spans="1:10">
      <c r="A410" s="2279" t="s">
        <v>6751</v>
      </c>
      <c r="B410" s="2113" t="s">
        <v>115</v>
      </c>
      <c r="C410" s="2287">
        <v>4.2480000000000002</v>
      </c>
      <c r="D410" s="2114">
        <v>15</v>
      </c>
      <c r="E410" s="2103">
        <f t="shared" si="46"/>
        <v>767.78</v>
      </c>
      <c r="F410" s="2104">
        <f t="shared" si="47"/>
        <v>767.78</v>
      </c>
      <c r="G410" s="2105">
        <f t="shared" si="48"/>
        <v>25800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2122"/>
      <c r="J410" s="2100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</row>
    <row r="411" spans="1:10" ht="13.5" thickBot="1"/>
    <row r="412" spans="1:10" ht="43.5" customHeight="1">
      <c r="A412" s="1934"/>
      <c r="B412" s="1910" t="s">
        <v>496</v>
      </c>
      <c r="C412" s="1962"/>
      <c r="D412" s="69"/>
      <c r="E412" s="460"/>
      <c r="F412" s="461"/>
      <c r="G412" s="688"/>
      <c r="H412" s="128"/>
      <c r="I412" s="68"/>
    </row>
    <row r="413" spans="1:10" ht="18">
      <c r="A413" s="1935"/>
      <c r="B413" s="1912" t="s">
        <v>10596</v>
      </c>
      <c r="C413" s="1475"/>
      <c r="D413" s="131"/>
      <c r="E413" s="462"/>
      <c r="F413" s="426"/>
      <c r="G413" s="266"/>
      <c r="H413" s="16"/>
      <c r="I413" s="132"/>
    </row>
    <row r="414" spans="1:10" ht="47.25" customHeight="1">
      <c r="A414" s="1935"/>
      <c r="B414" s="1475"/>
      <c r="C414" s="1475"/>
      <c r="D414" s="70"/>
      <c r="E414" s="464"/>
      <c r="F414" s="465"/>
      <c r="G414" s="689"/>
      <c r="H414" s="16"/>
      <c r="I414" s="132"/>
    </row>
    <row r="415" spans="1:10" ht="22.5" customHeight="1">
      <c r="A415" s="1935"/>
      <c r="B415" s="1475"/>
      <c r="C415" s="1475"/>
      <c r="D415" s="70"/>
      <c r="E415" s="464"/>
      <c r="F415" s="465"/>
      <c r="G415" s="689"/>
      <c r="H415" s="16"/>
      <c r="I415" s="132"/>
    </row>
    <row r="416" spans="1:10" ht="13.5" customHeight="1">
      <c r="A416" s="1935"/>
      <c r="B416" s="1475"/>
      <c r="C416" s="1475"/>
      <c r="D416" s="70"/>
      <c r="E416" s="464"/>
      <c r="F416" s="465"/>
      <c r="G416" s="689"/>
      <c r="H416" s="16"/>
      <c r="I416" s="132"/>
    </row>
    <row r="417" spans="1:9" ht="13.5" customHeight="1" thickBot="1">
      <c r="A417" s="1913" t="s">
        <v>6698</v>
      </c>
      <c r="B417" s="1931"/>
      <c r="C417" s="1931"/>
      <c r="D417" s="72"/>
      <c r="E417" s="466"/>
      <c r="F417" s="467"/>
      <c r="G417" s="690"/>
      <c r="H417" s="136"/>
      <c r="I417" s="137"/>
    </row>
    <row r="418" spans="1:9" ht="43.5" customHeight="1">
      <c r="A418" s="1923" t="s">
        <v>1013</v>
      </c>
      <c r="B418" s="2239" t="s">
        <v>1014</v>
      </c>
      <c r="C418" s="2285" t="s">
        <v>665</v>
      </c>
      <c r="D418" s="153" t="s">
        <v>2923</v>
      </c>
      <c r="E418" s="468" t="s">
        <v>10277</v>
      </c>
      <c r="F418" s="479" t="s">
        <v>2578</v>
      </c>
      <c r="G418" s="967" t="s">
        <v>8383</v>
      </c>
      <c r="H418" s="327" t="s">
        <v>493</v>
      </c>
      <c r="I418" s="384" t="s">
        <v>4003</v>
      </c>
    </row>
    <row r="419" spans="1:9" ht="13.5" customHeight="1" thickBot="1">
      <c r="A419" s="1924"/>
      <c r="B419" s="2240"/>
      <c r="C419" s="2286" t="s">
        <v>3419</v>
      </c>
      <c r="D419" s="374" t="s">
        <v>8384</v>
      </c>
      <c r="E419" s="470" t="s">
        <v>264</v>
      </c>
      <c r="F419" s="475">
        <f>'Заказ, cкидки и курсы валют'!$I$12</f>
        <v>0</v>
      </c>
      <c r="G419" s="764"/>
      <c r="H419" s="358"/>
      <c r="I419" s="415"/>
    </row>
    <row r="420" spans="1:9" ht="13.5" customHeight="1">
      <c r="A420" s="915" t="s">
        <v>10600</v>
      </c>
      <c r="B420" s="1936" t="s">
        <v>121</v>
      </c>
      <c r="C420" s="1936">
        <v>1.1499999999999999</v>
      </c>
      <c r="D420" s="1608">
        <v>15</v>
      </c>
      <c r="E420" s="530">
        <v>33.18</v>
      </c>
      <c r="F420" s="779">
        <f t="shared" ref="F420:F428" si="49">ROUND(E420*(1-$F$11),2)</f>
        <v>33.18</v>
      </c>
      <c r="G420" s="780">
        <f>'Заказ, cкидки и курсы валют'!$J$23*F420</f>
        <v>381.57</v>
      </c>
      <c r="H420" s="310">
        <f>ROUND((D420)*G420,2)</f>
        <v>5723.55</v>
      </c>
      <c r="I420" s="263"/>
    </row>
    <row r="421" spans="1:9" ht="13.5" customHeight="1">
      <c r="A421" s="398" t="s">
        <v>10601</v>
      </c>
      <c r="B421" s="1586" t="s">
        <v>122</v>
      </c>
      <c r="C421" s="643">
        <v>1.22</v>
      </c>
      <c r="D421" s="1556">
        <v>15</v>
      </c>
      <c r="E421" s="530">
        <v>33.18</v>
      </c>
      <c r="F421" s="471">
        <f t="shared" si="49"/>
        <v>33.18</v>
      </c>
      <c r="G421" s="691">
        <f>'Заказ, cкидки и курсы валют'!$J$23*F421</f>
        <v>381.57</v>
      </c>
      <c r="H421" s="96">
        <f t="shared" ref="H421:H428" si="50">ROUND((D421)*G421,2)</f>
        <v>5723.55</v>
      </c>
      <c r="I421" s="168"/>
    </row>
    <row r="422" spans="1:9" ht="13.5" customHeight="1">
      <c r="A422" s="398" t="s">
        <v>10602</v>
      </c>
      <c r="B422" s="1586" t="s">
        <v>123</v>
      </c>
      <c r="C422" s="643">
        <v>1.33</v>
      </c>
      <c r="D422" s="1556">
        <v>15</v>
      </c>
      <c r="E422" s="530">
        <v>33.18</v>
      </c>
      <c r="F422" s="471">
        <f t="shared" si="49"/>
        <v>33.18</v>
      </c>
      <c r="G422" s="691">
        <f>'Заказ, cкидки и курсы валют'!$J$23*F422</f>
        <v>381.57</v>
      </c>
      <c r="H422" s="96">
        <f t="shared" si="50"/>
        <v>5723.55</v>
      </c>
      <c r="I422" s="168"/>
    </row>
    <row r="423" spans="1:9" ht="13.5" customHeight="1">
      <c r="A423" s="398" t="s">
        <v>10603</v>
      </c>
      <c r="B423" s="1586" t="s">
        <v>124</v>
      </c>
      <c r="C423" s="643">
        <v>1.44</v>
      </c>
      <c r="D423" s="1556">
        <v>15</v>
      </c>
      <c r="E423" s="530">
        <v>33.18</v>
      </c>
      <c r="F423" s="471">
        <f t="shared" si="49"/>
        <v>33.18</v>
      </c>
      <c r="G423" s="691">
        <f>'Заказ, cкидки и курсы валют'!$J$23*F423</f>
        <v>381.57</v>
      </c>
      <c r="H423" s="96">
        <f t="shared" si="50"/>
        <v>5723.55</v>
      </c>
      <c r="I423" s="168"/>
    </row>
    <row r="424" spans="1:9" ht="13.5" customHeight="1">
      <c r="A424" s="398" t="s">
        <v>10604</v>
      </c>
      <c r="B424" s="1586" t="s">
        <v>125</v>
      </c>
      <c r="C424" s="643">
        <v>1.8</v>
      </c>
      <c r="D424" s="1556">
        <v>15</v>
      </c>
      <c r="E424" s="530">
        <v>33.18</v>
      </c>
      <c r="F424" s="471">
        <f t="shared" si="49"/>
        <v>33.18</v>
      </c>
      <c r="G424" s="691">
        <f>'Заказ, cкидки и курсы валют'!$J$23*F424</f>
        <v>381.57</v>
      </c>
      <c r="H424" s="96">
        <f t="shared" si="50"/>
        <v>5723.55</v>
      </c>
      <c r="I424" s="168"/>
    </row>
    <row r="425" spans="1:9" ht="13.5" customHeight="1">
      <c r="A425" s="398" t="s">
        <v>10605</v>
      </c>
      <c r="B425" s="1586" t="s">
        <v>126</v>
      </c>
      <c r="C425" s="644">
        <v>2.19</v>
      </c>
      <c r="D425" s="1556">
        <v>15</v>
      </c>
      <c r="E425" s="530">
        <v>33.18</v>
      </c>
      <c r="F425" s="471">
        <f t="shared" si="49"/>
        <v>33.18</v>
      </c>
      <c r="G425" s="691">
        <f>'Заказ, cкидки и курсы валют'!$J$23*F425</f>
        <v>381.57</v>
      </c>
      <c r="H425" s="96">
        <f t="shared" si="50"/>
        <v>5723.55</v>
      </c>
      <c r="I425" s="168"/>
    </row>
    <row r="426" spans="1:9" ht="13.5" customHeight="1">
      <c r="A426" s="493" t="s">
        <v>10606</v>
      </c>
      <c r="B426" s="1586" t="s">
        <v>3765</v>
      </c>
      <c r="C426" s="644">
        <v>2.4900000000000002</v>
      </c>
      <c r="D426" s="1556">
        <v>15</v>
      </c>
      <c r="E426" s="530">
        <v>33.18</v>
      </c>
      <c r="F426" s="471">
        <f t="shared" si="49"/>
        <v>33.18</v>
      </c>
      <c r="G426" s="691">
        <f>'Заказ, cкидки и курсы валют'!$J$23*F426</f>
        <v>381.57</v>
      </c>
      <c r="H426" s="96">
        <f t="shared" si="50"/>
        <v>5723.55</v>
      </c>
      <c r="I426" s="168"/>
    </row>
    <row r="427" spans="1:9" ht="13.5" customHeight="1">
      <c r="A427" s="398" t="s">
        <v>10607</v>
      </c>
      <c r="B427" s="1586" t="s">
        <v>127</v>
      </c>
      <c r="C427" s="644">
        <v>2.64</v>
      </c>
      <c r="D427" s="1556">
        <v>15</v>
      </c>
      <c r="E427" s="530">
        <v>33.18</v>
      </c>
      <c r="F427" s="471">
        <f t="shared" si="49"/>
        <v>33.18</v>
      </c>
      <c r="G427" s="691">
        <f>'Заказ, cкидки и курсы валют'!$J$23*F427</f>
        <v>381.57</v>
      </c>
      <c r="H427" s="96">
        <f t="shared" si="50"/>
        <v>5723.55</v>
      </c>
      <c r="I427" s="168"/>
    </row>
    <row r="428" spans="1:9" ht="14.5">
      <c r="A428" s="398" t="s">
        <v>10608</v>
      </c>
      <c r="B428" s="1586" t="s">
        <v>128</v>
      </c>
      <c r="C428" s="644">
        <v>3.23</v>
      </c>
      <c r="D428" s="1556">
        <v>15</v>
      </c>
      <c r="E428" s="530">
        <v>33.18</v>
      </c>
      <c r="F428" s="471">
        <f t="shared" si="49"/>
        <v>33.18</v>
      </c>
      <c r="G428" s="691">
        <f>'Заказ, cкидки и курсы валют'!$J$23*F428</f>
        <v>381.57</v>
      </c>
      <c r="H428" s="96">
        <f t="shared" si="50"/>
        <v>5723.55</v>
      </c>
      <c r="I428" s="168"/>
    </row>
    <row r="429" spans="1:9" ht="14.5">
      <c r="A429" s="398" t="s">
        <v>10609</v>
      </c>
      <c r="B429" s="1586" t="s">
        <v>2912</v>
      </c>
      <c r="C429" s="643">
        <v>3.56</v>
      </c>
      <c r="D429" s="1556">
        <v>15</v>
      </c>
      <c r="E429" s="530">
        <v>33.18</v>
      </c>
      <c r="F429" s="471">
        <f t="shared" ref="F429:F430" si="51">ROUND(E429*(1-$F$11),2)</f>
        <v>33.18</v>
      </c>
      <c r="G429" s="691">
        <f>'Заказ, cкидки и курсы валют'!$J$23*F429</f>
        <v>381.57</v>
      </c>
      <c r="H429" s="96">
        <f>ROUND((D429)*G429,2)</f>
        <v>5723.55</v>
      </c>
      <c r="I429" s="168"/>
    </row>
    <row r="430" spans="1:9" ht="15" thickBot="1">
      <c r="A430" s="778" t="s">
        <v>10610</v>
      </c>
      <c r="B430" s="1937" t="s">
        <v>115</v>
      </c>
      <c r="C430" s="1937">
        <v>4.45</v>
      </c>
      <c r="D430" s="1613">
        <v>15</v>
      </c>
      <c r="E430" s="530">
        <v>33.18</v>
      </c>
      <c r="F430" s="775">
        <f t="shared" si="51"/>
        <v>33.18</v>
      </c>
      <c r="G430" s="776">
        <f>'Заказ, cкидки и курсы валют'!$J$23*F430</f>
        <v>381.57</v>
      </c>
      <c r="H430" s="142">
        <f t="shared" ref="H430" si="52">ROUND((D430)*G430,2)</f>
        <v>5723.55</v>
      </c>
      <c r="I430" s="170"/>
    </row>
    <row r="431" spans="1:9" ht="13.5" thickBot="1"/>
    <row r="432" spans="1:9" ht="18">
      <c r="A432" s="1934"/>
      <c r="B432" s="1910" t="s">
        <v>496</v>
      </c>
      <c r="C432" s="1962"/>
      <c r="D432" s="69"/>
      <c r="E432" s="460"/>
      <c r="F432" s="461"/>
      <c r="G432" s="688"/>
      <c r="H432" s="128"/>
      <c r="I432" s="68"/>
    </row>
    <row r="433" spans="1:10" ht="18">
      <c r="A433" s="1935"/>
      <c r="B433" s="1912" t="s">
        <v>10596</v>
      </c>
      <c r="C433" s="1475"/>
      <c r="D433" s="131"/>
      <c r="E433" s="462"/>
      <c r="F433" s="426"/>
      <c r="G433" s="266"/>
      <c r="H433" s="16"/>
      <c r="I433" s="132"/>
    </row>
    <row r="434" spans="1:10">
      <c r="A434" s="1935"/>
      <c r="B434" s="1475"/>
      <c r="C434" s="1475"/>
      <c r="D434" s="70"/>
      <c r="E434" s="464"/>
      <c r="F434" s="465"/>
      <c r="G434" s="689"/>
      <c r="H434" s="16"/>
      <c r="I434" s="132"/>
    </row>
    <row r="435" spans="1:10">
      <c r="A435" s="1935"/>
      <c r="B435" s="1475"/>
      <c r="C435" s="1475"/>
      <c r="D435" s="70"/>
      <c r="E435" s="464"/>
      <c r="F435" s="465"/>
      <c r="G435" s="689"/>
      <c r="H435" s="16"/>
      <c r="I435" s="132"/>
    </row>
    <row r="436" spans="1:10">
      <c r="A436" s="1935"/>
      <c r="B436" s="1475"/>
      <c r="C436" s="1475"/>
      <c r="D436" s="70"/>
      <c r="E436" s="464"/>
      <c r="F436" s="465"/>
      <c r="G436" s="689"/>
      <c r="H436" s="16"/>
      <c r="I436" s="132"/>
    </row>
    <row r="437" spans="1:10" ht="13.5" customHeight="1" thickBot="1">
      <c r="A437" s="1918" t="s">
        <v>6697</v>
      </c>
      <c r="B437" s="1919"/>
      <c r="C437" s="1931"/>
      <c r="D437" s="72"/>
      <c r="E437" s="466"/>
      <c r="F437" s="467"/>
      <c r="G437" s="690"/>
      <c r="H437" s="136"/>
      <c r="I437" s="137"/>
    </row>
    <row r="438" spans="1:10" ht="53.25" customHeight="1">
      <c r="A438" s="1923" t="s">
        <v>1013</v>
      </c>
      <c r="B438" s="2239" t="s">
        <v>1014</v>
      </c>
      <c r="C438" s="2285" t="s">
        <v>665</v>
      </c>
      <c r="D438" s="153" t="s">
        <v>2923</v>
      </c>
      <c r="E438" s="468" t="s">
        <v>10277</v>
      </c>
      <c r="F438" s="479" t="s">
        <v>2578</v>
      </c>
      <c r="G438" s="967" t="s">
        <v>8383</v>
      </c>
      <c r="H438" s="327" t="s">
        <v>493</v>
      </c>
      <c r="I438" s="384" t="s">
        <v>4003</v>
      </c>
    </row>
    <row r="439" spans="1:10" ht="13.5" customHeight="1" thickBot="1">
      <c r="A439" s="1924"/>
      <c r="B439" s="2240"/>
      <c r="C439" s="2286" t="s">
        <v>3419</v>
      </c>
      <c r="D439" s="374" t="s">
        <v>8384</v>
      </c>
      <c r="E439" s="470" t="s">
        <v>264</v>
      </c>
      <c r="F439" s="475">
        <f>'Заказ, cкидки и курсы валют'!$I$12</f>
        <v>0</v>
      </c>
      <c r="G439" s="764"/>
      <c r="H439" s="358"/>
      <c r="I439" s="415"/>
    </row>
    <row r="440" spans="1:10" ht="13.5" customHeight="1">
      <c r="A440" s="915" t="s">
        <v>11515</v>
      </c>
      <c r="B440" s="1936" t="s">
        <v>121</v>
      </c>
      <c r="C440" s="1936">
        <v>1.1499999999999999</v>
      </c>
      <c r="D440" s="1608">
        <v>1</v>
      </c>
      <c r="E440" s="1549">
        <f>E420*1.2</f>
        <v>39.815999999999995</v>
      </c>
      <c r="F440" s="1550">
        <f t="shared" ref="F440" si="53">ROUND(E440*(1-$F$11),2)</f>
        <v>39.82</v>
      </c>
      <c r="G440" s="1331">
        <f>'Заказ, cкидки и курсы валют'!$J$23*F440</f>
        <v>457.93</v>
      </c>
      <c r="H440" s="1025">
        <f>ROUND((D440)*G440,2)</f>
        <v>457.93</v>
      </c>
      <c r="I440" s="868"/>
      <c r="J440" s="1338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549.52</v>
      </c>
    </row>
    <row r="441" spans="1:10" ht="13.5" customHeight="1">
      <c r="A441" s="398" t="s">
        <v>11516</v>
      </c>
      <c r="B441" s="1586" t="s">
        <v>122</v>
      </c>
      <c r="C441" s="643">
        <v>1.22</v>
      </c>
      <c r="D441" s="1556">
        <v>1</v>
      </c>
      <c r="E441" s="1546">
        <f t="shared" ref="E441:E450" si="54">E421*1.2</f>
        <v>39.815999999999995</v>
      </c>
      <c r="F441" s="752">
        <f t="shared" ref="F441:F450" si="55">ROUND(E441*(1-$F$11),2)</f>
        <v>39.82</v>
      </c>
      <c r="G441" s="695">
        <f>'Заказ, cкидки и курсы валют'!$J$23*F441</f>
        <v>457.93</v>
      </c>
      <c r="H441" s="400">
        <f t="shared" ref="H441:H450" si="56">ROUND((D441)*G441,2)</f>
        <v>457.93</v>
      </c>
      <c r="I441" s="1029"/>
      <c r="J441" s="1338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549.52</v>
      </c>
    </row>
    <row r="442" spans="1:10" ht="13.5" customHeight="1">
      <c r="A442" s="398" t="s">
        <v>11517</v>
      </c>
      <c r="B442" s="1586" t="s">
        <v>123</v>
      </c>
      <c r="C442" s="643">
        <v>1.33</v>
      </c>
      <c r="D442" s="1556">
        <v>1</v>
      </c>
      <c r="E442" s="1546">
        <f t="shared" si="54"/>
        <v>39.815999999999995</v>
      </c>
      <c r="F442" s="752">
        <f t="shared" si="55"/>
        <v>39.82</v>
      </c>
      <c r="G442" s="695">
        <f>'Заказ, cкидки и курсы валют'!$J$23*F442</f>
        <v>457.93</v>
      </c>
      <c r="H442" s="400">
        <f t="shared" si="56"/>
        <v>457.93</v>
      </c>
      <c r="I442" s="1029"/>
      <c r="J442" s="1338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549.52</v>
      </c>
    </row>
    <row r="443" spans="1:10" ht="13.5" customHeight="1">
      <c r="A443" s="398" t="s">
        <v>11518</v>
      </c>
      <c r="B443" s="1586" t="s">
        <v>124</v>
      </c>
      <c r="C443" s="643">
        <v>1.44</v>
      </c>
      <c r="D443" s="1556">
        <v>1</v>
      </c>
      <c r="E443" s="1546">
        <f t="shared" si="54"/>
        <v>39.815999999999995</v>
      </c>
      <c r="F443" s="752">
        <f t="shared" si="55"/>
        <v>39.82</v>
      </c>
      <c r="G443" s="695">
        <f>'Заказ, cкидки и курсы валют'!$J$23*F443</f>
        <v>457.93</v>
      </c>
      <c r="H443" s="400">
        <f t="shared" si="56"/>
        <v>457.93</v>
      </c>
      <c r="I443" s="1029"/>
      <c r="J443" s="1338">
        <f>ROUND(IF(H443&lt;'Заказ, cкидки и курсы валют'!$B$39,H443*0.54*100/(100-'Заказ, cкидки и курсы валют'!$C$39),IF(H443&lt;'Заказ, cкидки и курсы валют'!$B$40,H443*0.54*100/(100-'Заказ, cкидки и курсы валют'!$C$40),IF(H443&lt;'Заказ, cкидки и курсы валют'!$B$41,H443*0.54*100/(100-'Заказ, cкидки и курсы валют'!$C$41),IF(H443&lt;'Заказ, cкидки и курсы валют'!$B$42,H443*0.54*100/(100-'Заказ, cкидки и курсы валют'!$C$42),IF(H443&lt;'Заказ, cкидки и курсы валют'!$B$43,H443*0.54*100/(100-'Заказ, cкидки и курсы валют'!$C$43),H443))))),2)</f>
        <v>549.52</v>
      </c>
    </row>
    <row r="444" spans="1:10" ht="13.5" customHeight="1">
      <c r="A444" s="398" t="s">
        <v>11519</v>
      </c>
      <c r="B444" s="1586" t="s">
        <v>125</v>
      </c>
      <c r="C444" s="643">
        <v>1.8</v>
      </c>
      <c r="D444" s="1556">
        <v>1</v>
      </c>
      <c r="E444" s="1546">
        <f t="shared" si="54"/>
        <v>39.815999999999995</v>
      </c>
      <c r="F444" s="752">
        <f t="shared" si="55"/>
        <v>39.82</v>
      </c>
      <c r="G444" s="695">
        <f>'Заказ, cкидки и курсы валют'!$J$23*F444</f>
        <v>457.93</v>
      </c>
      <c r="H444" s="400">
        <f t="shared" si="56"/>
        <v>457.93</v>
      </c>
      <c r="I444" s="1029"/>
      <c r="J444" s="1338">
        <f>ROUND(IF(H444&lt;'Заказ, cкидки и курсы валют'!$B$39,H444*0.54*100/(100-'Заказ, cкидки и курсы валют'!$C$39),IF(H444&lt;'Заказ, cкидки и курсы валют'!$B$40,H444*0.54*100/(100-'Заказ, cкидки и курсы валют'!$C$40),IF(H444&lt;'Заказ, cкидки и курсы валют'!$B$41,H444*0.54*100/(100-'Заказ, cкидки и курсы валют'!$C$41),IF(H444&lt;'Заказ, cкидки и курсы валют'!$B$42,H444*0.54*100/(100-'Заказ, cкидки и курсы валют'!$C$42),IF(H444&lt;'Заказ, cкидки и курсы валют'!$B$43,H444*0.54*100/(100-'Заказ, cкидки и курсы валют'!$C$43),H444))))),2)</f>
        <v>549.52</v>
      </c>
    </row>
    <row r="445" spans="1:10" ht="13.5" customHeight="1">
      <c r="A445" s="398" t="s">
        <v>11520</v>
      </c>
      <c r="B445" s="1586" t="s">
        <v>126</v>
      </c>
      <c r="C445" s="644">
        <v>2.19</v>
      </c>
      <c r="D445" s="1556">
        <v>1</v>
      </c>
      <c r="E445" s="1546">
        <f t="shared" si="54"/>
        <v>39.815999999999995</v>
      </c>
      <c r="F445" s="752">
        <f t="shared" si="55"/>
        <v>39.82</v>
      </c>
      <c r="G445" s="695">
        <f>'Заказ, cкидки и курсы валют'!$J$23*F445</f>
        <v>457.93</v>
      </c>
      <c r="H445" s="400">
        <f t="shared" si="56"/>
        <v>457.93</v>
      </c>
      <c r="I445" s="1029"/>
      <c r="J445" s="1338">
        <f>ROUND(IF(H445&lt;'Заказ, cкидки и курсы валют'!$B$39,H445*0.54*100/(100-'Заказ, cкидки и курсы валют'!$C$39),IF(H445&lt;'Заказ, cкидки и курсы валют'!$B$40,H445*0.54*100/(100-'Заказ, cкидки и курсы валют'!$C$40),IF(H445&lt;'Заказ, cкидки и курсы валют'!$B$41,H445*0.54*100/(100-'Заказ, cкидки и курсы валют'!$C$41),IF(H445&lt;'Заказ, cкидки и курсы валют'!$B$42,H445*0.54*100/(100-'Заказ, cкидки и курсы валют'!$C$42),IF(H445&lt;'Заказ, cкидки и курсы валют'!$B$43,H445*0.54*100/(100-'Заказ, cкидки и курсы валют'!$C$43),H445))))),2)</f>
        <v>549.52</v>
      </c>
    </row>
    <row r="446" spans="1:10" ht="13.5" customHeight="1">
      <c r="A446" s="493" t="s">
        <v>11521</v>
      </c>
      <c r="B446" s="1586" t="s">
        <v>3765</v>
      </c>
      <c r="C446" s="644">
        <v>2.4900000000000002</v>
      </c>
      <c r="D446" s="1556">
        <v>1</v>
      </c>
      <c r="E446" s="1546">
        <f t="shared" si="54"/>
        <v>39.815999999999995</v>
      </c>
      <c r="F446" s="752">
        <f t="shared" si="55"/>
        <v>39.82</v>
      </c>
      <c r="G446" s="695">
        <f>'Заказ, cкидки и курсы валют'!$J$23*F446</f>
        <v>457.93</v>
      </c>
      <c r="H446" s="400">
        <f t="shared" si="56"/>
        <v>457.93</v>
      </c>
      <c r="I446" s="1029"/>
      <c r="J446" s="1338">
        <f>ROUND(IF(H446&lt;'Заказ, cкидки и курсы валют'!$B$39,H446*0.54*100/(100-'Заказ, cкидки и курсы валют'!$C$39),IF(H446&lt;'Заказ, cкидки и курсы валют'!$B$40,H446*0.54*100/(100-'Заказ, cкидки и курсы валют'!$C$40),IF(H446&lt;'Заказ, cкидки и курсы валют'!$B$41,H446*0.54*100/(100-'Заказ, cкидки и курсы валют'!$C$41),IF(H446&lt;'Заказ, cкидки и курсы валют'!$B$42,H446*0.54*100/(100-'Заказ, cкидки и курсы валют'!$C$42),IF(H446&lt;'Заказ, cкидки и курсы валют'!$B$43,H446*0.54*100/(100-'Заказ, cкидки и курсы валют'!$C$43),H446))))),2)</f>
        <v>549.52</v>
      </c>
    </row>
    <row r="447" spans="1:10" ht="13.5" customHeight="1">
      <c r="A447" s="398" t="s">
        <v>11522</v>
      </c>
      <c r="B447" s="1586" t="s">
        <v>127</v>
      </c>
      <c r="C447" s="644">
        <v>2.64</v>
      </c>
      <c r="D447" s="1556">
        <v>1</v>
      </c>
      <c r="E447" s="1546">
        <f t="shared" si="54"/>
        <v>39.815999999999995</v>
      </c>
      <c r="F447" s="752">
        <f t="shared" si="55"/>
        <v>39.82</v>
      </c>
      <c r="G447" s="695">
        <f>'Заказ, cкидки и курсы валют'!$J$23*F447</f>
        <v>457.93</v>
      </c>
      <c r="H447" s="400">
        <f t="shared" si="56"/>
        <v>457.93</v>
      </c>
      <c r="I447" s="1029"/>
      <c r="J447" s="1338">
        <f>ROUND(IF(H447&lt;'Заказ, cкидки и курсы валют'!$B$39,H447*0.54*100/(100-'Заказ, cкидки и курсы валют'!$C$39),IF(H447&lt;'Заказ, cкидки и курсы валют'!$B$40,H447*0.54*100/(100-'Заказ, cкидки и курсы валют'!$C$40),IF(H447&lt;'Заказ, cкидки и курсы валют'!$B$41,H447*0.54*100/(100-'Заказ, cкидки и курсы валют'!$C$41),IF(H447&lt;'Заказ, cкидки и курсы валют'!$B$42,H447*0.54*100/(100-'Заказ, cкидки и курсы валют'!$C$42),IF(H447&lt;'Заказ, cкидки и курсы валют'!$B$43,H447*0.54*100/(100-'Заказ, cкидки и курсы валют'!$C$43),H447))))),2)</f>
        <v>549.52</v>
      </c>
    </row>
    <row r="448" spans="1:10" ht="13.5" customHeight="1">
      <c r="A448" s="398" t="s">
        <v>11523</v>
      </c>
      <c r="B448" s="1586" t="s">
        <v>128</v>
      </c>
      <c r="C448" s="644">
        <v>3.23</v>
      </c>
      <c r="D448" s="1556">
        <v>1</v>
      </c>
      <c r="E448" s="1546">
        <f t="shared" si="54"/>
        <v>39.815999999999995</v>
      </c>
      <c r="F448" s="752">
        <f t="shared" si="55"/>
        <v>39.82</v>
      </c>
      <c r="G448" s="695">
        <f>'Заказ, cкидки и курсы валют'!$J$23*F448</f>
        <v>457.93</v>
      </c>
      <c r="H448" s="400">
        <f t="shared" si="56"/>
        <v>457.93</v>
      </c>
      <c r="I448" s="1029"/>
      <c r="J448" s="1338">
        <f>ROUND(IF(H448&lt;'Заказ, cкидки и курсы валют'!$B$39,H448*0.54*100/(100-'Заказ, cкидки и курсы валют'!$C$39),IF(H448&lt;'Заказ, cкидки и курсы валют'!$B$40,H448*0.54*100/(100-'Заказ, cкидки и курсы валют'!$C$40),IF(H448&lt;'Заказ, cкидки и курсы валют'!$B$41,H448*0.54*100/(100-'Заказ, cкидки и курсы валют'!$C$41),IF(H448&lt;'Заказ, cкидки и курсы валют'!$B$42,H448*0.54*100/(100-'Заказ, cкидки и курсы валют'!$C$42),IF(H448&lt;'Заказ, cкидки и курсы валют'!$B$43,H448*0.54*100/(100-'Заказ, cкидки и курсы валют'!$C$43),H448))))),2)</f>
        <v>549.52</v>
      </c>
    </row>
    <row r="449" spans="1:10" ht="13.5" customHeight="1">
      <c r="A449" s="398" t="s">
        <v>11524</v>
      </c>
      <c r="B449" s="1586" t="s">
        <v>2912</v>
      </c>
      <c r="C449" s="643">
        <v>3.56</v>
      </c>
      <c r="D449" s="1556">
        <v>1</v>
      </c>
      <c r="E449" s="1546">
        <f t="shared" si="54"/>
        <v>39.815999999999995</v>
      </c>
      <c r="F449" s="752">
        <f t="shared" si="55"/>
        <v>39.82</v>
      </c>
      <c r="G449" s="695">
        <f>'Заказ, cкидки и курсы валют'!$J$23*F449</f>
        <v>457.93</v>
      </c>
      <c r="H449" s="400">
        <f t="shared" si="56"/>
        <v>457.93</v>
      </c>
      <c r="I449" s="1029"/>
      <c r="J449" s="1338">
        <f>ROUND(IF(H449&lt;'Заказ, cкидки и курсы валют'!$B$39,H449*0.54*100/(100-'Заказ, cкидки и курсы валют'!$C$39),IF(H449&lt;'Заказ, cкидки и курсы валют'!$B$40,H449*0.54*100/(100-'Заказ, cкидки и курсы валют'!$C$40),IF(H449&lt;'Заказ, cкидки и курсы валют'!$B$41,H449*0.54*100/(100-'Заказ, cкидки и курсы валют'!$C$41),IF(H449&lt;'Заказ, cкидки и курсы валют'!$B$42,H449*0.54*100/(100-'Заказ, cкидки и курсы валют'!$C$42),IF(H449&lt;'Заказ, cкидки и курсы валют'!$B$43,H449*0.54*100/(100-'Заказ, cкидки и курсы валют'!$C$43),H449))))),2)</f>
        <v>549.52</v>
      </c>
    </row>
    <row r="450" spans="1:10" ht="13.5" customHeight="1" thickBot="1">
      <c r="A450" s="778" t="s">
        <v>11525</v>
      </c>
      <c r="B450" s="1937" t="s">
        <v>115</v>
      </c>
      <c r="C450" s="1937">
        <v>4.45</v>
      </c>
      <c r="D450" s="1613">
        <v>1</v>
      </c>
      <c r="E450" s="1552">
        <f t="shared" si="54"/>
        <v>39.815999999999995</v>
      </c>
      <c r="F450" s="1553">
        <f t="shared" si="55"/>
        <v>39.82</v>
      </c>
      <c r="G450" s="1011">
        <f>'Заказ, cкидки и курсы валют'!$J$23*F450</f>
        <v>457.93</v>
      </c>
      <c r="H450" s="1012">
        <f t="shared" si="56"/>
        <v>457.93</v>
      </c>
      <c r="I450" s="869"/>
      <c r="J450" s="1338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549.52</v>
      </c>
    </row>
    <row r="451" spans="1:10" ht="13.5" customHeight="1" thickBot="1"/>
    <row r="452" spans="1:10" ht="13.5" customHeight="1">
      <c r="A452" s="1934"/>
      <c r="B452" s="1910" t="s">
        <v>496</v>
      </c>
      <c r="C452" s="1962"/>
      <c r="D452" s="69"/>
      <c r="E452" s="460"/>
      <c r="F452" s="461"/>
      <c r="G452" s="688"/>
      <c r="H452" s="128"/>
      <c r="I452" s="68"/>
    </row>
    <row r="453" spans="1:10" ht="47.25" customHeight="1">
      <c r="A453" s="1935"/>
      <c r="B453" s="1912" t="s">
        <v>3068</v>
      </c>
      <c r="C453" s="1475"/>
      <c r="D453" s="131"/>
      <c r="E453" s="462"/>
      <c r="F453" s="426"/>
      <c r="G453" s="266"/>
      <c r="H453" s="16"/>
      <c r="I453" s="132"/>
    </row>
    <row r="454" spans="1:10" ht="45.25" customHeight="1">
      <c r="A454" s="1935"/>
      <c r="B454" s="1475"/>
      <c r="C454" s="1475"/>
      <c r="D454" s="70"/>
      <c r="E454" s="464"/>
      <c r="F454" s="465"/>
      <c r="G454" s="689"/>
      <c r="H454" s="16"/>
      <c r="I454" s="132"/>
    </row>
    <row r="455" spans="1:10" ht="13.5" customHeight="1">
      <c r="A455" s="1935"/>
      <c r="B455" s="1475"/>
      <c r="C455" s="1475"/>
      <c r="D455" s="70"/>
      <c r="E455" s="464"/>
      <c r="F455" s="465"/>
      <c r="G455" s="689"/>
      <c r="H455" s="16"/>
      <c r="I455" s="132"/>
    </row>
    <row r="456" spans="1:10" ht="13.5" customHeight="1">
      <c r="A456" s="1935"/>
      <c r="B456" s="1475"/>
      <c r="C456" s="1475"/>
      <c r="D456" s="70"/>
      <c r="E456" s="464"/>
      <c r="F456" s="465"/>
      <c r="G456" s="689"/>
      <c r="H456" s="16"/>
      <c r="I456" s="132"/>
    </row>
    <row r="457" spans="1:10" ht="13.5" customHeight="1" thickBot="1">
      <c r="A457" s="1913" t="s">
        <v>6698</v>
      </c>
      <c r="B457" s="1931"/>
      <c r="C457" s="1931"/>
      <c r="D457" s="72"/>
      <c r="E457" s="466"/>
      <c r="F457" s="467"/>
      <c r="G457" s="690"/>
      <c r="H457" s="136"/>
      <c r="I457" s="137"/>
    </row>
    <row r="458" spans="1:10" ht="48.75" customHeight="1">
      <c r="A458" s="1923" t="s">
        <v>1013</v>
      </c>
      <c r="B458" s="2239" t="s">
        <v>1014</v>
      </c>
      <c r="C458" s="2285" t="s">
        <v>665</v>
      </c>
      <c r="D458" s="153" t="s">
        <v>2923</v>
      </c>
      <c r="E458" s="914" t="s">
        <v>10276</v>
      </c>
      <c r="F458" s="479" t="s">
        <v>2578</v>
      </c>
      <c r="G458" s="967" t="s">
        <v>2427</v>
      </c>
      <c r="H458" s="327" t="s">
        <v>493</v>
      </c>
      <c r="I458" s="384" t="s">
        <v>4003</v>
      </c>
    </row>
    <row r="459" spans="1:10" ht="13.5" customHeight="1" thickBot="1">
      <c r="A459" s="1924"/>
      <c r="B459" s="2240"/>
      <c r="C459" s="2286" t="s">
        <v>3419</v>
      </c>
      <c r="D459" s="313" t="s">
        <v>2428</v>
      </c>
      <c r="E459" s="470" t="s">
        <v>264</v>
      </c>
      <c r="F459" s="475">
        <f>'Заказ, cкидки и курсы валют'!$I$12</f>
        <v>0</v>
      </c>
      <c r="G459" s="693"/>
      <c r="H459" s="264"/>
      <c r="I459" s="415"/>
    </row>
    <row r="460" spans="1:10" ht="13.5" customHeight="1">
      <c r="A460" s="915" t="s">
        <v>4177</v>
      </c>
      <c r="B460" s="800" t="s">
        <v>121</v>
      </c>
      <c r="C460" s="2290">
        <v>1.1399999999999999</v>
      </c>
      <c r="D460" s="1621">
        <v>15000</v>
      </c>
      <c r="E460" s="530">
        <v>44.3</v>
      </c>
      <c r="F460" s="779">
        <f>ROUND(E460*(1-$F$11),2)</f>
        <v>44.3</v>
      </c>
      <c r="G460" s="780">
        <f>'Заказ, cкидки и курсы валют'!$J$23*F460</f>
        <v>509.45</v>
      </c>
      <c r="H460" s="310">
        <f>ROUND((D460/1000)*G460,2)</f>
        <v>7641.75</v>
      </c>
      <c r="I460" s="263"/>
    </row>
    <row r="461" spans="1:10" ht="13.5" customHeight="1">
      <c r="A461" s="398" t="s">
        <v>4178</v>
      </c>
      <c r="B461" s="2116" t="s">
        <v>122</v>
      </c>
      <c r="C461" s="2287">
        <v>1.1399999999999999</v>
      </c>
      <c r="D461" s="2280">
        <v>12500</v>
      </c>
      <c r="E461" s="530">
        <v>43.69</v>
      </c>
      <c r="F461" s="2104">
        <f t="shared" ref="F461:F470" si="57">ROUND(E461*(1-$F$11),2)</f>
        <v>43.69</v>
      </c>
      <c r="G461" s="2105">
        <f>'Заказ, cкидки и курсы валют'!$J$23*F461</f>
        <v>502.43499999999995</v>
      </c>
      <c r="H461" s="2107">
        <f t="shared" ref="H461:H470" si="58">ROUND((D461/1000)*G461,2)</f>
        <v>6280.44</v>
      </c>
      <c r="I461" s="2091"/>
    </row>
    <row r="462" spans="1:10" ht="13.5" customHeight="1">
      <c r="A462" s="398" t="s">
        <v>4179</v>
      </c>
      <c r="B462" s="2116" t="s">
        <v>123</v>
      </c>
      <c r="C462" s="2287">
        <v>1.2749999999999999</v>
      </c>
      <c r="D462" s="2280">
        <v>12000</v>
      </c>
      <c r="E462" s="530">
        <v>48.4</v>
      </c>
      <c r="F462" s="2104">
        <f t="shared" si="57"/>
        <v>48.4</v>
      </c>
      <c r="G462" s="2105">
        <f>'Заказ, cкидки и курсы валют'!$J$23*F462</f>
        <v>556.6</v>
      </c>
      <c r="H462" s="2107">
        <f t="shared" si="58"/>
        <v>6679.2</v>
      </c>
      <c r="I462" s="2091"/>
    </row>
    <row r="463" spans="1:10" ht="13.5" customHeight="1">
      <c r="A463" s="398" t="s">
        <v>4180</v>
      </c>
      <c r="B463" s="2116" t="s">
        <v>124</v>
      </c>
      <c r="C463" s="2287">
        <v>1.4</v>
      </c>
      <c r="D463" s="2280">
        <v>10000</v>
      </c>
      <c r="E463" s="530">
        <v>54.17</v>
      </c>
      <c r="F463" s="2104">
        <f t="shared" si="57"/>
        <v>54.17</v>
      </c>
      <c r="G463" s="2105">
        <f>'Заказ, cкидки и курсы валют'!$J$23*F463</f>
        <v>622.95500000000004</v>
      </c>
      <c r="H463" s="2107">
        <f t="shared" si="58"/>
        <v>6229.55</v>
      </c>
      <c r="I463" s="2091"/>
    </row>
    <row r="464" spans="1:10" ht="13.5" customHeight="1">
      <c r="A464" s="398" t="s">
        <v>4181</v>
      </c>
      <c r="B464" s="2116" t="s">
        <v>125</v>
      </c>
      <c r="C464" s="2287">
        <v>1.7</v>
      </c>
      <c r="D464" s="2280">
        <v>8000</v>
      </c>
      <c r="E464" s="530">
        <v>65.22</v>
      </c>
      <c r="F464" s="2104">
        <f t="shared" si="57"/>
        <v>65.22</v>
      </c>
      <c r="G464" s="2105">
        <f>'Заказ, cкидки и курсы валют'!$J$23*F464</f>
        <v>750.03</v>
      </c>
      <c r="H464" s="2107">
        <f t="shared" si="58"/>
        <v>6000.24</v>
      </c>
      <c r="I464" s="2091"/>
    </row>
    <row r="465" spans="1:10" ht="13.5" customHeight="1">
      <c r="A465" s="398" t="s">
        <v>4182</v>
      </c>
      <c r="B465" s="2116" t="s">
        <v>126</v>
      </c>
      <c r="C465" s="2250">
        <v>2.0499999999999998</v>
      </c>
      <c r="D465" s="2280">
        <v>6000</v>
      </c>
      <c r="E465" s="530">
        <v>74.02</v>
      </c>
      <c r="F465" s="2104">
        <f t="shared" si="57"/>
        <v>74.02</v>
      </c>
      <c r="G465" s="2105">
        <f>'Заказ, cкидки и курсы валют'!$J$23*F465</f>
        <v>851.2299999999999</v>
      </c>
      <c r="H465" s="2107">
        <f t="shared" si="58"/>
        <v>5107.38</v>
      </c>
      <c r="I465" s="2091"/>
    </row>
    <row r="466" spans="1:10" ht="13.5" customHeight="1">
      <c r="A466" s="398" t="s">
        <v>682</v>
      </c>
      <c r="B466" s="2116" t="s">
        <v>3765</v>
      </c>
      <c r="C466" s="2250">
        <v>2.58</v>
      </c>
      <c r="D466" s="2117">
        <v>5000</v>
      </c>
      <c r="E466" s="530">
        <v>88.28</v>
      </c>
      <c r="F466" s="2104">
        <f t="shared" si="57"/>
        <v>88.28</v>
      </c>
      <c r="G466" s="2105">
        <f>'Заказ, cкидки и курсы валют'!$J$23*F466</f>
        <v>1015.22</v>
      </c>
      <c r="H466" s="2107">
        <f t="shared" si="58"/>
        <v>5076.1000000000004</v>
      </c>
      <c r="I466" s="2118"/>
    </row>
    <row r="467" spans="1:10" ht="13.5" customHeight="1">
      <c r="A467" s="398" t="s">
        <v>4183</v>
      </c>
      <c r="B467" s="2116" t="s">
        <v>127</v>
      </c>
      <c r="C467" s="2287">
        <v>2.52</v>
      </c>
      <c r="D467" s="2280">
        <v>5000</v>
      </c>
      <c r="E467" s="530">
        <v>95.89</v>
      </c>
      <c r="F467" s="2104">
        <f t="shared" si="57"/>
        <v>95.89</v>
      </c>
      <c r="G467" s="2105">
        <f>'Заказ, cкидки и курсы валют'!$J$23*F467</f>
        <v>1102.7349999999999</v>
      </c>
      <c r="H467" s="2107">
        <f t="shared" si="58"/>
        <v>5513.68</v>
      </c>
      <c r="I467" s="2091"/>
    </row>
    <row r="468" spans="1:10" ht="13.5" customHeight="1">
      <c r="A468" s="398" t="s">
        <v>4184</v>
      </c>
      <c r="B468" s="2116" t="s">
        <v>128</v>
      </c>
      <c r="C468" s="2287">
        <v>3.09</v>
      </c>
      <c r="D468" s="2280">
        <v>3500</v>
      </c>
      <c r="E468" s="530">
        <v>117.12</v>
      </c>
      <c r="F468" s="2104">
        <f t="shared" si="57"/>
        <v>117.12</v>
      </c>
      <c r="G468" s="2105">
        <f>'Заказ, cкидки и курсы валют'!$J$23*F468</f>
        <v>1346.88</v>
      </c>
      <c r="H468" s="2107">
        <f t="shared" si="58"/>
        <v>4714.08</v>
      </c>
      <c r="I468" s="2091"/>
    </row>
    <row r="469" spans="1:10" ht="13.5" customHeight="1">
      <c r="A469" s="398" t="s">
        <v>4185</v>
      </c>
      <c r="B469" s="2116" t="s">
        <v>2912</v>
      </c>
      <c r="C469" s="2287">
        <v>3.54</v>
      </c>
      <c r="D469" s="2280">
        <v>3000</v>
      </c>
      <c r="E469" s="530">
        <v>118.59</v>
      </c>
      <c r="F469" s="2104">
        <f t="shared" si="57"/>
        <v>118.59</v>
      </c>
      <c r="G469" s="2105">
        <f>'Заказ, cкидки и курсы валют'!$J$23*F469</f>
        <v>1363.7850000000001</v>
      </c>
      <c r="H469" s="2107">
        <f t="shared" si="58"/>
        <v>4091.36</v>
      </c>
      <c r="I469" s="2091"/>
    </row>
    <row r="470" spans="1:10" ht="13.5" customHeight="1" thickBot="1">
      <c r="A470" s="778" t="s">
        <v>4186</v>
      </c>
      <c r="B470" s="777" t="s">
        <v>115</v>
      </c>
      <c r="C470" s="2291">
        <v>4.3600000000000003</v>
      </c>
      <c r="D470" s="173">
        <v>2500</v>
      </c>
      <c r="E470" s="530">
        <v>166.34</v>
      </c>
      <c r="F470" s="775">
        <f t="shared" si="57"/>
        <v>166.34</v>
      </c>
      <c r="G470" s="776">
        <f>'Заказ, cкидки и курсы валют'!$J$23*F470</f>
        <v>1912.91</v>
      </c>
      <c r="H470" s="142">
        <f t="shared" si="58"/>
        <v>4782.28</v>
      </c>
      <c r="I470" s="170"/>
    </row>
    <row r="471" spans="1:10" ht="15" customHeight="1" thickBot="1">
      <c r="A471" s="1939"/>
      <c r="B471" s="1471"/>
      <c r="D471" s="33"/>
      <c r="E471" s="480"/>
      <c r="F471" s="480"/>
      <c r="G471" s="696"/>
    </row>
    <row r="472" spans="1:10" ht="13.5" customHeight="1">
      <c r="A472" s="1934"/>
      <c r="B472" s="1910" t="s">
        <v>496</v>
      </c>
      <c r="C472" s="1962"/>
      <c r="D472" s="69"/>
      <c r="E472" s="460"/>
      <c r="F472" s="461"/>
      <c r="G472" s="688"/>
      <c r="H472" s="128"/>
      <c r="I472" s="68"/>
    </row>
    <row r="473" spans="1:10" ht="13.5" customHeight="1">
      <c r="A473" s="1935"/>
      <c r="B473" s="1912" t="s">
        <v>3068</v>
      </c>
      <c r="C473" s="1475"/>
      <c r="D473" s="131"/>
      <c r="E473" s="462"/>
      <c r="F473" s="426"/>
      <c r="G473" s="266"/>
      <c r="H473" s="16"/>
      <c r="I473" s="132"/>
    </row>
    <row r="474" spans="1:10" ht="30.75" customHeight="1">
      <c r="A474" s="1935"/>
      <c r="B474" s="1475"/>
      <c r="C474" s="1475"/>
      <c r="D474" s="70"/>
      <c r="E474" s="464"/>
      <c r="F474" s="465"/>
      <c r="G474" s="689"/>
      <c r="H474" s="16"/>
      <c r="I474" s="132"/>
    </row>
    <row r="475" spans="1:10" ht="13.5" customHeight="1">
      <c r="A475" s="1935"/>
      <c r="B475" s="1475"/>
      <c r="C475" s="1475"/>
      <c r="D475" s="70"/>
      <c r="E475" s="464"/>
      <c r="F475" s="465"/>
      <c r="G475" s="689"/>
      <c r="H475" s="16"/>
      <c r="I475" s="132"/>
    </row>
    <row r="476" spans="1:10" ht="14.15" customHeight="1">
      <c r="A476" s="1935"/>
      <c r="B476" s="1475"/>
      <c r="C476" s="1475"/>
      <c r="D476" s="70"/>
      <c r="E476" s="464"/>
      <c r="F476" s="465"/>
      <c r="G476" s="689"/>
      <c r="H476" s="16"/>
      <c r="I476" s="132"/>
    </row>
    <row r="477" spans="1:10" ht="14.15" customHeight="1" thickBot="1">
      <c r="A477" s="1918" t="s">
        <v>6697</v>
      </c>
      <c r="B477" s="1919"/>
      <c r="C477" s="2289"/>
      <c r="D477" s="162"/>
      <c r="E477" s="466"/>
      <c r="F477" s="467"/>
      <c r="G477" s="690"/>
      <c r="H477" s="136"/>
      <c r="I477" s="137"/>
    </row>
    <row r="478" spans="1:10" ht="50.25" customHeight="1">
      <c r="A478" s="1923" t="s">
        <v>1013</v>
      </c>
      <c r="B478" s="2239" t="s">
        <v>1014</v>
      </c>
      <c r="C478" s="2285" t="s">
        <v>665</v>
      </c>
      <c r="D478" s="153" t="s">
        <v>2923</v>
      </c>
      <c r="E478" s="914" t="s">
        <v>10276</v>
      </c>
      <c r="F478" s="479" t="s">
        <v>2578</v>
      </c>
      <c r="G478" s="967" t="s">
        <v>2427</v>
      </c>
      <c r="H478" s="327" t="s">
        <v>493</v>
      </c>
      <c r="I478" s="384" t="s">
        <v>4003</v>
      </c>
      <c r="J478" s="327" t="s">
        <v>11229</v>
      </c>
    </row>
    <row r="479" spans="1:10" ht="14.15" customHeight="1" thickBot="1">
      <c r="A479" s="1924"/>
      <c r="B479" s="2240"/>
      <c r="C479" s="2286" t="s">
        <v>3419</v>
      </c>
      <c r="D479" s="313" t="s">
        <v>2428</v>
      </c>
      <c r="E479" s="470" t="s">
        <v>264</v>
      </c>
      <c r="F479" s="475">
        <f>'Заказ, cкидки и курсы валют'!$I$12</f>
        <v>0</v>
      </c>
      <c r="G479" s="693"/>
      <c r="H479" s="264"/>
      <c r="I479" s="415"/>
      <c r="J479" s="264"/>
    </row>
    <row r="480" spans="1:10" ht="14.15" customHeight="1" thickBot="1">
      <c r="A480" s="915" t="s">
        <v>4187</v>
      </c>
      <c r="B480" s="800" t="s">
        <v>121</v>
      </c>
      <c r="C480" s="2290">
        <v>1.1399999999999999</v>
      </c>
      <c r="D480" s="1577">
        <v>1500</v>
      </c>
      <c r="E480" s="1566">
        <f>E460*1.2</f>
        <v>53.16</v>
      </c>
      <c r="F480" s="779">
        <f>ROUND(E480*(1-$F$11),2)</f>
        <v>53.16</v>
      </c>
      <c r="G480" s="780">
        <f>H480/D480*1000</f>
        <v>611.34</v>
      </c>
      <c r="H480" s="659">
        <f>ROUND(IF('Заказ, cкидки и курсы валют'!$J$23*E480/1000*D480&lt;387,387,'Заказ, cкидки и курсы валют'!$J$23*E480/1000*D480)*(1-'Заказ, cкидки и курсы валют'!$I$12),2)</f>
        <v>917.01</v>
      </c>
      <c r="I480" s="263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990.37</v>
      </c>
    </row>
    <row r="481" spans="1:10" ht="14.15" customHeight="1" thickBot="1">
      <c r="A481" s="398" t="s">
        <v>4188</v>
      </c>
      <c r="B481" s="2116" t="s">
        <v>122</v>
      </c>
      <c r="C481" s="2287">
        <v>1.1399999999999999</v>
      </c>
      <c r="D481" s="2114">
        <v>1000</v>
      </c>
      <c r="E481" s="2103">
        <f t="shared" ref="E481:E490" si="59">E461*1.2</f>
        <v>52.427999999999997</v>
      </c>
      <c r="F481" s="2104">
        <f t="shared" ref="F481:F490" si="60">ROUND(E481*(1-$F$11),2)</f>
        <v>52.43</v>
      </c>
      <c r="G481" s="2105">
        <f t="shared" ref="G481:G490" si="61">H481/D481*1000</f>
        <v>602.91999999999996</v>
      </c>
      <c r="H481" s="659">
        <f>ROUND(IF('Заказ, cкидки и курсы валют'!$J$23*E481/1000*D481&lt;387,387,'Заказ, cкидки и курсы валют'!$J$23*E481/1000*D481)*(1-'Заказ, cкидки и курсы валют'!$I$12),2)</f>
        <v>602.91999999999996</v>
      </c>
      <c r="I481" s="2091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651.15</v>
      </c>
    </row>
    <row r="482" spans="1:10" ht="14.15" customHeight="1" thickBot="1">
      <c r="A482" s="398" t="s">
        <v>4189</v>
      </c>
      <c r="B482" s="2116" t="s">
        <v>123</v>
      </c>
      <c r="C482" s="2287">
        <v>1.2749999999999999</v>
      </c>
      <c r="D482" s="2114">
        <v>1000</v>
      </c>
      <c r="E482" s="2103">
        <f t="shared" si="59"/>
        <v>58.08</v>
      </c>
      <c r="F482" s="2104">
        <f t="shared" si="60"/>
        <v>58.08</v>
      </c>
      <c r="G482" s="2105">
        <f t="shared" si="61"/>
        <v>667.92</v>
      </c>
      <c r="H482" s="659">
        <f>ROUND(IF('Заказ, cкидки и курсы валют'!$J$23*E482/1000*D482&lt;387,387,'Заказ, cкидки и курсы валют'!$J$23*E482/1000*D482)*(1-'Заказ, cкидки и курсы валют'!$I$12),2)</f>
        <v>667.92</v>
      </c>
      <c r="I482" s="2091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721.35</v>
      </c>
    </row>
    <row r="483" spans="1:10" ht="14.15" customHeight="1" thickBot="1">
      <c r="A483" s="398" t="s">
        <v>4190</v>
      </c>
      <c r="B483" s="2116" t="s">
        <v>124</v>
      </c>
      <c r="C483" s="2287">
        <v>1.4</v>
      </c>
      <c r="D483" s="2114">
        <v>1000</v>
      </c>
      <c r="E483" s="2103">
        <f t="shared" si="59"/>
        <v>65.004000000000005</v>
      </c>
      <c r="F483" s="2104">
        <f t="shared" si="60"/>
        <v>65</v>
      </c>
      <c r="G483" s="2105">
        <f t="shared" si="61"/>
        <v>747.55</v>
      </c>
      <c r="H483" s="659">
        <f>ROUND(IF('Заказ, cкидки и курсы валют'!$J$23*E483/1000*D483&lt;387,387,'Заказ, cкидки и курсы валют'!$J$23*E483/1000*D483)*(1-'Заказ, cкидки и курсы валют'!$I$12),2)</f>
        <v>747.55</v>
      </c>
      <c r="I483" s="2091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807.35</v>
      </c>
    </row>
    <row r="484" spans="1:10" ht="14.15" customHeight="1" thickBot="1">
      <c r="A484" s="398" t="s">
        <v>4191</v>
      </c>
      <c r="B484" s="2116" t="s">
        <v>125</v>
      </c>
      <c r="C484" s="2287">
        <v>1.7</v>
      </c>
      <c r="D484" s="2114">
        <v>800</v>
      </c>
      <c r="E484" s="2103">
        <f t="shared" si="59"/>
        <v>78.263999999999996</v>
      </c>
      <c r="F484" s="2104">
        <f t="shared" si="60"/>
        <v>78.260000000000005</v>
      </c>
      <c r="G484" s="2105">
        <f t="shared" si="61"/>
        <v>900.03749999999991</v>
      </c>
      <c r="H484" s="659">
        <f>ROUND(IF('Заказ, cкидки и курсы валют'!$J$23*E484/1000*D484&lt;387,387,'Заказ, cкидки и курсы валют'!$J$23*E484/1000*D484)*(1-'Заказ, cкидки и курсы валют'!$I$12),2)</f>
        <v>720.03</v>
      </c>
      <c r="I484" s="2091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777.63</v>
      </c>
    </row>
    <row r="485" spans="1:10" ht="13.5" customHeight="1" thickBot="1">
      <c r="A485" s="398" t="s">
        <v>4192</v>
      </c>
      <c r="B485" s="2116" t="s">
        <v>126</v>
      </c>
      <c r="C485" s="2250">
        <v>2.0499999999999998</v>
      </c>
      <c r="D485" s="2114">
        <v>600</v>
      </c>
      <c r="E485" s="2103">
        <f t="shared" si="59"/>
        <v>88.823999999999998</v>
      </c>
      <c r="F485" s="2104">
        <f t="shared" si="60"/>
        <v>88.82</v>
      </c>
      <c r="G485" s="2105">
        <f t="shared" si="61"/>
        <v>1021.4833333333333</v>
      </c>
      <c r="H485" s="659">
        <f>ROUND(IF('Заказ, cкидки и курсы валют'!$J$23*E485/1000*D485&lt;387,387,'Заказ, cкидки и курсы валют'!$J$23*E485/1000*D485)*(1-'Заказ, cкидки и курсы валют'!$I$12),2)</f>
        <v>612.89</v>
      </c>
      <c r="I485" s="2091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661.92</v>
      </c>
    </row>
    <row r="486" spans="1:10" ht="13.5" customHeight="1" thickBot="1">
      <c r="A486" s="398" t="s">
        <v>4975</v>
      </c>
      <c r="B486" s="2116" t="s">
        <v>3765</v>
      </c>
      <c r="C486" s="2250">
        <v>2.58</v>
      </c>
      <c r="D486" s="2114">
        <v>600</v>
      </c>
      <c r="E486" s="2103">
        <f t="shared" si="59"/>
        <v>105.93599999999999</v>
      </c>
      <c r="F486" s="2104">
        <f t="shared" si="60"/>
        <v>105.94</v>
      </c>
      <c r="G486" s="2105">
        <f t="shared" si="61"/>
        <v>1218.2666666666669</v>
      </c>
      <c r="H486" s="659">
        <f>ROUND(IF('Заказ, cкидки и курсы валют'!$J$23*E486/1000*D486&lt;387,387,'Заказ, cкидки и курсы валют'!$J$23*E486/1000*D486)*(1-'Заказ, cкидки и курсы валют'!$I$12),2)</f>
        <v>730.96</v>
      </c>
      <c r="I486" s="2091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789.44</v>
      </c>
    </row>
    <row r="487" spans="1:10" ht="13.5" customHeight="1" thickBot="1">
      <c r="A487" s="398" t="s">
        <v>4193</v>
      </c>
      <c r="B487" s="2116" t="s">
        <v>127</v>
      </c>
      <c r="C487" s="2287">
        <v>2.52</v>
      </c>
      <c r="D487" s="2114">
        <v>500</v>
      </c>
      <c r="E487" s="2103">
        <f t="shared" si="59"/>
        <v>115.068</v>
      </c>
      <c r="F487" s="2104">
        <f t="shared" si="60"/>
        <v>115.07</v>
      </c>
      <c r="G487" s="2105">
        <f t="shared" si="61"/>
        <v>1323.28</v>
      </c>
      <c r="H487" s="659">
        <f>ROUND(IF('Заказ, cкидки и курсы валют'!$J$23*E487/1000*D487&lt;387,387,'Заказ, cкидки и курсы валют'!$J$23*E487/1000*D487)*(1-'Заказ, cкидки и курсы валют'!$I$12),2)</f>
        <v>661.64</v>
      </c>
      <c r="I487" s="2091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714.57</v>
      </c>
    </row>
    <row r="488" spans="1:10" ht="13.5" customHeight="1" thickBot="1">
      <c r="A488" s="398" t="s">
        <v>4194</v>
      </c>
      <c r="B488" s="2116" t="s">
        <v>128</v>
      </c>
      <c r="C488" s="2287">
        <v>3.09</v>
      </c>
      <c r="D488" s="2114">
        <v>350</v>
      </c>
      <c r="E488" s="2103">
        <f t="shared" si="59"/>
        <v>140.54400000000001</v>
      </c>
      <c r="F488" s="2104">
        <f t="shared" si="60"/>
        <v>140.54</v>
      </c>
      <c r="G488" s="2105">
        <f t="shared" si="61"/>
        <v>1616.257142857143</v>
      </c>
      <c r="H488" s="659">
        <f>ROUND(IF('Заказ, cкидки и курсы валют'!$J$23*E488/1000*D488&lt;387,387,'Заказ, cкидки и курсы валют'!$J$23*E488/1000*D488)*(1-'Заказ, cкидки и курсы валют'!$I$12),2)</f>
        <v>565.69000000000005</v>
      </c>
      <c r="I488" s="2091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610.95000000000005</v>
      </c>
    </row>
    <row r="489" spans="1:10" ht="13.5" customHeight="1" thickBot="1">
      <c r="A489" s="398" t="s">
        <v>4195</v>
      </c>
      <c r="B489" s="2116" t="s">
        <v>2912</v>
      </c>
      <c r="C489" s="2287">
        <v>3.54</v>
      </c>
      <c r="D489" s="2114">
        <v>300</v>
      </c>
      <c r="E489" s="2103">
        <f>E469*1.2</f>
        <v>142.30799999999999</v>
      </c>
      <c r="F489" s="2104">
        <f t="shared" si="60"/>
        <v>142.31</v>
      </c>
      <c r="G489" s="2105">
        <f t="shared" si="61"/>
        <v>1636.5333333333331</v>
      </c>
      <c r="H489" s="659">
        <f>ROUND(IF('Заказ, cкидки и курсы валют'!$J$23*E489/1000*D489&lt;387,387,'Заказ, cкидки и курсы валют'!$J$23*E489/1000*D489)*(1-'Заказ, cкидки и курсы валют'!$I$12),2)</f>
        <v>490.96</v>
      </c>
      <c r="I489" s="2091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589.15</v>
      </c>
    </row>
    <row r="490" spans="1:10" ht="13.5" customHeight="1" thickBot="1">
      <c r="A490" s="778" t="s">
        <v>4196</v>
      </c>
      <c r="B490" s="777" t="s">
        <v>115</v>
      </c>
      <c r="C490" s="2291">
        <v>4.3600000000000003</v>
      </c>
      <c r="D490" s="1617">
        <v>150</v>
      </c>
      <c r="E490" s="1568">
        <f t="shared" si="59"/>
        <v>199.608</v>
      </c>
      <c r="F490" s="775">
        <f t="shared" si="60"/>
        <v>199.61</v>
      </c>
      <c r="G490" s="776">
        <f t="shared" si="61"/>
        <v>2580</v>
      </c>
      <c r="H490" s="659">
        <f>ROUND(IF('Заказ, cкидки и курсы валют'!$J$23*E490/1000*D490&lt;387,387,'Заказ, cкидки и курсы валют'!$J$23*E490/1000*D490)*(1-'Заказ, cкидки и курсы валют'!$I$12),2)</f>
        <v>387</v>
      </c>
      <c r="I490" s="170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464.4</v>
      </c>
    </row>
    <row r="491" spans="1:10" ht="13.5" customHeight="1" thickBot="1">
      <c r="A491" s="1939"/>
      <c r="B491" s="1471"/>
      <c r="D491" s="33"/>
      <c r="E491" s="480"/>
      <c r="F491" s="480"/>
      <c r="G491" s="696"/>
    </row>
    <row r="492" spans="1:10" ht="28.5" customHeight="1">
      <c r="A492" s="1934"/>
      <c r="B492" s="1910" t="s">
        <v>496</v>
      </c>
      <c r="C492" s="1962"/>
      <c r="D492" s="69"/>
      <c r="E492" s="460"/>
      <c r="F492" s="461"/>
      <c r="G492" s="688"/>
      <c r="H492" s="128"/>
      <c r="I492" s="68"/>
    </row>
    <row r="493" spans="1:10" ht="13.5" customHeight="1">
      <c r="A493" s="1935"/>
      <c r="B493" s="1912" t="s">
        <v>3068</v>
      </c>
      <c r="C493" s="1475"/>
      <c r="D493" s="131"/>
      <c r="E493" s="462"/>
      <c r="F493" s="426"/>
      <c r="G493" s="266"/>
      <c r="H493" s="16"/>
      <c r="I493" s="132"/>
    </row>
    <row r="494" spans="1:10" ht="14.15" customHeight="1">
      <c r="A494" s="1935"/>
      <c r="B494" s="1475"/>
      <c r="C494" s="1475"/>
      <c r="D494" s="70"/>
      <c r="E494" s="464"/>
      <c r="F494" s="465"/>
      <c r="G494" s="689"/>
      <c r="H494" s="16"/>
      <c r="I494" s="132"/>
    </row>
    <row r="495" spans="1:10" ht="14.15" customHeight="1">
      <c r="A495" s="1935"/>
      <c r="B495" s="1475"/>
      <c r="C495" s="1475"/>
      <c r="D495" s="70"/>
      <c r="E495" s="464"/>
      <c r="F495" s="465"/>
      <c r="G495" s="689"/>
      <c r="H495" s="16"/>
      <c r="I495" s="132"/>
    </row>
    <row r="496" spans="1:10" ht="14.15" customHeight="1">
      <c r="A496" s="1935"/>
      <c r="B496" s="1475"/>
      <c r="C496" s="1475"/>
      <c r="D496" s="70"/>
      <c r="E496" s="464"/>
      <c r="F496" s="465"/>
      <c r="G496" s="689"/>
      <c r="H496" s="16"/>
      <c r="I496" s="132"/>
    </row>
    <row r="497" spans="1:10" ht="27.75" customHeight="1" thickBot="1">
      <c r="A497" s="1918" t="s">
        <v>6699</v>
      </c>
      <c r="B497" s="1919"/>
      <c r="C497" s="2289"/>
      <c r="D497" s="162"/>
      <c r="E497" s="466"/>
      <c r="F497" s="467"/>
      <c r="G497" s="690"/>
      <c r="H497" s="136"/>
      <c r="I497" s="137"/>
    </row>
    <row r="498" spans="1:10" ht="40.5" customHeight="1">
      <c r="A498" s="1923" t="s">
        <v>1013</v>
      </c>
      <c r="B498" s="2239" t="s">
        <v>1014</v>
      </c>
      <c r="C498" s="2285" t="s">
        <v>665</v>
      </c>
      <c r="D498" s="153" t="s">
        <v>2923</v>
      </c>
      <c r="E498" s="914" t="s">
        <v>10276</v>
      </c>
      <c r="F498" s="479" t="s">
        <v>2578</v>
      </c>
      <c r="G498" s="967" t="s">
        <v>2427</v>
      </c>
      <c r="H498" s="327" t="s">
        <v>493</v>
      </c>
      <c r="I498" s="384" t="s">
        <v>4003</v>
      </c>
      <c r="J498" s="2868" t="s">
        <v>11229</v>
      </c>
    </row>
    <row r="499" spans="1:10" ht="14.15" customHeight="1" thickBot="1">
      <c r="A499" s="1924"/>
      <c r="B499" s="2240"/>
      <c r="C499" s="2286" t="s">
        <v>3419</v>
      </c>
      <c r="D499" s="313" t="s">
        <v>2428</v>
      </c>
      <c r="E499" s="470" t="s">
        <v>264</v>
      </c>
      <c r="F499" s="475">
        <f>'Заказ, cкидки и курсы валют'!$I$12</f>
        <v>0</v>
      </c>
      <c r="G499" s="693"/>
      <c r="H499" s="264"/>
      <c r="I499" s="415"/>
      <c r="J499" s="2873"/>
    </row>
    <row r="500" spans="1:10" ht="14.15" customHeight="1" thickBot="1">
      <c r="A500" s="915" t="s">
        <v>6752</v>
      </c>
      <c r="B500" s="800" t="s">
        <v>121</v>
      </c>
      <c r="C500" s="2290">
        <v>1.1399999999999999</v>
      </c>
      <c r="D500" s="1577">
        <v>150</v>
      </c>
      <c r="E500" s="1566">
        <f>(E460*2)+(1000/D500*7.5)</f>
        <v>138.6</v>
      </c>
      <c r="F500" s="779">
        <f>ROUND(E500*(1-$F$11),2)</f>
        <v>138.6</v>
      </c>
      <c r="G500" s="780">
        <f>H500/D500*1000</f>
        <v>2580</v>
      </c>
      <c r="H500" s="659">
        <f>ROUND(IF('Заказ, cкидки и курсы валют'!$J$23*E500/1000*D500&lt;387,387,'Заказ, cкидки и курсы валют'!$J$23*E500/1000*D500)*(1-'Заказ, cкидки и курсы валют'!$I$12),2)</f>
        <v>387</v>
      </c>
      <c r="I500" s="263"/>
      <c r="J500" s="1338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464.4</v>
      </c>
    </row>
    <row r="501" spans="1:10" ht="14.15" customHeight="1" thickBot="1">
      <c r="A501" s="398" t="s">
        <v>6753</v>
      </c>
      <c r="B501" s="2116" t="s">
        <v>122</v>
      </c>
      <c r="C501" s="2287">
        <v>1.1399999999999999</v>
      </c>
      <c r="D501" s="2114">
        <v>100</v>
      </c>
      <c r="E501" s="2103">
        <f t="shared" ref="E501:E510" si="62">(E461*2)+(1000/D501*7.5)</f>
        <v>162.38</v>
      </c>
      <c r="F501" s="2104">
        <f t="shared" ref="F501:F510" si="63">ROUND(E501*(1-$F$11),2)</f>
        <v>162.38</v>
      </c>
      <c r="G501" s="2105">
        <f t="shared" ref="G501:G510" si="64">H501/D501*1000</f>
        <v>3870</v>
      </c>
      <c r="H501" s="659">
        <f>ROUND(IF('Заказ, cкидки и курсы валют'!$J$23*E501/1000*D501&lt;387,387,'Заказ, cкидки и курсы валют'!$J$23*E501/1000*D501)*(1-'Заказ, cкидки и курсы валют'!$I$12),2)</f>
        <v>387</v>
      </c>
      <c r="I501" s="2091"/>
      <c r="J501" s="1338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464.4</v>
      </c>
    </row>
    <row r="502" spans="1:10" ht="14.15" customHeight="1" thickBot="1">
      <c r="A502" s="398" t="s">
        <v>6754</v>
      </c>
      <c r="B502" s="2116" t="s">
        <v>123</v>
      </c>
      <c r="C502" s="2287">
        <v>1.2749999999999999</v>
      </c>
      <c r="D502" s="2114">
        <v>100</v>
      </c>
      <c r="E502" s="2103">
        <f t="shared" si="62"/>
        <v>171.8</v>
      </c>
      <c r="F502" s="2104">
        <f t="shared" si="63"/>
        <v>171.8</v>
      </c>
      <c r="G502" s="2105">
        <f t="shared" si="64"/>
        <v>3870</v>
      </c>
      <c r="H502" s="659">
        <f>ROUND(IF('Заказ, cкидки и курсы валют'!$J$23*E502/1000*D502&lt;387,387,'Заказ, cкидки и курсы валют'!$J$23*E502/1000*D502)*(1-'Заказ, cкидки и курсы валют'!$I$12),2)</f>
        <v>387</v>
      </c>
      <c r="I502" s="2091"/>
      <c r="J502" s="1338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464.4</v>
      </c>
    </row>
    <row r="503" spans="1:10" ht="14.15" customHeight="1" thickBot="1">
      <c r="A503" s="398" t="s">
        <v>6755</v>
      </c>
      <c r="B503" s="2116" t="s">
        <v>124</v>
      </c>
      <c r="C503" s="2287">
        <v>1.4</v>
      </c>
      <c r="D503" s="2114">
        <v>100</v>
      </c>
      <c r="E503" s="2103">
        <f t="shared" si="62"/>
        <v>183.34</v>
      </c>
      <c r="F503" s="2104">
        <f t="shared" si="63"/>
        <v>183.34</v>
      </c>
      <c r="G503" s="2105">
        <f t="shared" si="64"/>
        <v>3870</v>
      </c>
      <c r="H503" s="659">
        <f>ROUND(IF('Заказ, cкидки и курсы валют'!$J$23*E503/1000*D503&lt;387,387,'Заказ, cкидки и курсы валют'!$J$23*E503/1000*D503)*(1-'Заказ, cкидки и курсы валют'!$I$12),2)</f>
        <v>387</v>
      </c>
      <c r="I503" s="2091"/>
      <c r="J503" s="1338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464.4</v>
      </c>
    </row>
    <row r="504" spans="1:10" ht="13.5" customHeight="1" thickBot="1">
      <c r="A504" s="398" t="s">
        <v>6756</v>
      </c>
      <c r="B504" s="2116" t="s">
        <v>125</v>
      </c>
      <c r="C504" s="2287">
        <v>1.7</v>
      </c>
      <c r="D504" s="2114">
        <v>80</v>
      </c>
      <c r="E504" s="2103">
        <f t="shared" si="62"/>
        <v>224.19</v>
      </c>
      <c r="F504" s="2104">
        <f t="shared" si="63"/>
        <v>224.19</v>
      </c>
      <c r="G504" s="2105">
        <f t="shared" si="64"/>
        <v>4837.5</v>
      </c>
      <c r="H504" s="659">
        <f>ROUND(IF('Заказ, cкидки и курсы валют'!$J$23*E504/1000*D504&lt;387,387,'Заказ, cкидки и курсы валют'!$J$23*E504/1000*D504)*(1-'Заказ, cкидки и курсы валют'!$I$12),2)</f>
        <v>387</v>
      </c>
      <c r="I504" s="2091"/>
      <c r="J504" s="1338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464.4</v>
      </c>
    </row>
    <row r="505" spans="1:10" ht="13.5" customHeight="1" thickBot="1">
      <c r="A505" s="398" t="s">
        <v>6757</v>
      </c>
      <c r="B505" s="2116" t="s">
        <v>126</v>
      </c>
      <c r="C505" s="2250">
        <v>2.0499999999999998</v>
      </c>
      <c r="D505" s="2114">
        <v>60</v>
      </c>
      <c r="E505" s="2103">
        <f t="shared" si="62"/>
        <v>273.04000000000002</v>
      </c>
      <c r="F505" s="2104">
        <f t="shared" si="63"/>
        <v>273.04000000000002</v>
      </c>
      <c r="G505" s="2105">
        <f t="shared" si="64"/>
        <v>6450</v>
      </c>
      <c r="H505" s="659">
        <f>ROUND(IF('Заказ, cкидки и курсы валют'!$J$23*E505/1000*D505&lt;387,387,'Заказ, cкидки и курсы валют'!$J$23*E505/1000*D505)*(1-'Заказ, cкидки и курсы валют'!$I$12),2)</f>
        <v>387</v>
      </c>
      <c r="I505" s="2091"/>
      <c r="J505" s="1338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464.4</v>
      </c>
    </row>
    <row r="506" spans="1:10" ht="13.5" customHeight="1" thickBot="1">
      <c r="A506" s="398" t="s">
        <v>6758</v>
      </c>
      <c r="B506" s="2116" t="s">
        <v>3765</v>
      </c>
      <c r="C506" s="2250">
        <v>2.58</v>
      </c>
      <c r="D506" s="2114">
        <v>45</v>
      </c>
      <c r="E506" s="2103">
        <f t="shared" si="62"/>
        <v>343.22666666666669</v>
      </c>
      <c r="F506" s="2104">
        <f t="shared" si="63"/>
        <v>343.23</v>
      </c>
      <c r="G506" s="2105">
        <f t="shared" si="64"/>
        <v>8600</v>
      </c>
      <c r="H506" s="659">
        <f>ROUND(IF('Заказ, cкидки и курсы валют'!$J$23*E506/1000*D506&lt;387,387,'Заказ, cкидки и курсы валют'!$J$23*E506/1000*D506)*(1-'Заказ, cкидки и курсы валют'!$I$12),2)</f>
        <v>387</v>
      </c>
      <c r="I506" s="2091"/>
      <c r="J506" s="1338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464.4</v>
      </c>
    </row>
    <row r="507" spans="1:10" ht="13.5" customHeight="1" thickBot="1">
      <c r="A507" s="398" t="s">
        <v>6759</v>
      </c>
      <c r="B507" s="2116" t="s">
        <v>127</v>
      </c>
      <c r="C507" s="2287">
        <v>2.52</v>
      </c>
      <c r="D507" s="2114">
        <v>50</v>
      </c>
      <c r="E507" s="2103">
        <f t="shared" si="62"/>
        <v>341.78</v>
      </c>
      <c r="F507" s="2104">
        <f t="shared" si="63"/>
        <v>341.78</v>
      </c>
      <c r="G507" s="2105">
        <f t="shared" si="64"/>
        <v>7740</v>
      </c>
      <c r="H507" s="659">
        <f>ROUND(IF('Заказ, cкидки и курсы валют'!$J$23*E507/1000*D507&lt;387,387,'Заказ, cкидки и курсы валют'!$J$23*E507/1000*D507)*(1-'Заказ, cкидки и курсы валют'!$I$12),2)</f>
        <v>387</v>
      </c>
      <c r="I507" s="2091"/>
      <c r="J507" s="1338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464.4</v>
      </c>
    </row>
    <row r="508" spans="1:10" ht="13.5" customHeight="1" thickBot="1">
      <c r="A508" s="398" t="s">
        <v>6760</v>
      </c>
      <c r="B508" s="2116" t="s">
        <v>128</v>
      </c>
      <c r="C508" s="2287">
        <v>3.09</v>
      </c>
      <c r="D508" s="2114">
        <v>35</v>
      </c>
      <c r="E508" s="2103">
        <f t="shared" si="62"/>
        <v>448.52571428571434</v>
      </c>
      <c r="F508" s="2104">
        <f t="shared" si="63"/>
        <v>448.53</v>
      </c>
      <c r="G508" s="2105">
        <f t="shared" si="64"/>
        <v>11057.142857142857</v>
      </c>
      <c r="H508" s="659">
        <f>ROUND(IF('Заказ, cкидки и курсы валют'!$J$23*E508/1000*D508&lt;387,387,'Заказ, cкидки и курсы валют'!$J$23*E508/1000*D508)*(1-'Заказ, cкидки и курсы валют'!$I$12),2)</f>
        <v>387</v>
      </c>
      <c r="I508" s="2091"/>
      <c r="J508" s="1338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464.4</v>
      </c>
    </row>
    <row r="509" spans="1:10" ht="13.5" customHeight="1" thickBot="1">
      <c r="A509" s="398" t="s">
        <v>6761</v>
      </c>
      <c r="B509" s="2116" t="s">
        <v>2912</v>
      </c>
      <c r="C509" s="2287">
        <v>3.54</v>
      </c>
      <c r="D509" s="2114">
        <v>30</v>
      </c>
      <c r="E509" s="2103">
        <f t="shared" si="62"/>
        <v>487.18000000000006</v>
      </c>
      <c r="F509" s="2104">
        <f t="shared" si="63"/>
        <v>487.18</v>
      </c>
      <c r="G509" s="2105">
        <f t="shared" si="64"/>
        <v>12900</v>
      </c>
      <c r="H509" s="659">
        <f>ROUND(IF('Заказ, cкидки и курсы валют'!$J$23*E509/1000*D509&lt;387,387,'Заказ, cкидки и курсы валют'!$J$23*E509/1000*D509)*(1-'Заказ, cкидки и курсы валют'!$I$12),2)</f>
        <v>387</v>
      </c>
      <c r="I509" s="2091"/>
      <c r="J509" s="1338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464.4</v>
      </c>
    </row>
    <row r="510" spans="1:10" ht="16.5" customHeight="1" thickBot="1">
      <c r="A510" s="778" t="s">
        <v>6762</v>
      </c>
      <c r="B510" s="777" t="s">
        <v>115</v>
      </c>
      <c r="C510" s="2291">
        <v>4.3600000000000003</v>
      </c>
      <c r="D510" s="1617">
        <v>15</v>
      </c>
      <c r="E510" s="1568">
        <f t="shared" si="62"/>
        <v>832.68000000000006</v>
      </c>
      <c r="F510" s="775">
        <f t="shared" si="63"/>
        <v>832.68</v>
      </c>
      <c r="G510" s="776">
        <f t="shared" si="64"/>
        <v>25800</v>
      </c>
      <c r="H510" s="659">
        <f>ROUND(IF('Заказ, cкидки и курсы валют'!$J$23*E510/1000*D510&lt;387,387,'Заказ, cкидки и курсы валют'!$J$23*E510/1000*D510)*(1-'Заказ, cкидки и курсы валют'!$I$12),2)</f>
        <v>387</v>
      </c>
      <c r="I510" s="170"/>
      <c r="J510" s="1338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464.4</v>
      </c>
    </row>
    <row r="511" spans="1:10" ht="13.5" customHeight="1" thickBot="1"/>
    <row r="512" spans="1:10" ht="14.15" customHeight="1">
      <c r="A512" s="1934"/>
      <c r="B512" s="1910" t="s">
        <v>496</v>
      </c>
      <c r="C512" s="1962"/>
      <c r="D512" s="69"/>
      <c r="E512" s="460"/>
      <c r="F512" s="461"/>
      <c r="G512" s="688"/>
      <c r="H512" s="128"/>
      <c r="I512" s="68"/>
    </row>
    <row r="513" spans="1:9" ht="14.15" customHeight="1">
      <c r="A513" s="1935"/>
      <c r="B513" s="1912" t="s">
        <v>10597</v>
      </c>
      <c r="C513" s="1475"/>
      <c r="D513" s="131"/>
      <c r="E513" s="462"/>
      <c r="F513" s="426"/>
      <c r="G513" s="266"/>
      <c r="H513" s="16"/>
      <c r="I513" s="132"/>
    </row>
    <row r="514" spans="1:9" ht="14.15" customHeight="1">
      <c r="A514" s="1935"/>
      <c r="B514" s="1475"/>
      <c r="C514" s="1475"/>
      <c r="D514" s="70"/>
      <c r="E514" s="464"/>
      <c r="F514" s="465"/>
      <c r="G514" s="689"/>
      <c r="H514" s="16"/>
      <c r="I514" s="132"/>
    </row>
    <row r="515" spans="1:9" ht="14.15" customHeight="1">
      <c r="A515" s="1935"/>
      <c r="B515" s="1475"/>
      <c r="C515" s="1475"/>
      <c r="D515" s="70"/>
      <c r="E515" s="464"/>
      <c r="F515" s="465"/>
      <c r="G515" s="689"/>
      <c r="H515" s="16"/>
      <c r="I515" s="132"/>
    </row>
    <row r="516" spans="1:9" ht="14.15" customHeight="1">
      <c r="A516" s="1935"/>
      <c r="B516" s="1475"/>
      <c r="C516" s="1475"/>
      <c r="D516" s="70"/>
      <c r="E516" s="464"/>
      <c r="F516" s="465"/>
      <c r="G516" s="689"/>
      <c r="H516" s="16"/>
      <c r="I516" s="132"/>
    </row>
    <row r="517" spans="1:9" ht="14.15" customHeight="1" thickBot="1">
      <c r="A517" s="1913" t="s">
        <v>6698</v>
      </c>
      <c r="B517" s="1931"/>
      <c r="C517" s="1931"/>
      <c r="D517" s="72"/>
      <c r="E517" s="466"/>
      <c r="F517" s="467"/>
      <c r="G517" s="690"/>
      <c r="H517" s="136"/>
      <c r="I517" s="137"/>
    </row>
    <row r="518" spans="1:9" ht="31.5" customHeight="1">
      <c r="A518" s="1923" t="s">
        <v>1013</v>
      </c>
      <c r="B518" s="2239" t="s">
        <v>1014</v>
      </c>
      <c r="C518" s="2285" t="s">
        <v>665</v>
      </c>
      <c r="D518" s="153" t="s">
        <v>2923</v>
      </c>
      <c r="E518" s="468" t="s">
        <v>10277</v>
      </c>
      <c r="F518" s="479" t="s">
        <v>2578</v>
      </c>
      <c r="G518" s="967" t="s">
        <v>8383</v>
      </c>
      <c r="H518" s="327" t="s">
        <v>493</v>
      </c>
      <c r="I518" s="384" t="s">
        <v>4003</v>
      </c>
    </row>
    <row r="519" spans="1:9" ht="14.15" customHeight="1" thickBot="1">
      <c r="A519" s="1924"/>
      <c r="B519" s="2240"/>
      <c r="C519" s="2286" t="s">
        <v>3419</v>
      </c>
      <c r="D519" s="374" t="s">
        <v>8384</v>
      </c>
      <c r="E519" s="470" t="s">
        <v>264</v>
      </c>
      <c r="F519" s="475">
        <f>'Заказ, cкидки и курсы валют'!$I$12</f>
        <v>0</v>
      </c>
      <c r="G519" s="764"/>
      <c r="H519" s="358"/>
      <c r="I519" s="415"/>
    </row>
    <row r="520" spans="1:9" ht="14.15" customHeight="1">
      <c r="A520" s="915" t="s">
        <v>10611</v>
      </c>
      <c r="B520" s="1936" t="s">
        <v>121</v>
      </c>
      <c r="C520" s="1936">
        <v>1.1499999999999999</v>
      </c>
      <c r="D520" s="1608">
        <v>15</v>
      </c>
      <c r="E520" s="530">
        <v>36.51</v>
      </c>
      <c r="F520" s="779">
        <f t="shared" ref="F520:F530" si="65">ROUND(E520*(1-$F$11),2)</f>
        <v>36.51</v>
      </c>
      <c r="G520" s="780">
        <f>'Заказ, cкидки и курсы валют'!$J$23*F520</f>
        <v>419.86499999999995</v>
      </c>
      <c r="H520" s="310">
        <f>ROUND((D520)*G520,2)</f>
        <v>6297.98</v>
      </c>
      <c r="I520" s="263"/>
    </row>
    <row r="521" spans="1:9" ht="14.15" customHeight="1">
      <c r="A521" s="398" t="s">
        <v>10612</v>
      </c>
      <c r="B521" s="1586" t="s">
        <v>122</v>
      </c>
      <c r="C521" s="643">
        <v>1.22</v>
      </c>
      <c r="D521" s="1556">
        <v>15</v>
      </c>
      <c r="E521" s="530">
        <v>36.89</v>
      </c>
      <c r="F521" s="471">
        <f t="shared" si="65"/>
        <v>36.89</v>
      </c>
      <c r="G521" s="691">
        <f>'Заказ, cкидки и курсы валют'!$J$23*F521</f>
        <v>424.23500000000001</v>
      </c>
      <c r="H521" s="96">
        <f t="shared" ref="H521:H528" si="66">ROUND((D521)*G521,2)</f>
        <v>6363.53</v>
      </c>
      <c r="I521" s="168"/>
    </row>
    <row r="522" spans="1:9" ht="14.15" customHeight="1">
      <c r="A522" s="398" t="s">
        <v>10613</v>
      </c>
      <c r="B522" s="1586" t="s">
        <v>123</v>
      </c>
      <c r="C522" s="643">
        <v>1.33</v>
      </c>
      <c r="D522" s="1556">
        <v>15</v>
      </c>
      <c r="E522" s="530">
        <v>36.89</v>
      </c>
      <c r="F522" s="471">
        <f t="shared" si="65"/>
        <v>36.89</v>
      </c>
      <c r="G522" s="691">
        <f>'Заказ, cкидки и курсы валют'!$J$23*F522</f>
        <v>424.23500000000001</v>
      </c>
      <c r="H522" s="96">
        <f t="shared" si="66"/>
        <v>6363.53</v>
      </c>
      <c r="I522" s="168"/>
    </row>
    <row r="523" spans="1:9" ht="14.15" customHeight="1">
      <c r="A523" s="398" t="s">
        <v>10614</v>
      </c>
      <c r="B523" s="1586" t="s">
        <v>124</v>
      </c>
      <c r="C523" s="643">
        <v>1.44</v>
      </c>
      <c r="D523" s="1556">
        <v>15</v>
      </c>
      <c r="E523" s="530">
        <v>36.89</v>
      </c>
      <c r="F523" s="471">
        <f t="shared" si="65"/>
        <v>36.89</v>
      </c>
      <c r="G523" s="691">
        <f>'Заказ, cкидки и курсы валют'!$J$23*F523</f>
        <v>424.23500000000001</v>
      </c>
      <c r="H523" s="96">
        <f t="shared" si="66"/>
        <v>6363.53</v>
      </c>
      <c r="I523" s="168"/>
    </row>
    <row r="524" spans="1:9" ht="14.15" customHeight="1">
      <c r="A524" s="398" t="s">
        <v>10615</v>
      </c>
      <c r="B524" s="1586" t="s">
        <v>125</v>
      </c>
      <c r="C524" s="643">
        <v>1.8</v>
      </c>
      <c r="D524" s="1556">
        <v>15</v>
      </c>
      <c r="E524" s="530">
        <v>36.89</v>
      </c>
      <c r="F524" s="471">
        <f t="shared" si="65"/>
        <v>36.89</v>
      </c>
      <c r="G524" s="691">
        <f>'Заказ, cкидки и курсы валют'!$J$23*F524</f>
        <v>424.23500000000001</v>
      </c>
      <c r="H524" s="96">
        <f t="shared" si="66"/>
        <v>6363.53</v>
      </c>
      <c r="I524" s="168"/>
    </row>
    <row r="525" spans="1:9" ht="14.15" customHeight="1">
      <c r="A525" s="398" t="s">
        <v>10616</v>
      </c>
      <c r="B525" s="1586" t="s">
        <v>126</v>
      </c>
      <c r="C525" s="644">
        <v>2.19</v>
      </c>
      <c r="D525" s="1556">
        <v>15</v>
      </c>
      <c r="E525" s="530">
        <v>36.89</v>
      </c>
      <c r="F525" s="471">
        <f t="shared" si="65"/>
        <v>36.89</v>
      </c>
      <c r="G525" s="691">
        <f>'Заказ, cкидки и курсы валют'!$J$23*F525</f>
        <v>424.23500000000001</v>
      </c>
      <c r="H525" s="96">
        <f t="shared" si="66"/>
        <v>6363.53</v>
      </c>
      <c r="I525" s="168"/>
    </row>
    <row r="526" spans="1:9" ht="14.15" customHeight="1">
      <c r="A526" s="493" t="s">
        <v>10617</v>
      </c>
      <c r="B526" s="1586" t="s">
        <v>3765</v>
      </c>
      <c r="C526" s="644">
        <v>2.4900000000000002</v>
      </c>
      <c r="D526" s="1556">
        <v>15</v>
      </c>
      <c r="E526" s="530">
        <v>36.89</v>
      </c>
      <c r="F526" s="471">
        <f t="shared" si="65"/>
        <v>36.89</v>
      </c>
      <c r="G526" s="691">
        <f>'Заказ, cкидки и курсы валют'!$J$23*F526</f>
        <v>424.23500000000001</v>
      </c>
      <c r="H526" s="96">
        <f t="shared" si="66"/>
        <v>6363.53</v>
      </c>
      <c r="I526" s="168"/>
    </row>
    <row r="527" spans="1:9" ht="14.15" customHeight="1">
      <c r="A527" s="398" t="s">
        <v>10618</v>
      </c>
      <c r="B527" s="1586" t="s">
        <v>127</v>
      </c>
      <c r="C527" s="644">
        <v>2.64</v>
      </c>
      <c r="D527" s="1556">
        <v>15</v>
      </c>
      <c r="E527" s="530">
        <v>36.89</v>
      </c>
      <c r="F527" s="471">
        <f t="shared" si="65"/>
        <v>36.89</v>
      </c>
      <c r="G527" s="691">
        <f>'Заказ, cкидки и курсы валют'!$J$23*F527</f>
        <v>424.23500000000001</v>
      </c>
      <c r="H527" s="96">
        <f t="shared" si="66"/>
        <v>6363.53</v>
      </c>
      <c r="I527" s="168"/>
    </row>
    <row r="528" spans="1:9" ht="14.15" customHeight="1">
      <c r="A528" s="398" t="s">
        <v>10619</v>
      </c>
      <c r="B528" s="1586" t="s">
        <v>128</v>
      </c>
      <c r="C528" s="644">
        <v>3.23</v>
      </c>
      <c r="D528" s="1556">
        <v>15</v>
      </c>
      <c r="E528" s="530">
        <v>36.89</v>
      </c>
      <c r="F528" s="471">
        <f t="shared" si="65"/>
        <v>36.89</v>
      </c>
      <c r="G528" s="691">
        <f>'Заказ, cкидки и курсы валют'!$J$23*F528</f>
        <v>424.23500000000001</v>
      </c>
      <c r="H528" s="96">
        <f t="shared" si="66"/>
        <v>6363.53</v>
      </c>
      <c r="I528" s="168"/>
    </row>
    <row r="529" spans="1:10" ht="14.15" customHeight="1">
      <c r="A529" s="398" t="s">
        <v>10620</v>
      </c>
      <c r="B529" s="1586" t="s">
        <v>2912</v>
      </c>
      <c r="C529" s="643">
        <v>3.56</v>
      </c>
      <c r="D529" s="1556">
        <v>15</v>
      </c>
      <c r="E529" s="530">
        <v>34.36</v>
      </c>
      <c r="F529" s="471">
        <f t="shared" si="65"/>
        <v>34.36</v>
      </c>
      <c r="G529" s="691">
        <f>'Заказ, cкидки и курсы валют'!$J$23*F529</f>
        <v>395.14</v>
      </c>
      <c r="H529" s="96">
        <f>ROUND((D529)*G529,2)</f>
        <v>5927.1</v>
      </c>
      <c r="I529" s="168"/>
    </row>
    <row r="530" spans="1:10" ht="14.15" customHeight="1" thickBot="1">
      <c r="A530" s="778" t="s">
        <v>10621</v>
      </c>
      <c r="B530" s="1937" t="s">
        <v>115</v>
      </c>
      <c r="C530" s="1937">
        <v>4.45</v>
      </c>
      <c r="D530" s="1613">
        <v>15</v>
      </c>
      <c r="E530" s="530">
        <v>36.89</v>
      </c>
      <c r="F530" s="775">
        <f t="shared" si="65"/>
        <v>36.89</v>
      </c>
      <c r="G530" s="776">
        <f>'Заказ, cкидки и курсы валют'!$J$23*F530</f>
        <v>424.23500000000001</v>
      </c>
      <c r="H530" s="142">
        <f t="shared" ref="H530" si="67">ROUND((D530)*G530,2)</f>
        <v>6363.53</v>
      </c>
      <c r="I530" s="170"/>
    </row>
    <row r="531" spans="1:10" ht="14.15" customHeight="1" thickBot="1"/>
    <row r="532" spans="1:10" ht="14.15" customHeight="1">
      <c r="A532" s="1934"/>
      <c r="B532" s="1910" t="s">
        <v>496</v>
      </c>
      <c r="C532" s="1962"/>
      <c r="D532" s="69"/>
      <c r="E532" s="460"/>
      <c r="F532" s="461"/>
      <c r="G532" s="688"/>
      <c r="H532" s="128"/>
      <c r="I532" s="68"/>
    </row>
    <row r="533" spans="1:10" ht="14.15" customHeight="1">
      <c r="A533" s="1935"/>
      <c r="B533" s="1912" t="s">
        <v>10597</v>
      </c>
      <c r="C533" s="1475"/>
      <c r="D533" s="131"/>
      <c r="E533" s="462"/>
      <c r="F533" s="426"/>
      <c r="G533" s="266"/>
      <c r="H533" s="16"/>
      <c r="I533" s="132"/>
    </row>
    <row r="534" spans="1:10" ht="14.15" customHeight="1">
      <c r="A534" s="1935"/>
      <c r="B534" s="1475"/>
      <c r="C534" s="1475"/>
      <c r="D534" s="70"/>
      <c r="E534" s="464"/>
      <c r="F534" s="465"/>
      <c r="G534" s="689"/>
      <c r="H534" s="16"/>
      <c r="I534" s="132"/>
    </row>
    <row r="535" spans="1:10" ht="14.15" customHeight="1">
      <c r="A535" s="1935"/>
      <c r="B535" s="1475"/>
      <c r="C535" s="1475"/>
      <c r="D535" s="70"/>
      <c r="E535" s="464"/>
      <c r="F535" s="465"/>
      <c r="G535" s="689"/>
      <c r="H535" s="16"/>
      <c r="I535" s="132"/>
    </row>
    <row r="536" spans="1:10" ht="46.5" customHeight="1">
      <c r="A536" s="1935"/>
      <c r="B536" s="1475"/>
      <c r="C536" s="1475"/>
      <c r="D536" s="70"/>
      <c r="E536" s="464"/>
      <c r="F536" s="465"/>
      <c r="G536" s="689"/>
      <c r="H536" s="16"/>
      <c r="I536" s="132"/>
    </row>
    <row r="537" spans="1:10" ht="14.15" customHeight="1" thickBot="1">
      <c r="A537" s="1918" t="s">
        <v>6697</v>
      </c>
      <c r="B537" s="1919"/>
      <c r="C537" s="1931"/>
      <c r="D537" s="72"/>
      <c r="E537" s="466"/>
      <c r="F537" s="467"/>
      <c r="G537" s="690"/>
      <c r="H537" s="136"/>
      <c r="I537" s="137"/>
    </row>
    <row r="538" spans="1:10" ht="52.5" customHeight="1">
      <c r="A538" s="1923" t="s">
        <v>1013</v>
      </c>
      <c r="B538" s="2239" t="s">
        <v>1014</v>
      </c>
      <c r="C538" s="2285" t="s">
        <v>665</v>
      </c>
      <c r="D538" s="153" t="s">
        <v>2923</v>
      </c>
      <c r="E538" s="468" t="s">
        <v>10277</v>
      </c>
      <c r="F538" s="479" t="s">
        <v>2578</v>
      </c>
      <c r="G538" s="967" t="s">
        <v>8383</v>
      </c>
      <c r="H538" s="327" t="s">
        <v>493</v>
      </c>
      <c r="I538" s="384" t="s">
        <v>4003</v>
      </c>
    </row>
    <row r="539" spans="1:10" ht="14.15" customHeight="1" thickBot="1">
      <c r="A539" s="1924"/>
      <c r="B539" s="2240"/>
      <c r="C539" s="2286" t="s">
        <v>3419</v>
      </c>
      <c r="D539" s="374" t="s">
        <v>8384</v>
      </c>
      <c r="E539" s="470" t="s">
        <v>264</v>
      </c>
      <c r="F539" s="475">
        <f>'Заказ, cкидки и курсы валют'!$I$12</f>
        <v>0</v>
      </c>
      <c r="G539" s="764"/>
      <c r="H539" s="358"/>
      <c r="I539" s="415"/>
    </row>
    <row r="540" spans="1:10" ht="14.15" customHeight="1">
      <c r="A540" s="915" t="s">
        <v>11656</v>
      </c>
      <c r="B540" s="1936" t="s">
        <v>121</v>
      </c>
      <c r="C540" s="1936">
        <v>1.1499999999999999</v>
      </c>
      <c r="D540" s="1608">
        <v>1</v>
      </c>
      <c r="E540" s="1549">
        <f>E520*1.2</f>
        <v>43.811999999999998</v>
      </c>
      <c r="F540" s="1550">
        <f t="shared" ref="F540" si="68">ROUND(E540*(1-$F$11),2)</f>
        <v>43.81</v>
      </c>
      <c r="G540" s="1331">
        <f>'Заказ, cкидки и курсы валют'!$J$23*F540</f>
        <v>503.81500000000005</v>
      </c>
      <c r="H540" s="1025">
        <f>ROUND((D540)*G540,2)</f>
        <v>503.82</v>
      </c>
      <c r="I540" s="868"/>
      <c r="J540" s="1338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604.58000000000004</v>
      </c>
    </row>
    <row r="541" spans="1:10" ht="14.15" customHeight="1">
      <c r="A541" s="398" t="s">
        <v>11657</v>
      </c>
      <c r="B541" s="1586" t="s">
        <v>122</v>
      </c>
      <c r="C541" s="643">
        <v>1.22</v>
      </c>
      <c r="D541" s="1556">
        <v>1</v>
      </c>
      <c r="E541" s="1546">
        <f t="shared" ref="E541:E550" si="69">E521*1.2</f>
        <v>44.268000000000001</v>
      </c>
      <c r="F541" s="752">
        <f t="shared" ref="F541:F550" si="70">ROUND(E541*(1-$F$11),2)</f>
        <v>44.27</v>
      </c>
      <c r="G541" s="695">
        <f>'Заказ, cкидки и курсы валют'!$J$23*F541</f>
        <v>509.10500000000002</v>
      </c>
      <c r="H541" s="400">
        <f t="shared" ref="H541:H550" si="71">ROUND((D541)*G541,2)</f>
        <v>509.11</v>
      </c>
      <c r="I541" s="1029"/>
      <c r="J541" s="1338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610.92999999999995</v>
      </c>
    </row>
    <row r="542" spans="1:10" ht="14.15" customHeight="1">
      <c r="A542" s="398" t="s">
        <v>11658</v>
      </c>
      <c r="B542" s="1586" t="s">
        <v>123</v>
      </c>
      <c r="C542" s="643">
        <v>1.33</v>
      </c>
      <c r="D542" s="1556">
        <v>1</v>
      </c>
      <c r="E542" s="1546">
        <f t="shared" si="69"/>
        <v>44.268000000000001</v>
      </c>
      <c r="F542" s="752">
        <f t="shared" si="70"/>
        <v>44.27</v>
      </c>
      <c r="G542" s="695">
        <f>'Заказ, cкидки и курсы валют'!$J$23*F542</f>
        <v>509.10500000000002</v>
      </c>
      <c r="H542" s="400">
        <f t="shared" si="71"/>
        <v>509.11</v>
      </c>
      <c r="I542" s="1029"/>
      <c r="J542" s="1338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610.92999999999995</v>
      </c>
    </row>
    <row r="543" spans="1:10" ht="14.15" customHeight="1">
      <c r="A543" s="398" t="s">
        <v>11659</v>
      </c>
      <c r="B543" s="1586" t="s">
        <v>124</v>
      </c>
      <c r="C543" s="643">
        <v>1.44</v>
      </c>
      <c r="D543" s="1556">
        <v>1</v>
      </c>
      <c r="E543" s="1546">
        <f t="shared" si="69"/>
        <v>44.268000000000001</v>
      </c>
      <c r="F543" s="752">
        <f t="shared" si="70"/>
        <v>44.27</v>
      </c>
      <c r="G543" s="695">
        <f>'Заказ, cкидки и курсы валют'!$J$23*F543</f>
        <v>509.10500000000002</v>
      </c>
      <c r="H543" s="400">
        <f t="shared" si="71"/>
        <v>509.11</v>
      </c>
      <c r="I543" s="1029"/>
      <c r="J543" s="1338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610.92999999999995</v>
      </c>
    </row>
    <row r="544" spans="1:10" ht="14.15" customHeight="1">
      <c r="A544" s="398" t="s">
        <v>11660</v>
      </c>
      <c r="B544" s="1586" t="s">
        <v>125</v>
      </c>
      <c r="C544" s="643">
        <v>1.8</v>
      </c>
      <c r="D544" s="1556">
        <v>1</v>
      </c>
      <c r="E544" s="1546">
        <f t="shared" si="69"/>
        <v>44.268000000000001</v>
      </c>
      <c r="F544" s="752">
        <f t="shared" si="70"/>
        <v>44.27</v>
      </c>
      <c r="G544" s="695">
        <f>'Заказ, cкидки и курсы валют'!$J$23*F544</f>
        <v>509.10500000000002</v>
      </c>
      <c r="H544" s="400">
        <f t="shared" si="71"/>
        <v>509.11</v>
      </c>
      <c r="I544" s="1029"/>
      <c r="J544" s="1338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610.92999999999995</v>
      </c>
    </row>
    <row r="545" spans="1:10" ht="14.15" customHeight="1">
      <c r="A545" s="398" t="s">
        <v>11661</v>
      </c>
      <c r="B545" s="1586" t="s">
        <v>126</v>
      </c>
      <c r="C545" s="644">
        <v>2.19</v>
      </c>
      <c r="D545" s="1556">
        <v>1</v>
      </c>
      <c r="E545" s="1546">
        <f t="shared" si="69"/>
        <v>44.268000000000001</v>
      </c>
      <c r="F545" s="752">
        <f t="shared" si="70"/>
        <v>44.27</v>
      </c>
      <c r="G545" s="695">
        <f>'Заказ, cкидки и курсы валют'!$J$23*F545</f>
        <v>509.10500000000002</v>
      </c>
      <c r="H545" s="400">
        <f t="shared" si="71"/>
        <v>509.11</v>
      </c>
      <c r="I545" s="1029"/>
      <c r="J545" s="1338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610.92999999999995</v>
      </c>
    </row>
    <row r="546" spans="1:10" ht="14.15" customHeight="1">
      <c r="A546" s="493" t="s">
        <v>11662</v>
      </c>
      <c r="B546" s="1586" t="s">
        <v>3765</v>
      </c>
      <c r="C546" s="644">
        <v>2.4900000000000002</v>
      </c>
      <c r="D546" s="1556">
        <v>1</v>
      </c>
      <c r="E546" s="1546">
        <f t="shared" si="69"/>
        <v>44.268000000000001</v>
      </c>
      <c r="F546" s="752">
        <f t="shared" si="70"/>
        <v>44.27</v>
      </c>
      <c r="G546" s="695">
        <f>'Заказ, cкидки и курсы валют'!$J$23*F546</f>
        <v>509.10500000000002</v>
      </c>
      <c r="H546" s="400">
        <f t="shared" si="71"/>
        <v>509.11</v>
      </c>
      <c r="I546" s="1029"/>
      <c r="J546" s="1338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610.92999999999995</v>
      </c>
    </row>
    <row r="547" spans="1:10" ht="14.15" customHeight="1">
      <c r="A547" s="398" t="s">
        <v>11663</v>
      </c>
      <c r="B547" s="1586" t="s">
        <v>127</v>
      </c>
      <c r="C547" s="644">
        <v>2.64</v>
      </c>
      <c r="D547" s="1556">
        <v>1</v>
      </c>
      <c r="E547" s="1546">
        <f t="shared" si="69"/>
        <v>44.268000000000001</v>
      </c>
      <c r="F547" s="752">
        <f t="shared" si="70"/>
        <v>44.27</v>
      </c>
      <c r="G547" s="695">
        <f>'Заказ, cкидки и курсы валют'!$J$23*F547</f>
        <v>509.10500000000002</v>
      </c>
      <c r="H547" s="400">
        <f t="shared" si="71"/>
        <v>509.11</v>
      </c>
      <c r="I547" s="1029"/>
      <c r="J547" s="1338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610.92999999999995</v>
      </c>
    </row>
    <row r="548" spans="1:10" ht="14.15" customHeight="1">
      <c r="A548" s="398" t="s">
        <v>11664</v>
      </c>
      <c r="B548" s="1586" t="s">
        <v>128</v>
      </c>
      <c r="C548" s="644">
        <v>3.23</v>
      </c>
      <c r="D548" s="1556">
        <v>1</v>
      </c>
      <c r="E548" s="1546">
        <f t="shared" si="69"/>
        <v>44.268000000000001</v>
      </c>
      <c r="F548" s="752">
        <f t="shared" si="70"/>
        <v>44.27</v>
      </c>
      <c r="G548" s="695">
        <f>'Заказ, cкидки и курсы валют'!$J$23*F548</f>
        <v>509.10500000000002</v>
      </c>
      <c r="H548" s="400">
        <f t="shared" si="71"/>
        <v>509.11</v>
      </c>
      <c r="I548" s="1029"/>
      <c r="J548" s="1338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610.92999999999995</v>
      </c>
    </row>
    <row r="549" spans="1:10" ht="14.15" customHeight="1">
      <c r="A549" s="398" t="s">
        <v>11665</v>
      </c>
      <c r="B549" s="1586" t="s">
        <v>2912</v>
      </c>
      <c r="C549" s="643">
        <v>3.56</v>
      </c>
      <c r="D549" s="1556">
        <v>1</v>
      </c>
      <c r="E549" s="1546">
        <f t="shared" si="69"/>
        <v>41.231999999999999</v>
      </c>
      <c r="F549" s="752">
        <f t="shared" si="70"/>
        <v>41.23</v>
      </c>
      <c r="G549" s="695">
        <f>'Заказ, cкидки и курсы валют'!$J$23*F549</f>
        <v>474.14499999999998</v>
      </c>
      <c r="H549" s="400">
        <f t="shared" si="71"/>
        <v>474.15</v>
      </c>
      <c r="I549" s="1029"/>
      <c r="J549" s="1338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568.98</v>
      </c>
    </row>
    <row r="550" spans="1:10" ht="14.15" customHeight="1" thickBot="1">
      <c r="A550" s="778" t="s">
        <v>11666</v>
      </c>
      <c r="B550" s="1937" t="s">
        <v>115</v>
      </c>
      <c r="C550" s="1937">
        <v>4.45</v>
      </c>
      <c r="D550" s="1613">
        <v>1</v>
      </c>
      <c r="E550" s="1552">
        <f t="shared" si="69"/>
        <v>44.268000000000001</v>
      </c>
      <c r="F550" s="1553">
        <f t="shared" si="70"/>
        <v>44.27</v>
      </c>
      <c r="G550" s="1011">
        <f>'Заказ, cкидки и курсы валют'!$J$23*F550</f>
        <v>509.10500000000002</v>
      </c>
      <c r="H550" s="1012">
        <f t="shared" si="71"/>
        <v>509.11</v>
      </c>
      <c r="I550" s="869"/>
      <c r="J550" s="1338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610.92999999999995</v>
      </c>
    </row>
    <row r="551" spans="1:10" ht="14.15" customHeight="1"/>
    <row r="552" spans="1:10" ht="14.15" customHeight="1" thickBot="1"/>
    <row r="553" spans="1:10" ht="14.15" customHeight="1">
      <c r="A553" s="1934"/>
      <c r="B553" s="1910" t="s">
        <v>496</v>
      </c>
      <c r="C553" s="1962"/>
      <c r="D553" s="69"/>
      <c r="E553" s="460"/>
      <c r="F553" s="461"/>
      <c r="G553" s="688"/>
      <c r="H553" s="128"/>
      <c r="I553" s="68"/>
    </row>
    <row r="554" spans="1:10" ht="45.75" customHeight="1">
      <c r="A554" s="1935"/>
      <c r="B554" s="1912" t="s">
        <v>2930</v>
      </c>
      <c r="C554" s="1475"/>
      <c r="D554" s="131"/>
      <c r="E554" s="462"/>
      <c r="F554" s="426"/>
      <c r="G554" s="266"/>
      <c r="H554" s="16"/>
      <c r="I554" s="132"/>
    </row>
    <row r="555" spans="1:10" ht="14.15" customHeight="1">
      <c r="A555" s="1935"/>
      <c r="B555" s="1475"/>
      <c r="C555" s="1475"/>
      <c r="D555" s="70"/>
      <c r="E555" s="464"/>
      <c r="F555" s="465"/>
      <c r="G555" s="689"/>
      <c r="H555" s="16"/>
      <c r="I555" s="132"/>
    </row>
    <row r="556" spans="1:10" ht="14.15" customHeight="1">
      <c r="A556" s="1935"/>
      <c r="B556" s="1475"/>
      <c r="C556" s="1475"/>
      <c r="D556" s="70"/>
      <c r="E556" s="464"/>
      <c r="F556" s="465"/>
      <c r="G556" s="689"/>
      <c r="H556" s="16"/>
      <c r="I556" s="132"/>
    </row>
    <row r="557" spans="1:10" ht="14.15" customHeight="1">
      <c r="A557" s="1935"/>
      <c r="B557" s="1475"/>
      <c r="C557" s="1475"/>
      <c r="D557" s="70"/>
      <c r="E557" s="464"/>
      <c r="F557" s="465"/>
      <c r="G557" s="689"/>
      <c r="H557" s="16"/>
      <c r="I557" s="132"/>
    </row>
    <row r="558" spans="1:10" ht="14.15" customHeight="1" thickBot="1">
      <c r="A558" s="1913" t="s">
        <v>6698</v>
      </c>
      <c r="B558" s="1931"/>
      <c r="C558" s="1931"/>
      <c r="D558" s="72"/>
      <c r="E558" s="466"/>
      <c r="F558" s="467"/>
      <c r="G558" s="690"/>
      <c r="H558" s="136"/>
      <c r="I558" s="137"/>
    </row>
    <row r="559" spans="1:10" ht="45.75" customHeight="1">
      <c r="A559" s="1923" t="s">
        <v>1013</v>
      </c>
      <c r="B559" s="2239" t="s">
        <v>1014</v>
      </c>
      <c r="C559" s="2285" t="s">
        <v>665</v>
      </c>
      <c r="D559" s="153" t="s">
        <v>2923</v>
      </c>
      <c r="E559" s="914" t="s">
        <v>10276</v>
      </c>
      <c r="F559" s="479" t="s">
        <v>2578</v>
      </c>
      <c r="G559" s="967" t="s">
        <v>2427</v>
      </c>
      <c r="H559" s="327" t="s">
        <v>493</v>
      </c>
      <c r="I559" s="384" t="s">
        <v>4003</v>
      </c>
    </row>
    <row r="560" spans="1:10" ht="14.15" customHeight="1" thickBot="1">
      <c r="A560" s="1924"/>
      <c r="B560" s="2240"/>
      <c r="C560" s="2286" t="s">
        <v>3419</v>
      </c>
      <c r="D560" s="313" t="s">
        <v>2428</v>
      </c>
      <c r="E560" s="470" t="s">
        <v>264</v>
      </c>
      <c r="F560" s="475">
        <f>'Заказ, cкидки и курсы валют'!$I$12</f>
        <v>0</v>
      </c>
      <c r="G560" s="693"/>
      <c r="H560" s="264"/>
      <c r="I560" s="415"/>
    </row>
    <row r="561" spans="1:9" ht="14.15" customHeight="1">
      <c r="A561" s="1940" t="s">
        <v>2931</v>
      </c>
      <c r="B561" s="1941" t="s">
        <v>121</v>
      </c>
      <c r="C561" s="2290">
        <v>1</v>
      </c>
      <c r="D561" s="1628">
        <v>15000</v>
      </c>
      <c r="E561" s="530">
        <v>37.81</v>
      </c>
      <c r="F561" s="779">
        <f>ROUND(E561*(1-$F$11),2)</f>
        <v>37.81</v>
      </c>
      <c r="G561" s="780">
        <f>'Заказ, cкидки и курсы валют'!$J$23*F561</f>
        <v>434.81500000000005</v>
      </c>
      <c r="H561" s="310">
        <f>ROUND((D561/1000)*G561,2)</f>
        <v>6522.23</v>
      </c>
      <c r="I561" s="263"/>
    </row>
    <row r="562" spans="1:9" ht="14.15" customHeight="1">
      <c r="A562" s="398" t="s">
        <v>5289</v>
      </c>
      <c r="B562" s="2116" t="s">
        <v>122</v>
      </c>
      <c r="C562" s="2287">
        <v>1.1496</v>
      </c>
      <c r="D562" s="2281">
        <v>12500</v>
      </c>
      <c r="E562" s="530">
        <v>40.47</v>
      </c>
      <c r="F562" s="2104">
        <f t="shared" ref="F562:F569" si="72">ROUND(E562*(1-$F$11),2)</f>
        <v>40.47</v>
      </c>
      <c r="G562" s="2105">
        <f>'Заказ, cкидки и курсы валют'!$J$23*F562</f>
        <v>465.40499999999997</v>
      </c>
      <c r="H562" s="2107">
        <f t="shared" ref="H562:H569" si="73">ROUND((D562/1000)*G562,2)</f>
        <v>5817.56</v>
      </c>
      <c r="I562" s="2091"/>
    </row>
    <row r="563" spans="1:9" ht="14.15" customHeight="1">
      <c r="A563" s="1942" t="s">
        <v>2932</v>
      </c>
      <c r="B563" s="2282" t="s">
        <v>123</v>
      </c>
      <c r="C563" s="2287">
        <v>1.1599999999999999</v>
      </c>
      <c r="D563" s="2281">
        <v>12000</v>
      </c>
      <c r="E563" s="530">
        <v>40.479999999999997</v>
      </c>
      <c r="F563" s="2104">
        <f t="shared" si="72"/>
        <v>40.479999999999997</v>
      </c>
      <c r="G563" s="2105">
        <f>'Заказ, cкидки и курсы валют'!$J$23*F563</f>
        <v>465.52</v>
      </c>
      <c r="H563" s="2107">
        <f t="shared" si="73"/>
        <v>5586.24</v>
      </c>
      <c r="I563" s="2091"/>
    </row>
    <row r="564" spans="1:9" ht="14.15" customHeight="1">
      <c r="A564" s="1942" t="s">
        <v>2933</v>
      </c>
      <c r="B564" s="2282" t="s">
        <v>124</v>
      </c>
      <c r="C564" s="2287">
        <v>1.25</v>
      </c>
      <c r="D564" s="2281">
        <v>10000</v>
      </c>
      <c r="E564" s="530">
        <v>44.71</v>
      </c>
      <c r="F564" s="2104">
        <f t="shared" si="72"/>
        <v>44.71</v>
      </c>
      <c r="G564" s="2105">
        <f>'Заказ, cкидки и курсы валют'!$J$23*F564</f>
        <v>514.16499999999996</v>
      </c>
      <c r="H564" s="2107">
        <f t="shared" si="73"/>
        <v>5141.6499999999996</v>
      </c>
      <c r="I564" s="2091"/>
    </row>
    <row r="565" spans="1:9" ht="14.5">
      <c r="A565" s="1942" t="s">
        <v>2934</v>
      </c>
      <c r="B565" s="2282" t="s">
        <v>125</v>
      </c>
      <c r="C565" s="2287">
        <v>1.68</v>
      </c>
      <c r="D565" s="2281">
        <v>8000</v>
      </c>
      <c r="E565" s="530">
        <v>59.56</v>
      </c>
      <c r="F565" s="2104">
        <f t="shared" si="72"/>
        <v>59.56</v>
      </c>
      <c r="G565" s="2105">
        <f>'Заказ, cкидки и курсы валют'!$J$23*F565</f>
        <v>684.94</v>
      </c>
      <c r="H565" s="2107">
        <f t="shared" si="73"/>
        <v>5479.52</v>
      </c>
      <c r="I565" s="2091"/>
    </row>
    <row r="566" spans="1:9" ht="14.25" customHeight="1">
      <c r="A566" s="1942" t="s">
        <v>2935</v>
      </c>
      <c r="B566" s="2282" t="s">
        <v>126</v>
      </c>
      <c r="C566" s="2250">
        <v>2.0499999999999998</v>
      </c>
      <c r="D566" s="2281">
        <v>6000</v>
      </c>
      <c r="E566" s="530">
        <v>72.680000000000007</v>
      </c>
      <c r="F566" s="2104">
        <f t="shared" si="72"/>
        <v>72.680000000000007</v>
      </c>
      <c r="G566" s="2105">
        <f>'Заказ, cкидки и курсы валют'!$J$23*F566</f>
        <v>835.82</v>
      </c>
      <c r="H566" s="2107">
        <f t="shared" si="73"/>
        <v>5014.92</v>
      </c>
      <c r="I566" s="2091"/>
    </row>
    <row r="567" spans="1:9" ht="13.5" customHeight="1">
      <c r="A567" s="1942" t="s">
        <v>2936</v>
      </c>
      <c r="B567" s="2282" t="s">
        <v>127</v>
      </c>
      <c r="C567" s="2250">
        <v>2.54</v>
      </c>
      <c r="D567" s="2281">
        <v>5000</v>
      </c>
      <c r="E567" s="530">
        <v>82.93</v>
      </c>
      <c r="F567" s="2104">
        <f t="shared" si="72"/>
        <v>82.93</v>
      </c>
      <c r="G567" s="2105">
        <f>'Заказ, cкидки и курсы валют'!$J$23*F567</f>
        <v>953.69500000000005</v>
      </c>
      <c r="H567" s="2107">
        <f t="shared" si="73"/>
        <v>4768.4799999999996</v>
      </c>
      <c r="I567" s="2091"/>
    </row>
    <row r="568" spans="1:9" ht="14.25" customHeight="1">
      <c r="A568" s="1942" t="s">
        <v>2937</v>
      </c>
      <c r="B568" s="2282" t="s">
        <v>128</v>
      </c>
      <c r="C568" s="2250">
        <v>3.0569999999999999</v>
      </c>
      <c r="D568" s="2281">
        <v>3500</v>
      </c>
      <c r="E568" s="530">
        <v>95.19</v>
      </c>
      <c r="F568" s="2104">
        <f t="shared" si="72"/>
        <v>95.19</v>
      </c>
      <c r="G568" s="2105">
        <f>'Заказ, cкидки и курсы валют'!$J$23*F568</f>
        <v>1094.6849999999999</v>
      </c>
      <c r="H568" s="2107">
        <f t="shared" si="73"/>
        <v>3831.4</v>
      </c>
      <c r="I568" s="2091"/>
    </row>
    <row r="569" spans="1:9" ht="15.75" customHeight="1" thickBot="1">
      <c r="A569" s="1944" t="s">
        <v>2938</v>
      </c>
      <c r="B569" s="1945" t="s">
        <v>115</v>
      </c>
      <c r="C569" s="2291">
        <v>3.82</v>
      </c>
      <c r="D569" s="1629">
        <v>2500</v>
      </c>
      <c r="E569" s="530">
        <v>142.77000000000001</v>
      </c>
      <c r="F569" s="775">
        <f t="shared" si="72"/>
        <v>142.77000000000001</v>
      </c>
      <c r="G569" s="776">
        <f>'Заказ, cкидки и курсы валют'!$J$23*F569</f>
        <v>1641.855</v>
      </c>
      <c r="H569" s="142">
        <f t="shared" si="73"/>
        <v>4104.6400000000003</v>
      </c>
      <c r="I569" s="170"/>
    </row>
    <row r="570" spans="1:9" ht="13.5" thickBot="1">
      <c r="A570" s="1946"/>
      <c r="B570" s="1947"/>
      <c r="C570" s="2293"/>
      <c r="D570" s="391"/>
      <c r="E570" s="449"/>
      <c r="F570" s="448"/>
      <c r="G570" s="694"/>
      <c r="H570" s="392"/>
      <c r="I570" s="13"/>
    </row>
    <row r="571" spans="1:9" ht="18">
      <c r="A571" s="1909"/>
      <c r="B571" s="1910" t="s">
        <v>496</v>
      </c>
      <c r="C571" s="1962"/>
      <c r="D571" s="69"/>
      <c r="E571" s="460"/>
      <c r="F571" s="461"/>
      <c r="G571" s="688"/>
      <c r="H571" s="128"/>
      <c r="I571" s="68"/>
    </row>
    <row r="572" spans="1:9" ht="18">
      <c r="A572" s="1911"/>
      <c r="B572" s="1912" t="s">
        <v>2930</v>
      </c>
      <c r="C572" s="1475"/>
      <c r="D572" s="131"/>
      <c r="E572" s="462"/>
      <c r="F572" s="426"/>
      <c r="G572" s="266"/>
      <c r="H572" s="16"/>
      <c r="I572" s="132"/>
    </row>
    <row r="573" spans="1:9">
      <c r="A573" s="1911"/>
      <c r="B573" s="1475"/>
      <c r="C573" s="1475"/>
      <c r="D573" s="144"/>
      <c r="E573" s="464"/>
      <c r="F573" s="465"/>
      <c r="G573" s="689"/>
      <c r="H573" s="16"/>
      <c r="I573" s="132"/>
    </row>
    <row r="574" spans="1:9">
      <c r="A574" s="1911"/>
      <c r="B574" s="1475"/>
      <c r="C574" s="1475"/>
      <c r="D574" s="144"/>
      <c r="E574" s="464"/>
      <c r="F574" s="465"/>
      <c r="G574" s="689"/>
      <c r="H574" s="16"/>
      <c r="I574" s="132"/>
    </row>
    <row r="575" spans="1:9">
      <c r="A575" s="1911"/>
      <c r="B575" s="1475"/>
      <c r="C575" s="1475"/>
      <c r="D575" s="144"/>
      <c r="E575" s="464"/>
      <c r="F575" s="465"/>
      <c r="G575" s="689"/>
      <c r="H575" s="16"/>
      <c r="I575" s="132"/>
    </row>
    <row r="576" spans="1:9" ht="21" customHeight="1" thickBot="1">
      <c r="A576" s="1918" t="s">
        <v>8381</v>
      </c>
      <c r="B576" s="1931"/>
      <c r="C576" s="1931"/>
      <c r="D576" s="145"/>
      <c r="E576" s="466"/>
      <c r="F576" s="467"/>
      <c r="G576" s="690"/>
      <c r="H576" s="136"/>
      <c r="I576" s="137"/>
    </row>
    <row r="577" spans="1:10" ht="23.25" customHeight="1">
      <c r="A577" s="1923" t="s">
        <v>1013</v>
      </c>
      <c r="B577" s="1948" t="s">
        <v>1014</v>
      </c>
      <c r="C577" s="2285" t="s">
        <v>665</v>
      </c>
      <c r="D577" s="969" t="s">
        <v>2923</v>
      </c>
      <c r="E577" s="914" t="s">
        <v>10276</v>
      </c>
      <c r="F577" s="479" t="s">
        <v>2578</v>
      </c>
      <c r="G577" s="967" t="s">
        <v>2427</v>
      </c>
      <c r="H577" s="327" t="s">
        <v>493</v>
      </c>
      <c r="I577" s="384" t="s">
        <v>4003</v>
      </c>
      <c r="J577" s="327" t="s">
        <v>11229</v>
      </c>
    </row>
    <row r="578" spans="1:10" ht="42" customHeight="1" thickBot="1">
      <c r="A578" s="1924"/>
      <c r="B578" s="1949"/>
      <c r="C578" s="2286" t="s">
        <v>3419</v>
      </c>
      <c r="D578" s="374" t="s">
        <v>2428</v>
      </c>
      <c r="E578" s="470" t="s">
        <v>264</v>
      </c>
      <c r="F578" s="475">
        <f>'Заказ, cкидки и курсы валют'!$I$12</f>
        <v>0</v>
      </c>
      <c r="G578" s="693"/>
      <c r="H578" s="264"/>
      <c r="I578" s="415"/>
      <c r="J578" s="264"/>
    </row>
    <row r="579" spans="1:10" ht="14.25" customHeight="1" thickBot="1">
      <c r="A579" s="915" t="s">
        <v>683</v>
      </c>
      <c r="B579" s="800" t="s">
        <v>121</v>
      </c>
      <c r="C579" s="2290">
        <v>1</v>
      </c>
      <c r="D579" s="1630">
        <v>1500</v>
      </c>
      <c r="E579" s="1566">
        <f>E561*1.2</f>
        <v>45.372</v>
      </c>
      <c r="F579" s="779">
        <f>ROUND(E579*(1-$F$11),2)</f>
        <v>45.37</v>
      </c>
      <c r="G579" s="780">
        <f>H579/D579*1000</f>
        <v>521.78</v>
      </c>
      <c r="H579" s="659">
        <f>ROUND(IF('Заказ, cкидки и курсы валют'!$J$23*E579/1000*D579&lt;387,387,'Заказ, cкидки и курсы валют'!$J$23*E579/1000*D579)*(1-'Заказ, cкидки и курсы валют'!$I$12),2)</f>
        <v>782.67</v>
      </c>
      <c r="I579" s="866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845.28</v>
      </c>
    </row>
    <row r="580" spans="1:10" ht="13.5" thickBot="1">
      <c r="A580" s="398" t="s">
        <v>5290</v>
      </c>
      <c r="B580" s="2116" t="s">
        <v>122</v>
      </c>
      <c r="C580" s="2287">
        <v>1.1496</v>
      </c>
      <c r="D580" s="2117">
        <v>1000</v>
      </c>
      <c r="E580" s="2103">
        <f t="shared" ref="E580:E587" si="74">E562*1.2</f>
        <v>48.564</v>
      </c>
      <c r="F580" s="2104">
        <f t="shared" ref="F580:F587" si="75">ROUND(E580*(1-$F$11),2)</f>
        <v>48.56</v>
      </c>
      <c r="G580" s="2105">
        <f t="shared" ref="G580:G587" si="76">H580/D580*1000</f>
        <v>558.49</v>
      </c>
      <c r="H580" s="659">
        <f>ROUND(IF('Заказ, cкидки и курсы валют'!$J$23*E580/1000*D580&lt;387,387,'Заказ, cкидки и курсы валют'!$J$23*E580/1000*D580)*(1-'Заказ, cкидки и курсы валют'!$I$12),2)</f>
        <v>558.49</v>
      </c>
      <c r="I580" s="2118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603.16999999999996</v>
      </c>
    </row>
    <row r="581" spans="1:10" ht="14.25" customHeight="1" thickBot="1">
      <c r="A581" s="398" t="s">
        <v>684</v>
      </c>
      <c r="B581" s="2116" t="s">
        <v>123</v>
      </c>
      <c r="C581" s="2287">
        <v>1.1599999999999999</v>
      </c>
      <c r="D581" s="2117">
        <v>1000</v>
      </c>
      <c r="E581" s="2103">
        <f t="shared" si="74"/>
        <v>48.575999999999993</v>
      </c>
      <c r="F581" s="2104">
        <f t="shared" si="75"/>
        <v>48.58</v>
      </c>
      <c r="G581" s="2105">
        <f t="shared" si="76"/>
        <v>558.62</v>
      </c>
      <c r="H581" s="659">
        <f>ROUND(IF('Заказ, cкидки и курсы валют'!$J$23*E581/1000*D581&lt;387,387,'Заказ, cкидки и курсы валют'!$J$23*E581/1000*D581)*(1-'Заказ, cкидки и курсы валют'!$I$12),2)</f>
        <v>558.62</v>
      </c>
      <c r="I581" s="2118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603.30999999999995</v>
      </c>
    </row>
    <row r="582" spans="1:10" ht="14.25" customHeight="1" thickBot="1">
      <c r="A582" s="398" t="s">
        <v>685</v>
      </c>
      <c r="B582" s="2116" t="s">
        <v>124</v>
      </c>
      <c r="C582" s="2287">
        <v>1.25</v>
      </c>
      <c r="D582" s="2117">
        <v>1000</v>
      </c>
      <c r="E582" s="2103">
        <f t="shared" si="74"/>
        <v>53.652000000000001</v>
      </c>
      <c r="F582" s="2104">
        <f t="shared" si="75"/>
        <v>53.65</v>
      </c>
      <c r="G582" s="2105">
        <f t="shared" si="76"/>
        <v>617</v>
      </c>
      <c r="H582" s="659">
        <f>ROUND(IF('Заказ, cкидки и курсы валют'!$J$23*E582/1000*D582&lt;387,387,'Заказ, cкидки и курсы валют'!$J$23*E582/1000*D582)*(1-'Заказ, cкидки и курсы валют'!$I$12),2)</f>
        <v>617</v>
      </c>
      <c r="I582" s="2118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666.36</v>
      </c>
    </row>
    <row r="583" spans="1:10" ht="13.5" thickBot="1">
      <c r="A583" s="398" t="s">
        <v>686</v>
      </c>
      <c r="B583" s="2116" t="s">
        <v>125</v>
      </c>
      <c r="C583" s="2287">
        <v>1.68</v>
      </c>
      <c r="D583" s="2117">
        <v>800</v>
      </c>
      <c r="E583" s="2103">
        <f t="shared" si="74"/>
        <v>71.471999999999994</v>
      </c>
      <c r="F583" s="2104">
        <f t="shared" si="75"/>
        <v>71.47</v>
      </c>
      <c r="G583" s="2105">
        <f t="shared" si="76"/>
        <v>821.92499999999995</v>
      </c>
      <c r="H583" s="659">
        <f>ROUND(IF('Заказ, cкидки и курсы валют'!$J$23*E583/1000*D583&lt;387,387,'Заказ, cкидки и курсы валют'!$J$23*E583/1000*D583)*(1-'Заказ, cкидки и курсы валют'!$I$12),2)</f>
        <v>657.54</v>
      </c>
      <c r="I583" s="2118"/>
      <c r="J583" s="96">
        <f>ROUND(IF(H583&lt;'Заказ, cкидки и курсы валют'!$B$39,H583*0.54*100/(100-'Заказ, cкидки и курсы валют'!$C$39),IF(H583&lt;'Заказ, cкидки и курсы валют'!$B$40,H583*0.54*100/(100-'Заказ, cкидки и курсы валют'!$C$40),IF(H583&lt;'Заказ, cкидки и курсы валют'!$B$41,H583*0.54*100/(100-'Заказ, cкидки и курсы валют'!$C$41),IF(H583&lt;'Заказ, cкидки и курсы валют'!$B$42,H583*0.54*100/(100-'Заказ, cкидки и курсы валют'!$C$42),IF(H583&lt;'Заказ, cкидки и курсы валют'!$B$43,H583*0.54*100/(100-'Заказ, cкидки и курсы валют'!$C$43),H583))))),2)</f>
        <v>710.14</v>
      </c>
    </row>
    <row r="584" spans="1:10" ht="13.5" thickBot="1">
      <c r="A584" s="398" t="s">
        <v>687</v>
      </c>
      <c r="B584" s="2116" t="s">
        <v>126</v>
      </c>
      <c r="C584" s="2250">
        <v>2.0499999999999998</v>
      </c>
      <c r="D584" s="2117">
        <v>600</v>
      </c>
      <c r="E584" s="2103">
        <f t="shared" si="74"/>
        <v>87.216000000000008</v>
      </c>
      <c r="F584" s="2104">
        <f t="shared" si="75"/>
        <v>87.22</v>
      </c>
      <c r="G584" s="2105">
        <f t="shared" si="76"/>
        <v>1002.9833333333333</v>
      </c>
      <c r="H584" s="659">
        <f>ROUND(IF('Заказ, cкидки и курсы валют'!$J$23*E584/1000*D584&lt;387,387,'Заказ, cкидки и курсы валют'!$J$23*E584/1000*D584)*(1-'Заказ, cкидки и курсы валют'!$I$12),2)</f>
        <v>601.79</v>
      </c>
      <c r="I584" s="2118"/>
      <c r="J584" s="96">
        <f>ROUND(IF(H584&lt;'Заказ, cкидки и курсы валют'!$B$39,H584*0.54*100/(100-'Заказ, cкидки и курсы валют'!$C$39),IF(H584&lt;'Заказ, cкидки и курсы валют'!$B$40,H584*0.54*100/(100-'Заказ, cкидки и курсы валют'!$C$40),IF(H584&lt;'Заказ, cкидки и курсы валют'!$B$41,H584*0.54*100/(100-'Заказ, cкидки и курсы валют'!$C$41),IF(H584&lt;'Заказ, cкидки и курсы валют'!$B$42,H584*0.54*100/(100-'Заказ, cкидки и курсы валют'!$C$42),IF(H584&lt;'Заказ, cкидки и курсы валют'!$B$43,H584*0.54*100/(100-'Заказ, cкидки и курсы валют'!$C$43),H584))))),2)</f>
        <v>649.92999999999995</v>
      </c>
    </row>
    <row r="585" spans="1:10" ht="13.5" thickBot="1">
      <c r="A585" s="398" t="s">
        <v>688</v>
      </c>
      <c r="B585" s="2116" t="s">
        <v>127</v>
      </c>
      <c r="C585" s="2250">
        <v>2.54</v>
      </c>
      <c r="D585" s="2117">
        <v>500</v>
      </c>
      <c r="E585" s="2103">
        <f t="shared" si="74"/>
        <v>99.516000000000005</v>
      </c>
      <c r="F585" s="2104">
        <f t="shared" si="75"/>
        <v>99.52</v>
      </c>
      <c r="G585" s="2105">
        <f t="shared" si="76"/>
        <v>1144.44</v>
      </c>
      <c r="H585" s="659">
        <f>ROUND(IF('Заказ, cкидки и курсы валют'!$J$23*E585/1000*D585&lt;387,387,'Заказ, cкидки и курсы валют'!$J$23*E585/1000*D585)*(1-'Заказ, cкидки и курсы валют'!$I$12),2)</f>
        <v>572.22</v>
      </c>
      <c r="I585" s="2118"/>
      <c r="J585" s="96">
        <f>ROUND(IF(H585&lt;'Заказ, cкидки и курсы валют'!$B$39,H585*0.54*100/(100-'Заказ, cкидки и курсы валют'!$C$39),IF(H585&lt;'Заказ, cкидки и курсы валют'!$B$40,H585*0.54*100/(100-'Заказ, cкидки и курсы валют'!$C$40),IF(H585&lt;'Заказ, cкидки и курсы валют'!$B$41,H585*0.54*100/(100-'Заказ, cкидки и курсы валют'!$C$41),IF(H585&lt;'Заказ, cкидки и курсы валют'!$B$42,H585*0.54*100/(100-'Заказ, cкидки и курсы валют'!$C$42),IF(H585&lt;'Заказ, cкидки и курсы валют'!$B$43,H585*0.54*100/(100-'Заказ, cкидки и курсы валют'!$C$43),H585))))),2)</f>
        <v>618</v>
      </c>
    </row>
    <row r="586" spans="1:10" ht="13.5" thickBot="1">
      <c r="A586" s="398" t="s">
        <v>689</v>
      </c>
      <c r="B586" s="2116" t="s">
        <v>128</v>
      </c>
      <c r="C586" s="2250">
        <v>3.0569999999999999</v>
      </c>
      <c r="D586" s="2117">
        <v>350</v>
      </c>
      <c r="E586" s="2103">
        <f>E568*1.2</f>
        <v>114.22799999999999</v>
      </c>
      <c r="F586" s="2104">
        <f t="shared" si="75"/>
        <v>114.23</v>
      </c>
      <c r="G586" s="2105">
        <f t="shared" si="76"/>
        <v>1313.6285714285714</v>
      </c>
      <c r="H586" s="659">
        <f>ROUND(IF('Заказ, cкидки и курсы валют'!$J$23*E586/1000*D586&lt;387,387,'Заказ, cкидки и курсы валют'!$J$23*E586/1000*D586)*(1-'Заказ, cкидки и курсы валют'!$I$12),2)</f>
        <v>459.77</v>
      </c>
      <c r="I586" s="2118"/>
      <c r="J586" s="96">
        <f>ROUND(IF(H586&lt;'Заказ, cкидки и курсы валют'!$B$39,H586*0.54*100/(100-'Заказ, cкидки и курсы валют'!$C$39),IF(H586&lt;'Заказ, cкидки и курсы валют'!$B$40,H586*0.54*100/(100-'Заказ, cкидки и курсы валют'!$C$40),IF(H586&lt;'Заказ, cкидки и курсы валют'!$B$41,H586*0.54*100/(100-'Заказ, cкидки и курсы валют'!$C$41),IF(H586&lt;'Заказ, cкидки и курсы валют'!$B$42,H586*0.54*100/(100-'Заказ, cкидки и курсы валют'!$C$42),IF(H586&lt;'Заказ, cкидки и курсы валют'!$B$43,H586*0.54*100/(100-'Заказ, cкидки и курсы валют'!$C$43),H586))))),2)</f>
        <v>551.72</v>
      </c>
    </row>
    <row r="587" spans="1:10" ht="13.5" thickBot="1">
      <c r="A587" s="778" t="s">
        <v>690</v>
      </c>
      <c r="B587" s="777" t="s">
        <v>115</v>
      </c>
      <c r="C587" s="2291">
        <v>3.82</v>
      </c>
      <c r="D587" s="1631">
        <v>150</v>
      </c>
      <c r="E587" s="1568">
        <f t="shared" si="74"/>
        <v>171.32400000000001</v>
      </c>
      <c r="F587" s="775">
        <f t="shared" si="75"/>
        <v>171.32</v>
      </c>
      <c r="G587" s="776">
        <f t="shared" si="76"/>
        <v>2580</v>
      </c>
      <c r="H587" s="659">
        <f>ROUND(IF('Заказ, cкидки и курсы валют'!$J$23*E587/1000*D587&lt;387,387,'Заказ, cкидки и курсы валют'!$J$23*E587/1000*D587)*(1-'Заказ, cкидки и курсы валют'!$I$12),2)</f>
        <v>387</v>
      </c>
      <c r="I587" s="753"/>
      <c r="J587" s="96">
        <f>ROUND(IF(H587&lt;'Заказ, cкидки и курсы валют'!$B$39,H587*0.54*100/(100-'Заказ, cкидки и курсы валют'!$C$39),IF(H587&lt;'Заказ, cкидки и курсы валют'!$B$40,H587*0.54*100/(100-'Заказ, cкидки и курсы валют'!$C$40),IF(H587&lt;'Заказ, cкидки и курсы валют'!$B$41,H587*0.54*100/(100-'Заказ, cкидки и курсы валют'!$C$41),IF(H587&lt;'Заказ, cкидки и курсы валют'!$B$42,H587*0.54*100/(100-'Заказ, cкидки и курсы валют'!$C$42),IF(H587&lt;'Заказ, cкидки и курсы валют'!$B$43,H587*0.54*100/(100-'Заказ, cкидки и курсы валют'!$C$43),H587))))),2)</f>
        <v>464.4</v>
      </c>
    </row>
    <row r="588" spans="1:10" ht="13.5" thickBot="1">
      <c r="A588" s="1334"/>
      <c r="B588" s="1342"/>
      <c r="C588" s="1342"/>
      <c r="D588" s="1343"/>
      <c r="E588" s="987"/>
      <c r="F588" s="881"/>
      <c r="G588" s="694"/>
      <c r="H588" s="22"/>
      <c r="I588" s="648"/>
    </row>
    <row r="589" spans="1:10" ht="18">
      <c r="A589" s="1909"/>
      <c r="B589" s="1910" t="s">
        <v>496</v>
      </c>
      <c r="C589" s="1962"/>
      <c r="D589" s="69"/>
      <c r="E589" s="460"/>
      <c r="F589" s="461"/>
      <c r="G589" s="688"/>
      <c r="H589" s="128"/>
      <c r="I589" s="68"/>
    </row>
    <row r="590" spans="1:10" ht="18">
      <c r="A590" s="1911"/>
      <c r="B590" s="1912" t="s">
        <v>2930</v>
      </c>
      <c r="C590" s="1475"/>
      <c r="D590" s="131"/>
      <c r="E590" s="462"/>
      <c r="F590" s="426"/>
      <c r="G590" s="266"/>
      <c r="H590" s="16"/>
      <c r="I590" s="132"/>
    </row>
    <row r="591" spans="1:10">
      <c r="A591" s="1911"/>
      <c r="B591" s="1475"/>
      <c r="C591" s="1475"/>
      <c r="D591" s="144"/>
      <c r="E591" s="464"/>
      <c r="F591" s="465"/>
      <c r="G591" s="689"/>
      <c r="H591" s="16"/>
      <c r="I591" s="132"/>
    </row>
    <row r="592" spans="1:10">
      <c r="A592" s="1911"/>
      <c r="B592" s="1475"/>
      <c r="C592" s="1475"/>
      <c r="D592" s="144"/>
      <c r="E592" s="464"/>
      <c r="F592" s="465"/>
      <c r="G592" s="689"/>
      <c r="H592" s="16"/>
      <c r="I592" s="132"/>
    </row>
    <row r="593" spans="1:10">
      <c r="A593" s="1911"/>
      <c r="B593" s="1475"/>
      <c r="C593" s="1475"/>
      <c r="D593" s="144"/>
      <c r="E593" s="464"/>
      <c r="F593" s="465"/>
      <c r="G593" s="689"/>
      <c r="H593" s="16"/>
      <c r="I593" s="132"/>
    </row>
    <row r="594" spans="1:10" ht="16" thickBot="1">
      <c r="A594" s="1918" t="s">
        <v>6699</v>
      </c>
      <c r="B594" s="1950"/>
      <c r="C594" s="1931"/>
      <c r="D594" s="145"/>
      <c r="E594" s="466"/>
      <c r="F594" s="467"/>
      <c r="G594" s="690"/>
      <c r="H594" s="136"/>
      <c r="I594" s="137"/>
    </row>
    <row r="595" spans="1:10" ht="31.5" customHeight="1">
      <c r="A595" s="1923" t="s">
        <v>1013</v>
      </c>
      <c r="B595" s="1948" t="s">
        <v>1014</v>
      </c>
      <c r="C595" s="2285" t="s">
        <v>665</v>
      </c>
      <c r="D595" s="969" t="s">
        <v>2923</v>
      </c>
      <c r="E595" s="914" t="s">
        <v>10276</v>
      </c>
      <c r="F595" s="479" t="s">
        <v>2578</v>
      </c>
      <c r="G595" s="967" t="s">
        <v>2427</v>
      </c>
      <c r="H595" s="327" t="s">
        <v>493</v>
      </c>
      <c r="I595" s="384" t="s">
        <v>4003</v>
      </c>
      <c r="J595" s="327" t="s">
        <v>11229</v>
      </c>
    </row>
    <row r="596" spans="1:10" ht="14.15" customHeight="1" thickBot="1">
      <c r="A596" s="1924"/>
      <c r="B596" s="1949"/>
      <c r="C596" s="2286" t="s">
        <v>3419</v>
      </c>
      <c r="D596" s="374" t="s">
        <v>2428</v>
      </c>
      <c r="E596" s="470" t="s">
        <v>264</v>
      </c>
      <c r="F596" s="475">
        <f>'Заказ, cкидки и курсы валют'!$I$12</f>
        <v>0</v>
      </c>
      <c r="G596" s="693"/>
      <c r="H596" s="264"/>
      <c r="I596" s="415"/>
      <c r="J596" s="264"/>
    </row>
    <row r="597" spans="1:10" ht="14.15" customHeight="1" thickBot="1">
      <c r="A597" s="915" t="s">
        <v>10101</v>
      </c>
      <c r="B597" s="800" t="s">
        <v>121</v>
      </c>
      <c r="C597" s="2287">
        <v>1</v>
      </c>
      <c r="D597" s="1630">
        <v>150</v>
      </c>
      <c r="E597" s="1566">
        <f>(E561*2)+(1000/D597*7.5)</f>
        <v>125.62</v>
      </c>
      <c r="F597" s="779">
        <f>ROUND(E597*(1-$F$11),2)</f>
        <v>125.62</v>
      </c>
      <c r="G597" s="780">
        <f>H597/D597*1000</f>
        <v>2580</v>
      </c>
      <c r="H597" s="659">
        <f>ROUND(IF('Заказ, cкидки и курсы валют'!$J$23*E597/1000*D597&lt;387,387,'Заказ, cкидки и курсы валют'!$J$23*E597/1000*D597)*(1-'Заказ, cкидки и курсы валют'!$I$12),2)</f>
        <v>387</v>
      </c>
      <c r="I597" s="866"/>
      <c r="J597" s="2100">
        <f>ROUND(IF(H597&lt;'Заказ, cкидки и курсы валют'!$B$39,H597*0.54*100/(100-'Заказ, cкидки и курсы валют'!$C$39),IF(H597&lt;'Заказ, cкидки и курсы валют'!$B$40,H597*0.54*100/(100-'Заказ, cкидки и курсы валют'!$C$40),IF(H597&lt;'Заказ, cкидки и курсы валют'!$B$41,H597*0.54*100/(100-'Заказ, cкидки и курсы валют'!$C$41),IF(H597&lt;'Заказ, cкидки и курсы валют'!$B$42,H597*0.54*100/(100-'Заказ, cкидки и курсы валют'!$C$42),IF(H597&lt;'Заказ, cкидки и курсы валют'!$B$43,H597*0.54*100/(100-'Заказ, cкидки и курсы валют'!$C$43),H597))))),2)</f>
        <v>464.4</v>
      </c>
    </row>
    <row r="598" spans="1:10" ht="14.15" customHeight="1" thickBot="1">
      <c r="A598" s="398" t="s">
        <v>10102</v>
      </c>
      <c r="B598" s="2116" t="s">
        <v>122</v>
      </c>
      <c r="C598" s="2287">
        <v>1.1496</v>
      </c>
      <c r="D598" s="2117">
        <v>125</v>
      </c>
      <c r="E598" s="2103">
        <f t="shared" ref="E598:E605" si="77">(E562*2)+(1000/D598*7.5)</f>
        <v>140.94</v>
      </c>
      <c r="F598" s="2104">
        <f t="shared" ref="F598:F605" si="78">ROUND(E598*(1-$F$11),2)</f>
        <v>140.94</v>
      </c>
      <c r="G598" s="2105">
        <f t="shared" ref="G598:G605" si="79">H598/D598*1000</f>
        <v>3096</v>
      </c>
      <c r="H598" s="659">
        <f>ROUND(IF('Заказ, cкидки и курсы валют'!$J$23*E598/1000*D598&lt;387,387,'Заказ, cкидки и курсы валют'!$J$23*E598/1000*D598)*(1-'Заказ, cкидки и курсы валют'!$I$12),2)</f>
        <v>387</v>
      </c>
      <c r="I598" s="2118"/>
      <c r="J598" s="2100">
        <f>ROUND(IF(H598&lt;'Заказ, cкидки и курсы валют'!$B$39,H598*0.54*100/(100-'Заказ, cкидки и курсы валют'!$C$39),IF(H598&lt;'Заказ, cкидки и курсы валют'!$B$40,H598*0.54*100/(100-'Заказ, cкидки и курсы валют'!$C$40),IF(H598&lt;'Заказ, cкидки и курсы валют'!$B$41,H598*0.54*100/(100-'Заказ, cкидки и курсы валют'!$C$41),IF(H598&lt;'Заказ, cкидки и курсы валют'!$B$42,H598*0.54*100/(100-'Заказ, cкидки и курсы валют'!$C$42),IF(H598&lt;'Заказ, cкидки и курсы валют'!$B$43,H598*0.54*100/(100-'Заказ, cкидки и курсы валют'!$C$43),H598))))),2)</f>
        <v>464.4</v>
      </c>
    </row>
    <row r="599" spans="1:10" ht="14.15" customHeight="1" thickBot="1">
      <c r="A599" s="398" t="s">
        <v>10103</v>
      </c>
      <c r="B599" s="2116" t="s">
        <v>123</v>
      </c>
      <c r="C599" s="2287">
        <v>1.1599999999999999</v>
      </c>
      <c r="D599" s="2117">
        <v>120</v>
      </c>
      <c r="E599" s="2103">
        <f t="shared" si="77"/>
        <v>143.46</v>
      </c>
      <c r="F599" s="2104">
        <f t="shared" si="78"/>
        <v>143.46</v>
      </c>
      <c r="G599" s="2105">
        <f t="shared" si="79"/>
        <v>3225</v>
      </c>
      <c r="H599" s="659">
        <f>ROUND(IF('Заказ, cкидки и курсы валют'!$J$23*E599/1000*D599&lt;387,387,'Заказ, cкидки и курсы валют'!$J$23*E599/1000*D599)*(1-'Заказ, cкидки и курсы валют'!$I$12),2)</f>
        <v>387</v>
      </c>
      <c r="I599" s="2118"/>
      <c r="J599" s="2100">
        <f>ROUND(IF(H599&lt;'Заказ, cкидки и курсы валют'!$B$39,H599*0.54*100/(100-'Заказ, cкидки и курсы валют'!$C$39),IF(H599&lt;'Заказ, cкидки и курсы валют'!$B$40,H599*0.54*100/(100-'Заказ, cкидки и курсы валют'!$C$40),IF(H599&lt;'Заказ, cкидки и курсы валют'!$B$41,H599*0.54*100/(100-'Заказ, cкидки и курсы валют'!$C$41),IF(H599&lt;'Заказ, cкидки и курсы валют'!$B$42,H599*0.54*100/(100-'Заказ, cкидки и курсы валют'!$C$42),IF(H599&lt;'Заказ, cкидки и курсы валют'!$B$43,H599*0.54*100/(100-'Заказ, cкидки и курсы валют'!$C$43),H599))))),2)</f>
        <v>464.4</v>
      </c>
    </row>
    <row r="600" spans="1:10" ht="14.15" customHeight="1" thickBot="1">
      <c r="A600" s="398" t="s">
        <v>10104</v>
      </c>
      <c r="B600" s="2116" t="s">
        <v>124</v>
      </c>
      <c r="C600" s="2287">
        <v>1.25</v>
      </c>
      <c r="D600" s="2117">
        <v>100</v>
      </c>
      <c r="E600" s="2103">
        <f t="shared" si="77"/>
        <v>164.42000000000002</v>
      </c>
      <c r="F600" s="2104">
        <f t="shared" si="78"/>
        <v>164.42</v>
      </c>
      <c r="G600" s="2105">
        <f t="shared" si="79"/>
        <v>3870</v>
      </c>
      <c r="H600" s="659">
        <f>ROUND(IF('Заказ, cкидки и курсы валют'!$J$23*E600/1000*D600&lt;387,387,'Заказ, cкидки и курсы валют'!$J$23*E600/1000*D600)*(1-'Заказ, cкидки и курсы валют'!$I$12),2)</f>
        <v>387</v>
      </c>
      <c r="I600" s="2118"/>
      <c r="J600" s="2100">
        <f>ROUND(IF(H600&lt;'Заказ, cкидки и курсы валют'!$B$39,H600*0.54*100/(100-'Заказ, cкидки и курсы валют'!$C$39),IF(H600&lt;'Заказ, cкидки и курсы валют'!$B$40,H600*0.54*100/(100-'Заказ, cкидки и курсы валют'!$C$40),IF(H600&lt;'Заказ, cкидки и курсы валют'!$B$41,H600*0.54*100/(100-'Заказ, cкидки и курсы валют'!$C$41),IF(H600&lt;'Заказ, cкидки и курсы валют'!$B$42,H600*0.54*100/(100-'Заказ, cкидки и курсы валют'!$C$42),IF(H600&lt;'Заказ, cкидки и курсы валют'!$B$43,H600*0.54*100/(100-'Заказ, cкидки и курсы валют'!$C$43),H600))))),2)</f>
        <v>464.4</v>
      </c>
    </row>
    <row r="601" spans="1:10" ht="14.15" customHeight="1" thickBot="1">
      <c r="A601" s="398" t="s">
        <v>10105</v>
      </c>
      <c r="B601" s="2116" t="s">
        <v>125</v>
      </c>
      <c r="C601" s="2287">
        <v>1.68</v>
      </c>
      <c r="D601" s="2117">
        <v>80</v>
      </c>
      <c r="E601" s="2103">
        <f t="shared" si="77"/>
        <v>212.87</v>
      </c>
      <c r="F601" s="2104">
        <f t="shared" si="78"/>
        <v>212.87</v>
      </c>
      <c r="G601" s="2105">
        <f t="shared" si="79"/>
        <v>4837.5</v>
      </c>
      <c r="H601" s="659">
        <f>ROUND(IF('Заказ, cкидки и курсы валют'!$J$23*E601/1000*D601&lt;387,387,'Заказ, cкидки и курсы валют'!$J$23*E601/1000*D601)*(1-'Заказ, cкидки и курсы валют'!$I$12),2)</f>
        <v>387</v>
      </c>
      <c r="I601" s="2118"/>
      <c r="J601" s="2100">
        <f>ROUND(IF(H601&lt;'Заказ, cкидки и курсы валют'!$B$39,H601*0.54*100/(100-'Заказ, cкидки и курсы валют'!$C$39),IF(H601&lt;'Заказ, cкидки и курсы валют'!$B$40,H601*0.54*100/(100-'Заказ, cкидки и курсы валют'!$C$40),IF(H601&lt;'Заказ, cкидки и курсы валют'!$B$41,H601*0.54*100/(100-'Заказ, cкидки и курсы валют'!$C$41),IF(H601&lt;'Заказ, cкидки и курсы валют'!$B$42,H601*0.54*100/(100-'Заказ, cкидки и курсы валют'!$C$42),IF(H601&lt;'Заказ, cкидки и курсы валют'!$B$43,H601*0.54*100/(100-'Заказ, cкидки и курсы валют'!$C$43),H601))))),2)</f>
        <v>464.4</v>
      </c>
    </row>
    <row r="602" spans="1:10" ht="14.15" customHeight="1" thickBot="1">
      <c r="A602" s="398" t="s">
        <v>10106</v>
      </c>
      <c r="B602" s="2116" t="s">
        <v>126</v>
      </c>
      <c r="C602" s="2250">
        <v>2.0499999999999998</v>
      </c>
      <c r="D602" s="2117">
        <v>60</v>
      </c>
      <c r="E602" s="2103">
        <f t="shared" si="77"/>
        <v>270.36</v>
      </c>
      <c r="F602" s="2104">
        <f t="shared" si="78"/>
        <v>270.36</v>
      </c>
      <c r="G602" s="2105">
        <f t="shared" si="79"/>
        <v>6450</v>
      </c>
      <c r="H602" s="659">
        <f>ROUND(IF('Заказ, cкидки и курсы валют'!$J$23*E602/1000*D602&lt;387,387,'Заказ, cкидки и курсы валют'!$J$23*E602/1000*D602)*(1-'Заказ, cкидки и курсы валют'!$I$12),2)</f>
        <v>387</v>
      </c>
      <c r="I602" s="2118"/>
      <c r="J602" s="2100">
        <f>ROUND(IF(H602&lt;'Заказ, cкидки и курсы валют'!$B$39,H602*0.54*100/(100-'Заказ, cкидки и курсы валют'!$C$39),IF(H602&lt;'Заказ, cкидки и курсы валют'!$B$40,H602*0.54*100/(100-'Заказ, cкидки и курсы валют'!$C$40),IF(H602&lt;'Заказ, cкидки и курсы валют'!$B$41,H602*0.54*100/(100-'Заказ, cкидки и курсы валют'!$C$41),IF(H602&lt;'Заказ, cкидки и курсы валют'!$B$42,H602*0.54*100/(100-'Заказ, cкидки и курсы валют'!$C$42),IF(H602&lt;'Заказ, cкидки и курсы валют'!$B$43,H602*0.54*100/(100-'Заказ, cкидки и курсы валют'!$C$43),H602))))),2)</f>
        <v>464.4</v>
      </c>
    </row>
    <row r="603" spans="1:10" ht="14.15" customHeight="1" thickBot="1">
      <c r="A603" s="398" t="s">
        <v>10107</v>
      </c>
      <c r="B603" s="2116" t="s">
        <v>127</v>
      </c>
      <c r="C603" s="2250">
        <v>2.54</v>
      </c>
      <c r="D603" s="2117">
        <v>50</v>
      </c>
      <c r="E603" s="2103">
        <f t="shared" si="77"/>
        <v>315.86</v>
      </c>
      <c r="F603" s="2104">
        <f t="shared" si="78"/>
        <v>315.86</v>
      </c>
      <c r="G603" s="2105">
        <f t="shared" si="79"/>
        <v>7740</v>
      </c>
      <c r="H603" s="659">
        <f>ROUND(IF('Заказ, cкидки и курсы валют'!$J$23*E603/1000*D603&lt;387,387,'Заказ, cкидки и курсы валют'!$J$23*E603/1000*D603)*(1-'Заказ, cкидки и курсы валют'!$I$12),2)</f>
        <v>387</v>
      </c>
      <c r="I603" s="2118"/>
      <c r="J603" s="2100">
        <f>ROUND(IF(H603&lt;'Заказ, cкидки и курсы валют'!$B$39,H603*0.54*100/(100-'Заказ, cкидки и курсы валют'!$C$39),IF(H603&lt;'Заказ, cкидки и курсы валют'!$B$40,H603*0.54*100/(100-'Заказ, cкидки и курсы валют'!$C$40),IF(H603&lt;'Заказ, cкидки и курсы валют'!$B$41,H603*0.54*100/(100-'Заказ, cкидки и курсы валют'!$C$41),IF(H603&lt;'Заказ, cкидки и курсы валют'!$B$42,H603*0.54*100/(100-'Заказ, cкидки и курсы валют'!$C$42),IF(H603&lt;'Заказ, cкидки и курсы валют'!$B$43,H603*0.54*100/(100-'Заказ, cкидки и курсы валют'!$C$43),H603))))),2)</f>
        <v>464.4</v>
      </c>
    </row>
    <row r="604" spans="1:10" ht="14.15" customHeight="1" thickBot="1">
      <c r="A604" s="398" t="s">
        <v>10108</v>
      </c>
      <c r="B604" s="2116" t="s">
        <v>128</v>
      </c>
      <c r="C604" s="2250">
        <v>3.0569999999999999</v>
      </c>
      <c r="D604" s="2117">
        <v>35</v>
      </c>
      <c r="E604" s="2103">
        <f t="shared" si="77"/>
        <v>404.66571428571433</v>
      </c>
      <c r="F604" s="2104">
        <f t="shared" si="78"/>
        <v>404.67</v>
      </c>
      <c r="G604" s="2105">
        <f t="shared" si="79"/>
        <v>11057.142857142857</v>
      </c>
      <c r="H604" s="659">
        <f>ROUND(IF('Заказ, cкидки и курсы валют'!$J$23*E604/1000*D604&lt;387,387,'Заказ, cкидки и курсы валют'!$J$23*E604/1000*D604)*(1-'Заказ, cкидки и курсы валют'!$I$12),2)</f>
        <v>387</v>
      </c>
      <c r="I604" s="2118"/>
      <c r="J604" s="2100">
        <f>ROUND(IF(H604&lt;'Заказ, cкидки и курсы валют'!$B$39,H604*0.54*100/(100-'Заказ, cкидки и курсы валют'!$C$39),IF(H604&lt;'Заказ, cкидки и курсы валют'!$B$40,H604*0.54*100/(100-'Заказ, cкидки и курсы валют'!$C$40),IF(H604&lt;'Заказ, cкидки и курсы валют'!$B$41,H604*0.54*100/(100-'Заказ, cкидки и курсы валют'!$C$41),IF(H604&lt;'Заказ, cкидки и курсы валют'!$B$42,H604*0.54*100/(100-'Заказ, cкидки и курсы валют'!$C$42),IF(H604&lt;'Заказ, cкидки и курсы валют'!$B$43,H604*0.54*100/(100-'Заказ, cкидки и курсы валют'!$C$43),H604))))),2)</f>
        <v>464.4</v>
      </c>
    </row>
    <row r="605" spans="1:10" ht="14.15" customHeight="1" thickBot="1">
      <c r="A605" s="778" t="s">
        <v>10109</v>
      </c>
      <c r="B605" s="777" t="s">
        <v>115</v>
      </c>
      <c r="C605" s="2287">
        <v>3.82</v>
      </c>
      <c r="D605" s="1631">
        <v>25</v>
      </c>
      <c r="E605" s="1568">
        <f t="shared" si="77"/>
        <v>585.54</v>
      </c>
      <c r="F605" s="775">
        <f t="shared" si="78"/>
        <v>585.54</v>
      </c>
      <c r="G605" s="776">
        <f t="shared" si="79"/>
        <v>15480</v>
      </c>
      <c r="H605" s="659">
        <f>ROUND(IF('Заказ, cкидки и курсы валют'!$J$23*E605/1000*D605&lt;387,387,'Заказ, cкидки и курсы валют'!$J$23*E605/1000*D605)*(1-'Заказ, cкидки и курсы валют'!$I$12),2)</f>
        <v>387</v>
      </c>
      <c r="I605" s="753"/>
      <c r="J605" s="2100">
        <f>ROUND(IF(H605&lt;'Заказ, cкидки и курсы валют'!$B$39,H605*0.54*100/(100-'Заказ, cкидки и курсы валют'!$C$39),IF(H605&lt;'Заказ, cкидки и курсы валют'!$B$40,H605*0.54*100/(100-'Заказ, cкидки и курсы валют'!$C$40),IF(H605&lt;'Заказ, cкидки и курсы валют'!$B$41,H605*0.54*100/(100-'Заказ, cкидки и курсы валют'!$C$41),IF(H605&lt;'Заказ, cкидки и курсы валют'!$B$42,H605*0.54*100/(100-'Заказ, cкидки и курсы валют'!$C$42),IF(H605&lt;'Заказ, cкидки и курсы валют'!$B$43,H605*0.54*100/(100-'Заказ, cкидки и курсы валют'!$C$43),H605))))),2)</f>
        <v>464.4</v>
      </c>
    </row>
    <row r="606" spans="1:10" ht="14.15" customHeight="1" thickBot="1"/>
    <row r="607" spans="1:10" ht="14.15" customHeight="1">
      <c r="A607" s="1934"/>
      <c r="B607" s="1910" t="s">
        <v>496</v>
      </c>
      <c r="C607" s="1962"/>
      <c r="D607" s="69"/>
      <c r="E607" s="460"/>
      <c r="F607" s="461"/>
      <c r="G607" s="688"/>
      <c r="H607" s="128"/>
      <c r="I607" s="68"/>
    </row>
    <row r="608" spans="1:10" ht="14.15" customHeight="1">
      <c r="A608" s="1935"/>
      <c r="B608" s="1912" t="s">
        <v>2939</v>
      </c>
      <c r="C608" s="1475"/>
      <c r="D608" s="131"/>
      <c r="E608" s="462"/>
      <c r="F608" s="426"/>
      <c r="G608" s="266"/>
      <c r="H608" s="16"/>
      <c r="I608" s="132"/>
    </row>
    <row r="609" spans="1:9" ht="14.15" customHeight="1">
      <c r="A609" s="1935"/>
      <c r="B609" s="1475"/>
      <c r="C609" s="1475"/>
      <c r="D609" s="70"/>
      <c r="E609" s="464"/>
      <c r="F609" s="465"/>
      <c r="G609" s="689"/>
      <c r="H609" s="16"/>
      <c r="I609" s="132"/>
    </row>
    <row r="610" spans="1:9" ht="14.15" customHeight="1">
      <c r="A610" s="1935"/>
      <c r="B610" s="1475"/>
      <c r="C610" s="1475"/>
      <c r="D610" s="70"/>
      <c r="E610" s="464"/>
      <c r="F610" s="465"/>
      <c r="G610" s="689"/>
      <c r="H610" s="16"/>
      <c r="I610" s="132"/>
    </row>
    <row r="611" spans="1:9" ht="14.15" customHeight="1">
      <c r="A611" s="1935"/>
      <c r="B611" s="1475"/>
      <c r="C611" s="1475"/>
      <c r="D611" s="70"/>
      <c r="E611" s="464"/>
      <c r="F611" s="465"/>
      <c r="G611" s="689"/>
      <c r="H611" s="16"/>
      <c r="I611" s="132"/>
    </row>
    <row r="612" spans="1:9" ht="14.15" customHeight="1" thickBot="1">
      <c r="A612" s="1913" t="s">
        <v>6698</v>
      </c>
      <c r="B612" s="1931"/>
      <c r="C612" s="1931"/>
      <c r="D612" s="72"/>
      <c r="E612" s="466"/>
      <c r="F612" s="467"/>
      <c r="G612" s="690"/>
      <c r="H612" s="136"/>
      <c r="I612" s="137"/>
    </row>
    <row r="613" spans="1:9" ht="45" customHeight="1">
      <c r="A613" s="1923" t="s">
        <v>1013</v>
      </c>
      <c r="B613" s="2239" t="s">
        <v>1014</v>
      </c>
      <c r="C613" s="2285" t="s">
        <v>665</v>
      </c>
      <c r="D613" s="153" t="s">
        <v>2923</v>
      </c>
      <c r="E613" s="914" t="s">
        <v>10276</v>
      </c>
      <c r="F613" s="479" t="s">
        <v>2578</v>
      </c>
      <c r="G613" s="967" t="s">
        <v>2427</v>
      </c>
      <c r="H613" s="327" t="s">
        <v>493</v>
      </c>
      <c r="I613" s="384" t="s">
        <v>4003</v>
      </c>
    </row>
    <row r="614" spans="1:9" ht="13.5" customHeight="1" thickBot="1">
      <c r="A614" s="1924"/>
      <c r="B614" s="2240"/>
      <c r="C614" s="2286" t="s">
        <v>3419</v>
      </c>
      <c r="D614" s="313" t="s">
        <v>2428</v>
      </c>
      <c r="E614" s="470" t="s">
        <v>264</v>
      </c>
      <c r="F614" s="475">
        <f>'Заказ, cкидки и курсы валют'!$I$12</f>
        <v>0</v>
      </c>
      <c r="G614" s="693"/>
      <c r="H614" s="264"/>
      <c r="I614" s="415"/>
    </row>
    <row r="615" spans="1:9" ht="14.15" customHeight="1">
      <c r="A615" s="1940" t="s">
        <v>2940</v>
      </c>
      <c r="B615" s="1941" t="s">
        <v>123</v>
      </c>
      <c r="C615" s="2287">
        <v>1.33</v>
      </c>
      <c r="D615" s="1628">
        <v>12000</v>
      </c>
      <c r="E615" s="530">
        <v>47.58</v>
      </c>
      <c r="F615" s="779">
        <f>ROUND(E615*(1-$F$11),2)</f>
        <v>47.58</v>
      </c>
      <c r="G615" s="780">
        <f>'Заказ, cкидки и курсы валют'!$J$23*F615</f>
        <v>547.16999999999996</v>
      </c>
      <c r="H615" s="310">
        <f>ROUND((D615/1000)*G615,2)</f>
        <v>6566.04</v>
      </c>
      <c r="I615" s="263"/>
    </row>
    <row r="616" spans="1:9" ht="14.15" customHeight="1">
      <c r="A616" s="1942" t="s">
        <v>2941</v>
      </c>
      <c r="B616" s="1943" t="s">
        <v>124</v>
      </c>
      <c r="C616" s="2287">
        <v>1.4</v>
      </c>
      <c r="D616" s="1557">
        <v>10000</v>
      </c>
      <c r="E616" s="530">
        <v>57.05</v>
      </c>
      <c r="F616" s="471">
        <f t="shared" ref="F616:F617" si="80">ROUND(E616*(1-$F$11),2)</f>
        <v>57.05</v>
      </c>
      <c r="G616" s="691">
        <f>'Заказ, cкидки и курсы валют'!$J$23*F616</f>
        <v>656.07499999999993</v>
      </c>
      <c r="H616" s="96">
        <f t="shared" ref="H616:H617" si="81">ROUND((D616/1000)*G616,2)</f>
        <v>6560.75</v>
      </c>
      <c r="I616" s="168"/>
    </row>
    <row r="617" spans="1:9" ht="14.15" customHeight="1" thickBot="1">
      <c r="A617" s="1944" t="s">
        <v>2942</v>
      </c>
      <c r="B617" s="1945" t="s">
        <v>125</v>
      </c>
      <c r="C617" s="2287">
        <v>1.8</v>
      </c>
      <c r="D617" s="1629">
        <v>8000</v>
      </c>
      <c r="E617" s="530">
        <v>69.959999999999994</v>
      </c>
      <c r="F617" s="775">
        <f t="shared" si="80"/>
        <v>69.959999999999994</v>
      </c>
      <c r="G617" s="776">
        <f>'Заказ, cкидки и курсы валют'!$J$23*F617</f>
        <v>804.54</v>
      </c>
      <c r="H617" s="142">
        <f t="shared" si="81"/>
        <v>6436.32</v>
      </c>
      <c r="I617" s="170"/>
    </row>
    <row r="618" spans="1:9" ht="14.15" customHeight="1" thickBot="1">
      <c r="A618" s="1946"/>
      <c r="B618" s="1947"/>
      <c r="C618" s="2293"/>
      <c r="D618" s="391"/>
      <c r="E618" s="449"/>
      <c r="F618" s="448"/>
      <c r="G618" s="694"/>
      <c r="H618" s="392"/>
      <c r="I618" s="13"/>
    </row>
    <row r="619" spans="1:9" ht="14.15" customHeight="1">
      <c r="A619" s="1909"/>
      <c r="B619" s="1910" t="s">
        <v>496</v>
      </c>
      <c r="C619" s="1962"/>
      <c r="D619" s="69"/>
      <c r="E619" s="460"/>
      <c r="F619" s="461"/>
      <c r="G619" s="688"/>
      <c r="H619" s="128"/>
      <c r="I619" s="68"/>
    </row>
    <row r="620" spans="1:9" ht="14.15" customHeight="1">
      <c r="A620" s="1911"/>
      <c r="B620" s="1912" t="s">
        <v>2939</v>
      </c>
      <c r="C620" s="1475"/>
      <c r="D620" s="131"/>
      <c r="E620" s="462"/>
      <c r="F620" s="426"/>
      <c r="G620" s="266"/>
      <c r="H620" s="16"/>
      <c r="I620" s="132"/>
    </row>
    <row r="621" spans="1:9" ht="14.15" customHeight="1">
      <c r="A621" s="1911"/>
      <c r="B621" s="1475"/>
      <c r="C621" s="1475"/>
      <c r="D621" s="144"/>
      <c r="E621" s="464"/>
      <c r="F621" s="465"/>
      <c r="G621" s="689"/>
      <c r="H621" s="16"/>
      <c r="I621" s="132"/>
    </row>
    <row r="622" spans="1:9" ht="14.15" customHeight="1">
      <c r="A622" s="1911"/>
      <c r="B622" s="1475"/>
      <c r="C622" s="1475"/>
      <c r="D622" s="144"/>
      <c r="E622" s="464"/>
      <c r="F622" s="465"/>
      <c r="G622" s="689"/>
      <c r="H622" s="16"/>
      <c r="I622" s="132"/>
    </row>
    <row r="623" spans="1:9" ht="14.15" customHeight="1">
      <c r="A623" s="1911"/>
      <c r="B623" s="1475"/>
      <c r="C623" s="1475"/>
      <c r="D623" s="144"/>
      <c r="E623" s="464"/>
      <c r="F623" s="465"/>
      <c r="G623" s="689"/>
      <c r="H623" s="16"/>
      <c r="I623" s="132"/>
    </row>
    <row r="624" spans="1:9" ht="14.15" customHeight="1" thickBot="1">
      <c r="A624" s="1918" t="s">
        <v>6697</v>
      </c>
      <c r="B624" s="1931"/>
      <c r="C624" s="1931"/>
      <c r="D624" s="145"/>
      <c r="E624" s="466"/>
      <c r="F624" s="467"/>
      <c r="G624" s="690"/>
      <c r="H624" s="136"/>
      <c r="I624" s="137"/>
    </row>
    <row r="625" spans="1:10" ht="41.25" customHeight="1">
      <c r="A625" s="1923" t="s">
        <v>1013</v>
      </c>
      <c r="B625" s="1948" t="s">
        <v>1014</v>
      </c>
      <c r="C625" s="2285" t="s">
        <v>665</v>
      </c>
      <c r="D625" s="969" t="s">
        <v>2923</v>
      </c>
      <c r="E625" s="914" t="s">
        <v>10276</v>
      </c>
      <c r="F625" s="479" t="s">
        <v>2578</v>
      </c>
      <c r="G625" s="967" t="s">
        <v>2427</v>
      </c>
      <c r="H625" s="327" t="s">
        <v>493</v>
      </c>
      <c r="I625" s="384" t="s">
        <v>4003</v>
      </c>
      <c r="J625" s="327" t="s">
        <v>11229</v>
      </c>
    </row>
    <row r="626" spans="1:10" ht="14.15" customHeight="1" thickBot="1">
      <c r="A626" s="1924"/>
      <c r="B626" s="1949"/>
      <c r="C626" s="2286" t="s">
        <v>3419</v>
      </c>
      <c r="D626" s="374" t="s">
        <v>2428</v>
      </c>
      <c r="E626" s="470" t="s">
        <v>264</v>
      </c>
      <c r="F626" s="475">
        <f>'Заказ, cкидки и курсы валют'!$I$12</f>
        <v>0</v>
      </c>
      <c r="G626" s="693"/>
      <c r="H626" s="264"/>
      <c r="I626" s="415"/>
      <c r="J626" s="264"/>
    </row>
    <row r="627" spans="1:10" ht="14.15" customHeight="1">
      <c r="A627" s="915" t="s">
        <v>691</v>
      </c>
      <c r="B627" s="800" t="s">
        <v>123</v>
      </c>
      <c r="C627" s="2287">
        <v>1.33</v>
      </c>
      <c r="D627" s="1619">
        <v>1000</v>
      </c>
      <c r="E627" s="1566">
        <f>E615*1.2</f>
        <v>57.095999999999997</v>
      </c>
      <c r="F627" s="779">
        <f>ROUND(E627*(1-$F$11),2)</f>
        <v>57.1</v>
      </c>
      <c r="G627" s="780">
        <f>'Заказ, cкидки и курсы валют'!$J$23*F627</f>
        <v>656.65</v>
      </c>
      <c r="H627" s="310">
        <f>ROUND((D627/1000)*G627,2)</f>
        <v>656.65</v>
      </c>
      <c r="I627" s="263"/>
      <c r="J627" s="96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709.18</v>
      </c>
    </row>
    <row r="628" spans="1:10" ht="14.15" customHeight="1">
      <c r="A628" s="398" t="s">
        <v>692</v>
      </c>
      <c r="B628" s="399" t="s">
        <v>124</v>
      </c>
      <c r="C628" s="2287">
        <v>1.4</v>
      </c>
      <c r="D628" s="1558">
        <v>1000</v>
      </c>
      <c r="E628" s="1545">
        <f t="shared" ref="E628:E629" si="82">E616*1.2</f>
        <v>68.459999999999994</v>
      </c>
      <c r="F628" s="471">
        <f t="shared" ref="F628:F629" si="83">ROUND(E628*(1-$F$11),2)</f>
        <v>68.459999999999994</v>
      </c>
      <c r="G628" s="691">
        <f>'Заказ, cкидки и курсы валют'!$J$23*F628</f>
        <v>787.29</v>
      </c>
      <c r="H628" s="96">
        <f t="shared" ref="H628:H629" si="84">ROUND((D628/1000)*G628,2)</f>
        <v>787.29</v>
      </c>
      <c r="I628" s="168"/>
      <c r="J628" s="96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850.27</v>
      </c>
    </row>
    <row r="629" spans="1:10" ht="14.15" customHeight="1" thickBot="1">
      <c r="A629" s="778" t="s">
        <v>693</v>
      </c>
      <c r="B629" s="777" t="s">
        <v>125</v>
      </c>
      <c r="C629" s="2287">
        <v>1.8</v>
      </c>
      <c r="D629" s="1569">
        <v>800</v>
      </c>
      <c r="E629" s="1568">
        <f t="shared" si="82"/>
        <v>83.951999999999984</v>
      </c>
      <c r="F629" s="775">
        <f t="shared" si="83"/>
        <v>83.95</v>
      </c>
      <c r="G629" s="776">
        <f>'Заказ, cкидки и курсы валют'!$J$23*F629</f>
        <v>965.42500000000007</v>
      </c>
      <c r="H629" s="142">
        <f t="shared" si="84"/>
        <v>772.34</v>
      </c>
      <c r="I629" s="170"/>
      <c r="J629" s="96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834.13</v>
      </c>
    </row>
    <row r="630" spans="1:10" ht="14.15" customHeight="1" thickBot="1">
      <c r="A630" s="1946"/>
      <c r="B630" s="1947"/>
      <c r="C630" s="2293"/>
      <c r="D630" s="391"/>
      <c r="E630" s="449"/>
      <c r="F630" s="448"/>
      <c r="G630" s="694"/>
      <c r="H630" s="392"/>
      <c r="I630" s="13"/>
    </row>
    <row r="631" spans="1:10" ht="14.15" customHeight="1">
      <c r="A631" s="1909"/>
      <c r="B631" s="1910" t="s">
        <v>496</v>
      </c>
      <c r="C631" s="1962"/>
      <c r="D631" s="69"/>
      <c r="E631" s="460"/>
      <c r="F631" s="461"/>
      <c r="G631" s="688"/>
      <c r="H631" s="128"/>
      <c r="I631" s="68"/>
    </row>
    <row r="632" spans="1:10" ht="14.15" customHeight="1">
      <c r="A632" s="1911"/>
      <c r="B632" s="1912" t="s">
        <v>2939</v>
      </c>
      <c r="C632" s="1475"/>
      <c r="D632" s="131"/>
      <c r="E632" s="462"/>
      <c r="F632" s="426"/>
      <c r="G632" s="266"/>
      <c r="H632" s="16"/>
      <c r="I632" s="132"/>
    </row>
    <row r="633" spans="1:10" ht="14.15" customHeight="1">
      <c r="A633" s="1911"/>
      <c r="B633" s="1475"/>
      <c r="C633" s="1475"/>
      <c r="D633" s="144"/>
      <c r="E633" s="464"/>
      <c r="F633" s="465"/>
      <c r="G633" s="689"/>
      <c r="H633" s="16"/>
      <c r="I633" s="132"/>
    </row>
    <row r="634" spans="1:10" ht="14.15" customHeight="1">
      <c r="A634" s="1911"/>
      <c r="B634" s="1475"/>
      <c r="C634" s="1475"/>
      <c r="D634" s="144"/>
      <c r="E634" s="464"/>
      <c r="F634" s="465"/>
      <c r="G634" s="689"/>
      <c r="H634" s="16"/>
      <c r="I634" s="132"/>
    </row>
    <row r="635" spans="1:10" ht="14.15" customHeight="1">
      <c r="A635" s="1911"/>
      <c r="B635" s="1475"/>
      <c r="C635" s="1475"/>
      <c r="D635" s="144"/>
      <c r="E635" s="464"/>
      <c r="F635" s="465"/>
      <c r="G635" s="689"/>
      <c r="H635" s="16"/>
      <c r="I635" s="132"/>
    </row>
    <row r="636" spans="1:10" ht="14.15" customHeight="1" thickBot="1">
      <c r="A636" s="1918" t="s">
        <v>6699</v>
      </c>
      <c r="B636" s="1950"/>
      <c r="C636" s="1931"/>
      <c r="D636" s="145"/>
      <c r="E636" s="466"/>
      <c r="F636" s="467"/>
      <c r="G636" s="690"/>
      <c r="H636" s="136"/>
      <c r="I636" s="137"/>
    </row>
    <row r="637" spans="1:10" ht="14.15" customHeight="1">
      <c r="A637" s="1923" t="s">
        <v>1013</v>
      </c>
      <c r="B637" s="1948" t="s">
        <v>1014</v>
      </c>
      <c r="C637" s="2285" t="s">
        <v>665</v>
      </c>
      <c r="D637" s="969" t="s">
        <v>2923</v>
      </c>
      <c r="E637" s="914" t="s">
        <v>10276</v>
      </c>
      <c r="F637" s="479" t="s">
        <v>2578</v>
      </c>
      <c r="G637" s="967" t="s">
        <v>2427</v>
      </c>
      <c r="H637" s="327" t="s">
        <v>493</v>
      </c>
      <c r="I637" s="384" t="s">
        <v>4003</v>
      </c>
      <c r="J637" s="327" t="s">
        <v>11229</v>
      </c>
    </row>
    <row r="638" spans="1:10" ht="14.15" customHeight="1" thickBot="1">
      <c r="A638" s="1924"/>
      <c r="B638" s="1949"/>
      <c r="C638" s="2286" t="s">
        <v>3419</v>
      </c>
      <c r="D638" s="374" t="s">
        <v>2428</v>
      </c>
      <c r="E638" s="470" t="s">
        <v>264</v>
      </c>
      <c r="F638" s="475">
        <f>'Заказ, cкидки и курсы валют'!$I$12</f>
        <v>0</v>
      </c>
      <c r="G638" s="693"/>
      <c r="H638" s="264"/>
      <c r="I638" s="415"/>
      <c r="J638" s="264"/>
    </row>
    <row r="639" spans="1:10" ht="14.15" customHeight="1" thickBot="1">
      <c r="A639" s="915" t="s">
        <v>10110</v>
      </c>
      <c r="B639" s="800" t="s">
        <v>123</v>
      </c>
      <c r="C639" s="2287">
        <v>1.33</v>
      </c>
      <c r="D639" s="1619">
        <v>100</v>
      </c>
      <c r="E639" s="1566">
        <f>(E615*2)+(1000/D639*7.5)</f>
        <v>170.16</v>
      </c>
      <c r="F639" s="779">
        <f>ROUND(E639*(1-$F$11),2)</f>
        <v>170.16</v>
      </c>
      <c r="G639" s="691">
        <f>H639/D639*1000</f>
        <v>3870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387</v>
      </c>
      <c r="I639" s="263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464.4</v>
      </c>
    </row>
    <row r="640" spans="1:10" ht="14.15" customHeight="1" thickBot="1">
      <c r="A640" s="398" t="s">
        <v>10111</v>
      </c>
      <c r="B640" s="399" t="s">
        <v>124</v>
      </c>
      <c r="C640" s="2287">
        <v>1.4</v>
      </c>
      <c r="D640" s="1558">
        <v>100</v>
      </c>
      <c r="E640" s="1566">
        <f t="shared" ref="E640:E641" si="85">(E616*2)+(1000/D640*7.5)</f>
        <v>189.1</v>
      </c>
      <c r="F640" s="471">
        <f t="shared" ref="F640:F641" si="86">ROUND(E640*(1-$F$11),2)</f>
        <v>189.1</v>
      </c>
      <c r="G640" s="691">
        <f t="shared" ref="G640:G641" si="87">H640/D640*1000</f>
        <v>3870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387</v>
      </c>
      <c r="I640" s="168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464.4</v>
      </c>
    </row>
    <row r="641" spans="1:10" ht="14.15" customHeight="1" thickBot="1">
      <c r="A641" s="778" t="s">
        <v>10112</v>
      </c>
      <c r="B641" s="777" t="s">
        <v>125</v>
      </c>
      <c r="C641" s="2287">
        <v>1.8</v>
      </c>
      <c r="D641" s="1569">
        <v>80</v>
      </c>
      <c r="E641" s="1566">
        <f t="shared" si="85"/>
        <v>233.67</v>
      </c>
      <c r="F641" s="775">
        <f t="shared" si="86"/>
        <v>233.67</v>
      </c>
      <c r="G641" s="691">
        <f t="shared" si="87"/>
        <v>4837.5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387</v>
      </c>
      <c r="I641" s="170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464.4</v>
      </c>
    </row>
    <row r="642" spans="1:10" ht="14.15" customHeight="1" thickBot="1">
      <c r="A642" s="1946"/>
      <c r="B642" s="1947"/>
      <c r="C642" s="2293"/>
      <c r="D642" s="391"/>
      <c r="E642" s="449"/>
      <c r="F642" s="448"/>
      <c r="G642" s="694"/>
      <c r="H642" s="392"/>
      <c r="I642" s="13"/>
    </row>
    <row r="643" spans="1:10" ht="14.15" customHeight="1">
      <c r="A643" s="1952"/>
      <c r="B643" s="1910" t="s">
        <v>496</v>
      </c>
      <c r="C643" s="1962"/>
      <c r="D643" s="69"/>
      <c r="E643" s="460"/>
      <c r="F643" s="461"/>
      <c r="G643" s="688"/>
      <c r="H643" s="128"/>
      <c r="I643" s="68"/>
    </row>
    <row r="644" spans="1:10" ht="14.15" customHeight="1">
      <c r="A644" s="1953"/>
      <c r="B644" s="1912" t="s">
        <v>2922</v>
      </c>
      <c r="C644" s="1475"/>
      <c r="D644" s="130"/>
      <c r="E644" s="481"/>
      <c r="F644" s="436"/>
      <c r="G644" s="266"/>
      <c r="H644" s="16"/>
      <c r="I644" s="132"/>
    </row>
    <row r="645" spans="1:10" ht="14.15" customHeight="1">
      <c r="A645" s="1953"/>
      <c r="B645" s="1954"/>
      <c r="C645" s="1475"/>
      <c r="D645" s="70"/>
      <c r="E645" s="464"/>
      <c r="F645" s="465"/>
      <c r="G645" s="689"/>
      <c r="H645" s="16"/>
      <c r="I645" s="132"/>
    </row>
    <row r="646" spans="1:10" ht="14.15" customHeight="1">
      <c r="A646" s="1953"/>
      <c r="B646" s="1954"/>
      <c r="C646" s="1475"/>
      <c r="D646" s="70"/>
      <c r="E646" s="464"/>
      <c r="F646" s="465"/>
      <c r="G646" s="689"/>
      <c r="H646" s="16"/>
      <c r="I646" s="132"/>
    </row>
    <row r="647" spans="1:10" ht="14.15" customHeight="1">
      <c r="A647" s="1953"/>
      <c r="B647" s="1954"/>
      <c r="C647" s="1475"/>
      <c r="D647" s="70"/>
      <c r="E647" s="464"/>
      <c r="F647" s="465"/>
      <c r="G647" s="689"/>
      <c r="H647" s="16"/>
      <c r="I647" s="132"/>
    </row>
    <row r="648" spans="1:10" ht="14.15" customHeight="1" thickBot="1">
      <c r="A648" s="1955"/>
      <c r="B648" s="1956"/>
      <c r="C648" s="1931"/>
      <c r="D648" s="72"/>
      <c r="E648" s="466"/>
      <c r="F648" s="467"/>
      <c r="G648" s="690"/>
      <c r="H648" s="136"/>
      <c r="I648" s="137"/>
    </row>
    <row r="649" spans="1:10" ht="31.5" customHeight="1">
      <c r="A649" s="1923" t="s">
        <v>1013</v>
      </c>
      <c r="B649" s="2239" t="s">
        <v>1014</v>
      </c>
      <c r="C649" s="2285" t="s">
        <v>665</v>
      </c>
      <c r="D649" s="153" t="s">
        <v>2923</v>
      </c>
      <c r="E649" s="914" t="s">
        <v>10276</v>
      </c>
      <c r="F649" s="469" t="s">
        <v>2578</v>
      </c>
      <c r="G649" s="967" t="s">
        <v>2427</v>
      </c>
      <c r="H649" s="327" t="s">
        <v>493</v>
      </c>
      <c r="I649" s="2267" t="s">
        <v>7002</v>
      </c>
    </row>
    <row r="650" spans="1:10" ht="14.15" customHeight="1" thickBot="1">
      <c r="A650" s="1924"/>
      <c r="B650" s="2240"/>
      <c r="C650" s="2286" t="s">
        <v>3419</v>
      </c>
      <c r="D650" s="313" t="s">
        <v>2428</v>
      </c>
      <c r="E650" s="470" t="s">
        <v>264</v>
      </c>
      <c r="F650" s="475">
        <f>'Заказ, cкидки и курсы валют'!$I$12</f>
        <v>0</v>
      </c>
      <c r="G650" s="693"/>
      <c r="H650" s="264"/>
      <c r="I650" s="2268"/>
    </row>
    <row r="651" spans="1:10" ht="14.15" customHeight="1">
      <c r="A651" s="936" t="s">
        <v>4197</v>
      </c>
      <c r="B651" s="1957" t="s">
        <v>121</v>
      </c>
      <c r="C651" s="2311">
        <v>1</v>
      </c>
      <c r="D651" s="1626">
        <v>1500</v>
      </c>
      <c r="E651" s="530">
        <v>69.17</v>
      </c>
      <c r="F651" s="1623">
        <f>ROUND(E651*(1-$F$11),2)</f>
        <v>69.17</v>
      </c>
      <c r="G651" s="1624">
        <f>'Заказ, cкидки и курсы валют'!$J$23*F651</f>
        <v>795.45500000000004</v>
      </c>
      <c r="H651" s="1625">
        <f>ROUND((D651/1000)*G651,2)</f>
        <v>1193.18</v>
      </c>
      <c r="I651" s="1957">
        <v>1014</v>
      </c>
    </row>
    <row r="652" spans="1:10" ht="14.15" customHeight="1">
      <c r="A652" s="934" t="s">
        <v>1481</v>
      </c>
      <c r="B652" s="1928" t="s">
        <v>121</v>
      </c>
      <c r="C652" s="2311">
        <v>1</v>
      </c>
      <c r="D652" s="1561">
        <v>1500</v>
      </c>
      <c r="E652" s="530">
        <v>69.17</v>
      </c>
      <c r="F652" s="471">
        <f t="shared" ref="F652:F715" si="88">ROUND(E652*(1-$F$11),2)</f>
        <v>69.17</v>
      </c>
      <c r="G652" s="691">
        <f>'Заказ, cкидки и курсы валют'!$J$23*F652</f>
        <v>795.45500000000004</v>
      </c>
      <c r="H652" s="96">
        <f t="shared" ref="H652:H715" si="89">ROUND((D652/1000)*G652,2)</f>
        <v>1193.18</v>
      </c>
      <c r="I652" s="1928">
        <v>1015</v>
      </c>
    </row>
    <row r="653" spans="1:10" ht="14.15" customHeight="1">
      <c r="A653" s="934" t="s">
        <v>1482</v>
      </c>
      <c r="B653" s="1928" t="s">
        <v>121</v>
      </c>
      <c r="C653" s="2311">
        <v>1</v>
      </c>
      <c r="D653" s="1561">
        <v>1500</v>
      </c>
      <c r="E653" s="530">
        <v>69.17</v>
      </c>
      <c r="F653" s="471">
        <f t="shared" si="88"/>
        <v>69.17</v>
      </c>
      <c r="G653" s="691">
        <f>'Заказ, cкидки и курсы валют'!$J$23*F653</f>
        <v>795.45500000000004</v>
      </c>
      <c r="H653" s="96">
        <f t="shared" si="89"/>
        <v>1193.18</v>
      </c>
      <c r="I653" s="1928">
        <v>1018</v>
      </c>
    </row>
    <row r="654" spans="1:10" ht="14.15" customHeight="1">
      <c r="A654" s="934" t="s">
        <v>1483</v>
      </c>
      <c r="B654" s="1928" t="s">
        <v>121</v>
      </c>
      <c r="C654" s="2311">
        <v>1</v>
      </c>
      <c r="D654" s="1561">
        <v>1500</v>
      </c>
      <c r="E654" s="530">
        <v>69.17</v>
      </c>
      <c r="F654" s="471">
        <f t="shared" si="88"/>
        <v>69.17</v>
      </c>
      <c r="G654" s="691">
        <f>'Заказ, cкидки и курсы валют'!$J$23*F654</f>
        <v>795.45500000000004</v>
      </c>
      <c r="H654" s="96">
        <f t="shared" si="89"/>
        <v>1193.18</v>
      </c>
      <c r="I654" s="1928">
        <v>3003</v>
      </c>
    </row>
    <row r="655" spans="1:10" ht="14.15" customHeight="1">
      <c r="A655" s="934" t="s">
        <v>1484</v>
      </c>
      <c r="B655" s="1928" t="s">
        <v>121</v>
      </c>
      <c r="C655" s="2311">
        <v>1</v>
      </c>
      <c r="D655" s="1561">
        <v>1500</v>
      </c>
      <c r="E655" s="530">
        <v>69.17</v>
      </c>
      <c r="F655" s="471">
        <f t="shared" si="88"/>
        <v>69.17</v>
      </c>
      <c r="G655" s="691">
        <f>'Заказ, cкидки и курсы валют'!$J$23*F655</f>
        <v>795.45500000000004</v>
      </c>
      <c r="H655" s="96">
        <f t="shared" si="89"/>
        <v>1193.18</v>
      </c>
      <c r="I655" s="1928">
        <v>3005</v>
      </c>
    </row>
    <row r="656" spans="1:10" ht="14.15" customHeight="1">
      <c r="A656" s="934" t="s">
        <v>1485</v>
      </c>
      <c r="B656" s="1928" t="s">
        <v>121</v>
      </c>
      <c r="C656" s="2311">
        <v>1</v>
      </c>
      <c r="D656" s="1561">
        <v>1500</v>
      </c>
      <c r="E656" s="530">
        <v>69.17</v>
      </c>
      <c r="F656" s="471">
        <f t="shared" si="88"/>
        <v>69.17</v>
      </c>
      <c r="G656" s="691">
        <f>'Заказ, cкидки и курсы валют'!$J$23*F656</f>
        <v>795.45500000000004</v>
      </c>
      <c r="H656" s="96">
        <f t="shared" si="89"/>
        <v>1193.18</v>
      </c>
      <c r="I656" s="1928">
        <v>3009</v>
      </c>
    </row>
    <row r="657" spans="1:9" ht="14.15" customHeight="1">
      <c r="A657" s="934" t="s">
        <v>1486</v>
      </c>
      <c r="B657" s="1928" t="s">
        <v>121</v>
      </c>
      <c r="C657" s="2311">
        <v>1</v>
      </c>
      <c r="D657" s="1561">
        <v>1500</v>
      </c>
      <c r="E657" s="530">
        <v>69.17</v>
      </c>
      <c r="F657" s="471">
        <f t="shared" si="88"/>
        <v>69.17</v>
      </c>
      <c r="G657" s="691">
        <f>'Заказ, cкидки и курсы валют'!$J$23*F657</f>
        <v>795.45500000000004</v>
      </c>
      <c r="H657" s="96">
        <f t="shared" si="89"/>
        <v>1193.18</v>
      </c>
      <c r="I657" s="1928">
        <v>3011</v>
      </c>
    </row>
    <row r="658" spans="1:9" ht="14.15" customHeight="1">
      <c r="A658" s="934" t="s">
        <v>1487</v>
      </c>
      <c r="B658" s="1928" t="s">
        <v>121</v>
      </c>
      <c r="C658" s="2311">
        <v>1</v>
      </c>
      <c r="D658" s="1561">
        <v>1500</v>
      </c>
      <c r="E658" s="530">
        <v>69.17</v>
      </c>
      <c r="F658" s="471">
        <f t="shared" si="88"/>
        <v>69.17</v>
      </c>
      <c r="G658" s="691">
        <f>'Заказ, cкидки и курсы валют'!$J$23*F658</f>
        <v>795.45500000000004</v>
      </c>
      <c r="H658" s="96">
        <f t="shared" si="89"/>
        <v>1193.18</v>
      </c>
      <c r="I658" s="1928">
        <v>5002</v>
      </c>
    </row>
    <row r="659" spans="1:9" ht="14.15" customHeight="1">
      <c r="A659" s="934" t="s">
        <v>1488</v>
      </c>
      <c r="B659" s="1928" t="s">
        <v>121</v>
      </c>
      <c r="C659" s="2311">
        <v>1</v>
      </c>
      <c r="D659" s="1561">
        <v>1500</v>
      </c>
      <c r="E659" s="530">
        <v>69.17</v>
      </c>
      <c r="F659" s="471">
        <f t="shared" si="88"/>
        <v>69.17</v>
      </c>
      <c r="G659" s="691">
        <f>'Заказ, cкидки и курсы валют'!$J$23*F659</f>
        <v>795.45500000000004</v>
      </c>
      <c r="H659" s="96">
        <f t="shared" si="89"/>
        <v>1193.18</v>
      </c>
      <c r="I659" s="1928">
        <v>5005</v>
      </c>
    </row>
    <row r="660" spans="1:9" ht="14.15" customHeight="1">
      <c r="A660" s="934" t="s">
        <v>1489</v>
      </c>
      <c r="B660" s="1928" t="s">
        <v>121</v>
      </c>
      <c r="C660" s="2311">
        <v>1</v>
      </c>
      <c r="D660" s="1561">
        <v>1500</v>
      </c>
      <c r="E660" s="530">
        <v>69.17</v>
      </c>
      <c r="F660" s="471">
        <f t="shared" si="88"/>
        <v>69.17</v>
      </c>
      <c r="G660" s="691">
        <f>'Заказ, cкидки и курсы валют'!$J$23*F660</f>
        <v>795.45500000000004</v>
      </c>
      <c r="H660" s="96">
        <f t="shared" si="89"/>
        <v>1193.18</v>
      </c>
      <c r="I660" s="1928">
        <v>5010</v>
      </c>
    </row>
    <row r="661" spans="1:9" ht="14.15" customHeight="1">
      <c r="A661" s="934" t="s">
        <v>1490</v>
      </c>
      <c r="B661" s="1928" t="s">
        <v>121</v>
      </c>
      <c r="C661" s="2311">
        <v>1</v>
      </c>
      <c r="D661" s="1561">
        <v>1500</v>
      </c>
      <c r="E661" s="530">
        <v>69.17</v>
      </c>
      <c r="F661" s="471">
        <f t="shared" si="88"/>
        <v>69.17</v>
      </c>
      <c r="G661" s="691">
        <f>'Заказ, cкидки и курсы валют'!$J$23*F661</f>
        <v>795.45500000000004</v>
      </c>
      <c r="H661" s="96">
        <f t="shared" si="89"/>
        <v>1193.18</v>
      </c>
      <c r="I661" s="1928">
        <v>5021</v>
      </c>
    </row>
    <row r="662" spans="1:9" ht="14.15" customHeight="1">
      <c r="A662" s="934" t="s">
        <v>1491</v>
      </c>
      <c r="B662" s="1928" t="s">
        <v>121</v>
      </c>
      <c r="C662" s="2311">
        <v>1</v>
      </c>
      <c r="D662" s="1561">
        <v>1500</v>
      </c>
      <c r="E662" s="530">
        <v>69.17</v>
      </c>
      <c r="F662" s="471">
        <f t="shared" si="88"/>
        <v>69.17</v>
      </c>
      <c r="G662" s="691">
        <f>'Заказ, cкидки и курсы валют'!$J$23*F662</f>
        <v>795.45500000000004</v>
      </c>
      <c r="H662" s="96">
        <f t="shared" si="89"/>
        <v>1193.18</v>
      </c>
      <c r="I662" s="1928">
        <v>6002</v>
      </c>
    </row>
    <row r="663" spans="1:9" ht="14.15" customHeight="1">
      <c r="A663" s="934" t="s">
        <v>1492</v>
      </c>
      <c r="B663" s="1928" t="s">
        <v>121</v>
      </c>
      <c r="C663" s="2311">
        <v>1</v>
      </c>
      <c r="D663" s="1561">
        <v>1500</v>
      </c>
      <c r="E663" s="530">
        <v>69.17</v>
      </c>
      <c r="F663" s="471">
        <f t="shared" si="88"/>
        <v>69.17</v>
      </c>
      <c r="G663" s="691">
        <f>'Заказ, cкидки и курсы валют'!$J$23*F663</f>
        <v>795.45500000000004</v>
      </c>
      <c r="H663" s="96">
        <f t="shared" si="89"/>
        <v>1193.18</v>
      </c>
      <c r="I663" s="1928">
        <v>6005</v>
      </c>
    </row>
    <row r="664" spans="1:9" ht="14.15" customHeight="1">
      <c r="A664" s="934" t="s">
        <v>1493</v>
      </c>
      <c r="B664" s="1928" t="s">
        <v>121</v>
      </c>
      <c r="C664" s="2311">
        <v>1</v>
      </c>
      <c r="D664" s="1561">
        <v>1500</v>
      </c>
      <c r="E664" s="530">
        <v>69.17</v>
      </c>
      <c r="F664" s="471">
        <f t="shared" si="88"/>
        <v>69.17</v>
      </c>
      <c r="G664" s="691">
        <f>'Заказ, cкидки и курсы валют'!$J$23*F664</f>
        <v>795.45500000000004</v>
      </c>
      <c r="H664" s="96">
        <f t="shared" si="89"/>
        <v>1193.18</v>
      </c>
      <c r="I664" s="1928">
        <v>7004</v>
      </c>
    </row>
    <row r="665" spans="1:9" ht="14.15" customHeight="1">
      <c r="A665" s="934" t="s">
        <v>5654</v>
      </c>
      <c r="B665" s="1928" t="s">
        <v>121</v>
      </c>
      <c r="C665" s="2311">
        <v>1</v>
      </c>
      <c r="D665" s="1561">
        <v>1500</v>
      </c>
      <c r="E665" s="530">
        <v>69.17</v>
      </c>
      <c r="F665" s="471">
        <f t="shared" si="88"/>
        <v>69.17</v>
      </c>
      <c r="G665" s="691">
        <f>'Заказ, cкидки и курсы валют'!$J$23*F665</f>
        <v>795.45500000000004</v>
      </c>
      <c r="H665" s="96">
        <f t="shared" si="89"/>
        <v>1193.18</v>
      </c>
      <c r="I665" s="1928">
        <v>7024</v>
      </c>
    </row>
    <row r="666" spans="1:9" ht="14.15" customHeight="1">
      <c r="A666" s="934" t="s">
        <v>1494</v>
      </c>
      <c r="B666" s="1928" t="s">
        <v>121</v>
      </c>
      <c r="C666" s="2311">
        <v>1</v>
      </c>
      <c r="D666" s="1561">
        <v>1500</v>
      </c>
      <c r="E666" s="530">
        <v>69.17</v>
      </c>
      <c r="F666" s="471">
        <f t="shared" si="88"/>
        <v>69.17</v>
      </c>
      <c r="G666" s="691">
        <f>'Заказ, cкидки и курсы валют'!$J$23*F666</f>
        <v>795.45500000000004</v>
      </c>
      <c r="H666" s="96">
        <f t="shared" si="89"/>
        <v>1193.18</v>
      </c>
      <c r="I666" s="1928">
        <v>8017</v>
      </c>
    </row>
    <row r="667" spans="1:9" ht="14.15" customHeight="1">
      <c r="A667" s="934" t="s">
        <v>1495</v>
      </c>
      <c r="B667" s="1928" t="s">
        <v>121</v>
      </c>
      <c r="C667" s="2311">
        <v>1</v>
      </c>
      <c r="D667" s="1561">
        <v>1500</v>
      </c>
      <c r="E667" s="530">
        <v>69.17</v>
      </c>
      <c r="F667" s="471">
        <f t="shared" si="88"/>
        <v>69.17</v>
      </c>
      <c r="G667" s="691">
        <f>'Заказ, cкидки и курсы валют'!$J$23*F667</f>
        <v>795.45500000000004</v>
      </c>
      <c r="H667" s="96">
        <f t="shared" si="89"/>
        <v>1193.18</v>
      </c>
      <c r="I667" s="1928">
        <v>8019</v>
      </c>
    </row>
    <row r="668" spans="1:9" ht="14.15" customHeight="1">
      <c r="A668" s="934" t="s">
        <v>1496</v>
      </c>
      <c r="B668" s="1928" t="s">
        <v>121</v>
      </c>
      <c r="C668" s="2311">
        <v>1</v>
      </c>
      <c r="D668" s="1561">
        <v>1500</v>
      </c>
      <c r="E668" s="530">
        <v>69.17</v>
      </c>
      <c r="F668" s="471">
        <f t="shared" si="88"/>
        <v>69.17</v>
      </c>
      <c r="G668" s="691">
        <f>'Заказ, cкидки и курсы валют'!$J$23*F668</f>
        <v>795.45500000000004</v>
      </c>
      <c r="H668" s="96">
        <f t="shared" si="89"/>
        <v>1193.18</v>
      </c>
      <c r="I668" s="1928">
        <v>9003</v>
      </c>
    </row>
    <row r="669" spans="1:9" ht="14.15" customHeight="1">
      <c r="A669" s="934" t="s">
        <v>5655</v>
      </c>
      <c r="B669" s="1928" t="s">
        <v>121</v>
      </c>
      <c r="C669" s="2311">
        <v>1</v>
      </c>
      <c r="D669" s="1561">
        <v>1500</v>
      </c>
      <c r="E669" s="530">
        <v>69.17</v>
      </c>
      <c r="F669" s="471">
        <f t="shared" si="88"/>
        <v>69.17</v>
      </c>
      <c r="G669" s="691">
        <f>'Заказ, cкидки и курсы валют'!$J$23*F669</f>
        <v>795.45500000000004</v>
      </c>
      <c r="H669" s="96">
        <f t="shared" si="89"/>
        <v>1193.18</v>
      </c>
      <c r="I669" s="1928">
        <v>9005</v>
      </c>
    </row>
    <row r="670" spans="1:9" ht="14.15" customHeight="1">
      <c r="A670" s="934" t="s">
        <v>1497</v>
      </c>
      <c r="B670" s="1928" t="s">
        <v>123</v>
      </c>
      <c r="C670" s="2311">
        <v>1.32</v>
      </c>
      <c r="D670" s="1814">
        <v>1000</v>
      </c>
      <c r="E670" s="530">
        <v>73.27</v>
      </c>
      <c r="F670" s="1815">
        <f t="shared" si="88"/>
        <v>73.27</v>
      </c>
      <c r="G670" s="1816">
        <f>'Заказ, cкидки и курсы валют'!$J$23*F670</f>
        <v>842.6049999999999</v>
      </c>
      <c r="H670" s="1817">
        <f t="shared" si="89"/>
        <v>842.61</v>
      </c>
      <c r="I670" s="1928">
        <v>1014</v>
      </c>
    </row>
    <row r="671" spans="1:9" ht="14.15" customHeight="1">
      <c r="A671" s="934" t="s">
        <v>1498</v>
      </c>
      <c r="B671" s="1928" t="s">
        <v>123</v>
      </c>
      <c r="C671" s="2311">
        <v>1.32</v>
      </c>
      <c r="D671" s="1561">
        <v>1000</v>
      </c>
      <c r="E671" s="530">
        <v>73.27</v>
      </c>
      <c r="F671" s="471">
        <f t="shared" si="88"/>
        <v>73.27</v>
      </c>
      <c r="G671" s="691">
        <f>'Заказ, cкидки и курсы валют'!$J$23*F671</f>
        <v>842.6049999999999</v>
      </c>
      <c r="H671" s="96">
        <f t="shared" si="89"/>
        <v>842.61</v>
      </c>
      <c r="I671" s="1928">
        <v>1015</v>
      </c>
    </row>
    <row r="672" spans="1:9" ht="14.15" customHeight="1">
      <c r="A672" s="934" t="s">
        <v>4198</v>
      </c>
      <c r="B672" s="1928" t="s">
        <v>123</v>
      </c>
      <c r="C672" s="2311">
        <v>1.32</v>
      </c>
      <c r="D672" s="1561">
        <v>1000</v>
      </c>
      <c r="E672" s="530">
        <v>73.27</v>
      </c>
      <c r="F672" s="471">
        <f t="shared" si="88"/>
        <v>73.27</v>
      </c>
      <c r="G672" s="691">
        <f>'Заказ, cкидки и курсы валют'!$J$23*F672</f>
        <v>842.6049999999999</v>
      </c>
      <c r="H672" s="96">
        <f t="shared" si="89"/>
        <v>842.61</v>
      </c>
      <c r="I672" s="1928">
        <v>1018</v>
      </c>
    </row>
    <row r="673" spans="1:9" ht="14.15" customHeight="1">
      <c r="A673" s="934" t="s">
        <v>1499</v>
      </c>
      <c r="B673" s="1928" t="s">
        <v>123</v>
      </c>
      <c r="C673" s="2311">
        <v>1.32</v>
      </c>
      <c r="D673" s="1561">
        <v>1000</v>
      </c>
      <c r="E673" s="530">
        <v>73.27</v>
      </c>
      <c r="F673" s="471">
        <f t="shared" si="88"/>
        <v>73.27</v>
      </c>
      <c r="G673" s="691">
        <f>'Заказ, cкидки и курсы валют'!$J$23*F673</f>
        <v>842.6049999999999</v>
      </c>
      <c r="H673" s="96">
        <f t="shared" si="89"/>
        <v>842.61</v>
      </c>
      <c r="I673" s="1928">
        <v>3003</v>
      </c>
    </row>
    <row r="674" spans="1:9" ht="14.15" customHeight="1">
      <c r="A674" s="934" t="s">
        <v>1500</v>
      </c>
      <c r="B674" s="1928" t="s">
        <v>123</v>
      </c>
      <c r="C674" s="2311">
        <v>1.32</v>
      </c>
      <c r="D674" s="1561">
        <v>1000</v>
      </c>
      <c r="E674" s="530">
        <v>73.27</v>
      </c>
      <c r="F674" s="471">
        <f t="shared" si="88"/>
        <v>73.27</v>
      </c>
      <c r="G674" s="691">
        <f>'Заказ, cкидки и курсы валют'!$J$23*F674</f>
        <v>842.6049999999999</v>
      </c>
      <c r="H674" s="96">
        <f t="shared" si="89"/>
        <v>842.61</v>
      </c>
      <c r="I674" s="1928">
        <v>3005</v>
      </c>
    </row>
    <row r="675" spans="1:9" ht="14.15" customHeight="1">
      <c r="A675" s="934" t="s">
        <v>1501</v>
      </c>
      <c r="B675" s="1928" t="s">
        <v>123</v>
      </c>
      <c r="C675" s="2311">
        <v>1.32</v>
      </c>
      <c r="D675" s="1561">
        <v>1000</v>
      </c>
      <c r="E675" s="530">
        <v>73.27</v>
      </c>
      <c r="F675" s="471">
        <f t="shared" si="88"/>
        <v>73.27</v>
      </c>
      <c r="G675" s="691">
        <f>'Заказ, cкидки и курсы валют'!$J$23*F675</f>
        <v>842.6049999999999</v>
      </c>
      <c r="H675" s="96">
        <f t="shared" si="89"/>
        <v>842.61</v>
      </c>
      <c r="I675" s="1928">
        <v>3009</v>
      </c>
    </row>
    <row r="676" spans="1:9" ht="14.15" customHeight="1">
      <c r="A676" s="934" t="s">
        <v>1502</v>
      </c>
      <c r="B676" s="1928" t="s">
        <v>123</v>
      </c>
      <c r="C676" s="2311">
        <v>1.32</v>
      </c>
      <c r="D676" s="1561">
        <v>1000</v>
      </c>
      <c r="E676" s="530">
        <v>73.27</v>
      </c>
      <c r="F676" s="471">
        <f t="shared" si="88"/>
        <v>73.27</v>
      </c>
      <c r="G676" s="691">
        <f>'Заказ, cкидки и курсы валют'!$J$23*F676</f>
        <v>842.6049999999999</v>
      </c>
      <c r="H676" s="96">
        <f t="shared" si="89"/>
        <v>842.61</v>
      </c>
      <c r="I676" s="1928">
        <v>3011</v>
      </c>
    </row>
    <row r="677" spans="1:9" ht="14.15" customHeight="1">
      <c r="A677" s="934" t="s">
        <v>1503</v>
      </c>
      <c r="B677" s="1928" t="s">
        <v>123</v>
      </c>
      <c r="C677" s="2311">
        <v>1.32</v>
      </c>
      <c r="D677" s="1561">
        <v>1000</v>
      </c>
      <c r="E677" s="530">
        <v>73.27</v>
      </c>
      <c r="F677" s="471">
        <f t="shared" si="88"/>
        <v>73.27</v>
      </c>
      <c r="G677" s="691">
        <f>'Заказ, cкидки и курсы валют'!$J$23*F677</f>
        <v>842.6049999999999</v>
      </c>
      <c r="H677" s="96">
        <f t="shared" si="89"/>
        <v>842.61</v>
      </c>
      <c r="I677" s="1928">
        <v>5002</v>
      </c>
    </row>
    <row r="678" spans="1:9" ht="14.15" customHeight="1">
      <c r="A678" s="934" t="s">
        <v>1504</v>
      </c>
      <c r="B678" s="1928" t="s">
        <v>123</v>
      </c>
      <c r="C678" s="2311">
        <v>1.32</v>
      </c>
      <c r="D678" s="1561">
        <v>1000</v>
      </c>
      <c r="E678" s="530">
        <v>73.27</v>
      </c>
      <c r="F678" s="471">
        <f t="shared" si="88"/>
        <v>73.27</v>
      </c>
      <c r="G678" s="691">
        <f>'Заказ, cкидки и курсы валют'!$J$23*F678</f>
        <v>842.6049999999999</v>
      </c>
      <c r="H678" s="96">
        <f t="shared" si="89"/>
        <v>842.61</v>
      </c>
      <c r="I678" s="1928">
        <v>5005</v>
      </c>
    </row>
    <row r="679" spans="1:9" ht="14.15" customHeight="1">
      <c r="A679" s="934" t="s">
        <v>1505</v>
      </c>
      <c r="B679" s="1928" t="s">
        <v>123</v>
      </c>
      <c r="C679" s="2311">
        <v>1.32</v>
      </c>
      <c r="D679" s="1561">
        <v>1000</v>
      </c>
      <c r="E679" s="530">
        <v>73.27</v>
      </c>
      <c r="F679" s="471">
        <f t="shared" si="88"/>
        <v>73.27</v>
      </c>
      <c r="G679" s="691">
        <f>'Заказ, cкидки и курсы валют'!$J$23*F679</f>
        <v>842.6049999999999</v>
      </c>
      <c r="H679" s="96">
        <f t="shared" si="89"/>
        <v>842.61</v>
      </c>
      <c r="I679" s="1928">
        <v>5010</v>
      </c>
    </row>
    <row r="680" spans="1:9" ht="14.15" customHeight="1">
      <c r="A680" s="934" t="s">
        <v>1506</v>
      </c>
      <c r="B680" s="1928" t="s">
        <v>123</v>
      </c>
      <c r="C680" s="2311">
        <v>1.32</v>
      </c>
      <c r="D680" s="1561">
        <v>1000</v>
      </c>
      <c r="E680" s="530">
        <v>73.27</v>
      </c>
      <c r="F680" s="471">
        <f t="shared" si="88"/>
        <v>73.27</v>
      </c>
      <c r="G680" s="691">
        <f>'Заказ, cкидки и курсы валют'!$J$23*F680</f>
        <v>842.6049999999999</v>
      </c>
      <c r="H680" s="96">
        <f t="shared" si="89"/>
        <v>842.61</v>
      </c>
      <c r="I680" s="1928">
        <v>5021</v>
      </c>
    </row>
    <row r="681" spans="1:9" ht="14.15" customHeight="1">
      <c r="A681" s="934" t="s">
        <v>1507</v>
      </c>
      <c r="B681" s="1928" t="s">
        <v>123</v>
      </c>
      <c r="C681" s="2311">
        <v>1.32</v>
      </c>
      <c r="D681" s="1561">
        <v>1000</v>
      </c>
      <c r="E681" s="530">
        <v>73.27</v>
      </c>
      <c r="F681" s="471">
        <f t="shared" si="88"/>
        <v>73.27</v>
      </c>
      <c r="G681" s="691">
        <f>'Заказ, cкидки и курсы валют'!$J$23*F681</f>
        <v>842.6049999999999</v>
      </c>
      <c r="H681" s="96">
        <f t="shared" si="89"/>
        <v>842.61</v>
      </c>
      <c r="I681" s="1928">
        <v>6002</v>
      </c>
    </row>
    <row r="682" spans="1:9" ht="14.15" customHeight="1">
      <c r="A682" s="934" t="s">
        <v>1508</v>
      </c>
      <c r="B682" s="1928" t="s">
        <v>123</v>
      </c>
      <c r="C682" s="2311">
        <v>1.32</v>
      </c>
      <c r="D682" s="1561">
        <v>1000</v>
      </c>
      <c r="E682" s="530">
        <v>73.27</v>
      </c>
      <c r="F682" s="471">
        <f t="shared" si="88"/>
        <v>73.27</v>
      </c>
      <c r="G682" s="691">
        <f>'Заказ, cкидки и курсы валют'!$J$23*F682</f>
        <v>842.6049999999999</v>
      </c>
      <c r="H682" s="96">
        <f t="shared" si="89"/>
        <v>842.61</v>
      </c>
      <c r="I682" s="1928">
        <v>6005</v>
      </c>
    </row>
    <row r="683" spans="1:9" ht="14.15" customHeight="1">
      <c r="A683" s="934" t="s">
        <v>1509</v>
      </c>
      <c r="B683" s="1928" t="s">
        <v>123</v>
      </c>
      <c r="C683" s="2311">
        <v>1.32</v>
      </c>
      <c r="D683" s="1561">
        <v>1000</v>
      </c>
      <c r="E683" s="530">
        <v>73.27</v>
      </c>
      <c r="F683" s="471">
        <f t="shared" si="88"/>
        <v>73.27</v>
      </c>
      <c r="G683" s="691">
        <f>'Заказ, cкидки и курсы валют'!$J$23*F683</f>
        <v>842.6049999999999</v>
      </c>
      <c r="H683" s="96">
        <f t="shared" si="89"/>
        <v>842.61</v>
      </c>
      <c r="I683" s="1928">
        <v>7004</v>
      </c>
    </row>
    <row r="684" spans="1:9" ht="14.15" customHeight="1">
      <c r="A684" s="934" t="s">
        <v>5656</v>
      </c>
      <c r="B684" s="1928" t="s">
        <v>123</v>
      </c>
      <c r="C684" s="2311">
        <v>1.32</v>
      </c>
      <c r="D684" s="1561">
        <v>1000</v>
      </c>
      <c r="E684" s="530">
        <v>73.27</v>
      </c>
      <c r="F684" s="471">
        <f t="shared" si="88"/>
        <v>73.27</v>
      </c>
      <c r="G684" s="691">
        <f>'Заказ, cкидки и курсы валют'!$J$23*F684</f>
        <v>842.6049999999999</v>
      </c>
      <c r="H684" s="96">
        <f t="shared" si="89"/>
        <v>842.61</v>
      </c>
      <c r="I684" s="1928">
        <v>7024</v>
      </c>
    </row>
    <row r="685" spans="1:9" ht="14.15" customHeight="1">
      <c r="A685" s="934" t="s">
        <v>1510</v>
      </c>
      <c r="B685" s="1928" t="s">
        <v>123</v>
      </c>
      <c r="C685" s="2311">
        <v>1.32</v>
      </c>
      <c r="D685" s="1561">
        <v>1000</v>
      </c>
      <c r="E685" s="530">
        <v>73.27</v>
      </c>
      <c r="F685" s="471">
        <f t="shared" si="88"/>
        <v>73.27</v>
      </c>
      <c r="G685" s="691">
        <f>'Заказ, cкидки и курсы валют'!$J$23*F685</f>
        <v>842.6049999999999</v>
      </c>
      <c r="H685" s="96">
        <f t="shared" si="89"/>
        <v>842.61</v>
      </c>
      <c r="I685" s="1928">
        <v>8017</v>
      </c>
    </row>
    <row r="686" spans="1:9" ht="14.15" customHeight="1">
      <c r="A686" s="934" t="s">
        <v>1511</v>
      </c>
      <c r="B686" s="1928" t="s">
        <v>123</v>
      </c>
      <c r="C686" s="2311">
        <v>1.32</v>
      </c>
      <c r="D686" s="1561">
        <v>1000</v>
      </c>
      <c r="E686" s="530">
        <v>73.27</v>
      </c>
      <c r="F686" s="471">
        <f t="shared" si="88"/>
        <v>73.27</v>
      </c>
      <c r="G686" s="691">
        <f>'Заказ, cкидки и курсы валют'!$J$23*F686</f>
        <v>842.6049999999999</v>
      </c>
      <c r="H686" s="96">
        <f t="shared" si="89"/>
        <v>842.61</v>
      </c>
      <c r="I686" s="1928">
        <v>8019</v>
      </c>
    </row>
    <row r="687" spans="1:9" ht="14.5">
      <c r="A687" s="934" t="s">
        <v>1512</v>
      </c>
      <c r="B687" s="1928" t="s">
        <v>123</v>
      </c>
      <c r="C687" s="2311">
        <v>1.32</v>
      </c>
      <c r="D687" s="1561">
        <v>1000</v>
      </c>
      <c r="E687" s="530">
        <v>73.27</v>
      </c>
      <c r="F687" s="471">
        <f t="shared" si="88"/>
        <v>73.27</v>
      </c>
      <c r="G687" s="691">
        <f>'Заказ, cкидки и курсы валют'!$J$23*F687</f>
        <v>842.6049999999999</v>
      </c>
      <c r="H687" s="96">
        <f t="shared" si="89"/>
        <v>842.61</v>
      </c>
      <c r="I687" s="1928">
        <v>9003</v>
      </c>
    </row>
    <row r="688" spans="1:9" ht="14.5">
      <c r="A688" s="934" t="s">
        <v>5657</v>
      </c>
      <c r="B688" s="1928" t="s">
        <v>123</v>
      </c>
      <c r="C688" s="2311">
        <v>1.32</v>
      </c>
      <c r="D688" s="1561">
        <v>1000</v>
      </c>
      <c r="E688" s="530">
        <v>73.27</v>
      </c>
      <c r="F688" s="471">
        <f t="shared" si="88"/>
        <v>73.27</v>
      </c>
      <c r="G688" s="691">
        <f>'Заказ, cкидки и курсы валют'!$J$23*F688</f>
        <v>842.6049999999999</v>
      </c>
      <c r="H688" s="96">
        <f t="shared" si="89"/>
        <v>842.61</v>
      </c>
      <c r="I688" s="1928">
        <v>9005</v>
      </c>
    </row>
    <row r="689" spans="1:9" ht="14.5">
      <c r="A689" s="934" t="s">
        <v>4324</v>
      </c>
      <c r="B689" s="1928" t="s">
        <v>124</v>
      </c>
      <c r="C689" s="2311">
        <v>1.45</v>
      </c>
      <c r="D689" s="1559">
        <v>1000</v>
      </c>
      <c r="E689" s="530">
        <v>79.650000000000006</v>
      </c>
      <c r="F689" s="1560">
        <f t="shared" si="88"/>
        <v>79.650000000000006</v>
      </c>
      <c r="G689" s="750">
        <f>'Заказ, cкидки и курсы валют'!$J$23*F689</f>
        <v>915.97500000000002</v>
      </c>
      <c r="H689" s="751">
        <f t="shared" si="89"/>
        <v>915.98</v>
      </c>
      <c r="I689" s="1928">
        <v>1014</v>
      </c>
    </row>
    <row r="690" spans="1:9" ht="14.5">
      <c r="A690" s="934" t="s">
        <v>4325</v>
      </c>
      <c r="B690" s="1928" t="s">
        <v>124</v>
      </c>
      <c r="C690" s="2311">
        <v>1.45</v>
      </c>
      <c r="D690" s="1561">
        <v>1000</v>
      </c>
      <c r="E690" s="530">
        <v>79.650000000000006</v>
      </c>
      <c r="F690" s="471">
        <f t="shared" si="88"/>
        <v>79.650000000000006</v>
      </c>
      <c r="G690" s="691">
        <f>'Заказ, cкидки и курсы валют'!$J$23*F690</f>
        <v>915.97500000000002</v>
      </c>
      <c r="H690" s="96">
        <f t="shared" si="89"/>
        <v>915.98</v>
      </c>
      <c r="I690" s="1928">
        <v>1015</v>
      </c>
    </row>
    <row r="691" spans="1:9" ht="14.5">
      <c r="A691" s="934" t="s">
        <v>4326</v>
      </c>
      <c r="B691" s="1928" t="s">
        <v>124</v>
      </c>
      <c r="C691" s="2311">
        <v>1.45</v>
      </c>
      <c r="D691" s="1561">
        <v>1000</v>
      </c>
      <c r="E691" s="530">
        <v>79.650000000000006</v>
      </c>
      <c r="F691" s="471">
        <f t="shared" si="88"/>
        <v>79.650000000000006</v>
      </c>
      <c r="G691" s="691">
        <f>'Заказ, cкидки и курсы валют'!$J$23*F691</f>
        <v>915.97500000000002</v>
      </c>
      <c r="H691" s="96">
        <f t="shared" si="89"/>
        <v>915.98</v>
      </c>
      <c r="I691" s="1928">
        <v>1018</v>
      </c>
    </row>
    <row r="692" spans="1:9" ht="14.5">
      <c r="A692" s="934" t="s">
        <v>4199</v>
      </c>
      <c r="B692" s="1928" t="s">
        <v>124</v>
      </c>
      <c r="C692" s="2311">
        <v>1.45</v>
      </c>
      <c r="D692" s="1561">
        <v>1000</v>
      </c>
      <c r="E692" s="530">
        <v>79.650000000000006</v>
      </c>
      <c r="F692" s="471">
        <f t="shared" si="88"/>
        <v>79.650000000000006</v>
      </c>
      <c r="G692" s="691">
        <f>'Заказ, cкидки и курсы валют'!$J$23*F692</f>
        <v>915.97500000000002</v>
      </c>
      <c r="H692" s="96">
        <f t="shared" si="89"/>
        <v>915.98</v>
      </c>
      <c r="I692" s="1928">
        <v>3003</v>
      </c>
    </row>
    <row r="693" spans="1:9" ht="14.5">
      <c r="A693" s="934" t="s">
        <v>4327</v>
      </c>
      <c r="B693" s="1928" t="s">
        <v>124</v>
      </c>
      <c r="C693" s="2311">
        <v>1.45</v>
      </c>
      <c r="D693" s="1561">
        <v>1000</v>
      </c>
      <c r="E693" s="530">
        <v>79.650000000000006</v>
      </c>
      <c r="F693" s="471">
        <f t="shared" si="88"/>
        <v>79.650000000000006</v>
      </c>
      <c r="G693" s="691">
        <f>'Заказ, cкидки и курсы валют'!$J$23*F693</f>
        <v>915.97500000000002</v>
      </c>
      <c r="H693" s="96">
        <f t="shared" si="89"/>
        <v>915.98</v>
      </c>
      <c r="I693" s="1928">
        <v>3005</v>
      </c>
    </row>
    <row r="694" spans="1:9" ht="14.5">
      <c r="A694" s="934" t="s">
        <v>4328</v>
      </c>
      <c r="B694" s="1928" t="s">
        <v>124</v>
      </c>
      <c r="C694" s="2311">
        <v>1.45</v>
      </c>
      <c r="D694" s="1561">
        <v>1000</v>
      </c>
      <c r="E694" s="530">
        <v>79.650000000000006</v>
      </c>
      <c r="F694" s="471">
        <f t="shared" si="88"/>
        <v>79.650000000000006</v>
      </c>
      <c r="G694" s="691">
        <f>'Заказ, cкидки и курсы валют'!$J$23*F694</f>
        <v>915.97500000000002</v>
      </c>
      <c r="H694" s="96">
        <f t="shared" si="89"/>
        <v>915.98</v>
      </c>
      <c r="I694" s="1928">
        <v>3009</v>
      </c>
    </row>
    <row r="695" spans="1:9" ht="14.5">
      <c r="A695" s="934" t="s">
        <v>4329</v>
      </c>
      <c r="B695" s="1928" t="s">
        <v>124</v>
      </c>
      <c r="C695" s="2311">
        <v>1.45</v>
      </c>
      <c r="D695" s="1561">
        <v>1000</v>
      </c>
      <c r="E695" s="530">
        <v>79.650000000000006</v>
      </c>
      <c r="F695" s="471">
        <f t="shared" si="88"/>
        <v>79.650000000000006</v>
      </c>
      <c r="G695" s="691">
        <f>'Заказ, cкидки и курсы валют'!$J$23*F695</f>
        <v>915.97500000000002</v>
      </c>
      <c r="H695" s="96">
        <f t="shared" si="89"/>
        <v>915.98</v>
      </c>
      <c r="I695" s="1928">
        <v>3011</v>
      </c>
    </row>
    <row r="696" spans="1:9" ht="14.15" customHeight="1">
      <c r="A696" s="934" t="s">
        <v>4330</v>
      </c>
      <c r="B696" s="1928" t="s">
        <v>124</v>
      </c>
      <c r="C696" s="2311">
        <v>1.45</v>
      </c>
      <c r="D696" s="1561">
        <v>1000</v>
      </c>
      <c r="E696" s="530">
        <v>79.650000000000006</v>
      </c>
      <c r="F696" s="471">
        <f t="shared" si="88"/>
        <v>79.650000000000006</v>
      </c>
      <c r="G696" s="691">
        <f>'Заказ, cкидки и курсы валют'!$J$23*F696</f>
        <v>915.97500000000002</v>
      </c>
      <c r="H696" s="96">
        <f t="shared" si="89"/>
        <v>915.98</v>
      </c>
      <c r="I696" s="1928">
        <v>5002</v>
      </c>
    </row>
    <row r="697" spans="1:9" ht="14.15" customHeight="1">
      <c r="A697" s="934" t="s">
        <v>4331</v>
      </c>
      <c r="B697" s="1928" t="s">
        <v>124</v>
      </c>
      <c r="C697" s="2311">
        <v>1.45</v>
      </c>
      <c r="D697" s="1561">
        <v>1000</v>
      </c>
      <c r="E697" s="530">
        <v>79.650000000000006</v>
      </c>
      <c r="F697" s="471">
        <f t="shared" si="88"/>
        <v>79.650000000000006</v>
      </c>
      <c r="G697" s="691">
        <f>'Заказ, cкидки и курсы валют'!$J$23*F697</f>
        <v>915.97500000000002</v>
      </c>
      <c r="H697" s="96">
        <f t="shared" si="89"/>
        <v>915.98</v>
      </c>
      <c r="I697" s="1928">
        <v>5005</v>
      </c>
    </row>
    <row r="698" spans="1:9" ht="14.15" customHeight="1">
      <c r="A698" s="934" t="s">
        <v>4332</v>
      </c>
      <c r="B698" s="1928" t="s">
        <v>124</v>
      </c>
      <c r="C698" s="2311">
        <v>1.45</v>
      </c>
      <c r="D698" s="1561">
        <v>1000</v>
      </c>
      <c r="E698" s="530">
        <v>79.650000000000006</v>
      </c>
      <c r="F698" s="471">
        <f t="shared" si="88"/>
        <v>79.650000000000006</v>
      </c>
      <c r="G698" s="691">
        <f>'Заказ, cкидки и курсы валют'!$J$23*F698</f>
        <v>915.97500000000002</v>
      </c>
      <c r="H698" s="96">
        <f t="shared" si="89"/>
        <v>915.98</v>
      </c>
      <c r="I698" s="1928">
        <v>5010</v>
      </c>
    </row>
    <row r="699" spans="1:9" ht="14.15" customHeight="1">
      <c r="A699" s="934" t="s">
        <v>4333</v>
      </c>
      <c r="B699" s="1928" t="s">
        <v>124</v>
      </c>
      <c r="C699" s="2311">
        <v>1.45</v>
      </c>
      <c r="D699" s="1561">
        <v>1000</v>
      </c>
      <c r="E699" s="530">
        <v>79.650000000000006</v>
      </c>
      <c r="F699" s="471">
        <f t="shared" si="88"/>
        <v>79.650000000000006</v>
      </c>
      <c r="G699" s="691">
        <f>'Заказ, cкидки и курсы валют'!$J$23*F699</f>
        <v>915.97500000000002</v>
      </c>
      <c r="H699" s="96">
        <f t="shared" si="89"/>
        <v>915.98</v>
      </c>
      <c r="I699" s="1928">
        <v>5021</v>
      </c>
    </row>
    <row r="700" spans="1:9" ht="14.15" customHeight="1">
      <c r="A700" s="934" t="s">
        <v>4334</v>
      </c>
      <c r="B700" s="1928" t="s">
        <v>124</v>
      </c>
      <c r="C700" s="2311">
        <v>1.45</v>
      </c>
      <c r="D700" s="1561">
        <v>1000</v>
      </c>
      <c r="E700" s="530">
        <v>79.650000000000006</v>
      </c>
      <c r="F700" s="471">
        <f t="shared" si="88"/>
        <v>79.650000000000006</v>
      </c>
      <c r="G700" s="691">
        <f>'Заказ, cкидки и курсы валют'!$J$23*F700</f>
        <v>915.97500000000002</v>
      </c>
      <c r="H700" s="96">
        <f t="shared" si="89"/>
        <v>915.98</v>
      </c>
      <c r="I700" s="1928">
        <v>6002</v>
      </c>
    </row>
    <row r="701" spans="1:9" ht="14.15" customHeight="1">
      <c r="A701" s="934" t="s">
        <v>4335</v>
      </c>
      <c r="B701" s="1928" t="s">
        <v>124</v>
      </c>
      <c r="C701" s="2311">
        <v>1.45</v>
      </c>
      <c r="D701" s="1561">
        <v>1000</v>
      </c>
      <c r="E701" s="530">
        <v>79.650000000000006</v>
      </c>
      <c r="F701" s="471">
        <f t="shared" si="88"/>
        <v>79.650000000000006</v>
      </c>
      <c r="G701" s="691">
        <f>'Заказ, cкидки и курсы валют'!$J$23*F701</f>
        <v>915.97500000000002</v>
      </c>
      <c r="H701" s="96">
        <f t="shared" si="89"/>
        <v>915.98</v>
      </c>
      <c r="I701" s="1928">
        <v>6005</v>
      </c>
    </row>
    <row r="702" spans="1:9" ht="14.15" customHeight="1">
      <c r="A702" s="934" t="s">
        <v>4336</v>
      </c>
      <c r="B702" s="1928" t="s">
        <v>124</v>
      </c>
      <c r="C702" s="2311">
        <v>1.45</v>
      </c>
      <c r="D702" s="1561">
        <v>1000</v>
      </c>
      <c r="E702" s="530">
        <v>79.650000000000006</v>
      </c>
      <c r="F702" s="471">
        <f t="shared" si="88"/>
        <v>79.650000000000006</v>
      </c>
      <c r="G702" s="691">
        <f>'Заказ, cкидки и курсы валют'!$J$23*F702</f>
        <v>915.97500000000002</v>
      </c>
      <c r="H702" s="96">
        <f t="shared" si="89"/>
        <v>915.98</v>
      </c>
      <c r="I702" s="1928">
        <v>7004</v>
      </c>
    </row>
    <row r="703" spans="1:9" ht="14.15" customHeight="1">
      <c r="A703" s="934" t="s">
        <v>5658</v>
      </c>
      <c r="B703" s="1928" t="s">
        <v>124</v>
      </c>
      <c r="C703" s="2311">
        <v>1.45</v>
      </c>
      <c r="D703" s="1561">
        <v>1000</v>
      </c>
      <c r="E703" s="530">
        <v>79.650000000000006</v>
      </c>
      <c r="F703" s="471">
        <f t="shared" si="88"/>
        <v>79.650000000000006</v>
      </c>
      <c r="G703" s="691">
        <f>'Заказ, cкидки и курсы валют'!$J$23*F703</f>
        <v>915.97500000000002</v>
      </c>
      <c r="H703" s="96">
        <f t="shared" si="89"/>
        <v>915.98</v>
      </c>
      <c r="I703" s="1928">
        <v>7024</v>
      </c>
    </row>
    <row r="704" spans="1:9" ht="14.15" customHeight="1">
      <c r="A704" s="934" t="s">
        <v>4337</v>
      </c>
      <c r="B704" s="1928" t="s">
        <v>124</v>
      </c>
      <c r="C704" s="2311">
        <v>1.45</v>
      </c>
      <c r="D704" s="1561">
        <v>1000</v>
      </c>
      <c r="E704" s="530">
        <v>79.650000000000006</v>
      </c>
      <c r="F704" s="471">
        <f t="shared" si="88"/>
        <v>79.650000000000006</v>
      </c>
      <c r="G704" s="691">
        <f>'Заказ, cкидки и курсы валют'!$J$23*F704</f>
        <v>915.97500000000002</v>
      </c>
      <c r="H704" s="96">
        <f t="shared" si="89"/>
        <v>915.98</v>
      </c>
      <c r="I704" s="1928">
        <v>8017</v>
      </c>
    </row>
    <row r="705" spans="1:9" ht="14.15" customHeight="1">
      <c r="A705" s="934" t="s">
        <v>4338</v>
      </c>
      <c r="B705" s="1928" t="s">
        <v>124</v>
      </c>
      <c r="C705" s="2311">
        <v>1.45</v>
      </c>
      <c r="D705" s="1561">
        <v>1000</v>
      </c>
      <c r="E705" s="530">
        <v>79.650000000000006</v>
      </c>
      <c r="F705" s="471">
        <f t="shared" si="88"/>
        <v>79.650000000000006</v>
      </c>
      <c r="G705" s="691">
        <f>'Заказ, cкидки и курсы валют'!$J$23*F705</f>
        <v>915.97500000000002</v>
      </c>
      <c r="H705" s="96">
        <f t="shared" si="89"/>
        <v>915.98</v>
      </c>
      <c r="I705" s="1928">
        <v>8019</v>
      </c>
    </row>
    <row r="706" spans="1:9" ht="14.15" customHeight="1">
      <c r="A706" s="934" t="s">
        <v>4339</v>
      </c>
      <c r="B706" s="1928" t="s">
        <v>124</v>
      </c>
      <c r="C706" s="2311">
        <v>1.45</v>
      </c>
      <c r="D706" s="1561">
        <v>1000</v>
      </c>
      <c r="E706" s="530">
        <v>79.650000000000006</v>
      </c>
      <c r="F706" s="471">
        <f t="shared" si="88"/>
        <v>79.650000000000006</v>
      </c>
      <c r="G706" s="691">
        <f>'Заказ, cкидки и курсы валют'!$J$23*F706</f>
        <v>915.97500000000002</v>
      </c>
      <c r="H706" s="96">
        <f t="shared" si="89"/>
        <v>915.98</v>
      </c>
      <c r="I706" s="1928">
        <v>9003</v>
      </c>
    </row>
    <row r="707" spans="1:9" ht="14.15" customHeight="1">
      <c r="A707" s="934" t="s">
        <v>5659</v>
      </c>
      <c r="B707" s="1928" t="s">
        <v>124</v>
      </c>
      <c r="C707" s="2311">
        <v>1.45</v>
      </c>
      <c r="D707" s="1561">
        <v>1000</v>
      </c>
      <c r="E707" s="530">
        <v>79.650000000000006</v>
      </c>
      <c r="F707" s="471">
        <f t="shared" si="88"/>
        <v>79.650000000000006</v>
      </c>
      <c r="G707" s="691">
        <f>'Заказ, cкидки и курсы валют'!$J$23*F707</f>
        <v>915.97500000000002</v>
      </c>
      <c r="H707" s="96">
        <f t="shared" si="89"/>
        <v>915.98</v>
      </c>
      <c r="I707" s="1928">
        <v>9005</v>
      </c>
    </row>
    <row r="708" spans="1:9" ht="14.15" customHeight="1">
      <c r="A708" s="934" t="s">
        <v>4340</v>
      </c>
      <c r="B708" s="1928" t="s">
        <v>125</v>
      </c>
      <c r="C708" s="2311">
        <v>1.53</v>
      </c>
      <c r="D708" s="1559">
        <v>500</v>
      </c>
      <c r="E708" s="530">
        <v>85.47</v>
      </c>
      <c r="F708" s="1560">
        <f t="shared" si="88"/>
        <v>85.47</v>
      </c>
      <c r="G708" s="750">
        <f>'Заказ, cкидки и курсы валют'!$J$23*F708</f>
        <v>982.90499999999997</v>
      </c>
      <c r="H708" s="751">
        <f t="shared" si="89"/>
        <v>491.45</v>
      </c>
      <c r="I708" s="1928">
        <v>1014</v>
      </c>
    </row>
    <row r="709" spans="1:9" ht="14.15" customHeight="1">
      <c r="A709" s="934" t="s">
        <v>4341</v>
      </c>
      <c r="B709" s="1928" t="s">
        <v>125</v>
      </c>
      <c r="C709" s="2311">
        <v>1.53</v>
      </c>
      <c r="D709" s="1561">
        <v>500</v>
      </c>
      <c r="E709" s="530">
        <v>85.47</v>
      </c>
      <c r="F709" s="471">
        <f t="shared" si="88"/>
        <v>85.47</v>
      </c>
      <c r="G709" s="691">
        <f>'Заказ, cкидки и курсы валют'!$J$23*F709</f>
        <v>982.90499999999997</v>
      </c>
      <c r="H709" s="96">
        <f t="shared" si="89"/>
        <v>491.45</v>
      </c>
      <c r="I709" s="1928">
        <v>1015</v>
      </c>
    </row>
    <row r="710" spans="1:9" ht="14.15" customHeight="1">
      <c r="A710" s="934" t="s">
        <v>4342</v>
      </c>
      <c r="B710" s="1928" t="s">
        <v>125</v>
      </c>
      <c r="C710" s="2311">
        <v>1.53</v>
      </c>
      <c r="D710" s="1561">
        <v>500</v>
      </c>
      <c r="E710" s="530">
        <v>85.47</v>
      </c>
      <c r="F710" s="471">
        <f t="shared" si="88"/>
        <v>85.47</v>
      </c>
      <c r="G710" s="691">
        <f>'Заказ, cкидки и курсы валют'!$J$23*F710</f>
        <v>982.90499999999997</v>
      </c>
      <c r="H710" s="96">
        <f t="shared" si="89"/>
        <v>491.45</v>
      </c>
      <c r="I710" s="1928">
        <v>1018</v>
      </c>
    </row>
    <row r="711" spans="1:9" ht="14.15" customHeight="1">
      <c r="A711" s="934" t="s">
        <v>4343</v>
      </c>
      <c r="B711" s="1928" t="s">
        <v>125</v>
      </c>
      <c r="C711" s="2311">
        <v>1.53</v>
      </c>
      <c r="D711" s="1561">
        <v>500</v>
      </c>
      <c r="E711" s="530">
        <v>85.47</v>
      </c>
      <c r="F711" s="471">
        <f t="shared" si="88"/>
        <v>85.47</v>
      </c>
      <c r="G711" s="691">
        <f>'Заказ, cкидки и курсы валют'!$J$23*F711</f>
        <v>982.90499999999997</v>
      </c>
      <c r="H711" s="96">
        <f t="shared" si="89"/>
        <v>491.45</v>
      </c>
      <c r="I711" s="1928">
        <v>3003</v>
      </c>
    </row>
    <row r="712" spans="1:9" ht="14.15" customHeight="1">
      <c r="A712" s="934" t="s">
        <v>4200</v>
      </c>
      <c r="B712" s="1928" t="s">
        <v>125</v>
      </c>
      <c r="C712" s="2311">
        <v>1.53</v>
      </c>
      <c r="D712" s="1561">
        <v>500</v>
      </c>
      <c r="E712" s="530">
        <v>85.47</v>
      </c>
      <c r="F712" s="471">
        <f t="shared" si="88"/>
        <v>85.47</v>
      </c>
      <c r="G712" s="691">
        <f>'Заказ, cкидки и курсы валют'!$J$23*F712</f>
        <v>982.90499999999997</v>
      </c>
      <c r="H712" s="96">
        <f t="shared" si="89"/>
        <v>491.45</v>
      </c>
      <c r="I712" s="1928">
        <v>3005</v>
      </c>
    </row>
    <row r="713" spans="1:9" ht="14.15" customHeight="1">
      <c r="A713" s="934" t="s">
        <v>4344</v>
      </c>
      <c r="B713" s="1928" t="s">
        <v>125</v>
      </c>
      <c r="C713" s="2311">
        <v>1.53</v>
      </c>
      <c r="D713" s="1561">
        <v>500</v>
      </c>
      <c r="E713" s="530">
        <v>85.47</v>
      </c>
      <c r="F713" s="471">
        <f t="shared" si="88"/>
        <v>85.47</v>
      </c>
      <c r="G713" s="691">
        <f>'Заказ, cкидки и курсы валют'!$J$23*F713</f>
        <v>982.90499999999997</v>
      </c>
      <c r="H713" s="96">
        <f t="shared" si="89"/>
        <v>491.45</v>
      </c>
      <c r="I713" s="1928">
        <v>3009</v>
      </c>
    </row>
    <row r="714" spans="1:9" ht="14.15" customHeight="1">
      <c r="A714" s="934" t="s">
        <v>4345</v>
      </c>
      <c r="B714" s="1928" t="s">
        <v>125</v>
      </c>
      <c r="C714" s="2311">
        <v>1.53</v>
      </c>
      <c r="D714" s="1561">
        <v>500</v>
      </c>
      <c r="E714" s="530">
        <v>85.47</v>
      </c>
      <c r="F714" s="471">
        <f t="shared" si="88"/>
        <v>85.47</v>
      </c>
      <c r="G714" s="691">
        <f>'Заказ, cкидки и курсы валют'!$J$23*F714</f>
        <v>982.90499999999997</v>
      </c>
      <c r="H714" s="96">
        <f t="shared" si="89"/>
        <v>491.45</v>
      </c>
      <c r="I714" s="1928">
        <v>3011</v>
      </c>
    </row>
    <row r="715" spans="1:9" ht="14.15" customHeight="1">
      <c r="A715" s="934" t="s">
        <v>4346</v>
      </c>
      <c r="B715" s="1928" t="s">
        <v>125</v>
      </c>
      <c r="C715" s="2311">
        <v>1.53</v>
      </c>
      <c r="D715" s="1561">
        <v>500</v>
      </c>
      <c r="E715" s="530">
        <v>85.47</v>
      </c>
      <c r="F715" s="471">
        <f t="shared" si="88"/>
        <v>85.47</v>
      </c>
      <c r="G715" s="691">
        <f>'Заказ, cкидки и курсы валют'!$J$23*F715</f>
        <v>982.90499999999997</v>
      </c>
      <c r="H715" s="96">
        <f t="shared" si="89"/>
        <v>491.45</v>
      </c>
      <c r="I715" s="1928">
        <v>5002</v>
      </c>
    </row>
    <row r="716" spans="1:9" ht="14.15" customHeight="1">
      <c r="A716" s="934" t="s">
        <v>4347</v>
      </c>
      <c r="B716" s="1928" t="s">
        <v>125</v>
      </c>
      <c r="C716" s="2311">
        <v>1.53</v>
      </c>
      <c r="D716" s="1561">
        <v>500</v>
      </c>
      <c r="E716" s="530">
        <v>85.47</v>
      </c>
      <c r="F716" s="471">
        <f t="shared" ref="F716:F745" si="90">ROUND(E716*(1-$F$11),2)</f>
        <v>85.47</v>
      </c>
      <c r="G716" s="691">
        <f>'Заказ, cкидки и курсы валют'!$J$23*F716</f>
        <v>982.90499999999997</v>
      </c>
      <c r="H716" s="96">
        <f t="shared" ref="H716:H745" si="91">ROUND((D716/1000)*G716,2)</f>
        <v>491.45</v>
      </c>
      <c r="I716" s="1928">
        <v>5005</v>
      </c>
    </row>
    <row r="717" spans="1:9" ht="14.15" customHeight="1">
      <c r="A717" s="934" t="s">
        <v>4348</v>
      </c>
      <c r="B717" s="1928" t="s">
        <v>125</v>
      </c>
      <c r="C717" s="2311">
        <v>1.53</v>
      </c>
      <c r="D717" s="1561">
        <v>500</v>
      </c>
      <c r="E717" s="530">
        <v>85.47</v>
      </c>
      <c r="F717" s="471">
        <f t="shared" si="90"/>
        <v>85.47</v>
      </c>
      <c r="G717" s="691">
        <f>'Заказ, cкидки и курсы валют'!$J$23*F717</f>
        <v>982.90499999999997</v>
      </c>
      <c r="H717" s="96">
        <f t="shared" si="91"/>
        <v>491.45</v>
      </c>
      <c r="I717" s="1928">
        <v>5010</v>
      </c>
    </row>
    <row r="718" spans="1:9" ht="14.15" customHeight="1">
      <c r="A718" s="934" t="s">
        <v>4349</v>
      </c>
      <c r="B718" s="1928" t="s">
        <v>125</v>
      </c>
      <c r="C718" s="2311">
        <v>1.53</v>
      </c>
      <c r="D718" s="1561">
        <v>500</v>
      </c>
      <c r="E718" s="530">
        <v>85.47</v>
      </c>
      <c r="F718" s="471">
        <f t="shared" si="90"/>
        <v>85.47</v>
      </c>
      <c r="G718" s="691">
        <f>'Заказ, cкидки и курсы валют'!$J$23*F718</f>
        <v>982.90499999999997</v>
      </c>
      <c r="H718" s="96">
        <f t="shared" si="91"/>
        <v>491.45</v>
      </c>
      <c r="I718" s="1928">
        <v>5021</v>
      </c>
    </row>
    <row r="719" spans="1:9" ht="14.15" customHeight="1">
      <c r="A719" s="934" t="s">
        <v>4350</v>
      </c>
      <c r="B719" s="1928" t="s">
        <v>125</v>
      </c>
      <c r="C719" s="2311">
        <v>1.53</v>
      </c>
      <c r="D719" s="1561">
        <v>500</v>
      </c>
      <c r="E719" s="530">
        <v>85.47</v>
      </c>
      <c r="F719" s="471">
        <f t="shared" si="90"/>
        <v>85.47</v>
      </c>
      <c r="G719" s="691">
        <f>'Заказ, cкидки и курсы валют'!$J$23*F719</f>
        <v>982.90499999999997</v>
      </c>
      <c r="H719" s="96">
        <f t="shared" si="91"/>
        <v>491.45</v>
      </c>
      <c r="I719" s="1928">
        <v>6002</v>
      </c>
    </row>
    <row r="720" spans="1:9" ht="14.15" customHeight="1">
      <c r="A720" s="934" t="s">
        <v>4351</v>
      </c>
      <c r="B720" s="1928" t="s">
        <v>125</v>
      </c>
      <c r="C720" s="2311">
        <v>1.53</v>
      </c>
      <c r="D720" s="1561">
        <v>500</v>
      </c>
      <c r="E720" s="530">
        <v>85.47</v>
      </c>
      <c r="F720" s="471">
        <f t="shared" si="90"/>
        <v>85.47</v>
      </c>
      <c r="G720" s="691">
        <f>'Заказ, cкидки и курсы валют'!$J$23*F720</f>
        <v>982.90499999999997</v>
      </c>
      <c r="H720" s="96">
        <f t="shared" si="91"/>
        <v>491.45</v>
      </c>
      <c r="I720" s="1928">
        <v>6005</v>
      </c>
    </row>
    <row r="721" spans="1:9" ht="14.15" customHeight="1">
      <c r="A721" s="934" t="s">
        <v>4352</v>
      </c>
      <c r="B721" s="1928" t="s">
        <v>125</v>
      </c>
      <c r="C721" s="2311">
        <v>1.53</v>
      </c>
      <c r="D721" s="1561">
        <v>500</v>
      </c>
      <c r="E721" s="530">
        <v>85.47</v>
      </c>
      <c r="F721" s="471">
        <f t="shared" si="90"/>
        <v>85.47</v>
      </c>
      <c r="G721" s="691">
        <f>'Заказ, cкидки и курсы валют'!$J$23*F721</f>
        <v>982.90499999999997</v>
      </c>
      <c r="H721" s="96">
        <f t="shared" si="91"/>
        <v>491.45</v>
      </c>
      <c r="I721" s="1928">
        <v>7004</v>
      </c>
    </row>
    <row r="722" spans="1:9" ht="14.15" customHeight="1">
      <c r="A722" s="934" t="s">
        <v>5660</v>
      </c>
      <c r="B722" s="1928" t="s">
        <v>125</v>
      </c>
      <c r="C722" s="2311">
        <v>1.53</v>
      </c>
      <c r="D722" s="1561">
        <v>500</v>
      </c>
      <c r="E722" s="530">
        <v>85.47</v>
      </c>
      <c r="F722" s="471">
        <f t="shared" si="90"/>
        <v>85.47</v>
      </c>
      <c r="G722" s="691">
        <f>'Заказ, cкидки и курсы валют'!$J$23*F722</f>
        <v>982.90499999999997</v>
      </c>
      <c r="H722" s="96">
        <f t="shared" si="91"/>
        <v>491.45</v>
      </c>
      <c r="I722" s="1928">
        <v>7024</v>
      </c>
    </row>
    <row r="723" spans="1:9" ht="14.15" customHeight="1">
      <c r="A723" s="934" t="s">
        <v>4353</v>
      </c>
      <c r="B723" s="1928" t="s">
        <v>125</v>
      </c>
      <c r="C723" s="2311">
        <v>1.53</v>
      </c>
      <c r="D723" s="1561">
        <v>500</v>
      </c>
      <c r="E723" s="530">
        <v>85.47</v>
      </c>
      <c r="F723" s="471">
        <f t="shared" si="90"/>
        <v>85.47</v>
      </c>
      <c r="G723" s="691">
        <f>'Заказ, cкидки и курсы валют'!$J$23*F723</f>
        <v>982.90499999999997</v>
      </c>
      <c r="H723" s="96">
        <f t="shared" si="91"/>
        <v>491.45</v>
      </c>
      <c r="I723" s="1928">
        <v>8017</v>
      </c>
    </row>
    <row r="724" spans="1:9" ht="14.15" customHeight="1">
      <c r="A724" s="934" t="s">
        <v>4354</v>
      </c>
      <c r="B724" s="1928" t="s">
        <v>125</v>
      </c>
      <c r="C724" s="2311">
        <v>1.53</v>
      </c>
      <c r="D724" s="1561">
        <v>500</v>
      </c>
      <c r="E724" s="530">
        <v>85.47</v>
      </c>
      <c r="F724" s="471">
        <f t="shared" si="90"/>
        <v>85.47</v>
      </c>
      <c r="G724" s="691">
        <f>'Заказ, cкидки и курсы валют'!$J$23*F724</f>
        <v>982.90499999999997</v>
      </c>
      <c r="H724" s="96">
        <f t="shared" si="91"/>
        <v>491.45</v>
      </c>
      <c r="I724" s="1928">
        <v>8019</v>
      </c>
    </row>
    <row r="725" spans="1:9" ht="14.15" customHeight="1">
      <c r="A725" s="934" t="s">
        <v>4355</v>
      </c>
      <c r="B725" s="1928" t="s">
        <v>125</v>
      </c>
      <c r="C725" s="2311">
        <v>1.53</v>
      </c>
      <c r="D725" s="1561">
        <v>500</v>
      </c>
      <c r="E725" s="530">
        <v>85.47</v>
      </c>
      <c r="F725" s="471">
        <f t="shared" si="90"/>
        <v>85.47</v>
      </c>
      <c r="G725" s="691">
        <f>'Заказ, cкидки и курсы валют'!$J$23*F725</f>
        <v>982.90499999999997</v>
      </c>
      <c r="H725" s="96">
        <f t="shared" si="91"/>
        <v>491.45</v>
      </c>
      <c r="I725" s="1928">
        <v>9003</v>
      </c>
    </row>
    <row r="726" spans="1:9" ht="14.15" customHeight="1">
      <c r="A726" s="934" t="s">
        <v>5661</v>
      </c>
      <c r="B726" s="1928" t="s">
        <v>125</v>
      </c>
      <c r="C726" s="2311">
        <v>1.53</v>
      </c>
      <c r="D726" s="1561">
        <v>500</v>
      </c>
      <c r="E726" s="530">
        <v>85.47</v>
      </c>
      <c r="F726" s="471">
        <f t="shared" si="90"/>
        <v>85.47</v>
      </c>
      <c r="G726" s="691">
        <f>'Заказ, cкидки и курсы валют'!$J$23*F726</f>
        <v>982.90499999999997</v>
      </c>
      <c r="H726" s="96">
        <f t="shared" si="91"/>
        <v>491.45</v>
      </c>
      <c r="I726" s="1928">
        <v>9005</v>
      </c>
    </row>
    <row r="727" spans="1:9" ht="14.15" customHeight="1">
      <c r="A727" s="934" t="s">
        <v>4356</v>
      </c>
      <c r="B727" s="1928" t="s">
        <v>126</v>
      </c>
      <c r="C727" s="2311">
        <v>1.87</v>
      </c>
      <c r="D727" s="1559">
        <v>500</v>
      </c>
      <c r="E727" s="530">
        <v>97.72</v>
      </c>
      <c r="F727" s="1560">
        <f t="shared" si="90"/>
        <v>97.72</v>
      </c>
      <c r="G727" s="750">
        <f>'Заказ, cкидки и курсы валют'!$J$23*F727</f>
        <v>1123.78</v>
      </c>
      <c r="H727" s="751">
        <f t="shared" si="91"/>
        <v>561.89</v>
      </c>
      <c r="I727" s="1928">
        <v>1014</v>
      </c>
    </row>
    <row r="728" spans="1:9" ht="14.15" customHeight="1">
      <c r="A728" s="934" t="s">
        <v>4357</v>
      </c>
      <c r="B728" s="1928" t="s">
        <v>126</v>
      </c>
      <c r="C728" s="2311">
        <v>1.87</v>
      </c>
      <c r="D728" s="1561">
        <v>500</v>
      </c>
      <c r="E728" s="530">
        <v>97.72</v>
      </c>
      <c r="F728" s="471">
        <f t="shared" si="90"/>
        <v>97.72</v>
      </c>
      <c r="G728" s="691">
        <f>'Заказ, cкидки и курсы валют'!$J$23*F728</f>
        <v>1123.78</v>
      </c>
      <c r="H728" s="96">
        <f t="shared" si="91"/>
        <v>561.89</v>
      </c>
      <c r="I728" s="1928">
        <v>1015</v>
      </c>
    </row>
    <row r="729" spans="1:9" ht="14.15" customHeight="1">
      <c r="A729" s="934" t="s">
        <v>4358</v>
      </c>
      <c r="B729" s="1928" t="s">
        <v>126</v>
      </c>
      <c r="C729" s="2311">
        <v>1.87</v>
      </c>
      <c r="D729" s="1561">
        <v>500</v>
      </c>
      <c r="E729" s="530">
        <v>97.72</v>
      </c>
      <c r="F729" s="471">
        <f t="shared" si="90"/>
        <v>97.72</v>
      </c>
      <c r="G729" s="691">
        <f>'Заказ, cкидки и курсы валют'!$J$23*F729</f>
        <v>1123.78</v>
      </c>
      <c r="H729" s="96">
        <f t="shared" si="91"/>
        <v>561.89</v>
      </c>
      <c r="I729" s="1928">
        <v>1018</v>
      </c>
    </row>
    <row r="730" spans="1:9" ht="14.15" customHeight="1">
      <c r="A730" s="934" t="s">
        <v>4359</v>
      </c>
      <c r="B730" s="1928" t="s">
        <v>126</v>
      </c>
      <c r="C730" s="2311">
        <v>1.87</v>
      </c>
      <c r="D730" s="1561">
        <v>500</v>
      </c>
      <c r="E730" s="530">
        <v>97.72</v>
      </c>
      <c r="F730" s="471">
        <f t="shared" si="90"/>
        <v>97.72</v>
      </c>
      <c r="G730" s="691">
        <f>'Заказ, cкидки и курсы валют'!$J$23*F730</f>
        <v>1123.78</v>
      </c>
      <c r="H730" s="96">
        <f t="shared" si="91"/>
        <v>561.89</v>
      </c>
      <c r="I730" s="1928">
        <v>3003</v>
      </c>
    </row>
    <row r="731" spans="1:9" ht="14.15" customHeight="1">
      <c r="A731" s="934" t="s">
        <v>4360</v>
      </c>
      <c r="B731" s="1928" t="s">
        <v>126</v>
      </c>
      <c r="C731" s="2311">
        <v>1.87</v>
      </c>
      <c r="D731" s="1561">
        <v>500</v>
      </c>
      <c r="E731" s="530">
        <v>97.72</v>
      </c>
      <c r="F731" s="471">
        <f t="shared" si="90"/>
        <v>97.72</v>
      </c>
      <c r="G731" s="691">
        <f>'Заказ, cкидки и курсы валют'!$J$23*F731</f>
        <v>1123.78</v>
      </c>
      <c r="H731" s="96">
        <f t="shared" si="91"/>
        <v>561.89</v>
      </c>
      <c r="I731" s="1928">
        <v>3005</v>
      </c>
    </row>
    <row r="732" spans="1:9" ht="14.15" customHeight="1">
      <c r="A732" s="934" t="s">
        <v>4201</v>
      </c>
      <c r="B732" s="1928" t="s">
        <v>126</v>
      </c>
      <c r="C732" s="2311">
        <v>1.87</v>
      </c>
      <c r="D732" s="1561">
        <v>500</v>
      </c>
      <c r="E732" s="530">
        <v>97.72</v>
      </c>
      <c r="F732" s="471">
        <f t="shared" si="90"/>
        <v>97.72</v>
      </c>
      <c r="G732" s="691">
        <f>'Заказ, cкидки и курсы валют'!$J$23*F732</f>
        <v>1123.78</v>
      </c>
      <c r="H732" s="96">
        <f t="shared" si="91"/>
        <v>561.89</v>
      </c>
      <c r="I732" s="1928">
        <v>3009</v>
      </c>
    </row>
    <row r="733" spans="1:9" ht="14.15" customHeight="1">
      <c r="A733" s="934" t="s">
        <v>4361</v>
      </c>
      <c r="B733" s="1928" t="s">
        <v>126</v>
      </c>
      <c r="C733" s="2311">
        <v>1.87</v>
      </c>
      <c r="D733" s="1561">
        <v>500</v>
      </c>
      <c r="E733" s="530">
        <v>97.72</v>
      </c>
      <c r="F733" s="471">
        <f t="shared" si="90"/>
        <v>97.72</v>
      </c>
      <c r="G733" s="691">
        <f>'Заказ, cкидки и курсы валют'!$J$23*F733</f>
        <v>1123.78</v>
      </c>
      <c r="H733" s="96">
        <f t="shared" si="91"/>
        <v>561.89</v>
      </c>
      <c r="I733" s="1928">
        <v>3011</v>
      </c>
    </row>
    <row r="734" spans="1:9" ht="14.15" customHeight="1">
      <c r="A734" s="934" t="s">
        <v>4362</v>
      </c>
      <c r="B734" s="1928" t="s">
        <v>126</v>
      </c>
      <c r="C734" s="2311">
        <v>1.87</v>
      </c>
      <c r="D734" s="1561">
        <v>500</v>
      </c>
      <c r="E734" s="530">
        <v>97.72</v>
      </c>
      <c r="F734" s="471">
        <f t="shared" si="90"/>
        <v>97.72</v>
      </c>
      <c r="G734" s="691">
        <f>'Заказ, cкидки и курсы валют'!$J$23*F734</f>
        <v>1123.78</v>
      </c>
      <c r="H734" s="96">
        <f t="shared" si="91"/>
        <v>561.89</v>
      </c>
      <c r="I734" s="1928">
        <v>5002</v>
      </c>
    </row>
    <row r="735" spans="1:9" ht="14.15" customHeight="1">
      <c r="A735" s="934" t="s">
        <v>4363</v>
      </c>
      <c r="B735" s="1928" t="s">
        <v>126</v>
      </c>
      <c r="C735" s="2311">
        <v>1.87</v>
      </c>
      <c r="D735" s="1561">
        <v>500</v>
      </c>
      <c r="E735" s="530">
        <v>97.72</v>
      </c>
      <c r="F735" s="471">
        <f t="shared" si="90"/>
        <v>97.72</v>
      </c>
      <c r="G735" s="691">
        <f>'Заказ, cкидки и курсы валют'!$J$23*F735</f>
        <v>1123.78</v>
      </c>
      <c r="H735" s="96">
        <f t="shared" si="91"/>
        <v>561.89</v>
      </c>
      <c r="I735" s="1928">
        <v>5005</v>
      </c>
    </row>
    <row r="736" spans="1:9" ht="14.15" customHeight="1">
      <c r="A736" s="934" t="s">
        <v>4364</v>
      </c>
      <c r="B736" s="1928" t="s">
        <v>126</v>
      </c>
      <c r="C736" s="2311">
        <v>1.87</v>
      </c>
      <c r="D736" s="1561">
        <v>500</v>
      </c>
      <c r="E736" s="530">
        <v>97.72</v>
      </c>
      <c r="F736" s="471">
        <f t="shared" si="90"/>
        <v>97.72</v>
      </c>
      <c r="G736" s="691">
        <f>'Заказ, cкидки и курсы валют'!$J$23*F736</f>
        <v>1123.78</v>
      </c>
      <c r="H736" s="96">
        <f t="shared" si="91"/>
        <v>561.89</v>
      </c>
      <c r="I736" s="1928">
        <v>5010</v>
      </c>
    </row>
    <row r="737" spans="1:9" ht="14.15" customHeight="1">
      <c r="A737" s="934" t="s">
        <v>4365</v>
      </c>
      <c r="B737" s="1928" t="s">
        <v>126</v>
      </c>
      <c r="C737" s="2311">
        <v>1.87</v>
      </c>
      <c r="D737" s="1561">
        <v>500</v>
      </c>
      <c r="E737" s="530">
        <v>97.72</v>
      </c>
      <c r="F737" s="471">
        <f t="shared" si="90"/>
        <v>97.72</v>
      </c>
      <c r="G737" s="691">
        <f>'Заказ, cкидки и курсы валют'!$J$23*F737</f>
        <v>1123.78</v>
      </c>
      <c r="H737" s="96">
        <f t="shared" si="91"/>
        <v>561.89</v>
      </c>
      <c r="I737" s="1928">
        <v>5021</v>
      </c>
    </row>
    <row r="738" spans="1:9" ht="14.15" customHeight="1">
      <c r="A738" s="934" t="s">
        <v>4366</v>
      </c>
      <c r="B738" s="1928" t="s">
        <v>126</v>
      </c>
      <c r="C738" s="2311">
        <v>1.87</v>
      </c>
      <c r="D738" s="1561">
        <v>500</v>
      </c>
      <c r="E738" s="530">
        <v>97.72</v>
      </c>
      <c r="F738" s="471">
        <f t="shared" si="90"/>
        <v>97.72</v>
      </c>
      <c r="G738" s="691">
        <f>'Заказ, cкидки и курсы валют'!$J$23*F738</f>
        <v>1123.78</v>
      </c>
      <c r="H738" s="96">
        <f t="shared" si="91"/>
        <v>561.89</v>
      </c>
      <c r="I738" s="1928">
        <v>6002</v>
      </c>
    </row>
    <row r="739" spans="1:9" ht="14.15" customHeight="1">
      <c r="A739" s="934" t="s">
        <v>4367</v>
      </c>
      <c r="B739" s="1928" t="s">
        <v>126</v>
      </c>
      <c r="C739" s="2311">
        <v>1.87</v>
      </c>
      <c r="D739" s="1561">
        <v>500</v>
      </c>
      <c r="E739" s="530">
        <v>97.72</v>
      </c>
      <c r="F739" s="471">
        <f t="shared" si="90"/>
        <v>97.72</v>
      </c>
      <c r="G739" s="691">
        <f>'Заказ, cкидки и курсы валют'!$J$23*F739</f>
        <v>1123.78</v>
      </c>
      <c r="H739" s="96">
        <f t="shared" si="91"/>
        <v>561.89</v>
      </c>
      <c r="I739" s="1928">
        <v>6005</v>
      </c>
    </row>
    <row r="740" spans="1:9" ht="14.15" customHeight="1">
      <c r="A740" s="934" t="s">
        <v>4368</v>
      </c>
      <c r="B740" s="1928" t="s">
        <v>126</v>
      </c>
      <c r="C740" s="2311">
        <v>1.87</v>
      </c>
      <c r="D740" s="1561">
        <v>500</v>
      </c>
      <c r="E740" s="530">
        <v>97.72</v>
      </c>
      <c r="F740" s="471">
        <f t="shared" si="90"/>
        <v>97.72</v>
      </c>
      <c r="G740" s="691">
        <f>'Заказ, cкидки и курсы валют'!$J$23*F740</f>
        <v>1123.78</v>
      </c>
      <c r="H740" s="96">
        <f t="shared" si="91"/>
        <v>561.89</v>
      </c>
      <c r="I740" s="1928">
        <v>7004</v>
      </c>
    </row>
    <row r="741" spans="1:9" ht="14.15" customHeight="1">
      <c r="A741" s="934" t="s">
        <v>5662</v>
      </c>
      <c r="B741" s="1928" t="s">
        <v>126</v>
      </c>
      <c r="C741" s="2311">
        <v>1.87</v>
      </c>
      <c r="D741" s="1561">
        <v>500</v>
      </c>
      <c r="E741" s="530">
        <v>97.72</v>
      </c>
      <c r="F741" s="471">
        <f t="shared" si="90"/>
        <v>97.72</v>
      </c>
      <c r="G741" s="691">
        <f>'Заказ, cкидки и курсы валют'!$J$23*F741</f>
        <v>1123.78</v>
      </c>
      <c r="H741" s="96">
        <f t="shared" si="91"/>
        <v>561.89</v>
      </c>
      <c r="I741" s="1928">
        <v>7024</v>
      </c>
    </row>
    <row r="742" spans="1:9" ht="14.15" customHeight="1">
      <c r="A742" s="934" t="s">
        <v>4369</v>
      </c>
      <c r="B742" s="1928" t="s">
        <v>126</v>
      </c>
      <c r="C742" s="2311">
        <v>1.87</v>
      </c>
      <c r="D742" s="1561">
        <v>500</v>
      </c>
      <c r="E742" s="530">
        <v>97.72</v>
      </c>
      <c r="F742" s="471">
        <f t="shared" si="90"/>
        <v>97.72</v>
      </c>
      <c r="G742" s="691">
        <f>'Заказ, cкидки и курсы валют'!$J$23*F742</f>
        <v>1123.78</v>
      </c>
      <c r="H742" s="96">
        <f t="shared" si="91"/>
        <v>561.89</v>
      </c>
      <c r="I742" s="1928">
        <v>8017</v>
      </c>
    </row>
    <row r="743" spans="1:9" ht="14.15" customHeight="1">
      <c r="A743" s="934" t="s">
        <v>4370</v>
      </c>
      <c r="B743" s="1928" t="s">
        <v>126</v>
      </c>
      <c r="C743" s="2311">
        <v>1.87</v>
      </c>
      <c r="D743" s="1561">
        <v>500</v>
      </c>
      <c r="E743" s="530">
        <v>97.72</v>
      </c>
      <c r="F743" s="471">
        <f t="shared" si="90"/>
        <v>97.72</v>
      </c>
      <c r="G743" s="691">
        <f>'Заказ, cкидки и курсы валют'!$J$23*F743</f>
        <v>1123.78</v>
      </c>
      <c r="H743" s="96">
        <f t="shared" si="91"/>
        <v>561.89</v>
      </c>
      <c r="I743" s="1928">
        <v>8019</v>
      </c>
    </row>
    <row r="744" spans="1:9" ht="14.15" customHeight="1">
      <c r="A744" s="934" t="s">
        <v>4371</v>
      </c>
      <c r="B744" s="1928" t="s">
        <v>126</v>
      </c>
      <c r="C744" s="2311">
        <v>1.87</v>
      </c>
      <c r="D744" s="1561">
        <v>500</v>
      </c>
      <c r="E744" s="530">
        <v>97.72</v>
      </c>
      <c r="F744" s="471">
        <f t="shared" si="90"/>
        <v>97.72</v>
      </c>
      <c r="G744" s="691">
        <f>'Заказ, cкидки и курсы валют'!$J$23*F744</f>
        <v>1123.78</v>
      </c>
      <c r="H744" s="96">
        <f t="shared" si="91"/>
        <v>561.89</v>
      </c>
      <c r="I744" s="1928">
        <v>9003</v>
      </c>
    </row>
    <row r="745" spans="1:9" ht="14.15" customHeight="1" thickBot="1">
      <c r="A745" s="935" t="s">
        <v>5663</v>
      </c>
      <c r="B745" s="1929" t="s">
        <v>126</v>
      </c>
      <c r="C745" s="2311">
        <v>1.87</v>
      </c>
      <c r="D745" s="1627">
        <v>500</v>
      </c>
      <c r="E745" s="530">
        <v>97.72</v>
      </c>
      <c r="F745" s="775">
        <f t="shared" si="90"/>
        <v>97.72</v>
      </c>
      <c r="G745" s="776">
        <f>'Заказ, cкидки и курсы валют'!$J$23*F745</f>
        <v>1123.78</v>
      </c>
      <c r="H745" s="142">
        <f t="shared" si="91"/>
        <v>561.89</v>
      </c>
      <c r="I745" s="1929">
        <v>9005</v>
      </c>
    </row>
    <row r="746" spans="1:9" ht="14.15" customHeight="1">
      <c r="A746" s="1958"/>
      <c r="C746" s="891"/>
      <c r="D746"/>
      <c r="E746" s="421"/>
      <c r="F746" s="421"/>
      <c r="G746" s="697"/>
      <c r="I746" s="184"/>
    </row>
    <row r="747" spans="1:9" ht="14.15" customHeight="1">
      <c r="A747" s="1958"/>
      <c r="B747" s="1951"/>
      <c r="C747" s="2294"/>
      <c r="D747" s="365"/>
      <c r="E747" s="422"/>
      <c r="F747" s="422"/>
      <c r="G747" s="697"/>
      <c r="I747" s="184"/>
    </row>
    <row r="748" spans="1:9" ht="14.15" customHeight="1">
      <c r="A748" s="1953"/>
      <c r="B748" s="1912" t="s">
        <v>1357</v>
      </c>
      <c r="C748" s="1475"/>
      <c r="D748" s="130"/>
      <c r="E748" s="481"/>
      <c r="F748" s="436"/>
      <c r="G748" s="266"/>
      <c r="H748" s="16"/>
      <c r="I748" s="132"/>
    </row>
    <row r="749" spans="1:9" ht="14.15" customHeight="1">
      <c r="A749" s="1953"/>
      <c r="B749" s="1954"/>
      <c r="C749" s="1475"/>
      <c r="D749" s="70"/>
      <c r="E749" s="464"/>
      <c r="F749" s="465"/>
      <c r="G749" s="689"/>
      <c r="H749" s="177"/>
      <c r="I749" s="132"/>
    </row>
    <row r="750" spans="1:9" ht="14.15" customHeight="1">
      <c r="A750" s="1953"/>
      <c r="B750" s="1954"/>
      <c r="C750" s="1475"/>
      <c r="D750" s="70"/>
      <c r="E750" s="464"/>
      <c r="F750" s="465"/>
      <c r="G750" s="689"/>
      <c r="H750" s="177"/>
      <c r="I750" s="132"/>
    </row>
    <row r="751" spans="1:9" ht="14.15" customHeight="1">
      <c r="A751" s="1953"/>
      <c r="B751" s="1954"/>
      <c r="C751" s="1475"/>
      <c r="D751" s="70"/>
      <c r="E751" s="464"/>
      <c r="F751" s="465"/>
      <c r="G751" s="689"/>
      <c r="H751" s="177"/>
      <c r="I751" s="132"/>
    </row>
    <row r="752" spans="1:9" ht="14.15" customHeight="1" thickBot="1">
      <c r="A752" s="1955"/>
      <c r="B752" s="1956"/>
      <c r="C752" s="1931"/>
      <c r="D752" s="72"/>
      <c r="E752" s="466"/>
      <c r="F752" s="467"/>
      <c r="G752" s="690"/>
      <c r="H752" s="178"/>
      <c r="I752" s="137"/>
    </row>
    <row r="753" spans="1:9" ht="38.25" customHeight="1">
      <c r="A753" s="1923" t="s">
        <v>1013</v>
      </c>
      <c r="B753" s="2239" t="s">
        <v>1014</v>
      </c>
      <c r="C753" s="2285" t="s">
        <v>665</v>
      </c>
      <c r="D753" s="158" t="s">
        <v>2923</v>
      </c>
      <c r="E753" s="914" t="s">
        <v>10276</v>
      </c>
      <c r="F753" s="469" t="s">
        <v>2578</v>
      </c>
      <c r="G753" s="967" t="s">
        <v>2427</v>
      </c>
      <c r="H753" s="327" t="s">
        <v>493</v>
      </c>
      <c r="I753" s="2267" t="s">
        <v>7002</v>
      </c>
    </row>
    <row r="754" spans="1:9" ht="14.15" customHeight="1" thickBot="1">
      <c r="A754" s="1924"/>
      <c r="B754" s="2240"/>
      <c r="C754" s="2286" t="s">
        <v>3419</v>
      </c>
      <c r="D754" s="313" t="s">
        <v>2428</v>
      </c>
      <c r="E754" s="470" t="s">
        <v>264</v>
      </c>
      <c r="F754" s="475">
        <f>'Заказ, cкидки и курсы валют'!$I$12</f>
        <v>0</v>
      </c>
      <c r="G754" s="693"/>
      <c r="H754" s="264"/>
      <c r="I754" s="2268"/>
    </row>
    <row r="755" spans="1:9" ht="14.15" customHeight="1">
      <c r="A755" s="915" t="s">
        <v>4202</v>
      </c>
      <c r="B755" s="800" t="s">
        <v>121</v>
      </c>
      <c r="C755" s="2311">
        <v>1.02</v>
      </c>
      <c r="D755" s="1622">
        <v>1500</v>
      </c>
      <c r="E755" s="530">
        <v>74.64</v>
      </c>
      <c r="F755" s="1623">
        <f>ROUND(E755*(1-$F$11),2)</f>
        <v>74.64</v>
      </c>
      <c r="G755" s="1624">
        <f>'Заказ, cкидки и курсы валют'!$J$23*F755</f>
        <v>858.36</v>
      </c>
      <c r="H755" s="1625">
        <f>ROUND((D755/1000)*G755,2)</f>
        <v>1287.54</v>
      </c>
      <c r="I755" s="1957">
        <v>1014</v>
      </c>
    </row>
    <row r="756" spans="1:9" ht="14.15" customHeight="1">
      <c r="A756" s="398" t="s">
        <v>4372</v>
      </c>
      <c r="B756" s="399" t="s">
        <v>121</v>
      </c>
      <c r="C756" s="2311">
        <v>1.02</v>
      </c>
      <c r="D756" s="37">
        <v>1500</v>
      </c>
      <c r="E756" s="530">
        <v>74.64</v>
      </c>
      <c r="F756" s="471">
        <f t="shared" ref="F756:F819" si="92">ROUND(E756*(1-$F$11),2)</f>
        <v>74.64</v>
      </c>
      <c r="G756" s="691">
        <f>'Заказ, cкидки и курсы валют'!$J$23*F756</f>
        <v>858.36</v>
      </c>
      <c r="H756" s="96">
        <f t="shared" ref="H756:H819" si="93">ROUND((D756/1000)*G756,2)</f>
        <v>1287.54</v>
      </c>
      <c r="I756" s="1928">
        <v>1015</v>
      </c>
    </row>
    <row r="757" spans="1:9" ht="14.15" customHeight="1">
      <c r="A757" s="398" t="s">
        <v>4373</v>
      </c>
      <c r="B757" s="399" t="s">
        <v>121</v>
      </c>
      <c r="C757" s="2311">
        <v>1.02</v>
      </c>
      <c r="D757" s="37">
        <v>1500</v>
      </c>
      <c r="E757" s="530">
        <v>74.64</v>
      </c>
      <c r="F757" s="471">
        <f t="shared" si="92"/>
        <v>74.64</v>
      </c>
      <c r="G757" s="691">
        <f>'Заказ, cкидки и курсы валют'!$J$23*F757</f>
        <v>858.36</v>
      </c>
      <c r="H757" s="96">
        <f t="shared" si="93"/>
        <v>1287.54</v>
      </c>
      <c r="I757" s="1928">
        <v>1018</v>
      </c>
    </row>
    <row r="758" spans="1:9" ht="14.15" customHeight="1">
      <c r="A758" s="398" t="s">
        <v>4374</v>
      </c>
      <c r="B758" s="399" t="s">
        <v>121</v>
      </c>
      <c r="C758" s="2311">
        <v>1.02</v>
      </c>
      <c r="D758" s="37">
        <v>1500</v>
      </c>
      <c r="E758" s="530">
        <v>74.64</v>
      </c>
      <c r="F758" s="471">
        <f t="shared" si="92"/>
        <v>74.64</v>
      </c>
      <c r="G758" s="691">
        <f>'Заказ, cкидки и курсы валют'!$J$23*F758</f>
        <v>858.36</v>
      </c>
      <c r="H758" s="96">
        <f t="shared" si="93"/>
        <v>1287.54</v>
      </c>
      <c r="I758" s="1928">
        <v>3003</v>
      </c>
    </row>
    <row r="759" spans="1:9" ht="14.15" customHeight="1">
      <c r="A759" s="398" t="s">
        <v>4375</v>
      </c>
      <c r="B759" s="399" t="s">
        <v>121</v>
      </c>
      <c r="C759" s="2311">
        <v>1.02</v>
      </c>
      <c r="D759" s="37">
        <v>1500</v>
      </c>
      <c r="E759" s="530">
        <v>74.64</v>
      </c>
      <c r="F759" s="471">
        <f t="shared" si="92"/>
        <v>74.64</v>
      </c>
      <c r="G759" s="691">
        <f>'Заказ, cкидки и курсы валют'!$J$23*F759</f>
        <v>858.36</v>
      </c>
      <c r="H759" s="96">
        <f t="shared" si="93"/>
        <v>1287.54</v>
      </c>
      <c r="I759" s="1928">
        <v>3005</v>
      </c>
    </row>
    <row r="760" spans="1:9" ht="14.15" customHeight="1">
      <c r="A760" s="398" t="s">
        <v>4376</v>
      </c>
      <c r="B760" s="399" t="s">
        <v>121</v>
      </c>
      <c r="C760" s="2311">
        <v>1.02</v>
      </c>
      <c r="D760" s="37">
        <v>1500</v>
      </c>
      <c r="E760" s="530">
        <v>74.64</v>
      </c>
      <c r="F760" s="471">
        <f t="shared" si="92"/>
        <v>74.64</v>
      </c>
      <c r="G760" s="691">
        <f>'Заказ, cкидки и курсы валют'!$J$23*F760</f>
        <v>858.36</v>
      </c>
      <c r="H760" s="96">
        <f t="shared" si="93"/>
        <v>1287.54</v>
      </c>
      <c r="I760" s="1928">
        <v>3009</v>
      </c>
    </row>
    <row r="761" spans="1:9" ht="14.15" customHeight="1">
      <c r="A761" s="398" t="s">
        <v>4377</v>
      </c>
      <c r="B761" s="399" t="s">
        <v>121</v>
      </c>
      <c r="C761" s="2311">
        <v>1.02</v>
      </c>
      <c r="D761" s="37">
        <v>1500</v>
      </c>
      <c r="E761" s="530">
        <v>74.64</v>
      </c>
      <c r="F761" s="471">
        <f t="shared" si="92"/>
        <v>74.64</v>
      </c>
      <c r="G761" s="691">
        <f>'Заказ, cкидки и курсы валют'!$J$23*F761</f>
        <v>858.36</v>
      </c>
      <c r="H761" s="96">
        <f t="shared" si="93"/>
        <v>1287.54</v>
      </c>
      <c r="I761" s="1928">
        <v>3011</v>
      </c>
    </row>
    <row r="762" spans="1:9" ht="14.15" customHeight="1">
      <c r="A762" s="398" t="s">
        <v>4378</v>
      </c>
      <c r="B762" s="399" t="s">
        <v>121</v>
      </c>
      <c r="C762" s="2311">
        <v>1.02</v>
      </c>
      <c r="D762" s="37">
        <v>1500</v>
      </c>
      <c r="E762" s="530">
        <v>74.64</v>
      </c>
      <c r="F762" s="471">
        <f t="shared" si="92"/>
        <v>74.64</v>
      </c>
      <c r="G762" s="691">
        <f>'Заказ, cкидки и курсы валют'!$J$23*F762</f>
        <v>858.36</v>
      </c>
      <c r="H762" s="96">
        <f t="shared" si="93"/>
        <v>1287.54</v>
      </c>
      <c r="I762" s="1928">
        <v>5002</v>
      </c>
    </row>
    <row r="763" spans="1:9" ht="14.15" customHeight="1">
      <c r="A763" s="398" t="s">
        <v>4379</v>
      </c>
      <c r="B763" s="399" t="s">
        <v>121</v>
      </c>
      <c r="C763" s="2311">
        <v>1.02</v>
      </c>
      <c r="D763" s="37">
        <v>1500</v>
      </c>
      <c r="E763" s="530">
        <v>74.64</v>
      </c>
      <c r="F763" s="471">
        <f t="shared" si="92"/>
        <v>74.64</v>
      </c>
      <c r="G763" s="691">
        <f>'Заказ, cкидки и курсы валют'!$J$23*F763</f>
        <v>858.36</v>
      </c>
      <c r="H763" s="96">
        <f t="shared" si="93"/>
        <v>1287.54</v>
      </c>
      <c r="I763" s="1928">
        <v>5005</v>
      </c>
    </row>
    <row r="764" spans="1:9" ht="14.15" customHeight="1">
      <c r="A764" s="398" t="s">
        <v>4380</v>
      </c>
      <c r="B764" s="399" t="s">
        <v>121</v>
      </c>
      <c r="C764" s="2311">
        <v>1.02</v>
      </c>
      <c r="D764" s="37">
        <v>1500</v>
      </c>
      <c r="E764" s="530">
        <v>74.64</v>
      </c>
      <c r="F764" s="471">
        <f t="shared" si="92"/>
        <v>74.64</v>
      </c>
      <c r="G764" s="691">
        <f>'Заказ, cкидки и курсы валют'!$J$23*F764</f>
        <v>858.36</v>
      </c>
      <c r="H764" s="96">
        <f t="shared" si="93"/>
        <v>1287.54</v>
      </c>
      <c r="I764" s="1928">
        <v>5010</v>
      </c>
    </row>
    <row r="765" spans="1:9" ht="14.15" customHeight="1">
      <c r="A765" s="398" t="s">
        <v>4381</v>
      </c>
      <c r="B765" s="399" t="s">
        <v>121</v>
      </c>
      <c r="C765" s="2311">
        <v>1.02</v>
      </c>
      <c r="D765" s="37">
        <v>1500</v>
      </c>
      <c r="E765" s="530">
        <v>74.64</v>
      </c>
      <c r="F765" s="471">
        <f t="shared" si="92"/>
        <v>74.64</v>
      </c>
      <c r="G765" s="691">
        <f>'Заказ, cкидки и курсы валют'!$J$23*F765</f>
        <v>858.36</v>
      </c>
      <c r="H765" s="96">
        <f t="shared" si="93"/>
        <v>1287.54</v>
      </c>
      <c r="I765" s="1928">
        <v>5021</v>
      </c>
    </row>
    <row r="766" spans="1:9" ht="14.15" customHeight="1">
      <c r="A766" s="398" t="s">
        <v>4382</v>
      </c>
      <c r="B766" s="399" t="s">
        <v>121</v>
      </c>
      <c r="C766" s="2311">
        <v>1.02</v>
      </c>
      <c r="D766" s="37">
        <v>1500</v>
      </c>
      <c r="E766" s="530">
        <v>74.64</v>
      </c>
      <c r="F766" s="471">
        <f t="shared" si="92"/>
        <v>74.64</v>
      </c>
      <c r="G766" s="691">
        <f>'Заказ, cкидки и курсы валют'!$J$23*F766</f>
        <v>858.36</v>
      </c>
      <c r="H766" s="96">
        <f t="shared" si="93"/>
        <v>1287.54</v>
      </c>
      <c r="I766" s="1928">
        <v>6002</v>
      </c>
    </row>
    <row r="767" spans="1:9" ht="14.15" customHeight="1">
      <c r="A767" s="398" t="s">
        <v>4383</v>
      </c>
      <c r="B767" s="399" t="s">
        <v>121</v>
      </c>
      <c r="C767" s="2311">
        <v>1.02</v>
      </c>
      <c r="D767" s="37">
        <v>1500</v>
      </c>
      <c r="E767" s="530">
        <v>74.64</v>
      </c>
      <c r="F767" s="471">
        <f t="shared" si="92"/>
        <v>74.64</v>
      </c>
      <c r="G767" s="691">
        <f>'Заказ, cкидки и курсы валют'!$J$23*F767</f>
        <v>858.36</v>
      </c>
      <c r="H767" s="96">
        <f t="shared" si="93"/>
        <v>1287.54</v>
      </c>
      <c r="I767" s="1928">
        <v>6005</v>
      </c>
    </row>
    <row r="768" spans="1:9" ht="14.15" customHeight="1">
      <c r="A768" s="398" t="s">
        <v>4384</v>
      </c>
      <c r="B768" s="399" t="s">
        <v>121</v>
      </c>
      <c r="C768" s="2311">
        <v>1.02</v>
      </c>
      <c r="D768" s="37">
        <v>1500</v>
      </c>
      <c r="E768" s="530">
        <v>74.64</v>
      </c>
      <c r="F768" s="471">
        <f t="shared" si="92"/>
        <v>74.64</v>
      </c>
      <c r="G768" s="691">
        <f>'Заказ, cкидки и курсы валют'!$J$23*F768</f>
        <v>858.36</v>
      </c>
      <c r="H768" s="96">
        <f t="shared" si="93"/>
        <v>1287.54</v>
      </c>
      <c r="I768" s="1928">
        <v>7004</v>
      </c>
    </row>
    <row r="769" spans="1:9" ht="14.15" customHeight="1">
      <c r="A769" s="398" t="s">
        <v>5664</v>
      </c>
      <c r="B769" s="399" t="s">
        <v>121</v>
      </c>
      <c r="C769" s="2311">
        <v>1.02</v>
      </c>
      <c r="D769" s="37">
        <v>1500</v>
      </c>
      <c r="E769" s="530">
        <v>74.64</v>
      </c>
      <c r="F769" s="471">
        <f t="shared" si="92"/>
        <v>74.64</v>
      </c>
      <c r="G769" s="691">
        <f>'Заказ, cкидки и курсы валют'!$J$23*F769</f>
        <v>858.36</v>
      </c>
      <c r="H769" s="96">
        <f t="shared" si="93"/>
        <v>1287.54</v>
      </c>
      <c r="I769" s="1928">
        <v>7024</v>
      </c>
    </row>
    <row r="770" spans="1:9" ht="14.15" customHeight="1">
      <c r="A770" s="398" t="s">
        <v>4385</v>
      </c>
      <c r="B770" s="399" t="s">
        <v>121</v>
      </c>
      <c r="C770" s="2311">
        <v>1.02</v>
      </c>
      <c r="D770" s="37">
        <v>1500</v>
      </c>
      <c r="E770" s="530">
        <v>74.64</v>
      </c>
      <c r="F770" s="471">
        <f t="shared" si="92"/>
        <v>74.64</v>
      </c>
      <c r="G770" s="691">
        <f>'Заказ, cкидки и курсы валют'!$J$23*F770</f>
        <v>858.36</v>
      </c>
      <c r="H770" s="96">
        <f t="shared" si="93"/>
        <v>1287.54</v>
      </c>
      <c r="I770" s="1928">
        <v>8017</v>
      </c>
    </row>
    <row r="771" spans="1:9" ht="14.15" customHeight="1">
      <c r="A771" s="398" t="s">
        <v>4386</v>
      </c>
      <c r="B771" s="399" t="s">
        <v>121</v>
      </c>
      <c r="C771" s="2311">
        <v>1.02</v>
      </c>
      <c r="D771" s="37">
        <v>1500</v>
      </c>
      <c r="E771" s="530">
        <v>74.64</v>
      </c>
      <c r="F771" s="471">
        <f t="shared" si="92"/>
        <v>74.64</v>
      </c>
      <c r="G771" s="691">
        <f>'Заказ, cкидки и курсы валют'!$J$23*F771</f>
        <v>858.36</v>
      </c>
      <c r="H771" s="96">
        <f t="shared" si="93"/>
        <v>1287.54</v>
      </c>
      <c r="I771" s="1928">
        <v>8019</v>
      </c>
    </row>
    <row r="772" spans="1:9" ht="14.15" customHeight="1">
      <c r="A772" s="398" t="s">
        <v>4387</v>
      </c>
      <c r="B772" s="399" t="s">
        <v>121</v>
      </c>
      <c r="C772" s="2311">
        <v>1.02</v>
      </c>
      <c r="D772" s="37">
        <v>1500</v>
      </c>
      <c r="E772" s="530">
        <v>74.64</v>
      </c>
      <c r="F772" s="471">
        <f t="shared" si="92"/>
        <v>74.64</v>
      </c>
      <c r="G772" s="691">
        <f>'Заказ, cкидки и курсы валют'!$J$23*F772</f>
        <v>858.36</v>
      </c>
      <c r="H772" s="96">
        <f t="shared" si="93"/>
        <v>1287.54</v>
      </c>
      <c r="I772" s="1928">
        <v>9003</v>
      </c>
    </row>
    <row r="773" spans="1:9" ht="14.15" customHeight="1">
      <c r="A773" s="398" t="s">
        <v>5665</v>
      </c>
      <c r="B773" s="399" t="s">
        <v>121</v>
      </c>
      <c r="C773" s="2311">
        <v>1.02</v>
      </c>
      <c r="D773" s="37">
        <v>1500</v>
      </c>
      <c r="E773" s="530">
        <v>74.64</v>
      </c>
      <c r="F773" s="471">
        <f t="shared" si="92"/>
        <v>74.64</v>
      </c>
      <c r="G773" s="691">
        <f>'Заказ, cкидки и курсы валют'!$J$23*F773</f>
        <v>858.36</v>
      </c>
      <c r="H773" s="96">
        <f t="shared" si="93"/>
        <v>1287.54</v>
      </c>
      <c r="I773" s="1928">
        <v>9005</v>
      </c>
    </row>
    <row r="774" spans="1:9" ht="14.15" customHeight="1">
      <c r="A774" s="398" t="s">
        <v>1593</v>
      </c>
      <c r="B774" s="399" t="s">
        <v>123</v>
      </c>
      <c r="C774" s="2311">
        <v>1.32</v>
      </c>
      <c r="D774" s="1562">
        <v>1000</v>
      </c>
      <c r="E774" s="530">
        <v>79.64</v>
      </c>
      <c r="F774" s="1560">
        <f t="shared" si="92"/>
        <v>79.64</v>
      </c>
      <c r="G774" s="750">
        <f>'Заказ, cкидки и курсы валют'!$J$23*F774</f>
        <v>915.86</v>
      </c>
      <c r="H774" s="751">
        <f t="shared" si="93"/>
        <v>915.86</v>
      </c>
      <c r="I774" s="1928">
        <v>1014</v>
      </c>
    </row>
    <row r="775" spans="1:9" ht="14.15" customHeight="1">
      <c r="A775" s="398" t="s">
        <v>1594</v>
      </c>
      <c r="B775" s="399" t="s">
        <v>123</v>
      </c>
      <c r="C775" s="2311">
        <v>1.32</v>
      </c>
      <c r="D775" s="37">
        <v>1000</v>
      </c>
      <c r="E775" s="530">
        <v>79.64</v>
      </c>
      <c r="F775" s="471">
        <f t="shared" si="92"/>
        <v>79.64</v>
      </c>
      <c r="G775" s="691">
        <f>'Заказ, cкидки и курсы валют'!$J$23*F775</f>
        <v>915.86</v>
      </c>
      <c r="H775" s="96">
        <f t="shared" si="93"/>
        <v>915.86</v>
      </c>
      <c r="I775" s="1928">
        <v>1015</v>
      </c>
    </row>
    <row r="776" spans="1:9" ht="14.15" customHeight="1">
      <c r="A776" s="398" t="s">
        <v>4203</v>
      </c>
      <c r="B776" s="399" t="s">
        <v>123</v>
      </c>
      <c r="C776" s="2311">
        <v>1.32</v>
      </c>
      <c r="D776" s="37">
        <v>1000</v>
      </c>
      <c r="E776" s="530">
        <v>79.64</v>
      </c>
      <c r="F776" s="471">
        <f t="shared" si="92"/>
        <v>79.64</v>
      </c>
      <c r="G776" s="691">
        <f>'Заказ, cкидки и курсы валют'!$J$23*F776</f>
        <v>915.86</v>
      </c>
      <c r="H776" s="96">
        <f t="shared" si="93"/>
        <v>915.86</v>
      </c>
      <c r="I776" s="1928">
        <v>1018</v>
      </c>
    </row>
    <row r="777" spans="1:9" ht="14.15" customHeight="1">
      <c r="A777" s="398" t="s">
        <v>1595</v>
      </c>
      <c r="B777" s="399" t="s">
        <v>123</v>
      </c>
      <c r="C777" s="2311">
        <v>1.32</v>
      </c>
      <c r="D777" s="37">
        <v>1000</v>
      </c>
      <c r="E777" s="530">
        <v>79.64</v>
      </c>
      <c r="F777" s="471">
        <f t="shared" si="92"/>
        <v>79.64</v>
      </c>
      <c r="G777" s="691">
        <f>'Заказ, cкидки и курсы валют'!$J$23*F777</f>
        <v>915.86</v>
      </c>
      <c r="H777" s="96">
        <f t="shared" si="93"/>
        <v>915.86</v>
      </c>
      <c r="I777" s="1928">
        <v>3003</v>
      </c>
    </row>
    <row r="778" spans="1:9" ht="14.15" customHeight="1">
      <c r="A778" s="398" t="s">
        <v>1596</v>
      </c>
      <c r="B778" s="399" t="s">
        <v>123</v>
      </c>
      <c r="C778" s="2311">
        <v>1.32</v>
      </c>
      <c r="D778" s="37">
        <v>1000</v>
      </c>
      <c r="E778" s="530">
        <v>79.64</v>
      </c>
      <c r="F778" s="471">
        <f t="shared" si="92"/>
        <v>79.64</v>
      </c>
      <c r="G778" s="691">
        <f>'Заказ, cкидки и курсы валют'!$J$23*F778</f>
        <v>915.86</v>
      </c>
      <c r="H778" s="96">
        <f t="shared" si="93"/>
        <v>915.86</v>
      </c>
      <c r="I778" s="1928">
        <v>3005</v>
      </c>
    </row>
    <row r="779" spans="1:9" ht="14.15" customHeight="1">
      <c r="A779" s="398" t="s">
        <v>1597</v>
      </c>
      <c r="B779" s="399" t="s">
        <v>123</v>
      </c>
      <c r="C779" s="2311">
        <v>1.32</v>
      </c>
      <c r="D779" s="37">
        <v>1000</v>
      </c>
      <c r="E779" s="530">
        <v>79.64</v>
      </c>
      <c r="F779" s="471">
        <f t="shared" si="92"/>
        <v>79.64</v>
      </c>
      <c r="G779" s="691">
        <f>'Заказ, cкидки и курсы валют'!$J$23*F779</f>
        <v>915.86</v>
      </c>
      <c r="H779" s="96">
        <f t="shared" si="93"/>
        <v>915.86</v>
      </c>
      <c r="I779" s="1928">
        <v>3009</v>
      </c>
    </row>
    <row r="780" spans="1:9" ht="14.15" customHeight="1">
      <c r="A780" s="398" t="s">
        <v>1598</v>
      </c>
      <c r="B780" s="399" t="s">
        <v>123</v>
      </c>
      <c r="C780" s="2311">
        <v>1.32</v>
      </c>
      <c r="D780" s="37">
        <v>1000</v>
      </c>
      <c r="E780" s="530">
        <v>79.64</v>
      </c>
      <c r="F780" s="471">
        <f t="shared" si="92"/>
        <v>79.64</v>
      </c>
      <c r="G780" s="691">
        <f>'Заказ, cкидки и курсы валют'!$J$23*F780</f>
        <v>915.86</v>
      </c>
      <c r="H780" s="96">
        <f t="shared" si="93"/>
        <v>915.86</v>
      </c>
      <c r="I780" s="1928">
        <v>3011</v>
      </c>
    </row>
    <row r="781" spans="1:9" ht="14.15" customHeight="1">
      <c r="A781" s="398" t="s">
        <v>1599</v>
      </c>
      <c r="B781" s="399" t="s">
        <v>123</v>
      </c>
      <c r="C781" s="2311">
        <v>1.32</v>
      </c>
      <c r="D781" s="37">
        <v>1000</v>
      </c>
      <c r="E781" s="530">
        <v>79.64</v>
      </c>
      <c r="F781" s="471">
        <f t="shared" si="92"/>
        <v>79.64</v>
      </c>
      <c r="G781" s="691">
        <f>'Заказ, cкидки и курсы валют'!$J$23*F781</f>
        <v>915.86</v>
      </c>
      <c r="H781" s="96">
        <f t="shared" si="93"/>
        <v>915.86</v>
      </c>
      <c r="I781" s="1928">
        <v>5002</v>
      </c>
    </row>
    <row r="782" spans="1:9" ht="14.15" customHeight="1">
      <c r="A782" s="398" t="s">
        <v>1600</v>
      </c>
      <c r="B782" s="399" t="s">
        <v>123</v>
      </c>
      <c r="C782" s="2311">
        <v>1.32</v>
      </c>
      <c r="D782" s="37">
        <v>1000</v>
      </c>
      <c r="E782" s="530">
        <v>79.64</v>
      </c>
      <c r="F782" s="471">
        <f t="shared" si="92"/>
        <v>79.64</v>
      </c>
      <c r="G782" s="691">
        <f>'Заказ, cкидки и курсы валют'!$J$23*F782</f>
        <v>915.86</v>
      </c>
      <c r="H782" s="96">
        <f t="shared" si="93"/>
        <v>915.86</v>
      </c>
      <c r="I782" s="1928">
        <v>5005</v>
      </c>
    </row>
    <row r="783" spans="1:9" ht="14.15" customHeight="1">
      <c r="A783" s="398" t="s">
        <v>1601</v>
      </c>
      <c r="B783" s="399" t="s">
        <v>123</v>
      </c>
      <c r="C783" s="2311">
        <v>1.32</v>
      </c>
      <c r="D783" s="37">
        <v>1000</v>
      </c>
      <c r="E783" s="530">
        <v>79.64</v>
      </c>
      <c r="F783" s="471">
        <f t="shared" si="92"/>
        <v>79.64</v>
      </c>
      <c r="G783" s="691">
        <f>'Заказ, cкидки и курсы валют'!$J$23*F783</f>
        <v>915.86</v>
      </c>
      <c r="H783" s="96">
        <f t="shared" si="93"/>
        <v>915.86</v>
      </c>
      <c r="I783" s="1928">
        <v>5010</v>
      </c>
    </row>
    <row r="784" spans="1:9" ht="14.15" customHeight="1">
      <c r="A784" s="398" t="s">
        <v>1602</v>
      </c>
      <c r="B784" s="399" t="s">
        <v>123</v>
      </c>
      <c r="C784" s="2311">
        <v>1.32</v>
      </c>
      <c r="D784" s="37">
        <v>1000</v>
      </c>
      <c r="E784" s="530">
        <v>79.64</v>
      </c>
      <c r="F784" s="471">
        <f t="shared" si="92"/>
        <v>79.64</v>
      </c>
      <c r="G784" s="691">
        <f>'Заказ, cкидки и курсы валют'!$J$23*F784</f>
        <v>915.86</v>
      </c>
      <c r="H784" s="96">
        <f t="shared" si="93"/>
        <v>915.86</v>
      </c>
      <c r="I784" s="1928">
        <v>5021</v>
      </c>
    </row>
    <row r="785" spans="1:9" ht="14.15" customHeight="1">
      <c r="A785" s="398" t="s">
        <v>1603</v>
      </c>
      <c r="B785" s="399" t="s">
        <v>123</v>
      </c>
      <c r="C785" s="2311">
        <v>1.32</v>
      </c>
      <c r="D785" s="37">
        <v>1000</v>
      </c>
      <c r="E785" s="530">
        <v>79.64</v>
      </c>
      <c r="F785" s="471">
        <f t="shared" si="92"/>
        <v>79.64</v>
      </c>
      <c r="G785" s="691">
        <f>'Заказ, cкидки и курсы валют'!$J$23*F785</f>
        <v>915.86</v>
      </c>
      <c r="H785" s="96">
        <f t="shared" si="93"/>
        <v>915.86</v>
      </c>
      <c r="I785" s="1928">
        <v>6002</v>
      </c>
    </row>
    <row r="786" spans="1:9" ht="14.15" customHeight="1">
      <c r="A786" s="398" t="s">
        <v>1604</v>
      </c>
      <c r="B786" s="399" t="s">
        <v>123</v>
      </c>
      <c r="C786" s="2311">
        <v>1.32</v>
      </c>
      <c r="D786" s="37">
        <v>1000</v>
      </c>
      <c r="E786" s="530">
        <v>79.64</v>
      </c>
      <c r="F786" s="471">
        <f t="shared" si="92"/>
        <v>79.64</v>
      </c>
      <c r="G786" s="691">
        <f>'Заказ, cкидки и курсы валют'!$J$23*F786</f>
        <v>915.86</v>
      </c>
      <c r="H786" s="96">
        <f t="shared" si="93"/>
        <v>915.86</v>
      </c>
      <c r="I786" s="1928">
        <v>6005</v>
      </c>
    </row>
    <row r="787" spans="1:9" ht="14.15" customHeight="1">
      <c r="A787" s="398" t="s">
        <v>1605</v>
      </c>
      <c r="B787" s="399" t="s">
        <v>123</v>
      </c>
      <c r="C787" s="2311">
        <v>1.32</v>
      </c>
      <c r="D787" s="37">
        <v>1000</v>
      </c>
      <c r="E787" s="530">
        <v>79.64</v>
      </c>
      <c r="F787" s="471">
        <f t="shared" si="92"/>
        <v>79.64</v>
      </c>
      <c r="G787" s="691">
        <f>'Заказ, cкидки и курсы валют'!$J$23*F787</f>
        <v>915.86</v>
      </c>
      <c r="H787" s="96">
        <f t="shared" si="93"/>
        <v>915.86</v>
      </c>
      <c r="I787" s="1928">
        <v>7004</v>
      </c>
    </row>
    <row r="788" spans="1:9" ht="14.15" customHeight="1">
      <c r="A788" s="398" t="s">
        <v>5666</v>
      </c>
      <c r="B788" s="399" t="s">
        <v>123</v>
      </c>
      <c r="C788" s="2311">
        <v>1.32</v>
      </c>
      <c r="D788" s="37">
        <v>1000</v>
      </c>
      <c r="E788" s="530">
        <v>79.64</v>
      </c>
      <c r="F788" s="471">
        <f t="shared" si="92"/>
        <v>79.64</v>
      </c>
      <c r="G788" s="691">
        <f>'Заказ, cкидки и курсы валют'!$J$23*F788</f>
        <v>915.86</v>
      </c>
      <c r="H788" s="96">
        <f t="shared" si="93"/>
        <v>915.86</v>
      </c>
      <c r="I788" s="1928">
        <v>7024</v>
      </c>
    </row>
    <row r="789" spans="1:9" ht="14.15" customHeight="1">
      <c r="A789" s="398" t="s">
        <v>1606</v>
      </c>
      <c r="B789" s="399" t="s">
        <v>123</v>
      </c>
      <c r="C789" s="2311">
        <v>1.32</v>
      </c>
      <c r="D789" s="37">
        <v>1000</v>
      </c>
      <c r="E789" s="530">
        <v>79.64</v>
      </c>
      <c r="F789" s="471">
        <f t="shared" si="92"/>
        <v>79.64</v>
      </c>
      <c r="G789" s="691">
        <f>'Заказ, cкидки и курсы валют'!$J$23*F789</f>
        <v>915.86</v>
      </c>
      <c r="H789" s="96">
        <f t="shared" si="93"/>
        <v>915.86</v>
      </c>
      <c r="I789" s="1928">
        <v>8017</v>
      </c>
    </row>
    <row r="790" spans="1:9" ht="14.15" customHeight="1">
      <c r="A790" s="398" t="s">
        <v>1607</v>
      </c>
      <c r="B790" s="399" t="s">
        <v>123</v>
      </c>
      <c r="C790" s="2311">
        <v>1.32</v>
      </c>
      <c r="D790" s="37">
        <v>1000</v>
      </c>
      <c r="E790" s="530">
        <v>79.64</v>
      </c>
      <c r="F790" s="471">
        <f t="shared" si="92"/>
        <v>79.64</v>
      </c>
      <c r="G790" s="691">
        <f>'Заказ, cкидки и курсы валют'!$J$23*F790</f>
        <v>915.86</v>
      </c>
      <c r="H790" s="96">
        <f t="shared" si="93"/>
        <v>915.86</v>
      </c>
      <c r="I790" s="1928">
        <v>8019</v>
      </c>
    </row>
    <row r="791" spans="1:9" ht="14.15" customHeight="1">
      <c r="A791" s="398" t="s">
        <v>1608</v>
      </c>
      <c r="B791" s="399" t="s">
        <v>123</v>
      </c>
      <c r="C791" s="2311">
        <v>1.32</v>
      </c>
      <c r="D791" s="37">
        <v>1000</v>
      </c>
      <c r="E791" s="530">
        <v>79.64</v>
      </c>
      <c r="F791" s="471">
        <f t="shared" si="92"/>
        <v>79.64</v>
      </c>
      <c r="G791" s="691">
        <f>'Заказ, cкидки и курсы валют'!$J$23*F791</f>
        <v>915.86</v>
      </c>
      <c r="H791" s="96">
        <f t="shared" si="93"/>
        <v>915.86</v>
      </c>
      <c r="I791" s="1928">
        <v>9003</v>
      </c>
    </row>
    <row r="792" spans="1:9" ht="14.15" customHeight="1">
      <c r="A792" s="398" t="s">
        <v>5667</v>
      </c>
      <c r="B792" s="399" t="s">
        <v>123</v>
      </c>
      <c r="C792" s="2311">
        <v>1.32</v>
      </c>
      <c r="D792" s="37">
        <v>1000</v>
      </c>
      <c r="E792" s="530">
        <v>79.64</v>
      </c>
      <c r="F792" s="471">
        <f t="shared" si="92"/>
        <v>79.64</v>
      </c>
      <c r="G792" s="691">
        <f>'Заказ, cкидки и курсы валют'!$J$23*F792</f>
        <v>915.86</v>
      </c>
      <c r="H792" s="96">
        <f t="shared" si="93"/>
        <v>915.86</v>
      </c>
      <c r="I792" s="1928">
        <v>9005</v>
      </c>
    </row>
    <row r="793" spans="1:9" ht="14.15" customHeight="1">
      <c r="A793" s="398" t="s">
        <v>1609</v>
      </c>
      <c r="B793" s="399" t="s">
        <v>124</v>
      </c>
      <c r="C793" s="2311">
        <v>1.38</v>
      </c>
      <c r="D793" s="1562">
        <v>1000</v>
      </c>
      <c r="E793" s="530">
        <v>85.16</v>
      </c>
      <c r="F793" s="1560">
        <f t="shared" si="92"/>
        <v>85.16</v>
      </c>
      <c r="G793" s="750">
        <f>'Заказ, cкидки и курсы валют'!$J$23*F793</f>
        <v>979.33999999999992</v>
      </c>
      <c r="H793" s="751">
        <f t="shared" si="93"/>
        <v>979.34</v>
      </c>
      <c r="I793" s="1928">
        <v>1014</v>
      </c>
    </row>
    <row r="794" spans="1:9" ht="14.15" customHeight="1">
      <c r="A794" s="398" t="s">
        <v>1610</v>
      </c>
      <c r="B794" s="399" t="s">
        <v>124</v>
      </c>
      <c r="C794" s="2311">
        <v>1.38</v>
      </c>
      <c r="D794" s="37">
        <v>1000</v>
      </c>
      <c r="E794" s="530">
        <v>85.16</v>
      </c>
      <c r="F794" s="471">
        <f t="shared" si="92"/>
        <v>85.16</v>
      </c>
      <c r="G794" s="691">
        <f>'Заказ, cкидки и курсы валют'!$J$23*F794</f>
        <v>979.33999999999992</v>
      </c>
      <c r="H794" s="96">
        <f t="shared" si="93"/>
        <v>979.34</v>
      </c>
      <c r="I794" s="1928">
        <v>1015</v>
      </c>
    </row>
    <row r="795" spans="1:9" ht="14.15" customHeight="1">
      <c r="A795" s="398" t="s">
        <v>1611</v>
      </c>
      <c r="B795" s="399" t="s">
        <v>124</v>
      </c>
      <c r="C795" s="2311">
        <v>1.38</v>
      </c>
      <c r="D795" s="37">
        <v>1000</v>
      </c>
      <c r="E795" s="530">
        <v>85.16</v>
      </c>
      <c r="F795" s="471">
        <f t="shared" si="92"/>
        <v>85.16</v>
      </c>
      <c r="G795" s="691">
        <f>'Заказ, cкидки и курсы валют'!$J$23*F795</f>
        <v>979.33999999999992</v>
      </c>
      <c r="H795" s="96">
        <f t="shared" si="93"/>
        <v>979.34</v>
      </c>
      <c r="I795" s="1928">
        <v>1018</v>
      </c>
    </row>
    <row r="796" spans="1:9" ht="14.15" customHeight="1">
      <c r="A796" s="398" t="s">
        <v>4204</v>
      </c>
      <c r="B796" s="399" t="s">
        <v>124</v>
      </c>
      <c r="C796" s="2311">
        <v>1.38</v>
      </c>
      <c r="D796" s="37">
        <v>1000</v>
      </c>
      <c r="E796" s="530">
        <v>85.16</v>
      </c>
      <c r="F796" s="471">
        <f t="shared" si="92"/>
        <v>85.16</v>
      </c>
      <c r="G796" s="691">
        <f>'Заказ, cкидки и курсы валют'!$J$23*F796</f>
        <v>979.33999999999992</v>
      </c>
      <c r="H796" s="96">
        <f t="shared" si="93"/>
        <v>979.34</v>
      </c>
      <c r="I796" s="1928">
        <v>3003</v>
      </c>
    </row>
    <row r="797" spans="1:9" ht="14.15" customHeight="1">
      <c r="A797" s="398" t="s">
        <v>1612</v>
      </c>
      <c r="B797" s="399" t="s">
        <v>124</v>
      </c>
      <c r="C797" s="2311">
        <v>1.38</v>
      </c>
      <c r="D797" s="37">
        <v>1000</v>
      </c>
      <c r="E797" s="530">
        <v>85.16</v>
      </c>
      <c r="F797" s="471">
        <f t="shared" si="92"/>
        <v>85.16</v>
      </c>
      <c r="G797" s="691">
        <f>'Заказ, cкидки и курсы валют'!$J$23*F797</f>
        <v>979.33999999999992</v>
      </c>
      <c r="H797" s="96">
        <f t="shared" si="93"/>
        <v>979.34</v>
      </c>
      <c r="I797" s="1928">
        <v>3005</v>
      </c>
    </row>
    <row r="798" spans="1:9" ht="14.15" customHeight="1">
      <c r="A798" s="398" t="s">
        <v>1613</v>
      </c>
      <c r="B798" s="399" t="s">
        <v>124</v>
      </c>
      <c r="C798" s="2311">
        <v>1.38</v>
      </c>
      <c r="D798" s="37">
        <v>1000</v>
      </c>
      <c r="E798" s="530">
        <v>85.16</v>
      </c>
      <c r="F798" s="471">
        <f t="shared" si="92"/>
        <v>85.16</v>
      </c>
      <c r="G798" s="691">
        <f>'Заказ, cкидки и курсы валют'!$J$23*F798</f>
        <v>979.33999999999992</v>
      </c>
      <c r="H798" s="96">
        <f t="shared" si="93"/>
        <v>979.34</v>
      </c>
      <c r="I798" s="1928">
        <v>3009</v>
      </c>
    </row>
    <row r="799" spans="1:9" ht="14.15" customHeight="1">
      <c r="A799" s="398" t="s">
        <v>1614</v>
      </c>
      <c r="B799" s="399" t="s">
        <v>124</v>
      </c>
      <c r="C799" s="2311">
        <v>1.38</v>
      </c>
      <c r="D799" s="37">
        <v>1000</v>
      </c>
      <c r="E799" s="530">
        <v>85.16</v>
      </c>
      <c r="F799" s="471">
        <f t="shared" si="92"/>
        <v>85.16</v>
      </c>
      <c r="G799" s="691">
        <f>'Заказ, cкидки и курсы валют'!$J$23*F799</f>
        <v>979.33999999999992</v>
      </c>
      <c r="H799" s="96">
        <f t="shared" si="93"/>
        <v>979.34</v>
      </c>
      <c r="I799" s="1928">
        <v>3011</v>
      </c>
    </row>
    <row r="800" spans="1:9" ht="14.15" customHeight="1">
      <c r="A800" s="398" t="s">
        <v>1615</v>
      </c>
      <c r="B800" s="399" t="s">
        <v>124</v>
      </c>
      <c r="C800" s="2311">
        <v>1.38</v>
      </c>
      <c r="D800" s="37">
        <v>1000</v>
      </c>
      <c r="E800" s="530">
        <v>85.16</v>
      </c>
      <c r="F800" s="471">
        <f t="shared" si="92"/>
        <v>85.16</v>
      </c>
      <c r="G800" s="691">
        <f>'Заказ, cкидки и курсы валют'!$J$23*F800</f>
        <v>979.33999999999992</v>
      </c>
      <c r="H800" s="96">
        <f t="shared" si="93"/>
        <v>979.34</v>
      </c>
      <c r="I800" s="1928">
        <v>5002</v>
      </c>
    </row>
    <row r="801" spans="1:9" ht="14.15" customHeight="1">
      <c r="A801" s="398" t="s">
        <v>1616</v>
      </c>
      <c r="B801" s="399" t="s">
        <v>124</v>
      </c>
      <c r="C801" s="2311">
        <v>1.38</v>
      </c>
      <c r="D801" s="37">
        <v>1000</v>
      </c>
      <c r="E801" s="530">
        <v>85.16</v>
      </c>
      <c r="F801" s="471">
        <f t="shared" si="92"/>
        <v>85.16</v>
      </c>
      <c r="G801" s="691">
        <f>'Заказ, cкидки и курсы валют'!$J$23*F801</f>
        <v>979.33999999999992</v>
      </c>
      <c r="H801" s="96">
        <f t="shared" si="93"/>
        <v>979.34</v>
      </c>
      <c r="I801" s="1928">
        <v>5005</v>
      </c>
    </row>
    <row r="802" spans="1:9" ht="14.15" customHeight="1">
      <c r="A802" s="398" t="s">
        <v>1617</v>
      </c>
      <c r="B802" s="399" t="s">
        <v>124</v>
      </c>
      <c r="C802" s="2311">
        <v>1.38</v>
      </c>
      <c r="D802" s="37">
        <v>1000</v>
      </c>
      <c r="E802" s="530">
        <v>85.16</v>
      </c>
      <c r="F802" s="471">
        <f t="shared" si="92"/>
        <v>85.16</v>
      </c>
      <c r="G802" s="691">
        <f>'Заказ, cкидки и курсы валют'!$J$23*F802</f>
        <v>979.33999999999992</v>
      </c>
      <c r="H802" s="96">
        <f t="shared" si="93"/>
        <v>979.34</v>
      </c>
      <c r="I802" s="1928">
        <v>5010</v>
      </c>
    </row>
    <row r="803" spans="1:9" ht="14.15" customHeight="1">
      <c r="A803" s="398" t="s">
        <v>1618</v>
      </c>
      <c r="B803" s="399" t="s">
        <v>124</v>
      </c>
      <c r="C803" s="2311">
        <v>1.38</v>
      </c>
      <c r="D803" s="37">
        <v>1000</v>
      </c>
      <c r="E803" s="530">
        <v>85.16</v>
      </c>
      <c r="F803" s="471">
        <f t="shared" si="92"/>
        <v>85.16</v>
      </c>
      <c r="G803" s="691">
        <f>'Заказ, cкидки и курсы валют'!$J$23*F803</f>
        <v>979.33999999999992</v>
      </c>
      <c r="H803" s="96">
        <f t="shared" si="93"/>
        <v>979.34</v>
      </c>
      <c r="I803" s="1928">
        <v>5021</v>
      </c>
    </row>
    <row r="804" spans="1:9" ht="14.15" customHeight="1">
      <c r="A804" s="398" t="s">
        <v>1619</v>
      </c>
      <c r="B804" s="399" t="s">
        <v>124</v>
      </c>
      <c r="C804" s="2311">
        <v>1.38</v>
      </c>
      <c r="D804" s="37">
        <v>1000</v>
      </c>
      <c r="E804" s="530">
        <v>85.16</v>
      </c>
      <c r="F804" s="471">
        <f t="shared" si="92"/>
        <v>85.16</v>
      </c>
      <c r="G804" s="691">
        <f>'Заказ, cкидки и курсы валют'!$J$23*F804</f>
        <v>979.33999999999992</v>
      </c>
      <c r="H804" s="96">
        <f t="shared" si="93"/>
        <v>979.34</v>
      </c>
      <c r="I804" s="1928">
        <v>6002</v>
      </c>
    </row>
    <row r="805" spans="1:9" ht="14.15" customHeight="1">
      <c r="A805" s="398" t="s">
        <v>1620</v>
      </c>
      <c r="B805" s="399" t="s">
        <v>124</v>
      </c>
      <c r="C805" s="2311">
        <v>1.38</v>
      </c>
      <c r="D805" s="37">
        <v>1000</v>
      </c>
      <c r="E805" s="530">
        <v>85.16</v>
      </c>
      <c r="F805" s="471">
        <f t="shared" si="92"/>
        <v>85.16</v>
      </c>
      <c r="G805" s="691">
        <f>'Заказ, cкидки и курсы валют'!$J$23*F805</f>
        <v>979.33999999999992</v>
      </c>
      <c r="H805" s="96">
        <f t="shared" si="93"/>
        <v>979.34</v>
      </c>
      <c r="I805" s="1928">
        <v>6005</v>
      </c>
    </row>
    <row r="806" spans="1:9" ht="14.15" customHeight="1">
      <c r="A806" s="398" t="s">
        <v>1621</v>
      </c>
      <c r="B806" s="399" t="s">
        <v>124</v>
      </c>
      <c r="C806" s="2311">
        <v>1.38</v>
      </c>
      <c r="D806" s="37">
        <v>1000</v>
      </c>
      <c r="E806" s="530">
        <v>85.16</v>
      </c>
      <c r="F806" s="471">
        <f t="shared" si="92"/>
        <v>85.16</v>
      </c>
      <c r="G806" s="691">
        <f>'Заказ, cкидки и курсы валют'!$J$23*F806</f>
        <v>979.33999999999992</v>
      </c>
      <c r="H806" s="96">
        <f t="shared" si="93"/>
        <v>979.34</v>
      </c>
      <c r="I806" s="1928">
        <v>7004</v>
      </c>
    </row>
    <row r="807" spans="1:9" ht="14.15" customHeight="1">
      <c r="A807" s="398" t="s">
        <v>5668</v>
      </c>
      <c r="B807" s="399" t="s">
        <v>124</v>
      </c>
      <c r="C807" s="2311">
        <v>1.38</v>
      </c>
      <c r="D807" s="37">
        <v>1000</v>
      </c>
      <c r="E807" s="530">
        <v>85.16</v>
      </c>
      <c r="F807" s="471">
        <f t="shared" si="92"/>
        <v>85.16</v>
      </c>
      <c r="G807" s="691">
        <f>'Заказ, cкидки и курсы валют'!$J$23*F807</f>
        <v>979.33999999999992</v>
      </c>
      <c r="H807" s="96">
        <f t="shared" si="93"/>
        <v>979.34</v>
      </c>
      <c r="I807" s="1928">
        <v>7024</v>
      </c>
    </row>
    <row r="808" spans="1:9" ht="14.15" customHeight="1">
      <c r="A808" s="398" t="s">
        <v>1622</v>
      </c>
      <c r="B808" s="399" t="s">
        <v>124</v>
      </c>
      <c r="C808" s="2311">
        <v>1.38</v>
      </c>
      <c r="D808" s="37">
        <v>1000</v>
      </c>
      <c r="E808" s="530">
        <v>85.16</v>
      </c>
      <c r="F808" s="471">
        <f t="shared" si="92"/>
        <v>85.16</v>
      </c>
      <c r="G808" s="691">
        <f>'Заказ, cкидки и курсы валют'!$J$23*F808</f>
        <v>979.33999999999992</v>
      </c>
      <c r="H808" s="96">
        <f t="shared" si="93"/>
        <v>979.34</v>
      </c>
      <c r="I808" s="1928">
        <v>8017</v>
      </c>
    </row>
    <row r="809" spans="1:9" ht="14.15" customHeight="1">
      <c r="A809" s="398" t="s">
        <v>1623</v>
      </c>
      <c r="B809" s="399" t="s">
        <v>124</v>
      </c>
      <c r="C809" s="2311">
        <v>1.38</v>
      </c>
      <c r="D809" s="37">
        <v>1000</v>
      </c>
      <c r="E809" s="530">
        <v>85.16</v>
      </c>
      <c r="F809" s="471">
        <f t="shared" si="92"/>
        <v>85.16</v>
      </c>
      <c r="G809" s="691">
        <f>'Заказ, cкидки и курсы валют'!$J$23*F809</f>
        <v>979.33999999999992</v>
      </c>
      <c r="H809" s="96">
        <f t="shared" si="93"/>
        <v>979.34</v>
      </c>
      <c r="I809" s="1928">
        <v>8019</v>
      </c>
    </row>
    <row r="810" spans="1:9" ht="14.15" customHeight="1">
      <c r="A810" s="398" t="s">
        <v>1624</v>
      </c>
      <c r="B810" s="399" t="s">
        <v>124</v>
      </c>
      <c r="C810" s="2311">
        <v>1.38</v>
      </c>
      <c r="D810" s="37">
        <v>1000</v>
      </c>
      <c r="E810" s="530">
        <v>85.16</v>
      </c>
      <c r="F810" s="471">
        <f t="shared" si="92"/>
        <v>85.16</v>
      </c>
      <c r="G810" s="691">
        <f>'Заказ, cкидки и курсы валют'!$J$23*F810</f>
        <v>979.33999999999992</v>
      </c>
      <c r="H810" s="96">
        <f t="shared" si="93"/>
        <v>979.34</v>
      </c>
      <c r="I810" s="1928">
        <v>9003</v>
      </c>
    </row>
    <row r="811" spans="1:9" ht="14.15" customHeight="1">
      <c r="A811" s="398" t="s">
        <v>5669</v>
      </c>
      <c r="B811" s="399" t="s">
        <v>124</v>
      </c>
      <c r="C811" s="2311">
        <v>1.38</v>
      </c>
      <c r="D811" s="37">
        <v>1000</v>
      </c>
      <c r="E811" s="530">
        <v>85.16</v>
      </c>
      <c r="F811" s="471">
        <f t="shared" si="92"/>
        <v>85.16</v>
      </c>
      <c r="G811" s="691">
        <f>'Заказ, cкидки и курсы валют'!$J$23*F811</f>
        <v>979.33999999999992</v>
      </c>
      <c r="H811" s="96">
        <f t="shared" si="93"/>
        <v>979.34</v>
      </c>
      <c r="I811" s="1928">
        <v>9005</v>
      </c>
    </row>
    <row r="812" spans="1:9" ht="14.15" customHeight="1">
      <c r="A812" s="398" t="s">
        <v>1625</v>
      </c>
      <c r="B812" s="399" t="s">
        <v>125</v>
      </c>
      <c r="C812" s="2311">
        <v>1.62</v>
      </c>
      <c r="D812" s="1562">
        <v>500</v>
      </c>
      <c r="E812" s="530">
        <v>97.55</v>
      </c>
      <c r="F812" s="1560">
        <f t="shared" si="92"/>
        <v>97.55</v>
      </c>
      <c r="G812" s="750">
        <f>'Заказ, cкидки и курсы валют'!$J$23*F812</f>
        <v>1121.825</v>
      </c>
      <c r="H812" s="751">
        <f t="shared" si="93"/>
        <v>560.91</v>
      </c>
      <c r="I812" s="1928">
        <v>1014</v>
      </c>
    </row>
    <row r="813" spans="1:9" ht="14.15" customHeight="1">
      <c r="A813" s="398" t="s">
        <v>1626</v>
      </c>
      <c r="B813" s="399" t="s">
        <v>125</v>
      </c>
      <c r="C813" s="2311">
        <v>1.62</v>
      </c>
      <c r="D813" s="37">
        <v>500</v>
      </c>
      <c r="E813" s="530">
        <v>97.55</v>
      </c>
      <c r="F813" s="471">
        <f t="shared" si="92"/>
        <v>97.55</v>
      </c>
      <c r="G813" s="691">
        <f>'Заказ, cкидки и курсы валют'!$J$23*F813</f>
        <v>1121.825</v>
      </c>
      <c r="H813" s="96">
        <f t="shared" si="93"/>
        <v>560.91</v>
      </c>
      <c r="I813" s="1928">
        <v>1015</v>
      </c>
    </row>
    <row r="814" spans="1:9" ht="14.15" customHeight="1">
      <c r="A814" s="398" t="s">
        <v>1627</v>
      </c>
      <c r="B814" s="399" t="s">
        <v>125</v>
      </c>
      <c r="C814" s="2311">
        <v>1.62</v>
      </c>
      <c r="D814" s="37">
        <v>500</v>
      </c>
      <c r="E814" s="530">
        <v>97.55</v>
      </c>
      <c r="F814" s="471">
        <f t="shared" si="92"/>
        <v>97.55</v>
      </c>
      <c r="G814" s="691">
        <f>'Заказ, cкидки и курсы валют'!$J$23*F814</f>
        <v>1121.825</v>
      </c>
      <c r="H814" s="96">
        <f t="shared" si="93"/>
        <v>560.91</v>
      </c>
      <c r="I814" s="1928">
        <v>1018</v>
      </c>
    </row>
    <row r="815" spans="1:9" ht="14.15" customHeight="1">
      <c r="A815" s="398" t="s">
        <v>1628</v>
      </c>
      <c r="B815" s="399" t="s">
        <v>125</v>
      </c>
      <c r="C815" s="2311">
        <v>1.62</v>
      </c>
      <c r="D815" s="37">
        <v>500</v>
      </c>
      <c r="E815" s="530">
        <v>97.55</v>
      </c>
      <c r="F815" s="471">
        <f t="shared" si="92"/>
        <v>97.55</v>
      </c>
      <c r="G815" s="691">
        <f>'Заказ, cкидки и курсы валют'!$J$23*F815</f>
        <v>1121.825</v>
      </c>
      <c r="H815" s="96">
        <f t="shared" si="93"/>
        <v>560.91</v>
      </c>
      <c r="I815" s="1928">
        <v>3003</v>
      </c>
    </row>
    <row r="816" spans="1:9" ht="14.15" customHeight="1">
      <c r="A816" s="398" t="s">
        <v>4205</v>
      </c>
      <c r="B816" s="399" t="s">
        <v>125</v>
      </c>
      <c r="C816" s="2311">
        <v>1.62</v>
      </c>
      <c r="D816" s="37">
        <v>500</v>
      </c>
      <c r="E816" s="530">
        <v>97.55</v>
      </c>
      <c r="F816" s="471">
        <f t="shared" si="92"/>
        <v>97.55</v>
      </c>
      <c r="G816" s="691">
        <f>'Заказ, cкидки и курсы валют'!$J$23*F816</f>
        <v>1121.825</v>
      </c>
      <c r="H816" s="96">
        <f t="shared" si="93"/>
        <v>560.91</v>
      </c>
      <c r="I816" s="1928">
        <v>3005</v>
      </c>
    </row>
    <row r="817" spans="1:9" ht="14.15" customHeight="1">
      <c r="A817" s="398" t="s">
        <v>1629</v>
      </c>
      <c r="B817" s="399" t="s">
        <v>125</v>
      </c>
      <c r="C817" s="2311">
        <v>1.62</v>
      </c>
      <c r="D817" s="37">
        <v>500</v>
      </c>
      <c r="E817" s="530">
        <v>97.55</v>
      </c>
      <c r="F817" s="471">
        <f t="shared" si="92"/>
        <v>97.55</v>
      </c>
      <c r="G817" s="691">
        <f>'Заказ, cкидки и курсы валют'!$J$23*F817</f>
        <v>1121.825</v>
      </c>
      <c r="H817" s="96">
        <f t="shared" si="93"/>
        <v>560.91</v>
      </c>
      <c r="I817" s="1928">
        <v>3009</v>
      </c>
    </row>
    <row r="818" spans="1:9" ht="14.15" customHeight="1">
      <c r="A818" s="398" t="s">
        <v>1630</v>
      </c>
      <c r="B818" s="399" t="s">
        <v>125</v>
      </c>
      <c r="C818" s="2311">
        <v>1.62</v>
      </c>
      <c r="D818" s="37">
        <v>500</v>
      </c>
      <c r="E818" s="530">
        <v>97.55</v>
      </c>
      <c r="F818" s="471">
        <f t="shared" si="92"/>
        <v>97.55</v>
      </c>
      <c r="G818" s="691">
        <f>'Заказ, cкидки и курсы валют'!$J$23*F818</f>
        <v>1121.825</v>
      </c>
      <c r="H818" s="96">
        <f t="shared" si="93"/>
        <v>560.91</v>
      </c>
      <c r="I818" s="1928">
        <v>3011</v>
      </c>
    </row>
    <row r="819" spans="1:9" ht="14.15" customHeight="1">
      <c r="A819" s="398" t="s">
        <v>1631</v>
      </c>
      <c r="B819" s="399" t="s">
        <v>125</v>
      </c>
      <c r="C819" s="2311">
        <v>1.62</v>
      </c>
      <c r="D819" s="37">
        <v>500</v>
      </c>
      <c r="E819" s="530">
        <v>97.55</v>
      </c>
      <c r="F819" s="471">
        <f t="shared" si="92"/>
        <v>97.55</v>
      </c>
      <c r="G819" s="691">
        <f>'Заказ, cкидки и курсы валют'!$J$23*F819</f>
        <v>1121.825</v>
      </c>
      <c r="H819" s="96">
        <f t="shared" si="93"/>
        <v>560.91</v>
      </c>
      <c r="I819" s="1928">
        <v>5002</v>
      </c>
    </row>
    <row r="820" spans="1:9" ht="14.15" customHeight="1">
      <c r="A820" s="398" t="s">
        <v>1632</v>
      </c>
      <c r="B820" s="399" t="s">
        <v>125</v>
      </c>
      <c r="C820" s="2311">
        <v>1.62</v>
      </c>
      <c r="D820" s="37">
        <v>500</v>
      </c>
      <c r="E820" s="530">
        <v>97.55</v>
      </c>
      <c r="F820" s="471">
        <f t="shared" ref="F820:F849" si="94">ROUND(E820*(1-$F$11),2)</f>
        <v>97.55</v>
      </c>
      <c r="G820" s="691">
        <f>'Заказ, cкидки и курсы валют'!$J$23*F820</f>
        <v>1121.825</v>
      </c>
      <c r="H820" s="96">
        <f t="shared" ref="H820:H849" si="95">ROUND((D820/1000)*G820,2)</f>
        <v>560.91</v>
      </c>
      <c r="I820" s="1928">
        <v>5005</v>
      </c>
    </row>
    <row r="821" spans="1:9" ht="14.15" customHeight="1">
      <c r="A821" s="398" t="s">
        <v>1633</v>
      </c>
      <c r="B821" s="399" t="s">
        <v>125</v>
      </c>
      <c r="C821" s="2311">
        <v>1.62</v>
      </c>
      <c r="D821" s="37">
        <v>500</v>
      </c>
      <c r="E821" s="530">
        <v>97.55</v>
      </c>
      <c r="F821" s="471">
        <f t="shared" si="94"/>
        <v>97.55</v>
      </c>
      <c r="G821" s="691">
        <f>'Заказ, cкидки и курсы валют'!$J$23*F821</f>
        <v>1121.825</v>
      </c>
      <c r="H821" s="96">
        <f t="shared" si="95"/>
        <v>560.91</v>
      </c>
      <c r="I821" s="1928">
        <v>5010</v>
      </c>
    </row>
    <row r="822" spans="1:9" ht="14.15" customHeight="1">
      <c r="A822" s="398" t="s">
        <v>1634</v>
      </c>
      <c r="B822" s="399" t="s">
        <v>125</v>
      </c>
      <c r="C822" s="2311">
        <v>1.62</v>
      </c>
      <c r="D822" s="37">
        <v>500</v>
      </c>
      <c r="E822" s="530">
        <v>97.55</v>
      </c>
      <c r="F822" s="471">
        <f t="shared" si="94"/>
        <v>97.55</v>
      </c>
      <c r="G822" s="691">
        <f>'Заказ, cкидки и курсы валют'!$J$23*F822</f>
        <v>1121.825</v>
      </c>
      <c r="H822" s="96">
        <f t="shared" si="95"/>
        <v>560.91</v>
      </c>
      <c r="I822" s="1928">
        <v>5021</v>
      </c>
    </row>
    <row r="823" spans="1:9" ht="14.15" customHeight="1">
      <c r="A823" s="398" t="s">
        <v>1635</v>
      </c>
      <c r="B823" s="399" t="s">
        <v>125</v>
      </c>
      <c r="C823" s="2311">
        <v>1.62</v>
      </c>
      <c r="D823" s="37">
        <v>500</v>
      </c>
      <c r="E823" s="530">
        <v>97.55</v>
      </c>
      <c r="F823" s="471">
        <f t="shared" si="94"/>
        <v>97.55</v>
      </c>
      <c r="G823" s="691">
        <f>'Заказ, cкидки и курсы валют'!$J$23*F823</f>
        <v>1121.825</v>
      </c>
      <c r="H823" s="96">
        <f t="shared" si="95"/>
        <v>560.91</v>
      </c>
      <c r="I823" s="1928">
        <v>6002</v>
      </c>
    </row>
    <row r="824" spans="1:9" ht="14.15" customHeight="1">
      <c r="A824" s="398" t="s">
        <v>1636</v>
      </c>
      <c r="B824" s="399" t="s">
        <v>125</v>
      </c>
      <c r="C824" s="2311">
        <v>1.62</v>
      </c>
      <c r="D824" s="37">
        <v>500</v>
      </c>
      <c r="E824" s="530">
        <v>97.55</v>
      </c>
      <c r="F824" s="471">
        <f t="shared" si="94"/>
        <v>97.55</v>
      </c>
      <c r="G824" s="691">
        <f>'Заказ, cкидки и курсы валют'!$J$23*F824</f>
        <v>1121.825</v>
      </c>
      <c r="H824" s="96">
        <f t="shared" si="95"/>
        <v>560.91</v>
      </c>
      <c r="I824" s="1928">
        <v>6005</v>
      </c>
    </row>
    <row r="825" spans="1:9" ht="14.15" customHeight="1">
      <c r="A825" s="398" t="s">
        <v>1637</v>
      </c>
      <c r="B825" s="399" t="s">
        <v>125</v>
      </c>
      <c r="C825" s="2311">
        <v>1.62</v>
      </c>
      <c r="D825" s="37">
        <v>500</v>
      </c>
      <c r="E825" s="530">
        <v>97.55</v>
      </c>
      <c r="F825" s="471">
        <f t="shared" si="94"/>
        <v>97.55</v>
      </c>
      <c r="G825" s="691">
        <f>'Заказ, cкидки и курсы валют'!$J$23*F825</f>
        <v>1121.825</v>
      </c>
      <c r="H825" s="96">
        <f t="shared" si="95"/>
        <v>560.91</v>
      </c>
      <c r="I825" s="1928">
        <v>7004</v>
      </c>
    </row>
    <row r="826" spans="1:9" ht="14.15" customHeight="1">
      <c r="A826" s="398" t="s">
        <v>5670</v>
      </c>
      <c r="B826" s="399" t="s">
        <v>125</v>
      </c>
      <c r="C826" s="2311">
        <v>1.62</v>
      </c>
      <c r="D826" s="37">
        <v>500</v>
      </c>
      <c r="E826" s="530">
        <v>97.55</v>
      </c>
      <c r="F826" s="471">
        <f t="shared" si="94"/>
        <v>97.55</v>
      </c>
      <c r="G826" s="691">
        <f>'Заказ, cкидки и курсы валют'!$J$23*F826</f>
        <v>1121.825</v>
      </c>
      <c r="H826" s="96">
        <f t="shared" si="95"/>
        <v>560.91</v>
      </c>
      <c r="I826" s="1928">
        <v>7024</v>
      </c>
    </row>
    <row r="827" spans="1:9" ht="14.15" customHeight="1">
      <c r="A827" s="398" t="s">
        <v>1638</v>
      </c>
      <c r="B827" s="399" t="s">
        <v>125</v>
      </c>
      <c r="C827" s="2311">
        <v>1.62</v>
      </c>
      <c r="D827" s="37">
        <v>500</v>
      </c>
      <c r="E827" s="530">
        <v>97.55</v>
      </c>
      <c r="F827" s="471">
        <f t="shared" si="94"/>
        <v>97.55</v>
      </c>
      <c r="G827" s="691">
        <f>'Заказ, cкидки и курсы валют'!$J$23*F827</f>
        <v>1121.825</v>
      </c>
      <c r="H827" s="96">
        <f t="shared" si="95"/>
        <v>560.91</v>
      </c>
      <c r="I827" s="1928">
        <v>8017</v>
      </c>
    </row>
    <row r="828" spans="1:9" ht="14.15" customHeight="1">
      <c r="A828" s="398" t="s">
        <v>1639</v>
      </c>
      <c r="B828" s="399" t="s">
        <v>125</v>
      </c>
      <c r="C828" s="2311">
        <v>1.62</v>
      </c>
      <c r="D828" s="37">
        <v>500</v>
      </c>
      <c r="E828" s="530">
        <v>97.55</v>
      </c>
      <c r="F828" s="471">
        <f t="shared" si="94"/>
        <v>97.55</v>
      </c>
      <c r="G828" s="691">
        <f>'Заказ, cкидки и курсы валют'!$J$23*F828</f>
        <v>1121.825</v>
      </c>
      <c r="H828" s="96">
        <f t="shared" si="95"/>
        <v>560.91</v>
      </c>
      <c r="I828" s="1928">
        <v>8019</v>
      </c>
    </row>
    <row r="829" spans="1:9" ht="14.15" customHeight="1">
      <c r="A829" s="398" t="s">
        <v>1640</v>
      </c>
      <c r="B829" s="399" t="s">
        <v>125</v>
      </c>
      <c r="C829" s="2311">
        <v>1.62</v>
      </c>
      <c r="D829" s="37">
        <v>500</v>
      </c>
      <c r="E829" s="530">
        <v>97.55</v>
      </c>
      <c r="F829" s="471">
        <f t="shared" si="94"/>
        <v>97.55</v>
      </c>
      <c r="G829" s="691">
        <f>'Заказ, cкидки и курсы валют'!$J$23*F829</f>
        <v>1121.825</v>
      </c>
      <c r="H829" s="96">
        <f t="shared" si="95"/>
        <v>560.91</v>
      </c>
      <c r="I829" s="1928">
        <v>9003</v>
      </c>
    </row>
    <row r="830" spans="1:9" ht="14.15" customHeight="1">
      <c r="A830" s="398" t="s">
        <v>5671</v>
      </c>
      <c r="B830" s="399" t="s">
        <v>125</v>
      </c>
      <c r="C830" s="2311">
        <v>1.62</v>
      </c>
      <c r="D830" s="37">
        <v>500</v>
      </c>
      <c r="E830" s="530">
        <v>97.55</v>
      </c>
      <c r="F830" s="471">
        <f t="shared" si="94"/>
        <v>97.55</v>
      </c>
      <c r="G830" s="691">
        <f>'Заказ, cкидки и курсы валют'!$J$23*F830</f>
        <v>1121.825</v>
      </c>
      <c r="H830" s="96">
        <f t="shared" si="95"/>
        <v>560.91</v>
      </c>
      <c r="I830" s="1928">
        <v>9005</v>
      </c>
    </row>
    <row r="831" spans="1:9" ht="14.15" customHeight="1">
      <c r="A831" s="398" t="s">
        <v>1641</v>
      </c>
      <c r="B831" s="399" t="s">
        <v>126</v>
      </c>
      <c r="C831" s="2311">
        <v>2.21</v>
      </c>
      <c r="D831" s="1562">
        <v>500</v>
      </c>
      <c r="E831" s="530">
        <v>104.44</v>
      </c>
      <c r="F831" s="1560">
        <f t="shared" si="94"/>
        <v>104.44</v>
      </c>
      <c r="G831" s="750">
        <f>'Заказ, cкидки и курсы валют'!$J$23*F831</f>
        <v>1201.06</v>
      </c>
      <c r="H831" s="751">
        <f t="shared" si="95"/>
        <v>600.53</v>
      </c>
      <c r="I831" s="1928">
        <v>1014</v>
      </c>
    </row>
    <row r="832" spans="1:9" ht="14.15" customHeight="1">
      <c r="A832" s="398" t="s">
        <v>1642</v>
      </c>
      <c r="B832" s="399" t="s">
        <v>126</v>
      </c>
      <c r="C832" s="2311">
        <v>2.21</v>
      </c>
      <c r="D832" s="37">
        <v>500</v>
      </c>
      <c r="E832" s="530">
        <v>104.44</v>
      </c>
      <c r="F832" s="471">
        <f t="shared" si="94"/>
        <v>104.44</v>
      </c>
      <c r="G832" s="691">
        <f>'Заказ, cкидки и курсы валют'!$J$23*F832</f>
        <v>1201.06</v>
      </c>
      <c r="H832" s="96">
        <f t="shared" si="95"/>
        <v>600.53</v>
      </c>
      <c r="I832" s="1928">
        <v>1015</v>
      </c>
    </row>
    <row r="833" spans="1:9" ht="14.15" customHeight="1">
      <c r="A833" s="398" t="s">
        <v>1643</v>
      </c>
      <c r="B833" s="399" t="s">
        <v>126</v>
      </c>
      <c r="C833" s="2311">
        <v>2.21</v>
      </c>
      <c r="D833" s="37">
        <v>500</v>
      </c>
      <c r="E833" s="530">
        <v>104.44</v>
      </c>
      <c r="F833" s="471">
        <f t="shared" si="94"/>
        <v>104.44</v>
      </c>
      <c r="G833" s="691">
        <f>'Заказ, cкидки и курсы валют'!$J$23*F833</f>
        <v>1201.06</v>
      </c>
      <c r="H833" s="96">
        <f t="shared" si="95"/>
        <v>600.53</v>
      </c>
      <c r="I833" s="1928">
        <v>1018</v>
      </c>
    </row>
    <row r="834" spans="1:9" ht="14.15" customHeight="1">
      <c r="A834" s="398" t="s">
        <v>1644</v>
      </c>
      <c r="B834" s="399" t="s">
        <v>126</v>
      </c>
      <c r="C834" s="2311">
        <v>2.21</v>
      </c>
      <c r="D834" s="37">
        <v>500</v>
      </c>
      <c r="E834" s="530">
        <v>104.44</v>
      </c>
      <c r="F834" s="471">
        <f t="shared" si="94"/>
        <v>104.44</v>
      </c>
      <c r="G834" s="691">
        <f>'Заказ, cкидки и курсы валют'!$J$23*F834</f>
        <v>1201.06</v>
      </c>
      <c r="H834" s="96">
        <f t="shared" si="95"/>
        <v>600.53</v>
      </c>
      <c r="I834" s="1928">
        <v>3003</v>
      </c>
    </row>
    <row r="835" spans="1:9" ht="14.15" customHeight="1">
      <c r="A835" s="398" t="s">
        <v>1645</v>
      </c>
      <c r="B835" s="399" t="s">
        <v>126</v>
      </c>
      <c r="C835" s="2311">
        <v>2.21</v>
      </c>
      <c r="D835" s="37">
        <v>500</v>
      </c>
      <c r="E835" s="530">
        <v>104.44</v>
      </c>
      <c r="F835" s="471">
        <f t="shared" si="94"/>
        <v>104.44</v>
      </c>
      <c r="G835" s="691">
        <f>'Заказ, cкидки и курсы валют'!$J$23*F835</f>
        <v>1201.06</v>
      </c>
      <c r="H835" s="96">
        <f t="shared" si="95"/>
        <v>600.53</v>
      </c>
      <c r="I835" s="1928">
        <v>3005</v>
      </c>
    </row>
    <row r="836" spans="1:9" ht="14.15" customHeight="1">
      <c r="A836" s="398" t="s">
        <v>4206</v>
      </c>
      <c r="B836" s="399" t="s">
        <v>126</v>
      </c>
      <c r="C836" s="2311">
        <v>2.21</v>
      </c>
      <c r="D836" s="37">
        <v>500</v>
      </c>
      <c r="E836" s="530">
        <v>104.44</v>
      </c>
      <c r="F836" s="471">
        <f t="shared" si="94"/>
        <v>104.44</v>
      </c>
      <c r="G836" s="691">
        <f>'Заказ, cкидки и курсы валют'!$J$23*F836</f>
        <v>1201.06</v>
      </c>
      <c r="H836" s="96">
        <f t="shared" si="95"/>
        <v>600.53</v>
      </c>
      <c r="I836" s="1928">
        <v>3009</v>
      </c>
    </row>
    <row r="837" spans="1:9" ht="14.15" customHeight="1">
      <c r="A837" s="398" t="s">
        <v>1646</v>
      </c>
      <c r="B837" s="399" t="s">
        <v>126</v>
      </c>
      <c r="C837" s="2311">
        <v>2.21</v>
      </c>
      <c r="D837" s="37">
        <v>500</v>
      </c>
      <c r="E837" s="530">
        <v>104.44</v>
      </c>
      <c r="F837" s="471">
        <f t="shared" si="94"/>
        <v>104.44</v>
      </c>
      <c r="G837" s="691">
        <f>'Заказ, cкидки и курсы валют'!$J$23*F837</f>
        <v>1201.06</v>
      </c>
      <c r="H837" s="96">
        <f t="shared" si="95"/>
        <v>600.53</v>
      </c>
      <c r="I837" s="1928">
        <v>3011</v>
      </c>
    </row>
    <row r="838" spans="1:9" ht="14.15" customHeight="1">
      <c r="A838" s="398" t="s">
        <v>1647</v>
      </c>
      <c r="B838" s="399" t="s">
        <v>126</v>
      </c>
      <c r="C838" s="2311">
        <v>2.21</v>
      </c>
      <c r="D838" s="37">
        <v>500</v>
      </c>
      <c r="E838" s="530">
        <v>104.44</v>
      </c>
      <c r="F838" s="471">
        <f t="shared" si="94"/>
        <v>104.44</v>
      </c>
      <c r="G838" s="691">
        <f>'Заказ, cкидки и курсы валют'!$J$23*F838</f>
        <v>1201.06</v>
      </c>
      <c r="H838" s="96">
        <f t="shared" si="95"/>
        <v>600.53</v>
      </c>
      <c r="I838" s="1928">
        <v>5002</v>
      </c>
    </row>
    <row r="839" spans="1:9" ht="14.15" customHeight="1">
      <c r="A839" s="398" t="s">
        <v>1648</v>
      </c>
      <c r="B839" s="399" t="s">
        <v>126</v>
      </c>
      <c r="C839" s="2311">
        <v>2.21</v>
      </c>
      <c r="D839" s="37">
        <v>500</v>
      </c>
      <c r="E839" s="530">
        <v>104.44</v>
      </c>
      <c r="F839" s="471">
        <f t="shared" si="94"/>
        <v>104.44</v>
      </c>
      <c r="G839" s="691">
        <f>'Заказ, cкидки и курсы валют'!$J$23*F839</f>
        <v>1201.06</v>
      </c>
      <c r="H839" s="96">
        <f t="shared" si="95"/>
        <v>600.53</v>
      </c>
      <c r="I839" s="1928">
        <v>5005</v>
      </c>
    </row>
    <row r="840" spans="1:9" ht="14.15" customHeight="1">
      <c r="A840" s="398" t="s">
        <v>1649</v>
      </c>
      <c r="B840" s="399" t="s">
        <v>126</v>
      </c>
      <c r="C840" s="2311">
        <v>2.21</v>
      </c>
      <c r="D840" s="37">
        <v>500</v>
      </c>
      <c r="E840" s="530">
        <v>104.44</v>
      </c>
      <c r="F840" s="471">
        <f t="shared" si="94"/>
        <v>104.44</v>
      </c>
      <c r="G840" s="691">
        <f>'Заказ, cкидки и курсы валют'!$J$23*F840</f>
        <v>1201.06</v>
      </c>
      <c r="H840" s="96">
        <f t="shared" si="95"/>
        <v>600.53</v>
      </c>
      <c r="I840" s="1928">
        <v>5010</v>
      </c>
    </row>
    <row r="841" spans="1:9" ht="14.15" customHeight="1">
      <c r="A841" s="398" t="s">
        <v>1650</v>
      </c>
      <c r="B841" s="399" t="s">
        <v>126</v>
      </c>
      <c r="C841" s="2311">
        <v>2.21</v>
      </c>
      <c r="D841" s="37">
        <v>500</v>
      </c>
      <c r="E841" s="530">
        <v>104.44</v>
      </c>
      <c r="F841" s="471">
        <f t="shared" si="94"/>
        <v>104.44</v>
      </c>
      <c r="G841" s="691">
        <f>'Заказ, cкидки и курсы валют'!$J$23*F841</f>
        <v>1201.06</v>
      </c>
      <c r="H841" s="96">
        <f t="shared" si="95"/>
        <v>600.53</v>
      </c>
      <c r="I841" s="1928">
        <v>5021</v>
      </c>
    </row>
    <row r="842" spans="1:9" ht="14.15" customHeight="1">
      <c r="A842" s="398" t="s">
        <v>1651</v>
      </c>
      <c r="B842" s="399" t="s">
        <v>126</v>
      </c>
      <c r="C842" s="2311">
        <v>2.21</v>
      </c>
      <c r="D842" s="37">
        <v>500</v>
      </c>
      <c r="E842" s="530">
        <v>104.44</v>
      </c>
      <c r="F842" s="471">
        <f t="shared" si="94"/>
        <v>104.44</v>
      </c>
      <c r="G842" s="691">
        <f>'Заказ, cкидки и курсы валют'!$J$23*F842</f>
        <v>1201.06</v>
      </c>
      <c r="H842" s="96">
        <f t="shared" si="95"/>
        <v>600.53</v>
      </c>
      <c r="I842" s="1928">
        <v>6002</v>
      </c>
    </row>
    <row r="843" spans="1:9" ht="14.15" customHeight="1">
      <c r="A843" s="398" t="s">
        <v>1652</v>
      </c>
      <c r="B843" s="399" t="s">
        <v>126</v>
      </c>
      <c r="C843" s="2311">
        <v>2.21</v>
      </c>
      <c r="D843" s="37">
        <v>500</v>
      </c>
      <c r="E843" s="530">
        <v>104.44</v>
      </c>
      <c r="F843" s="471">
        <f t="shared" si="94"/>
        <v>104.44</v>
      </c>
      <c r="G843" s="691">
        <f>'Заказ, cкидки и курсы валют'!$J$23*F843</f>
        <v>1201.06</v>
      </c>
      <c r="H843" s="96">
        <f t="shared" si="95"/>
        <v>600.53</v>
      </c>
      <c r="I843" s="1928">
        <v>6005</v>
      </c>
    </row>
    <row r="844" spans="1:9" ht="14.15" customHeight="1">
      <c r="A844" s="398" t="s">
        <v>1653</v>
      </c>
      <c r="B844" s="399" t="s">
        <v>126</v>
      </c>
      <c r="C844" s="2311">
        <v>2.21</v>
      </c>
      <c r="D844" s="37">
        <v>500</v>
      </c>
      <c r="E844" s="530">
        <v>104.44</v>
      </c>
      <c r="F844" s="471">
        <f t="shared" si="94"/>
        <v>104.44</v>
      </c>
      <c r="G844" s="691">
        <f>'Заказ, cкидки и курсы валют'!$J$23*F844</f>
        <v>1201.06</v>
      </c>
      <c r="H844" s="96">
        <f t="shared" si="95"/>
        <v>600.53</v>
      </c>
      <c r="I844" s="1928">
        <v>7004</v>
      </c>
    </row>
    <row r="845" spans="1:9" ht="14.15" customHeight="1">
      <c r="A845" s="398" t="s">
        <v>5672</v>
      </c>
      <c r="B845" s="399" t="s">
        <v>126</v>
      </c>
      <c r="C845" s="2311">
        <v>2.21</v>
      </c>
      <c r="D845" s="37">
        <v>500</v>
      </c>
      <c r="E845" s="530">
        <v>104.44</v>
      </c>
      <c r="F845" s="471">
        <f t="shared" si="94"/>
        <v>104.44</v>
      </c>
      <c r="G845" s="691">
        <f>'Заказ, cкидки и курсы валют'!$J$23*F845</f>
        <v>1201.06</v>
      </c>
      <c r="H845" s="96">
        <f t="shared" si="95"/>
        <v>600.53</v>
      </c>
      <c r="I845" s="1928">
        <v>7024</v>
      </c>
    </row>
    <row r="846" spans="1:9" ht="14.15" customHeight="1">
      <c r="A846" s="398" t="s">
        <v>1654</v>
      </c>
      <c r="B846" s="399" t="s">
        <v>126</v>
      </c>
      <c r="C846" s="2311">
        <v>2.21</v>
      </c>
      <c r="D846" s="37">
        <v>500</v>
      </c>
      <c r="E846" s="530">
        <v>104.44</v>
      </c>
      <c r="F846" s="471">
        <f t="shared" si="94"/>
        <v>104.44</v>
      </c>
      <c r="G846" s="691">
        <f>'Заказ, cкидки и курсы валют'!$J$23*F846</f>
        <v>1201.06</v>
      </c>
      <c r="H846" s="96">
        <f t="shared" si="95"/>
        <v>600.53</v>
      </c>
      <c r="I846" s="1928">
        <v>8017</v>
      </c>
    </row>
    <row r="847" spans="1:9" ht="14.15" customHeight="1">
      <c r="A847" s="398" t="s">
        <v>1655</v>
      </c>
      <c r="B847" s="399" t="s">
        <v>126</v>
      </c>
      <c r="C847" s="2311">
        <v>2.21</v>
      </c>
      <c r="D847" s="37">
        <v>500</v>
      </c>
      <c r="E847" s="530">
        <v>104.44</v>
      </c>
      <c r="F847" s="471">
        <f t="shared" si="94"/>
        <v>104.44</v>
      </c>
      <c r="G847" s="691">
        <f>'Заказ, cкидки и курсы валют'!$J$23*F847</f>
        <v>1201.06</v>
      </c>
      <c r="H847" s="96">
        <f t="shared" si="95"/>
        <v>600.53</v>
      </c>
      <c r="I847" s="1928">
        <v>8019</v>
      </c>
    </row>
    <row r="848" spans="1:9" ht="14.15" customHeight="1">
      <c r="A848" s="398" t="s">
        <v>1656</v>
      </c>
      <c r="B848" s="399" t="s">
        <v>126</v>
      </c>
      <c r="C848" s="2311">
        <v>2.21</v>
      </c>
      <c r="D848" s="37">
        <v>500</v>
      </c>
      <c r="E848" s="530">
        <v>104.44</v>
      </c>
      <c r="F848" s="471">
        <f t="shared" si="94"/>
        <v>104.44</v>
      </c>
      <c r="G848" s="691">
        <f>'Заказ, cкидки и курсы валют'!$J$23*F848</f>
        <v>1201.06</v>
      </c>
      <c r="H848" s="96">
        <f t="shared" si="95"/>
        <v>600.53</v>
      </c>
      <c r="I848" s="1928">
        <v>9003</v>
      </c>
    </row>
    <row r="849" spans="1:9" ht="14.15" customHeight="1" thickBot="1">
      <c r="A849" s="778" t="s">
        <v>5673</v>
      </c>
      <c r="B849" s="777" t="s">
        <v>126</v>
      </c>
      <c r="C849" s="2311">
        <v>2.21</v>
      </c>
      <c r="D849" s="173">
        <v>500</v>
      </c>
      <c r="E849" s="530">
        <v>104.44</v>
      </c>
      <c r="F849" s="775">
        <f t="shared" si="94"/>
        <v>104.44</v>
      </c>
      <c r="G849" s="776">
        <f>'Заказ, cкидки и курсы валют'!$J$23*F849</f>
        <v>1201.06</v>
      </c>
      <c r="H849" s="142">
        <f t="shared" si="95"/>
        <v>600.53</v>
      </c>
      <c r="I849" s="1929">
        <v>9005</v>
      </c>
    </row>
    <row r="850" spans="1:9" ht="13.5" customHeight="1" thickBot="1">
      <c r="A850" s="1959"/>
      <c r="B850" s="1475"/>
      <c r="C850" s="1475"/>
      <c r="D850" s="34"/>
      <c r="E850" s="482"/>
      <c r="F850" s="482"/>
      <c r="G850" s="696"/>
      <c r="H850" s="23"/>
    </row>
    <row r="851" spans="1:9" ht="13.5" customHeight="1">
      <c r="A851" s="1934"/>
      <c r="B851" s="1910" t="s">
        <v>2871</v>
      </c>
      <c r="C851" s="1962"/>
      <c r="D851" s="69"/>
      <c r="E851" s="460"/>
      <c r="F851" s="461"/>
      <c r="G851" s="688"/>
      <c r="H851" s="128"/>
      <c r="I851" s="68"/>
    </row>
    <row r="852" spans="1:9" ht="13.5" customHeight="1">
      <c r="A852" s="1935"/>
      <c r="B852" s="1912" t="s">
        <v>1358</v>
      </c>
      <c r="C852" s="1475"/>
      <c r="D852" s="84"/>
      <c r="E852" s="483"/>
      <c r="F852" s="436"/>
      <c r="G852" s="266"/>
      <c r="H852" s="16"/>
      <c r="I852" s="132"/>
    </row>
    <row r="853" spans="1:9" ht="13.5" customHeight="1">
      <c r="A853" s="1935"/>
      <c r="B853" s="1475"/>
      <c r="C853" s="1475"/>
      <c r="D853" s="70"/>
      <c r="E853" s="464"/>
      <c r="F853" s="465"/>
      <c r="G853" s="689"/>
      <c r="H853" s="177"/>
      <c r="I853" s="132"/>
    </row>
    <row r="854" spans="1:9" ht="47.25" customHeight="1">
      <c r="A854" s="1935"/>
      <c r="B854" s="1475"/>
      <c r="C854" s="1475"/>
      <c r="D854" s="70"/>
      <c r="E854" s="464"/>
      <c r="F854" s="465"/>
      <c r="G854" s="689"/>
      <c r="H854" s="177"/>
      <c r="I854" s="132"/>
    </row>
    <row r="855" spans="1:9" ht="16.5" customHeight="1">
      <c r="A855" s="1935"/>
      <c r="B855" s="1475"/>
      <c r="C855" s="1475"/>
      <c r="D855" s="70"/>
      <c r="E855" s="464"/>
      <c r="F855" s="465"/>
      <c r="G855" s="689"/>
      <c r="H855" s="177"/>
      <c r="I855" s="132"/>
    </row>
    <row r="856" spans="1:9" ht="13.5" customHeight="1" thickBot="1">
      <c r="A856" s="1913" t="s">
        <v>6698</v>
      </c>
      <c r="B856" s="1931"/>
      <c r="C856" s="1931"/>
      <c r="D856" s="72"/>
      <c r="E856" s="466"/>
      <c r="F856" s="467"/>
      <c r="G856" s="690"/>
      <c r="H856" s="178"/>
      <c r="I856" s="137"/>
    </row>
    <row r="857" spans="1:9" ht="40">
      <c r="A857" s="1923" t="s">
        <v>1013</v>
      </c>
      <c r="B857" s="2239" t="s">
        <v>1014</v>
      </c>
      <c r="C857" s="2285" t="s">
        <v>665</v>
      </c>
      <c r="D857" s="153" t="s">
        <v>2923</v>
      </c>
      <c r="E857" s="914" t="s">
        <v>10276</v>
      </c>
      <c r="F857" s="479" t="s">
        <v>2578</v>
      </c>
      <c r="G857" s="967" t="s">
        <v>2427</v>
      </c>
      <c r="H857" s="327" t="s">
        <v>493</v>
      </c>
      <c r="I857" s="384" t="s">
        <v>4003</v>
      </c>
    </row>
    <row r="858" spans="1:9" ht="13.5" thickBot="1">
      <c r="A858" s="1924"/>
      <c r="B858" s="2240"/>
      <c r="C858" s="2286" t="s">
        <v>3419</v>
      </c>
      <c r="D858" s="313" t="s">
        <v>2428</v>
      </c>
      <c r="E858" s="470" t="s">
        <v>264</v>
      </c>
      <c r="F858" s="475">
        <f>'Заказ, cкидки и курсы валют'!$I$12</f>
        <v>0</v>
      </c>
      <c r="G858" s="693"/>
      <c r="H858" s="264"/>
      <c r="I858" s="415"/>
    </row>
    <row r="859" spans="1:9" ht="14.5">
      <c r="A859" s="915" t="s">
        <v>4207</v>
      </c>
      <c r="B859" s="800" t="s">
        <v>3162</v>
      </c>
      <c r="C859" s="2287">
        <v>0.83</v>
      </c>
      <c r="D859" s="1621">
        <v>25000</v>
      </c>
      <c r="E859" s="530">
        <v>32.340000000000003</v>
      </c>
      <c r="F859" s="779">
        <f>ROUND(E859*(1-$F$11),2)</f>
        <v>32.340000000000003</v>
      </c>
      <c r="G859" s="780">
        <f>'Заказ, cкидки и курсы валют'!$J$23*F859</f>
        <v>371.91</v>
      </c>
      <c r="H859" s="310">
        <f>ROUND((D859/1000)*G859,2)</f>
        <v>9297.75</v>
      </c>
      <c r="I859" s="263"/>
    </row>
    <row r="860" spans="1:9" ht="15" thickBot="1">
      <c r="A860" s="778" t="s">
        <v>4208</v>
      </c>
      <c r="B860" s="777" t="s">
        <v>3766</v>
      </c>
      <c r="C860" s="2250">
        <v>0.88</v>
      </c>
      <c r="D860" s="173">
        <v>25000</v>
      </c>
      <c r="E860" s="530">
        <v>34.46</v>
      </c>
      <c r="F860" s="775">
        <f>ROUND(E860*(1-$F$11),2)</f>
        <v>34.46</v>
      </c>
      <c r="G860" s="776">
        <f>'Заказ, cкидки и курсы валют'!$J$23*F860</f>
        <v>396.29</v>
      </c>
      <c r="H860" s="142">
        <f>ROUND((D860/1000)*G860,2)</f>
        <v>9907.25</v>
      </c>
      <c r="I860" s="170"/>
    </row>
    <row r="861" spans="1:9" ht="13.5" thickBot="1">
      <c r="A861" s="1916"/>
      <c r="B861" s="1342"/>
      <c r="C861" s="2265"/>
      <c r="D861" s="43"/>
      <c r="E861" s="420"/>
      <c r="F861" s="448"/>
      <c r="G861" s="692"/>
      <c r="H861" s="61"/>
      <c r="I861" s="13"/>
    </row>
    <row r="862" spans="1:9" ht="18">
      <c r="A862" s="1934"/>
      <c r="B862" s="1910" t="s">
        <v>2871</v>
      </c>
      <c r="C862" s="1962"/>
      <c r="D862" s="69"/>
      <c r="E862" s="460"/>
      <c r="F862" s="461"/>
      <c r="G862" s="688"/>
      <c r="H862" s="128"/>
      <c r="I862" s="68"/>
    </row>
    <row r="863" spans="1:9" ht="18">
      <c r="A863" s="1935"/>
      <c r="B863" s="1912" t="s">
        <v>1358</v>
      </c>
      <c r="C863" s="1475"/>
      <c r="D863" s="84"/>
      <c r="E863" s="483"/>
      <c r="F863" s="436"/>
      <c r="G863" s="266"/>
      <c r="H863" s="16"/>
      <c r="I863" s="132"/>
    </row>
    <row r="864" spans="1:9">
      <c r="A864" s="1935"/>
      <c r="B864" s="1475"/>
      <c r="C864" s="1475"/>
      <c r="D864" s="70"/>
      <c r="E864" s="464"/>
      <c r="F864" s="465"/>
      <c r="G864" s="689"/>
      <c r="H864" s="177"/>
      <c r="I864" s="132"/>
    </row>
    <row r="865" spans="1:10">
      <c r="A865" s="1935"/>
      <c r="B865" s="1475"/>
      <c r="C865" s="1475"/>
      <c r="D865" s="70"/>
      <c r="E865" s="464"/>
      <c r="F865" s="465"/>
      <c r="G865" s="689"/>
      <c r="H865" s="177"/>
      <c r="I865" s="132"/>
    </row>
    <row r="866" spans="1:10">
      <c r="A866" s="1935"/>
      <c r="B866" s="1475"/>
      <c r="C866" s="1475"/>
      <c r="D866" s="70"/>
      <c r="E866" s="464"/>
      <c r="F866" s="465"/>
      <c r="G866" s="689"/>
      <c r="H866" s="177"/>
      <c r="I866" s="132"/>
    </row>
    <row r="867" spans="1:10" ht="16" thickBot="1">
      <c r="A867" s="1918" t="s">
        <v>6697</v>
      </c>
      <c r="B867" s="1914"/>
      <c r="C867" s="2289"/>
      <c r="D867" s="162"/>
      <c r="E867" s="466"/>
      <c r="F867" s="467"/>
      <c r="G867" s="690"/>
      <c r="H867" s="178"/>
      <c r="I867" s="137"/>
    </row>
    <row r="868" spans="1:10" ht="40">
      <c r="A868" s="1923" t="s">
        <v>1013</v>
      </c>
      <c r="B868" s="2239" t="s">
        <v>1014</v>
      </c>
      <c r="C868" s="2285" t="s">
        <v>665</v>
      </c>
      <c r="D868" s="153" t="s">
        <v>2923</v>
      </c>
      <c r="E868" s="914" t="s">
        <v>10276</v>
      </c>
      <c r="F868" s="479" t="s">
        <v>2578</v>
      </c>
      <c r="G868" s="967" t="s">
        <v>2427</v>
      </c>
      <c r="H868" s="327" t="s">
        <v>493</v>
      </c>
      <c r="I868" s="384" t="s">
        <v>4003</v>
      </c>
      <c r="J868" s="327" t="s">
        <v>11229</v>
      </c>
    </row>
    <row r="869" spans="1:10" ht="13.5" thickBot="1">
      <c r="A869" s="1924"/>
      <c r="B869" s="2240"/>
      <c r="C869" s="2286" t="s">
        <v>3419</v>
      </c>
      <c r="D869" s="313" t="s">
        <v>2428</v>
      </c>
      <c r="E869" s="470" t="s">
        <v>264</v>
      </c>
      <c r="F869" s="475">
        <f>'Заказ, cкидки и курсы валют'!$I$12</f>
        <v>0</v>
      </c>
      <c r="G869" s="693"/>
      <c r="H869" s="264"/>
      <c r="I869" s="415"/>
      <c r="J869" s="264"/>
    </row>
    <row r="870" spans="1:10">
      <c r="A870" s="915" t="s">
        <v>4209</v>
      </c>
      <c r="B870" s="800" t="s">
        <v>3162</v>
      </c>
      <c r="C870" s="2287">
        <v>0.83</v>
      </c>
      <c r="D870" s="1577">
        <v>2500</v>
      </c>
      <c r="E870" s="1566">
        <f>E859*1.2</f>
        <v>38.808</v>
      </c>
      <c r="F870" s="779">
        <f>ROUND(E870*(1-$F$11),2)</f>
        <v>38.81</v>
      </c>
      <c r="G870" s="780">
        <f>'Заказ, cкидки и курсы валют'!$J$23*F870</f>
        <v>446.31500000000005</v>
      </c>
      <c r="H870" s="310">
        <f>ROUND((D870/1000)*G870,2)</f>
        <v>1115.79</v>
      </c>
      <c r="I870" s="263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1115.79</v>
      </c>
    </row>
    <row r="871" spans="1:10" ht="13.5" thickBot="1">
      <c r="A871" s="778" t="s">
        <v>4210</v>
      </c>
      <c r="B871" s="777" t="s">
        <v>3766</v>
      </c>
      <c r="C871" s="2250">
        <v>0.88</v>
      </c>
      <c r="D871" s="1617">
        <v>2500</v>
      </c>
      <c r="E871" s="1568">
        <f>E860*1.2</f>
        <v>41.351999999999997</v>
      </c>
      <c r="F871" s="775">
        <f>ROUND(E871*(1-$F$11),2)</f>
        <v>41.35</v>
      </c>
      <c r="G871" s="776">
        <f>'Заказ, cкидки и курсы валют'!$J$23*F871</f>
        <v>475.52500000000003</v>
      </c>
      <c r="H871" s="142">
        <f>ROUND((D871/1000)*G871,2)</f>
        <v>1188.81</v>
      </c>
      <c r="I871" s="170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1188.81</v>
      </c>
    </row>
    <row r="872" spans="1:10" ht="13.5" thickBot="1">
      <c r="A872" s="1334"/>
      <c r="B872" s="1342"/>
      <c r="C872" s="2265"/>
      <c r="D872" s="60"/>
      <c r="E872" s="987"/>
      <c r="F872" s="881"/>
      <c r="G872" s="694"/>
      <c r="H872" s="22"/>
      <c r="I872" s="13"/>
    </row>
    <row r="873" spans="1:10" ht="18">
      <c r="A873" s="1934"/>
      <c r="B873" s="1910" t="s">
        <v>2871</v>
      </c>
      <c r="C873" s="1962"/>
      <c r="D873" s="69"/>
      <c r="E873" s="460"/>
      <c r="F873" s="461"/>
      <c r="G873" s="688"/>
      <c r="H873" s="128"/>
      <c r="I873" s="68"/>
    </row>
    <row r="874" spans="1:10" ht="18">
      <c r="A874" s="1935"/>
      <c r="B874" s="1912" t="s">
        <v>1358</v>
      </c>
      <c r="C874" s="1475"/>
      <c r="D874" s="84"/>
      <c r="E874" s="483"/>
      <c r="F874" s="436"/>
      <c r="G874" s="266"/>
      <c r="H874" s="16"/>
      <c r="I874" s="132"/>
    </row>
    <row r="875" spans="1:10">
      <c r="A875" s="1935"/>
      <c r="B875" s="1475"/>
      <c r="C875" s="1475"/>
      <c r="D875" s="70"/>
      <c r="E875" s="464"/>
      <c r="F875" s="465"/>
      <c r="G875" s="689"/>
      <c r="H875" s="177"/>
      <c r="I875" s="132"/>
    </row>
    <row r="876" spans="1:10">
      <c r="A876" s="1935"/>
      <c r="B876" s="1475"/>
      <c r="C876" s="1475"/>
      <c r="D876" s="70"/>
      <c r="E876" s="464"/>
      <c r="F876" s="465"/>
      <c r="G876" s="689"/>
      <c r="H876" s="177"/>
      <c r="I876" s="132"/>
    </row>
    <row r="877" spans="1:10">
      <c r="A877" s="1935"/>
      <c r="B877" s="1475"/>
      <c r="C877" s="1475"/>
      <c r="D877" s="70"/>
      <c r="E877" s="464"/>
      <c r="F877" s="465"/>
      <c r="G877" s="689"/>
      <c r="H877" s="177"/>
      <c r="I877" s="132"/>
    </row>
    <row r="878" spans="1:10" ht="42" customHeight="1" thickBot="1">
      <c r="A878" s="1918" t="s">
        <v>6699</v>
      </c>
      <c r="B878" s="1919"/>
      <c r="C878" s="2289"/>
      <c r="D878" s="162"/>
      <c r="E878" s="466"/>
      <c r="F878" s="467"/>
      <c r="G878" s="690"/>
      <c r="H878" s="178"/>
      <c r="I878" s="137"/>
    </row>
    <row r="879" spans="1:10" ht="21.75" customHeight="1">
      <c r="A879" s="1923" t="s">
        <v>1013</v>
      </c>
      <c r="B879" s="2239" t="s">
        <v>1014</v>
      </c>
      <c r="C879" s="2285" t="s">
        <v>665</v>
      </c>
      <c r="D879" s="153" t="s">
        <v>2923</v>
      </c>
      <c r="E879" s="914" t="s">
        <v>10276</v>
      </c>
      <c r="F879" s="479" t="s">
        <v>2578</v>
      </c>
      <c r="G879" s="967" t="s">
        <v>2427</v>
      </c>
      <c r="H879" s="327" t="s">
        <v>493</v>
      </c>
      <c r="I879" s="384" t="s">
        <v>4003</v>
      </c>
      <c r="J879" s="327" t="s">
        <v>11229</v>
      </c>
    </row>
    <row r="880" spans="1:10" ht="13.5" thickBot="1">
      <c r="A880" s="1924"/>
      <c r="B880" s="2240"/>
      <c r="C880" s="2286" t="s">
        <v>3419</v>
      </c>
      <c r="D880" s="313" t="s">
        <v>2428</v>
      </c>
      <c r="E880" s="470" t="s">
        <v>264</v>
      </c>
      <c r="F880" s="475">
        <f>'Заказ, cкидки и курсы валют'!$I$12</f>
        <v>0</v>
      </c>
      <c r="G880" s="693"/>
      <c r="H880" s="264"/>
      <c r="I880" s="415"/>
      <c r="J880" s="264"/>
    </row>
    <row r="881" spans="1:10" ht="13.5" thickBot="1">
      <c r="A881" s="915" t="s">
        <v>10113</v>
      </c>
      <c r="B881" s="800" t="s">
        <v>3162</v>
      </c>
      <c r="C881" s="2287">
        <v>0.83</v>
      </c>
      <c r="D881" s="1577">
        <v>250</v>
      </c>
      <c r="E881" s="1566">
        <f>(E859*2)+(1000/D881*7.5)</f>
        <v>94.68</v>
      </c>
      <c r="F881" s="779">
        <f>ROUND(E881*(1-$F$11),2)</f>
        <v>94.68</v>
      </c>
      <c r="G881" s="780">
        <f>H881/D881*1000</f>
        <v>1548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387</v>
      </c>
      <c r="I881" s="263"/>
      <c r="J881" s="2100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464.4</v>
      </c>
    </row>
    <row r="882" spans="1:10" ht="13.5" thickBot="1">
      <c r="A882" s="778" t="s">
        <v>10114</v>
      </c>
      <c r="B882" s="777" t="s">
        <v>3766</v>
      </c>
      <c r="C882" s="2250">
        <v>0.88</v>
      </c>
      <c r="D882" s="1617">
        <v>250</v>
      </c>
      <c r="E882" s="1568">
        <f>(E860*2)+(1000/D882*7.5)</f>
        <v>98.92</v>
      </c>
      <c r="F882" s="775">
        <f>ROUND(E882*(1-$F$11),2)</f>
        <v>98.92</v>
      </c>
      <c r="G882" s="776">
        <f>H882/D882*1000</f>
        <v>1548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387</v>
      </c>
      <c r="I882" s="170"/>
      <c r="J882" s="2100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464.4</v>
      </c>
    </row>
    <row r="883" spans="1:10">
      <c r="A883" s="1334"/>
      <c r="B883" s="1342"/>
      <c r="C883" s="2265"/>
      <c r="D883" s="60"/>
      <c r="E883" s="987"/>
      <c r="F883" s="881"/>
      <c r="G883" s="694"/>
      <c r="H883" s="22"/>
      <c r="I883" s="13"/>
    </row>
    <row r="884" spans="1:10" ht="13.5" thickBot="1">
      <c r="A884" s="1916"/>
      <c r="B884" s="1342"/>
      <c r="C884" s="2265"/>
      <c r="D884" s="43"/>
      <c r="E884" s="420"/>
      <c r="F884" s="448"/>
      <c r="G884" s="692"/>
      <c r="H884" s="61"/>
      <c r="I884" s="13"/>
    </row>
    <row r="885" spans="1:10" ht="18">
      <c r="A885" s="1934"/>
      <c r="B885" s="1910" t="s">
        <v>2871</v>
      </c>
      <c r="C885" s="1962"/>
      <c r="D885" s="69"/>
      <c r="E885" s="460"/>
      <c r="F885" s="461"/>
      <c r="G885" s="688"/>
      <c r="H885" s="128"/>
      <c r="I885" s="68"/>
    </row>
    <row r="886" spans="1:10" ht="18">
      <c r="A886" s="1935"/>
      <c r="B886" s="1912" t="s">
        <v>1359</v>
      </c>
      <c r="C886" s="1475"/>
      <c r="D886" s="84"/>
      <c r="E886" s="483"/>
      <c r="F886" s="436"/>
      <c r="G886" s="266"/>
      <c r="H886" s="16"/>
      <c r="I886" s="132"/>
    </row>
    <row r="887" spans="1:10">
      <c r="A887" s="1935"/>
      <c r="B887" s="1475"/>
      <c r="C887" s="1475"/>
      <c r="D887" s="70"/>
      <c r="E887" s="464"/>
      <c r="F887" s="465"/>
      <c r="G887" s="689"/>
      <c r="H887" s="177"/>
      <c r="I887" s="132"/>
    </row>
    <row r="888" spans="1:10">
      <c r="A888" s="1935"/>
      <c r="B888" s="1475"/>
      <c r="C888" s="1475"/>
      <c r="D888" s="70"/>
      <c r="E888" s="464"/>
      <c r="F888" s="465"/>
      <c r="G888" s="689"/>
      <c r="H888" s="177"/>
      <c r="I888" s="132"/>
    </row>
    <row r="889" spans="1:10" ht="42" customHeight="1">
      <c r="A889" s="1935"/>
      <c r="B889" s="1475"/>
      <c r="C889" s="1475"/>
      <c r="D889" s="70"/>
      <c r="E889" s="464"/>
      <c r="F889" s="465"/>
      <c r="G889" s="689"/>
      <c r="H889" s="177"/>
      <c r="I889" s="132"/>
    </row>
    <row r="890" spans="1:10" ht="20.25" customHeight="1" thickBot="1">
      <c r="A890" s="1913" t="s">
        <v>6698</v>
      </c>
      <c r="B890" s="1931"/>
      <c r="C890" s="1931"/>
      <c r="D890" s="72"/>
      <c r="E890" s="466"/>
      <c r="F890" s="467"/>
      <c r="G890" s="690"/>
      <c r="H890" s="178"/>
      <c r="I890" s="137"/>
    </row>
    <row r="891" spans="1:10" ht="40">
      <c r="A891" s="1923" t="s">
        <v>1013</v>
      </c>
      <c r="B891" s="2239" t="s">
        <v>1014</v>
      </c>
      <c r="C891" s="2286" t="s">
        <v>665</v>
      </c>
      <c r="D891" s="158" t="s">
        <v>2923</v>
      </c>
      <c r="E891" s="914" t="s">
        <v>10276</v>
      </c>
      <c r="F891" s="469" t="s">
        <v>2578</v>
      </c>
      <c r="G891" s="967" t="s">
        <v>2427</v>
      </c>
      <c r="H891" s="327" t="s">
        <v>493</v>
      </c>
      <c r="I891" s="384" t="s">
        <v>4003</v>
      </c>
    </row>
    <row r="892" spans="1:10" ht="13.5" thickBot="1">
      <c r="A892" s="1924"/>
      <c r="B892" s="2240"/>
      <c r="C892" s="2286" t="s">
        <v>3419</v>
      </c>
      <c r="D892" s="313" t="s">
        <v>2428</v>
      </c>
      <c r="E892" s="470" t="s">
        <v>264</v>
      </c>
      <c r="F892" s="475">
        <f>'Заказ, cкидки и курсы валют'!$I$12</f>
        <v>0</v>
      </c>
      <c r="G892" s="693"/>
      <c r="H892" s="264"/>
      <c r="I892" s="415"/>
    </row>
    <row r="893" spans="1:10" ht="14.5">
      <c r="A893" s="915" t="s">
        <v>4211</v>
      </c>
      <c r="B893" s="800" t="s">
        <v>3162</v>
      </c>
      <c r="C893" s="2287">
        <v>0.82</v>
      </c>
      <c r="D893" s="1621">
        <v>25000</v>
      </c>
      <c r="E893" s="530">
        <v>32.81</v>
      </c>
      <c r="F893" s="779">
        <f>ROUND(E893*(1-$F$11),2)</f>
        <v>32.81</v>
      </c>
      <c r="G893" s="780">
        <f>'Заказ, cкидки и курсы валют'!$J$23*F893</f>
        <v>377.31500000000005</v>
      </c>
      <c r="H893" s="310">
        <f>ROUND((D893/1000)*G893,2)</f>
        <v>9432.8799999999992</v>
      </c>
      <c r="I893" s="263"/>
    </row>
    <row r="894" spans="1:10" ht="13.5" customHeight="1" thickBot="1">
      <c r="A894" s="778" t="s">
        <v>4212</v>
      </c>
      <c r="B894" s="777" t="s">
        <v>3766</v>
      </c>
      <c r="C894" s="2250">
        <v>0.88</v>
      </c>
      <c r="D894" s="173">
        <v>25000</v>
      </c>
      <c r="E894" s="530">
        <v>35.340000000000003</v>
      </c>
      <c r="F894" s="775">
        <f>ROUND(E894*(1-$F$11),2)</f>
        <v>35.340000000000003</v>
      </c>
      <c r="G894" s="776">
        <f>'Заказ, cкидки и курсы валют'!$J$23*F894</f>
        <v>406.41</v>
      </c>
      <c r="H894" s="142">
        <f>ROUND((D894/1000)*G894,2)</f>
        <v>10160.25</v>
      </c>
      <c r="I894" s="170"/>
    </row>
    <row r="895" spans="1:10" ht="13.5" customHeight="1" thickBot="1">
      <c r="A895" s="1916"/>
      <c r="B895" s="1342"/>
      <c r="C895" s="2265"/>
      <c r="D895" s="43"/>
      <c r="E895" s="420"/>
      <c r="F895" s="448"/>
      <c r="G895" s="692"/>
      <c r="H895" s="61"/>
      <c r="I895" s="13"/>
    </row>
    <row r="896" spans="1:10" ht="13.5" customHeight="1">
      <c r="A896" s="1934"/>
      <c r="B896" s="1910" t="s">
        <v>2871</v>
      </c>
      <c r="C896" s="1962"/>
      <c r="D896" s="69"/>
      <c r="E896" s="460"/>
      <c r="F896" s="461"/>
      <c r="G896" s="688"/>
      <c r="H896" s="128"/>
      <c r="I896" s="68"/>
    </row>
    <row r="897" spans="1:10" ht="13.5" customHeight="1">
      <c r="A897" s="1935"/>
      <c r="B897" s="1912" t="s">
        <v>1359</v>
      </c>
      <c r="C897" s="1475"/>
      <c r="D897" s="84"/>
      <c r="E897" s="483"/>
      <c r="F897" s="436"/>
      <c r="G897" s="266"/>
      <c r="H897" s="16"/>
      <c r="I897" s="132"/>
    </row>
    <row r="898" spans="1:10" ht="13.5" customHeight="1">
      <c r="A898" s="1935"/>
      <c r="B898" s="1475"/>
      <c r="C898" s="1475"/>
      <c r="D898" s="70"/>
      <c r="E898" s="464"/>
      <c r="F898" s="465"/>
      <c r="G898" s="689"/>
      <c r="H898" s="177"/>
      <c r="I898" s="132"/>
    </row>
    <row r="899" spans="1:10" ht="13.5" customHeight="1">
      <c r="A899" s="1935"/>
      <c r="B899" s="1475"/>
      <c r="C899" s="1475"/>
      <c r="D899" s="70"/>
      <c r="E899" s="464"/>
      <c r="F899" s="465"/>
      <c r="G899" s="689"/>
      <c r="H899" s="177"/>
      <c r="I899" s="132"/>
    </row>
    <row r="900" spans="1:10" ht="13.5" customHeight="1">
      <c r="A900" s="1935"/>
      <c r="B900" s="1475"/>
      <c r="C900" s="1475"/>
      <c r="D900" s="70"/>
      <c r="E900" s="464"/>
      <c r="F900" s="465"/>
      <c r="G900" s="689"/>
      <c r="H900" s="177"/>
      <c r="I900" s="132"/>
    </row>
    <row r="901" spans="1:10" ht="47.25" customHeight="1" thickBot="1">
      <c r="A901" s="1918" t="s">
        <v>6697</v>
      </c>
      <c r="B901" s="1919"/>
      <c r="C901" s="2289"/>
      <c r="D901" s="162"/>
      <c r="E901" s="466"/>
      <c r="F901" s="467"/>
      <c r="G901" s="690"/>
      <c r="H901" s="178"/>
      <c r="I901" s="137"/>
    </row>
    <row r="902" spans="1:10" ht="26.25" customHeight="1">
      <c r="A902" s="1923" t="s">
        <v>1013</v>
      </c>
      <c r="B902" s="2239" t="s">
        <v>1014</v>
      </c>
      <c r="C902" s="2285" t="s">
        <v>665</v>
      </c>
      <c r="D902" s="153" t="s">
        <v>2923</v>
      </c>
      <c r="E902" s="914" t="s">
        <v>10276</v>
      </c>
      <c r="F902" s="479" t="s">
        <v>2578</v>
      </c>
      <c r="G902" s="967" t="s">
        <v>2427</v>
      </c>
      <c r="H902" s="327" t="s">
        <v>493</v>
      </c>
      <c r="I902" s="384" t="s">
        <v>4003</v>
      </c>
      <c r="J902" s="327" t="s">
        <v>11229</v>
      </c>
    </row>
    <row r="903" spans="1:10" ht="13.5" customHeight="1" thickBot="1">
      <c r="A903" s="1924"/>
      <c r="B903" s="2240"/>
      <c r="C903" s="2286" t="s">
        <v>3419</v>
      </c>
      <c r="D903" s="313" t="s">
        <v>2428</v>
      </c>
      <c r="E903" s="470" t="s">
        <v>264</v>
      </c>
      <c r="F903" s="475">
        <f>'Заказ, cкидки и курсы валют'!$I$12</f>
        <v>0</v>
      </c>
      <c r="G903" s="693"/>
      <c r="H903" s="264"/>
      <c r="I903" s="415"/>
      <c r="J903" s="264"/>
    </row>
    <row r="904" spans="1:10" ht="13.5" customHeight="1">
      <c r="A904" s="915" t="s">
        <v>4213</v>
      </c>
      <c r="B904" s="800" t="s">
        <v>3162</v>
      </c>
      <c r="C904" s="2287">
        <v>0.82</v>
      </c>
      <c r="D904" s="1577">
        <v>2500</v>
      </c>
      <c r="E904" s="1566">
        <f>E893*1.2</f>
        <v>39.372</v>
      </c>
      <c r="F904" s="779">
        <f>ROUND(E904*(1-$F$11),2)</f>
        <v>39.369999999999997</v>
      </c>
      <c r="G904" s="780">
        <f>'Заказ, cкидки и курсы валют'!$J$23*F904</f>
        <v>452.755</v>
      </c>
      <c r="H904" s="310">
        <f>ROUND((D904/1000)*G904,2)</f>
        <v>1131.8900000000001</v>
      </c>
      <c r="I904" s="263"/>
      <c r="J904" s="96">
        <f>ROUND(IF(H904&lt;'Заказ, cкидки и курсы валют'!$B$39,H904*0.54*100/(100-'Заказ, cкидки и курсы валют'!$C$39),IF(H904&lt;'Заказ, cкидки и курсы валют'!$B$40,H904*0.54*100/(100-'Заказ, cкидки и курсы валют'!$C$40),IF(H904&lt;'Заказ, cкидки и курсы валют'!$B$41,H904*0.54*100/(100-'Заказ, cкидки и курсы валют'!$C$41),IF(H904&lt;'Заказ, cкидки и курсы валют'!$B$42,H904*0.54*100/(100-'Заказ, cкидки и курсы валют'!$C$42),IF(H904&lt;'Заказ, cкидки и курсы валют'!$B$43,H904*0.54*100/(100-'Заказ, cкидки и курсы валют'!$C$43),H904))))),2)</f>
        <v>1131.8900000000001</v>
      </c>
    </row>
    <row r="905" spans="1:10" ht="13.5" customHeight="1" thickBot="1">
      <c r="A905" s="778" t="s">
        <v>4214</v>
      </c>
      <c r="B905" s="777" t="s">
        <v>3766</v>
      </c>
      <c r="C905" s="2250">
        <v>0.88</v>
      </c>
      <c r="D905" s="1617">
        <v>2500</v>
      </c>
      <c r="E905" s="1568">
        <f>E894*1.2</f>
        <v>42.408000000000001</v>
      </c>
      <c r="F905" s="775">
        <f>ROUND(E905*(1-$F$11),2)</f>
        <v>42.41</v>
      </c>
      <c r="G905" s="776">
        <f>'Заказ, cкидки и курсы валют'!$J$23*F905</f>
        <v>487.71499999999997</v>
      </c>
      <c r="H905" s="142">
        <f>ROUND((D905/1000)*G905,2)</f>
        <v>1219.29</v>
      </c>
      <c r="I905" s="170"/>
      <c r="J905" s="96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1219.29</v>
      </c>
    </row>
    <row r="906" spans="1:10" ht="13.5" customHeight="1" thickBot="1">
      <c r="A906" s="1334"/>
      <c r="B906" s="1342"/>
      <c r="C906" s="2265"/>
      <c r="D906" s="60"/>
      <c r="E906" s="987"/>
      <c r="F906" s="881"/>
      <c r="G906" s="694"/>
      <c r="H906" s="22"/>
      <c r="I906" s="13"/>
    </row>
    <row r="907" spans="1:10" ht="13.5" customHeight="1">
      <c r="A907" s="1934"/>
      <c r="B907" s="1910" t="s">
        <v>2871</v>
      </c>
      <c r="C907" s="1962"/>
      <c r="D907" s="69"/>
      <c r="E907" s="460"/>
      <c r="F907" s="461"/>
      <c r="G907" s="688"/>
      <c r="H907" s="128"/>
      <c r="I907" s="68"/>
    </row>
    <row r="908" spans="1:10" ht="13.5" customHeight="1">
      <c r="A908" s="1935"/>
      <c r="B908" s="1912" t="s">
        <v>1359</v>
      </c>
      <c r="C908" s="1475"/>
      <c r="D908" s="84"/>
      <c r="E908" s="483"/>
      <c r="F908" s="436"/>
      <c r="G908" s="266"/>
      <c r="H908" s="16"/>
      <c r="I908" s="132"/>
    </row>
    <row r="909" spans="1:10" ht="13.5" customHeight="1">
      <c r="A909" s="1935"/>
      <c r="B909" s="1475"/>
      <c r="C909" s="1475"/>
      <c r="D909" s="70"/>
      <c r="E909" s="464"/>
      <c r="F909" s="465"/>
      <c r="G909" s="689"/>
      <c r="H909" s="177"/>
      <c r="I909" s="132"/>
    </row>
    <row r="910" spans="1:10" ht="13.5" customHeight="1">
      <c r="A910" s="1935"/>
      <c r="B910" s="1475"/>
      <c r="C910" s="1475"/>
      <c r="D910" s="70"/>
      <c r="E910" s="464"/>
      <c r="F910" s="465"/>
      <c r="G910" s="689"/>
      <c r="H910" s="177"/>
      <c r="I910" s="132"/>
    </row>
    <row r="911" spans="1:10" ht="13.5" customHeight="1">
      <c r="A911" s="1935"/>
      <c r="B911" s="1475"/>
      <c r="C911" s="1475"/>
      <c r="D911" s="70"/>
      <c r="E911" s="464"/>
      <c r="F911" s="465"/>
      <c r="G911" s="689"/>
      <c r="H911" s="177"/>
      <c r="I911" s="132"/>
    </row>
    <row r="912" spans="1:10" ht="43.5" customHeight="1" thickBot="1">
      <c r="A912" s="1918" t="s">
        <v>6699</v>
      </c>
      <c r="B912" s="1919"/>
      <c r="C912" s="2289"/>
      <c r="D912" s="162"/>
      <c r="E912" s="466"/>
      <c r="F912" s="467"/>
      <c r="G912" s="690"/>
      <c r="H912" s="178"/>
      <c r="I912" s="137"/>
    </row>
    <row r="913" spans="1:10" ht="19.75" customHeight="1">
      <c r="A913" s="1923" t="s">
        <v>1013</v>
      </c>
      <c r="B913" s="2239" t="s">
        <v>1014</v>
      </c>
      <c r="C913" s="2285" t="s">
        <v>665</v>
      </c>
      <c r="D913" s="153" t="s">
        <v>2923</v>
      </c>
      <c r="E913" s="914" t="s">
        <v>10276</v>
      </c>
      <c r="F913" s="479" t="s">
        <v>2578</v>
      </c>
      <c r="G913" s="967" t="s">
        <v>2427</v>
      </c>
      <c r="H913" s="327" t="s">
        <v>493</v>
      </c>
      <c r="I913" s="384" t="s">
        <v>4003</v>
      </c>
      <c r="J913" s="327" t="s">
        <v>11229</v>
      </c>
    </row>
    <row r="914" spans="1:10" ht="13.5" customHeight="1" thickBot="1">
      <c r="A914" s="1924"/>
      <c r="B914" s="2240"/>
      <c r="C914" s="2286" t="s">
        <v>3419</v>
      </c>
      <c r="D914" s="313" t="s">
        <v>2428</v>
      </c>
      <c r="E914" s="470" t="s">
        <v>264</v>
      </c>
      <c r="F914" s="475">
        <f>'Заказ, cкидки и курсы валют'!$I$12</f>
        <v>0</v>
      </c>
      <c r="G914" s="693"/>
      <c r="H914" s="264"/>
      <c r="I914" s="415"/>
      <c r="J914" s="264"/>
    </row>
    <row r="915" spans="1:10" ht="13.5" customHeight="1" thickBot="1">
      <c r="A915" s="915" t="s">
        <v>10115</v>
      </c>
      <c r="B915" s="800" t="s">
        <v>3162</v>
      </c>
      <c r="C915" s="2287">
        <v>0.82</v>
      </c>
      <c r="D915" s="1577">
        <v>250</v>
      </c>
      <c r="E915" s="1566">
        <f>(E893*2)+(1000/D915*7.5)</f>
        <v>95.62</v>
      </c>
      <c r="F915" s="779">
        <f>ROUND(E915*(1-$F$11),2)</f>
        <v>95.62</v>
      </c>
      <c r="G915" s="780">
        <f>H915/D915*1000</f>
        <v>1548</v>
      </c>
      <c r="H915" s="659">
        <f>ROUND(IF('Заказ, cкидки и курсы валют'!$J$23*E915/1000*D915&lt;387,387,'Заказ, cкидки и курсы валют'!$J$23*E915/1000*D915)*(1-'Заказ, cкидки и курсы валют'!$I$12),2)</f>
        <v>387</v>
      </c>
      <c r="I915" s="263"/>
      <c r="J915" s="2100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464.4</v>
      </c>
    </row>
    <row r="916" spans="1:10" ht="13.5" customHeight="1" thickBot="1">
      <c r="A916" s="778" t="s">
        <v>10116</v>
      </c>
      <c r="B916" s="777" t="s">
        <v>3766</v>
      </c>
      <c r="C916" s="2250">
        <v>0.88</v>
      </c>
      <c r="D916" s="1617">
        <v>250</v>
      </c>
      <c r="E916" s="1568">
        <f>(E894*2)+(1000/D916*7.5)</f>
        <v>100.68</v>
      </c>
      <c r="F916" s="775">
        <f>ROUND(E916*(1-$F$11),2)</f>
        <v>100.68</v>
      </c>
      <c r="G916" s="776">
        <f>H916/D916*1000</f>
        <v>1548</v>
      </c>
      <c r="H916" s="659">
        <f>ROUND(IF('Заказ, cкидки и курсы валют'!$J$23*E916/1000*D916&lt;387,387,'Заказ, cкидки и курсы валют'!$J$23*E916/1000*D916)*(1-'Заказ, cкидки и курсы валют'!$I$12),2)</f>
        <v>387</v>
      </c>
      <c r="I916" s="170"/>
      <c r="J916" s="2100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464.4</v>
      </c>
    </row>
    <row r="917" spans="1:10" ht="13.5" customHeight="1" thickBot="1">
      <c r="A917" s="1916"/>
      <c r="B917" s="1342"/>
      <c r="C917" s="2265"/>
      <c r="D917" s="43"/>
      <c r="E917" s="420"/>
      <c r="F917" s="448"/>
      <c r="G917" s="692"/>
      <c r="H917" s="61"/>
      <c r="I917" s="13"/>
    </row>
    <row r="918" spans="1:10" ht="13.5" customHeight="1">
      <c r="A918" s="1927"/>
      <c r="B918" s="1910" t="s">
        <v>2871</v>
      </c>
      <c r="C918" s="1962"/>
      <c r="D918" s="69"/>
      <c r="E918" s="460"/>
      <c r="F918" s="461"/>
      <c r="G918" s="698"/>
      <c r="H918" s="128"/>
      <c r="I918" s="179"/>
    </row>
    <row r="919" spans="1:10" ht="13.5" customHeight="1">
      <c r="A919" s="1920"/>
      <c r="B919" s="1912" t="s">
        <v>1360</v>
      </c>
      <c r="C919" s="1475"/>
      <c r="D919" s="84"/>
      <c r="E919" s="483"/>
      <c r="F919" s="436"/>
      <c r="G919" s="699"/>
      <c r="H919" s="16"/>
      <c r="I919" s="181"/>
    </row>
    <row r="920" spans="1:10" ht="13.5" customHeight="1">
      <c r="A920" s="1920"/>
      <c r="B920" s="1342"/>
      <c r="C920" s="1475"/>
      <c r="D920" s="70"/>
      <c r="E920" s="464"/>
      <c r="F920" s="465"/>
      <c r="G920" s="689"/>
      <c r="H920" s="180"/>
      <c r="I920" s="181"/>
    </row>
    <row r="921" spans="1:10" ht="30" customHeight="1">
      <c r="A921" s="1920"/>
      <c r="B921" s="1342"/>
      <c r="C921" s="1475"/>
      <c r="D921" s="70"/>
      <c r="E921" s="464"/>
      <c r="F921" s="465"/>
      <c r="G921" s="689"/>
      <c r="H921" s="180"/>
      <c r="I921" s="181"/>
    </row>
    <row r="922" spans="1:10" ht="32.25" customHeight="1">
      <c r="A922" s="1960"/>
      <c r="B922" s="1471"/>
      <c r="C922" s="1475"/>
      <c r="D922" s="70"/>
      <c r="E922" s="464"/>
      <c r="F922" s="465"/>
      <c r="G922" s="689"/>
      <c r="H922" s="177"/>
      <c r="I922" s="132"/>
    </row>
    <row r="923" spans="1:10" ht="13.5" customHeight="1" thickBot="1">
      <c r="A923" s="1913" t="s">
        <v>6698</v>
      </c>
      <c r="B923" s="1931"/>
      <c r="C923" s="1931"/>
      <c r="D923" s="72"/>
      <c r="E923" s="466"/>
      <c r="F923" s="467"/>
      <c r="G923" s="690"/>
      <c r="H923" s="178"/>
      <c r="I923" s="137"/>
    </row>
    <row r="924" spans="1:10" ht="40.5" customHeight="1">
      <c r="A924" s="1923" t="s">
        <v>1013</v>
      </c>
      <c r="B924" s="2239" t="s">
        <v>1014</v>
      </c>
      <c r="C924" s="2285" t="s">
        <v>665</v>
      </c>
      <c r="D924" s="153" t="s">
        <v>2923</v>
      </c>
      <c r="E924" s="914" t="s">
        <v>10276</v>
      </c>
      <c r="F924" s="479" t="s">
        <v>2578</v>
      </c>
      <c r="G924" s="967" t="s">
        <v>2427</v>
      </c>
      <c r="H924" s="327" t="s">
        <v>493</v>
      </c>
      <c r="I924" s="384" t="s">
        <v>4003</v>
      </c>
    </row>
    <row r="925" spans="1:10" ht="13.5" customHeight="1" thickBot="1">
      <c r="A925" s="1924"/>
      <c r="B925" s="2240"/>
      <c r="C925" s="2286" t="s">
        <v>3419</v>
      </c>
      <c r="D925" s="313" t="s">
        <v>2428</v>
      </c>
      <c r="E925" s="470" t="s">
        <v>264</v>
      </c>
      <c r="F925" s="475">
        <f>'Заказ, cкидки и курсы валют'!$I$12</f>
        <v>0</v>
      </c>
      <c r="G925" s="693"/>
      <c r="H925" s="264"/>
      <c r="I925" s="415"/>
    </row>
    <row r="926" spans="1:10" ht="13.5" customHeight="1">
      <c r="A926" s="915" t="s">
        <v>4215</v>
      </c>
      <c r="B926" s="1936" t="s">
        <v>3162</v>
      </c>
      <c r="C926" s="2250">
        <v>0.85</v>
      </c>
      <c r="D926" s="1619">
        <v>25000</v>
      </c>
      <c r="E926" s="530">
        <v>37.82</v>
      </c>
      <c r="F926" s="779">
        <f>ROUND(E926*(1-$F$11),2)</f>
        <v>37.82</v>
      </c>
      <c r="G926" s="780">
        <f>'Заказ, cкидки и курсы валют'!$J$23*F926</f>
        <v>434.93</v>
      </c>
      <c r="H926" s="310">
        <f>ROUND((D926/1000)*G926,2)</f>
        <v>10873.25</v>
      </c>
      <c r="I926" s="263"/>
    </row>
    <row r="927" spans="1:10" ht="13.5" customHeight="1" thickBot="1">
      <c r="A927" s="778" t="s">
        <v>5193</v>
      </c>
      <c r="B927" s="777" t="s">
        <v>3766</v>
      </c>
      <c r="C927" s="2250">
        <v>0.89</v>
      </c>
      <c r="D927" s="1569">
        <v>25000</v>
      </c>
      <c r="E927" s="530">
        <v>41.8</v>
      </c>
      <c r="F927" s="775">
        <f>ROUND(E927*(1-$F$11),2)</f>
        <v>41.8</v>
      </c>
      <c r="G927" s="776">
        <f>'Заказ, cкидки и курсы валют'!$J$23*F927</f>
        <v>480.7</v>
      </c>
      <c r="H927" s="142">
        <f>ROUND((D927/1000)*G927,2)</f>
        <v>12017.5</v>
      </c>
      <c r="I927" s="170"/>
    </row>
    <row r="928" spans="1:10" ht="13.5" customHeight="1" thickBot="1">
      <c r="A928" s="1961"/>
      <c r="B928" s="1342"/>
      <c r="C928" s="2269"/>
      <c r="D928" s="62"/>
      <c r="E928" s="420"/>
      <c r="F928" s="448"/>
      <c r="G928" s="692"/>
      <c r="H928" s="61"/>
      <c r="I928" s="13"/>
    </row>
    <row r="929" spans="1:10" ht="34.5" customHeight="1">
      <c r="A929" s="1927"/>
      <c r="B929" s="1910" t="s">
        <v>2871</v>
      </c>
      <c r="C929" s="1962"/>
      <c r="D929" s="69"/>
      <c r="E929" s="460"/>
      <c r="F929" s="461"/>
      <c r="G929" s="698"/>
      <c r="H929" s="128"/>
      <c r="I929" s="179"/>
    </row>
    <row r="930" spans="1:10" ht="13.5" customHeight="1">
      <c r="A930" s="1920"/>
      <c r="B930" s="1912" t="s">
        <v>1360</v>
      </c>
      <c r="C930" s="1475"/>
      <c r="D930" s="84"/>
      <c r="E930" s="483"/>
      <c r="F930" s="436"/>
      <c r="G930" s="699"/>
      <c r="H930" s="16"/>
      <c r="I930" s="181"/>
    </row>
    <row r="931" spans="1:10" ht="13.5" customHeight="1">
      <c r="A931" s="1920"/>
      <c r="B931" s="1342"/>
      <c r="C931" s="1475"/>
      <c r="D931" s="70"/>
      <c r="E931" s="464"/>
      <c r="F931" s="465"/>
      <c r="G931" s="689"/>
      <c r="H931" s="180"/>
      <c r="I931" s="181"/>
    </row>
    <row r="932" spans="1:10" ht="13.5" customHeight="1">
      <c r="A932" s="1920"/>
      <c r="B932" s="1342"/>
      <c r="C932" s="1475"/>
      <c r="D932" s="70"/>
      <c r="E932" s="464"/>
      <c r="F932" s="465"/>
      <c r="G932" s="689"/>
      <c r="H932" s="180"/>
      <c r="I932" s="181"/>
    </row>
    <row r="933" spans="1:10" ht="44.25" customHeight="1">
      <c r="A933" s="1960"/>
      <c r="B933" s="1471"/>
      <c r="C933" s="1475"/>
      <c r="D933" s="70"/>
      <c r="E933" s="464"/>
      <c r="F933" s="465"/>
      <c r="G933" s="689"/>
      <c r="H933" s="177"/>
      <c r="I933" s="132"/>
    </row>
    <row r="934" spans="1:10" ht="13.5" customHeight="1" thickBot="1">
      <c r="A934" s="1918" t="s">
        <v>6697</v>
      </c>
      <c r="B934" s="1914"/>
      <c r="C934" s="2289"/>
      <c r="D934" s="162"/>
      <c r="E934" s="466"/>
      <c r="F934" s="467"/>
      <c r="G934" s="690"/>
      <c r="H934" s="178"/>
      <c r="I934" s="137"/>
    </row>
    <row r="935" spans="1:10" ht="38.25" customHeight="1">
      <c r="A935" s="1923" t="s">
        <v>1013</v>
      </c>
      <c r="B935" s="2239" t="s">
        <v>1014</v>
      </c>
      <c r="C935" s="2285" t="s">
        <v>665</v>
      </c>
      <c r="D935" s="153" t="s">
        <v>2923</v>
      </c>
      <c r="E935" s="914" t="s">
        <v>10276</v>
      </c>
      <c r="F935" s="479" t="s">
        <v>2578</v>
      </c>
      <c r="G935" s="967" t="s">
        <v>2427</v>
      </c>
      <c r="H935" s="327" t="s">
        <v>493</v>
      </c>
      <c r="I935" s="384" t="s">
        <v>4003</v>
      </c>
      <c r="J935" s="327" t="s">
        <v>11229</v>
      </c>
    </row>
    <row r="936" spans="1:10" ht="13.5" customHeight="1" thickBot="1">
      <c r="A936" s="1924"/>
      <c r="B936" s="2240"/>
      <c r="C936" s="2286" t="s">
        <v>3419</v>
      </c>
      <c r="D936" s="313" t="s">
        <v>2428</v>
      </c>
      <c r="E936" s="470" t="s">
        <v>264</v>
      </c>
      <c r="F936" s="475">
        <f>'Заказ, cкидки и курсы валют'!$I$12</f>
        <v>0</v>
      </c>
      <c r="G936" s="693"/>
      <c r="H936" s="264"/>
      <c r="I936" s="415"/>
      <c r="J936" s="264"/>
    </row>
    <row r="937" spans="1:10" ht="13.5" customHeight="1">
      <c r="A937" s="915" t="s">
        <v>4216</v>
      </c>
      <c r="B937" s="1936" t="s">
        <v>3162</v>
      </c>
      <c r="C937" s="2250">
        <v>0.85</v>
      </c>
      <c r="D937" s="1577">
        <v>2000</v>
      </c>
      <c r="E937" s="1566">
        <f>E926*1.2</f>
        <v>45.384</v>
      </c>
      <c r="F937" s="779">
        <f>ROUND(E937*(1-$F$11),2)</f>
        <v>45.38</v>
      </c>
      <c r="G937" s="780">
        <f>'Заказ, cкидки и курсы валют'!$J$23*F937</f>
        <v>521.87</v>
      </c>
      <c r="H937" s="310">
        <f>ROUND((D937/1000)*G937,2)</f>
        <v>1043.74</v>
      </c>
      <c r="I937" s="263"/>
      <c r="J937" s="96">
        <f>ROUND(IF(H937&lt;'Заказ, cкидки и курсы валют'!$B$39,H937*0.54*100/(100-'Заказ, cкидки и курсы валют'!$C$39),IF(H937&lt;'Заказ, cкидки и курсы валют'!$B$40,H937*0.54*100/(100-'Заказ, cкидки и курсы валют'!$C$40),IF(H937&lt;'Заказ, cкидки и курсы валют'!$B$41,H937*0.54*100/(100-'Заказ, cкидки и курсы валют'!$C$41),IF(H937&lt;'Заказ, cкидки и курсы валют'!$B$42,H937*0.54*100/(100-'Заказ, cкидки и курсы валют'!$C$42),IF(H937&lt;'Заказ, cкидки и курсы валют'!$B$43,H937*0.54*100/(100-'Заказ, cкидки и курсы валют'!$C$43),H937))))),2)</f>
        <v>1043.74</v>
      </c>
    </row>
    <row r="938" spans="1:10" ht="13.5" customHeight="1" thickBot="1">
      <c r="A938" s="778" t="s">
        <v>5194</v>
      </c>
      <c r="B938" s="777" t="s">
        <v>3766</v>
      </c>
      <c r="C938" s="2250">
        <v>0.89</v>
      </c>
      <c r="D938" s="1617">
        <v>2000</v>
      </c>
      <c r="E938" s="1568">
        <f>E927*1.2</f>
        <v>50.16</v>
      </c>
      <c r="F938" s="775">
        <f>ROUND(E938*(1-$F$11),2)</f>
        <v>50.16</v>
      </c>
      <c r="G938" s="776">
        <f>'Заказ, cкидки и курсы валют'!$J$23*F938</f>
        <v>576.83999999999992</v>
      </c>
      <c r="H938" s="142">
        <f>ROUND((D938/1000)*G938,2)</f>
        <v>1153.68</v>
      </c>
      <c r="I938" s="170"/>
      <c r="J938" s="96">
        <f>ROUND(IF(H938&lt;'Заказ, cкидки и курсы валют'!$B$39,H938*0.54*100/(100-'Заказ, cкидки и курсы валют'!$C$39),IF(H938&lt;'Заказ, cкидки и курсы валют'!$B$40,H938*0.54*100/(100-'Заказ, cкидки и курсы валют'!$C$40),IF(H938&lt;'Заказ, cкидки и курсы валют'!$B$41,H938*0.54*100/(100-'Заказ, cкидки и курсы валют'!$C$41),IF(H938&lt;'Заказ, cкидки и курсы валют'!$B$42,H938*0.54*100/(100-'Заказ, cкидки и курсы валют'!$C$42),IF(H938&lt;'Заказ, cкидки и курсы валют'!$B$43,H938*0.54*100/(100-'Заказ, cкидки и курсы валют'!$C$43),H938))))),2)</f>
        <v>1153.68</v>
      </c>
    </row>
    <row r="939" spans="1:10" ht="13.5" customHeight="1" thickBot="1">
      <c r="A939" s="1334"/>
      <c r="B939" s="1342"/>
      <c r="C939" s="2265"/>
      <c r="D939" s="60"/>
      <c r="E939" s="987"/>
      <c r="F939" s="881"/>
      <c r="G939" s="694"/>
      <c r="H939" s="22"/>
      <c r="I939" s="13"/>
    </row>
    <row r="940" spans="1:10" ht="13.5" customHeight="1">
      <c r="A940" s="1927"/>
      <c r="B940" s="1910" t="s">
        <v>2871</v>
      </c>
      <c r="C940" s="1962"/>
      <c r="D940" s="69"/>
      <c r="E940" s="460"/>
      <c r="F940" s="461"/>
      <c r="G940" s="698"/>
      <c r="H940" s="128"/>
      <c r="I940" s="179"/>
    </row>
    <row r="941" spans="1:10" ht="13.5" customHeight="1">
      <c r="A941" s="1920"/>
      <c r="B941" s="1912" t="s">
        <v>1360</v>
      </c>
      <c r="C941" s="1475"/>
      <c r="D941" s="84"/>
      <c r="E941" s="483"/>
      <c r="F941" s="436"/>
      <c r="G941" s="699"/>
      <c r="H941" s="16"/>
      <c r="I941" s="181"/>
    </row>
    <row r="942" spans="1:10" ht="13.5" customHeight="1">
      <c r="A942" s="1920"/>
      <c r="B942" s="1342"/>
      <c r="C942" s="1475"/>
      <c r="D942" s="70"/>
      <c r="E942" s="464"/>
      <c r="F942" s="465"/>
      <c r="G942" s="689"/>
      <c r="H942" s="180"/>
      <c r="I942" s="181"/>
    </row>
    <row r="943" spans="1:10" ht="13.5" customHeight="1">
      <c r="A943" s="1920"/>
      <c r="B943" s="1342"/>
      <c r="C943" s="1475"/>
      <c r="D943" s="70"/>
      <c r="E943" s="464"/>
      <c r="F943" s="465"/>
      <c r="G943" s="689"/>
      <c r="H943" s="180"/>
      <c r="I943" s="181"/>
    </row>
    <row r="944" spans="1:10" ht="13.5" customHeight="1">
      <c r="A944" s="1960"/>
      <c r="B944" s="1471"/>
      <c r="C944" s="1475"/>
      <c r="D944" s="70"/>
      <c r="E944" s="464"/>
      <c r="F944" s="465"/>
      <c r="G944" s="689"/>
      <c r="H944" s="177"/>
      <c r="I944" s="132"/>
    </row>
    <row r="945" spans="1:10" ht="13.5" customHeight="1" thickBot="1">
      <c r="A945" s="1918" t="s">
        <v>6699</v>
      </c>
      <c r="B945" s="1919"/>
      <c r="C945" s="2289"/>
      <c r="D945" s="162"/>
      <c r="E945" s="466"/>
      <c r="F945" s="467"/>
      <c r="G945" s="690"/>
      <c r="H945" s="178"/>
      <c r="I945" s="137"/>
    </row>
    <row r="946" spans="1:10" ht="44.25" customHeight="1">
      <c r="A946" s="1923" t="s">
        <v>1013</v>
      </c>
      <c r="B946" s="2239" t="s">
        <v>1014</v>
      </c>
      <c r="C946" s="2285" t="s">
        <v>665</v>
      </c>
      <c r="D946" s="153" t="s">
        <v>2923</v>
      </c>
      <c r="E946" s="914" t="s">
        <v>10276</v>
      </c>
      <c r="F946" s="479" t="s">
        <v>2578</v>
      </c>
      <c r="G946" s="967" t="s">
        <v>2427</v>
      </c>
      <c r="H946" s="327" t="s">
        <v>493</v>
      </c>
      <c r="I946" s="384" t="s">
        <v>4003</v>
      </c>
      <c r="J946" s="327" t="s">
        <v>11229</v>
      </c>
    </row>
    <row r="947" spans="1:10" ht="15.75" customHeight="1" thickBot="1">
      <c r="A947" s="1924"/>
      <c r="B947" s="2240"/>
      <c r="C947" s="2286" t="s">
        <v>3419</v>
      </c>
      <c r="D947" s="313" t="s">
        <v>2428</v>
      </c>
      <c r="E947" s="470" t="s">
        <v>264</v>
      </c>
      <c r="F947" s="475">
        <f>'Заказ, cкидки и курсы валют'!$I$12</f>
        <v>0</v>
      </c>
      <c r="G947" s="693"/>
      <c r="H947" s="264"/>
      <c r="I947" s="415"/>
      <c r="J947" s="264"/>
    </row>
    <row r="948" spans="1:10" ht="13.5" customHeight="1" thickBot="1">
      <c r="A948" s="915" t="s">
        <v>10117</v>
      </c>
      <c r="B948" s="1936" t="s">
        <v>3162</v>
      </c>
      <c r="C948" s="2250">
        <v>0.85</v>
      </c>
      <c r="D948" s="1577">
        <v>250</v>
      </c>
      <c r="E948" s="1566">
        <f>(E926*2)+(1000/D948*7.5)</f>
        <v>105.64</v>
      </c>
      <c r="F948" s="779">
        <f>ROUND(E948*(1-$F$11),2)</f>
        <v>105.64</v>
      </c>
      <c r="G948" s="780">
        <f>H948/D948*1000</f>
        <v>1548</v>
      </c>
      <c r="H948" s="659">
        <f>ROUND(IF('Заказ, cкидки и курсы валют'!$J$23*E948/1000*D948&lt;387,387,'Заказ, cкидки и курсы валют'!$J$23*E948/1000*D948)*(1-'Заказ, cкидки и курсы валют'!$I$12),2)</f>
        <v>387</v>
      </c>
      <c r="I948" s="263"/>
      <c r="J948" s="2100">
        <f>ROUND(IF(H948&lt;'Заказ, cкидки и курсы валют'!$B$39,H948*0.54*100/(100-'Заказ, cкидки и курсы валют'!$C$39),IF(H948&lt;'Заказ, cкидки и курсы валют'!$B$40,H948*0.54*100/(100-'Заказ, cкидки и курсы валют'!$C$40),IF(H948&lt;'Заказ, cкидки и курсы валют'!$B$41,H948*0.54*100/(100-'Заказ, cкидки и курсы валют'!$C$41),IF(H948&lt;'Заказ, cкидки и курсы валют'!$B$42,H948*0.54*100/(100-'Заказ, cкидки и курсы валют'!$C$42),IF(H948&lt;'Заказ, cкидки и курсы валют'!$B$43,H948*0.54*100/(100-'Заказ, cкидки и курсы валют'!$C$43),H948))))),2)</f>
        <v>464.4</v>
      </c>
    </row>
    <row r="949" spans="1:10" ht="13.5" customHeight="1" thickBot="1">
      <c r="A949" s="778" t="s">
        <v>10118</v>
      </c>
      <c r="B949" s="777" t="s">
        <v>3766</v>
      </c>
      <c r="C949" s="2250">
        <v>0.89</v>
      </c>
      <c r="D949" s="1617">
        <v>200</v>
      </c>
      <c r="E949" s="1568">
        <f>(E927*2)+(1000/D949*7.5)</f>
        <v>121.1</v>
      </c>
      <c r="F949" s="775">
        <f>ROUND(E949*(1-$F$11),2)</f>
        <v>121.1</v>
      </c>
      <c r="G949" s="776">
        <f>H949/D949*1000</f>
        <v>1935</v>
      </c>
      <c r="H949" s="659">
        <f>ROUND(IF('Заказ, cкидки и курсы валют'!$J$23*E949/1000*D949&lt;387,387,'Заказ, cкидки и курсы валют'!$J$23*E949/1000*D949)*(1-'Заказ, cкидки и курсы валют'!$I$12),2)</f>
        <v>387</v>
      </c>
      <c r="I949" s="170"/>
      <c r="J949" s="2100">
        <f>ROUND(IF(H949&lt;'Заказ, cкидки и курсы валют'!$B$39,H949*0.54*100/(100-'Заказ, cкидки и курсы валют'!$C$39),IF(H949&lt;'Заказ, cкидки и курсы валют'!$B$40,H949*0.54*100/(100-'Заказ, cкидки и курсы валют'!$C$40),IF(H949&lt;'Заказ, cкидки и курсы валют'!$B$41,H949*0.54*100/(100-'Заказ, cкидки и курсы валют'!$C$41),IF(H949&lt;'Заказ, cкидки и курсы валют'!$B$42,H949*0.54*100/(100-'Заказ, cкидки и курсы валют'!$C$42),IF(H949&lt;'Заказ, cкидки и курсы валют'!$B$43,H949*0.54*100/(100-'Заказ, cкидки и курсы валют'!$C$43),H949))))),2)</f>
        <v>464.4</v>
      </c>
    </row>
    <row r="950" spans="1:10" ht="13.5" customHeight="1">
      <c r="A950" s="1334"/>
      <c r="B950" s="1342"/>
      <c r="C950" s="2265"/>
      <c r="D950" s="60"/>
      <c r="E950" s="987"/>
      <c r="F950" s="881"/>
      <c r="G950" s="694"/>
      <c r="H950" s="22"/>
      <c r="I950" s="13"/>
    </row>
    <row r="951" spans="1:10" ht="13.5" customHeight="1" thickBot="1">
      <c r="A951" s="1961"/>
      <c r="B951" s="1342"/>
      <c r="C951" s="2269"/>
      <c r="D951" s="62"/>
      <c r="E951" s="420"/>
      <c r="F951" s="448"/>
      <c r="G951" s="692"/>
      <c r="H951" s="61"/>
      <c r="I951" s="13"/>
    </row>
    <row r="952" spans="1:10" ht="13.5" customHeight="1">
      <c r="A952" s="1927"/>
      <c r="B952" s="1910" t="s">
        <v>2871</v>
      </c>
      <c r="C952" s="1962"/>
      <c r="D952" s="69"/>
      <c r="E952" s="460"/>
      <c r="F952" s="461"/>
      <c r="G952" s="698"/>
      <c r="H952" s="128"/>
      <c r="I952" s="179"/>
    </row>
    <row r="953" spans="1:10" ht="13.5" customHeight="1">
      <c r="A953" s="1920"/>
      <c r="B953" s="1912" t="s">
        <v>1361</v>
      </c>
      <c r="C953" s="1475"/>
      <c r="D953" s="84"/>
      <c r="E953" s="483"/>
      <c r="F953" s="436"/>
      <c r="G953" s="699"/>
      <c r="H953" s="16"/>
      <c r="I953" s="181"/>
    </row>
    <row r="954" spans="1:10" ht="13.5" customHeight="1">
      <c r="A954" s="1920"/>
      <c r="B954" s="1342"/>
      <c r="C954" s="1475"/>
      <c r="D954" s="70"/>
      <c r="E954" s="464"/>
      <c r="F954" s="465"/>
      <c r="G954" s="689"/>
      <c r="H954" s="180"/>
      <c r="I954" s="181"/>
    </row>
    <row r="955" spans="1:10" ht="13.5" customHeight="1">
      <c r="A955" s="1920"/>
      <c r="B955" s="1342"/>
      <c r="C955" s="1475"/>
      <c r="D955" s="70"/>
      <c r="E955" s="464"/>
      <c r="F955" s="465"/>
      <c r="G955" s="689"/>
      <c r="H955" s="180"/>
      <c r="I955" s="181"/>
    </row>
    <row r="956" spans="1:10" ht="13.5" customHeight="1">
      <c r="A956" s="1960"/>
      <c r="B956" s="1471"/>
      <c r="C956" s="1475"/>
      <c r="D956" s="70"/>
      <c r="E956" s="464"/>
      <c r="F956" s="465"/>
      <c r="G956" s="689"/>
      <c r="H956" s="177"/>
      <c r="I956" s="132"/>
    </row>
    <row r="957" spans="1:10" ht="13.5" customHeight="1" thickBot="1">
      <c r="A957" s="1913" t="s">
        <v>6698</v>
      </c>
      <c r="B957" s="1931"/>
      <c r="C957" s="1931"/>
      <c r="D957" s="72"/>
      <c r="E957" s="466"/>
      <c r="F957" s="467"/>
      <c r="G957" s="690"/>
      <c r="H957" s="178"/>
      <c r="I957" s="137"/>
    </row>
    <row r="958" spans="1:10" ht="42" customHeight="1">
      <c r="A958" s="1923" t="s">
        <v>1013</v>
      </c>
      <c r="B958" s="2239" t="s">
        <v>1014</v>
      </c>
      <c r="C958" s="2285" t="s">
        <v>665</v>
      </c>
      <c r="D958" s="153" t="s">
        <v>2923</v>
      </c>
      <c r="E958" s="914" t="s">
        <v>10276</v>
      </c>
      <c r="F958" s="479" t="s">
        <v>2578</v>
      </c>
      <c r="G958" s="967" t="s">
        <v>2427</v>
      </c>
      <c r="H958" s="327" t="s">
        <v>493</v>
      </c>
      <c r="I958" s="384" t="s">
        <v>4003</v>
      </c>
    </row>
    <row r="959" spans="1:10" ht="13.5" customHeight="1" thickBot="1">
      <c r="A959" s="1924"/>
      <c r="B959" s="2240"/>
      <c r="C959" s="2286" t="s">
        <v>3419</v>
      </c>
      <c r="D959" s="313" t="s">
        <v>2428</v>
      </c>
      <c r="E959" s="470" t="s">
        <v>264</v>
      </c>
      <c r="F959" s="475">
        <f>'Заказ, cкидки и курсы валют'!$I$12</f>
        <v>0</v>
      </c>
      <c r="G959" s="693"/>
      <c r="H959" s="264"/>
      <c r="I959" s="415"/>
    </row>
    <row r="960" spans="1:10" ht="14.15" customHeight="1">
      <c r="A960" s="915" t="s">
        <v>4217</v>
      </c>
      <c r="B960" s="1936" t="s">
        <v>3162</v>
      </c>
      <c r="C960" s="2250">
        <v>0.85</v>
      </c>
      <c r="D960" s="1619">
        <v>25000</v>
      </c>
      <c r="E960" s="530">
        <v>38.14</v>
      </c>
      <c r="F960" s="779">
        <f>ROUND(E960*(1-$F$11),2)</f>
        <v>38.14</v>
      </c>
      <c r="G960" s="780">
        <f>'Заказ, cкидки и курсы валют'!$J$23*F960</f>
        <v>438.61</v>
      </c>
      <c r="H960" s="310">
        <f>ROUND((D960/1000)*G960,2)</f>
        <v>10965.25</v>
      </c>
      <c r="I960" s="263"/>
    </row>
    <row r="961" spans="1:10" ht="14.15" customHeight="1" thickBot="1">
      <c r="A961" s="778" t="s">
        <v>5195</v>
      </c>
      <c r="B961" s="777" t="s">
        <v>3766</v>
      </c>
      <c r="C961" s="2250">
        <v>0.88</v>
      </c>
      <c r="D961" s="1569">
        <v>25000</v>
      </c>
      <c r="E961" s="530">
        <v>40.76</v>
      </c>
      <c r="F961" s="775">
        <f>ROUND(E961*(1-$F$11),2)</f>
        <v>40.76</v>
      </c>
      <c r="G961" s="776">
        <f>'Заказ, cкидки и курсы валют'!$J$23*F961</f>
        <v>468.73999999999995</v>
      </c>
      <c r="H961" s="142">
        <f>ROUND((D961/1000)*G961,2)</f>
        <v>11718.5</v>
      </c>
      <c r="I961" s="170"/>
    </row>
    <row r="962" spans="1:10" ht="13.5" customHeight="1" thickBot="1">
      <c r="A962" s="1961"/>
      <c r="B962" s="1342"/>
      <c r="C962" s="2269"/>
      <c r="D962" s="62"/>
      <c r="E962" s="420"/>
      <c r="F962" s="448"/>
      <c r="G962" s="692"/>
      <c r="H962" s="61"/>
      <c r="I962" s="13"/>
    </row>
    <row r="963" spans="1:10" ht="13.5" customHeight="1">
      <c r="A963" s="1927"/>
      <c r="B963" s="1910" t="s">
        <v>2871</v>
      </c>
      <c r="C963" s="1962"/>
      <c r="D963" s="69"/>
      <c r="E963" s="460"/>
      <c r="F963" s="461"/>
      <c r="G963" s="698"/>
      <c r="H963" s="128"/>
      <c r="I963" s="179"/>
    </row>
    <row r="964" spans="1:10" ht="13.5" customHeight="1">
      <c r="A964" s="1920"/>
      <c r="B964" s="1912" t="s">
        <v>1361</v>
      </c>
      <c r="C964" s="1475"/>
      <c r="D964" s="84"/>
      <c r="E964" s="483"/>
      <c r="F964" s="436"/>
      <c r="G964" s="699"/>
      <c r="H964" s="16"/>
      <c r="I964" s="181"/>
    </row>
    <row r="965" spans="1:10" ht="13.5" customHeight="1">
      <c r="A965" s="1920"/>
      <c r="B965" s="1342"/>
      <c r="C965" s="1475"/>
      <c r="D965" s="70"/>
      <c r="E965" s="464"/>
      <c r="F965" s="465"/>
      <c r="G965" s="689"/>
      <c r="H965" s="180"/>
      <c r="I965" s="181"/>
    </row>
    <row r="966" spans="1:10" ht="13.5" customHeight="1">
      <c r="A966" s="1920"/>
      <c r="B966" s="1342"/>
      <c r="C966" s="1475"/>
      <c r="D966" s="70"/>
      <c r="E966" s="464"/>
      <c r="F966" s="465"/>
      <c r="G966" s="689"/>
      <c r="H966" s="180"/>
      <c r="I966" s="181"/>
    </row>
    <row r="967" spans="1:10" ht="13.5" customHeight="1">
      <c r="A967" s="1960"/>
      <c r="B967" s="1471"/>
      <c r="C967" s="1475"/>
      <c r="D967" s="70"/>
      <c r="E967" s="464"/>
      <c r="F967" s="465"/>
      <c r="G967" s="689"/>
      <c r="H967" s="177"/>
      <c r="I967" s="132"/>
    </row>
    <row r="968" spans="1:10" ht="16" thickBot="1">
      <c r="A968" s="1918" t="s">
        <v>6697</v>
      </c>
      <c r="B968" s="1919"/>
      <c r="C968" s="2289"/>
      <c r="D968" s="162"/>
      <c r="E968" s="466"/>
      <c r="F968" s="467"/>
      <c r="G968" s="690"/>
      <c r="H968" s="178"/>
      <c r="I968" s="137"/>
    </row>
    <row r="969" spans="1:10" ht="40">
      <c r="A969" s="1923" t="s">
        <v>1013</v>
      </c>
      <c r="B969" s="2239" t="s">
        <v>1014</v>
      </c>
      <c r="C969" s="2285" t="s">
        <v>665</v>
      </c>
      <c r="D969" s="153" t="s">
        <v>2923</v>
      </c>
      <c r="E969" s="914" t="s">
        <v>10276</v>
      </c>
      <c r="F969" s="479" t="s">
        <v>2578</v>
      </c>
      <c r="G969" s="967" t="s">
        <v>2427</v>
      </c>
      <c r="H969" s="327" t="s">
        <v>493</v>
      </c>
      <c r="I969" s="384" t="s">
        <v>4003</v>
      </c>
      <c r="J969" s="327" t="s">
        <v>11229</v>
      </c>
    </row>
    <row r="970" spans="1:10" ht="13.5" thickBot="1">
      <c r="A970" s="1924"/>
      <c r="B970" s="2240"/>
      <c r="C970" s="2286" t="s">
        <v>3419</v>
      </c>
      <c r="D970" s="313" t="s">
        <v>2428</v>
      </c>
      <c r="E970" s="470" t="s">
        <v>264</v>
      </c>
      <c r="F970" s="475">
        <f>'Заказ, cкидки и курсы валют'!$I$12</f>
        <v>0</v>
      </c>
      <c r="G970" s="693"/>
      <c r="H970" s="264"/>
      <c r="I970" s="415"/>
      <c r="J970" s="264"/>
    </row>
    <row r="971" spans="1:10">
      <c r="A971" s="915" t="s">
        <v>1816</v>
      </c>
      <c r="B971" s="1936" t="s">
        <v>3162</v>
      </c>
      <c r="C971" s="2250">
        <v>0.85</v>
      </c>
      <c r="D971" s="1577">
        <v>2000</v>
      </c>
      <c r="E971" s="1566">
        <f>E960*1.2</f>
        <v>45.768000000000001</v>
      </c>
      <c r="F971" s="779">
        <f>ROUND(E971*(1-$F$11),2)</f>
        <v>45.77</v>
      </c>
      <c r="G971" s="780">
        <f>'Заказ, cкидки и курсы валют'!$J$23*F971</f>
        <v>526.35500000000002</v>
      </c>
      <c r="H971" s="310">
        <f>ROUND((D971/1000)*G971,2)</f>
        <v>1052.71</v>
      </c>
      <c r="I971" s="263"/>
      <c r="J971" s="96">
        <f>ROUND(IF(H971&lt;'Заказ, cкидки и курсы валют'!$B$39,H971*0.54*100/(100-'Заказ, cкидки и курсы валют'!$C$39),IF(H971&lt;'Заказ, cкидки и курсы валют'!$B$40,H971*0.54*100/(100-'Заказ, cкидки и курсы валют'!$C$40),IF(H971&lt;'Заказ, cкидки и курсы валют'!$B$41,H971*0.54*100/(100-'Заказ, cкидки и курсы валют'!$C$41),IF(H971&lt;'Заказ, cкидки и курсы валют'!$B$42,H971*0.54*100/(100-'Заказ, cкидки и курсы валют'!$C$42),IF(H971&lt;'Заказ, cкидки и курсы валют'!$B$43,H971*0.54*100/(100-'Заказ, cкидки и курсы валют'!$C$43),H971))))),2)</f>
        <v>1052.71</v>
      </c>
    </row>
    <row r="972" spans="1:10" ht="13.5" thickBot="1">
      <c r="A972" s="778" t="s">
        <v>5198</v>
      </c>
      <c r="B972" s="777" t="s">
        <v>3766</v>
      </c>
      <c r="C972" s="2250">
        <v>0.88</v>
      </c>
      <c r="D972" s="1617">
        <v>2000</v>
      </c>
      <c r="E972" s="1568">
        <f>E961*1.2</f>
        <v>48.911999999999999</v>
      </c>
      <c r="F972" s="775">
        <f>ROUND(E972*(1-$F$11),2)</f>
        <v>48.91</v>
      </c>
      <c r="G972" s="776">
        <f>'Заказ, cкидки и курсы валют'!$J$23*F972</f>
        <v>562.46499999999992</v>
      </c>
      <c r="H972" s="142">
        <f>ROUND((D972/1000)*G972,2)</f>
        <v>1124.93</v>
      </c>
      <c r="I972" s="170"/>
      <c r="J972" s="96">
        <f>ROUND(IF(H972&lt;'Заказ, cкидки и курсы валют'!$B$39,H972*0.54*100/(100-'Заказ, cкидки и курсы валют'!$C$39),IF(H972&lt;'Заказ, cкидки и курсы валют'!$B$40,H972*0.54*100/(100-'Заказ, cкидки и курсы валют'!$C$40),IF(H972&lt;'Заказ, cкидки и курсы валют'!$B$41,H972*0.54*100/(100-'Заказ, cкидки и курсы валют'!$C$41),IF(H972&lt;'Заказ, cкидки и курсы валют'!$B$42,H972*0.54*100/(100-'Заказ, cкидки и курсы валют'!$C$42),IF(H972&lt;'Заказ, cкидки и курсы валют'!$B$43,H972*0.54*100/(100-'Заказ, cкидки и курсы валют'!$C$43),H972))))),2)</f>
        <v>1124.93</v>
      </c>
    </row>
    <row r="973" spans="1:10" ht="13.5" thickBot="1">
      <c r="A973" s="1334"/>
      <c r="B973" s="1342"/>
      <c r="C973" s="2265"/>
      <c r="D973" s="60"/>
      <c r="E973" s="987"/>
      <c r="F973" s="881"/>
      <c r="G973" s="694"/>
      <c r="H973" s="22"/>
      <c r="I973" s="13"/>
    </row>
    <row r="974" spans="1:10" ht="18">
      <c r="A974" s="1927"/>
      <c r="B974" s="1910" t="s">
        <v>2871</v>
      </c>
      <c r="C974" s="1962"/>
      <c r="D974" s="69"/>
      <c r="E974" s="460"/>
      <c r="F974" s="461"/>
      <c r="G974" s="698"/>
      <c r="H974" s="128"/>
      <c r="I974" s="179"/>
    </row>
    <row r="975" spans="1:10" ht="18">
      <c r="A975" s="1920"/>
      <c r="B975" s="1912" t="s">
        <v>1361</v>
      </c>
      <c r="C975" s="1475"/>
      <c r="D975" s="84"/>
      <c r="E975" s="483"/>
      <c r="F975" s="436"/>
      <c r="G975" s="699"/>
      <c r="H975" s="16"/>
      <c r="I975" s="181"/>
    </row>
    <row r="976" spans="1:10">
      <c r="A976" s="1920"/>
      <c r="B976" s="1342"/>
      <c r="C976" s="1475"/>
      <c r="D976" s="70"/>
      <c r="E976" s="464"/>
      <c r="F976" s="465"/>
      <c r="G976" s="689"/>
      <c r="H976" s="180"/>
      <c r="I976" s="181"/>
    </row>
    <row r="977" spans="1:10" ht="13.5" customHeight="1">
      <c r="A977" s="1920"/>
      <c r="B977" s="1342"/>
      <c r="C977" s="1475"/>
      <c r="D977" s="70"/>
      <c r="E977" s="464"/>
      <c r="F977" s="465"/>
      <c r="G977" s="689"/>
      <c r="H977" s="180"/>
      <c r="I977" s="181"/>
    </row>
    <row r="978" spans="1:10" ht="29.25" customHeight="1">
      <c r="A978" s="1960"/>
      <c r="B978" s="1471"/>
      <c r="C978" s="1475"/>
      <c r="D978" s="70"/>
      <c r="E978" s="464"/>
      <c r="F978" s="465"/>
      <c r="G978" s="689"/>
      <c r="H978" s="177"/>
      <c r="I978" s="132"/>
    </row>
    <row r="979" spans="1:10" ht="17.25" customHeight="1" thickBot="1">
      <c r="A979" s="1918" t="s">
        <v>6699</v>
      </c>
      <c r="B979" s="1919"/>
      <c r="C979" s="2289"/>
      <c r="D979" s="162"/>
      <c r="E979" s="466"/>
      <c r="F979" s="467"/>
      <c r="G979" s="690"/>
      <c r="H979" s="178"/>
      <c r="I979" s="137"/>
    </row>
    <row r="980" spans="1:10" ht="32.25" customHeight="1">
      <c r="A980" s="1923" t="s">
        <v>1013</v>
      </c>
      <c r="B980" s="2239" t="s">
        <v>1014</v>
      </c>
      <c r="C980" s="2285" t="s">
        <v>665</v>
      </c>
      <c r="D980" s="153" t="s">
        <v>2923</v>
      </c>
      <c r="E980" s="914" t="s">
        <v>10276</v>
      </c>
      <c r="F980" s="479" t="s">
        <v>2578</v>
      </c>
      <c r="G980" s="967" t="s">
        <v>2427</v>
      </c>
      <c r="H980" s="327" t="s">
        <v>493</v>
      </c>
      <c r="I980" s="384" t="s">
        <v>4003</v>
      </c>
      <c r="J980" s="327" t="s">
        <v>11229</v>
      </c>
    </row>
    <row r="981" spans="1:10" ht="13.5" customHeight="1" thickBot="1">
      <c r="A981" s="1924"/>
      <c r="B981" s="2240"/>
      <c r="C981" s="2286" t="s">
        <v>3419</v>
      </c>
      <c r="D981" s="313" t="s">
        <v>2428</v>
      </c>
      <c r="E981" s="470" t="s">
        <v>264</v>
      </c>
      <c r="F981" s="475">
        <f>'Заказ, cкидки и курсы валют'!$I$12</f>
        <v>0</v>
      </c>
      <c r="G981" s="693"/>
      <c r="H981" s="264"/>
      <c r="I981" s="415"/>
      <c r="J981" s="264"/>
    </row>
    <row r="982" spans="1:10" ht="13.5" customHeight="1" thickBot="1">
      <c r="A982" s="915" t="s">
        <v>10119</v>
      </c>
      <c r="B982" s="1936" t="s">
        <v>3162</v>
      </c>
      <c r="C982" s="2250">
        <v>0.85</v>
      </c>
      <c r="D982" s="1577">
        <v>250</v>
      </c>
      <c r="E982" s="1566">
        <f>(E960*2)+(1000/D982*7.5)</f>
        <v>106.28</v>
      </c>
      <c r="F982" s="779">
        <f>ROUND(E982*(1-$F$11),2)</f>
        <v>106.28</v>
      </c>
      <c r="G982" s="780">
        <f>'Заказ, cкидки и курсы валют'!$J$23*F982</f>
        <v>1222.22</v>
      </c>
      <c r="H982" s="659">
        <f>ROUND(IF('Заказ, cкидки и курсы валют'!$J$23*E982/1000*D982&lt;387,387,'Заказ, cкидки и курсы валют'!$J$23*E982/1000*D982)*(1-'Заказ, cкидки и курсы валют'!$I$12),2)</f>
        <v>387</v>
      </c>
      <c r="I982" s="263"/>
      <c r="J982" s="96">
        <f>ROUND(IF(H982&lt;'Заказ, cкидки и курсы валют'!$B$39,H982*0.54*100/(100-'Заказ, cкидки и курсы валют'!$C$39),IF(H982&lt;'Заказ, cкидки и курсы валют'!$B$40,H982*0.54*100/(100-'Заказ, cкидки и курсы валют'!$C$40),IF(H982&lt;'Заказ, cкидки и курсы валют'!$B$41,H982*0.54*100/(100-'Заказ, cкидки и курсы валют'!$C$41),IF(H982&lt;'Заказ, cкидки и курсы валют'!$B$42,H982*0.54*100/(100-'Заказ, cкидки и курсы валют'!$C$42),IF(H982&lt;'Заказ, cкидки и курсы валют'!$B$43,H982*0.54*100/(100-'Заказ, cкидки и курсы валют'!$C$43),H982))))),2)</f>
        <v>464.4</v>
      </c>
    </row>
    <row r="983" spans="1:10" ht="13.5" customHeight="1" thickBot="1">
      <c r="A983" s="778" t="s">
        <v>10120</v>
      </c>
      <c r="B983" s="777" t="s">
        <v>3766</v>
      </c>
      <c r="C983" s="2250">
        <v>0.88</v>
      </c>
      <c r="D983" s="1617">
        <v>200</v>
      </c>
      <c r="E983" s="1566">
        <f>(E961*2)+(1000/D983*7.5)</f>
        <v>119.02</v>
      </c>
      <c r="F983" s="775">
        <f>ROUND(E983*(1-$F$11),2)</f>
        <v>119.02</v>
      </c>
      <c r="G983" s="776">
        <f>'Заказ, cкидки и курсы валют'!$J$23*F983</f>
        <v>1368.73</v>
      </c>
      <c r="H983" s="659">
        <f>ROUND(IF('Заказ, cкидки и курсы валют'!$J$23*E983/1000*D983&lt;387,387,'Заказ, cкидки и курсы валют'!$J$23*E983/1000*D983)*(1-'Заказ, cкидки и курсы валют'!$I$12),2)</f>
        <v>387</v>
      </c>
      <c r="I983" s="170"/>
      <c r="J983" s="96">
        <f>ROUND(IF(H983&lt;'Заказ, cкидки и курсы валют'!$B$39,H983*0.54*100/(100-'Заказ, cкидки и курсы валют'!$C$39),IF(H983&lt;'Заказ, cкидки и курсы валют'!$B$40,H983*0.54*100/(100-'Заказ, cкидки и курсы валют'!$C$40),IF(H983&lt;'Заказ, cкидки и курсы валют'!$B$41,H983*0.54*100/(100-'Заказ, cкидки и курсы валют'!$C$41),IF(H983&lt;'Заказ, cкидки и курсы валют'!$B$42,H983*0.54*100/(100-'Заказ, cкидки и курсы валют'!$C$42),IF(H983&lt;'Заказ, cкидки и курсы валют'!$B$43,H983*0.54*100/(100-'Заказ, cкидки и курсы валют'!$C$43),H983))))),2)</f>
        <v>464.4</v>
      </c>
    </row>
    <row r="984" spans="1:10" ht="13.5" customHeight="1">
      <c r="A984" s="1334"/>
      <c r="B984" s="1342"/>
      <c r="C984" s="2265"/>
      <c r="D984" s="60"/>
      <c r="E984" s="987"/>
      <c r="F984" s="881"/>
      <c r="G984" s="694"/>
      <c r="H984" s="22"/>
      <c r="I984" s="13"/>
    </row>
    <row r="985" spans="1:10" ht="13.5" customHeight="1" thickBot="1">
      <c r="A985" s="1961"/>
      <c r="B985" s="1342"/>
      <c r="C985" s="2269"/>
      <c r="D985" s="62"/>
      <c r="E985" s="420"/>
      <c r="F985" s="448"/>
      <c r="G985" s="692"/>
      <c r="H985" s="61"/>
      <c r="I985" s="13"/>
    </row>
    <row r="986" spans="1:10" ht="13.5" customHeight="1">
      <c r="A986" s="1934"/>
      <c r="B986" s="1910" t="s">
        <v>2872</v>
      </c>
      <c r="C986" s="1962"/>
      <c r="D986" s="69"/>
      <c r="E986" s="460"/>
      <c r="F986" s="461"/>
      <c r="G986" s="688"/>
      <c r="H986" s="128"/>
      <c r="I986" s="68"/>
    </row>
    <row r="987" spans="1:10" ht="13.5" customHeight="1">
      <c r="A987" s="1935"/>
      <c r="B987" s="1912" t="s">
        <v>1362</v>
      </c>
      <c r="C987" s="1475"/>
      <c r="D987" s="131"/>
      <c r="E987" s="462"/>
      <c r="F987" s="426"/>
      <c r="G987" s="266"/>
      <c r="H987" s="16"/>
      <c r="I987" s="132"/>
    </row>
    <row r="988" spans="1:10" ht="13.5" customHeight="1">
      <c r="A988" s="1935"/>
      <c r="B988" s="1475"/>
      <c r="C988" s="1475"/>
      <c r="D988" s="70"/>
      <c r="E988" s="464"/>
      <c r="F988" s="465"/>
      <c r="G988" s="689"/>
      <c r="H988" s="177"/>
      <c r="I988" s="132"/>
    </row>
    <row r="989" spans="1:10" ht="13.5" customHeight="1">
      <c r="A989" s="1935"/>
      <c r="B989" s="1475"/>
      <c r="C989" s="1475"/>
      <c r="D989" s="70"/>
      <c r="E989" s="464"/>
      <c r="F989" s="465"/>
      <c r="G989" s="689"/>
      <c r="H989" s="177"/>
      <c r="I989" s="132"/>
    </row>
    <row r="990" spans="1:10" ht="13.5" customHeight="1">
      <c r="A990" s="1935"/>
      <c r="B990" s="1475"/>
      <c r="C990" s="1475"/>
      <c r="D990" s="70"/>
      <c r="E990" s="464"/>
      <c r="F990" s="465"/>
      <c r="G990" s="689"/>
      <c r="H990" s="177"/>
      <c r="I990" s="132"/>
    </row>
    <row r="991" spans="1:10" ht="13.5" customHeight="1" thickBot="1">
      <c r="A991" s="1913" t="s">
        <v>6698</v>
      </c>
      <c r="B991" s="1931"/>
      <c r="C991" s="1931"/>
      <c r="D991" s="72"/>
      <c r="E991" s="466"/>
      <c r="F991" s="467"/>
      <c r="G991" s="690"/>
      <c r="H991" s="178"/>
      <c r="I991" s="137"/>
    </row>
    <row r="992" spans="1:10" ht="42" customHeight="1">
      <c r="A992" s="1519" t="s">
        <v>1013</v>
      </c>
      <c r="B992" s="1520" t="s">
        <v>1014</v>
      </c>
      <c r="C992" s="2286" t="s">
        <v>665</v>
      </c>
      <c r="D992" s="158" t="s">
        <v>2923</v>
      </c>
      <c r="E992" s="914" t="s">
        <v>10276</v>
      </c>
      <c r="F992" s="469" t="s">
        <v>2578</v>
      </c>
      <c r="G992" s="693" t="s">
        <v>2427</v>
      </c>
      <c r="H992" s="264" t="s">
        <v>493</v>
      </c>
      <c r="I992" s="160" t="s">
        <v>4003</v>
      </c>
    </row>
    <row r="993" spans="1:10" ht="13.5" customHeight="1" thickBot="1">
      <c r="A993" s="1519"/>
      <c r="B993" s="1680"/>
      <c r="C993" s="2286" t="s">
        <v>3419</v>
      </c>
      <c r="D993" s="313" t="s">
        <v>2428</v>
      </c>
      <c r="E993" s="470" t="s">
        <v>264</v>
      </c>
      <c r="F993" s="475">
        <f>'Заказ, cкидки и курсы валют'!$I$12</f>
        <v>0</v>
      </c>
      <c r="G993" s="764"/>
      <c r="H993" s="358"/>
      <c r="I993" s="252"/>
    </row>
    <row r="994" spans="1:10" ht="14.15" customHeight="1">
      <c r="A994" s="915" t="s">
        <v>1817</v>
      </c>
      <c r="B994" s="800" t="s">
        <v>129</v>
      </c>
      <c r="C994" s="2306">
        <v>0.96</v>
      </c>
      <c r="D994" s="1621">
        <v>25000</v>
      </c>
      <c r="E994" s="530">
        <v>31.99</v>
      </c>
      <c r="F994" s="779">
        <f>ROUND(E994*(1-$F$11),2)</f>
        <v>31.99</v>
      </c>
      <c r="G994" s="780">
        <f>'Заказ, cкидки и курсы валют'!$J$23*F994</f>
        <v>367.88499999999999</v>
      </c>
      <c r="H994" s="310">
        <f>ROUND((D994/1000)*G994,2)</f>
        <v>9197.1299999999992</v>
      </c>
      <c r="I994" s="263"/>
    </row>
    <row r="995" spans="1:10" ht="14.15" customHeight="1">
      <c r="A995" s="398" t="s">
        <v>1818</v>
      </c>
      <c r="B995" s="399" t="s">
        <v>130</v>
      </c>
      <c r="C995" s="2287">
        <v>1.22</v>
      </c>
      <c r="D995" s="37">
        <v>16000</v>
      </c>
      <c r="E995" s="530">
        <v>40.659999999999997</v>
      </c>
      <c r="F995" s="471">
        <f t="shared" ref="F995:F998" si="96">ROUND(E995*(1-$F$11),2)</f>
        <v>40.659999999999997</v>
      </c>
      <c r="G995" s="691">
        <f>'Заказ, cкидки и курсы валют'!$J$23*F995</f>
        <v>467.59</v>
      </c>
      <c r="H995" s="96">
        <f t="shared" ref="H995:H998" si="97">ROUND((D995/1000)*G995,2)</f>
        <v>7481.44</v>
      </c>
      <c r="I995" s="168"/>
    </row>
    <row r="996" spans="1:10" ht="14.15" customHeight="1">
      <c r="A996" s="398" t="s">
        <v>1819</v>
      </c>
      <c r="B996" s="399" t="s">
        <v>131</v>
      </c>
      <c r="C996" s="2287">
        <v>1.52</v>
      </c>
      <c r="D996" s="37">
        <v>12000</v>
      </c>
      <c r="E996" s="530">
        <v>47.85</v>
      </c>
      <c r="F996" s="471">
        <f t="shared" si="96"/>
        <v>47.85</v>
      </c>
      <c r="G996" s="691">
        <f>'Заказ, cкидки и курсы валют'!$J$23*F996</f>
        <v>550.27499999999998</v>
      </c>
      <c r="H996" s="96">
        <f t="shared" si="97"/>
        <v>6603.3</v>
      </c>
      <c r="I996" s="168"/>
    </row>
    <row r="997" spans="1:10" ht="14.15" customHeight="1">
      <c r="A997" s="398" t="s">
        <v>1820</v>
      </c>
      <c r="B997" s="399" t="s">
        <v>75</v>
      </c>
      <c r="C997" s="2287">
        <v>1.6</v>
      </c>
      <c r="D997" s="37">
        <v>10000</v>
      </c>
      <c r="E997" s="530">
        <v>54.86</v>
      </c>
      <c r="F997" s="471">
        <f t="shared" si="96"/>
        <v>54.86</v>
      </c>
      <c r="G997" s="691">
        <f>'Заказ, cкидки и курсы валют'!$J$23*F997</f>
        <v>630.89</v>
      </c>
      <c r="H997" s="96">
        <f t="shared" si="97"/>
        <v>6308.9</v>
      </c>
      <c r="I997" s="168"/>
    </row>
    <row r="998" spans="1:10" ht="14.15" customHeight="1" thickBot="1">
      <c r="A998" s="778" t="s">
        <v>1821</v>
      </c>
      <c r="B998" s="777" t="s">
        <v>132</v>
      </c>
      <c r="C998" s="2250">
        <v>2.06</v>
      </c>
      <c r="D998" s="173">
        <v>6500</v>
      </c>
      <c r="E998" s="530">
        <v>70.78</v>
      </c>
      <c r="F998" s="775">
        <f t="shared" si="96"/>
        <v>70.78</v>
      </c>
      <c r="G998" s="776">
        <f>'Заказ, cкидки и курсы валют'!$J$23*F998</f>
        <v>813.97</v>
      </c>
      <c r="H998" s="142">
        <f t="shared" si="97"/>
        <v>5290.81</v>
      </c>
      <c r="I998" s="170"/>
    </row>
    <row r="999" spans="1:10" ht="13.5" customHeight="1" thickBot="1">
      <c r="A999" s="1916"/>
      <c r="B999" s="1342"/>
      <c r="C999" s="2270"/>
      <c r="D999" s="43"/>
      <c r="E999" s="420"/>
      <c r="F999" s="448"/>
      <c r="G999" s="692"/>
      <c r="H999" s="61"/>
      <c r="I999" s="13"/>
    </row>
    <row r="1000" spans="1:10" ht="13.5" customHeight="1">
      <c r="A1000" s="1934"/>
      <c r="B1000" s="1910" t="s">
        <v>2872</v>
      </c>
      <c r="C1000" s="1962"/>
      <c r="D1000" s="69"/>
      <c r="E1000" s="460"/>
      <c r="F1000" s="461"/>
      <c r="G1000" s="688"/>
      <c r="H1000" s="128"/>
      <c r="I1000" s="68"/>
    </row>
    <row r="1001" spans="1:10" ht="13.5" customHeight="1">
      <c r="A1001" s="1935"/>
      <c r="B1001" s="1912" t="s">
        <v>1362</v>
      </c>
      <c r="C1001" s="1475"/>
      <c r="D1001" s="131"/>
      <c r="E1001" s="462"/>
      <c r="F1001" s="426"/>
      <c r="G1001" s="266"/>
      <c r="H1001" s="16"/>
      <c r="I1001" s="132"/>
    </row>
    <row r="1002" spans="1:10" ht="12" customHeight="1">
      <c r="A1002" s="1935"/>
      <c r="B1002" s="1475"/>
      <c r="C1002" s="1475"/>
      <c r="D1002" s="70"/>
      <c r="E1002" s="464"/>
      <c r="F1002" s="465"/>
      <c r="G1002" s="689"/>
      <c r="H1002" s="177"/>
      <c r="I1002" s="132"/>
    </row>
    <row r="1003" spans="1:10" ht="13.5" customHeight="1">
      <c r="A1003" s="1935"/>
      <c r="B1003" s="1475"/>
      <c r="C1003" s="1475"/>
      <c r="D1003" s="70"/>
      <c r="E1003" s="464"/>
      <c r="F1003" s="465"/>
      <c r="G1003" s="689"/>
      <c r="H1003" s="177"/>
      <c r="I1003" s="132"/>
    </row>
    <row r="1004" spans="1:10" ht="13.5" customHeight="1">
      <c r="A1004" s="1935"/>
      <c r="B1004" s="1475"/>
      <c r="C1004" s="1475"/>
      <c r="D1004" s="70"/>
      <c r="E1004" s="464"/>
      <c r="F1004" s="465"/>
      <c r="G1004" s="689"/>
      <c r="H1004" s="177"/>
      <c r="I1004" s="132"/>
    </row>
    <row r="1005" spans="1:10" ht="13.5" customHeight="1" thickBot="1">
      <c r="A1005" s="1918" t="s">
        <v>6697</v>
      </c>
      <c r="B1005" s="1914"/>
      <c r="C1005" s="2289"/>
      <c r="D1005" s="162"/>
      <c r="E1005" s="466"/>
      <c r="F1005" s="467"/>
      <c r="G1005" s="690"/>
      <c r="H1005" s="178"/>
      <c r="I1005" s="137"/>
    </row>
    <row r="1006" spans="1:10" ht="42.75" customHeight="1">
      <c r="A1006" s="1519" t="s">
        <v>1013</v>
      </c>
      <c r="B1006" s="1520" t="s">
        <v>1014</v>
      </c>
      <c r="C1006" s="2286" t="s">
        <v>665</v>
      </c>
      <c r="D1006" s="158" t="s">
        <v>2923</v>
      </c>
      <c r="E1006" s="914" t="s">
        <v>10276</v>
      </c>
      <c r="F1006" s="469" t="s">
        <v>2578</v>
      </c>
      <c r="G1006" s="693" t="s">
        <v>2427</v>
      </c>
      <c r="H1006" s="264" t="s">
        <v>493</v>
      </c>
      <c r="I1006" s="160" t="s">
        <v>4003</v>
      </c>
      <c r="J1006" s="327" t="s">
        <v>11229</v>
      </c>
    </row>
    <row r="1007" spans="1:10" ht="13.5" customHeight="1" thickBot="1">
      <c r="A1007" s="1519"/>
      <c r="B1007" s="1680"/>
      <c r="C1007" s="2286" t="s">
        <v>3419</v>
      </c>
      <c r="D1007" s="313" t="s">
        <v>2428</v>
      </c>
      <c r="E1007" s="470" t="s">
        <v>264</v>
      </c>
      <c r="F1007" s="475">
        <f>'Заказ, cкидки и курсы валют'!$I$12</f>
        <v>0</v>
      </c>
      <c r="G1007" s="764"/>
      <c r="H1007" s="358"/>
      <c r="I1007" s="252"/>
      <c r="J1007" s="264"/>
    </row>
    <row r="1008" spans="1:10" ht="13.5" customHeight="1">
      <c r="A1008" s="915" t="s">
        <v>1822</v>
      </c>
      <c r="B1008" s="800" t="s">
        <v>129</v>
      </c>
      <c r="C1008" s="2306">
        <v>0.96</v>
      </c>
      <c r="D1008" s="1565">
        <v>2000</v>
      </c>
      <c r="E1008" s="1566">
        <f>E994*1.2</f>
        <v>38.387999999999998</v>
      </c>
      <c r="F1008" s="779">
        <f>ROUND(E1008*(1-$F$11),2)</f>
        <v>38.39</v>
      </c>
      <c r="G1008" s="780">
        <f>'Заказ, cкидки и курсы валют'!$J$23*F1008</f>
        <v>441.48500000000001</v>
      </c>
      <c r="H1008" s="310">
        <f>ROUND((D1008/1000)*G1008,2)</f>
        <v>882.97</v>
      </c>
      <c r="I1008" s="263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953.61</v>
      </c>
    </row>
    <row r="1009" spans="1:10" ht="13.5" customHeight="1">
      <c r="A1009" s="398" t="s">
        <v>1823</v>
      </c>
      <c r="B1009" s="399" t="s">
        <v>130</v>
      </c>
      <c r="C1009" s="2287">
        <v>1.22</v>
      </c>
      <c r="D1009" s="1563">
        <v>1500</v>
      </c>
      <c r="E1009" s="1545">
        <f>E995*1.2</f>
        <v>48.791999999999994</v>
      </c>
      <c r="F1009" s="471">
        <f t="shared" ref="F1009:F1012" si="98">ROUND(E1009*(1-$F$11),2)</f>
        <v>48.79</v>
      </c>
      <c r="G1009" s="691">
        <f>'Заказ, cкидки и курсы валют'!$J$23*F1009</f>
        <v>561.08500000000004</v>
      </c>
      <c r="H1009" s="96">
        <f t="shared" ref="H1009:H1012" si="99">ROUND((D1009/1000)*G1009,2)</f>
        <v>841.63</v>
      </c>
      <c r="I1009" s="168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908.96</v>
      </c>
    </row>
    <row r="1010" spans="1:10" ht="13.5" customHeight="1">
      <c r="A1010" s="398" t="s">
        <v>1824</v>
      </c>
      <c r="B1010" s="399" t="s">
        <v>131</v>
      </c>
      <c r="C1010" s="2287">
        <v>1.52</v>
      </c>
      <c r="D1010" s="1563">
        <v>1000</v>
      </c>
      <c r="E1010" s="1545">
        <f>E996*1.2</f>
        <v>57.42</v>
      </c>
      <c r="F1010" s="471">
        <f t="shared" si="98"/>
        <v>57.42</v>
      </c>
      <c r="G1010" s="691">
        <f>'Заказ, cкидки и курсы валют'!$J$23*F1010</f>
        <v>660.33</v>
      </c>
      <c r="H1010" s="96">
        <f t="shared" si="99"/>
        <v>660.33</v>
      </c>
      <c r="I1010" s="168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713.16</v>
      </c>
    </row>
    <row r="1011" spans="1:10" ht="13.5" customHeight="1">
      <c r="A1011" s="398" t="s">
        <v>1825</v>
      </c>
      <c r="B1011" s="399" t="s">
        <v>75</v>
      </c>
      <c r="C1011" s="2287">
        <v>1.6</v>
      </c>
      <c r="D1011" s="1563">
        <v>1000</v>
      </c>
      <c r="E1011" s="1564">
        <f>E997*1.2</f>
        <v>65.831999999999994</v>
      </c>
      <c r="F1011" s="471">
        <f t="shared" si="98"/>
        <v>65.83</v>
      </c>
      <c r="G1011" s="691">
        <f>'Заказ, cкидки и курсы валют'!$J$23*F1011</f>
        <v>757.04499999999996</v>
      </c>
      <c r="H1011" s="96">
        <f t="shared" si="99"/>
        <v>757.05</v>
      </c>
      <c r="I1011" s="168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817.61</v>
      </c>
    </row>
    <row r="1012" spans="1:10" ht="13.5" customHeight="1" thickBot="1">
      <c r="A1012" s="778" t="s">
        <v>1826</v>
      </c>
      <c r="B1012" s="777" t="s">
        <v>132</v>
      </c>
      <c r="C1012" s="2250">
        <v>2.06</v>
      </c>
      <c r="D1012" s="1567">
        <v>500</v>
      </c>
      <c r="E1012" s="1568">
        <f>E998*1.2</f>
        <v>84.935999999999993</v>
      </c>
      <c r="F1012" s="775">
        <f t="shared" si="98"/>
        <v>84.94</v>
      </c>
      <c r="G1012" s="776">
        <f>'Заказ, cкидки и курсы валют'!$J$23*F1012</f>
        <v>976.81</v>
      </c>
      <c r="H1012" s="142">
        <f t="shared" si="99"/>
        <v>488.41</v>
      </c>
      <c r="I1012" s="170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586.09</v>
      </c>
    </row>
    <row r="1013" spans="1:10" ht="13.5" customHeight="1" thickBot="1">
      <c r="A1013" s="1916"/>
      <c r="B1013" s="1342"/>
      <c r="C1013" s="2270"/>
      <c r="D1013" s="43"/>
      <c r="E1013" s="420"/>
      <c r="F1013" s="448"/>
      <c r="G1013" s="692"/>
      <c r="H1013" s="61"/>
      <c r="I1013" s="13"/>
    </row>
    <row r="1014" spans="1:10" ht="28.5" customHeight="1">
      <c r="A1014" s="1934"/>
      <c r="B1014" s="1962"/>
      <c r="C1014" s="1962" t="s">
        <v>2873</v>
      </c>
      <c r="D1014" s="69"/>
      <c r="E1014" s="460"/>
      <c r="F1014" s="461"/>
      <c r="G1014" s="688"/>
      <c r="H1014" s="128"/>
      <c r="I1014" s="68"/>
    </row>
    <row r="1015" spans="1:10" ht="18.75" customHeight="1">
      <c r="A1015" s="1935"/>
      <c r="B1015" s="1475"/>
      <c r="C1015" s="1475" t="s">
        <v>1363</v>
      </c>
      <c r="D1015" s="131"/>
      <c r="E1015" s="462"/>
      <c r="F1015" s="426"/>
      <c r="G1015" s="266"/>
      <c r="H1015" s="16"/>
      <c r="I1015" s="132"/>
    </row>
    <row r="1016" spans="1:10" ht="13.5" customHeight="1">
      <c r="A1016" s="1935"/>
      <c r="B1016" s="1475"/>
      <c r="C1016" s="1475"/>
      <c r="D1016" s="70"/>
      <c r="E1016" s="464"/>
      <c r="F1016" s="465"/>
      <c r="G1016" s="689"/>
      <c r="H1016" s="177"/>
      <c r="I1016" s="132"/>
    </row>
    <row r="1017" spans="1:10" ht="13.5" customHeight="1">
      <c r="A1017" s="1935"/>
      <c r="B1017" s="1475"/>
      <c r="C1017" s="1475"/>
      <c r="D1017" s="70"/>
      <c r="E1017" s="464"/>
      <c r="F1017" s="465"/>
      <c r="G1017" s="689"/>
      <c r="H1017" s="177"/>
      <c r="I1017" s="132"/>
    </row>
    <row r="1018" spans="1:10" ht="13.5" customHeight="1">
      <c r="A1018" s="1935"/>
      <c r="B1018" s="1475"/>
      <c r="C1018" s="1475"/>
      <c r="D1018" s="70"/>
      <c r="E1018" s="464"/>
      <c r="F1018" s="465"/>
      <c r="G1018" s="689"/>
      <c r="H1018" s="177"/>
      <c r="I1018" s="132"/>
    </row>
    <row r="1019" spans="1:10" ht="13.5" customHeight="1" thickBot="1">
      <c r="A1019" s="1913" t="s">
        <v>6698</v>
      </c>
      <c r="B1019" s="1931"/>
      <c r="C1019" s="1931"/>
      <c r="D1019" s="72"/>
      <c r="E1019" s="466"/>
      <c r="F1019" s="467"/>
      <c r="G1019" s="690"/>
      <c r="H1019" s="178"/>
      <c r="I1019" s="137"/>
    </row>
    <row r="1020" spans="1:10" ht="42" customHeight="1">
      <c r="A1020" s="1963" t="s">
        <v>1013</v>
      </c>
      <c r="B1020" s="1964" t="s">
        <v>1014</v>
      </c>
      <c r="C1020" s="2285" t="s">
        <v>665</v>
      </c>
      <c r="D1020" s="153" t="s">
        <v>2923</v>
      </c>
      <c r="E1020" s="914" t="s">
        <v>10276</v>
      </c>
      <c r="F1020" s="479" t="s">
        <v>2578</v>
      </c>
      <c r="G1020" s="967" t="s">
        <v>2427</v>
      </c>
      <c r="H1020" s="327" t="s">
        <v>493</v>
      </c>
      <c r="I1020" s="138" t="s">
        <v>4003</v>
      </c>
    </row>
    <row r="1021" spans="1:10" ht="13.5" customHeight="1">
      <c r="A1021" s="1519"/>
      <c r="B1021" s="1680"/>
      <c r="C1021" s="2286" t="s">
        <v>3419</v>
      </c>
      <c r="D1021" s="313" t="s">
        <v>2428</v>
      </c>
      <c r="E1021" s="470" t="s">
        <v>264</v>
      </c>
      <c r="F1021" s="475">
        <f>'Заказ, cкидки и курсы валют'!$I$12</f>
        <v>0</v>
      </c>
      <c r="G1021" s="764"/>
      <c r="H1021" s="358"/>
      <c r="I1021" s="252"/>
    </row>
    <row r="1022" spans="1:10" ht="13.5" customHeight="1">
      <c r="A1022" s="398" t="s">
        <v>1827</v>
      </c>
      <c r="B1022" s="399" t="s">
        <v>106</v>
      </c>
      <c r="C1022" s="2287">
        <v>1.28</v>
      </c>
      <c r="D1022" s="1558">
        <v>10000</v>
      </c>
      <c r="E1022" s="446">
        <v>58.71</v>
      </c>
      <c r="F1022" s="471">
        <f t="shared" ref="F1022:F1030" si="100">ROUND(E1022*(1-$F$11),2)</f>
        <v>58.71</v>
      </c>
      <c r="G1022" s="691">
        <f>'Заказ, cкидки и курсы валют'!$J$23*F1022</f>
        <v>675.16499999999996</v>
      </c>
      <c r="H1022" s="96">
        <f>ROUND((D1022/1000)*G1022,2)</f>
        <v>6751.65</v>
      </c>
      <c r="I1022" s="168"/>
    </row>
    <row r="1023" spans="1:10" ht="13.5" customHeight="1">
      <c r="A1023" s="398" t="s">
        <v>1828</v>
      </c>
      <c r="B1023" s="399" t="s">
        <v>107</v>
      </c>
      <c r="C1023" s="2287">
        <v>1.6</v>
      </c>
      <c r="D1023" s="1558">
        <v>8000</v>
      </c>
      <c r="E1023" s="446">
        <v>62.6</v>
      </c>
      <c r="F1023" s="471">
        <f t="shared" si="100"/>
        <v>62.6</v>
      </c>
      <c r="G1023" s="691">
        <f>'Заказ, cкидки и курсы валют'!$J$23*F1023</f>
        <v>719.9</v>
      </c>
      <c r="H1023" s="96">
        <f t="shared" ref="H1023:H1030" si="101">ROUND((D1023/1000)*G1023,2)</f>
        <v>5759.2</v>
      </c>
      <c r="I1023" s="168"/>
    </row>
    <row r="1024" spans="1:10" ht="13.5" customHeight="1">
      <c r="A1024" s="398" t="s">
        <v>1829</v>
      </c>
      <c r="B1024" s="399" t="s">
        <v>108</v>
      </c>
      <c r="C1024" s="2250">
        <v>1.72</v>
      </c>
      <c r="D1024" s="1558">
        <v>8000</v>
      </c>
      <c r="E1024" s="446">
        <v>63.43</v>
      </c>
      <c r="F1024" s="471">
        <f t="shared" si="100"/>
        <v>63.43</v>
      </c>
      <c r="G1024" s="691">
        <f>'Заказ, cкидки и курсы валют'!$J$23*F1024</f>
        <v>729.44500000000005</v>
      </c>
      <c r="H1024" s="96">
        <f t="shared" si="101"/>
        <v>5835.56</v>
      </c>
      <c r="I1024" s="168"/>
    </row>
    <row r="1025" spans="1:10" ht="13.5" customHeight="1">
      <c r="A1025" s="398" t="s">
        <v>1830</v>
      </c>
      <c r="B1025" s="399" t="s">
        <v>109</v>
      </c>
      <c r="C1025" s="2250">
        <v>1.98</v>
      </c>
      <c r="D1025" s="1558">
        <v>5000</v>
      </c>
      <c r="E1025" s="446">
        <v>72.959999999999994</v>
      </c>
      <c r="F1025" s="471">
        <f t="shared" si="100"/>
        <v>72.959999999999994</v>
      </c>
      <c r="G1025" s="691">
        <f>'Заказ, cкидки и курсы валют'!$J$23*F1025</f>
        <v>839.04</v>
      </c>
      <c r="H1025" s="96">
        <f t="shared" si="101"/>
        <v>4195.2</v>
      </c>
      <c r="I1025" s="168"/>
    </row>
    <row r="1026" spans="1:10" ht="13.5" customHeight="1">
      <c r="A1026" s="398" t="s">
        <v>1831</v>
      </c>
      <c r="B1026" s="399" t="s">
        <v>110</v>
      </c>
      <c r="C1026" s="2250">
        <v>2.16</v>
      </c>
      <c r="D1026" s="1558">
        <v>5000</v>
      </c>
      <c r="E1026" s="446">
        <v>85.23</v>
      </c>
      <c r="F1026" s="471">
        <f t="shared" si="100"/>
        <v>85.23</v>
      </c>
      <c r="G1026" s="691">
        <f>'Заказ, cкидки и курсы валют'!$J$23*F1026</f>
        <v>980.1450000000001</v>
      </c>
      <c r="H1026" s="96">
        <f t="shared" si="101"/>
        <v>4900.7299999999996</v>
      </c>
      <c r="I1026" s="168"/>
    </row>
    <row r="1027" spans="1:10" ht="13.5" customHeight="1">
      <c r="A1027" s="398" t="s">
        <v>4979</v>
      </c>
      <c r="B1027" s="399" t="s">
        <v>156</v>
      </c>
      <c r="C1027" s="2250">
        <v>2.41</v>
      </c>
      <c r="D1027" s="1558">
        <v>2500</v>
      </c>
      <c r="E1027" s="446">
        <v>89.17</v>
      </c>
      <c r="F1027" s="471">
        <f t="shared" si="100"/>
        <v>89.17</v>
      </c>
      <c r="G1027" s="691">
        <f>'Заказ, cкидки и курсы валют'!$J$23*F1027</f>
        <v>1025.4549999999999</v>
      </c>
      <c r="H1027" s="96">
        <f t="shared" si="101"/>
        <v>2563.64</v>
      </c>
      <c r="I1027" s="168"/>
    </row>
    <row r="1028" spans="1:10" ht="13.5" customHeight="1">
      <c r="A1028" s="398" t="s">
        <v>1832</v>
      </c>
      <c r="B1028" s="399" t="s">
        <v>133</v>
      </c>
      <c r="C1028" s="2287">
        <v>3.45</v>
      </c>
      <c r="D1028" s="1558">
        <v>2500</v>
      </c>
      <c r="E1028" s="446">
        <v>127.9</v>
      </c>
      <c r="F1028" s="471">
        <f t="shared" si="100"/>
        <v>127.9</v>
      </c>
      <c r="G1028" s="691">
        <f>'Заказ, cкидки и курсы валют'!$J$23*F1028</f>
        <v>1470.8500000000001</v>
      </c>
      <c r="H1028" s="96">
        <f t="shared" si="101"/>
        <v>3677.13</v>
      </c>
      <c r="I1028" s="168"/>
    </row>
    <row r="1029" spans="1:10" ht="13.5" customHeight="1">
      <c r="A1029" s="398" t="s">
        <v>1833</v>
      </c>
      <c r="B1029" s="399" t="s">
        <v>134</v>
      </c>
      <c r="C1029" s="2287">
        <v>3.82</v>
      </c>
      <c r="D1029" s="1558">
        <v>2500</v>
      </c>
      <c r="E1029" s="446">
        <v>132.54</v>
      </c>
      <c r="F1029" s="471">
        <f t="shared" si="100"/>
        <v>132.54</v>
      </c>
      <c r="G1029" s="691">
        <f>'Заказ, cкидки и курсы валют'!$J$23*F1029</f>
        <v>1524.2099999999998</v>
      </c>
      <c r="H1029" s="96">
        <f t="shared" si="101"/>
        <v>3810.53</v>
      </c>
      <c r="I1029" s="168"/>
    </row>
    <row r="1030" spans="1:10" ht="13.5" customHeight="1" thickBot="1">
      <c r="A1030" s="778" t="s">
        <v>1834</v>
      </c>
      <c r="B1030" s="777" t="s">
        <v>135</v>
      </c>
      <c r="C1030" s="2287">
        <v>4.43</v>
      </c>
      <c r="D1030" s="1569">
        <v>2000</v>
      </c>
      <c r="E1030" s="446">
        <v>169.42</v>
      </c>
      <c r="F1030" s="775">
        <f t="shared" si="100"/>
        <v>169.42</v>
      </c>
      <c r="G1030" s="776">
        <f>'Заказ, cкидки и курсы валют'!$J$23*F1030</f>
        <v>1948.33</v>
      </c>
      <c r="H1030" s="142">
        <f t="shared" si="101"/>
        <v>3896.66</v>
      </c>
      <c r="I1030" s="170"/>
    </row>
    <row r="1031" spans="1:10" ht="13.5" customHeight="1" thickBot="1">
      <c r="A1031" s="1965"/>
      <c r="B1031" s="1342"/>
      <c r="C1031" s="2271"/>
      <c r="D1031" s="62"/>
      <c r="E1031" s="420"/>
      <c r="F1031" s="448"/>
      <c r="G1031" s="692"/>
      <c r="H1031" s="61"/>
      <c r="I1031" s="13"/>
    </row>
    <row r="1032" spans="1:10" ht="30.75" customHeight="1">
      <c r="A1032" s="1934"/>
      <c r="B1032" s="1962"/>
      <c r="C1032" s="1962" t="s">
        <v>2873</v>
      </c>
      <c r="D1032" s="69"/>
      <c r="E1032" s="460"/>
      <c r="F1032" s="461"/>
      <c r="G1032" s="688"/>
      <c r="H1032" s="128"/>
      <c r="I1032" s="68"/>
    </row>
    <row r="1033" spans="1:10" ht="19.5" customHeight="1">
      <c r="A1033" s="1935"/>
      <c r="B1033" s="1475"/>
      <c r="C1033" s="1475" t="s">
        <v>1363</v>
      </c>
      <c r="D1033" s="131"/>
      <c r="E1033" s="462"/>
      <c r="F1033" s="426"/>
      <c r="G1033" s="266"/>
      <c r="H1033" s="177"/>
      <c r="I1033" s="132"/>
    </row>
    <row r="1034" spans="1:10" ht="15" customHeight="1">
      <c r="A1034" s="1935"/>
      <c r="B1034" s="1475"/>
      <c r="C1034" s="1475"/>
      <c r="D1034" s="70"/>
      <c r="E1034" s="464"/>
      <c r="F1034" s="465"/>
      <c r="G1034" s="689"/>
      <c r="H1034" s="177"/>
      <c r="I1034" s="132"/>
    </row>
    <row r="1035" spans="1:10" ht="13.5" customHeight="1">
      <c r="A1035" s="1935"/>
      <c r="B1035" s="1475"/>
      <c r="C1035" s="1475"/>
      <c r="D1035" s="70"/>
      <c r="E1035" s="464"/>
      <c r="F1035" s="465"/>
      <c r="G1035" s="689"/>
      <c r="H1035" s="177"/>
      <c r="I1035" s="132"/>
    </row>
    <row r="1036" spans="1:10" ht="13.5" customHeight="1">
      <c r="A1036" s="1935"/>
      <c r="B1036" s="1475"/>
      <c r="C1036" s="1475"/>
      <c r="D1036" s="70"/>
      <c r="E1036" s="464"/>
      <c r="F1036" s="465"/>
      <c r="G1036" s="689"/>
      <c r="H1036" s="177"/>
      <c r="I1036" s="132"/>
    </row>
    <row r="1037" spans="1:10" ht="13.5" customHeight="1" thickBot="1">
      <c r="A1037" s="1918" t="s">
        <v>6697</v>
      </c>
      <c r="B1037" s="1914"/>
      <c r="C1037" s="2289"/>
      <c r="D1037" s="162"/>
      <c r="E1037" s="466"/>
      <c r="F1037" s="467"/>
      <c r="G1037" s="690"/>
      <c r="H1037" s="178"/>
      <c r="I1037" s="137"/>
    </row>
    <row r="1038" spans="1:10" ht="45.75" customHeight="1">
      <c r="A1038" s="1519" t="s">
        <v>1013</v>
      </c>
      <c r="B1038" s="1520" t="s">
        <v>1014</v>
      </c>
      <c r="C1038" s="2286" t="s">
        <v>665</v>
      </c>
      <c r="D1038" s="158" t="s">
        <v>2923</v>
      </c>
      <c r="E1038" s="914" t="s">
        <v>10276</v>
      </c>
      <c r="F1038" s="469" t="s">
        <v>2578</v>
      </c>
      <c r="G1038" s="693" t="s">
        <v>2427</v>
      </c>
      <c r="H1038" s="264" t="s">
        <v>493</v>
      </c>
      <c r="I1038" s="160" t="s">
        <v>4003</v>
      </c>
      <c r="J1038" s="327" t="s">
        <v>11229</v>
      </c>
    </row>
    <row r="1039" spans="1:10" ht="13.5" customHeight="1" thickBot="1">
      <c r="A1039" s="1519"/>
      <c r="B1039" s="1680"/>
      <c r="C1039" s="2286" t="s">
        <v>3419</v>
      </c>
      <c r="D1039" s="313" t="s">
        <v>2428</v>
      </c>
      <c r="E1039" s="470" t="s">
        <v>264</v>
      </c>
      <c r="F1039" s="475">
        <f>'Заказ, cкидки и курсы валют'!$I$12</f>
        <v>0</v>
      </c>
      <c r="G1039" s="764"/>
      <c r="H1039" s="358"/>
      <c r="I1039" s="252"/>
      <c r="J1039" s="264"/>
    </row>
    <row r="1040" spans="1:10" ht="13.5" customHeight="1" thickBot="1">
      <c r="A1040" s="915" t="s">
        <v>1835</v>
      </c>
      <c r="B1040" s="800" t="s">
        <v>106</v>
      </c>
      <c r="C1040" s="2287">
        <v>1.28</v>
      </c>
      <c r="D1040" s="1565">
        <v>1000</v>
      </c>
      <c r="E1040" s="1566">
        <f t="shared" ref="E1040:E1048" si="102">E1022*1.2</f>
        <v>70.451999999999998</v>
      </c>
      <c r="F1040" s="779">
        <f>ROUND(E1040*(1-$F$11),2)</f>
        <v>70.45</v>
      </c>
      <c r="G1040" s="691">
        <f>H1040/D1040*1000</f>
        <v>810.2</v>
      </c>
      <c r="H1040" s="659">
        <f>ROUND(IF('Заказ, cкидки и курсы валют'!$J$23*E1040/1000*D1040&lt;387,387,'Заказ, cкидки и курсы валют'!$J$23*E1040/1000*D1040)*(1-'Заказ, cкидки и курсы валют'!$I$12),2)</f>
        <v>810.2</v>
      </c>
      <c r="I1040" s="263"/>
      <c r="J1040" s="96">
        <f>ROUND(IF(H1040&lt;'Заказ, cкидки и курсы валют'!$B$39,H1040*0.54*100/(100-'Заказ, cкидки и курсы валют'!$C$39),IF(H1040&lt;'Заказ, cкидки и курсы валют'!$B$40,H1040*0.54*100/(100-'Заказ, cкидки и курсы валют'!$C$40),IF(H1040&lt;'Заказ, cкидки и курсы валют'!$B$41,H1040*0.54*100/(100-'Заказ, cкидки и курсы валют'!$C$41),IF(H1040&lt;'Заказ, cкидки и курсы валют'!$B$42,H1040*0.54*100/(100-'Заказ, cкидки и курсы валют'!$C$42),IF(H1040&lt;'Заказ, cкидки и курсы валют'!$B$43,H1040*0.54*100/(100-'Заказ, cкидки и курсы валют'!$C$43),H1040))))),2)</f>
        <v>875.02</v>
      </c>
    </row>
    <row r="1041" spans="1:10" ht="13.5" customHeight="1" thickBot="1">
      <c r="A1041" s="398" t="s">
        <v>1836</v>
      </c>
      <c r="B1041" s="399" t="s">
        <v>107</v>
      </c>
      <c r="C1041" s="2287">
        <v>1.6</v>
      </c>
      <c r="D1041" s="1563">
        <v>1000</v>
      </c>
      <c r="E1041" s="1545">
        <f t="shared" si="102"/>
        <v>75.12</v>
      </c>
      <c r="F1041" s="471">
        <f t="shared" ref="F1041:F1048" si="103">ROUND(E1041*(1-$F$11),2)</f>
        <v>75.12</v>
      </c>
      <c r="G1041" s="691">
        <f t="shared" ref="G1041:G1048" si="104">H1041/D1041*1000</f>
        <v>863.88</v>
      </c>
      <c r="H1041" s="659">
        <f>ROUND(IF('Заказ, cкидки и курсы валют'!$J$23*E1041/1000*D1041&lt;387,387,'Заказ, cкидки и курсы валют'!$J$23*E1041/1000*D1041)*(1-'Заказ, cкидки и курсы валют'!$I$12),2)</f>
        <v>863.88</v>
      </c>
      <c r="I1041" s="168"/>
      <c r="J1041" s="96">
        <f>ROUND(IF(H1041&lt;'Заказ, cкидки и курсы валют'!$B$39,H1041*0.54*100/(100-'Заказ, cкидки и курсы валют'!$C$39),IF(H1041&lt;'Заказ, cкидки и курсы валют'!$B$40,H1041*0.54*100/(100-'Заказ, cкидки и курсы валют'!$C$40),IF(H1041&lt;'Заказ, cкидки и курсы валют'!$B$41,H1041*0.54*100/(100-'Заказ, cкидки и курсы валют'!$C$41),IF(H1041&lt;'Заказ, cкидки и курсы валют'!$B$42,H1041*0.54*100/(100-'Заказ, cкидки и курсы валют'!$C$42),IF(H1041&lt;'Заказ, cкидки и курсы валют'!$B$43,H1041*0.54*100/(100-'Заказ, cкидки и курсы валют'!$C$43),H1041))))),2)</f>
        <v>932.99</v>
      </c>
    </row>
    <row r="1042" spans="1:10" ht="13.5" customHeight="1" thickBot="1">
      <c r="A1042" s="398" t="s">
        <v>1837</v>
      </c>
      <c r="B1042" s="399" t="s">
        <v>108</v>
      </c>
      <c r="C1042" s="2250">
        <v>1.72</v>
      </c>
      <c r="D1042" s="1563">
        <v>800</v>
      </c>
      <c r="E1042" s="1545">
        <f t="shared" si="102"/>
        <v>76.116</v>
      </c>
      <c r="F1042" s="471">
        <f t="shared" si="103"/>
        <v>76.12</v>
      </c>
      <c r="G1042" s="691">
        <f t="shared" si="104"/>
        <v>875.33749999999998</v>
      </c>
      <c r="H1042" s="659">
        <f>ROUND(IF('Заказ, cкидки и курсы валют'!$J$23*E1042/1000*D1042&lt;387,387,'Заказ, cкидки и курсы валют'!$J$23*E1042/1000*D1042)*(1-'Заказ, cкидки и курсы валют'!$I$12),2)</f>
        <v>700.27</v>
      </c>
      <c r="I1042" s="168"/>
      <c r="J1042" s="96">
        <f>ROUND(IF(H1042&lt;'Заказ, cкидки и курсы валют'!$B$39,H1042*0.54*100/(100-'Заказ, cкидки и курсы валют'!$C$39),IF(H1042&lt;'Заказ, cкидки и курсы валют'!$B$40,H1042*0.54*100/(100-'Заказ, cкидки и курсы валют'!$C$40),IF(H1042&lt;'Заказ, cкидки и курсы валют'!$B$41,H1042*0.54*100/(100-'Заказ, cкидки и курсы валют'!$C$41),IF(H1042&lt;'Заказ, cкидки и курсы валют'!$B$42,H1042*0.54*100/(100-'Заказ, cкидки и курсы валют'!$C$42),IF(H1042&lt;'Заказ, cкидки и курсы валют'!$B$43,H1042*0.54*100/(100-'Заказ, cкидки и курсы валют'!$C$43),H1042))))),2)</f>
        <v>756.29</v>
      </c>
    </row>
    <row r="1043" spans="1:10" ht="13.5" customHeight="1" thickBot="1">
      <c r="A1043" s="398" t="s">
        <v>1838</v>
      </c>
      <c r="B1043" s="399" t="s">
        <v>109</v>
      </c>
      <c r="C1043" s="2250">
        <v>1.98</v>
      </c>
      <c r="D1043" s="1563">
        <v>500</v>
      </c>
      <c r="E1043" s="1545">
        <f t="shared" si="102"/>
        <v>87.551999999999992</v>
      </c>
      <c r="F1043" s="471">
        <f t="shared" si="103"/>
        <v>87.55</v>
      </c>
      <c r="G1043" s="691">
        <f t="shared" si="104"/>
        <v>1006.8399999999999</v>
      </c>
      <c r="H1043" s="659">
        <f>ROUND(IF('Заказ, cкидки и курсы валют'!$J$23*E1043/1000*D1043&lt;387,387,'Заказ, cкидки и курсы валют'!$J$23*E1043/1000*D1043)*(1-'Заказ, cкидки и курсы валют'!$I$12),2)</f>
        <v>503.42</v>
      </c>
      <c r="I1043" s="168"/>
      <c r="J1043" s="96">
        <f>ROUND(IF(H1043&lt;'Заказ, cкидки и курсы валют'!$B$39,H1043*0.54*100/(100-'Заказ, cкидки и курсы валют'!$C$39),IF(H1043&lt;'Заказ, cкидки и курсы валют'!$B$40,H1043*0.54*100/(100-'Заказ, cкидки и курсы валют'!$C$40),IF(H1043&lt;'Заказ, cкидки и курсы валют'!$B$41,H1043*0.54*100/(100-'Заказ, cкидки и курсы валют'!$C$41),IF(H1043&lt;'Заказ, cкидки и курсы валют'!$B$42,H1043*0.54*100/(100-'Заказ, cкидки и курсы валют'!$C$42),IF(H1043&lt;'Заказ, cкидки и курсы валют'!$B$43,H1043*0.54*100/(100-'Заказ, cкидки и курсы валют'!$C$43),H1043))))),2)</f>
        <v>604.1</v>
      </c>
    </row>
    <row r="1044" spans="1:10" ht="13.5" customHeight="1" thickBot="1">
      <c r="A1044" s="398" t="s">
        <v>5008</v>
      </c>
      <c r="B1044" s="399" t="s">
        <v>110</v>
      </c>
      <c r="C1044" s="2250">
        <v>2.16</v>
      </c>
      <c r="D1044" s="1563">
        <v>500</v>
      </c>
      <c r="E1044" s="1545">
        <f>E1026*1.2</f>
        <v>102.276</v>
      </c>
      <c r="F1044" s="471">
        <f t="shared" si="103"/>
        <v>102.28</v>
      </c>
      <c r="G1044" s="691">
        <f t="shared" si="104"/>
        <v>1176.18</v>
      </c>
      <c r="H1044" s="659">
        <f>ROUND(IF('Заказ, cкидки и курсы валют'!$J$23*E1044/1000*D1044&lt;387,387,'Заказ, cкидки и курсы валют'!$J$23*E1044/1000*D1044)*(1-'Заказ, cкидки и курсы валют'!$I$12),2)</f>
        <v>588.09</v>
      </c>
      <c r="I1044" s="168"/>
      <c r="J1044" s="96">
        <f>ROUND(IF(H1044&lt;'Заказ, cкидки и курсы валют'!$B$39,H1044*0.54*100/(100-'Заказ, cкидки и курсы валют'!$C$39),IF(H1044&lt;'Заказ, cкидки и курсы валют'!$B$40,H1044*0.54*100/(100-'Заказ, cкидки и курсы валют'!$C$40),IF(H1044&lt;'Заказ, cкидки и курсы валют'!$B$41,H1044*0.54*100/(100-'Заказ, cкидки и курсы валют'!$C$41),IF(H1044&lt;'Заказ, cкидки и курсы валют'!$B$42,H1044*0.54*100/(100-'Заказ, cкидки и курсы валют'!$C$42),IF(H1044&lt;'Заказ, cкидки и курсы валют'!$B$43,H1044*0.54*100/(100-'Заказ, cкидки и курсы валют'!$C$43),H1044))))),2)</f>
        <v>635.14</v>
      </c>
    </row>
    <row r="1045" spans="1:10" ht="13.5" customHeight="1" thickBot="1">
      <c r="A1045" s="398" t="s">
        <v>5196</v>
      </c>
      <c r="B1045" s="399" t="s">
        <v>156</v>
      </c>
      <c r="C1045" s="2250">
        <v>2.41</v>
      </c>
      <c r="D1045" s="1563">
        <v>400</v>
      </c>
      <c r="E1045" s="1545">
        <f t="shared" si="102"/>
        <v>107.004</v>
      </c>
      <c r="F1045" s="471">
        <f t="shared" si="103"/>
        <v>107</v>
      </c>
      <c r="G1045" s="691">
        <f t="shared" si="104"/>
        <v>1230.55</v>
      </c>
      <c r="H1045" s="659">
        <f>ROUND(IF('Заказ, cкидки и курсы валют'!$J$23*E1045/1000*D1045&lt;387,387,'Заказ, cкидки и курсы валют'!$J$23*E1045/1000*D1045)*(1-'Заказ, cкидки и курсы валют'!$I$12),2)</f>
        <v>492.22</v>
      </c>
      <c r="I1045" s="168"/>
      <c r="J1045" s="96">
        <f>ROUND(IF(H1045&lt;'Заказ, cкидки и курсы валют'!$B$39,H1045*0.54*100/(100-'Заказ, cкидки и курсы валют'!$C$39),IF(H1045&lt;'Заказ, cкидки и курсы валют'!$B$40,H1045*0.54*100/(100-'Заказ, cкидки и курсы валют'!$C$40),IF(H1045&lt;'Заказ, cкидки и курсы валют'!$B$41,H1045*0.54*100/(100-'Заказ, cкидки и курсы валют'!$C$41),IF(H1045&lt;'Заказ, cкидки и курсы валют'!$B$42,H1045*0.54*100/(100-'Заказ, cкидки и курсы валют'!$C$42),IF(H1045&lt;'Заказ, cкидки и курсы валют'!$B$43,H1045*0.54*100/(100-'Заказ, cкидки и курсы валют'!$C$43),H1045))))),2)</f>
        <v>590.66</v>
      </c>
    </row>
    <row r="1046" spans="1:10" ht="13.5" customHeight="1" thickBot="1">
      <c r="A1046" s="398" t="s">
        <v>5009</v>
      </c>
      <c r="B1046" s="399" t="s">
        <v>133</v>
      </c>
      <c r="C1046" s="2287">
        <v>3.45</v>
      </c>
      <c r="D1046" s="1563">
        <v>300</v>
      </c>
      <c r="E1046" s="1545">
        <f t="shared" si="102"/>
        <v>153.47999999999999</v>
      </c>
      <c r="F1046" s="471">
        <f t="shared" si="103"/>
        <v>153.47999999999999</v>
      </c>
      <c r="G1046" s="691">
        <f t="shared" si="104"/>
        <v>1765.0333333333333</v>
      </c>
      <c r="H1046" s="659">
        <f>ROUND(IF('Заказ, cкидки и курсы валют'!$J$23*E1046/1000*D1046&lt;387,387,'Заказ, cкидки и курсы валют'!$J$23*E1046/1000*D1046)*(1-'Заказ, cкидки и курсы валют'!$I$12),2)</f>
        <v>529.51</v>
      </c>
      <c r="I1046" s="168"/>
      <c r="J1046" s="96">
        <f>ROUND(IF(H1046&lt;'Заказ, cкидки и курсы валют'!$B$39,H1046*0.54*100/(100-'Заказ, cкидки и курсы валют'!$C$39),IF(H1046&lt;'Заказ, cкидки и курсы валют'!$B$40,H1046*0.54*100/(100-'Заказ, cкидки и курсы валют'!$C$40),IF(H1046&lt;'Заказ, cкидки и курсы валют'!$B$41,H1046*0.54*100/(100-'Заказ, cкидки и курсы валют'!$C$41),IF(H1046&lt;'Заказ, cкидки и курсы валют'!$B$42,H1046*0.54*100/(100-'Заказ, cкидки и курсы валют'!$C$42),IF(H1046&lt;'Заказ, cкидки и курсы валют'!$B$43,H1046*0.54*100/(100-'Заказ, cкидки и курсы валют'!$C$43),H1046))))),2)</f>
        <v>635.41</v>
      </c>
    </row>
    <row r="1047" spans="1:10" ht="13.5" customHeight="1" thickBot="1">
      <c r="A1047" s="398" t="s">
        <v>5010</v>
      </c>
      <c r="B1047" s="399" t="s">
        <v>134</v>
      </c>
      <c r="C1047" s="2287">
        <v>3.82</v>
      </c>
      <c r="D1047" s="1563">
        <v>200</v>
      </c>
      <c r="E1047" s="1545">
        <f t="shared" si="102"/>
        <v>159.04799999999997</v>
      </c>
      <c r="F1047" s="471">
        <f t="shared" si="103"/>
        <v>159.05000000000001</v>
      </c>
      <c r="G1047" s="691">
        <f t="shared" si="104"/>
        <v>1935</v>
      </c>
      <c r="H1047" s="659">
        <f>ROUND(IF('Заказ, cкидки и курсы валют'!$J$23*E1047/1000*D1047&lt;387,387,'Заказ, cкидки и курсы валют'!$J$23*E1047/1000*D1047)*(1-'Заказ, cкидки и курсы валют'!$I$12),2)</f>
        <v>387</v>
      </c>
      <c r="I1047" s="168"/>
      <c r="J1047" s="96">
        <f>ROUND(IF(H1047&lt;'Заказ, cкидки и курсы валют'!$B$39,H1047*0.54*100/(100-'Заказ, cкидки и курсы валют'!$C$39),IF(H1047&lt;'Заказ, cкидки и курсы валют'!$B$40,H1047*0.54*100/(100-'Заказ, cкидки и курсы валют'!$C$40),IF(H1047&lt;'Заказ, cкидки и курсы валют'!$B$41,H1047*0.54*100/(100-'Заказ, cкидки и курсы валют'!$C$41),IF(H1047&lt;'Заказ, cкидки и курсы валют'!$B$42,H1047*0.54*100/(100-'Заказ, cкидки и курсы валют'!$C$42),IF(H1047&lt;'Заказ, cкидки и курсы валют'!$B$43,H1047*0.54*100/(100-'Заказ, cкидки и курсы валют'!$C$43),H1047))))),2)</f>
        <v>464.4</v>
      </c>
    </row>
    <row r="1048" spans="1:10" ht="13.5" customHeight="1" thickBot="1">
      <c r="A1048" s="778" t="s">
        <v>5011</v>
      </c>
      <c r="B1048" s="777" t="s">
        <v>135</v>
      </c>
      <c r="C1048" s="2287">
        <v>4.43</v>
      </c>
      <c r="D1048" s="1567">
        <v>150</v>
      </c>
      <c r="E1048" s="1568">
        <f t="shared" si="102"/>
        <v>203.30399999999997</v>
      </c>
      <c r="F1048" s="775">
        <f t="shared" si="103"/>
        <v>203.3</v>
      </c>
      <c r="G1048" s="691">
        <f t="shared" si="104"/>
        <v>2580</v>
      </c>
      <c r="H1048" s="659">
        <f>ROUND(IF('Заказ, cкидки и курсы валют'!$J$23*E1048/1000*D1048&lt;387,387,'Заказ, cкидки и курсы валют'!$J$23*E1048/1000*D1048)*(1-'Заказ, cкидки и курсы валют'!$I$12),2)</f>
        <v>387</v>
      </c>
      <c r="I1048" s="170"/>
      <c r="J1048" s="96">
        <f>ROUND(IF(H1048&lt;'Заказ, cкидки и курсы валют'!$B$39,H1048*0.54*100/(100-'Заказ, cкидки и курсы валют'!$C$39),IF(H1048&lt;'Заказ, cкидки и курсы валют'!$B$40,H1048*0.54*100/(100-'Заказ, cкидки и курсы валют'!$C$40),IF(H1048&lt;'Заказ, cкидки и курсы валют'!$B$41,H1048*0.54*100/(100-'Заказ, cкидки и курсы валют'!$C$41),IF(H1048&lt;'Заказ, cкидки и курсы валют'!$B$42,H1048*0.54*100/(100-'Заказ, cкидки и курсы валют'!$C$42),IF(H1048&lt;'Заказ, cкидки и курсы валют'!$B$43,H1048*0.54*100/(100-'Заказ, cкидки и курсы валют'!$C$43),H1048))))),2)</f>
        <v>464.4</v>
      </c>
    </row>
    <row r="1049" spans="1:10" ht="13.5" customHeight="1" thickBot="1">
      <c r="A1049" s="1334"/>
      <c r="B1049" s="1342"/>
      <c r="C1049" s="2271"/>
      <c r="D1049" s="104"/>
      <c r="E1049" s="987"/>
      <c r="F1049" s="881"/>
      <c r="G1049" s="694"/>
      <c r="H1049" s="22"/>
      <c r="I1049" s="13"/>
    </row>
    <row r="1050" spans="1:10" ht="18.75" customHeight="1">
      <c r="A1050" s="1934"/>
      <c r="B1050" s="1962"/>
      <c r="C1050" s="1962" t="s">
        <v>2873</v>
      </c>
      <c r="D1050" s="69"/>
      <c r="E1050" s="460"/>
      <c r="F1050" s="461"/>
      <c r="G1050" s="688"/>
      <c r="H1050" s="128"/>
      <c r="I1050" s="68"/>
    </row>
    <row r="1051" spans="1:10" ht="16.5" customHeight="1">
      <c r="A1051" s="1935"/>
      <c r="B1051" s="1475"/>
      <c r="C1051" s="1475" t="s">
        <v>1363</v>
      </c>
      <c r="D1051" s="131"/>
      <c r="E1051" s="462"/>
      <c r="F1051" s="426"/>
      <c r="G1051" s="266"/>
      <c r="H1051" s="177"/>
      <c r="I1051" s="132"/>
    </row>
    <row r="1052" spans="1:10" ht="13.5" customHeight="1">
      <c r="A1052" s="1935"/>
      <c r="B1052" s="1475"/>
      <c r="C1052" s="1475"/>
      <c r="D1052" s="70"/>
      <c r="E1052" s="464"/>
      <c r="F1052" s="465"/>
      <c r="G1052" s="689"/>
      <c r="H1052" s="177"/>
      <c r="I1052" s="132"/>
    </row>
    <row r="1053" spans="1:10" ht="13.5" customHeight="1">
      <c r="A1053" s="1935"/>
      <c r="B1053" s="1475"/>
      <c r="C1053" s="1475"/>
      <c r="D1053" s="70"/>
      <c r="E1053" s="464"/>
      <c r="F1053" s="465"/>
      <c r="G1053" s="689"/>
      <c r="H1053" s="177"/>
      <c r="I1053" s="132"/>
    </row>
    <row r="1054" spans="1:10" ht="13.5" customHeight="1">
      <c r="A1054" s="1935"/>
      <c r="B1054" s="1475"/>
      <c r="C1054" s="1475"/>
      <c r="D1054" s="70"/>
      <c r="E1054" s="464"/>
      <c r="F1054" s="465"/>
      <c r="G1054" s="689"/>
      <c r="H1054" s="177"/>
      <c r="I1054" s="132"/>
    </row>
    <row r="1055" spans="1:10" ht="16" thickBot="1">
      <c r="A1055" s="1918" t="s">
        <v>6699</v>
      </c>
      <c r="B1055" s="1919"/>
      <c r="C1055" s="2289"/>
      <c r="D1055" s="162"/>
      <c r="E1055" s="466"/>
      <c r="F1055" s="467"/>
      <c r="G1055" s="690"/>
      <c r="H1055" s="178"/>
      <c r="I1055" s="137"/>
    </row>
    <row r="1056" spans="1:10" ht="40">
      <c r="A1056" s="1519" t="s">
        <v>1013</v>
      </c>
      <c r="B1056" s="1520" t="s">
        <v>1014</v>
      </c>
      <c r="C1056" s="2286" t="s">
        <v>665</v>
      </c>
      <c r="D1056" s="158" t="s">
        <v>2923</v>
      </c>
      <c r="E1056" s="914" t="s">
        <v>10276</v>
      </c>
      <c r="F1056" s="469" t="s">
        <v>2578</v>
      </c>
      <c r="G1056" s="693" t="s">
        <v>2427</v>
      </c>
      <c r="H1056" s="264" t="s">
        <v>493</v>
      </c>
      <c r="I1056" s="160" t="s">
        <v>4003</v>
      </c>
      <c r="J1056" s="327" t="s">
        <v>11229</v>
      </c>
    </row>
    <row r="1057" spans="1:10" thickBot="1">
      <c r="A1057" s="1519"/>
      <c r="B1057" s="1680"/>
      <c r="C1057" s="2286" t="s">
        <v>3419</v>
      </c>
      <c r="D1057" s="313" t="s">
        <v>2428</v>
      </c>
      <c r="E1057" s="470" t="s">
        <v>264</v>
      </c>
      <c r="F1057" s="475">
        <f>'Заказ, cкидки и курсы валют'!$I$12</f>
        <v>0</v>
      </c>
      <c r="G1057" s="764"/>
      <c r="H1057" s="358"/>
      <c r="I1057" s="252"/>
      <c r="J1057" s="264"/>
    </row>
    <row r="1058" spans="1:10" ht="13.5" thickBot="1">
      <c r="A1058" s="915" t="s">
        <v>10121</v>
      </c>
      <c r="B1058" s="800" t="s">
        <v>106</v>
      </c>
      <c r="C1058" s="2287">
        <v>1.28</v>
      </c>
      <c r="D1058" s="1565">
        <v>100</v>
      </c>
      <c r="E1058" s="1566">
        <f>(E1022*2)+(1000/D1058*7.5)</f>
        <v>192.42000000000002</v>
      </c>
      <c r="F1058" s="779">
        <f>ROUND(E1058*(1-$F$11),2)</f>
        <v>192.42</v>
      </c>
      <c r="G1058" s="780">
        <f>H1058/D1058*1000</f>
        <v>3870</v>
      </c>
      <c r="H1058" s="659">
        <f>ROUND(IF('Заказ, cкидки и курсы валют'!$J$23*E1058/1000*D1058&lt;387,387,'Заказ, cкидки и курсы валют'!$J$23*E1058/1000*D1058)*(1-'Заказ, cкидки и курсы валют'!$I$12),2)</f>
        <v>387</v>
      </c>
      <c r="I1058" s="263"/>
      <c r="J1058" s="2100">
        <f>ROUND(IF(H1058&lt;'Заказ, cкидки и курсы валют'!$B$39,H1058*0.54*100/(100-'Заказ, cкидки и курсы валют'!$C$39),IF(H1058&lt;'Заказ, cкидки и курсы валют'!$B$40,H1058*0.54*100/(100-'Заказ, cкидки и курсы валют'!$C$40),IF(H1058&lt;'Заказ, cкидки и курсы валют'!$B$41,H1058*0.54*100/(100-'Заказ, cкидки и курсы валют'!$C$41),IF(H1058&lt;'Заказ, cкидки и курсы валют'!$B$42,H1058*0.54*100/(100-'Заказ, cкидки и курсы валют'!$C$42),IF(H1058&lt;'Заказ, cкидки и курсы валют'!$B$43,H1058*0.54*100/(100-'Заказ, cкидки и курсы валют'!$C$43),H1058))))),2)</f>
        <v>464.4</v>
      </c>
    </row>
    <row r="1059" spans="1:10" ht="13.5" thickBot="1">
      <c r="A1059" s="398" t="s">
        <v>10122</v>
      </c>
      <c r="B1059" s="2116" t="s">
        <v>107</v>
      </c>
      <c r="C1059" s="2287">
        <v>1.6</v>
      </c>
      <c r="D1059" s="2119">
        <v>100</v>
      </c>
      <c r="E1059" s="2103">
        <f t="shared" ref="E1059:E1066" si="105">(E1023*2)+(1000/D1059*7.5)</f>
        <v>200.2</v>
      </c>
      <c r="F1059" s="2104">
        <f t="shared" ref="F1059:F1060" si="106">ROUND(E1059*(1-$F$11),2)</f>
        <v>200.2</v>
      </c>
      <c r="G1059" s="2105">
        <f t="shared" ref="G1059:G1066" si="107">H1059/D1059*1000</f>
        <v>3870</v>
      </c>
      <c r="H1059" s="659">
        <f>ROUND(IF('Заказ, cкидки и курсы валют'!$J$23*E1059/1000*D1059&lt;387,387,'Заказ, cкидки и курсы валют'!$J$23*E1059/1000*D1059)*(1-'Заказ, cкидки и курсы валют'!$I$12),2)</f>
        <v>387</v>
      </c>
      <c r="I1059" s="2091"/>
      <c r="J1059" s="2100">
        <f>ROUND(IF(H1059&lt;'Заказ, cкидки и курсы валют'!$B$39,H1059*0.54*100/(100-'Заказ, cкидки и курсы валют'!$C$39),IF(H1059&lt;'Заказ, cкидки и курсы валют'!$B$40,H1059*0.54*100/(100-'Заказ, cкидки и курсы валют'!$C$40),IF(H1059&lt;'Заказ, cкидки и курсы валют'!$B$41,H1059*0.54*100/(100-'Заказ, cкидки и курсы валют'!$C$41),IF(H1059&lt;'Заказ, cкидки и курсы валют'!$B$42,H1059*0.54*100/(100-'Заказ, cкидки и курсы валют'!$C$42),IF(H1059&lt;'Заказ, cкидки и курсы валют'!$B$43,H1059*0.54*100/(100-'Заказ, cкидки и курсы валют'!$C$43),H1059))))),2)</f>
        <v>464.4</v>
      </c>
    </row>
    <row r="1060" spans="1:10" ht="13.5" thickBot="1">
      <c r="A1060" s="398" t="s">
        <v>10123</v>
      </c>
      <c r="B1060" s="2116" t="s">
        <v>108</v>
      </c>
      <c r="C1060" s="2250">
        <v>1.72</v>
      </c>
      <c r="D1060" s="2119">
        <v>80</v>
      </c>
      <c r="E1060" s="2103">
        <f t="shared" si="105"/>
        <v>220.61</v>
      </c>
      <c r="F1060" s="2104">
        <f t="shared" si="106"/>
        <v>220.61</v>
      </c>
      <c r="G1060" s="2105">
        <f t="shared" si="107"/>
        <v>4837.5</v>
      </c>
      <c r="H1060" s="659">
        <f>ROUND(IF('Заказ, cкидки и курсы валют'!$J$23*E1060/1000*D1060&lt;387,387,'Заказ, cкидки и курсы валют'!$J$23*E1060/1000*D1060)*(1-'Заказ, cкидки и курсы валют'!$I$12),2)</f>
        <v>387</v>
      </c>
      <c r="I1060" s="2091"/>
      <c r="J1060" s="2100">
        <f>ROUND(IF(H1060&lt;'Заказ, cкидки и курсы валют'!$B$39,H1060*0.54*100/(100-'Заказ, cкидки и курсы валют'!$C$39),IF(H1060&lt;'Заказ, cкидки и курсы валют'!$B$40,H1060*0.54*100/(100-'Заказ, cкидки и курсы валют'!$C$40),IF(H1060&lt;'Заказ, cкидки и курсы валют'!$B$41,H1060*0.54*100/(100-'Заказ, cкидки и курсы валют'!$C$41),IF(H1060&lt;'Заказ, cкидки и курсы валют'!$B$42,H1060*0.54*100/(100-'Заказ, cкидки и курсы валют'!$C$42),IF(H1060&lt;'Заказ, cкидки и курсы валют'!$B$43,H1060*0.54*100/(100-'Заказ, cкидки и курсы валют'!$C$43),H1060))))),2)</f>
        <v>464.4</v>
      </c>
    </row>
    <row r="1061" spans="1:10" ht="13.5" thickBot="1">
      <c r="A1061" s="398" t="s">
        <v>10124</v>
      </c>
      <c r="B1061" s="2116" t="s">
        <v>109</v>
      </c>
      <c r="C1061" s="2250">
        <v>1.98</v>
      </c>
      <c r="D1061" s="2119">
        <v>50</v>
      </c>
      <c r="E1061" s="2103">
        <f t="shared" si="105"/>
        <v>295.91999999999996</v>
      </c>
      <c r="F1061" s="2104">
        <f t="shared" ref="F1061:F1062" si="108">ROUND(E1061*(1-$F$11),2)</f>
        <v>295.92</v>
      </c>
      <c r="G1061" s="2105">
        <f t="shared" si="107"/>
        <v>7740</v>
      </c>
      <c r="H1061" s="659">
        <f>ROUND(IF('Заказ, cкидки и курсы валют'!$J$23*E1061/1000*D1061&lt;387,387,'Заказ, cкидки и курсы валют'!$J$23*E1061/1000*D1061)*(1-'Заказ, cкидки и курсы валют'!$I$12),2)</f>
        <v>387</v>
      </c>
      <c r="I1061" s="2091"/>
      <c r="J1061" s="2100">
        <f>ROUND(IF(H1061&lt;'Заказ, cкидки и курсы валют'!$B$39,H1061*0.54*100/(100-'Заказ, cкидки и курсы валют'!$C$39),IF(H1061&lt;'Заказ, cкидки и курсы валют'!$B$40,H1061*0.54*100/(100-'Заказ, cкидки и курсы валют'!$C$40),IF(H1061&lt;'Заказ, cкидки и курсы валют'!$B$41,H1061*0.54*100/(100-'Заказ, cкидки и курсы валют'!$C$41),IF(H1061&lt;'Заказ, cкидки и курсы валют'!$B$42,H1061*0.54*100/(100-'Заказ, cкидки и курсы валют'!$C$42),IF(H1061&lt;'Заказ, cкидки и курсы валют'!$B$43,H1061*0.54*100/(100-'Заказ, cкидки и курсы валют'!$C$43),H1061))))),2)</f>
        <v>464.4</v>
      </c>
    </row>
    <row r="1062" spans="1:10" ht="13.5" thickBot="1">
      <c r="A1062" s="398" t="s">
        <v>10799</v>
      </c>
      <c r="B1062" s="2116" t="s">
        <v>110</v>
      </c>
      <c r="C1062" s="2250">
        <v>2.16</v>
      </c>
      <c r="D1062" s="2119">
        <v>50</v>
      </c>
      <c r="E1062" s="2103">
        <f t="shared" si="105"/>
        <v>320.46000000000004</v>
      </c>
      <c r="F1062" s="2104">
        <f t="shared" si="108"/>
        <v>320.45999999999998</v>
      </c>
      <c r="G1062" s="2105">
        <f t="shared" si="107"/>
        <v>7740</v>
      </c>
      <c r="H1062" s="659">
        <f>ROUND(IF('Заказ, cкидки и курсы валют'!$J$23*E1062/1000*D1062&lt;387,387,'Заказ, cкидки и курсы валют'!$J$23*E1062/1000*D1062)*(1-'Заказ, cкидки и курсы валют'!$I$12),2)</f>
        <v>387</v>
      </c>
      <c r="I1062" s="2091"/>
      <c r="J1062" s="2100">
        <f>ROUND(IF(H1062&lt;'Заказ, cкидки и курсы валют'!$B$39,H1062*0.54*100/(100-'Заказ, cкидки и курсы валют'!$C$39),IF(H1062&lt;'Заказ, cкидки и курсы валют'!$B$40,H1062*0.54*100/(100-'Заказ, cкидки и курсы валют'!$C$40),IF(H1062&lt;'Заказ, cкидки и курсы валют'!$B$41,H1062*0.54*100/(100-'Заказ, cкидки и курсы валют'!$C$41),IF(H1062&lt;'Заказ, cкидки и курсы валют'!$B$42,H1062*0.54*100/(100-'Заказ, cкидки и курсы валют'!$C$42),IF(H1062&lt;'Заказ, cкидки и курсы валют'!$B$43,H1062*0.54*100/(100-'Заказ, cкидки и курсы валют'!$C$43),H1062))))),2)</f>
        <v>464.4</v>
      </c>
    </row>
    <row r="1063" spans="1:10" ht="13.5" thickBot="1">
      <c r="A1063" s="398" t="s">
        <v>11417</v>
      </c>
      <c r="B1063" s="2116" t="s">
        <v>156</v>
      </c>
      <c r="C1063" s="2250">
        <v>2.41</v>
      </c>
      <c r="D1063" s="2119">
        <v>50</v>
      </c>
      <c r="E1063" s="2103">
        <f t="shared" si="105"/>
        <v>328.34000000000003</v>
      </c>
      <c r="F1063" s="2104">
        <f>ROUND(E1063*(1-$F$11),2)</f>
        <v>328.34</v>
      </c>
      <c r="G1063" s="2105">
        <f t="shared" si="107"/>
        <v>7740</v>
      </c>
      <c r="H1063" s="659">
        <f>ROUND(IF('Заказ, cкидки и курсы валют'!$J$23*E1063/1000*D1063&lt;387,387,'Заказ, cкидки и курсы валют'!$J$23*E1063/1000*D1063)*(1-'Заказ, cкидки и курсы валют'!$I$12),2)</f>
        <v>387</v>
      </c>
      <c r="I1063" s="2091"/>
      <c r="J1063" s="2100">
        <f>ROUND(IF(H1063&lt;'Заказ, cкидки и курсы валют'!$B$39,H1063*0.54*100/(100-'Заказ, cкидки и курсы валют'!$C$39),IF(H1063&lt;'Заказ, cкидки и курсы валют'!$B$40,H1063*0.54*100/(100-'Заказ, cкидки и курсы валют'!$C$40),IF(H1063&lt;'Заказ, cкидки и курсы валют'!$B$41,H1063*0.54*100/(100-'Заказ, cкидки и курсы валют'!$C$41),IF(H1063&lt;'Заказ, cкидки и курсы валют'!$B$42,H1063*0.54*100/(100-'Заказ, cкидки и курсы валют'!$C$42),IF(H1063&lt;'Заказ, cкидки и курсы валют'!$B$43,H1063*0.54*100/(100-'Заказ, cкидки и курсы валют'!$C$43),H1063))))),2)</f>
        <v>464.4</v>
      </c>
    </row>
    <row r="1064" spans="1:10" ht="13.5" thickBot="1">
      <c r="A1064" s="398" t="s">
        <v>10125</v>
      </c>
      <c r="B1064" s="2116" t="s">
        <v>133</v>
      </c>
      <c r="C1064" s="2287">
        <v>3.45</v>
      </c>
      <c r="D1064" s="2119">
        <v>50</v>
      </c>
      <c r="E1064" s="2103">
        <f>(E1028*2)+(1000/D1064*7.5)</f>
        <v>405.8</v>
      </c>
      <c r="F1064" s="2104">
        <f>ROUND(E1064*(1-$F$11),2)</f>
        <v>405.8</v>
      </c>
      <c r="G1064" s="2105">
        <f t="shared" si="107"/>
        <v>7740</v>
      </c>
      <c r="H1064" s="659">
        <f>ROUND(IF('Заказ, cкидки и курсы валют'!$J$23*E1064/1000*D1064&lt;387,387,'Заказ, cкидки и курсы валют'!$J$23*E1064/1000*D1064)*(1-'Заказ, cкидки и курсы валют'!$I$12),2)</f>
        <v>387</v>
      </c>
      <c r="I1064" s="2091"/>
      <c r="J1064" s="2100">
        <f>ROUND(IF(H1064&lt;'Заказ, cкидки и курсы валют'!$B$39,H1064*0.54*100/(100-'Заказ, cкидки и курсы валют'!$C$39),IF(H1064&lt;'Заказ, cкидки и курсы валют'!$B$40,H1064*0.54*100/(100-'Заказ, cкидки и курсы валют'!$C$40),IF(H1064&lt;'Заказ, cкидки и курсы валют'!$B$41,H1064*0.54*100/(100-'Заказ, cкидки и курсы валют'!$C$41),IF(H1064&lt;'Заказ, cкидки и курсы валют'!$B$42,H1064*0.54*100/(100-'Заказ, cкидки и курсы валют'!$C$42),IF(H1064&lt;'Заказ, cкидки и курсы валют'!$B$43,H1064*0.54*100/(100-'Заказ, cкидки и курсы валют'!$C$43),H1064))))),2)</f>
        <v>464.4</v>
      </c>
    </row>
    <row r="1065" spans="1:10" ht="13.5" thickBot="1">
      <c r="A1065" s="398" t="s">
        <v>10126</v>
      </c>
      <c r="B1065" s="2116" t="s">
        <v>134</v>
      </c>
      <c r="C1065" s="2287">
        <v>3.82</v>
      </c>
      <c r="D1065" s="2119">
        <v>25</v>
      </c>
      <c r="E1065" s="2103">
        <f t="shared" si="105"/>
        <v>565.07999999999993</v>
      </c>
      <c r="F1065" s="2104">
        <f>ROUND(E1065*(1-$F$11),2)</f>
        <v>565.08000000000004</v>
      </c>
      <c r="G1065" s="2105">
        <f t="shared" si="107"/>
        <v>15480</v>
      </c>
      <c r="H1065" s="659">
        <f>ROUND(IF('Заказ, cкидки и курсы валют'!$J$23*E1065/1000*D1065&lt;387,387,'Заказ, cкидки и курсы валют'!$J$23*E1065/1000*D1065)*(1-'Заказ, cкидки и курсы валют'!$I$12),2)</f>
        <v>387</v>
      </c>
      <c r="I1065" s="2091"/>
      <c r="J1065" s="2100">
        <f>ROUND(IF(H1065&lt;'Заказ, cкидки и курсы валют'!$B$39,H1065*0.54*100/(100-'Заказ, cкидки и курсы валют'!$C$39),IF(H1065&lt;'Заказ, cкидки и курсы валют'!$B$40,H1065*0.54*100/(100-'Заказ, cкидки и курсы валют'!$C$40),IF(H1065&lt;'Заказ, cкидки и курсы валют'!$B$41,H1065*0.54*100/(100-'Заказ, cкидки и курсы валют'!$C$41),IF(H1065&lt;'Заказ, cкидки и курсы валют'!$B$42,H1065*0.54*100/(100-'Заказ, cкидки и курсы валют'!$C$42),IF(H1065&lt;'Заказ, cкидки и курсы валют'!$B$43,H1065*0.54*100/(100-'Заказ, cкидки и курсы валют'!$C$43),H1065))))),2)</f>
        <v>464.4</v>
      </c>
    </row>
    <row r="1066" spans="1:10" ht="13.5" thickBot="1">
      <c r="A1066" s="778" t="s">
        <v>10127</v>
      </c>
      <c r="B1066" s="777" t="s">
        <v>135</v>
      </c>
      <c r="C1066" s="2287">
        <v>4.43</v>
      </c>
      <c r="D1066" s="1567">
        <v>20</v>
      </c>
      <c r="E1066" s="1568">
        <f t="shared" si="105"/>
        <v>713.83999999999992</v>
      </c>
      <c r="F1066" s="775">
        <f>ROUND(E1066*(1-$F$11),2)</f>
        <v>713.84</v>
      </c>
      <c r="G1066" s="776">
        <f t="shared" si="107"/>
        <v>19350</v>
      </c>
      <c r="H1066" s="659">
        <f>ROUND(IF('Заказ, cкидки и курсы валют'!$J$23*E1066/1000*D1066&lt;387,387,'Заказ, cкидки и курсы валют'!$J$23*E1066/1000*D1066)*(1-'Заказ, cкидки и курсы валют'!$I$12),2)</f>
        <v>387</v>
      </c>
      <c r="I1066" s="170"/>
      <c r="J1066" s="2100">
        <f>ROUND(IF(H1066&lt;'Заказ, cкидки и курсы валют'!$B$39,H1066*0.54*100/(100-'Заказ, cкидки и курсы валют'!$C$39),IF(H1066&lt;'Заказ, cкидки и курсы валют'!$B$40,H1066*0.54*100/(100-'Заказ, cкидки и курсы валют'!$C$40),IF(H1066&lt;'Заказ, cкидки и курсы валют'!$B$41,H1066*0.54*100/(100-'Заказ, cкидки и курсы валют'!$C$41),IF(H1066&lt;'Заказ, cкидки и курсы валют'!$B$42,H1066*0.54*100/(100-'Заказ, cкидки и курсы валют'!$C$42),IF(H1066&lt;'Заказ, cкидки и курсы валют'!$B$43,H1066*0.54*100/(100-'Заказ, cкидки и курсы валют'!$C$43),H1066))))),2)</f>
        <v>464.4</v>
      </c>
    </row>
    <row r="1067" spans="1:10" ht="13.5" thickBot="1">
      <c r="A1067" s="1965"/>
      <c r="B1067" s="1342"/>
      <c r="C1067" s="2271"/>
      <c r="D1067" s="62"/>
      <c r="E1067" s="420"/>
      <c r="F1067" s="448"/>
      <c r="G1067" s="692"/>
      <c r="H1067" s="61"/>
      <c r="I1067" s="13"/>
    </row>
    <row r="1068" spans="1:10" ht="42.75" customHeight="1">
      <c r="A1068" s="1934"/>
      <c r="B1068" s="1962"/>
      <c r="C1068" s="1962" t="s">
        <v>2873</v>
      </c>
      <c r="D1068" s="69"/>
      <c r="E1068" s="460"/>
      <c r="F1068" s="461"/>
      <c r="G1068" s="688"/>
      <c r="H1068" s="183"/>
      <c r="I1068" s="68"/>
    </row>
    <row r="1069" spans="1:10" ht="17.5">
      <c r="A1069" s="1935"/>
      <c r="B1069" s="1475"/>
      <c r="C1069" s="1475" t="s">
        <v>1364</v>
      </c>
      <c r="D1069" s="131"/>
      <c r="E1069" s="462"/>
      <c r="F1069" s="426"/>
      <c r="G1069" s="266"/>
      <c r="H1069" s="177"/>
      <c r="I1069" s="132"/>
    </row>
    <row r="1070" spans="1:10">
      <c r="A1070" s="1935"/>
      <c r="B1070" s="1475"/>
      <c r="C1070" s="1475"/>
      <c r="D1070" s="70"/>
      <c r="E1070" s="464"/>
      <c r="F1070" s="465"/>
      <c r="G1070" s="689"/>
      <c r="H1070" s="177"/>
      <c r="I1070" s="132"/>
    </row>
    <row r="1071" spans="1:10" ht="14.15" customHeight="1">
      <c r="A1071" s="1935"/>
      <c r="B1071" s="1475"/>
      <c r="C1071" s="1475"/>
      <c r="D1071" s="70"/>
      <c r="E1071" s="464"/>
      <c r="F1071" s="465"/>
      <c r="G1071" s="689"/>
      <c r="H1071" s="177"/>
      <c r="I1071" s="132"/>
    </row>
    <row r="1072" spans="1:10" ht="14.15" customHeight="1">
      <c r="A1072" s="1935"/>
      <c r="B1072" s="1475"/>
      <c r="C1072" s="1475"/>
      <c r="D1072" s="70"/>
      <c r="E1072" s="464"/>
      <c r="F1072" s="465"/>
      <c r="G1072" s="689"/>
      <c r="H1072" s="177"/>
      <c r="I1072" s="132"/>
    </row>
    <row r="1073" spans="1:9" ht="14.15" customHeight="1" thickBot="1">
      <c r="A1073" s="1913" t="s">
        <v>6698</v>
      </c>
      <c r="B1073" s="1931"/>
      <c r="C1073" s="1931"/>
      <c r="D1073" s="72"/>
      <c r="E1073" s="466"/>
      <c r="F1073" s="467"/>
      <c r="G1073" s="690"/>
      <c r="H1073" s="178"/>
      <c r="I1073" s="137"/>
    </row>
    <row r="1074" spans="1:9" ht="40.5" customHeight="1">
      <c r="A1074" s="1519" t="s">
        <v>1013</v>
      </c>
      <c r="B1074" s="1520" t="s">
        <v>1014</v>
      </c>
      <c r="C1074" s="2286" t="s">
        <v>665</v>
      </c>
      <c r="D1074" s="158" t="s">
        <v>2923</v>
      </c>
      <c r="E1074" s="914" t="s">
        <v>10276</v>
      </c>
      <c r="F1074" s="469" t="s">
        <v>2578</v>
      </c>
      <c r="G1074" s="693" t="s">
        <v>2427</v>
      </c>
      <c r="H1074" s="264" t="s">
        <v>493</v>
      </c>
      <c r="I1074" s="160" t="s">
        <v>4003</v>
      </c>
    </row>
    <row r="1075" spans="1:9" ht="14.15" customHeight="1" thickBot="1">
      <c r="A1075" s="1519"/>
      <c r="B1075" s="1680"/>
      <c r="C1075" s="2286" t="s">
        <v>3419</v>
      </c>
      <c r="D1075" s="313" t="s">
        <v>2428</v>
      </c>
      <c r="E1075" s="470" t="s">
        <v>264</v>
      </c>
      <c r="F1075" s="475">
        <f>'Заказ, cкидки и курсы валют'!$I$12</f>
        <v>0</v>
      </c>
      <c r="G1075" s="764"/>
      <c r="H1075" s="358"/>
      <c r="I1075" s="252"/>
    </row>
    <row r="1076" spans="1:9" ht="14.15" customHeight="1">
      <c r="A1076" s="915" t="s">
        <v>1839</v>
      </c>
      <c r="B1076" s="800" t="s">
        <v>106</v>
      </c>
      <c r="C1076" s="2287">
        <v>1.3</v>
      </c>
      <c r="D1076" s="1619">
        <v>10000</v>
      </c>
      <c r="E1076" s="530">
        <v>49.17</v>
      </c>
      <c r="F1076" s="779">
        <f>ROUND(E1076*(1-$F$11),2)</f>
        <v>49.17</v>
      </c>
      <c r="G1076" s="780">
        <f>'Заказ, cкидки и курсы валют'!$J$23*F1076</f>
        <v>565.45500000000004</v>
      </c>
      <c r="H1076" s="310">
        <f>ROUND((D1076/1000)*G1076,2)</f>
        <v>5654.55</v>
      </c>
      <c r="I1076" s="263"/>
    </row>
    <row r="1077" spans="1:9" ht="14.15" customHeight="1">
      <c r="A1077" s="398" t="s">
        <v>1840</v>
      </c>
      <c r="B1077" s="399" t="s">
        <v>107</v>
      </c>
      <c r="C1077" s="2287">
        <v>1.6</v>
      </c>
      <c r="D1077" s="1558">
        <v>8000</v>
      </c>
      <c r="E1077" s="530">
        <v>58.83</v>
      </c>
      <c r="F1077" s="471">
        <f t="shared" ref="F1077:F1084" si="109">ROUND(E1077*(1-$F$11),2)</f>
        <v>58.83</v>
      </c>
      <c r="G1077" s="691">
        <f>'Заказ, cкидки и курсы валют'!$J$23*F1077</f>
        <v>676.54499999999996</v>
      </c>
      <c r="H1077" s="96">
        <f t="shared" ref="H1077:H1084" si="110">ROUND((D1077/1000)*G1077,2)</f>
        <v>5412.36</v>
      </c>
      <c r="I1077" s="168"/>
    </row>
    <row r="1078" spans="1:9" ht="14.15" customHeight="1">
      <c r="A1078" s="398" t="s">
        <v>1841</v>
      </c>
      <c r="B1078" s="399" t="s">
        <v>108</v>
      </c>
      <c r="C1078" s="2250">
        <v>1.76</v>
      </c>
      <c r="D1078" s="1558">
        <v>8000</v>
      </c>
      <c r="E1078" s="530">
        <v>69.67</v>
      </c>
      <c r="F1078" s="471">
        <f t="shared" si="109"/>
        <v>69.67</v>
      </c>
      <c r="G1078" s="691">
        <f>'Заказ, cкидки и курсы валют'!$J$23*F1078</f>
        <v>801.20500000000004</v>
      </c>
      <c r="H1078" s="96">
        <f t="shared" si="110"/>
        <v>6409.64</v>
      </c>
      <c r="I1078" s="168"/>
    </row>
    <row r="1079" spans="1:9" ht="14.15" customHeight="1">
      <c r="A1079" s="398" t="s">
        <v>1842</v>
      </c>
      <c r="B1079" s="399" t="s">
        <v>109</v>
      </c>
      <c r="C1079" s="2250">
        <v>2.0819999999999999</v>
      </c>
      <c r="D1079" s="1558">
        <v>5000</v>
      </c>
      <c r="E1079" s="530">
        <v>78.989999999999995</v>
      </c>
      <c r="F1079" s="471">
        <f t="shared" si="109"/>
        <v>78.989999999999995</v>
      </c>
      <c r="G1079" s="691">
        <f>'Заказ, cкидки и курсы валют'!$J$23*F1079</f>
        <v>908.38499999999999</v>
      </c>
      <c r="H1079" s="96">
        <f t="shared" si="110"/>
        <v>4541.93</v>
      </c>
      <c r="I1079" s="168"/>
    </row>
    <row r="1080" spans="1:9" ht="14.15" customHeight="1">
      <c r="A1080" s="398" t="s">
        <v>1843</v>
      </c>
      <c r="B1080" s="399" t="s">
        <v>110</v>
      </c>
      <c r="C1080" s="2250">
        <v>2.2000000000000002</v>
      </c>
      <c r="D1080" s="1558">
        <v>5000</v>
      </c>
      <c r="E1080" s="530">
        <v>87.26</v>
      </c>
      <c r="F1080" s="471">
        <f t="shared" si="109"/>
        <v>87.26</v>
      </c>
      <c r="G1080" s="691">
        <f>'Заказ, cкидки и курсы валют'!$J$23*F1080</f>
        <v>1003.49</v>
      </c>
      <c r="H1080" s="96">
        <f t="shared" si="110"/>
        <v>5017.45</v>
      </c>
      <c r="I1080" s="168"/>
    </row>
    <row r="1081" spans="1:9" ht="14.15" customHeight="1">
      <c r="A1081" s="398" t="s">
        <v>5197</v>
      </c>
      <c r="B1081" s="399" t="s">
        <v>156</v>
      </c>
      <c r="C1081" s="2250">
        <v>2.41</v>
      </c>
      <c r="D1081" s="1558">
        <v>2500</v>
      </c>
      <c r="E1081" s="530">
        <v>90.99</v>
      </c>
      <c r="F1081" s="471">
        <f t="shared" si="109"/>
        <v>90.99</v>
      </c>
      <c r="G1081" s="691">
        <f>'Заказ, cкидки и курсы валют'!$J$23*F1081</f>
        <v>1046.385</v>
      </c>
      <c r="H1081" s="96">
        <f t="shared" si="110"/>
        <v>2615.96</v>
      </c>
      <c r="I1081" s="168"/>
    </row>
    <row r="1082" spans="1:9" ht="14.15" customHeight="1">
      <c r="A1082" s="398" t="s">
        <v>1844</v>
      </c>
      <c r="B1082" s="399" t="s">
        <v>133</v>
      </c>
      <c r="C1082" s="2287">
        <v>3.45</v>
      </c>
      <c r="D1082" s="1558">
        <v>2500</v>
      </c>
      <c r="E1082" s="530">
        <v>122.31</v>
      </c>
      <c r="F1082" s="471">
        <f t="shared" si="109"/>
        <v>122.31</v>
      </c>
      <c r="G1082" s="691">
        <f>'Заказ, cкидки и курсы валют'!$J$23*F1082</f>
        <v>1406.5650000000001</v>
      </c>
      <c r="H1082" s="96">
        <f t="shared" si="110"/>
        <v>3516.41</v>
      </c>
      <c r="I1082" s="168"/>
    </row>
    <row r="1083" spans="1:9" ht="14.15" customHeight="1">
      <c r="A1083" s="398" t="s">
        <v>1845</v>
      </c>
      <c r="B1083" s="399" t="s">
        <v>134</v>
      </c>
      <c r="C1083" s="2287">
        <v>3.82</v>
      </c>
      <c r="D1083" s="1558">
        <v>2500</v>
      </c>
      <c r="E1083" s="530">
        <v>151.41</v>
      </c>
      <c r="F1083" s="471">
        <f t="shared" si="109"/>
        <v>151.41</v>
      </c>
      <c r="G1083" s="691">
        <f>'Заказ, cкидки и курсы валют'!$J$23*F1083</f>
        <v>1741.2149999999999</v>
      </c>
      <c r="H1083" s="96">
        <f t="shared" si="110"/>
        <v>4353.04</v>
      </c>
      <c r="I1083" s="168"/>
    </row>
    <row r="1084" spans="1:9" ht="14.15" customHeight="1" thickBot="1">
      <c r="A1084" s="778" t="s">
        <v>1846</v>
      </c>
      <c r="B1084" s="777" t="s">
        <v>135</v>
      </c>
      <c r="C1084" s="2287">
        <v>4.43</v>
      </c>
      <c r="D1084" s="1569">
        <v>2000</v>
      </c>
      <c r="E1084" s="530">
        <v>156.80000000000001</v>
      </c>
      <c r="F1084" s="775">
        <f t="shared" si="109"/>
        <v>156.80000000000001</v>
      </c>
      <c r="G1084" s="776">
        <f>'Заказ, cкидки и курсы валют'!$J$23*F1084</f>
        <v>1803.2</v>
      </c>
      <c r="H1084" s="142">
        <f t="shared" si="110"/>
        <v>3606.4</v>
      </c>
      <c r="I1084" s="170"/>
    </row>
    <row r="1085" spans="1:9" ht="14.15" customHeight="1" thickBot="1">
      <c r="A1085" s="1965"/>
      <c r="B1085" s="1342"/>
      <c r="C1085" s="2271"/>
      <c r="D1085" s="62"/>
      <c r="E1085" s="420"/>
      <c r="F1085" s="448"/>
      <c r="G1085" s="692"/>
      <c r="H1085" s="61"/>
      <c r="I1085" s="13"/>
    </row>
    <row r="1086" spans="1:9" ht="14.15" customHeight="1">
      <c r="A1086" s="1934"/>
      <c r="B1086" s="1962"/>
      <c r="C1086" s="1962" t="s">
        <v>2873</v>
      </c>
      <c r="D1086" s="69"/>
      <c r="E1086" s="460"/>
      <c r="F1086" s="461"/>
      <c r="G1086" s="688"/>
      <c r="H1086" s="176"/>
      <c r="I1086" s="68"/>
    </row>
    <row r="1087" spans="1:9" ht="14.15" customHeight="1">
      <c r="A1087" s="1935"/>
      <c r="B1087" s="1475"/>
      <c r="C1087" s="1475" t="s">
        <v>1364</v>
      </c>
      <c r="D1087" s="131"/>
      <c r="E1087" s="462"/>
      <c r="F1087" s="426"/>
      <c r="G1087" s="266"/>
      <c r="H1087" s="177"/>
      <c r="I1087" s="132"/>
    </row>
    <row r="1088" spans="1:9" ht="14.15" customHeight="1">
      <c r="A1088" s="1935"/>
      <c r="B1088" s="1475"/>
      <c r="C1088" s="1475"/>
      <c r="D1088" s="70"/>
      <c r="E1088" s="464"/>
      <c r="F1088" s="465"/>
      <c r="G1088" s="689"/>
      <c r="H1088" s="177"/>
      <c r="I1088" s="132"/>
    </row>
    <row r="1089" spans="1:10" ht="14.15" customHeight="1">
      <c r="A1089" s="1935"/>
      <c r="B1089" s="1475"/>
      <c r="C1089" s="1475"/>
      <c r="D1089" s="70"/>
      <c r="E1089" s="464"/>
      <c r="F1089" s="465"/>
      <c r="G1089" s="689"/>
      <c r="H1089" s="177"/>
      <c r="I1089" s="132"/>
    </row>
    <row r="1090" spans="1:10" ht="14.15" customHeight="1">
      <c r="A1090" s="1935"/>
      <c r="B1090" s="1475"/>
      <c r="C1090" s="1475"/>
      <c r="D1090" s="70"/>
      <c r="E1090" s="464"/>
      <c r="F1090" s="465"/>
      <c r="G1090" s="689"/>
      <c r="H1090" s="177"/>
      <c r="I1090" s="132"/>
    </row>
    <row r="1091" spans="1:10" ht="14.15" customHeight="1" thickBot="1">
      <c r="A1091" s="1918" t="s">
        <v>6697</v>
      </c>
      <c r="B1091" s="1914"/>
      <c r="C1091" s="2289"/>
      <c r="D1091" s="161"/>
      <c r="E1091" s="466"/>
      <c r="F1091" s="467"/>
      <c r="G1091" s="690"/>
      <c r="H1091" s="178"/>
      <c r="I1091" s="137"/>
    </row>
    <row r="1092" spans="1:10" ht="42.75" customHeight="1">
      <c r="A1092" s="1519" t="s">
        <v>1013</v>
      </c>
      <c r="B1092" s="1520" t="s">
        <v>1014</v>
      </c>
      <c r="C1092" s="2286" t="s">
        <v>665</v>
      </c>
      <c r="D1092" s="158" t="s">
        <v>2923</v>
      </c>
      <c r="E1092" s="914" t="s">
        <v>10276</v>
      </c>
      <c r="F1092" s="469" t="s">
        <v>2578</v>
      </c>
      <c r="G1092" s="693" t="s">
        <v>2427</v>
      </c>
      <c r="H1092" s="264" t="s">
        <v>493</v>
      </c>
      <c r="I1092" s="160" t="s">
        <v>4003</v>
      </c>
      <c r="J1092" s="327" t="s">
        <v>11229</v>
      </c>
    </row>
    <row r="1093" spans="1:10" ht="14.15" customHeight="1" thickBot="1">
      <c r="A1093" s="1519"/>
      <c r="B1093" s="1680"/>
      <c r="C1093" s="2286" t="s">
        <v>3419</v>
      </c>
      <c r="D1093" s="313" t="s">
        <v>2428</v>
      </c>
      <c r="E1093" s="470" t="s">
        <v>264</v>
      </c>
      <c r="F1093" s="475">
        <f>'Заказ, cкидки и курсы валют'!$I$12</f>
        <v>0</v>
      </c>
      <c r="G1093" s="764"/>
      <c r="H1093" s="358"/>
      <c r="I1093" s="252"/>
      <c r="J1093" s="264"/>
    </row>
    <row r="1094" spans="1:10" ht="14.15" customHeight="1" thickBot="1">
      <c r="A1094" s="915" t="s">
        <v>1847</v>
      </c>
      <c r="B1094" s="800" t="s">
        <v>106</v>
      </c>
      <c r="C1094" s="2287">
        <v>1.3</v>
      </c>
      <c r="D1094" s="1577">
        <v>1000</v>
      </c>
      <c r="E1094" s="1566">
        <f>E1076*1.2</f>
        <v>59.003999999999998</v>
      </c>
      <c r="F1094" s="779">
        <f>ROUND(E1094*(1-$F$11),2)</f>
        <v>59</v>
      </c>
      <c r="G1094" s="691">
        <f>H1094/D1094*1000</f>
        <v>678.55</v>
      </c>
      <c r="H1094" s="659">
        <f>ROUND(IF('Заказ, cкидки и курсы валют'!$J$23*E1094/1000*D1094&lt;387,387,'Заказ, cкидки и курсы валют'!$J$23*E1094/1000*D1094)*(1-'Заказ, cкидки и курсы валют'!$I$12),2)</f>
        <v>678.55</v>
      </c>
      <c r="I1094" s="263"/>
      <c r="J1094" s="96">
        <f>ROUND(IF(H1094&lt;'Заказ, cкидки и курсы валют'!$B$39,H1094*0.54*100/(100-'Заказ, cкидки и курсы валют'!$C$39),IF(H1094&lt;'Заказ, cкидки и курсы валют'!$B$40,H1094*0.54*100/(100-'Заказ, cкидки и курсы валют'!$C$40),IF(H1094&lt;'Заказ, cкидки и курсы валют'!$B$41,H1094*0.54*100/(100-'Заказ, cкидки и курсы валют'!$C$41),IF(H1094&lt;'Заказ, cкидки и курсы валют'!$B$42,H1094*0.54*100/(100-'Заказ, cкидки и курсы валют'!$C$42),IF(H1094&lt;'Заказ, cкидки и курсы валют'!$B$43,H1094*0.54*100/(100-'Заказ, cкидки и курсы валют'!$C$43),H1094))))),2)</f>
        <v>732.83</v>
      </c>
    </row>
    <row r="1095" spans="1:10" ht="14.15" customHeight="1" thickBot="1">
      <c r="A1095" s="398" t="s">
        <v>1848</v>
      </c>
      <c r="B1095" s="399" t="s">
        <v>107</v>
      </c>
      <c r="C1095" s="2287">
        <v>1.6</v>
      </c>
      <c r="D1095" s="1555">
        <v>1000</v>
      </c>
      <c r="E1095" s="1545">
        <f t="shared" ref="E1095:E1102" si="111">E1077*1.2</f>
        <v>70.595999999999989</v>
      </c>
      <c r="F1095" s="471">
        <f t="shared" ref="F1095:F1102" si="112">ROUND(E1095*(1-$F$11),2)</f>
        <v>70.599999999999994</v>
      </c>
      <c r="G1095" s="691">
        <f t="shared" ref="G1095:G1102" si="113">H1095/D1095*1000</f>
        <v>811.85</v>
      </c>
      <c r="H1095" s="659">
        <f>ROUND(IF('Заказ, cкидки и курсы валют'!$J$23*E1095/1000*D1095&lt;387,387,'Заказ, cкидки и курсы валют'!$J$23*E1095/1000*D1095)*(1-'Заказ, cкидки и курсы валют'!$I$12),2)</f>
        <v>811.85</v>
      </c>
      <c r="I1095" s="168"/>
      <c r="J1095" s="96">
        <f>ROUND(IF(H1095&lt;'Заказ, cкидки и курсы валют'!$B$39,H1095*0.54*100/(100-'Заказ, cкидки и курсы валют'!$C$39),IF(H1095&lt;'Заказ, cкидки и курсы валют'!$B$40,H1095*0.54*100/(100-'Заказ, cкидки и курсы валют'!$C$40),IF(H1095&lt;'Заказ, cкидки и курсы валют'!$B$41,H1095*0.54*100/(100-'Заказ, cкидки и курсы валют'!$C$41),IF(H1095&lt;'Заказ, cкидки и курсы валют'!$B$42,H1095*0.54*100/(100-'Заказ, cкидки и курсы валют'!$C$42),IF(H1095&lt;'Заказ, cкидки и курсы валют'!$B$43,H1095*0.54*100/(100-'Заказ, cкидки и курсы валют'!$C$43),H1095))))),2)</f>
        <v>876.8</v>
      </c>
    </row>
    <row r="1096" spans="1:10" ht="14.15" customHeight="1" thickBot="1">
      <c r="A1096" s="398" t="s">
        <v>1849</v>
      </c>
      <c r="B1096" s="399" t="s">
        <v>108</v>
      </c>
      <c r="C1096" s="2250">
        <v>1.76</v>
      </c>
      <c r="D1096" s="1555">
        <v>800</v>
      </c>
      <c r="E1096" s="1545">
        <f t="shared" si="111"/>
        <v>83.603999999999999</v>
      </c>
      <c r="F1096" s="471">
        <f t="shared" si="112"/>
        <v>83.6</v>
      </c>
      <c r="G1096" s="691">
        <f t="shared" si="113"/>
        <v>961.44999999999993</v>
      </c>
      <c r="H1096" s="659">
        <f>ROUND(IF('Заказ, cкидки и курсы валют'!$J$23*E1096/1000*D1096&lt;387,387,'Заказ, cкидки и курсы валют'!$J$23*E1096/1000*D1096)*(1-'Заказ, cкидки и курсы валют'!$I$12),2)</f>
        <v>769.16</v>
      </c>
      <c r="I1096" s="168"/>
      <c r="J1096" s="96">
        <f>ROUND(IF(H1096&lt;'Заказ, cкидки и курсы валют'!$B$39,H1096*0.54*100/(100-'Заказ, cкидки и курсы валют'!$C$39),IF(H1096&lt;'Заказ, cкидки и курсы валют'!$B$40,H1096*0.54*100/(100-'Заказ, cкидки и курсы валют'!$C$40),IF(H1096&lt;'Заказ, cкидки и курсы валют'!$B$41,H1096*0.54*100/(100-'Заказ, cкидки и курсы валют'!$C$41),IF(H1096&lt;'Заказ, cкидки и курсы валют'!$B$42,H1096*0.54*100/(100-'Заказ, cкидки и курсы валют'!$C$42),IF(H1096&lt;'Заказ, cкидки и курсы валют'!$B$43,H1096*0.54*100/(100-'Заказ, cкидки и курсы валют'!$C$43),H1096))))),2)</f>
        <v>830.69</v>
      </c>
    </row>
    <row r="1097" spans="1:10" ht="14.15" customHeight="1" thickBot="1">
      <c r="A1097" s="398" t="s">
        <v>1850</v>
      </c>
      <c r="B1097" s="399" t="s">
        <v>109</v>
      </c>
      <c r="C1097" s="2250">
        <v>2.0819999999999999</v>
      </c>
      <c r="D1097" s="1555">
        <v>500</v>
      </c>
      <c r="E1097" s="1545">
        <f t="shared" si="111"/>
        <v>94.787999999999997</v>
      </c>
      <c r="F1097" s="471">
        <f t="shared" si="112"/>
        <v>94.79</v>
      </c>
      <c r="G1097" s="691">
        <f t="shared" si="113"/>
        <v>1090.06</v>
      </c>
      <c r="H1097" s="659">
        <f>ROUND(IF('Заказ, cкидки и курсы валют'!$J$23*E1097/1000*D1097&lt;387,387,'Заказ, cкидки и курсы валют'!$J$23*E1097/1000*D1097)*(1-'Заказ, cкидки и курсы валют'!$I$12),2)</f>
        <v>545.03</v>
      </c>
      <c r="I1097" s="168"/>
      <c r="J1097" s="96">
        <f>ROUND(IF(H1097&lt;'Заказ, cкидки и курсы валют'!$B$39,H1097*0.54*100/(100-'Заказ, cкидки и курсы валют'!$C$39),IF(H1097&lt;'Заказ, cкидки и курсы валют'!$B$40,H1097*0.54*100/(100-'Заказ, cкидки и курсы валют'!$C$40),IF(H1097&lt;'Заказ, cкидки и курсы валют'!$B$41,H1097*0.54*100/(100-'Заказ, cкидки и курсы валют'!$C$41),IF(H1097&lt;'Заказ, cкидки и курсы валют'!$B$42,H1097*0.54*100/(100-'Заказ, cкидки и курсы валют'!$C$42),IF(H1097&lt;'Заказ, cкидки и курсы валют'!$B$43,H1097*0.54*100/(100-'Заказ, cкидки и курсы валют'!$C$43),H1097))))),2)</f>
        <v>654.04</v>
      </c>
    </row>
    <row r="1098" spans="1:10" ht="14.15" customHeight="1" thickBot="1">
      <c r="A1098" s="398" t="s">
        <v>1851</v>
      </c>
      <c r="B1098" s="399" t="s">
        <v>110</v>
      </c>
      <c r="C1098" s="2250">
        <v>2.2000000000000002</v>
      </c>
      <c r="D1098" s="1555">
        <v>500</v>
      </c>
      <c r="E1098" s="1545">
        <f t="shared" si="111"/>
        <v>104.712</v>
      </c>
      <c r="F1098" s="471">
        <f t="shared" si="112"/>
        <v>104.71</v>
      </c>
      <c r="G1098" s="691">
        <f t="shared" si="113"/>
        <v>1204.18</v>
      </c>
      <c r="H1098" s="659">
        <f>ROUND(IF('Заказ, cкидки и курсы валют'!$J$23*E1098/1000*D1098&lt;387,387,'Заказ, cкидки и курсы валют'!$J$23*E1098/1000*D1098)*(1-'Заказ, cкидки и курсы валют'!$I$12),2)</f>
        <v>602.09</v>
      </c>
      <c r="I1098" s="168"/>
      <c r="J1098" s="96">
        <f>ROUND(IF(H1098&lt;'Заказ, cкидки и курсы валют'!$B$39,H1098*0.54*100/(100-'Заказ, cкидки и курсы валют'!$C$39),IF(H1098&lt;'Заказ, cкидки и курсы валют'!$B$40,H1098*0.54*100/(100-'Заказ, cкидки и курсы валют'!$C$40),IF(H1098&lt;'Заказ, cкидки и курсы валют'!$B$41,H1098*0.54*100/(100-'Заказ, cкидки и курсы валют'!$C$41),IF(H1098&lt;'Заказ, cкидки и курсы валют'!$B$42,H1098*0.54*100/(100-'Заказ, cкидки и курсы валют'!$C$42),IF(H1098&lt;'Заказ, cкидки и курсы валют'!$B$43,H1098*0.54*100/(100-'Заказ, cкидки и курсы валют'!$C$43),H1098))))),2)</f>
        <v>650.26</v>
      </c>
    </row>
    <row r="1099" spans="1:10" ht="14.15" customHeight="1" thickBot="1">
      <c r="A1099" s="398" t="s">
        <v>1852</v>
      </c>
      <c r="B1099" s="399" t="s">
        <v>156</v>
      </c>
      <c r="C1099" s="2250">
        <v>2.41</v>
      </c>
      <c r="D1099" s="1555">
        <v>400</v>
      </c>
      <c r="E1099" s="1545">
        <f t="shared" si="111"/>
        <v>109.18799999999999</v>
      </c>
      <c r="F1099" s="471">
        <f t="shared" si="112"/>
        <v>109.19</v>
      </c>
      <c r="G1099" s="691">
        <f t="shared" si="113"/>
        <v>1255.6499999999999</v>
      </c>
      <c r="H1099" s="659">
        <f>ROUND(IF('Заказ, cкидки и курсы валют'!$J$23*E1099/1000*D1099&lt;387,387,'Заказ, cкидки и курсы валют'!$J$23*E1099/1000*D1099)*(1-'Заказ, cкидки и курсы валют'!$I$12),2)</f>
        <v>502.26</v>
      </c>
      <c r="I1099" s="168"/>
      <c r="J1099" s="96">
        <f>ROUND(IF(H1099&lt;'Заказ, cкидки и курсы валют'!$B$39,H1099*0.54*100/(100-'Заказ, cкидки и курсы валют'!$C$39),IF(H1099&lt;'Заказ, cкидки и курсы валют'!$B$40,H1099*0.54*100/(100-'Заказ, cкидки и курсы валют'!$C$40),IF(H1099&lt;'Заказ, cкидки и курсы валют'!$B$41,H1099*0.54*100/(100-'Заказ, cкидки и курсы валют'!$C$41),IF(H1099&lt;'Заказ, cкидки и курсы валют'!$B$42,H1099*0.54*100/(100-'Заказ, cкидки и курсы валют'!$C$42),IF(H1099&lt;'Заказ, cкидки и курсы валют'!$B$43,H1099*0.54*100/(100-'Заказ, cкидки и курсы валют'!$C$43),H1099))))),2)</f>
        <v>602.71</v>
      </c>
    </row>
    <row r="1100" spans="1:10" ht="14.15" customHeight="1" thickBot="1">
      <c r="A1100" s="398" t="s">
        <v>1853</v>
      </c>
      <c r="B1100" s="399" t="s">
        <v>133</v>
      </c>
      <c r="C1100" s="2287">
        <v>3.45</v>
      </c>
      <c r="D1100" s="1555">
        <v>300</v>
      </c>
      <c r="E1100" s="1545">
        <f t="shared" si="111"/>
        <v>146.77199999999999</v>
      </c>
      <c r="F1100" s="471">
        <f t="shared" si="112"/>
        <v>146.77000000000001</v>
      </c>
      <c r="G1100" s="691">
        <f t="shared" si="113"/>
        <v>1687.8666666666666</v>
      </c>
      <c r="H1100" s="659">
        <f>ROUND(IF('Заказ, cкидки и курсы валют'!$J$23*E1100/1000*D1100&lt;387,387,'Заказ, cкидки и курсы валют'!$J$23*E1100/1000*D1100)*(1-'Заказ, cкидки и курсы валют'!$I$12),2)</f>
        <v>506.36</v>
      </c>
      <c r="I1100" s="168"/>
      <c r="J1100" s="96">
        <f>ROUND(IF(H1100&lt;'Заказ, cкидки и курсы валют'!$B$39,H1100*0.54*100/(100-'Заказ, cкидки и курсы валют'!$C$39),IF(H1100&lt;'Заказ, cкидки и курсы валют'!$B$40,H1100*0.54*100/(100-'Заказ, cкидки и курсы валют'!$C$40),IF(H1100&lt;'Заказ, cкидки и курсы валют'!$B$41,H1100*0.54*100/(100-'Заказ, cкидки и курсы валют'!$C$41),IF(H1100&lt;'Заказ, cкидки и курсы валют'!$B$42,H1100*0.54*100/(100-'Заказ, cкидки и курсы валют'!$C$42),IF(H1100&lt;'Заказ, cкидки и курсы валют'!$B$43,H1100*0.54*100/(100-'Заказ, cкидки и курсы валют'!$C$43),H1100))))),2)</f>
        <v>607.63</v>
      </c>
    </row>
    <row r="1101" spans="1:10" ht="14.15" customHeight="1" thickBot="1">
      <c r="A1101" s="398" t="s">
        <v>1854</v>
      </c>
      <c r="B1101" s="399" t="s">
        <v>134</v>
      </c>
      <c r="C1101" s="2287">
        <v>3.82</v>
      </c>
      <c r="D1101" s="1555">
        <v>200</v>
      </c>
      <c r="E1101" s="1545">
        <f>E1083*1.2</f>
        <v>181.69199999999998</v>
      </c>
      <c r="F1101" s="471">
        <f t="shared" si="112"/>
        <v>181.69</v>
      </c>
      <c r="G1101" s="691">
        <f t="shared" si="113"/>
        <v>2089.4499999999998</v>
      </c>
      <c r="H1101" s="659">
        <f>ROUND(IF('Заказ, cкидки и курсы валют'!$J$23*E1101/1000*D1101&lt;387,387,'Заказ, cкидки и курсы валют'!$J$23*E1101/1000*D1101)*(1-'Заказ, cкидки и курсы валют'!$I$12),2)</f>
        <v>417.89</v>
      </c>
      <c r="I1101" s="168"/>
      <c r="J1101" s="96">
        <f>ROUND(IF(H1101&lt;'Заказ, cкидки и курсы валют'!$B$39,H1101*0.54*100/(100-'Заказ, cкидки и курсы валют'!$C$39),IF(H1101&lt;'Заказ, cкидки и курсы валют'!$B$40,H1101*0.54*100/(100-'Заказ, cкидки и курсы валют'!$C$40),IF(H1101&lt;'Заказ, cкидки и курсы валют'!$B$41,H1101*0.54*100/(100-'Заказ, cкидки и курсы валют'!$C$41),IF(H1101&lt;'Заказ, cкидки и курсы валют'!$B$42,H1101*0.54*100/(100-'Заказ, cкидки и курсы валют'!$C$42),IF(H1101&lt;'Заказ, cкидки и курсы валют'!$B$43,H1101*0.54*100/(100-'Заказ, cкидки и курсы валют'!$C$43),H1101))))),2)</f>
        <v>501.47</v>
      </c>
    </row>
    <row r="1102" spans="1:10" ht="14.15" customHeight="1" thickBot="1">
      <c r="A1102" s="778" t="s">
        <v>1855</v>
      </c>
      <c r="B1102" s="777" t="s">
        <v>135</v>
      </c>
      <c r="C1102" s="2287">
        <v>4.43</v>
      </c>
      <c r="D1102" s="1617">
        <v>150</v>
      </c>
      <c r="E1102" s="1568">
        <f t="shared" si="111"/>
        <v>188.16</v>
      </c>
      <c r="F1102" s="775">
        <f t="shared" si="112"/>
        <v>188.16</v>
      </c>
      <c r="G1102" s="691">
        <f t="shared" si="113"/>
        <v>2580</v>
      </c>
      <c r="H1102" s="659">
        <f>ROUND(IF('Заказ, cкидки и курсы валют'!$J$23*E1102/1000*D1102&lt;387,387,'Заказ, cкидки и курсы валют'!$J$23*E1102/1000*D1102)*(1-'Заказ, cкидки и курсы валют'!$I$12),2)</f>
        <v>387</v>
      </c>
      <c r="I1102" s="170"/>
      <c r="J1102" s="96">
        <f>ROUND(IF(H1102&lt;'Заказ, cкидки и курсы валют'!$B$39,H1102*0.54*100/(100-'Заказ, cкидки и курсы валют'!$C$39),IF(H1102&lt;'Заказ, cкидки и курсы валют'!$B$40,H1102*0.54*100/(100-'Заказ, cкидки и курсы валют'!$C$40),IF(H1102&lt;'Заказ, cкидки и курсы валют'!$B$41,H1102*0.54*100/(100-'Заказ, cкидки и курсы валют'!$C$41),IF(H1102&lt;'Заказ, cкидки и курсы валют'!$B$42,H1102*0.54*100/(100-'Заказ, cкидки и курсы валют'!$C$42),IF(H1102&lt;'Заказ, cкидки и курсы валют'!$B$43,H1102*0.54*100/(100-'Заказ, cкидки и курсы валют'!$C$43),H1102))))),2)</f>
        <v>464.4</v>
      </c>
    </row>
    <row r="1103" spans="1:10" ht="21.75" customHeight="1" thickBot="1">
      <c r="A1103" s="1334"/>
      <c r="B1103" s="1342"/>
      <c r="C1103" s="1342"/>
      <c r="D1103" s="104"/>
      <c r="E1103" s="987"/>
      <c r="F1103" s="881"/>
      <c r="G1103" s="694"/>
      <c r="H1103" s="22"/>
      <c r="I1103" s="13"/>
    </row>
    <row r="1104" spans="1:10" ht="24.75" customHeight="1">
      <c r="A1104" s="1934"/>
      <c r="B1104" s="1962"/>
      <c r="C1104" s="1962" t="s">
        <v>2873</v>
      </c>
      <c r="D1104" s="69"/>
      <c r="E1104" s="460"/>
      <c r="F1104" s="461"/>
      <c r="G1104" s="688"/>
      <c r="H1104" s="176"/>
      <c r="I1104" s="68"/>
    </row>
    <row r="1105" spans="1:10" ht="12.75" customHeight="1">
      <c r="A1105" s="1935"/>
      <c r="B1105" s="1475"/>
      <c r="C1105" s="1475" t="s">
        <v>1364</v>
      </c>
      <c r="D1105" s="131"/>
      <c r="E1105" s="462"/>
      <c r="F1105" s="426"/>
      <c r="G1105" s="266"/>
      <c r="H1105" s="177"/>
      <c r="I1105" s="132"/>
    </row>
    <row r="1106" spans="1:10" ht="12.75" customHeight="1">
      <c r="A1106" s="1935"/>
      <c r="B1106" s="1475"/>
      <c r="C1106" s="1475"/>
      <c r="D1106" s="70"/>
      <c r="E1106" s="464"/>
      <c r="F1106" s="465"/>
      <c r="G1106" s="689"/>
      <c r="H1106" s="177"/>
      <c r="I1106" s="132"/>
    </row>
    <row r="1107" spans="1:10" ht="12.75" customHeight="1">
      <c r="A1107" s="1935"/>
      <c r="B1107" s="1475"/>
      <c r="C1107" s="1475"/>
      <c r="D1107" s="70"/>
      <c r="E1107" s="464"/>
      <c r="F1107" s="465"/>
      <c r="G1107" s="689"/>
      <c r="H1107" s="177"/>
      <c r="I1107" s="132"/>
    </row>
    <row r="1108" spans="1:10" ht="46.5" customHeight="1">
      <c r="A1108" s="1935"/>
      <c r="B1108" s="1475"/>
      <c r="C1108" s="1475"/>
      <c r="D1108" s="70"/>
      <c r="E1108" s="464"/>
      <c r="F1108" s="465"/>
      <c r="G1108" s="689"/>
      <c r="H1108" s="177"/>
      <c r="I1108" s="132"/>
    </row>
    <row r="1109" spans="1:10" ht="16" thickBot="1">
      <c r="A1109" s="1918" t="s">
        <v>6699</v>
      </c>
      <c r="B1109" s="1919"/>
      <c r="C1109" s="2289"/>
      <c r="D1109" s="161"/>
      <c r="E1109" s="466"/>
      <c r="F1109" s="467"/>
      <c r="G1109" s="690"/>
      <c r="H1109" s="178"/>
      <c r="I1109" s="137"/>
    </row>
    <row r="1110" spans="1:10" ht="42" customHeight="1">
      <c r="A1110" s="1519" t="s">
        <v>1013</v>
      </c>
      <c r="B1110" s="1520" t="s">
        <v>1014</v>
      </c>
      <c r="C1110" s="2286" t="s">
        <v>665</v>
      </c>
      <c r="D1110" s="158" t="s">
        <v>2923</v>
      </c>
      <c r="E1110" s="914" t="s">
        <v>10276</v>
      </c>
      <c r="F1110" s="469" t="s">
        <v>2578</v>
      </c>
      <c r="G1110" s="693" t="s">
        <v>2427</v>
      </c>
      <c r="H1110" s="264" t="s">
        <v>493</v>
      </c>
      <c r="I1110" s="160" t="s">
        <v>4003</v>
      </c>
      <c r="J1110" s="327" t="s">
        <v>11229</v>
      </c>
    </row>
    <row r="1111" spans="1:10" ht="22.5" customHeight="1" thickBot="1">
      <c r="A1111" s="1519"/>
      <c r="B1111" s="1680"/>
      <c r="C1111" s="2286" t="s">
        <v>3419</v>
      </c>
      <c r="D1111" s="313" t="s">
        <v>2428</v>
      </c>
      <c r="E1111" s="470" t="s">
        <v>264</v>
      </c>
      <c r="F1111" s="475">
        <f>'Заказ, cкидки и курсы валют'!$I$12</f>
        <v>0</v>
      </c>
      <c r="G1111" s="764"/>
      <c r="H1111" s="358"/>
      <c r="I1111" s="252"/>
      <c r="J1111" s="264"/>
    </row>
    <row r="1112" spans="1:10" ht="13.5" thickBot="1">
      <c r="A1112" s="915" t="s">
        <v>10128</v>
      </c>
      <c r="B1112" s="800" t="s">
        <v>106</v>
      </c>
      <c r="C1112" s="2287">
        <v>1.3</v>
      </c>
      <c r="D1112" s="1577">
        <v>100</v>
      </c>
      <c r="E1112" s="1566">
        <f>(E1076*2)+(1000/D1112*7.5)</f>
        <v>173.34</v>
      </c>
      <c r="F1112" s="779">
        <f>ROUND(E1112*(1-$F$11),2)</f>
        <v>173.34</v>
      </c>
      <c r="G1112" s="780">
        <f>H1112/D1112*1000</f>
        <v>3870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387</v>
      </c>
      <c r="I1112" s="263"/>
      <c r="J1112" s="2100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464.4</v>
      </c>
    </row>
    <row r="1113" spans="1:10" ht="13.5" thickBot="1">
      <c r="A1113" s="398" t="s">
        <v>10130</v>
      </c>
      <c r="B1113" s="2116" t="s">
        <v>107</v>
      </c>
      <c r="C1113" s="2287">
        <v>1.6</v>
      </c>
      <c r="D1113" s="2114">
        <v>100</v>
      </c>
      <c r="E1113" s="2103">
        <f t="shared" ref="E1113:E1120" si="114">(E1077*2)+(1000/D1113*7.5)</f>
        <v>192.66</v>
      </c>
      <c r="F1113" s="2104">
        <f t="shared" ref="F1113:F1120" si="115">ROUND(E1113*(1-$F$11),2)</f>
        <v>192.66</v>
      </c>
      <c r="G1113" s="2105">
        <f t="shared" ref="G1113:G1120" si="116">H1113/D1113*1000</f>
        <v>3870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387</v>
      </c>
      <c r="I1113" s="2091"/>
      <c r="J1113" s="2100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464.4</v>
      </c>
    </row>
    <row r="1114" spans="1:10" ht="13.5" thickBot="1">
      <c r="A1114" s="398" t="s">
        <v>10129</v>
      </c>
      <c r="B1114" s="2116" t="s">
        <v>108</v>
      </c>
      <c r="C1114" s="2250">
        <v>1.76</v>
      </c>
      <c r="D1114" s="2114">
        <v>80</v>
      </c>
      <c r="E1114" s="2103">
        <f t="shared" si="114"/>
        <v>233.09</v>
      </c>
      <c r="F1114" s="2104">
        <f t="shared" si="115"/>
        <v>233.09</v>
      </c>
      <c r="G1114" s="2105">
        <f t="shared" si="116"/>
        <v>4837.5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387</v>
      </c>
      <c r="I1114" s="2091"/>
      <c r="J1114" s="2100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464.4</v>
      </c>
    </row>
    <row r="1115" spans="1:10" ht="13.5" thickBot="1">
      <c r="A1115" s="398" t="s">
        <v>10131</v>
      </c>
      <c r="B1115" s="2116" t="s">
        <v>109</v>
      </c>
      <c r="C1115" s="2250">
        <v>2.0819999999999999</v>
      </c>
      <c r="D1115" s="2114">
        <v>50</v>
      </c>
      <c r="E1115" s="2103">
        <f t="shared" si="114"/>
        <v>307.98</v>
      </c>
      <c r="F1115" s="2104">
        <f t="shared" si="115"/>
        <v>307.98</v>
      </c>
      <c r="G1115" s="2105">
        <f t="shared" si="116"/>
        <v>7740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387</v>
      </c>
      <c r="I1115" s="2091"/>
      <c r="J1115" s="2100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464.4</v>
      </c>
    </row>
    <row r="1116" spans="1:10" ht="13.5" thickBot="1">
      <c r="A1116" s="398" t="s">
        <v>10132</v>
      </c>
      <c r="B1116" s="2116" t="s">
        <v>110</v>
      </c>
      <c r="C1116" s="2250">
        <v>2.2000000000000002</v>
      </c>
      <c r="D1116" s="2114">
        <v>50</v>
      </c>
      <c r="E1116" s="2103">
        <f t="shared" si="114"/>
        <v>324.52</v>
      </c>
      <c r="F1116" s="2104">
        <f t="shared" si="115"/>
        <v>324.52</v>
      </c>
      <c r="G1116" s="2105">
        <f t="shared" si="116"/>
        <v>7740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387</v>
      </c>
      <c r="I1116" s="2091"/>
      <c r="J1116" s="2100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464.4</v>
      </c>
    </row>
    <row r="1117" spans="1:10" ht="13.5" thickBot="1">
      <c r="A1117" s="398" t="s">
        <v>10133</v>
      </c>
      <c r="B1117" s="2116" t="s">
        <v>156</v>
      </c>
      <c r="C1117" s="2250">
        <v>2.41</v>
      </c>
      <c r="D1117" s="2114">
        <v>40</v>
      </c>
      <c r="E1117" s="2103">
        <f t="shared" si="114"/>
        <v>369.48</v>
      </c>
      <c r="F1117" s="2104">
        <f t="shared" si="115"/>
        <v>369.48</v>
      </c>
      <c r="G1117" s="2105">
        <f t="shared" si="116"/>
        <v>9675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387</v>
      </c>
      <c r="I1117" s="2091"/>
      <c r="J1117" s="2100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464.4</v>
      </c>
    </row>
    <row r="1118" spans="1:10" ht="13.5" thickBot="1">
      <c r="A1118" s="398" t="s">
        <v>10134</v>
      </c>
      <c r="B1118" s="2116" t="s">
        <v>133</v>
      </c>
      <c r="C1118" s="2287">
        <v>3.45</v>
      </c>
      <c r="D1118" s="2114">
        <v>30</v>
      </c>
      <c r="E1118" s="2103">
        <f t="shared" si="114"/>
        <v>494.62</v>
      </c>
      <c r="F1118" s="2104">
        <f t="shared" si="115"/>
        <v>494.62</v>
      </c>
      <c r="G1118" s="2105">
        <f t="shared" si="116"/>
        <v>12900</v>
      </c>
      <c r="H1118" s="659">
        <f>ROUND(IF('Заказ, cкидки и курсы валют'!$J$23*E1118/1000*D1118&lt;387,387,'Заказ, cкидки и курсы валют'!$J$23*E1118/1000*D1118)*(1-'Заказ, cкидки и курсы валют'!$I$12),2)</f>
        <v>387</v>
      </c>
      <c r="I1118" s="2091"/>
      <c r="J1118" s="2100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464.4</v>
      </c>
    </row>
    <row r="1119" spans="1:10" ht="13.5" thickBot="1">
      <c r="A1119" s="398" t="s">
        <v>10135</v>
      </c>
      <c r="B1119" s="2116" t="s">
        <v>134</v>
      </c>
      <c r="C1119" s="2287">
        <v>3.82</v>
      </c>
      <c r="D1119" s="2114">
        <v>20</v>
      </c>
      <c r="E1119" s="2103">
        <f t="shared" si="114"/>
        <v>677.81999999999994</v>
      </c>
      <c r="F1119" s="2104">
        <f t="shared" si="115"/>
        <v>677.82</v>
      </c>
      <c r="G1119" s="2105">
        <f t="shared" si="116"/>
        <v>19350</v>
      </c>
      <c r="H1119" s="659">
        <f>ROUND(IF('Заказ, cкидки и курсы валют'!$J$23*E1119/1000*D1119&lt;387,387,'Заказ, cкидки и курсы валют'!$J$23*E1119/1000*D1119)*(1-'Заказ, cкидки и курсы валют'!$I$12),2)</f>
        <v>387</v>
      </c>
      <c r="I1119" s="2091"/>
      <c r="J1119" s="2100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464.4</v>
      </c>
    </row>
    <row r="1120" spans="1:10" ht="13.5" thickBot="1">
      <c r="A1120" s="778" t="s">
        <v>10136</v>
      </c>
      <c r="B1120" s="777" t="s">
        <v>135</v>
      </c>
      <c r="C1120" s="2287">
        <v>4.43</v>
      </c>
      <c r="D1120" s="1617">
        <v>20</v>
      </c>
      <c r="E1120" s="1568">
        <f t="shared" si="114"/>
        <v>688.6</v>
      </c>
      <c r="F1120" s="775">
        <f t="shared" si="115"/>
        <v>688.6</v>
      </c>
      <c r="G1120" s="776">
        <f t="shared" si="116"/>
        <v>19350</v>
      </c>
      <c r="H1120" s="659">
        <f>ROUND(IF('Заказ, cкидки и курсы валют'!$J$23*E1120/1000*D1120&lt;387,387,'Заказ, cкидки и курсы валют'!$J$23*E1120/1000*D1120)*(1-'Заказ, cкидки и курсы валют'!$I$12),2)</f>
        <v>387</v>
      </c>
      <c r="I1120" s="170"/>
      <c r="J1120" s="2100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464.4</v>
      </c>
    </row>
    <row r="1121" spans="1:9" ht="13.5" thickBot="1">
      <c r="A1121" s="1334"/>
      <c r="B1121" s="1342"/>
      <c r="C1121" s="1342"/>
      <c r="D1121" s="60"/>
      <c r="E1121" s="987"/>
      <c r="F1121" s="881"/>
      <c r="G1121" s="694"/>
      <c r="H1121" s="22"/>
      <c r="I1121" s="13"/>
    </row>
    <row r="1122" spans="1:9" ht="17.25" customHeight="1">
      <c r="A1122" s="1934"/>
      <c r="B1122" s="1962"/>
      <c r="C1122" s="1962" t="s">
        <v>2873</v>
      </c>
      <c r="D1122" s="69"/>
      <c r="E1122" s="460"/>
      <c r="F1122" s="461"/>
      <c r="G1122" s="688"/>
      <c r="H1122" s="183"/>
      <c r="I1122" s="68"/>
    </row>
    <row r="1123" spans="1:9" ht="18.75" customHeight="1">
      <c r="A1123" s="1935"/>
      <c r="B1123" s="1475"/>
      <c r="C1123" s="1475" t="s">
        <v>10825</v>
      </c>
      <c r="D1123" s="131"/>
      <c r="E1123" s="462"/>
      <c r="F1123" s="426"/>
      <c r="G1123" s="266"/>
      <c r="H1123" s="177"/>
      <c r="I1123" s="132"/>
    </row>
    <row r="1124" spans="1:9" ht="13.5" customHeight="1">
      <c r="A1124" s="1935"/>
      <c r="B1124" s="1475"/>
      <c r="C1124" s="1475"/>
      <c r="D1124" s="70"/>
      <c r="E1124" s="464"/>
      <c r="F1124" s="465"/>
      <c r="G1124" s="689"/>
      <c r="H1124" s="177"/>
      <c r="I1124" s="132"/>
    </row>
    <row r="1125" spans="1:9" ht="13.5" customHeight="1">
      <c r="A1125" s="1935"/>
      <c r="B1125" s="1475"/>
      <c r="C1125" s="1475"/>
      <c r="D1125" s="70"/>
      <c r="E1125" s="464"/>
      <c r="F1125" s="465"/>
      <c r="G1125" s="689"/>
      <c r="H1125" s="177"/>
      <c r="I1125" s="132"/>
    </row>
    <row r="1126" spans="1:9" ht="13.5" customHeight="1">
      <c r="A1126" s="1935"/>
      <c r="B1126" s="1475"/>
      <c r="C1126" s="1475"/>
      <c r="D1126" s="70"/>
      <c r="E1126" s="464"/>
      <c r="F1126" s="465"/>
      <c r="G1126" s="689"/>
      <c r="H1126" s="177"/>
      <c r="I1126" s="132"/>
    </row>
    <row r="1127" spans="1:9" ht="25.5" customHeight="1" thickBot="1">
      <c r="A1127" s="1913" t="s">
        <v>6698</v>
      </c>
      <c r="B1127" s="1931"/>
      <c r="C1127" s="1931"/>
      <c r="D1127" s="72"/>
      <c r="E1127" s="466"/>
      <c r="F1127" s="467"/>
      <c r="G1127" s="690"/>
      <c r="H1127" s="178"/>
      <c r="I1127" s="137"/>
    </row>
    <row r="1128" spans="1:9" ht="40.5" customHeight="1">
      <c r="A1128" s="1519" t="s">
        <v>1013</v>
      </c>
      <c r="B1128" s="1520" t="s">
        <v>1014</v>
      </c>
      <c r="C1128" s="2286" t="s">
        <v>665</v>
      </c>
      <c r="D1128" s="158" t="s">
        <v>2923</v>
      </c>
      <c r="E1128" s="914" t="s">
        <v>10276</v>
      </c>
      <c r="F1128" s="469" t="s">
        <v>2578</v>
      </c>
      <c r="G1128" s="693" t="s">
        <v>2427</v>
      </c>
      <c r="H1128" s="264" t="s">
        <v>493</v>
      </c>
      <c r="I1128" s="160" t="s">
        <v>4003</v>
      </c>
    </row>
    <row r="1129" spans="1:9" ht="24.75" customHeight="1" thickBot="1">
      <c r="A1129" s="1519"/>
      <c r="B1129" s="1680"/>
      <c r="C1129" s="2286" t="s">
        <v>3419</v>
      </c>
      <c r="D1129" s="313" t="s">
        <v>2428</v>
      </c>
      <c r="E1129" s="470" t="s">
        <v>264</v>
      </c>
      <c r="F1129" s="475">
        <f>'Заказ, cкидки и курсы валют'!$I$12</f>
        <v>0</v>
      </c>
      <c r="G1129" s="764"/>
      <c r="H1129" s="358"/>
      <c r="I1129" s="252"/>
    </row>
    <row r="1130" spans="1:9" ht="14.15" customHeight="1">
      <c r="A1130" s="915" t="s">
        <v>10964</v>
      </c>
      <c r="B1130" s="958" t="s">
        <v>104</v>
      </c>
      <c r="C1130" s="2123">
        <v>0.82</v>
      </c>
      <c r="D1130" s="1766">
        <v>20000</v>
      </c>
      <c r="E1130" s="530">
        <v>39.42</v>
      </c>
      <c r="F1130" s="779">
        <f t="shared" ref="F1130:F1131" si="117">ROUND(E1130*(1-$F$11),2)</f>
        <v>39.42</v>
      </c>
      <c r="G1130" s="780">
        <f>'Заказ, cкидки и курсы валют'!$J$23*F1130</f>
        <v>453.33000000000004</v>
      </c>
      <c r="H1130" s="310">
        <f t="shared" ref="H1130:H1131" si="118">ROUND((D1130/1000)*G1130,2)</f>
        <v>9066.6</v>
      </c>
      <c r="I1130" s="263"/>
    </row>
    <row r="1131" spans="1:9" ht="14.15" customHeight="1">
      <c r="A1131" s="398" t="s">
        <v>10965</v>
      </c>
      <c r="B1131" s="2115" t="s">
        <v>105</v>
      </c>
      <c r="C1131" s="2123">
        <v>0.95</v>
      </c>
      <c r="D1131" s="2120">
        <v>20000</v>
      </c>
      <c r="E1131" s="530">
        <v>45.78</v>
      </c>
      <c r="F1131" s="2104">
        <f t="shared" si="117"/>
        <v>45.78</v>
      </c>
      <c r="G1131" s="2105">
        <f>'Заказ, cкидки и курсы валют'!$J$23*F1131</f>
        <v>526.47</v>
      </c>
      <c r="H1131" s="2107">
        <f t="shared" si="118"/>
        <v>10529.4</v>
      </c>
      <c r="I1131" s="2091"/>
    </row>
    <row r="1132" spans="1:9" ht="14.15" customHeight="1">
      <c r="A1132" s="398" t="s">
        <v>11871</v>
      </c>
      <c r="B1132" s="2115" t="s">
        <v>107</v>
      </c>
      <c r="C1132" s="2123">
        <v>1.5</v>
      </c>
      <c r="D1132" s="2120">
        <v>10000</v>
      </c>
      <c r="E1132" s="530">
        <v>67.78</v>
      </c>
      <c r="F1132" s="2104">
        <f t="shared" ref="F1132:F1170" si="119">ROUND(E1132*(1-$F$11),2)</f>
        <v>67.78</v>
      </c>
      <c r="G1132" s="2105">
        <f>'Заказ, cкидки и курсы валют'!$J$23*F1132</f>
        <v>779.47</v>
      </c>
      <c r="H1132" s="2107">
        <f t="shared" ref="H1132:H1170" si="120">ROUND((D1132/1000)*G1132,2)</f>
        <v>7794.7</v>
      </c>
      <c r="I1132" s="2091"/>
    </row>
    <row r="1133" spans="1:9" ht="14.15" customHeight="1">
      <c r="A1133" s="398" t="s">
        <v>10966</v>
      </c>
      <c r="B1133" s="2115" t="s">
        <v>76</v>
      </c>
      <c r="C1133" s="2123">
        <v>0.93</v>
      </c>
      <c r="D1133" s="2120">
        <v>25000</v>
      </c>
      <c r="E1133" s="530">
        <v>44.33</v>
      </c>
      <c r="F1133" s="2104">
        <f t="shared" si="119"/>
        <v>44.33</v>
      </c>
      <c r="G1133" s="2105">
        <f>'Заказ, cкидки и курсы валют'!$J$23*F1133</f>
        <v>509.79499999999996</v>
      </c>
      <c r="H1133" s="2107">
        <f t="shared" si="120"/>
        <v>12744.88</v>
      </c>
      <c r="I1133" s="2091"/>
    </row>
    <row r="1134" spans="1:9" ht="14.15" customHeight="1">
      <c r="A1134" s="398" t="s">
        <v>10967</v>
      </c>
      <c r="B1134" s="2115" t="s">
        <v>136</v>
      </c>
      <c r="C1134" s="2123">
        <v>0.82</v>
      </c>
      <c r="D1134" s="2120">
        <v>20000</v>
      </c>
      <c r="E1134" s="530">
        <v>43.79</v>
      </c>
      <c r="F1134" s="2104">
        <f t="shared" si="119"/>
        <v>43.79</v>
      </c>
      <c r="G1134" s="2105">
        <f>'Заказ, cкидки и курсы валют'!$J$23*F1134</f>
        <v>503.58499999999998</v>
      </c>
      <c r="H1134" s="2107">
        <f t="shared" si="120"/>
        <v>10071.700000000001</v>
      </c>
      <c r="I1134" s="2091"/>
    </row>
    <row r="1135" spans="1:9" ht="14.15" customHeight="1">
      <c r="A1135" s="398" t="s">
        <v>10968</v>
      </c>
      <c r="B1135" s="2115" t="s">
        <v>129</v>
      </c>
      <c r="C1135" s="2123">
        <v>1.2</v>
      </c>
      <c r="D1135" s="2120">
        <v>20000</v>
      </c>
      <c r="E1135" s="530">
        <v>54.66</v>
      </c>
      <c r="F1135" s="2104">
        <f t="shared" si="119"/>
        <v>54.66</v>
      </c>
      <c r="G1135" s="2105">
        <f>'Заказ, cкидки и курсы валют'!$J$23*F1135</f>
        <v>628.58999999999992</v>
      </c>
      <c r="H1135" s="2107">
        <f t="shared" si="120"/>
        <v>12571.8</v>
      </c>
      <c r="I1135" s="2091"/>
    </row>
    <row r="1136" spans="1:9" ht="14.15" customHeight="1">
      <c r="A1136" s="398" t="s">
        <v>10969</v>
      </c>
      <c r="B1136" s="2115" t="s">
        <v>130</v>
      </c>
      <c r="C1136" s="2123">
        <v>1.52</v>
      </c>
      <c r="D1136" s="2120">
        <v>16000</v>
      </c>
      <c r="E1136" s="530">
        <v>65.510000000000005</v>
      </c>
      <c r="F1136" s="2104">
        <f t="shared" si="119"/>
        <v>65.510000000000005</v>
      </c>
      <c r="G1136" s="2105">
        <f>'Заказ, cкидки и курсы валют'!$J$23*F1136</f>
        <v>753.36500000000001</v>
      </c>
      <c r="H1136" s="2107">
        <f t="shared" si="120"/>
        <v>12053.84</v>
      </c>
      <c r="I1136" s="2091"/>
    </row>
    <row r="1137" spans="1:9" ht="14.15" customHeight="1">
      <c r="A1137" s="398" t="s">
        <v>10970</v>
      </c>
      <c r="B1137" s="2115" t="s">
        <v>77</v>
      </c>
      <c r="C1137" s="2123">
        <v>1.91</v>
      </c>
      <c r="D1137" s="2120">
        <v>10000</v>
      </c>
      <c r="E1137" s="530">
        <v>79.47</v>
      </c>
      <c r="F1137" s="2104">
        <f t="shared" si="119"/>
        <v>79.47</v>
      </c>
      <c r="G1137" s="2105">
        <f>'Заказ, cкидки и курсы валют'!$J$23*F1137</f>
        <v>913.90499999999997</v>
      </c>
      <c r="H1137" s="2107">
        <f t="shared" si="120"/>
        <v>9139.0499999999993</v>
      </c>
      <c r="I1137" s="2091"/>
    </row>
    <row r="1138" spans="1:9" ht="14.15" customHeight="1">
      <c r="A1138" s="398" t="s">
        <v>10971</v>
      </c>
      <c r="B1138" s="2115" t="s">
        <v>121</v>
      </c>
      <c r="C1138" s="2123">
        <v>1.05</v>
      </c>
      <c r="D1138" s="2120">
        <v>20000</v>
      </c>
      <c r="E1138" s="530">
        <v>46.03</v>
      </c>
      <c r="F1138" s="2104">
        <f t="shared" si="119"/>
        <v>46.03</v>
      </c>
      <c r="G1138" s="2105">
        <f>'Заказ, cкидки и курсы валют'!$J$23*F1138</f>
        <v>529.34500000000003</v>
      </c>
      <c r="H1138" s="2107">
        <f t="shared" si="120"/>
        <v>10586.9</v>
      </c>
      <c r="I1138" s="2091"/>
    </row>
    <row r="1139" spans="1:9" ht="14.15" customHeight="1">
      <c r="A1139" s="398" t="s">
        <v>10972</v>
      </c>
      <c r="B1139" s="2115" t="s">
        <v>123</v>
      </c>
      <c r="C1139" s="2123">
        <v>1.2</v>
      </c>
      <c r="D1139" s="2120">
        <v>15000</v>
      </c>
      <c r="E1139" s="530">
        <v>52.5</v>
      </c>
      <c r="F1139" s="2104">
        <f t="shared" si="119"/>
        <v>52.5</v>
      </c>
      <c r="G1139" s="2105">
        <f>'Заказ, cкидки и курсы валют'!$J$23*F1139</f>
        <v>603.75</v>
      </c>
      <c r="H1139" s="2107">
        <f t="shared" si="120"/>
        <v>9056.25</v>
      </c>
      <c r="I1139" s="2091"/>
    </row>
    <row r="1140" spans="1:9" ht="14.15" customHeight="1">
      <c r="A1140" s="398" t="s">
        <v>10973</v>
      </c>
      <c r="B1140" s="2115" t="s">
        <v>124</v>
      </c>
      <c r="C1140" s="2123">
        <v>1.36</v>
      </c>
      <c r="D1140" s="2120">
        <v>15000</v>
      </c>
      <c r="E1140" s="530">
        <v>57.83</v>
      </c>
      <c r="F1140" s="2104">
        <f t="shared" si="119"/>
        <v>57.83</v>
      </c>
      <c r="G1140" s="2105">
        <f>'Заказ, cкидки и курсы валют'!$J$23*F1140</f>
        <v>665.04499999999996</v>
      </c>
      <c r="H1140" s="2107">
        <f t="shared" si="120"/>
        <v>9975.68</v>
      </c>
      <c r="I1140" s="2091"/>
    </row>
    <row r="1141" spans="1:9" ht="14.15" customHeight="1">
      <c r="A1141" s="398" t="s">
        <v>10826</v>
      </c>
      <c r="B1141" s="2115" t="s">
        <v>125</v>
      </c>
      <c r="C1141" s="2123">
        <v>1.69</v>
      </c>
      <c r="D1141" s="2120">
        <v>10000</v>
      </c>
      <c r="E1141" s="530">
        <v>80.14</v>
      </c>
      <c r="F1141" s="2104">
        <f t="shared" si="119"/>
        <v>80.14</v>
      </c>
      <c r="G1141" s="2105">
        <f>'Заказ, cкидки и курсы валют'!$J$23*F1141</f>
        <v>921.61</v>
      </c>
      <c r="H1141" s="2107">
        <f t="shared" si="120"/>
        <v>9216.1</v>
      </c>
      <c r="I1141" s="2091"/>
    </row>
    <row r="1142" spans="1:9" ht="14.15" customHeight="1">
      <c r="A1142" s="398" t="s">
        <v>10827</v>
      </c>
      <c r="B1142" s="2115" t="s">
        <v>126</v>
      </c>
      <c r="C1142" s="2295">
        <v>2.0499999999999998</v>
      </c>
      <c r="D1142" s="2122">
        <v>6500</v>
      </c>
      <c r="E1142" s="530">
        <v>92.51</v>
      </c>
      <c r="F1142" s="2104">
        <f t="shared" si="119"/>
        <v>92.51</v>
      </c>
      <c r="G1142" s="2105">
        <f>'Заказ, cкидки и курсы валют'!$J$23*F1142</f>
        <v>1063.865</v>
      </c>
      <c r="H1142" s="2107">
        <f t="shared" si="120"/>
        <v>6915.12</v>
      </c>
      <c r="I1142" s="2091"/>
    </row>
    <row r="1143" spans="1:9" ht="14.15" customHeight="1">
      <c r="A1143" s="398" t="s">
        <v>10828</v>
      </c>
      <c r="B1143" s="2115" t="s">
        <v>3765</v>
      </c>
      <c r="C1143" s="2295">
        <v>2.5</v>
      </c>
      <c r="D1143" s="2122">
        <v>5000</v>
      </c>
      <c r="E1143" s="530">
        <v>115.32</v>
      </c>
      <c r="F1143" s="2104">
        <f t="shared" si="119"/>
        <v>115.32</v>
      </c>
      <c r="G1143" s="2105">
        <f>'Заказ, cкидки и курсы валют'!$J$23*F1143</f>
        <v>1326.1799999999998</v>
      </c>
      <c r="H1143" s="2107">
        <f t="shared" si="120"/>
        <v>6630.9</v>
      </c>
      <c r="I1143" s="2091"/>
    </row>
    <row r="1144" spans="1:9" ht="14.15" customHeight="1">
      <c r="A1144" s="398" t="s">
        <v>11872</v>
      </c>
      <c r="B1144" s="2115" t="s">
        <v>8388</v>
      </c>
      <c r="C1144" s="2295">
        <v>2.95</v>
      </c>
      <c r="D1144" s="2122">
        <v>5000</v>
      </c>
      <c r="E1144" s="530">
        <v>108.21</v>
      </c>
      <c r="F1144" s="2104">
        <f t="shared" si="119"/>
        <v>108.21</v>
      </c>
      <c r="G1144" s="2105">
        <f>'Заказ, cкидки и курсы валют'!$J$23*F1144</f>
        <v>1244.415</v>
      </c>
      <c r="H1144" s="2107">
        <f t="shared" si="120"/>
        <v>6222.08</v>
      </c>
      <c r="I1144" s="2091"/>
    </row>
    <row r="1145" spans="1:9" ht="14.15" customHeight="1">
      <c r="A1145" s="398" t="s">
        <v>10974</v>
      </c>
      <c r="B1145" s="2115" t="s">
        <v>3315</v>
      </c>
      <c r="C1145" s="2295">
        <v>1.85</v>
      </c>
      <c r="D1145" s="2122">
        <v>10000</v>
      </c>
      <c r="E1145" s="530">
        <v>77.47</v>
      </c>
      <c r="F1145" s="2104">
        <f t="shared" si="119"/>
        <v>77.47</v>
      </c>
      <c r="G1145" s="2105">
        <f>'Заказ, cкидки и курсы валют'!$J$23*F1145</f>
        <v>890.90499999999997</v>
      </c>
      <c r="H1145" s="2107">
        <f t="shared" si="120"/>
        <v>8909.0499999999993</v>
      </c>
      <c r="I1145" s="2091"/>
    </row>
    <row r="1146" spans="1:9" ht="14.15" customHeight="1">
      <c r="A1146" s="398" t="s">
        <v>10829</v>
      </c>
      <c r="B1146" s="2115" t="s">
        <v>603</v>
      </c>
      <c r="C1146" s="2295">
        <v>2.31</v>
      </c>
      <c r="D1146" s="2122">
        <v>6000</v>
      </c>
      <c r="E1146" s="530">
        <v>99.88</v>
      </c>
      <c r="F1146" s="2104">
        <f t="shared" si="119"/>
        <v>99.88</v>
      </c>
      <c r="G1146" s="2105">
        <f>'Заказ, cкидки и курсы валют'!$J$23*F1146</f>
        <v>1148.6199999999999</v>
      </c>
      <c r="H1146" s="2107">
        <f t="shared" si="120"/>
        <v>6891.72</v>
      </c>
      <c r="I1146" s="2091"/>
    </row>
    <row r="1147" spans="1:9" ht="14.15" customHeight="1">
      <c r="A1147" s="398" t="s">
        <v>10830</v>
      </c>
      <c r="B1147" s="2115" t="s">
        <v>3421</v>
      </c>
      <c r="C1147" s="2295">
        <v>2.78</v>
      </c>
      <c r="D1147" s="2122">
        <v>5000</v>
      </c>
      <c r="E1147" s="530">
        <v>122.12</v>
      </c>
      <c r="F1147" s="2104">
        <f t="shared" si="119"/>
        <v>122.12</v>
      </c>
      <c r="G1147" s="2105">
        <f>'Заказ, cкидки и курсы валют'!$J$23*F1147</f>
        <v>1404.38</v>
      </c>
      <c r="H1147" s="2107">
        <f t="shared" si="120"/>
        <v>7021.9</v>
      </c>
      <c r="I1147" s="2091"/>
    </row>
    <row r="1148" spans="1:9" ht="14.15" customHeight="1">
      <c r="A1148" s="398" t="s">
        <v>10831</v>
      </c>
      <c r="B1148" s="2115" t="s">
        <v>1350</v>
      </c>
      <c r="C1148" s="2295">
        <v>3.34</v>
      </c>
      <c r="D1148" s="2122">
        <v>4000</v>
      </c>
      <c r="E1148" s="530">
        <v>149.38</v>
      </c>
      <c r="F1148" s="2104">
        <f t="shared" si="119"/>
        <v>149.38</v>
      </c>
      <c r="G1148" s="2105">
        <f>'Заказ, cкидки и курсы валют'!$J$23*F1148</f>
        <v>1717.87</v>
      </c>
      <c r="H1148" s="2107">
        <f t="shared" si="120"/>
        <v>6871.48</v>
      </c>
      <c r="I1148" s="2091"/>
    </row>
    <row r="1149" spans="1:9" ht="14.15" customHeight="1">
      <c r="A1149" s="398" t="s">
        <v>10975</v>
      </c>
      <c r="B1149" s="2115" t="s">
        <v>2439</v>
      </c>
      <c r="C1149" s="2295">
        <v>3.79</v>
      </c>
      <c r="D1149" s="2122">
        <v>5000</v>
      </c>
      <c r="E1149" s="530">
        <v>161.81</v>
      </c>
      <c r="F1149" s="2104">
        <f t="shared" si="119"/>
        <v>161.81</v>
      </c>
      <c r="G1149" s="2105">
        <f>'Заказ, cкидки и курсы валют'!$J$23*F1149</f>
        <v>1860.8150000000001</v>
      </c>
      <c r="H1149" s="2107">
        <f t="shared" si="120"/>
        <v>9304.08</v>
      </c>
      <c r="I1149" s="2091"/>
    </row>
    <row r="1150" spans="1:9" ht="14.15" customHeight="1">
      <c r="A1150" s="398" t="s">
        <v>10976</v>
      </c>
      <c r="B1150" s="2115" t="s">
        <v>2440</v>
      </c>
      <c r="C1150" s="2295">
        <v>4.16</v>
      </c>
      <c r="D1150" s="2122">
        <v>4000</v>
      </c>
      <c r="E1150" s="530">
        <v>180.35</v>
      </c>
      <c r="F1150" s="2104">
        <f t="shared" si="119"/>
        <v>180.35</v>
      </c>
      <c r="G1150" s="2105">
        <f>'Заказ, cкидки и курсы валют'!$J$23*F1150</f>
        <v>2074.0250000000001</v>
      </c>
      <c r="H1150" s="2107">
        <f t="shared" si="120"/>
        <v>8296.1</v>
      </c>
      <c r="I1150" s="2091"/>
    </row>
    <row r="1151" spans="1:9" ht="14.15" customHeight="1">
      <c r="A1151" s="398" t="s">
        <v>10977</v>
      </c>
      <c r="B1151" s="2115" t="s">
        <v>1353</v>
      </c>
      <c r="C1151" s="2295">
        <v>4.99</v>
      </c>
      <c r="D1151" s="2122">
        <v>3000</v>
      </c>
      <c r="E1151" s="530">
        <v>219.41</v>
      </c>
      <c r="F1151" s="2104">
        <f t="shared" si="119"/>
        <v>219.41</v>
      </c>
      <c r="G1151" s="2105">
        <f>'Заказ, cкидки и курсы валют'!$J$23*F1151</f>
        <v>2523.2150000000001</v>
      </c>
      <c r="H1151" s="2107">
        <f t="shared" si="120"/>
        <v>7569.65</v>
      </c>
      <c r="I1151" s="2091"/>
    </row>
    <row r="1152" spans="1:9" ht="14.15" customHeight="1">
      <c r="A1152" s="398" t="s">
        <v>10978</v>
      </c>
      <c r="B1152" s="2115" t="s">
        <v>1352</v>
      </c>
      <c r="C1152" s="2295">
        <v>5.8</v>
      </c>
      <c r="D1152" s="2122">
        <v>2500</v>
      </c>
      <c r="E1152" s="530">
        <v>245.99</v>
      </c>
      <c r="F1152" s="2104">
        <f t="shared" si="119"/>
        <v>245.99</v>
      </c>
      <c r="G1152" s="2105">
        <f>'Заказ, cкидки и курсы валют'!$J$23*F1152</f>
        <v>2828.8850000000002</v>
      </c>
      <c r="H1152" s="2107">
        <f t="shared" si="120"/>
        <v>7072.21</v>
      </c>
      <c r="I1152" s="2091"/>
    </row>
    <row r="1153" spans="1:9" ht="14.15" customHeight="1">
      <c r="A1153" s="398" t="s">
        <v>10979</v>
      </c>
      <c r="B1153" s="2115" t="s">
        <v>1354</v>
      </c>
      <c r="C1153" s="2295">
        <v>6.63</v>
      </c>
      <c r="D1153" s="2122">
        <v>2000</v>
      </c>
      <c r="E1153" s="530">
        <v>274.25</v>
      </c>
      <c r="F1153" s="2104">
        <f t="shared" si="119"/>
        <v>274.25</v>
      </c>
      <c r="G1153" s="2105">
        <f>'Заказ, cкидки и курсы валют'!$J$23*F1153</f>
        <v>3153.875</v>
      </c>
      <c r="H1153" s="2107">
        <f t="shared" si="120"/>
        <v>6307.75</v>
      </c>
      <c r="I1153" s="2091"/>
    </row>
    <row r="1154" spans="1:9" ht="14.15" customHeight="1">
      <c r="A1154" s="398" t="s">
        <v>11873</v>
      </c>
      <c r="B1154" s="2115" t="s">
        <v>656</v>
      </c>
      <c r="C1154" s="2295">
        <v>2.27</v>
      </c>
      <c r="D1154" s="2122">
        <v>8000</v>
      </c>
      <c r="E1154" s="530">
        <v>90.55</v>
      </c>
      <c r="F1154" s="2104">
        <f t="shared" si="119"/>
        <v>90.55</v>
      </c>
      <c r="G1154" s="2105">
        <f>'Заказ, cкидки и курсы валют'!$J$23*F1154</f>
        <v>1041.325</v>
      </c>
      <c r="H1154" s="2107">
        <f t="shared" si="120"/>
        <v>8330.6</v>
      </c>
      <c r="I1154" s="2091"/>
    </row>
    <row r="1155" spans="1:9" ht="14.15" customHeight="1">
      <c r="A1155" s="398" t="s">
        <v>11874</v>
      </c>
      <c r="B1155" s="2115" t="s">
        <v>1355</v>
      </c>
      <c r="C1155" s="2295">
        <v>2.57</v>
      </c>
      <c r="D1155" s="2122">
        <v>7000</v>
      </c>
      <c r="E1155" s="530">
        <v>101.52</v>
      </c>
      <c r="F1155" s="2104">
        <f t="shared" si="119"/>
        <v>101.52</v>
      </c>
      <c r="G1155" s="2105">
        <f>'Заказ, cкидки и курсы валют'!$J$23*F1155</f>
        <v>1167.48</v>
      </c>
      <c r="H1155" s="2107">
        <f t="shared" si="120"/>
        <v>8172.36</v>
      </c>
      <c r="I1155" s="2091"/>
    </row>
    <row r="1156" spans="1:9" ht="14.15" customHeight="1">
      <c r="A1156" s="398" t="s">
        <v>10980</v>
      </c>
      <c r="B1156" s="2115" t="s">
        <v>3148</v>
      </c>
      <c r="C1156" s="2295">
        <v>2.76</v>
      </c>
      <c r="D1156" s="2122">
        <v>5000</v>
      </c>
      <c r="E1156" s="530">
        <v>111.62</v>
      </c>
      <c r="F1156" s="2104">
        <f t="shared" si="119"/>
        <v>111.62</v>
      </c>
      <c r="G1156" s="2105">
        <f>'Заказ, cкидки и курсы валют'!$J$23*F1156</f>
        <v>1283.6300000000001</v>
      </c>
      <c r="H1156" s="2107">
        <f t="shared" si="120"/>
        <v>6418.15</v>
      </c>
      <c r="I1156" s="2091"/>
    </row>
    <row r="1157" spans="1:9" ht="14.15" customHeight="1">
      <c r="A1157" s="398" t="s">
        <v>10981</v>
      </c>
      <c r="B1157" s="2115" t="s">
        <v>1356</v>
      </c>
      <c r="C1157" s="2295">
        <v>2.95</v>
      </c>
      <c r="D1157" s="2122">
        <v>5000</v>
      </c>
      <c r="E1157" s="530">
        <v>122.59</v>
      </c>
      <c r="F1157" s="2104">
        <f t="shared" si="119"/>
        <v>122.59</v>
      </c>
      <c r="G1157" s="2105">
        <f>'Заказ, cкидки и курсы валют'!$J$23*F1157</f>
        <v>1409.7850000000001</v>
      </c>
      <c r="H1157" s="2107">
        <f t="shared" si="120"/>
        <v>7048.93</v>
      </c>
      <c r="I1157" s="2091"/>
    </row>
    <row r="1158" spans="1:9" ht="14.15" customHeight="1">
      <c r="A1158" s="398" t="s">
        <v>10982</v>
      </c>
      <c r="B1158" s="2115" t="s">
        <v>591</v>
      </c>
      <c r="C1158" s="2295">
        <v>3.65</v>
      </c>
      <c r="D1158" s="2122">
        <v>5000</v>
      </c>
      <c r="E1158" s="530">
        <v>149.74</v>
      </c>
      <c r="F1158" s="2104">
        <f t="shared" si="119"/>
        <v>149.74</v>
      </c>
      <c r="G1158" s="2105">
        <f>'Заказ, cкидки и курсы валют'!$J$23*F1158</f>
        <v>1722.0100000000002</v>
      </c>
      <c r="H1158" s="2107">
        <f t="shared" si="120"/>
        <v>8610.0499999999993</v>
      </c>
      <c r="I1158" s="2091"/>
    </row>
    <row r="1159" spans="1:9" ht="14.15" customHeight="1">
      <c r="A1159" s="398" t="s">
        <v>10983</v>
      </c>
      <c r="B1159" s="2115" t="s">
        <v>592</v>
      </c>
      <c r="C1159" s="2295">
        <v>4.2699999999999996</v>
      </c>
      <c r="D1159" s="2122">
        <v>4000</v>
      </c>
      <c r="E1159" s="530">
        <v>173.39</v>
      </c>
      <c r="F1159" s="2104">
        <f t="shared" si="119"/>
        <v>173.39</v>
      </c>
      <c r="G1159" s="2105">
        <f>'Заказ, cкидки и курсы валют'!$J$23*F1159</f>
        <v>1993.9849999999999</v>
      </c>
      <c r="H1159" s="2107">
        <f t="shared" si="120"/>
        <v>7975.94</v>
      </c>
      <c r="I1159" s="2091"/>
    </row>
    <row r="1160" spans="1:9" ht="14.15" customHeight="1">
      <c r="A1160" s="398" t="s">
        <v>10984</v>
      </c>
      <c r="B1160" s="2115" t="s">
        <v>3151</v>
      </c>
      <c r="C1160" s="2295">
        <v>7.22</v>
      </c>
      <c r="D1160" s="2122">
        <v>2500</v>
      </c>
      <c r="E1160" s="530">
        <v>258.06</v>
      </c>
      <c r="F1160" s="2104">
        <f t="shared" si="119"/>
        <v>258.06</v>
      </c>
      <c r="G1160" s="2105">
        <f>'Заказ, cкидки и курсы валют'!$J$23*F1160</f>
        <v>2967.69</v>
      </c>
      <c r="H1160" s="2107">
        <f t="shared" si="120"/>
        <v>7419.23</v>
      </c>
      <c r="I1160" s="2091"/>
    </row>
    <row r="1161" spans="1:9" ht="14.15" customHeight="1">
      <c r="A1161" s="398" t="s">
        <v>10832</v>
      </c>
      <c r="B1161" s="2115" t="s">
        <v>596</v>
      </c>
      <c r="C1161" s="2295">
        <v>3.15</v>
      </c>
      <c r="D1161" s="2122">
        <v>4500</v>
      </c>
      <c r="E1161" s="530">
        <v>138.22</v>
      </c>
      <c r="F1161" s="2104">
        <f t="shared" si="119"/>
        <v>138.22</v>
      </c>
      <c r="G1161" s="2105">
        <f>'Заказ, cкидки и курсы валют'!$J$23*F1161</f>
        <v>1589.53</v>
      </c>
      <c r="H1161" s="2107">
        <f t="shared" si="120"/>
        <v>7152.89</v>
      </c>
      <c r="I1161" s="2091"/>
    </row>
    <row r="1162" spans="1:9" ht="14.15" customHeight="1">
      <c r="A1162" s="398" t="s">
        <v>10833</v>
      </c>
      <c r="B1162" s="2115" t="s">
        <v>597</v>
      </c>
      <c r="C1162" s="2295">
        <v>4.1399999999999997</v>
      </c>
      <c r="D1162" s="2122">
        <v>3500</v>
      </c>
      <c r="E1162" s="530">
        <v>191.77</v>
      </c>
      <c r="F1162" s="2104">
        <f t="shared" si="119"/>
        <v>191.77</v>
      </c>
      <c r="G1162" s="2105">
        <f>'Заказ, cкидки и курсы валют'!$J$23*F1162</f>
        <v>2205.355</v>
      </c>
      <c r="H1162" s="2107">
        <f t="shared" si="120"/>
        <v>7718.74</v>
      </c>
      <c r="I1162" s="2091"/>
    </row>
    <row r="1163" spans="1:9" ht="14.15" customHeight="1">
      <c r="A1163" s="398" t="s">
        <v>10834</v>
      </c>
      <c r="B1163" s="2115" t="s">
        <v>598</v>
      </c>
      <c r="C1163" s="2295">
        <v>5.09</v>
      </c>
      <c r="D1163" s="2122">
        <v>3500</v>
      </c>
      <c r="E1163" s="530">
        <v>231.16</v>
      </c>
      <c r="F1163" s="2104">
        <f t="shared" si="119"/>
        <v>231.16</v>
      </c>
      <c r="G1163" s="2105">
        <f>'Заказ, cкидки и курсы валют'!$J$23*F1163</f>
        <v>2658.34</v>
      </c>
      <c r="H1163" s="2107">
        <f t="shared" si="120"/>
        <v>9304.19</v>
      </c>
      <c r="I1163" s="2091"/>
    </row>
    <row r="1164" spans="1:9" ht="14.15" customHeight="1">
      <c r="A1164" s="398" t="s">
        <v>10835</v>
      </c>
      <c r="B1164" s="2115" t="s">
        <v>599</v>
      </c>
      <c r="C1164" s="2295">
        <v>6.18</v>
      </c>
      <c r="D1164" s="2122">
        <v>2500</v>
      </c>
      <c r="E1164" s="530">
        <v>251.95</v>
      </c>
      <c r="F1164" s="2104">
        <f t="shared" si="119"/>
        <v>251.95</v>
      </c>
      <c r="G1164" s="2105">
        <f>'Заказ, cкидки и курсы валют'!$J$23*F1164</f>
        <v>2897.4249999999997</v>
      </c>
      <c r="H1164" s="2107">
        <f t="shared" si="120"/>
        <v>7243.56</v>
      </c>
      <c r="I1164" s="2091"/>
    </row>
    <row r="1165" spans="1:9" ht="14.15" customHeight="1">
      <c r="A1165" s="398" t="s">
        <v>10836</v>
      </c>
      <c r="B1165" s="2115" t="s">
        <v>3153</v>
      </c>
      <c r="C1165" s="2295">
        <v>7.05</v>
      </c>
      <c r="D1165" s="2122">
        <v>2000</v>
      </c>
      <c r="E1165" s="530">
        <v>280.67</v>
      </c>
      <c r="F1165" s="2104">
        <f t="shared" si="119"/>
        <v>280.67</v>
      </c>
      <c r="G1165" s="2105">
        <f>'Заказ, cкидки и курсы валют'!$J$23*F1165</f>
        <v>3227.7050000000004</v>
      </c>
      <c r="H1165" s="2107">
        <f t="shared" si="120"/>
        <v>6455.41</v>
      </c>
      <c r="I1165" s="2091"/>
    </row>
    <row r="1166" spans="1:9" ht="14.15" customHeight="1">
      <c r="A1166" s="398" t="s">
        <v>11875</v>
      </c>
      <c r="B1166" s="2115" t="s">
        <v>3115</v>
      </c>
      <c r="C1166" s="2295">
        <v>7.24</v>
      </c>
      <c r="D1166" s="2122">
        <v>2000</v>
      </c>
      <c r="E1166" s="530">
        <v>284.43</v>
      </c>
      <c r="F1166" s="2104">
        <f t="shared" si="119"/>
        <v>284.43</v>
      </c>
      <c r="G1166" s="2105">
        <f>'Заказ, cкидки и курсы валют'!$J$23*F1166</f>
        <v>3270.9450000000002</v>
      </c>
      <c r="H1166" s="2107">
        <f t="shared" si="120"/>
        <v>6541.89</v>
      </c>
      <c r="I1166" s="2091"/>
    </row>
    <row r="1167" spans="1:9" ht="14.15" customHeight="1">
      <c r="A1167" s="398" t="s">
        <v>11876</v>
      </c>
      <c r="B1167" s="2115" t="s">
        <v>601</v>
      </c>
      <c r="C1167" s="2295">
        <v>8.5500000000000007</v>
      </c>
      <c r="D1167" s="2122">
        <v>2000</v>
      </c>
      <c r="E1167" s="530">
        <v>358.29</v>
      </c>
      <c r="F1167" s="2104">
        <f t="shared" si="119"/>
        <v>358.29</v>
      </c>
      <c r="G1167" s="2105">
        <f>'Заказ, cкидки и курсы валют'!$J$23*F1167</f>
        <v>4120.335</v>
      </c>
      <c r="H1167" s="2107">
        <f t="shared" si="120"/>
        <v>8240.67</v>
      </c>
      <c r="I1167" s="2091"/>
    </row>
    <row r="1168" spans="1:9" ht="14.15" customHeight="1">
      <c r="A1168" s="398" t="s">
        <v>11877</v>
      </c>
      <c r="B1168" s="2115" t="s">
        <v>602</v>
      </c>
      <c r="C1168" s="2295">
        <v>9.8699999999999992</v>
      </c>
      <c r="D1168" s="2122">
        <v>2000</v>
      </c>
      <c r="E1168" s="530">
        <v>417.09</v>
      </c>
      <c r="F1168" s="2104">
        <f t="shared" si="119"/>
        <v>417.09</v>
      </c>
      <c r="G1168" s="2105">
        <f>'Заказ, cкидки и курсы валют'!$J$23*F1168</f>
        <v>4796.5349999999999</v>
      </c>
      <c r="H1168" s="2107">
        <f t="shared" si="120"/>
        <v>9593.07</v>
      </c>
      <c r="I1168" s="2091"/>
    </row>
    <row r="1169" spans="1:10" ht="14.15" customHeight="1">
      <c r="A1169" s="398" t="s">
        <v>11878</v>
      </c>
      <c r="B1169" s="2115" t="s">
        <v>2896</v>
      </c>
      <c r="C1169" s="2295">
        <v>11.19</v>
      </c>
      <c r="D1169" s="2122">
        <v>2000</v>
      </c>
      <c r="E1169" s="530">
        <v>461.13</v>
      </c>
      <c r="F1169" s="2104">
        <f t="shared" si="119"/>
        <v>461.13</v>
      </c>
      <c r="G1169" s="2105">
        <f>'Заказ, cкидки и курсы валют'!$J$23*F1169</f>
        <v>5302.9949999999999</v>
      </c>
      <c r="H1169" s="2107">
        <f t="shared" si="120"/>
        <v>10605.99</v>
      </c>
      <c r="I1169" s="2091"/>
    </row>
    <row r="1170" spans="1:10" ht="14.15" customHeight="1" thickBot="1">
      <c r="A1170" s="778" t="s">
        <v>12322</v>
      </c>
      <c r="B1170" s="757" t="s">
        <v>8800</v>
      </c>
      <c r="C1170" s="2295">
        <v>12.5</v>
      </c>
      <c r="D1170" s="18">
        <v>2000</v>
      </c>
      <c r="E1170" s="530">
        <v>507.59</v>
      </c>
      <c r="F1170" s="775">
        <f t="shared" si="119"/>
        <v>507.59</v>
      </c>
      <c r="G1170" s="776">
        <f>'Заказ, cкидки и курсы валют'!$J$23*F1170</f>
        <v>5837.2849999999999</v>
      </c>
      <c r="H1170" s="142">
        <f t="shared" si="120"/>
        <v>11674.57</v>
      </c>
      <c r="I1170" s="170"/>
    </row>
    <row r="1171" spans="1:10" ht="14.15" customHeight="1" thickBot="1">
      <c r="A1171" s="1334"/>
      <c r="B1171" s="1342"/>
      <c r="C1171" s="1342"/>
      <c r="D1171" s="60"/>
      <c r="E1171" s="987"/>
      <c r="F1171" s="881"/>
      <c r="G1171" s="694"/>
      <c r="H1171" s="22"/>
      <c r="I1171" s="13"/>
    </row>
    <row r="1172" spans="1:10" ht="14.15" customHeight="1">
      <c r="A1172" s="1934"/>
      <c r="B1172" s="1962"/>
      <c r="C1172" s="1962" t="s">
        <v>2873</v>
      </c>
      <c r="D1172" s="69"/>
      <c r="E1172" s="460"/>
      <c r="F1172" s="461"/>
      <c r="G1172" s="688"/>
      <c r="H1172" s="183"/>
      <c r="I1172" s="68"/>
    </row>
    <row r="1173" spans="1:10" ht="14.15" customHeight="1">
      <c r="A1173" s="1935"/>
      <c r="B1173" s="1475"/>
      <c r="C1173" s="1475" t="s">
        <v>10825</v>
      </c>
      <c r="D1173" s="131"/>
      <c r="E1173" s="462"/>
      <c r="F1173" s="426"/>
      <c r="G1173" s="266"/>
      <c r="H1173" s="177"/>
      <c r="I1173" s="132"/>
    </row>
    <row r="1174" spans="1:10" ht="14.15" customHeight="1">
      <c r="A1174" s="1935"/>
      <c r="B1174" s="1475"/>
      <c r="C1174" s="1475"/>
      <c r="D1174" s="70"/>
      <c r="E1174" s="464"/>
      <c r="F1174" s="465"/>
      <c r="G1174" s="689"/>
      <c r="H1174" s="177"/>
      <c r="I1174" s="132"/>
    </row>
    <row r="1175" spans="1:10" ht="14.15" customHeight="1">
      <c r="A1175" s="1935"/>
      <c r="B1175" s="1475"/>
      <c r="C1175" s="1475"/>
      <c r="D1175" s="70"/>
      <c r="E1175" s="464"/>
      <c r="F1175" s="465"/>
      <c r="G1175" s="689"/>
      <c r="H1175" s="177"/>
      <c r="I1175" s="132"/>
    </row>
    <row r="1176" spans="1:10" ht="14.15" customHeight="1">
      <c r="A1176" s="1935"/>
      <c r="B1176" s="1475"/>
      <c r="C1176" s="1475"/>
      <c r="D1176" s="70"/>
      <c r="E1176" s="464"/>
      <c r="F1176" s="465"/>
      <c r="G1176" s="689"/>
      <c r="H1176" s="177"/>
      <c r="I1176" s="132"/>
    </row>
    <row r="1177" spans="1:10" ht="22.5" customHeight="1" thickBot="1">
      <c r="A1177" s="1918" t="s">
        <v>6697</v>
      </c>
      <c r="B1177" s="1931"/>
      <c r="C1177" s="1931"/>
      <c r="D1177" s="72"/>
      <c r="E1177" s="466"/>
      <c r="F1177" s="467"/>
      <c r="G1177" s="690"/>
      <c r="H1177" s="178"/>
      <c r="I1177" s="137"/>
    </row>
    <row r="1178" spans="1:10" ht="42.75" customHeight="1">
      <c r="A1178" s="1519" t="s">
        <v>1013</v>
      </c>
      <c r="B1178" s="1520" t="s">
        <v>1014</v>
      </c>
      <c r="C1178" s="2286" t="s">
        <v>665</v>
      </c>
      <c r="D1178" s="158" t="s">
        <v>2923</v>
      </c>
      <c r="E1178" s="914" t="s">
        <v>10276</v>
      </c>
      <c r="F1178" s="469" t="s">
        <v>2578</v>
      </c>
      <c r="G1178" s="693" t="s">
        <v>2427</v>
      </c>
      <c r="H1178" s="264" t="s">
        <v>493</v>
      </c>
      <c r="I1178" s="160" t="s">
        <v>4003</v>
      </c>
      <c r="J1178" s="327" t="s">
        <v>11229</v>
      </c>
    </row>
    <row r="1179" spans="1:10" ht="14.15" customHeight="1" thickBot="1">
      <c r="A1179" s="1519"/>
      <c r="B1179" s="1680"/>
      <c r="C1179" s="2286" t="s">
        <v>3419</v>
      </c>
      <c r="D1179" s="313" t="s">
        <v>2428</v>
      </c>
      <c r="E1179" s="470" t="s">
        <v>264</v>
      </c>
      <c r="F1179" s="475">
        <f>'Заказ, cкидки и курсы валют'!$I$12</f>
        <v>0</v>
      </c>
      <c r="G1179" s="764"/>
      <c r="H1179" s="358"/>
      <c r="I1179" s="252"/>
      <c r="J1179" s="264"/>
    </row>
    <row r="1180" spans="1:10" ht="14.15" customHeight="1">
      <c r="A1180" s="915" t="s">
        <v>11473</v>
      </c>
      <c r="B1180" s="958" t="s">
        <v>104</v>
      </c>
      <c r="C1180" s="2123">
        <v>0.82</v>
      </c>
      <c r="D1180" s="1766">
        <v>2000</v>
      </c>
      <c r="E1180" s="1566">
        <f>E1130*1.2</f>
        <v>47.304000000000002</v>
      </c>
      <c r="F1180" s="779">
        <f>ROUND(E1180*(1-$F$11),2)</f>
        <v>47.3</v>
      </c>
      <c r="G1180" s="780">
        <f>'Заказ, cкидки и курсы валют'!$J$23*F1180</f>
        <v>543.94999999999993</v>
      </c>
      <c r="H1180" s="310">
        <f>ROUND((D1180/1000)*G1180,2)</f>
        <v>1087.9000000000001</v>
      </c>
      <c r="I1180" s="263"/>
      <c r="J1180" s="1338">
        <f>ROUND(IF(H1180&lt;'Заказ, cкидки и курсы валют'!$B$39,H1180*0.54*100/(100-'Заказ, cкидки и курсы валют'!$C$39),IF(H1180&lt;'Заказ, cкидки и курсы валют'!$B$40,H1180*0.54*100/(100-'Заказ, cкидки и курсы валют'!$C$40),IF(H1180&lt;'Заказ, cкидки и курсы валют'!$B$41,H1180*0.54*100/(100-'Заказ, cкидки и курсы валют'!$C$41),IF(H1180&lt;'Заказ, cкидки и курсы валют'!$B$42,H1180*0.54*100/(100-'Заказ, cкидки и курсы валют'!$C$42),IF(H1180&lt;'Заказ, cкидки и курсы валют'!$B$43,H1180*0.54*100/(100-'Заказ, cкидки и курсы валют'!$C$43),H1180))))),2)</f>
        <v>1087.9000000000001</v>
      </c>
    </row>
    <row r="1181" spans="1:10" ht="14.15" customHeight="1">
      <c r="A1181" s="398" t="s">
        <v>11474</v>
      </c>
      <c r="B1181" s="2115" t="s">
        <v>105</v>
      </c>
      <c r="C1181" s="2123">
        <v>0.95</v>
      </c>
      <c r="D1181" s="2120">
        <v>2000</v>
      </c>
      <c r="E1181" s="2103">
        <f t="shared" ref="E1181:E1220" si="121">E1131*1.2</f>
        <v>54.936</v>
      </c>
      <c r="F1181" s="2104">
        <f t="shared" ref="F1181:F1190" si="122">ROUND(E1181*(1-$F$11),2)</f>
        <v>54.94</v>
      </c>
      <c r="G1181" s="2105">
        <f>'Заказ, cкидки и курсы валют'!$J$23*F1181</f>
        <v>631.80999999999995</v>
      </c>
      <c r="H1181" s="2107">
        <f t="shared" ref="H1181:H1190" si="123">ROUND((D1181/1000)*G1181,2)</f>
        <v>1263.6199999999999</v>
      </c>
      <c r="I1181" s="2091"/>
      <c r="J1181" s="1338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1263.6199999999999</v>
      </c>
    </row>
    <row r="1182" spans="1:10" ht="14.15" customHeight="1">
      <c r="A1182" s="398" t="s">
        <v>11879</v>
      </c>
      <c r="B1182" s="2115" t="s">
        <v>107</v>
      </c>
      <c r="C1182" s="2123">
        <v>1.5</v>
      </c>
      <c r="D1182" s="2120">
        <v>1000</v>
      </c>
      <c r="E1182" s="2103">
        <f t="shared" si="121"/>
        <v>81.335999999999999</v>
      </c>
      <c r="F1182" s="2104">
        <f t="shared" ref="F1182" si="124">ROUND(E1182*(1-$F$11),2)</f>
        <v>81.34</v>
      </c>
      <c r="G1182" s="2105">
        <f>'Заказ, cкидки и курсы валют'!$J$23*F1182</f>
        <v>935.41000000000008</v>
      </c>
      <c r="H1182" s="2107">
        <f t="shared" ref="H1182" si="125">ROUND((D1182/1000)*G1182,2)</f>
        <v>935.41</v>
      </c>
      <c r="I1182" s="2091"/>
      <c r="J1182" s="1338">
        <f>ROUND(IF(H1182&lt;'Заказ, cкидки и курсы валют'!$B$39,H1182*0.54*100/(100-'Заказ, cкидки и курсы валют'!$C$39),IF(H1182&lt;'Заказ, cкидки и курсы валют'!$B$40,H1182*0.54*100/(100-'Заказ, cкидки и курсы валют'!$C$40),IF(H1182&lt;'Заказ, cкидки и курсы валют'!$B$41,H1182*0.54*100/(100-'Заказ, cкидки и курсы валют'!$C$41),IF(H1182&lt;'Заказ, cкидки и курсы валют'!$B$42,H1182*0.54*100/(100-'Заказ, cкидки и курсы валют'!$C$42),IF(H1182&lt;'Заказ, cкидки и курсы валют'!$B$43,H1182*0.54*100/(100-'Заказ, cкидки и курсы валют'!$C$43),H1182))))),2)</f>
        <v>935.41</v>
      </c>
    </row>
    <row r="1183" spans="1:10" ht="14.15" customHeight="1">
      <c r="A1183" s="398" t="s">
        <v>11475</v>
      </c>
      <c r="B1183" s="2115" t="s">
        <v>76</v>
      </c>
      <c r="C1183" s="2123">
        <v>0.93</v>
      </c>
      <c r="D1183" s="2120">
        <v>2000</v>
      </c>
      <c r="E1183" s="2103">
        <f t="shared" si="121"/>
        <v>53.195999999999998</v>
      </c>
      <c r="F1183" s="2104">
        <f t="shared" si="122"/>
        <v>53.2</v>
      </c>
      <c r="G1183" s="2105">
        <f>'Заказ, cкидки и курсы валют'!$J$23*F1183</f>
        <v>611.80000000000007</v>
      </c>
      <c r="H1183" s="2107">
        <f t="shared" si="123"/>
        <v>1223.5999999999999</v>
      </c>
      <c r="I1183" s="2091"/>
      <c r="J1183" s="1338">
        <f>ROUND(IF(H1183&lt;'Заказ, cкидки и курсы валют'!$B$39,H1183*0.54*100/(100-'Заказ, cкидки и курсы валют'!$C$39),IF(H1183&lt;'Заказ, cкидки и курсы валют'!$B$40,H1183*0.54*100/(100-'Заказ, cкидки и курсы валют'!$C$40),IF(H1183&lt;'Заказ, cкидки и курсы валют'!$B$41,H1183*0.54*100/(100-'Заказ, cкидки и курсы валют'!$C$41),IF(H1183&lt;'Заказ, cкидки и курсы валют'!$B$42,H1183*0.54*100/(100-'Заказ, cкидки и курсы валют'!$C$42),IF(H1183&lt;'Заказ, cкидки и курсы валют'!$B$43,H1183*0.54*100/(100-'Заказ, cкидки и курсы валют'!$C$43),H1183))))),2)</f>
        <v>1223.5999999999999</v>
      </c>
    </row>
    <row r="1184" spans="1:10" ht="14.15" customHeight="1">
      <c r="A1184" s="398" t="s">
        <v>11476</v>
      </c>
      <c r="B1184" s="2115" t="s">
        <v>136</v>
      </c>
      <c r="C1184" s="2123">
        <v>0.82</v>
      </c>
      <c r="D1184" s="2120">
        <v>1500</v>
      </c>
      <c r="E1184" s="2103">
        <f t="shared" si="121"/>
        <v>52.547999999999995</v>
      </c>
      <c r="F1184" s="2104">
        <f t="shared" si="122"/>
        <v>52.55</v>
      </c>
      <c r="G1184" s="2105">
        <f>'Заказ, cкидки и курсы валют'!$J$23*F1184</f>
        <v>604.32499999999993</v>
      </c>
      <c r="H1184" s="2107">
        <f t="shared" si="123"/>
        <v>906.49</v>
      </c>
      <c r="I1184" s="2091"/>
      <c r="J1184" s="1338">
        <f>ROUND(IF(H1184&lt;'Заказ, cкидки и курсы валют'!$B$39,H1184*0.54*100/(100-'Заказ, cкидки и курсы валют'!$C$39),IF(H1184&lt;'Заказ, cкидки и курсы валют'!$B$40,H1184*0.54*100/(100-'Заказ, cкидки и курсы валют'!$C$40),IF(H1184&lt;'Заказ, cкидки и курсы валют'!$B$41,H1184*0.54*100/(100-'Заказ, cкидки и курсы валют'!$C$41),IF(H1184&lt;'Заказ, cкидки и курсы валют'!$B$42,H1184*0.54*100/(100-'Заказ, cкидки и курсы валют'!$C$42),IF(H1184&lt;'Заказ, cкидки и курсы валют'!$B$43,H1184*0.54*100/(100-'Заказ, cкидки и курсы валют'!$C$43),H1184))))),2)</f>
        <v>979.01</v>
      </c>
    </row>
    <row r="1185" spans="1:10" ht="14.15" customHeight="1">
      <c r="A1185" s="398" t="s">
        <v>11477</v>
      </c>
      <c r="B1185" s="2115" t="s">
        <v>129</v>
      </c>
      <c r="C1185" s="2123">
        <v>1.2</v>
      </c>
      <c r="D1185" s="2120">
        <v>1500</v>
      </c>
      <c r="E1185" s="2103">
        <f t="shared" si="121"/>
        <v>65.591999999999999</v>
      </c>
      <c r="F1185" s="2104">
        <f t="shared" si="122"/>
        <v>65.59</v>
      </c>
      <c r="G1185" s="2105">
        <f>'Заказ, cкидки и курсы валют'!$J$23*F1185</f>
        <v>754.28500000000008</v>
      </c>
      <c r="H1185" s="2107">
        <f t="shared" si="123"/>
        <v>1131.43</v>
      </c>
      <c r="I1185" s="2091"/>
      <c r="J1185" s="1338">
        <f>ROUND(IF(H1185&lt;'Заказ, cкидки и курсы валют'!$B$39,H1185*0.54*100/(100-'Заказ, cкидки и курсы валют'!$C$39),IF(H1185&lt;'Заказ, cкидки и курсы валют'!$B$40,H1185*0.54*100/(100-'Заказ, cкидки и курсы валют'!$C$40),IF(H1185&lt;'Заказ, cкидки и курсы валют'!$B$41,H1185*0.54*100/(100-'Заказ, cкидки и курсы валют'!$C$41),IF(H1185&lt;'Заказ, cкидки и курсы валют'!$B$42,H1185*0.54*100/(100-'Заказ, cкидки и курсы валют'!$C$42),IF(H1185&lt;'Заказ, cкидки и курсы валют'!$B$43,H1185*0.54*100/(100-'Заказ, cкидки и курсы валют'!$C$43),H1185))))),2)</f>
        <v>1131.43</v>
      </c>
    </row>
    <row r="1186" spans="1:10" ht="14.15" customHeight="1">
      <c r="A1186" s="398" t="s">
        <v>11478</v>
      </c>
      <c r="B1186" s="2115" t="s">
        <v>130</v>
      </c>
      <c r="C1186" s="2123">
        <v>1.52</v>
      </c>
      <c r="D1186" s="2120">
        <v>1000</v>
      </c>
      <c r="E1186" s="2103">
        <f t="shared" si="121"/>
        <v>78.612000000000009</v>
      </c>
      <c r="F1186" s="2104">
        <f t="shared" si="122"/>
        <v>78.61</v>
      </c>
      <c r="G1186" s="2105">
        <f>'Заказ, cкидки и курсы валют'!$J$23*F1186</f>
        <v>904.01499999999999</v>
      </c>
      <c r="H1186" s="2107">
        <f t="shared" si="123"/>
        <v>904.02</v>
      </c>
      <c r="I1186" s="2091"/>
      <c r="J1186" s="1338">
        <f>ROUND(IF(H1186&lt;'Заказ, cкидки и курсы валют'!$B$39,H1186*0.54*100/(100-'Заказ, cкидки и курсы валют'!$C$39),IF(H1186&lt;'Заказ, cкидки и курсы валют'!$B$40,H1186*0.54*100/(100-'Заказ, cкидки и курсы валют'!$C$40),IF(H1186&lt;'Заказ, cкидки и курсы валют'!$B$41,H1186*0.54*100/(100-'Заказ, cкидки и курсы валют'!$C$41),IF(H1186&lt;'Заказ, cкидки и курсы валют'!$B$42,H1186*0.54*100/(100-'Заказ, cкидки и курсы валют'!$C$42),IF(H1186&lt;'Заказ, cкидки и курсы валют'!$B$43,H1186*0.54*100/(100-'Заказ, cкидки и курсы валют'!$C$43),H1186))))),2)</f>
        <v>976.34</v>
      </c>
    </row>
    <row r="1187" spans="1:10" ht="14.15" customHeight="1">
      <c r="A1187" s="398" t="s">
        <v>11479</v>
      </c>
      <c r="B1187" s="2115" t="s">
        <v>77</v>
      </c>
      <c r="C1187" s="2123">
        <v>1.91</v>
      </c>
      <c r="D1187" s="2120">
        <v>1000</v>
      </c>
      <c r="E1187" s="2103">
        <f t="shared" si="121"/>
        <v>95.36399999999999</v>
      </c>
      <c r="F1187" s="2104">
        <f t="shared" si="122"/>
        <v>95.36</v>
      </c>
      <c r="G1187" s="2105">
        <f>'Заказ, cкидки и курсы валют'!$J$23*F1187</f>
        <v>1096.6400000000001</v>
      </c>
      <c r="H1187" s="2107">
        <f t="shared" si="123"/>
        <v>1096.6400000000001</v>
      </c>
      <c r="I1187" s="2091"/>
      <c r="J1187" s="1338">
        <f>ROUND(IF(H1187&lt;'Заказ, cкидки и курсы валют'!$B$39,H1187*0.54*100/(100-'Заказ, cкидки и курсы валют'!$C$39),IF(H1187&lt;'Заказ, cкидки и курсы валют'!$B$40,H1187*0.54*100/(100-'Заказ, cкидки и курсы валют'!$C$40),IF(H1187&lt;'Заказ, cкидки и курсы валют'!$B$41,H1187*0.54*100/(100-'Заказ, cкидки и курсы валют'!$C$41),IF(H1187&lt;'Заказ, cкидки и курсы валют'!$B$42,H1187*0.54*100/(100-'Заказ, cкидки и курсы валют'!$C$42),IF(H1187&lt;'Заказ, cкидки и курсы валют'!$B$43,H1187*0.54*100/(100-'Заказ, cкидки и курсы валют'!$C$43),H1187))))),2)</f>
        <v>1096.6400000000001</v>
      </c>
    </row>
    <row r="1188" spans="1:10" ht="14.15" customHeight="1">
      <c r="A1188" s="398" t="s">
        <v>11480</v>
      </c>
      <c r="B1188" s="2115" t="s">
        <v>121</v>
      </c>
      <c r="C1188" s="2123">
        <v>1.05</v>
      </c>
      <c r="D1188" s="2120">
        <v>2000</v>
      </c>
      <c r="E1188" s="2103">
        <f t="shared" si="121"/>
        <v>55.235999999999997</v>
      </c>
      <c r="F1188" s="2104">
        <f t="shared" si="122"/>
        <v>55.24</v>
      </c>
      <c r="G1188" s="2105">
        <f>'Заказ, cкидки и курсы валют'!$J$23*F1188</f>
        <v>635.26</v>
      </c>
      <c r="H1188" s="2107">
        <f t="shared" si="123"/>
        <v>1270.52</v>
      </c>
      <c r="I1188" s="2091"/>
      <c r="J1188" s="1338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1270.52</v>
      </c>
    </row>
    <row r="1189" spans="1:10" ht="14.15" customHeight="1">
      <c r="A1189" s="398" t="s">
        <v>11481</v>
      </c>
      <c r="B1189" s="2115" t="s">
        <v>123</v>
      </c>
      <c r="C1189" s="2123">
        <v>1.2</v>
      </c>
      <c r="D1189" s="2120">
        <v>1500</v>
      </c>
      <c r="E1189" s="2103">
        <f t="shared" si="121"/>
        <v>63</v>
      </c>
      <c r="F1189" s="2104">
        <f t="shared" si="122"/>
        <v>63</v>
      </c>
      <c r="G1189" s="2105">
        <f>'Заказ, cкидки и курсы валют'!$J$23*F1189</f>
        <v>724.5</v>
      </c>
      <c r="H1189" s="2107">
        <f t="shared" si="123"/>
        <v>1086.75</v>
      </c>
      <c r="I1189" s="2091"/>
      <c r="J1189" s="1338">
        <f>ROUND(IF(H1189&lt;'Заказ, cкидки и курсы валют'!$B$39,H1189*0.54*100/(100-'Заказ, cкидки и курсы валют'!$C$39),IF(H1189&lt;'Заказ, cкидки и курсы валют'!$B$40,H1189*0.54*100/(100-'Заказ, cкидки и курсы валют'!$C$40),IF(H1189&lt;'Заказ, cкидки и курсы валют'!$B$41,H1189*0.54*100/(100-'Заказ, cкидки и курсы валют'!$C$41),IF(H1189&lt;'Заказ, cкидки и курсы валют'!$B$42,H1189*0.54*100/(100-'Заказ, cкидки и курсы валют'!$C$42),IF(H1189&lt;'Заказ, cкидки и курсы валют'!$B$43,H1189*0.54*100/(100-'Заказ, cкидки и курсы валют'!$C$43),H1189))))),2)</f>
        <v>1086.75</v>
      </c>
    </row>
    <row r="1190" spans="1:10" ht="14.15" customHeight="1">
      <c r="A1190" s="398" t="s">
        <v>11482</v>
      </c>
      <c r="B1190" s="2115" t="s">
        <v>124</v>
      </c>
      <c r="C1190" s="2123">
        <v>1.36</v>
      </c>
      <c r="D1190" s="2120">
        <v>1500</v>
      </c>
      <c r="E1190" s="2103">
        <f t="shared" si="121"/>
        <v>69.396000000000001</v>
      </c>
      <c r="F1190" s="2104">
        <f t="shared" si="122"/>
        <v>69.400000000000006</v>
      </c>
      <c r="G1190" s="2105">
        <f>'Заказ, cкидки и курсы валют'!$J$23*F1190</f>
        <v>798.1</v>
      </c>
      <c r="H1190" s="2107">
        <f t="shared" si="123"/>
        <v>1197.1500000000001</v>
      </c>
      <c r="I1190" s="2091"/>
      <c r="J1190" s="1338">
        <f>ROUND(IF(H1190&lt;'Заказ, cкидки и курсы валют'!$B$39,H1190*0.54*100/(100-'Заказ, cкидки и курсы валют'!$C$39),IF(H1190&lt;'Заказ, cкидки и курсы валют'!$B$40,H1190*0.54*100/(100-'Заказ, cкидки и курсы валют'!$C$40),IF(H1190&lt;'Заказ, cкидки и курсы валют'!$B$41,H1190*0.54*100/(100-'Заказ, cкидки и курсы валют'!$C$41),IF(H1190&lt;'Заказ, cкидки и курсы валют'!$B$42,H1190*0.54*100/(100-'Заказ, cкидки и курсы валют'!$C$42),IF(H1190&lt;'Заказ, cкидки и курсы валют'!$B$43,H1190*0.54*100/(100-'Заказ, cкидки и курсы валют'!$C$43),H1190))))),2)</f>
        <v>1197.1500000000001</v>
      </c>
    </row>
    <row r="1191" spans="1:10" ht="14.15" customHeight="1">
      <c r="A1191" s="398" t="s">
        <v>10837</v>
      </c>
      <c r="B1191" s="2115" t="s">
        <v>125</v>
      </c>
      <c r="C1191" s="2123">
        <v>1.69</v>
      </c>
      <c r="D1191" s="2114">
        <v>1000</v>
      </c>
      <c r="E1191" s="2103">
        <f t="shared" si="121"/>
        <v>96.167999999999992</v>
      </c>
      <c r="F1191" s="2104">
        <f t="shared" ref="F1191:F1198" si="126">ROUND(E1191*(1-$F$11),2)</f>
        <v>96.17</v>
      </c>
      <c r="G1191" s="2105">
        <f>'Заказ, cкидки и курсы валют'!$J$23*F1191</f>
        <v>1105.9549999999999</v>
      </c>
      <c r="H1191" s="2107">
        <f t="shared" ref="H1191:H1198" si="127">ROUND((D1191/1000)*G1191,2)</f>
        <v>1105.96</v>
      </c>
      <c r="I1191" s="2091"/>
      <c r="J1191" s="1338">
        <f>ROUND(IF(H1191&lt;'Заказ, cкидки и курсы валют'!$B$39,H1191*0.54*100/(100-'Заказ, cкидки и курсы валют'!$C$39),IF(H1191&lt;'Заказ, cкидки и курсы валют'!$B$40,H1191*0.54*100/(100-'Заказ, cкидки и курсы валют'!$C$40),IF(H1191&lt;'Заказ, cкидки и курсы валют'!$B$41,H1191*0.54*100/(100-'Заказ, cкидки и курсы валют'!$C$41),IF(H1191&lt;'Заказ, cкидки и курсы валют'!$B$42,H1191*0.54*100/(100-'Заказ, cкидки и курсы валют'!$C$42),IF(H1191&lt;'Заказ, cкидки и курсы валют'!$B$43,H1191*0.54*100/(100-'Заказ, cкидки и курсы валют'!$C$43),H1191))))),2)</f>
        <v>1105.96</v>
      </c>
    </row>
    <row r="1192" spans="1:10" ht="14.15" customHeight="1">
      <c r="A1192" s="398" t="s">
        <v>10838</v>
      </c>
      <c r="B1192" s="2115" t="s">
        <v>126</v>
      </c>
      <c r="C1192" s="2295">
        <v>2.0499999999999998</v>
      </c>
      <c r="D1192" s="2114">
        <v>650</v>
      </c>
      <c r="E1192" s="2103">
        <f t="shared" si="121"/>
        <v>111.012</v>
      </c>
      <c r="F1192" s="2104">
        <f t="shared" si="126"/>
        <v>111.01</v>
      </c>
      <c r="G1192" s="2105">
        <f>'Заказ, cкидки и курсы валют'!$J$23*F1192</f>
        <v>1276.615</v>
      </c>
      <c r="H1192" s="2107">
        <f t="shared" si="127"/>
        <v>829.8</v>
      </c>
      <c r="I1192" s="2091"/>
      <c r="J1192" s="1338">
        <f>ROUND(IF(H1192&lt;'Заказ, cкидки и курсы валют'!$B$39,H1192*0.54*100/(100-'Заказ, cкидки и курсы валют'!$C$39),IF(H1192&lt;'Заказ, cкидки и курсы валют'!$B$40,H1192*0.54*100/(100-'Заказ, cкидки и курсы валют'!$C$40),IF(H1192&lt;'Заказ, cкидки и курсы валют'!$B$41,H1192*0.54*100/(100-'Заказ, cкидки и курсы валют'!$C$41),IF(H1192&lt;'Заказ, cкидки и курсы валют'!$B$42,H1192*0.54*100/(100-'Заказ, cкидки и курсы валют'!$C$42),IF(H1192&lt;'Заказ, cкидки и курсы валют'!$B$43,H1192*0.54*100/(100-'Заказ, cкидки и курсы валют'!$C$43),H1192))))),2)</f>
        <v>896.18</v>
      </c>
    </row>
    <row r="1193" spans="1:10" ht="14.15" customHeight="1">
      <c r="A1193" s="398" t="s">
        <v>10839</v>
      </c>
      <c r="B1193" s="2115" t="s">
        <v>3765</v>
      </c>
      <c r="C1193" s="2295">
        <v>2.5</v>
      </c>
      <c r="D1193" s="2114">
        <v>500</v>
      </c>
      <c r="E1193" s="2103">
        <f t="shared" si="121"/>
        <v>138.38399999999999</v>
      </c>
      <c r="F1193" s="2104">
        <f t="shared" si="126"/>
        <v>138.38</v>
      </c>
      <c r="G1193" s="2105">
        <f>'Заказ, cкидки и курсы валют'!$J$23*F1193</f>
        <v>1591.37</v>
      </c>
      <c r="H1193" s="2107">
        <f t="shared" si="127"/>
        <v>795.69</v>
      </c>
      <c r="I1193" s="2091"/>
      <c r="J1193" s="1338">
        <f>ROUND(IF(H1193&lt;'Заказ, cкидки и курсы валют'!$B$39,H1193*0.54*100/(100-'Заказ, cкидки и курсы валют'!$C$39),IF(H1193&lt;'Заказ, cкидки и курсы валют'!$B$40,H1193*0.54*100/(100-'Заказ, cкидки и курсы валют'!$C$40),IF(H1193&lt;'Заказ, cкидки и курсы валют'!$B$41,H1193*0.54*100/(100-'Заказ, cкидки и курсы валют'!$C$41),IF(H1193&lt;'Заказ, cкидки и курсы валют'!$B$42,H1193*0.54*100/(100-'Заказ, cкидки и курсы валют'!$C$42),IF(H1193&lt;'Заказ, cкидки и курсы валют'!$B$43,H1193*0.54*100/(100-'Заказ, cкидки и курсы валют'!$C$43),H1193))))),2)</f>
        <v>859.35</v>
      </c>
    </row>
    <row r="1194" spans="1:10" ht="14.15" customHeight="1">
      <c r="A1194" s="398" t="s">
        <v>11880</v>
      </c>
      <c r="B1194" s="2115" t="s">
        <v>8388</v>
      </c>
      <c r="C1194" s="2295">
        <v>2.95</v>
      </c>
      <c r="D1194" s="2114">
        <v>500</v>
      </c>
      <c r="E1194" s="2103">
        <f t="shared" si="121"/>
        <v>129.85199999999998</v>
      </c>
      <c r="F1194" s="2104">
        <f t="shared" ref="F1194" si="128">ROUND(E1194*(1-$F$11),2)</f>
        <v>129.85</v>
      </c>
      <c r="G1194" s="2105">
        <f>'Заказ, cкидки и курсы валют'!$J$23*F1194</f>
        <v>1493.2749999999999</v>
      </c>
      <c r="H1194" s="2107">
        <f t="shared" ref="H1194" si="129">ROUND((D1194/1000)*G1194,2)</f>
        <v>746.64</v>
      </c>
      <c r="I1194" s="2091"/>
      <c r="J1194" s="1338">
        <f>ROUND(IF(H1194&lt;'Заказ, cкидки и курсы валют'!$B$39,H1194*0.54*100/(100-'Заказ, cкидки и курсы валют'!$C$39),IF(H1194&lt;'Заказ, cкидки и курсы валют'!$B$40,H1194*0.54*100/(100-'Заказ, cкидки и курсы валют'!$C$40),IF(H1194&lt;'Заказ, cкидки и курсы валют'!$B$41,H1194*0.54*100/(100-'Заказ, cкидки и курсы валют'!$C$41),IF(H1194&lt;'Заказ, cкидки и курсы валют'!$B$42,H1194*0.54*100/(100-'Заказ, cкидки и курсы валют'!$C$42),IF(H1194&lt;'Заказ, cкидки и курсы валют'!$B$43,H1194*0.54*100/(100-'Заказ, cкидки и курсы валют'!$C$43),H1194))))),2)</f>
        <v>806.37</v>
      </c>
    </row>
    <row r="1195" spans="1:10" ht="14.15" customHeight="1">
      <c r="A1195" s="398" t="s">
        <v>11483</v>
      </c>
      <c r="B1195" s="2115" t="s">
        <v>3315</v>
      </c>
      <c r="C1195" s="2295">
        <v>1.85</v>
      </c>
      <c r="D1195" s="2121">
        <v>1000</v>
      </c>
      <c r="E1195" s="2103">
        <f t="shared" si="121"/>
        <v>92.963999999999999</v>
      </c>
      <c r="F1195" s="2104">
        <f t="shared" si="126"/>
        <v>92.96</v>
      </c>
      <c r="G1195" s="2105">
        <f>'Заказ, cкидки и курсы валют'!$J$23*F1195</f>
        <v>1069.04</v>
      </c>
      <c r="H1195" s="2107">
        <f t="shared" si="127"/>
        <v>1069.04</v>
      </c>
      <c r="I1195" s="2091"/>
      <c r="J1195" s="1338">
        <f>ROUND(IF(H1195&lt;'Заказ, cкидки и курсы валют'!$B$39,H1195*0.54*100/(100-'Заказ, cкидки и курсы валют'!$C$39),IF(H1195&lt;'Заказ, cкидки и курсы валют'!$B$40,H1195*0.54*100/(100-'Заказ, cкидки и курсы валют'!$C$40),IF(H1195&lt;'Заказ, cкидки и курсы валют'!$B$41,H1195*0.54*100/(100-'Заказ, cкидки и курсы валют'!$C$41),IF(H1195&lt;'Заказ, cкидки и курсы валют'!$B$42,H1195*0.54*100/(100-'Заказ, cкидки и курсы валют'!$C$42),IF(H1195&lt;'Заказ, cкидки и курсы валют'!$B$43,H1195*0.54*100/(100-'Заказ, cкидки и курсы валют'!$C$43),H1195))))),2)</f>
        <v>1069.04</v>
      </c>
    </row>
    <row r="1196" spans="1:10" ht="14.15" customHeight="1">
      <c r="A1196" s="398" t="s">
        <v>10840</v>
      </c>
      <c r="B1196" s="2115" t="s">
        <v>603</v>
      </c>
      <c r="C1196" s="2295">
        <v>2.31</v>
      </c>
      <c r="D1196" s="2114">
        <v>600</v>
      </c>
      <c r="E1196" s="2103">
        <f t="shared" si="121"/>
        <v>119.85599999999999</v>
      </c>
      <c r="F1196" s="2104">
        <f t="shared" si="126"/>
        <v>119.86</v>
      </c>
      <c r="G1196" s="2105">
        <f>'Заказ, cкидки и курсы валют'!$J$23*F1196</f>
        <v>1378.39</v>
      </c>
      <c r="H1196" s="2107">
        <f t="shared" si="127"/>
        <v>827.03</v>
      </c>
      <c r="I1196" s="2091"/>
      <c r="J1196" s="1338">
        <f>ROUND(IF(H1196&lt;'Заказ, cкидки и курсы валют'!$B$39,H1196*0.54*100/(100-'Заказ, cкидки и курсы валют'!$C$39),IF(H1196&lt;'Заказ, cкидки и курсы валют'!$B$40,H1196*0.54*100/(100-'Заказ, cкидки и курсы валют'!$C$40),IF(H1196&lt;'Заказ, cкидки и курсы валют'!$B$41,H1196*0.54*100/(100-'Заказ, cкидки и курсы валют'!$C$41),IF(H1196&lt;'Заказ, cкидки и курсы валют'!$B$42,H1196*0.54*100/(100-'Заказ, cкидки и курсы валют'!$C$42),IF(H1196&lt;'Заказ, cкидки и курсы валют'!$B$43,H1196*0.54*100/(100-'Заказ, cкидки и курсы валют'!$C$43),H1196))))),2)</f>
        <v>893.19</v>
      </c>
    </row>
    <row r="1197" spans="1:10" ht="14.15" customHeight="1">
      <c r="A1197" s="398" t="s">
        <v>10841</v>
      </c>
      <c r="B1197" s="2115" t="s">
        <v>3421</v>
      </c>
      <c r="C1197" s="2295">
        <v>2.78</v>
      </c>
      <c r="D1197" s="2114">
        <v>500</v>
      </c>
      <c r="E1197" s="2103">
        <f t="shared" si="121"/>
        <v>146.54400000000001</v>
      </c>
      <c r="F1197" s="2104">
        <f t="shared" si="126"/>
        <v>146.54</v>
      </c>
      <c r="G1197" s="2105">
        <f>'Заказ, cкидки и курсы валют'!$J$23*F1197</f>
        <v>1685.2099999999998</v>
      </c>
      <c r="H1197" s="2107">
        <f t="shared" si="127"/>
        <v>842.61</v>
      </c>
      <c r="I1197" s="2091"/>
      <c r="J1197" s="1338">
        <f>ROUND(IF(H1197&lt;'Заказ, cкидки и курсы валют'!$B$39,H1197*0.54*100/(100-'Заказ, cкидки и курсы валют'!$C$39),IF(H1197&lt;'Заказ, cкидки и курсы валют'!$B$40,H1197*0.54*100/(100-'Заказ, cкидки и курсы валют'!$C$40),IF(H1197&lt;'Заказ, cкидки и курсы валют'!$B$41,H1197*0.54*100/(100-'Заказ, cкидки и курсы валют'!$C$41),IF(H1197&lt;'Заказ, cкидки и курсы валют'!$B$42,H1197*0.54*100/(100-'Заказ, cкидки и курсы валют'!$C$42),IF(H1197&lt;'Заказ, cкидки и курсы валют'!$B$43,H1197*0.54*100/(100-'Заказ, cкидки и курсы валют'!$C$43),H1197))))),2)</f>
        <v>910.02</v>
      </c>
    </row>
    <row r="1198" spans="1:10" ht="14.15" customHeight="1">
      <c r="A1198" s="398" t="s">
        <v>10842</v>
      </c>
      <c r="B1198" s="2115" t="s">
        <v>1350</v>
      </c>
      <c r="C1198" s="2295">
        <v>3.34</v>
      </c>
      <c r="D1198" s="2114">
        <v>500</v>
      </c>
      <c r="E1198" s="2103">
        <f t="shared" si="121"/>
        <v>179.256</v>
      </c>
      <c r="F1198" s="2104">
        <f t="shared" si="126"/>
        <v>179.26</v>
      </c>
      <c r="G1198" s="2105">
        <f>'Заказ, cкидки и курсы валют'!$J$23*F1198</f>
        <v>2061.4899999999998</v>
      </c>
      <c r="H1198" s="2107">
        <f t="shared" si="127"/>
        <v>1030.75</v>
      </c>
      <c r="I1198" s="2091"/>
      <c r="J1198" s="1338">
        <f>ROUND(IF(H1198&lt;'Заказ, cкидки и курсы валют'!$B$39,H1198*0.54*100/(100-'Заказ, cкидки и курсы валют'!$C$39),IF(H1198&lt;'Заказ, cкидки и курсы валют'!$B$40,H1198*0.54*100/(100-'Заказ, cкидки и курсы валют'!$C$40),IF(H1198&lt;'Заказ, cкидки и курсы валют'!$B$41,H1198*0.54*100/(100-'Заказ, cкидки и курсы валют'!$C$41),IF(H1198&lt;'Заказ, cкидки и курсы валют'!$B$42,H1198*0.54*100/(100-'Заказ, cкидки и курсы валют'!$C$42),IF(H1198&lt;'Заказ, cкидки и курсы валют'!$B$43,H1198*0.54*100/(100-'Заказ, cкидки и курсы валют'!$C$43),H1198))))),2)</f>
        <v>1030.75</v>
      </c>
    </row>
    <row r="1199" spans="1:10" ht="14.15" customHeight="1">
      <c r="A1199" s="398" t="s">
        <v>11484</v>
      </c>
      <c r="B1199" s="2115" t="s">
        <v>2439</v>
      </c>
      <c r="C1199" s="2295">
        <v>3.79</v>
      </c>
      <c r="D1199" s="2122">
        <v>500</v>
      </c>
      <c r="E1199" s="2103">
        <f t="shared" si="121"/>
        <v>194.172</v>
      </c>
      <c r="F1199" s="2104">
        <f t="shared" ref="F1199:F1210" si="130">ROUND(E1199*(1-$F$11),2)</f>
        <v>194.17</v>
      </c>
      <c r="G1199" s="2105">
        <f>'Заказ, cкидки и курсы валют'!$J$23*F1199</f>
        <v>2232.9549999999999</v>
      </c>
      <c r="H1199" s="2107">
        <f t="shared" ref="H1199:H1210" si="131">ROUND((D1199/1000)*G1199,2)</f>
        <v>1116.48</v>
      </c>
      <c r="I1199" s="2091"/>
      <c r="J1199" s="1338">
        <f>ROUND(IF(H1199&lt;'Заказ, cкидки и курсы валют'!$B$39,H1199*0.54*100/(100-'Заказ, cкидки и курсы валют'!$C$39),IF(H1199&lt;'Заказ, cкидки и курсы валют'!$B$40,H1199*0.54*100/(100-'Заказ, cкидки и курсы валют'!$C$40),IF(H1199&lt;'Заказ, cкидки и курсы валют'!$B$41,H1199*0.54*100/(100-'Заказ, cкидки и курсы валют'!$C$41),IF(H1199&lt;'Заказ, cкидки и курсы валют'!$B$42,H1199*0.54*100/(100-'Заказ, cкидки и курсы валют'!$C$42),IF(H1199&lt;'Заказ, cкидки и курсы валют'!$B$43,H1199*0.54*100/(100-'Заказ, cкидки и курсы валют'!$C$43),H1199))))),2)</f>
        <v>1116.48</v>
      </c>
    </row>
    <row r="1200" spans="1:10" ht="14.15" customHeight="1">
      <c r="A1200" s="398" t="s">
        <v>11485</v>
      </c>
      <c r="B1200" s="2115" t="s">
        <v>2440</v>
      </c>
      <c r="C1200" s="2295">
        <v>4.16</v>
      </c>
      <c r="D1200" s="2122">
        <v>400</v>
      </c>
      <c r="E1200" s="2103">
        <f t="shared" si="121"/>
        <v>216.42</v>
      </c>
      <c r="F1200" s="2104">
        <f t="shared" si="130"/>
        <v>216.42</v>
      </c>
      <c r="G1200" s="2105">
        <f>'Заказ, cкидки и курсы валют'!$J$23*F1200</f>
        <v>2488.83</v>
      </c>
      <c r="H1200" s="2107">
        <f t="shared" si="131"/>
        <v>995.53</v>
      </c>
      <c r="I1200" s="2091"/>
      <c r="J1200" s="1338">
        <f>ROUND(IF(H1200&lt;'Заказ, cкидки и курсы валют'!$B$39,H1200*0.54*100/(100-'Заказ, cкидки и курсы валют'!$C$39),IF(H1200&lt;'Заказ, cкидки и курсы валют'!$B$40,H1200*0.54*100/(100-'Заказ, cкидки и курсы валют'!$C$40),IF(H1200&lt;'Заказ, cкидки и курсы валют'!$B$41,H1200*0.54*100/(100-'Заказ, cкидки и курсы валют'!$C$41),IF(H1200&lt;'Заказ, cкидки и курсы валют'!$B$42,H1200*0.54*100/(100-'Заказ, cкидки и курсы валют'!$C$42),IF(H1200&lt;'Заказ, cкидки и курсы валют'!$B$43,H1200*0.54*100/(100-'Заказ, cкидки и курсы валют'!$C$43),H1200))))),2)</f>
        <v>995.53</v>
      </c>
    </row>
    <row r="1201" spans="1:10" ht="14.15" customHeight="1">
      <c r="A1201" s="398" t="s">
        <v>11486</v>
      </c>
      <c r="B1201" s="2115" t="s">
        <v>1353</v>
      </c>
      <c r="C1201" s="2295">
        <v>4.99</v>
      </c>
      <c r="D1201" s="2122">
        <v>300</v>
      </c>
      <c r="E1201" s="2103">
        <f t="shared" si="121"/>
        <v>263.29199999999997</v>
      </c>
      <c r="F1201" s="2104">
        <f t="shared" si="130"/>
        <v>263.29000000000002</v>
      </c>
      <c r="G1201" s="2105">
        <f>'Заказ, cкидки и курсы валют'!$J$23*F1201</f>
        <v>3027.835</v>
      </c>
      <c r="H1201" s="2107">
        <f t="shared" si="131"/>
        <v>908.35</v>
      </c>
      <c r="I1201" s="2091"/>
      <c r="J1201" s="1338">
        <f>ROUND(IF(H1201&lt;'Заказ, cкидки и курсы валют'!$B$39,H1201*0.54*100/(100-'Заказ, cкидки и курсы валют'!$C$39),IF(H1201&lt;'Заказ, cкидки и курсы валют'!$B$40,H1201*0.54*100/(100-'Заказ, cкидки и курсы валют'!$C$40),IF(H1201&lt;'Заказ, cкидки и курсы валют'!$B$41,H1201*0.54*100/(100-'Заказ, cкидки и курсы валют'!$C$41),IF(H1201&lt;'Заказ, cкидки и курсы валют'!$B$42,H1201*0.54*100/(100-'Заказ, cкидки и курсы валют'!$C$42),IF(H1201&lt;'Заказ, cкидки и курсы валют'!$B$43,H1201*0.54*100/(100-'Заказ, cкидки и курсы валют'!$C$43),H1201))))),2)</f>
        <v>981.02</v>
      </c>
    </row>
    <row r="1202" spans="1:10" ht="14.15" customHeight="1">
      <c r="A1202" s="398" t="s">
        <v>11487</v>
      </c>
      <c r="B1202" s="2115" t="s">
        <v>1352</v>
      </c>
      <c r="C1202" s="2295">
        <v>5.8</v>
      </c>
      <c r="D1202" s="2122">
        <v>200</v>
      </c>
      <c r="E1202" s="2103">
        <f t="shared" si="121"/>
        <v>295.18799999999999</v>
      </c>
      <c r="F1202" s="2104">
        <f t="shared" si="130"/>
        <v>295.19</v>
      </c>
      <c r="G1202" s="2105">
        <f>'Заказ, cкидки и курсы валют'!$J$23*F1202</f>
        <v>3394.6849999999999</v>
      </c>
      <c r="H1202" s="2107">
        <f t="shared" si="131"/>
        <v>678.94</v>
      </c>
      <c r="I1202" s="2091"/>
      <c r="J1202" s="1338">
        <f>ROUND(IF(H1202&lt;'Заказ, cкидки и курсы валют'!$B$39,H1202*0.54*100/(100-'Заказ, cкидки и курсы валют'!$C$39),IF(H1202&lt;'Заказ, cкидки и курсы валют'!$B$40,H1202*0.54*100/(100-'Заказ, cкидки и курсы валют'!$C$40),IF(H1202&lt;'Заказ, cкидки и курсы валют'!$B$41,H1202*0.54*100/(100-'Заказ, cкидки и курсы валют'!$C$41),IF(H1202&lt;'Заказ, cкидки и курсы валют'!$B$42,H1202*0.54*100/(100-'Заказ, cкидки и курсы валют'!$C$42),IF(H1202&lt;'Заказ, cкидки и курсы валют'!$B$43,H1202*0.54*100/(100-'Заказ, cкидки и курсы валют'!$C$43),H1202))))),2)</f>
        <v>733.26</v>
      </c>
    </row>
    <row r="1203" spans="1:10" ht="14.15" customHeight="1">
      <c r="A1203" s="398" t="s">
        <v>11488</v>
      </c>
      <c r="B1203" s="2115" t="s">
        <v>1354</v>
      </c>
      <c r="C1203" s="2295">
        <v>6.63</v>
      </c>
      <c r="D1203" s="2122">
        <v>200</v>
      </c>
      <c r="E1203" s="2103">
        <f t="shared" si="121"/>
        <v>329.09999999999997</v>
      </c>
      <c r="F1203" s="2104">
        <f t="shared" si="130"/>
        <v>329.1</v>
      </c>
      <c r="G1203" s="2105">
        <f>'Заказ, cкидки и курсы валют'!$J$23*F1203</f>
        <v>3784.65</v>
      </c>
      <c r="H1203" s="2107">
        <f t="shared" si="131"/>
        <v>756.93</v>
      </c>
      <c r="I1203" s="2091"/>
      <c r="J1203" s="1338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817.48</v>
      </c>
    </row>
    <row r="1204" spans="1:10" ht="14.15" customHeight="1">
      <c r="A1204" s="398" t="s">
        <v>11881</v>
      </c>
      <c r="B1204" s="2115" t="s">
        <v>656</v>
      </c>
      <c r="C1204" s="2295">
        <v>2.27</v>
      </c>
      <c r="D1204" s="2122">
        <v>500</v>
      </c>
      <c r="E1204" s="2103">
        <f t="shared" si="121"/>
        <v>108.66</v>
      </c>
      <c r="F1204" s="2104">
        <f t="shared" ref="F1204:F1205" si="132">ROUND(E1204*(1-$F$11),2)</f>
        <v>108.66</v>
      </c>
      <c r="G1204" s="2105">
        <f>'Заказ, cкидки и курсы валют'!$J$23*F1204</f>
        <v>1249.5899999999999</v>
      </c>
      <c r="H1204" s="2107">
        <f t="shared" ref="H1204:H1205" si="133">ROUND((D1204/1000)*G1204,2)</f>
        <v>624.79999999999995</v>
      </c>
      <c r="I1204" s="2091"/>
      <c r="J1204" s="1338">
        <f>ROUND(IF(H1204&lt;'Заказ, cкидки и курсы валют'!$B$39,H1204*0.54*100/(100-'Заказ, cкидки и курсы валют'!$C$39),IF(H1204&lt;'Заказ, cкидки и курсы валют'!$B$40,H1204*0.54*100/(100-'Заказ, cкидки и курсы валют'!$C$40),IF(H1204&lt;'Заказ, cкидки и курсы валют'!$B$41,H1204*0.54*100/(100-'Заказ, cкидки и курсы валют'!$C$41),IF(H1204&lt;'Заказ, cкидки и курсы валют'!$B$42,H1204*0.54*100/(100-'Заказ, cкидки и курсы валют'!$C$42),IF(H1204&lt;'Заказ, cкидки и курсы валют'!$B$43,H1204*0.54*100/(100-'Заказ, cкидки и курсы валют'!$C$43),H1204))))),2)</f>
        <v>674.78</v>
      </c>
    </row>
    <row r="1205" spans="1:10" ht="14.15" customHeight="1">
      <c r="A1205" s="398" t="s">
        <v>11882</v>
      </c>
      <c r="B1205" s="2115" t="s">
        <v>1355</v>
      </c>
      <c r="C1205" s="2295">
        <v>2.57</v>
      </c>
      <c r="D1205" s="2122">
        <v>500</v>
      </c>
      <c r="E1205" s="2103">
        <f t="shared" si="121"/>
        <v>121.82399999999998</v>
      </c>
      <c r="F1205" s="2104">
        <f t="shared" si="132"/>
        <v>121.82</v>
      </c>
      <c r="G1205" s="2105">
        <f>'Заказ, cкидки и курсы валют'!$J$23*F1205</f>
        <v>1400.9299999999998</v>
      </c>
      <c r="H1205" s="2107">
        <f t="shared" si="133"/>
        <v>700.47</v>
      </c>
      <c r="I1205" s="2091"/>
      <c r="J1205" s="1338">
        <f>ROUND(IF(H1205&lt;'Заказ, cкидки и курсы валют'!$B$39,H1205*0.54*100/(100-'Заказ, cкидки и курсы валют'!$C$39),IF(H1205&lt;'Заказ, cкидки и курсы валют'!$B$40,H1205*0.54*100/(100-'Заказ, cкидки и курсы валют'!$C$40),IF(H1205&lt;'Заказ, cкидки и курсы валют'!$B$41,H1205*0.54*100/(100-'Заказ, cкидки и курсы валют'!$C$41),IF(H1205&lt;'Заказ, cкидки и курсы валют'!$B$42,H1205*0.54*100/(100-'Заказ, cкидки и курсы валют'!$C$42),IF(H1205&lt;'Заказ, cкидки и курсы валют'!$B$43,H1205*0.54*100/(100-'Заказ, cкидки и курсы валют'!$C$43),H1205))))),2)</f>
        <v>756.51</v>
      </c>
    </row>
    <row r="1206" spans="1:10" ht="14.15" customHeight="1">
      <c r="A1206" s="398" t="s">
        <v>11489</v>
      </c>
      <c r="B1206" s="2115" t="s">
        <v>3148</v>
      </c>
      <c r="C1206" s="2295">
        <v>2.76</v>
      </c>
      <c r="D1206" s="2122">
        <v>500</v>
      </c>
      <c r="E1206" s="2103">
        <f t="shared" si="121"/>
        <v>133.94399999999999</v>
      </c>
      <c r="F1206" s="2104">
        <f t="shared" si="130"/>
        <v>133.94</v>
      </c>
      <c r="G1206" s="2105">
        <f>'Заказ, cкидки и курсы валют'!$J$23*F1206</f>
        <v>1540.31</v>
      </c>
      <c r="H1206" s="2107">
        <f t="shared" si="131"/>
        <v>770.16</v>
      </c>
      <c r="I1206" s="2091"/>
      <c r="J1206" s="1338">
        <f>ROUND(IF(H1206&lt;'Заказ, cкидки и курсы валют'!$B$39,H1206*0.54*100/(100-'Заказ, cкидки и курсы валют'!$C$39),IF(H1206&lt;'Заказ, cкидки и курсы валют'!$B$40,H1206*0.54*100/(100-'Заказ, cкидки и курсы валют'!$C$40),IF(H1206&lt;'Заказ, cкидки и курсы валют'!$B$41,H1206*0.54*100/(100-'Заказ, cкидки и курсы валют'!$C$41),IF(H1206&lt;'Заказ, cкидки и курсы валют'!$B$42,H1206*0.54*100/(100-'Заказ, cкидки и курсы валют'!$C$42),IF(H1206&lt;'Заказ, cкидки и курсы валют'!$B$43,H1206*0.54*100/(100-'Заказ, cкидки и курсы валют'!$C$43),H1206))))),2)</f>
        <v>831.77</v>
      </c>
    </row>
    <row r="1207" spans="1:10" ht="14.15" customHeight="1">
      <c r="A1207" s="398" t="s">
        <v>11490</v>
      </c>
      <c r="B1207" s="2115" t="s">
        <v>1356</v>
      </c>
      <c r="C1207" s="2295">
        <v>2.95</v>
      </c>
      <c r="D1207" s="2122">
        <v>500</v>
      </c>
      <c r="E1207" s="2103">
        <f t="shared" si="121"/>
        <v>147.108</v>
      </c>
      <c r="F1207" s="2104">
        <f t="shared" si="130"/>
        <v>147.11000000000001</v>
      </c>
      <c r="G1207" s="2105">
        <f>'Заказ, cкидки и курсы валют'!$J$23*F1207</f>
        <v>1691.7650000000001</v>
      </c>
      <c r="H1207" s="2107">
        <f t="shared" si="131"/>
        <v>845.88</v>
      </c>
      <c r="I1207" s="2091"/>
      <c r="J1207" s="1338">
        <f>ROUND(IF(H1207&lt;'Заказ, cкидки и курсы валют'!$B$39,H1207*0.54*100/(100-'Заказ, cкидки и курсы валют'!$C$39),IF(H1207&lt;'Заказ, cкидки и курсы валют'!$B$40,H1207*0.54*100/(100-'Заказ, cкидки и курсы валют'!$C$40),IF(H1207&lt;'Заказ, cкидки и курсы валют'!$B$41,H1207*0.54*100/(100-'Заказ, cкидки и курсы валют'!$C$41),IF(H1207&lt;'Заказ, cкидки и курсы валют'!$B$42,H1207*0.54*100/(100-'Заказ, cкидки и курсы валют'!$C$42),IF(H1207&lt;'Заказ, cкидки и курсы валют'!$B$43,H1207*0.54*100/(100-'Заказ, cкидки и курсы валют'!$C$43),H1207))))),2)</f>
        <v>913.55</v>
      </c>
    </row>
    <row r="1208" spans="1:10" ht="14.15" customHeight="1">
      <c r="A1208" s="398" t="s">
        <v>11491</v>
      </c>
      <c r="B1208" s="2115" t="s">
        <v>591</v>
      </c>
      <c r="C1208" s="2295">
        <v>3.65</v>
      </c>
      <c r="D1208" s="2122">
        <v>500</v>
      </c>
      <c r="E1208" s="2103">
        <f t="shared" si="121"/>
        <v>179.68800000000002</v>
      </c>
      <c r="F1208" s="2104">
        <f t="shared" si="130"/>
        <v>179.69</v>
      </c>
      <c r="G1208" s="2105">
        <f>'Заказ, cкидки и курсы валют'!$J$23*F1208</f>
        <v>2066.4349999999999</v>
      </c>
      <c r="H1208" s="2107">
        <f t="shared" si="131"/>
        <v>1033.22</v>
      </c>
      <c r="I1208" s="2091"/>
      <c r="J1208" s="1338">
        <f>ROUND(IF(H1208&lt;'Заказ, cкидки и курсы валют'!$B$39,H1208*0.54*100/(100-'Заказ, cкидки и курсы валют'!$C$39),IF(H1208&lt;'Заказ, cкидки и курсы валют'!$B$40,H1208*0.54*100/(100-'Заказ, cкидки и курсы валют'!$C$40),IF(H1208&lt;'Заказ, cкидки и курсы валют'!$B$41,H1208*0.54*100/(100-'Заказ, cкидки и курсы валют'!$C$41),IF(H1208&lt;'Заказ, cкидки и курсы валют'!$B$42,H1208*0.54*100/(100-'Заказ, cкидки и курсы валют'!$C$42),IF(H1208&lt;'Заказ, cкидки и курсы валют'!$B$43,H1208*0.54*100/(100-'Заказ, cкидки и курсы валют'!$C$43),H1208))))),2)</f>
        <v>1033.22</v>
      </c>
    </row>
    <row r="1209" spans="1:10" ht="14.15" customHeight="1">
      <c r="A1209" s="398" t="s">
        <v>11492</v>
      </c>
      <c r="B1209" s="2115" t="s">
        <v>592</v>
      </c>
      <c r="C1209" s="2295">
        <v>4.2699999999999996</v>
      </c>
      <c r="D1209" s="2122">
        <v>400</v>
      </c>
      <c r="E1209" s="2103">
        <f t="shared" si="121"/>
        <v>208.06799999999998</v>
      </c>
      <c r="F1209" s="2104">
        <f t="shared" si="130"/>
        <v>208.07</v>
      </c>
      <c r="G1209" s="2105">
        <f>'Заказ, cкидки и курсы валют'!$J$23*F1209</f>
        <v>2392.8049999999998</v>
      </c>
      <c r="H1209" s="2107">
        <f t="shared" si="131"/>
        <v>957.12</v>
      </c>
      <c r="I1209" s="2091"/>
      <c r="J1209" s="1338">
        <f>ROUND(IF(H1209&lt;'Заказ, cкидки и курсы валют'!$B$39,H1209*0.54*100/(100-'Заказ, cкидки и курсы валют'!$C$39),IF(H1209&lt;'Заказ, cкидки и курсы валют'!$B$40,H1209*0.54*100/(100-'Заказ, cкидки и курсы валют'!$C$40),IF(H1209&lt;'Заказ, cкидки и курсы валют'!$B$41,H1209*0.54*100/(100-'Заказ, cкидки и курсы валют'!$C$41),IF(H1209&lt;'Заказ, cкидки и курсы валют'!$B$42,H1209*0.54*100/(100-'Заказ, cкидки и курсы валют'!$C$42),IF(H1209&lt;'Заказ, cкидки и курсы валют'!$B$43,H1209*0.54*100/(100-'Заказ, cкидки и курсы валют'!$C$43),H1209))))),2)</f>
        <v>957.12</v>
      </c>
    </row>
    <row r="1210" spans="1:10" ht="14.15" customHeight="1">
      <c r="A1210" s="398" t="s">
        <v>11493</v>
      </c>
      <c r="B1210" s="2115" t="s">
        <v>3151</v>
      </c>
      <c r="C1210" s="2295">
        <v>7.22</v>
      </c>
      <c r="D1210" s="2122">
        <v>250</v>
      </c>
      <c r="E1210" s="2103">
        <f t="shared" si="121"/>
        <v>309.67199999999997</v>
      </c>
      <c r="F1210" s="2104">
        <f t="shared" si="130"/>
        <v>309.67</v>
      </c>
      <c r="G1210" s="2105">
        <f>'Заказ, cкидки и курсы валют'!$J$23*F1210</f>
        <v>3561.2050000000004</v>
      </c>
      <c r="H1210" s="2107">
        <f t="shared" si="131"/>
        <v>890.3</v>
      </c>
      <c r="I1210" s="2091"/>
      <c r="J1210" s="1338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961.52</v>
      </c>
    </row>
    <row r="1211" spans="1:10" ht="14.15" customHeight="1">
      <c r="A1211" s="398" t="s">
        <v>10843</v>
      </c>
      <c r="B1211" s="2115" t="s">
        <v>596</v>
      </c>
      <c r="C1211" s="2295">
        <v>3.15</v>
      </c>
      <c r="D1211" s="2114">
        <v>500</v>
      </c>
      <c r="E1211" s="2103">
        <f t="shared" si="121"/>
        <v>165.864</v>
      </c>
      <c r="F1211" s="2104">
        <f>ROUND(E1211*(1-$F$11),2)</f>
        <v>165.86</v>
      </c>
      <c r="G1211" s="2105">
        <f>'Заказ, cкидки и курсы валют'!$J$23*F1211</f>
        <v>1907.39</v>
      </c>
      <c r="H1211" s="2107">
        <f>ROUND((D1211/1000)*G1211,2)</f>
        <v>953.7</v>
      </c>
      <c r="I1211" s="2091"/>
      <c r="J1211" s="1338">
        <f>ROUND(IF(H1211&lt;'Заказ, cкидки и курсы валют'!$B$39,H1211*0.54*100/(100-'Заказ, cкидки и курсы валют'!$C$39),IF(H1211&lt;'Заказ, cкидки и курсы валют'!$B$40,H1211*0.54*100/(100-'Заказ, cкидки и курсы валют'!$C$40),IF(H1211&lt;'Заказ, cкидки и курсы валют'!$B$41,H1211*0.54*100/(100-'Заказ, cкидки и курсы валют'!$C$41),IF(H1211&lt;'Заказ, cкидки и курсы валют'!$B$42,H1211*0.54*100/(100-'Заказ, cкидки и курсы валют'!$C$42),IF(H1211&lt;'Заказ, cкидки и курсы валют'!$B$43,H1211*0.54*100/(100-'Заказ, cкидки и курсы валют'!$C$43),H1211))))),2)</f>
        <v>953.7</v>
      </c>
    </row>
    <row r="1212" spans="1:10" ht="14.15" customHeight="1">
      <c r="A1212" s="398" t="s">
        <v>10844</v>
      </c>
      <c r="B1212" s="2115" t="s">
        <v>597</v>
      </c>
      <c r="C1212" s="2295">
        <v>4.1399999999999997</v>
      </c>
      <c r="D1212" s="2114">
        <v>350</v>
      </c>
      <c r="E1212" s="2103">
        <f t="shared" si="121"/>
        <v>230.124</v>
      </c>
      <c r="F1212" s="2104">
        <f>ROUND(E1212*(1-$F$11),2)</f>
        <v>230.12</v>
      </c>
      <c r="G1212" s="2105">
        <f>'Заказ, cкидки и курсы валют'!$J$23*F1212</f>
        <v>2646.38</v>
      </c>
      <c r="H1212" s="2107">
        <f>ROUND((D1212/1000)*G1212,2)</f>
        <v>926.23</v>
      </c>
      <c r="I1212" s="2091"/>
      <c r="J1212" s="1338">
        <f>ROUND(IF(H1212&lt;'Заказ, cкидки и курсы валют'!$B$39,H1212*0.54*100/(100-'Заказ, cкидки и курсы валют'!$C$39),IF(H1212&lt;'Заказ, cкидки и курсы валют'!$B$40,H1212*0.54*100/(100-'Заказ, cкидки и курсы валют'!$C$40),IF(H1212&lt;'Заказ, cкидки и курсы валют'!$B$41,H1212*0.54*100/(100-'Заказ, cкидки и курсы валют'!$C$41),IF(H1212&lt;'Заказ, cкидки и курсы валют'!$B$42,H1212*0.54*100/(100-'Заказ, cкидки и курсы валют'!$C$42),IF(H1212&lt;'Заказ, cкидки и курсы валют'!$B$43,H1212*0.54*100/(100-'Заказ, cкидки и курсы валют'!$C$43),H1212))))),2)</f>
        <v>926.23</v>
      </c>
    </row>
    <row r="1213" spans="1:10" ht="14.15" customHeight="1">
      <c r="A1213" s="398" t="s">
        <v>10845</v>
      </c>
      <c r="B1213" s="2115" t="s">
        <v>598</v>
      </c>
      <c r="C1213" s="2295">
        <v>5.09</v>
      </c>
      <c r="D1213" s="2114">
        <v>350</v>
      </c>
      <c r="E1213" s="2103">
        <f t="shared" si="121"/>
        <v>277.392</v>
      </c>
      <c r="F1213" s="2104">
        <f>ROUND(E1213*(1-$F$11),2)</f>
        <v>277.39</v>
      </c>
      <c r="G1213" s="2105">
        <f>'Заказ, cкидки и курсы валют'!$J$23*F1213</f>
        <v>3189.9849999999997</v>
      </c>
      <c r="H1213" s="2107">
        <f>ROUND((D1213/1000)*G1213,2)</f>
        <v>1116.49</v>
      </c>
      <c r="I1213" s="2091"/>
      <c r="J1213" s="1338">
        <f>ROUND(IF(H1213&lt;'Заказ, cкидки и курсы валют'!$B$39,H1213*0.54*100/(100-'Заказ, cкидки и курсы валют'!$C$39),IF(H1213&lt;'Заказ, cкидки и курсы валют'!$B$40,H1213*0.54*100/(100-'Заказ, cкидки и курсы валют'!$C$40),IF(H1213&lt;'Заказ, cкидки и курсы валют'!$B$41,H1213*0.54*100/(100-'Заказ, cкидки и курсы валют'!$C$41),IF(H1213&lt;'Заказ, cкидки и курсы валют'!$B$42,H1213*0.54*100/(100-'Заказ, cкидки и курсы валют'!$C$42),IF(H1213&lt;'Заказ, cкидки и курсы валют'!$B$43,H1213*0.54*100/(100-'Заказ, cкидки и курсы валют'!$C$43),H1213))))),2)</f>
        <v>1116.49</v>
      </c>
    </row>
    <row r="1214" spans="1:10" ht="14.15" customHeight="1">
      <c r="A1214" s="398" t="s">
        <v>10846</v>
      </c>
      <c r="B1214" s="2115" t="s">
        <v>599</v>
      </c>
      <c r="C1214" s="2295">
        <v>6.18</v>
      </c>
      <c r="D1214" s="2114">
        <v>250</v>
      </c>
      <c r="E1214" s="2103">
        <f t="shared" si="121"/>
        <v>302.33999999999997</v>
      </c>
      <c r="F1214" s="2104">
        <f>ROUND(E1214*(1-$F$11),2)</f>
        <v>302.33999999999997</v>
      </c>
      <c r="G1214" s="2105">
        <f>'Заказ, cкидки и курсы валют'!$J$23*F1214</f>
        <v>3476.91</v>
      </c>
      <c r="H1214" s="2107">
        <f>ROUND((D1214/1000)*G1214,2)</f>
        <v>869.23</v>
      </c>
      <c r="I1214" s="2091"/>
      <c r="J1214" s="1338">
        <f>ROUND(IF(H1214&lt;'Заказ, cкидки и курсы валют'!$B$39,H1214*0.54*100/(100-'Заказ, cкидки и курсы валют'!$C$39),IF(H1214&lt;'Заказ, cкидки и курсы валют'!$B$40,H1214*0.54*100/(100-'Заказ, cкидки и курсы валют'!$C$40),IF(H1214&lt;'Заказ, cкидки и курсы валют'!$B$41,H1214*0.54*100/(100-'Заказ, cкидки и курсы валют'!$C$41),IF(H1214&lt;'Заказ, cкидки и курсы валют'!$B$42,H1214*0.54*100/(100-'Заказ, cкидки и курсы валют'!$C$42),IF(H1214&lt;'Заказ, cкидки и курсы валют'!$B$43,H1214*0.54*100/(100-'Заказ, cкидки и курсы валют'!$C$43),H1214))))),2)</f>
        <v>938.77</v>
      </c>
    </row>
    <row r="1215" spans="1:10" ht="14.15" customHeight="1">
      <c r="A1215" s="398" t="s">
        <v>10847</v>
      </c>
      <c r="B1215" s="2115" t="s">
        <v>3153</v>
      </c>
      <c r="C1215" s="2295">
        <v>7.05</v>
      </c>
      <c r="D1215" s="2114">
        <v>200</v>
      </c>
      <c r="E1215" s="2103">
        <f t="shared" si="121"/>
        <v>336.80400000000003</v>
      </c>
      <c r="F1215" s="2104">
        <f>ROUND(E1215*(1-$F$11),2)</f>
        <v>336.8</v>
      </c>
      <c r="G1215" s="2105">
        <f>'Заказ, cкидки и курсы валют'!$J$23*F1215</f>
        <v>3873.2000000000003</v>
      </c>
      <c r="H1215" s="2107">
        <f>ROUND((D1215/1000)*G1215,2)</f>
        <v>774.64</v>
      </c>
      <c r="I1215" s="2091"/>
      <c r="J1215" s="1338">
        <f>ROUND(IF(H1215&lt;'Заказ, cкидки и курсы валют'!$B$39,H1215*0.54*100/(100-'Заказ, cкидки и курсы валют'!$C$39),IF(H1215&lt;'Заказ, cкидки и курсы валют'!$B$40,H1215*0.54*100/(100-'Заказ, cкидки и курсы валют'!$C$40),IF(H1215&lt;'Заказ, cкидки и курсы валют'!$B$41,H1215*0.54*100/(100-'Заказ, cкидки и курсы валют'!$C$41),IF(H1215&lt;'Заказ, cкидки и курсы валют'!$B$42,H1215*0.54*100/(100-'Заказ, cкидки и курсы валют'!$C$42),IF(H1215&lt;'Заказ, cкидки и курсы валют'!$B$43,H1215*0.54*100/(100-'Заказ, cкидки и курсы валют'!$C$43),H1215))))),2)</f>
        <v>836.61</v>
      </c>
    </row>
    <row r="1216" spans="1:10" ht="14.15" customHeight="1">
      <c r="A1216" s="398" t="s">
        <v>11883</v>
      </c>
      <c r="B1216" s="2115" t="s">
        <v>3115</v>
      </c>
      <c r="C1216" s="2295">
        <v>7.24</v>
      </c>
      <c r="D1216" s="2114">
        <v>200</v>
      </c>
      <c r="E1216" s="2103">
        <f t="shared" si="121"/>
        <v>341.31599999999997</v>
      </c>
      <c r="F1216" s="2104">
        <f t="shared" ref="F1216:F1220" si="134">ROUND(E1216*(1-$F$11),2)</f>
        <v>341.32</v>
      </c>
      <c r="G1216" s="2105">
        <f>'Заказ, cкидки и курсы валют'!$J$23*F1216</f>
        <v>3925.18</v>
      </c>
      <c r="H1216" s="2107">
        <f t="shared" ref="H1216:H1220" si="135">ROUND((D1216/1000)*G1216,2)</f>
        <v>785.04</v>
      </c>
      <c r="I1216" s="2091"/>
      <c r="J1216" s="1338">
        <f>ROUND(IF(H1216&lt;'Заказ, cкидки и курсы валют'!$B$39,H1216*0.54*100/(100-'Заказ, cкидки и курсы валют'!$C$39),IF(H1216&lt;'Заказ, cкидки и курсы валют'!$B$40,H1216*0.54*100/(100-'Заказ, cкидки и курсы валют'!$C$40),IF(H1216&lt;'Заказ, cкидки и курсы валют'!$B$41,H1216*0.54*100/(100-'Заказ, cкидки и курсы валют'!$C$41),IF(H1216&lt;'Заказ, cкидки и курсы валют'!$B$42,H1216*0.54*100/(100-'Заказ, cкидки и курсы валют'!$C$42),IF(H1216&lt;'Заказ, cкидки и курсы валют'!$B$43,H1216*0.54*100/(100-'Заказ, cкидки и курсы валют'!$C$43),H1216))))),2)</f>
        <v>847.84</v>
      </c>
    </row>
    <row r="1217" spans="1:10" ht="14.15" customHeight="1">
      <c r="A1217" s="398" t="s">
        <v>11884</v>
      </c>
      <c r="B1217" s="2115" t="s">
        <v>601</v>
      </c>
      <c r="C1217" s="2295">
        <v>8.5500000000000007</v>
      </c>
      <c r="D1217" s="2114">
        <v>150</v>
      </c>
      <c r="E1217" s="2103">
        <f t="shared" si="121"/>
        <v>429.94800000000004</v>
      </c>
      <c r="F1217" s="2104">
        <f t="shared" si="134"/>
        <v>429.95</v>
      </c>
      <c r="G1217" s="2105">
        <f>'Заказ, cкидки и курсы валют'!$J$23*F1217</f>
        <v>4944.4250000000002</v>
      </c>
      <c r="H1217" s="2107">
        <f t="shared" si="135"/>
        <v>741.66</v>
      </c>
      <c r="I1217" s="2091"/>
      <c r="J1217" s="1338">
        <f>ROUND(IF(H1217&lt;'Заказ, cкидки и курсы валют'!$B$39,H1217*0.54*100/(100-'Заказ, cкидки и курсы валют'!$C$39),IF(H1217&lt;'Заказ, cкидки и курсы валют'!$B$40,H1217*0.54*100/(100-'Заказ, cкидки и курсы валют'!$C$40),IF(H1217&lt;'Заказ, cкидки и курсы валют'!$B$41,H1217*0.54*100/(100-'Заказ, cкидки и курсы валют'!$C$41),IF(H1217&lt;'Заказ, cкидки и курсы валют'!$B$42,H1217*0.54*100/(100-'Заказ, cкидки и курсы валют'!$C$42),IF(H1217&lt;'Заказ, cкидки и курсы валют'!$B$43,H1217*0.54*100/(100-'Заказ, cкидки и курсы валют'!$C$43),H1217))))),2)</f>
        <v>800.99</v>
      </c>
    </row>
    <row r="1218" spans="1:10" ht="14.15" customHeight="1">
      <c r="A1218" s="398" t="s">
        <v>11885</v>
      </c>
      <c r="B1218" s="2115" t="s">
        <v>602</v>
      </c>
      <c r="C1218" s="2295">
        <v>9.8699999999999992</v>
      </c>
      <c r="D1218" s="2114">
        <v>150</v>
      </c>
      <c r="E1218" s="2103">
        <f t="shared" si="121"/>
        <v>500.50799999999992</v>
      </c>
      <c r="F1218" s="2104">
        <f t="shared" si="134"/>
        <v>500.51</v>
      </c>
      <c r="G1218" s="2105">
        <f>'Заказ, cкидки и курсы валют'!$J$23*F1218</f>
        <v>5755.8649999999998</v>
      </c>
      <c r="H1218" s="2107">
        <f t="shared" si="135"/>
        <v>863.38</v>
      </c>
      <c r="I1218" s="2091"/>
      <c r="J1218" s="1338">
        <f>ROUND(IF(H1218&lt;'Заказ, cкидки и курсы валют'!$B$39,H1218*0.54*100/(100-'Заказ, cкидки и курсы валют'!$C$39),IF(H1218&lt;'Заказ, cкидки и курсы валют'!$B$40,H1218*0.54*100/(100-'Заказ, cкидки и курсы валют'!$C$40),IF(H1218&lt;'Заказ, cкидки и курсы валют'!$B$41,H1218*0.54*100/(100-'Заказ, cкидки и курсы валют'!$C$41),IF(H1218&lt;'Заказ, cкидки и курсы валют'!$B$42,H1218*0.54*100/(100-'Заказ, cкидки и курсы валют'!$C$42),IF(H1218&lt;'Заказ, cкидки и курсы валют'!$B$43,H1218*0.54*100/(100-'Заказ, cкидки и курсы валют'!$C$43),H1218))))),2)</f>
        <v>932.45</v>
      </c>
    </row>
    <row r="1219" spans="1:10" ht="14.15" customHeight="1">
      <c r="A1219" s="398" t="s">
        <v>11886</v>
      </c>
      <c r="B1219" s="2115" t="s">
        <v>2896</v>
      </c>
      <c r="C1219" s="2295">
        <v>11.19</v>
      </c>
      <c r="D1219" s="2114">
        <v>100</v>
      </c>
      <c r="E1219" s="2103">
        <f t="shared" si="121"/>
        <v>553.35599999999999</v>
      </c>
      <c r="F1219" s="2104">
        <f t="shared" si="134"/>
        <v>553.36</v>
      </c>
      <c r="G1219" s="2105">
        <f>'Заказ, cкидки и курсы валют'!$J$23*F1219</f>
        <v>6363.64</v>
      </c>
      <c r="H1219" s="2107">
        <f t="shared" si="135"/>
        <v>636.36</v>
      </c>
      <c r="I1219" s="2091"/>
      <c r="J1219" s="1338">
        <f>ROUND(IF(H1219&lt;'Заказ, cкидки и курсы валют'!$B$39,H1219*0.54*100/(100-'Заказ, cкидки и курсы валют'!$C$39),IF(H1219&lt;'Заказ, cкидки и курсы валют'!$B$40,H1219*0.54*100/(100-'Заказ, cкидки и курсы валют'!$C$40),IF(H1219&lt;'Заказ, cкидки и курсы валют'!$B$41,H1219*0.54*100/(100-'Заказ, cкидки и курсы валют'!$C$41),IF(H1219&lt;'Заказ, cкидки и курсы валют'!$B$42,H1219*0.54*100/(100-'Заказ, cкидки и курсы валют'!$C$42),IF(H1219&lt;'Заказ, cкидки и курсы валют'!$B$43,H1219*0.54*100/(100-'Заказ, cкидки и курсы валют'!$C$43),H1219))))),2)</f>
        <v>687.27</v>
      </c>
    </row>
    <row r="1220" spans="1:10" ht="14.15" customHeight="1" thickBot="1">
      <c r="A1220" s="778" t="s">
        <v>11887</v>
      </c>
      <c r="B1220" s="757" t="s">
        <v>8800</v>
      </c>
      <c r="C1220" s="2295">
        <v>12.5</v>
      </c>
      <c r="D1220" s="1617">
        <v>100</v>
      </c>
      <c r="E1220" s="1568">
        <f t="shared" si="121"/>
        <v>609.10799999999995</v>
      </c>
      <c r="F1220" s="775">
        <f t="shared" si="134"/>
        <v>609.11</v>
      </c>
      <c r="G1220" s="776">
        <f>'Заказ, cкидки и курсы валют'!$J$23*F1220</f>
        <v>7004.7650000000003</v>
      </c>
      <c r="H1220" s="142">
        <f t="shared" si="135"/>
        <v>700.48</v>
      </c>
      <c r="I1220" s="170"/>
      <c r="J1220" s="1338">
        <f>ROUND(IF(H1220&lt;'Заказ, cкидки и курсы валют'!$B$39,H1220*0.54*100/(100-'Заказ, cкидки и курсы валют'!$C$39),IF(H1220&lt;'Заказ, cкидки и курсы валют'!$B$40,H1220*0.54*100/(100-'Заказ, cкидки и курсы валют'!$C$40),IF(H1220&lt;'Заказ, cкидки и курсы валют'!$B$41,H1220*0.54*100/(100-'Заказ, cкидки и курсы валют'!$C$41),IF(H1220&lt;'Заказ, cкидки и курсы валют'!$B$42,H1220*0.54*100/(100-'Заказ, cкидки и курсы валют'!$C$42),IF(H1220&lt;'Заказ, cкидки и курсы валют'!$B$43,H1220*0.54*100/(100-'Заказ, cкидки и курсы валют'!$C$43),H1220))))),2)</f>
        <v>756.52</v>
      </c>
    </row>
    <row r="1221" spans="1:10" ht="14.15" customHeight="1" thickBot="1">
      <c r="A1221" s="1334"/>
      <c r="B1221" s="1342"/>
      <c r="C1221" s="1342"/>
      <c r="D1221" s="60"/>
      <c r="E1221" s="987"/>
      <c r="F1221" s="881"/>
      <c r="G1221" s="694"/>
      <c r="H1221" s="22"/>
      <c r="I1221" s="13"/>
    </row>
    <row r="1222" spans="1:10" ht="14.15" customHeight="1">
      <c r="A1222" s="1934"/>
      <c r="B1222" s="1966" t="s">
        <v>10859</v>
      </c>
      <c r="C1222" s="2336"/>
      <c r="D1222" s="1528"/>
      <c r="E1222" s="1528"/>
      <c r="F1222" s="1528"/>
      <c r="G1222" s="1528"/>
      <c r="H1222" s="1528"/>
      <c r="I1222" s="1529"/>
    </row>
    <row r="1223" spans="1:10" ht="14.15" customHeight="1">
      <c r="A1223" s="1935"/>
      <c r="B1223" s="1967" t="s">
        <v>10860</v>
      </c>
      <c r="C1223" s="2337"/>
      <c r="D1223" s="1530"/>
      <c r="E1223" s="1530"/>
      <c r="F1223" s="1530"/>
      <c r="G1223" s="1530"/>
      <c r="H1223" s="1530"/>
      <c r="I1223" s="1531"/>
    </row>
    <row r="1224" spans="1:10" ht="14.15" customHeight="1">
      <c r="A1224" s="1935"/>
      <c r="B1224" s="884"/>
      <c r="C1224" s="1475"/>
      <c r="D1224" s="1530"/>
      <c r="E1224" s="1530"/>
      <c r="F1224" s="1530"/>
      <c r="G1224" s="1530"/>
      <c r="H1224" s="1530"/>
      <c r="I1224" s="1531"/>
    </row>
    <row r="1225" spans="1:10" ht="14.15" customHeight="1">
      <c r="A1225" s="1935"/>
      <c r="B1225" s="884"/>
      <c r="C1225" s="1475"/>
      <c r="D1225" s="1530"/>
      <c r="E1225" s="1530"/>
      <c r="F1225" s="1530"/>
      <c r="G1225" s="1530"/>
      <c r="H1225" s="1530"/>
      <c r="I1225" s="1531"/>
    </row>
    <row r="1226" spans="1:10" ht="14.15" customHeight="1">
      <c r="A1226" s="1935"/>
      <c r="B1226" s="884"/>
      <c r="C1226" s="1475"/>
      <c r="D1226" s="1530"/>
      <c r="E1226" s="1530"/>
      <c r="F1226" s="1530"/>
      <c r="G1226" s="1530"/>
      <c r="H1226" s="1530"/>
      <c r="I1226" s="1531"/>
    </row>
    <row r="1227" spans="1:10" ht="14.15" customHeight="1" thickBot="1">
      <c r="A1227" s="1918" t="s">
        <v>6699</v>
      </c>
      <c r="B1227" s="1930"/>
      <c r="C1227" s="1931"/>
      <c r="D1227" s="1532"/>
      <c r="E1227" s="1532"/>
      <c r="F1227" s="1532"/>
      <c r="G1227" s="1532"/>
      <c r="H1227" s="1532"/>
      <c r="I1227" s="1533"/>
    </row>
    <row r="1228" spans="1:10" ht="39" customHeight="1">
      <c r="A1228" s="1519" t="s">
        <v>1013</v>
      </c>
      <c r="B1228" s="1520" t="s">
        <v>1014</v>
      </c>
      <c r="C1228" s="2286" t="s">
        <v>665</v>
      </c>
      <c r="D1228" s="158" t="s">
        <v>2923</v>
      </c>
      <c r="E1228" s="914" t="s">
        <v>10276</v>
      </c>
      <c r="F1228" s="469" t="s">
        <v>2578</v>
      </c>
      <c r="G1228" s="693" t="s">
        <v>2427</v>
      </c>
      <c r="H1228" s="264" t="s">
        <v>493</v>
      </c>
      <c r="I1228" s="160" t="s">
        <v>4003</v>
      </c>
      <c r="J1228" s="327" t="s">
        <v>11229</v>
      </c>
    </row>
    <row r="1229" spans="1:10" ht="17.25" customHeight="1" thickBot="1">
      <c r="A1229" s="1519"/>
      <c r="B1229" s="1680"/>
      <c r="C1229" s="2286" t="s">
        <v>3419</v>
      </c>
      <c r="D1229" s="313" t="s">
        <v>2428</v>
      </c>
      <c r="E1229" s="470" t="s">
        <v>264</v>
      </c>
      <c r="F1229" s="475">
        <f>'Заказ, cкидки и курсы валют'!$I$12</f>
        <v>0</v>
      </c>
      <c r="G1229" s="764"/>
      <c r="H1229" s="358"/>
      <c r="I1229" s="252"/>
      <c r="J1229" s="264"/>
    </row>
    <row r="1230" spans="1:10" ht="14.15" customHeight="1" thickBot="1">
      <c r="A1230" s="915" t="s">
        <v>11494</v>
      </c>
      <c r="B1230" s="958" t="s">
        <v>104</v>
      </c>
      <c r="C1230" s="2123">
        <v>0.82</v>
      </c>
      <c r="D1230" s="1766">
        <v>200</v>
      </c>
      <c r="E1230" s="1566">
        <f>(E1130*2)+(1000/D1230*7.5)</f>
        <v>116.34</v>
      </c>
      <c r="F1230" s="779">
        <f>ROUND(E1230*(1-$F$11),2)</f>
        <v>116.34</v>
      </c>
      <c r="G1230" s="780">
        <f>H1230/D1230*1000</f>
        <v>1935</v>
      </c>
      <c r="H1230" s="659">
        <f>ROUND(IF('Заказ, cкидки и курсы валют'!$J$23*E1230/1000*D1230&lt;387,387,'Заказ, cкидки и курсы валют'!$J$23*E1230/1000*D1230)*(1-'Заказ, cкидки и курсы валют'!$I$12),2)</f>
        <v>387</v>
      </c>
      <c r="I1230" s="263"/>
      <c r="J1230" s="1338">
        <f>ROUND(IF(H1230&lt;'Заказ, cкидки и курсы валют'!$B$39,H1230*0.54*100/(100-'Заказ, cкидки и курсы валют'!$C$39),IF(H1230&lt;'Заказ, cкидки и курсы валют'!$B$40,H1230*0.54*100/(100-'Заказ, cкидки и курсы валют'!$C$40),IF(H1230&lt;'Заказ, cкидки и курсы валют'!$B$41,H1230*0.54*100/(100-'Заказ, cкидки и курсы валют'!$C$41),IF(H1230&lt;'Заказ, cкидки и курсы валют'!$B$42,H1230*0.54*100/(100-'Заказ, cкидки и курсы валют'!$C$42),IF(H1230&lt;'Заказ, cкидки и курсы валют'!$B$43,H1230*0.54*100/(100-'Заказ, cкидки и курсы валют'!$C$43),H1230))))),2)</f>
        <v>464.4</v>
      </c>
    </row>
    <row r="1231" spans="1:10" ht="14.15" customHeight="1" thickBot="1">
      <c r="A1231" s="398" t="s">
        <v>11495</v>
      </c>
      <c r="B1231" s="2115" t="s">
        <v>105</v>
      </c>
      <c r="C1231" s="2123">
        <v>0.95</v>
      </c>
      <c r="D1231" s="2120">
        <v>200</v>
      </c>
      <c r="E1231" s="2103">
        <f t="shared" ref="E1231:E1270" si="136">(E1131*2)+(1000/D1231*7.5)</f>
        <v>129.06</v>
      </c>
      <c r="F1231" s="2104">
        <f t="shared" ref="F1231:F1270" si="137">ROUND(E1231*(1-$F$11),2)</f>
        <v>129.06</v>
      </c>
      <c r="G1231" s="2105">
        <f t="shared" ref="G1231:G1270" si="138">H1231/D1231*1000</f>
        <v>1935</v>
      </c>
      <c r="H1231" s="659">
        <f>ROUND(IF('Заказ, cкидки и курсы валют'!$J$23*E1231/1000*D1231&lt;387,387,'Заказ, cкидки и курсы валют'!$J$23*E1231/1000*D1231)*(1-'Заказ, cкидки и курсы валют'!$I$12),2)</f>
        <v>387</v>
      </c>
      <c r="I1231" s="2091"/>
      <c r="J1231" s="1338">
        <f>ROUND(IF(H1231&lt;'Заказ, cкидки и курсы валют'!$B$39,H1231*0.54*100/(100-'Заказ, cкидки и курсы валют'!$C$39),IF(H1231&lt;'Заказ, cкидки и курсы валют'!$B$40,H1231*0.54*100/(100-'Заказ, cкидки и курсы валют'!$C$40),IF(H1231&lt;'Заказ, cкидки и курсы валют'!$B$41,H1231*0.54*100/(100-'Заказ, cкидки и курсы валют'!$C$41),IF(H1231&lt;'Заказ, cкидки и курсы валют'!$B$42,H1231*0.54*100/(100-'Заказ, cкидки и курсы валют'!$C$42),IF(H1231&lt;'Заказ, cкидки и курсы валют'!$B$43,H1231*0.54*100/(100-'Заказ, cкидки и курсы валют'!$C$43),H1231))))),2)</f>
        <v>464.4</v>
      </c>
    </row>
    <row r="1232" spans="1:10" ht="14.15" customHeight="1" thickBot="1">
      <c r="A1232" s="398" t="s">
        <v>11888</v>
      </c>
      <c r="B1232" s="2115" t="s">
        <v>107</v>
      </c>
      <c r="C1232" s="2123">
        <v>1.5</v>
      </c>
      <c r="D1232" s="2120">
        <v>100</v>
      </c>
      <c r="E1232" s="2103">
        <f t="shared" si="136"/>
        <v>210.56</v>
      </c>
      <c r="F1232" s="2104">
        <f t="shared" si="137"/>
        <v>210.56</v>
      </c>
      <c r="G1232" s="2105">
        <f t="shared" si="138"/>
        <v>3870</v>
      </c>
      <c r="H1232" s="659">
        <f>ROUND(IF('Заказ, cкидки и курсы валют'!$J$23*E1232/1000*D1232&lt;387,387,'Заказ, cкидки и курсы валют'!$J$23*E1232/1000*D1232)*(1-'Заказ, cкидки и курсы валют'!$I$12),2)</f>
        <v>387</v>
      </c>
      <c r="I1232" s="2091"/>
      <c r="J1232" s="1338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464.4</v>
      </c>
    </row>
    <row r="1233" spans="1:10" ht="14.15" customHeight="1" thickBot="1">
      <c r="A1233" s="398" t="s">
        <v>11496</v>
      </c>
      <c r="B1233" s="2115" t="s">
        <v>76</v>
      </c>
      <c r="C1233" s="2123">
        <v>0.93</v>
      </c>
      <c r="D1233" s="2120">
        <v>250</v>
      </c>
      <c r="E1233" s="2103">
        <f t="shared" si="136"/>
        <v>118.66</v>
      </c>
      <c r="F1233" s="2104">
        <f t="shared" si="137"/>
        <v>118.66</v>
      </c>
      <c r="G1233" s="2105">
        <f t="shared" si="138"/>
        <v>1548</v>
      </c>
      <c r="H1233" s="659">
        <f>ROUND(IF('Заказ, cкидки и курсы валют'!$J$23*E1233/1000*D1233&lt;387,387,'Заказ, cкидки и курсы валют'!$J$23*E1233/1000*D1233)*(1-'Заказ, cкидки и курсы валют'!$I$12),2)</f>
        <v>387</v>
      </c>
      <c r="I1233" s="2091"/>
      <c r="J1233" s="1338">
        <f>ROUND(IF(H1233&lt;'Заказ, cкидки и курсы валют'!$B$39,H1233*0.54*100/(100-'Заказ, cкидки и курсы валют'!$C$39),IF(H1233&lt;'Заказ, cкидки и курсы валют'!$B$40,H1233*0.54*100/(100-'Заказ, cкидки и курсы валют'!$C$40),IF(H1233&lt;'Заказ, cкидки и курсы валют'!$B$41,H1233*0.54*100/(100-'Заказ, cкидки и курсы валют'!$C$41),IF(H1233&lt;'Заказ, cкидки и курсы валют'!$B$42,H1233*0.54*100/(100-'Заказ, cкидки и курсы валют'!$C$42),IF(H1233&lt;'Заказ, cкидки и курсы валют'!$B$43,H1233*0.54*100/(100-'Заказ, cкидки и курсы валют'!$C$43),H1233))))),2)</f>
        <v>464.4</v>
      </c>
    </row>
    <row r="1234" spans="1:10" ht="14.15" customHeight="1" thickBot="1">
      <c r="A1234" s="398" t="s">
        <v>11497</v>
      </c>
      <c r="B1234" s="2115" t="s">
        <v>136</v>
      </c>
      <c r="C1234" s="2123">
        <v>0.82</v>
      </c>
      <c r="D1234" s="2120">
        <v>200</v>
      </c>
      <c r="E1234" s="2103">
        <f t="shared" si="136"/>
        <v>125.08</v>
      </c>
      <c r="F1234" s="2104">
        <f t="shared" si="137"/>
        <v>125.08</v>
      </c>
      <c r="G1234" s="2105">
        <f t="shared" si="138"/>
        <v>1935</v>
      </c>
      <c r="H1234" s="659">
        <f>ROUND(IF('Заказ, cкидки и курсы валют'!$J$23*E1234/1000*D1234&lt;387,387,'Заказ, cкидки и курсы валют'!$J$23*E1234/1000*D1234)*(1-'Заказ, cкидки и курсы валют'!$I$12),2)</f>
        <v>387</v>
      </c>
      <c r="I1234" s="2091"/>
      <c r="J1234" s="1338">
        <f>ROUND(IF(H1234&lt;'Заказ, cкидки и курсы валют'!$B$39,H1234*0.54*100/(100-'Заказ, cкидки и курсы валют'!$C$39),IF(H1234&lt;'Заказ, cкидки и курсы валют'!$B$40,H1234*0.54*100/(100-'Заказ, cкидки и курсы валют'!$C$40),IF(H1234&lt;'Заказ, cкидки и курсы валют'!$B$41,H1234*0.54*100/(100-'Заказ, cкидки и курсы валют'!$C$41),IF(H1234&lt;'Заказ, cкидки и курсы валют'!$B$42,H1234*0.54*100/(100-'Заказ, cкидки и курсы валют'!$C$42),IF(H1234&lt;'Заказ, cкидки и курсы валют'!$B$43,H1234*0.54*100/(100-'Заказ, cкидки и курсы валют'!$C$43),H1234))))),2)</f>
        <v>464.4</v>
      </c>
    </row>
    <row r="1235" spans="1:10" ht="14.15" customHeight="1" thickBot="1">
      <c r="A1235" s="398" t="s">
        <v>11498</v>
      </c>
      <c r="B1235" s="2115" t="s">
        <v>129</v>
      </c>
      <c r="C1235" s="2123">
        <v>1.2</v>
      </c>
      <c r="D1235" s="2120">
        <v>200</v>
      </c>
      <c r="E1235" s="2103">
        <f t="shared" si="136"/>
        <v>146.82</v>
      </c>
      <c r="F1235" s="2104">
        <f t="shared" si="137"/>
        <v>146.82</v>
      </c>
      <c r="G1235" s="2105">
        <f t="shared" si="138"/>
        <v>1935</v>
      </c>
      <c r="H1235" s="659">
        <f>ROUND(IF('Заказ, cкидки и курсы валют'!$J$23*E1235/1000*D1235&lt;387,387,'Заказ, cкидки и курсы валют'!$J$23*E1235/1000*D1235)*(1-'Заказ, cкидки и курсы валют'!$I$12),2)</f>
        <v>387</v>
      </c>
      <c r="I1235" s="2091"/>
      <c r="J1235" s="1338">
        <f>ROUND(IF(H1235&lt;'Заказ, cкидки и курсы валют'!$B$39,H1235*0.54*100/(100-'Заказ, cкидки и курсы валют'!$C$39),IF(H1235&lt;'Заказ, cкидки и курсы валют'!$B$40,H1235*0.54*100/(100-'Заказ, cкидки и курсы валют'!$C$40),IF(H1235&lt;'Заказ, cкидки и курсы валют'!$B$41,H1235*0.54*100/(100-'Заказ, cкидки и курсы валют'!$C$41),IF(H1235&lt;'Заказ, cкидки и курсы валют'!$B$42,H1235*0.54*100/(100-'Заказ, cкидки и курсы валют'!$C$42),IF(H1235&lt;'Заказ, cкидки и курсы валют'!$B$43,H1235*0.54*100/(100-'Заказ, cкидки и курсы валют'!$C$43),H1235))))),2)</f>
        <v>464.4</v>
      </c>
    </row>
    <row r="1236" spans="1:10" ht="14.15" customHeight="1" thickBot="1">
      <c r="A1236" s="398" t="s">
        <v>11499</v>
      </c>
      <c r="B1236" s="2115" t="s">
        <v>130</v>
      </c>
      <c r="C1236" s="2123">
        <v>1.52</v>
      </c>
      <c r="D1236" s="2120">
        <v>150</v>
      </c>
      <c r="E1236" s="2103">
        <f t="shared" si="136"/>
        <v>181.02</v>
      </c>
      <c r="F1236" s="2104">
        <f t="shared" si="137"/>
        <v>181.02</v>
      </c>
      <c r="G1236" s="2105">
        <f t="shared" si="138"/>
        <v>2580</v>
      </c>
      <c r="H1236" s="659">
        <f>ROUND(IF('Заказ, cкидки и курсы валют'!$J$23*E1236/1000*D1236&lt;387,387,'Заказ, cкидки и курсы валют'!$J$23*E1236/1000*D1236)*(1-'Заказ, cкидки и курсы валют'!$I$12),2)</f>
        <v>387</v>
      </c>
      <c r="I1236" s="2091"/>
      <c r="J1236" s="1338">
        <f>ROUND(IF(H1236&lt;'Заказ, cкидки и курсы валют'!$B$39,H1236*0.54*100/(100-'Заказ, cкидки и курсы валют'!$C$39),IF(H1236&lt;'Заказ, cкидки и курсы валют'!$B$40,H1236*0.54*100/(100-'Заказ, cкидки и курсы валют'!$C$40),IF(H1236&lt;'Заказ, cкидки и курсы валют'!$B$41,H1236*0.54*100/(100-'Заказ, cкидки и курсы валют'!$C$41),IF(H1236&lt;'Заказ, cкидки и курсы валют'!$B$42,H1236*0.54*100/(100-'Заказ, cкидки и курсы валют'!$C$42),IF(H1236&lt;'Заказ, cкидки и курсы валют'!$B$43,H1236*0.54*100/(100-'Заказ, cкидки и курсы валют'!$C$43),H1236))))),2)</f>
        <v>464.4</v>
      </c>
    </row>
    <row r="1237" spans="1:10" ht="14.15" customHeight="1" thickBot="1">
      <c r="A1237" s="398" t="s">
        <v>11500</v>
      </c>
      <c r="B1237" s="2115" t="s">
        <v>77</v>
      </c>
      <c r="C1237" s="2123">
        <v>1.91</v>
      </c>
      <c r="D1237" s="2120">
        <v>100</v>
      </c>
      <c r="E1237" s="2103">
        <f t="shared" si="136"/>
        <v>233.94</v>
      </c>
      <c r="F1237" s="2104">
        <f t="shared" si="137"/>
        <v>233.94</v>
      </c>
      <c r="G1237" s="2105">
        <f t="shared" si="138"/>
        <v>3870</v>
      </c>
      <c r="H1237" s="659">
        <f>ROUND(IF('Заказ, cкидки и курсы валют'!$J$23*E1237/1000*D1237&lt;387,387,'Заказ, cкидки и курсы валют'!$J$23*E1237/1000*D1237)*(1-'Заказ, cкидки и курсы валют'!$I$12),2)</f>
        <v>387</v>
      </c>
      <c r="I1237" s="2091"/>
      <c r="J1237" s="1338">
        <f>ROUND(IF(H1237&lt;'Заказ, cкидки и курсы валют'!$B$39,H1237*0.54*100/(100-'Заказ, cкидки и курсы валют'!$C$39),IF(H1237&lt;'Заказ, cкидки и курсы валют'!$B$40,H1237*0.54*100/(100-'Заказ, cкидки и курсы валют'!$C$40),IF(H1237&lt;'Заказ, cкидки и курсы валют'!$B$41,H1237*0.54*100/(100-'Заказ, cкидки и курсы валют'!$C$41),IF(H1237&lt;'Заказ, cкидки и курсы валют'!$B$42,H1237*0.54*100/(100-'Заказ, cкидки и курсы валют'!$C$42),IF(H1237&lt;'Заказ, cкидки и курсы валют'!$B$43,H1237*0.54*100/(100-'Заказ, cкидки и курсы валют'!$C$43),H1237))))),2)</f>
        <v>464.4</v>
      </c>
    </row>
    <row r="1238" spans="1:10" ht="14.15" customHeight="1" thickBot="1">
      <c r="A1238" s="398" t="s">
        <v>11501</v>
      </c>
      <c r="B1238" s="2115" t="s">
        <v>121</v>
      </c>
      <c r="C1238" s="2123">
        <v>1.05</v>
      </c>
      <c r="D1238" s="2120">
        <v>200</v>
      </c>
      <c r="E1238" s="2103">
        <f t="shared" si="136"/>
        <v>129.56</v>
      </c>
      <c r="F1238" s="2104">
        <f t="shared" si="137"/>
        <v>129.56</v>
      </c>
      <c r="G1238" s="2105">
        <f t="shared" si="138"/>
        <v>1935</v>
      </c>
      <c r="H1238" s="659">
        <f>ROUND(IF('Заказ, cкидки и курсы валют'!$J$23*E1238/1000*D1238&lt;387,387,'Заказ, cкидки и курсы валют'!$J$23*E1238/1000*D1238)*(1-'Заказ, cкидки и курсы валют'!$I$12),2)</f>
        <v>387</v>
      </c>
      <c r="I1238" s="2091"/>
      <c r="J1238" s="1338">
        <f>ROUND(IF(H1238&lt;'Заказ, cкидки и курсы валют'!$B$39,H1238*0.54*100/(100-'Заказ, cкидки и курсы валют'!$C$39),IF(H1238&lt;'Заказ, cкидки и курсы валют'!$B$40,H1238*0.54*100/(100-'Заказ, cкидки и курсы валют'!$C$40),IF(H1238&lt;'Заказ, cкидки и курсы валют'!$B$41,H1238*0.54*100/(100-'Заказ, cкидки и курсы валют'!$C$41),IF(H1238&lt;'Заказ, cкидки и курсы валют'!$B$42,H1238*0.54*100/(100-'Заказ, cкидки и курсы валют'!$C$42),IF(H1238&lt;'Заказ, cкидки и курсы валют'!$B$43,H1238*0.54*100/(100-'Заказ, cкидки и курсы валют'!$C$43),H1238))))),2)</f>
        <v>464.4</v>
      </c>
    </row>
    <row r="1239" spans="1:10" ht="14.15" customHeight="1" thickBot="1">
      <c r="A1239" s="398" t="s">
        <v>11502</v>
      </c>
      <c r="B1239" s="2115" t="s">
        <v>123</v>
      </c>
      <c r="C1239" s="2123">
        <v>1.2</v>
      </c>
      <c r="D1239" s="2120">
        <v>150</v>
      </c>
      <c r="E1239" s="2103">
        <f t="shared" si="136"/>
        <v>155</v>
      </c>
      <c r="F1239" s="2104">
        <f t="shared" si="137"/>
        <v>155</v>
      </c>
      <c r="G1239" s="2105">
        <f t="shared" si="138"/>
        <v>2580</v>
      </c>
      <c r="H1239" s="659">
        <f>ROUND(IF('Заказ, cкидки и курсы валют'!$J$23*E1239/1000*D1239&lt;387,387,'Заказ, cкидки и курсы валют'!$J$23*E1239/1000*D1239)*(1-'Заказ, cкидки и курсы валют'!$I$12),2)</f>
        <v>387</v>
      </c>
      <c r="I1239" s="2091"/>
      <c r="J1239" s="1338">
        <f>ROUND(IF(H1239&lt;'Заказ, cкидки и курсы валют'!$B$39,H1239*0.54*100/(100-'Заказ, cкидки и курсы валют'!$C$39),IF(H1239&lt;'Заказ, cкидки и курсы валют'!$B$40,H1239*0.54*100/(100-'Заказ, cкидки и курсы валют'!$C$40),IF(H1239&lt;'Заказ, cкидки и курсы валют'!$B$41,H1239*0.54*100/(100-'Заказ, cкидки и курсы валют'!$C$41),IF(H1239&lt;'Заказ, cкидки и курсы валют'!$B$42,H1239*0.54*100/(100-'Заказ, cкидки и курсы валют'!$C$42),IF(H1239&lt;'Заказ, cкидки и курсы валют'!$B$43,H1239*0.54*100/(100-'Заказ, cкидки и курсы валют'!$C$43),H1239))))),2)</f>
        <v>464.4</v>
      </c>
    </row>
    <row r="1240" spans="1:10" ht="14.15" customHeight="1" thickBot="1">
      <c r="A1240" s="398" t="s">
        <v>11503</v>
      </c>
      <c r="B1240" s="2115" t="s">
        <v>124</v>
      </c>
      <c r="C1240" s="2123">
        <v>1.36</v>
      </c>
      <c r="D1240" s="2120">
        <v>150</v>
      </c>
      <c r="E1240" s="2103">
        <f t="shared" si="136"/>
        <v>165.66</v>
      </c>
      <c r="F1240" s="2104">
        <f t="shared" si="137"/>
        <v>165.66</v>
      </c>
      <c r="G1240" s="2105">
        <f t="shared" si="138"/>
        <v>2580</v>
      </c>
      <c r="H1240" s="659">
        <f>ROUND(IF('Заказ, cкидки и курсы валют'!$J$23*E1240/1000*D1240&lt;387,387,'Заказ, cкидки и курсы валют'!$J$23*E1240/1000*D1240)*(1-'Заказ, cкидки и курсы валют'!$I$12),2)</f>
        <v>387</v>
      </c>
      <c r="I1240" s="2091"/>
      <c r="J1240" s="1338">
        <f>ROUND(IF(H1240&lt;'Заказ, cкидки и курсы валют'!$B$39,H1240*0.54*100/(100-'Заказ, cкидки и курсы валют'!$C$39),IF(H1240&lt;'Заказ, cкидки и курсы валют'!$B$40,H1240*0.54*100/(100-'Заказ, cкидки и курсы валют'!$C$40),IF(H1240&lt;'Заказ, cкидки и курсы валют'!$B$41,H1240*0.54*100/(100-'Заказ, cкидки и курсы валют'!$C$41),IF(H1240&lt;'Заказ, cкидки и курсы валют'!$B$42,H1240*0.54*100/(100-'Заказ, cкидки и курсы валют'!$C$42),IF(H1240&lt;'Заказ, cкидки и курсы валют'!$B$43,H1240*0.54*100/(100-'Заказ, cкидки и курсы валют'!$C$43),H1240))))),2)</f>
        <v>464.4</v>
      </c>
    </row>
    <row r="1241" spans="1:10" ht="14.15" customHeight="1" thickBot="1">
      <c r="A1241" s="398" t="s">
        <v>10848</v>
      </c>
      <c r="B1241" s="2115" t="s">
        <v>125</v>
      </c>
      <c r="C1241" s="2123">
        <v>1.69</v>
      </c>
      <c r="D1241" s="2114">
        <v>100</v>
      </c>
      <c r="E1241" s="2103">
        <f t="shared" si="136"/>
        <v>235.28</v>
      </c>
      <c r="F1241" s="2104">
        <f t="shared" si="137"/>
        <v>235.28</v>
      </c>
      <c r="G1241" s="2105">
        <f t="shared" si="138"/>
        <v>3870</v>
      </c>
      <c r="H1241" s="659">
        <f>ROUND(IF('Заказ, cкидки и курсы валют'!$J$23*E1241/1000*D1241&lt;387,387,'Заказ, cкидки и курсы валют'!$J$23*E1241/1000*D1241)*(1-'Заказ, cкидки и курсы валют'!$I$12),2)</f>
        <v>387</v>
      </c>
      <c r="I1241" s="2091"/>
      <c r="J1241" s="1338">
        <f>ROUND(IF(H1241&lt;'Заказ, cкидки и курсы валют'!$B$39,H1241*0.54*100/(100-'Заказ, cкидки и курсы валют'!$C$39),IF(H1241&lt;'Заказ, cкидки и курсы валют'!$B$40,H1241*0.54*100/(100-'Заказ, cкидки и курсы валют'!$C$40),IF(H1241&lt;'Заказ, cкидки и курсы валют'!$B$41,H1241*0.54*100/(100-'Заказ, cкидки и курсы валют'!$C$41),IF(H1241&lt;'Заказ, cкидки и курсы валют'!$B$42,H1241*0.54*100/(100-'Заказ, cкидки и курсы валют'!$C$42),IF(H1241&lt;'Заказ, cкидки и курсы валют'!$B$43,H1241*0.54*100/(100-'Заказ, cкидки и курсы валют'!$C$43),H1241))))),2)</f>
        <v>464.4</v>
      </c>
    </row>
    <row r="1242" spans="1:10" ht="14.15" customHeight="1" thickBot="1">
      <c r="A1242" s="398" t="s">
        <v>10849</v>
      </c>
      <c r="B1242" s="2115" t="s">
        <v>126</v>
      </c>
      <c r="C1242" s="2295">
        <v>2.0499999999999998</v>
      </c>
      <c r="D1242" s="2114">
        <v>100</v>
      </c>
      <c r="E1242" s="2103">
        <f t="shared" si="136"/>
        <v>260.02</v>
      </c>
      <c r="F1242" s="2104">
        <f t="shared" si="137"/>
        <v>260.02</v>
      </c>
      <c r="G1242" s="2105">
        <f t="shared" si="138"/>
        <v>3870</v>
      </c>
      <c r="H1242" s="659">
        <f>ROUND(IF('Заказ, cкидки и курсы валют'!$J$23*E1242/1000*D1242&lt;387,387,'Заказ, cкидки и курсы валют'!$J$23*E1242/1000*D1242)*(1-'Заказ, cкидки и курсы валют'!$I$12),2)</f>
        <v>387</v>
      </c>
      <c r="I1242" s="2091"/>
      <c r="J1242" s="1338">
        <f>ROUND(IF(H1242&lt;'Заказ, cкидки и курсы валют'!$B$39,H1242*0.54*100/(100-'Заказ, cкидки и курсы валют'!$C$39),IF(H1242&lt;'Заказ, cкидки и курсы валют'!$B$40,H1242*0.54*100/(100-'Заказ, cкидки и курсы валют'!$C$40),IF(H1242&lt;'Заказ, cкидки и курсы валют'!$B$41,H1242*0.54*100/(100-'Заказ, cкидки и курсы валют'!$C$41),IF(H1242&lt;'Заказ, cкидки и курсы валют'!$B$42,H1242*0.54*100/(100-'Заказ, cкидки и курсы валют'!$C$42),IF(H1242&lt;'Заказ, cкидки и курсы валют'!$B$43,H1242*0.54*100/(100-'Заказ, cкидки и курсы валют'!$C$43),H1242))))),2)</f>
        <v>464.4</v>
      </c>
    </row>
    <row r="1243" spans="1:10" ht="14.15" customHeight="1" thickBot="1">
      <c r="A1243" s="398" t="s">
        <v>10850</v>
      </c>
      <c r="B1243" s="2115" t="s">
        <v>3765</v>
      </c>
      <c r="C1243" s="2295">
        <v>2.5</v>
      </c>
      <c r="D1243" s="2114">
        <v>50</v>
      </c>
      <c r="E1243" s="2103">
        <f t="shared" si="136"/>
        <v>380.64</v>
      </c>
      <c r="F1243" s="2104">
        <f t="shared" si="137"/>
        <v>380.64</v>
      </c>
      <c r="G1243" s="2105">
        <f t="shared" si="138"/>
        <v>7740</v>
      </c>
      <c r="H1243" s="659">
        <f>ROUND(IF('Заказ, cкидки и курсы валют'!$J$23*E1243/1000*D1243&lt;387,387,'Заказ, cкидки и курсы валют'!$J$23*E1243/1000*D1243)*(1-'Заказ, cкидки и курсы валют'!$I$12),2)</f>
        <v>387</v>
      </c>
      <c r="I1243" s="2091"/>
      <c r="J1243" s="1338">
        <f>ROUND(IF(H1243&lt;'Заказ, cкидки и курсы валют'!$B$39,H1243*0.54*100/(100-'Заказ, cкидки и курсы валют'!$C$39),IF(H1243&lt;'Заказ, cкидки и курсы валют'!$B$40,H1243*0.54*100/(100-'Заказ, cкидки и курсы валют'!$C$40),IF(H1243&lt;'Заказ, cкидки и курсы валют'!$B$41,H1243*0.54*100/(100-'Заказ, cкидки и курсы валют'!$C$41),IF(H1243&lt;'Заказ, cкидки и курсы валют'!$B$42,H1243*0.54*100/(100-'Заказ, cкидки и курсы валют'!$C$42),IF(H1243&lt;'Заказ, cкидки и курсы валют'!$B$43,H1243*0.54*100/(100-'Заказ, cкидки и курсы валют'!$C$43),H1243))))),2)</f>
        <v>464.4</v>
      </c>
    </row>
    <row r="1244" spans="1:10" ht="14.15" customHeight="1" thickBot="1">
      <c r="A1244" s="398" t="s">
        <v>11889</v>
      </c>
      <c r="B1244" s="2115" t="s">
        <v>8388</v>
      </c>
      <c r="C1244" s="2295">
        <v>2.95</v>
      </c>
      <c r="D1244" s="2114">
        <v>50</v>
      </c>
      <c r="E1244" s="2103">
        <f t="shared" si="136"/>
        <v>366.41999999999996</v>
      </c>
      <c r="F1244" s="2104">
        <f t="shared" si="137"/>
        <v>366.42</v>
      </c>
      <c r="G1244" s="2105">
        <f t="shared" si="138"/>
        <v>7740</v>
      </c>
      <c r="H1244" s="659">
        <f>ROUND(IF('Заказ, cкидки и курсы валют'!$J$23*E1244/1000*D1244&lt;387,387,'Заказ, cкидки и курсы валют'!$J$23*E1244/1000*D1244)*(1-'Заказ, cкидки и курсы валют'!$I$12),2)</f>
        <v>387</v>
      </c>
      <c r="I1244" s="2091"/>
      <c r="J1244" s="1338">
        <f>ROUND(IF(H1244&lt;'Заказ, cкидки и курсы валют'!$B$39,H1244*0.54*100/(100-'Заказ, cкидки и курсы валют'!$C$39),IF(H1244&lt;'Заказ, cкидки и курсы валют'!$B$40,H1244*0.54*100/(100-'Заказ, cкидки и курсы валют'!$C$40),IF(H1244&lt;'Заказ, cкидки и курсы валют'!$B$41,H1244*0.54*100/(100-'Заказ, cкидки и курсы валют'!$C$41),IF(H1244&lt;'Заказ, cкидки и курсы валют'!$B$42,H1244*0.54*100/(100-'Заказ, cкидки и курсы валют'!$C$42),IF(H1244&lt;'Заказ, cкидки и курсы валют'!$B$43,H1244*0.54*100/(100-'Заказ, cкидки и курсы валют'!$C$43),H1244))))),2)</f>
        <v>464.4</v>
      </c>
    </row>
    <row r="1245" spans="1:10" ht="14.15" customHeight="1" thickBot="1">
      <c r="A1245" s="398" t="s">
        <v>11504</v>
      </c>
      <c r="B1245" s="2115" t="s">
        <v>3315</v>
      </c>
      <c r="C1245" s="2295">
        <v>1.85</v>
      </c>
      <c r="D1245" s="2114">
        <v>100</v>
      </c>
      <c r="E1245" s="2103">
        <f t="shared" si="136"/>
        <v>229.94</v>
      </c>
      <c r="F1245" s="2104">
        <f t="shared" si="137"/>
        <v>229.94</v>
      </c>
      <c r="G1245" s="2105">
        <f t="shared" si="138"/>
        <v>3870</v>
      </c>
      <c r="H1245" s="659">
        <f>ROUND(IF('Заказ, cкидки и курсы валют'!$J$23*E1245/1000*D1245&lt;387,387,'Заказ, cкидки и курсы валют'!$J$23*E1245/1000*D1245)*(1-'Заказ, cкидки и курсы валют'!$I$12),2)</f>
        <v>387</v>
      </c>
      <c r="I1245" s="2091"/>
      <c r="J1245" s="1338">
        <f>ROUND(IF(H1245&lt;'Заказ, cкидки и курсы валют'!$B$39,H1245*0.54*100/(100-'Заказ, cкидки и курсы валют'!$C$39),IF(H1245&lt;'Заказ, cкидки и курсы валют'!$B$40,H1245*0.54*100/(100-'Заказ, cкидки и курсы валют'!$C$40),IF(H1245&lt;'Заказ, cкидки и курсы валют'!$B$41,H1245*0.54*100/(100-'Заказ, cкидки и курсы валют'!$C$41),IF(H1245&lt;'Заказ, cкидки и курсы валют'!$B$42,H1245*0.54*100/(100-'Заказ, cкидки и курсы валют'!$C$42),IF(H1245&lt;'Заказ, cкидки и курсы валют'!$B$43,H1245*0.54*100/(100-'Заказ, cкидки и курсы валют'!$C$43),H1245))))),2)</f>
        <v>464.4</v>
      </c>
    </row>
    <row r="1246" spans="1:10" ht="14.15" customHeight="1" thickBot="1">
      <c r="A1246" s="398" t="s">
        <v>10851</v>
      </c>
      <c r="B1246" s="2115" t="s">
        <v>603</v>
      </c>
      <c r="C1246" s="2295">
        <v>2.31</v>
      </c>
      <c r="D1246" s="2114">
        <v>50</v>
      </c>
      <c r="E1246" s="2103">
        <f t="shared" si="136"/>
        <v>349.76</v>
      </c>
      <c r="F1246" s="2104">
        <f t="shared" si="137"/>
        <v>349.76</v>
      </c>
      <c r="G1246" s="2105">
        <f t="shared" si="138"/>
        <v>7740</v>
      </c>
      <c r="H1246" s="659">
        <f>ROUND(IF('Заказ, cкидки и курсы валют'!$J$23*E1246/1000*D1246&lt;387,387,'Заказ, cкидки и курсы валют'!$J$23*E1246/1000*D1246)*(1-'Заказ, cкидки и курсы валют'!$I$12),2)</f>
        <v>387</v>
      </c>
      <c r="I1246" s="2091"/>
      <c r="J1246" s="1338">
        <f>ROUND(IF(H1246&lt;'Заказ, cкидки и курсы валют'!$B$39,H1246*0.54*100/(100-'Заказ, cкидки и курсы валют'!$C$39),IF(H1246&lt;'Заказ, cкидки и курсы валют'!$B$40,H1246*0.54*100/(100-'Заказ, cкидки и курсы валют'!$C$40),IF(H1246&lt;'Заказ, cкидки и курсы валют'!$B$41,H1246*0.54*100/(100-'Заказ, cкидки и курсы валют'!$C$41),IF(H1246&lt;'Заказ, cкидки и курсы валют'!$B$42,H1246*0.54*100/(100-'Заказ, cкидки и курсы валют'!$C$42),IF(H1246&lt;'Заказ, cкидки и курсы валют'!$B$43,H1246*0.54*100/(100-'Заказ, cкидки и курсы валют'!$C$43),H1246))))),2)</f>
        <v>464.4</v>
      </c>
    </row>
    <row r="1247" spans="1:10" ht="14.15" customHeight="1" thickBot="1">
      <c r="A1247" s="398" t="s">
        <v>10852</v>
      </c>
      <c r="B1247" s="2115" t="s">
        <v>3421</v>
      </c>
      <c r="C1247" s="2295">
        <v>2.78</v>
      </c>
      <c r="D1247" s="2114">
        <v>50</v>
      </c>
      <c r="E1247" s="2103">
        <f t="shared" si="136"/>
        <v>394.24</v>
      </c>
      <c r="F1247" s="2104">
        <f t="shared" si="137"/>
        <v>394.24</v>
      </c>
      <c r="G1247" s="2105">
        <f t="shared" si="138"/>
        <v>7740</v>
      </c>
      <c r="H1247" s="659">
        <f>ROUND(IF('Заказ, cкидки и курсы валют'!$J$23*E1247/1000*D1247&lt;387,387,'Заказ, cкидки и курсы валют'!$J$23*E1247/1000*D1247)*(1-'Заказ, cкидки и курсы валют'!$I$12),2)</f>
        <v>387</v>
      </c>
      <c r="I1247" s="2091"/>
      <c r="J1247" s="1338">
        <f>ROUND(IF(H1247&lt;'Заказ, cкидки и курсы валют'!$B$39,H1247*0.54*100/(100-'Заказ, cкидки и курсы валют'!$C$39),IF(H1247&lt;'Заказ, cкидки и курсы валют'!$B$40,H1247*0.54*100/(100-'Заказ, cкидки и курсы валют'!$C$40),IF(H1247&lt;'Заказ, cкидки и курсы валют'!$B$41,H1247*0.54*100/(100-'Заказ, cкидки и курсы валют'!$C$41),IF(H1247&lt;'Заказ, cкидки и курсы валют'!$B$42,H1247*0.54*100/(100-'Заказ, cкидки и курсы валют'!$C$42),IF(H1247&lt;'Заказ, cкидки и курсы валют'!$B$43,H1247*0.54*100/(100-'Заказ, cкидки и курсы валют'!$C$43),H1247))))),2)</f>
        <v>464.4</v>
      </c>
    </row>
    <row r="1248" spans="1:10" ht="14.15" customHeight="1" thickBot="1">
      <c r="A1248" s="398" t="s">
        <v>10853</v>
      </c>
      <c r="B1248" s="2115" t="s">
        <v>1350</v>
      </c>
      <c r="C1248" s="2295">
        <v>3.34</v>
      </c>
      <c r="D1248" s="2114">
        <v>50</v>
      </c>
      <c r="E1248" s="2103">
        <f t="shared" si="136"/>
        <v>448.76</v>
      </c>
      <c r="F1248" s="2104">
        <f t="shared" si="137"/>
        <v>448.76</v>
      </c>
      <c r="G1248" s="2105">
        <f t="shared" si="138"/>
        <v>7740</v>
      </c>
      <c r="H1248" s="659">
        <f>ROUND(IF('Заказ, cкидки и курсы валют'!$J$23*E1248/1000*D1248&lt;387,387,'Заказ, cкидки и курсы валют'!$J$23*E1248/1000*D1248)*(1-'Заказ, cкидки и курсы валют'!$I$12),2)</f>
        <v>387</v>
      </c>
      <c r="I1248" s="2091"/>
      <c r="J1248" s="1338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464.4</v>
      </c>
    </row>
    <row r="1249" spans="1:10" ht="14.15" customHeight="1" thickBot="1">
      <c r="A1249" s="398" t="s">
        <v>11505</v>
      </c>
      <c r="B1249" s="2115" t="s">
        <v>2439</v>
      </c>
      <c r="C1249" s="2295">
        <v>3.79</v>
      </c>
      <c r="D1249" s="2122">
        <v>50</v>
      </c>
      <c r="E1249" s="2103">
        <f t="shared" si="136"/>
        <v>473.62</v>
      </c>
      <c r="F1249" s="2104">
        <f t="shared" si="137"/>
        <v>473.62</v>
      </c>
      <c r="G1249" s="2105">
        <f t="shared" si="138"/>
        <v>7740</v>
      </c>
      <c r="H1249" s="659">
        <f>ROUND(IF('Заказ, cкидки и курсы валют'!$J$23*E1249/1000*D1249&lt;387,387,'Заказ, cкидки и курсы валют'!$J$23*E1249/1000*D1249)*(1-'Заказ, cкидки и курсы валют'!$I$12),2)</f>
        <v>387</v>
      </c>
      <c r="I1249" s="2091"/>
      <c r="J1249" s="1338">
        <f>ROUND(IF(H1249&lt;'Заказ, cкидки и курсы валют'!$B$39,H1249*0.54*100/(100-'Заказ, cкидки и курсы валют'!$C$39),IF(H1249&lt;'Заказ, cкидки и курсы валют'!$B$40,H1249*0.54*100/(100-'Заказ, cкидки и курсы валют'!$C$40),IF(H1249&lt;'Заказ, cкидки и курсы валют'!$B$41,H1249*0.54*100/(100-'Заказ, cкидки и курсы валют'!$C$41),IF(H1249&lt;'Заказ, cкидки и курсы валют'!$B$42,H1249*0.54*100/(100-'Заказ, cкидки и курсы валют'!$C$42),IF(H1249&lt;'Заказ, cкидки и курсы валют'!$B$43,H1249*0.54*100/(100-'Заказ, cкидки и курсы валют'!$C$43),H1249))))),2)</f>
        <v>464.4</v>
      </c>
    </row>
    <row r="1250" spans="1:10" ht="14.15" customHeight="1" thickBot="1">
      <c r="A1250" s="398" t="s">
        <v>11506</v>
      </c>
      <c r="B1250" s="2115" t="s">
        <v>2440</v>
      </c>
      <c r="C1250" s="2295">
        <v>4.16</v>
      </c>
      <c r="D1250" s="2122">
        <v>50</v>
      </c>
      <c r="E1250" s="2103">
        <f t="shared" si="136"/>
        <v>510.7</v>
      </c>
      <c r="F1250" s="2104">
        <f t="shared" si="137"/>
        <v>510.7</v>
      </c>
      <c r="G1250" s="2105">
        <f t="shared" si="138"/>
        <v>7740</v>
      </c>
      <c r="H1250" s="659">
        <f>ROUND(IF('Заказ, cкидки и курсы валют'!$J$23*E1250/1000*D1250&lt;387,387,'Заказ, cкидки и курсы валют'!$J$23*E1250/1000*D1250)*(1-'Заказ, cкидки и курсы валют'!$I$12),2)</f>
        <v>387</v>
      </c>
      <c r="I1250" s="2091"/>
      <c r="J1250" s="1338">
        <f>ROUND(IF(H1250&lt;'Заказ, cкидки и курсы валют'!$B$39,H1250*0.54*100/(100-'Заказ, cкидки и курсы валют'!$C$39),IF(H1250&lt;'Заказ, cкидки и курсы валют'!$B$40,H1250*0.54*100/(100-'Заказ, cкидки и курсы валют'!$C$40),IF(H1250&lt;'Заказ, cкидки и курсы валют'!$B$41,H1250*0.54*100/(100-'Заказ, cкидки и курсы валют'!$C$41),IF(H1250&lt;'Заказ, cкидки и курсы валют'!$B$42,H1250*0.54*100/(100-'Заказ, cкидки и курсы валют'!$C$42),IF(H1250&lt;'Заказ, cкидки и курсы валют'!$B$43,H1250*0.54*100/(100-'Заказ, cкидки и курсы валют'!$C$43),H1250))))),2)</f>
        <v>464.4</v>
      </c>
    </row>
    <row r="1251" spans="1:10" ht="14.15" customHeight="1" thickBot="1">
      <c r="A1251" s="398" t="s">
        <v>11507</v>
      </c>
      <c r="B1251" s="2115" t="s">
        <v>1353</v>
      </c>
      <c r="C1251" s="2295">
        <v>4.99</v>
      </c>
      <c r="D1251" s="2122">
        <v>25</v>
      </c>
      <c r="E1251" s="2103">
        <f t="shared" si="136"/>
        <v>738.81999999999994</v>
      </c>
      <c r="F1251" s="2104">
        <f t="shared" si="137"/>
        <v>738.82</v>
      </c>
      <c r="G1251" s="2105">
        <f t="shared" si="138"/>
        <v>15480</v>
      </c>
      <c r="H1251" s="659">
        <f>ROUND(IF('Заказ, cкидки и курсы валют'!$J$23*E1251/1000*D1251&lt;387,387,'Заказ, cкидки и курсы валют'!$J$23*E1251/1000*D1251)*(1-'Заказ, cкидки и курсы валют'!$I$12),2)</f>
        <v>387</v>
      </c>
      <c r="I1251" s="2091"/>
      <c r="J1251" s="1338">
        <f>ROUND(IF(H1251&lt;'Заказ, cкидки и курсы валют'!$B$39,H1251*0.54*100/(100-'Заказ, cкидки и курсы валют'!$C$39),IF(H1251&lt;'Заказ, cкидки и курсы валют'!$B$40,H1251*0.54*100/(100-'Заказ, cкидки и курсы валют'!$C$40),IF(H1251&lt;'Заказ, cкидки и курсы валют'!$B$41,H1251*0.54*100/(100-'Заказ, cкидки и курсы валют'!$C$41),IF(H1251&lt;'Заказ, cкидки и курсы валют'!$B$42,H1251*0.54*100/(100-'Заказ, cкидки и курсы валют'!$C$42),IF(H1251&lt;'Заказ, cкидки и курсы валют'!$B$43,H1251*0.54*100/(100-'Заказ, cкидки и курсы валют'!$C$43),H1251))))),2)</f>
        <v>464.4</v>
      </c>
    </row>
    <row r="1252" spans="1:10" ht="14.15" customHeight="1" thickBot="1">
      <c r="A1252" s="398" t="s">
        <v>11508</v>
      </c>
      <c r="B1252" s="2115" t="s">
        <v>1352</v>
      </c>
      <c r="C1252" s="2295">
        <v>5.8</v>
      </c>
      <c r="D1252" s="2122">
        <v>25</v>
      </c>
      <c r="E1252" s="2103">
        <f t="shared" si="136"/>
        <v>791.98</v>
      </c>
      <c r="F1252" s="2104">
        <f t="shared" si="137"/>
        <v>791.98</v>
      </c>
      <c r="G1252" s="2105">
        <f t="shared" si="138"/>
        <v>15480</v>
      </c>
      <c r="H1252" s="659">
        <f>ROUND(IF('Заказ, cкидки и курсы валют'!$J$23*E1252/1000*D1252&lt;387,387,'Заказ, cкидки и курсы валют'!$J$23*E1252/1000*D1252)*(1-'Заказ, cкидки и курсы валют'!$I$12),2)</f>
        <v>387</v>
      </c>
      <c r="I1252" s="2091"/>
      <c r="J1252" s="1338">
        <f>ROUND(IF(H1252&lt;'Заказ, cкидки и курсы валют'!$B$39,H1252*0.54*100/(100-'Заказ, cкидки и курсы валют'!$C$39),IF(H1252&lt;'Заказ, cкидки и курсы валют'!$B$40,H1252*0.54*100/(100-'Заказ, cкидки и курсы валют'!$C$40),IF(H1252&lt;'Заказ, cкидки и курсы валют'!$B$41,H1252*0.54*100/(100-'Заказ, cкидки и курсы валют'!$C$41),IF(H1252&lt;'Заказ, cкидки и курсы валют'!$B$42,H1252*0.54*100/(100-'Заказ, cкидки и курсы валют'!$C$42),IF(H1252&lt;'Заказ, cкидки и курсы валют'!$B$43,H1252*0.54*100/(100-'Заказ, cкидки и курсы валют'!$C$43),H1252))))),2)</f>
        <v>464.4</v>
      </c>
    </row>
    <row r="1253" spans="1:10" ht="14.15" customHeight="1" thickBot="1">
      <c r="A1253" s="398" t="s">
        <v>11509</v>
      </c>
      <c r="B1253" s="2115" t="s">
        <v>1354</v>
      </c>
      <c r="C1253" s="2295">
        <v>6.63</v>
      </c>
      <c r="D1253" s="2122">
        <v>20</v>
      </c>
      <c r="E1253" s="2103">
        <f t="shared" si="136"/>
        <v>923.5</v>
      </c>
      <c r="F1253" s="2104">
        <f t="shared" si="137"/>
        <v>923.5</v>
      </c>
      <c r="G1253" s="2105">
        <f t="shared" si="138"/>
        <v>19350</v>
      </c>
      <c r="H1253" s="659">
        <f>ROUND(IF('Заказ, cкидки и курсы валют'!$J$23*E1253/1000*D1253&lt;387,387,'Заказ, cкидки и курсы валют'!$J$23*E1253/1000*D1253)*(1-'Заказ, cкидки и курсы валют'!$I$12),2)</f>
        <v>387</v>
      </c>
      <c r="I1253" s="2091"/>
      <c r="J1253" s="1338">
        <f>ROUND(IF(H1253&lt;'Заказ, cкидки и курсы валют'!$B$39,H1253*0.54*100/(100-'Заказ, cкидки и курсы валют'!$C$39),IF(H1253&lt;'Заказ, cкидки и курсы валют'!$B$40,H1253*0.54*100/(100-'Заказ, cкидки и курсы валют'!$C$40),IF(H1253&lt;'Заказ, cкидки и курсы валют'!$B$41,H1253*0.54*100/(100-'Заказ, cкидки и курсы валют'!$C$41),IF(H1253&lt;'Заказ, cкидки и курсы валют'!$B$42,H1253*0.54*100/(100-'Заказ, cкидки и курсы валют'!$C$42),IF(H1253&lt;'Заказ, cкидки и курсы валют'!$B$43,H1253*0.54*100/(100-'Заказ, cкидки и курсы валют'!$C$43),H1253))))),2)</f>
        <v>464.4</v>
      </c>
    </row>
    <row r="1254" spans="1:10" ht="14.15" customHeight="1" thickBot="1">
      <c r="A1254" s="398" t="s">
        <v>11890</v>
      </c>
      <c r="B1254" s="2115" t="s">
        <v>656</v>
      </c>
      <c r="C1254" s="2295">
        <v>2.27</v>
      </c>
      <c r="D1254" s="2122">
        <v>80</v>
      </c>
      <c r="E1254" s="2103">
        <f t="shared" si="136"/>
        <v>274.85000000000002</v>
      </c>
      <c r="F1254" s="2104">
        <f t="shared" si="137"/>
        <v>274.85000000000002</v>
      </c>
      <c r="G1254" s="2105">
        <f t="shared" si="138"/>
        <v>4837.5</v>
      </c>
      <c r="H1254" s="659">
        <f>ROUND(IF('Заказ, cкидки и курсы валют'!$J$23*E1254/1000*D1254&lt;387,387,'Заказ, cкидки и курсы валют'!$J$23*E1254/1000*D1254)*(1-'Заказ, cкидки и курсы валют'!$I$12),2)</f>
        <v>387</v>
      </c>
      <c r="I1254" s="2091"/>
      <c r="J1254" s="1338">
        <f>ROUND(IF(H1254&lt;'Заказ, cкидки и курсы валют'!$B$39,H1254*0.54*100/(100-'Заказ, cкидки и курсы валют'!$C$39),IF(H1254&lt;'Заказ, cкидки и курсы валют'!$B$40,H1254*0.54*100/(100-'Заказ, cкидки и курсы валют'!$C$40),IF(H1254&lt;'Заказ, cкидки и курсы валют'!$B$41,H1254*0.54*100/(100-'Заказ, cкидки и курсы валют'!$C$41),IF(H1254&lt;'Заказ, cкидки и курсы валют'!$B$42,H1254*0.54*100/(100-'Заказ, cкидки и курсы валют'!$C$42),IF(H1254&lt;'Заказ, cкидки и курсы валют'!$B$43,H1254*0.54*100/(100-'Заказ, cкидки и курсы валют'!$C$43),H1254))))),2)</f>
        <v>464.4</v>
      </c>
    </row>
    <row r="1255" spans="1:10" ht="14.15" customHeight="1" thickBot="1">
      <c r="A1255" s="398" t="s">
        <v>11891</v>
      </c>
      <c r="B1255" s="2115" t="s">
        <v>1355</v>
      </c>
      <c r="C1255" s="2295">
        <v>2.57</v>
      </c>
      <c r="D1255" s="2122">
        <v>70</v>
      </c>
      <c r="E1255" s="2103">
        <f t="shared" si="136"/>
        <v>310.18285714285713</v>
      </c>
      <c r="F1255" s="2104">
        <f t="shared" si="137"/>
        <v>310.18</v>
      </c>
      <c r="G1255" s="2105">
        <f t="shared" si="138"/>
        <v>5528.5714285714284</v>
      </c>
      <c r="H1255" s="659">
        <f>ROUND(IF('Заказ, cкидки и курсы валют'!$J$23*E1255/1000*D1255&lt;387,387,'Заказ, cкидки и курсы валют'!$J$23*E1255/1000*D1255)*(1-'Заказ, cкидки и курсы валют'!$I$12),2)</f>
        <v>387</v>
      </c>
      <c r="I1255" s="2091"/>
      <c r="J1255" s="1338">
        <f>ROUND(IF(H1255&lt;'Заказ, cкидки и курсы валют'!$B$39,H1255*0.54*100/(100-'Заказ, cкидки и курсы валют'!$C$39),IF(H1255&lt;'Заказ, cкидки и курсы валют'!$B$40,H1255*0.54*100/(100-'Заказ, cкидки и курсы валют'!$C$40),IF(H1255&lt;'Заказ, cкидки и курсы валют'!$B$41,H1255*0.54*100/(100-'Заказ, cкидки и курсы валют'!$C$41),IF(H1255&lt;'Заказ, cкидки и курсы валют'!$B$42,H1255*0.54*100/(100-'Заказ, cкидки и курсы валют'!$C$42),IF(H1255&lt;'Заказ, cкидки и курсы валют'!$B$43,H1255*0.54*100/(100-'Заказ, cкидки и курсы валют'!$C$43),H1255))))),2)</f>
        <v>464.4</v>
      </c>
    </row>
    <row r="1256" spans="1:10" ht="14.15" customHeight="1" thickBot="1">
      <c r="A1256" s="398" t="s">
        <v>11510</v>
      </c>
      <c r="B1256" s="2115" t="s">
        <v>3148</v>
      </c>
      <c r="C1256" s="2295">
        <v>2.76</v>
      </c>
      <c r="D1256" s="2122">
        <v>50</v>
      </c>
      <c r="E1256" s="2103">
        <f t="shared" si="136"/>
        <v>373.24</v>
      </c>
      <c r="F1256" s="2104">
        <f t="shared" si="137"/>
        <v>373.24</v>
      </c>
      <c r="G1256" s="2105">
        <f t="shared" si="138"/>
        <v>7740</v>
      </c>
      <c r="H1256" s="659">
        <f>ROUND(IF('Заказ, cкидки и курсы валют'!$J$23*E1256/1000*D1256&lt;387,387,'Заказ, cкидки и курсы валют'!$J$23*E1256/1000*D1256)*(1-'Заказ, cкидки и курсы валют'!$I$12),2)</f>
        <v>387</v>
      </c>
      <c r="I1256" s="2091"/>
      <c r="J1256" s="1338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464.4</v>
      </c>
    </row>
    <row r="1257" spans="1:10" ht="14.15" customHeight="1" thickBot="1">
      <c r="A1257" s="398" t="s">
        <v>11511</v>
      </c>
      <c r="B1257" s="2115" t="s">
        <v>1356</v>
      </c>
      <c r="C1257" s="2295">
        <v>2.95</v>
      </c>
      <c r="D1257" s="2122">
        <v>50</v>
      </c>
      <c r="E1257" s="2103">
        <f t="shared" si="136"/>
        <v>395.18</v>
      </c>
      <c r="F1257" s="2104">
        <f t="shared" si="137"/>
        <v>395.18</v>
      </c>
      <c r="G1257" s="2105">
        <f t="shared" si="138"/>
        <v>7740</v>
      </c>
      <c r="H1257" s="659">
        <f>ROUND(IF('Заказ, cкидки и курсы валют'!$J$23*E1257/1000*D1257&lt;387,387,'Заказ, cкидки и курсы валют'!$J$23*E1257/1000*D1257)*(1-'Заказ, cкидки и курсы валют'!$I$12),2)</f>
        <v>387</v>
      </c>
      <c r="I1257" s="2091"/>
      <c r="J1257" s="1338">
        <f>ROUND(IF(H1257&lt;'Заказ, cкидки и курсы валют'!$B$39,H1257*0.54*100/(100-'Заказ, cкидки и курсы валют'!$C$39),IF(H1257&lt;'Заказ, cкидки и курсы валют'!$B$40,H1257*0.54*100/(100-'Заказ, cкидки и курсы валют'!$C$40),IF(H1257&lt;'Заказ, cкидки и курсы валют'!$B$41,H1257*0.54*100/(100-'Заказ, cкидки и курсы валют'!$C$41),IF(H1257&lt;'Заказ, cкидки и курсы валют'!$B$42,H1257*0.54*100/(100-'Заказ, cкидки и курсы валют'!$C$42),IF(H1257&lt;'Заказ, cкидки и курсы валют'!$B$43,H1257*0.54*100/(100-'Заказ, cкидки и курсы валют'!$C$43),H1257))))),2)</f>
        <v>464.4</v>
      </c>
    </row>
    <row r="1258" spans="1:10" ht="14.15" customHeight="1" thickBot="1">
      <c r="A1258" s="398" t="s">
        <v>11512</v>
      </c>
      <c r="B1258" s="2115" t="s">
        <v>591</v>
      </c>
      <c r="C1258" s="2295">
        <v>3.65</v>
      </c>
      <c r="D1258" s="2122">
        <v>50</v>
      </c>
      <c r="E1258" s="2103">
        <f t="shared" si="136"/>
        <v>449.48</v>
      </c>
      <c r="F1258" s="2104">
        <f t="shared" si="137"/>
        <v>449.48</v>
      </c>
      <c r="G1258" s="2105">
        <f t="shared" si="138"/>
        <v>7740</v>
      </c>
      <c r="H1258" s="659">
        <f>ROUND(IF('Заказ, cкидки и курсы валют'!$J$23*E1258/1000*D1258&lt;387,387,'Заказ, cкидки и курсы валют'!$J$23*E1258/1000*D1258)*(1-'Заказ, cкидки и курсы валют'!$I$12),2)</f>
        <v>387</v>
      </c>
      <c r="I1258" s="2091"/>
      <c r="J1258" s="1338">
        <f>ROUND(IF(H1258&lt;'Заказ, cкидки и курсы валют'!$B$39,H1258*0.54*100/(100-'Заказ, cкидки и курсы валют'!$C$39),IF(H1258&lt;'Заказ, cкидки и курсы валют'!$B$40,H1258*0.54*100/(100-'Заказ, cкидки и курсы валют'!$C$40),IF(H1258&lt;'Заказ, cкидки и курсы валют'!$B$41,H1258*0.54*100/(100-'Заказ, cкидки и курсы валют'!$C$41),IF(H1258&lt;'Заказ, cкидки и курсы валют'!$B$42,H1258*0.54*100/(100-'Заказ, cкидки и курсы валют'!$C$42),IF(H1258&lt;'Заказ, cкидки и курсы валют'!$B$43,H1258*0.54*100/(100-'Заказ, cкидки и курсы валют'!$C$43),H1258))))),2)</f>
        <v>464.4</v>
      </c>
    </row>
    <row r="1259" spans="1:10" ht="14.15" customHeight="1" thickBot="1">
      <c r="A1259" s="398" t="s">
        <v>11513</v>
      </c>
      <c r="B1259" s="2115" t="s">
        <v>592</v>
      </c>
      <c r="C1259" s="2295">
        <v>4.2699999999999996</v>
      </c>
      <c r="D1259" s="2122">
        <v>40</v>
      </c>
      <c r="E1259" s="2103">
        <f t="shared" si="136"/>
        <v>534.28</v>
      </c>
      <c r="F1259" s="2104">
        <f t="shared" si="137"/>
        <v>534.28</v>
      </c>
      <c r="G1259" s="2105">
        <f t="shared" si="138"/>
        <v>9675</v>
      </c>
      <c r="H1259" s="659">
        <f>ROUND(IF('Заказ, cкидки и курсы валют'!$J$23*E1259/1000*D1259&lt;387,387,'Заказ, cкидки и курсы валют'!$J$23*E1259/1000*D1259)*(1-'Заказ, cкидки и курсы валют'!$I$12),2)</f>
        <v>387</v>
      </c>
      <c r="I1259" s="2091"/>
      <c r="J1259" s="1338">
        <f>ROUND(IF(H1259&lt;'Заказ, cкидки и курсы валют'!$B$39,H1259*0.54*100/(100-'Заказ, cкидки и курсы валют'!$C$39),IF(H1259&lt;'Заказ, cкидки и курсы валют'!$B$40,H1259*0.54*100/(100-'Заказ, cкидки и курсы валют'!$C$40),IF(H1259&lt;'Заказ, cкидки и курсы валют'!$B$41,H1259*0.54*100/(100-'Заказ, cкидки и курсы валют'!$C$41),IF(H1259&lt;'Заказ, cкидки и курсы валют'!$B$42,H1259*0.54*100/(100-'Заказ, cкидки и курсы валют'!$C$42),IF(H1259&lt;'Заказ, cкидки и курсы валют'!$B$43,H1259*0.54*100/(100-'Заказ, cкидки и курсы валют'!$C$43),H1259))))),2)</f>
        <v>464.4</v>
      </c>
    </row>
    <row r="1260" spans="1:10" ht="14.15" customHeight="1" thickBot="1">
      <c r="A1260" s="398" t="s">
        <v>11514</v>
      </c>
      <c r="B1260" s="2115" t="s">
        <v>3151</v>
      </c>
      <c r="C1260" s="2295">
        <v>7.22</v>
      </c>
      <c r="D1260" s="2122">
        <v>25</v>
      </c>
      <c r="E1260" s="2103">
        <f t="shared" si="136"/>
        <v>816.12</v>
      </c>
      <c r="F1260" s="2104">
        <f t="shared" si="137"/>
        <v>816.12</v>
      </c>
      <c r="G1260" s="2105">
        <f t="shared" si="138"/>
        <v>15480</v>
      </c>
      <c r="H1260" s="659">
        <f>ROUND(IF('Заказ, cкидки и курсы валют'!$J$23*E1260/1000*D1260&lt;387,387,'Заказ, cкидки и курсы валют'!$J$23*E1260/1000*D1260)*(1-'Заказ, cкидки и курсы валют'!$I$12),2)</f>
        <v>387</v>
      </c>
      <c r="I1260" s="2091"/>
      <c r="J1260" s="1338">
        <f>ROUND(IF(H1260&lt;'Заказ, cкидки и курсы валют'!$B$39,H1260*0.54*100/(100-'Заказ, cкидки и курсы валют'!$C$39),IF(H1260&lt;'Заказ, cкидки и курсы валют'!$B$40,H1260*0.54*100/(100-'Заказ, cкидки и курсы валют'!$C$40),IF(H1260&lt;'Заказ, cкидки и курсы валют'!$B$41,H1260*0.54*100/(100-'Заказ, cкидки и курсы валют'!$C$41),IF(H1260&lt;'Заказ, cкидки и курсы валют'!$B$42,H1260*0.54*100/(100-'Заказ, cкидки и курсы валют'!$C$42),IF(H1260&lt;'Заказ, cкидки и курсы валют'!$B$43,H1260*0.54*100/(100-'Заказ, cкидки и курсы валют'!$C$43),H1260))))),2)</f>
        <v>464.4</v>
      </c>
    </row>
    <row r="1261" spans="1:10" ht="14.15" customHeight="1" thickBot="1">
      <c r="A1261" s="398" t="s">
        <v>10854</v>
      </c>
      <c r="B1261" s="2115" t="s">
        <v>596</v>
      </c>
      <c r="C1261" s="2295">
        <v>3.15</v>
      </c>
      <c r="D1261" s="2114">
        <v>50</v>
      </c>
      <c r="E1261" s="2103">
        <f t="shared" si="136"/>
        <v>426.44</v>
      </c>
      <c r="F1261" s="2104">
        <f t="shared" si="137"/>
        <v>426.44</v>
      </c>
      <c r="G1261" s="2105">
        <f t="shared" si="138"/>
        <v>7740</v>
      </c>
      <c r="H1261" s="659">
        <f>ROUND(IF('Заказ, cкидки и курсы валют'!$J$23*E1261/1000*D1261&lt;387,387,'Заказ, cкидки и курсы валют'!$J$23*E1261/1000*D1261)*(1-'Заказ, cкидки и курсы валют'!$I$12),2)</f>
        <v>387</v>
      </c>
      <c r="I1261" s="2091"/>
      <c r="J1261" s="1338">
        <f>ROUND(IF(H1261&lt;'Заказ, cкидки и курсы валют'!$B$39,H1261*0.54*100/(100-'Заказ, cкидки и курсы валют'!$C$39),IF(H1261&lt;'Заказ, cкидки и курсы валют'!$B$40,H1261*0.54*100/(100-'Заказ, cкидки и курсы валют'!$C$40),IF(H1261&lt;'Заказ, cкидки и курсы валют'!$B$41,H1261*0.54*100/(100-'Заказ, cкидки и курсы валют'!$C$41),IF(H1261&lt;'Заказ, cкидки и курсы валют'!$B$42,H1261*0.54*100/(100-'Заказ, cкидки и курсы валют'!$C$42),IF(H1261&lt;'Заказ, cкидки и курсы валют'!$B$43,H1261*0.54*100/(100-'Заказ, cкидки и курсы валют'!$C$43),H1261))))),2)</f>
        <v>464.4</v>
      </c>
    </row>
    <row r="1262" spans="1:10" ht="14.15" customHeight="1" thickBot="1">
      <c r="A1262" s="398" t="s">
        <v>10855</v>
      </c>
      <c r="B1262" s="2115" t="s">
        <v>597</v>
      </c>
      <c r="C1262" s="2295">
        <v>4.1399999999999997</v>
      </c>
      <c r="D1262" s="2114">
        <v>50</v>
      </c>
      <c r="E1262" s="2103">
        <f t="shared" si="136"/>
        <v>533.54</v>
      </c>
      <c r="F1262" s="2104">
        <f t="shared" si="137"/>
        <v>533.54</v>
      </c>
      <c r="G1262" s="2105">
        <f t="shared" si="138"/>
        <v>7740</v>
      </c>
      <c r="H1262" s="659">
        <f>ROUND(IF('Заказ, cкидки и курсы валют'!$J$23*E1262/1000*D1262&lt;387,387,'Заказ, cкидки и курсы валют'!$J$23*E1262/1000*D1262)*(1-'Заказ, cкидки и курсы валют'!$I$12),2)</f>
        <v>387</v>
      </c>
      <c r="I1262" s="2091"/>
      <c r="J1262" s="1338">
        <f>ROUND(IF(H1262&lt;'Заказ, cкидки и курсы валют'!$B$39,H1262*0.54*100/(100-'Заказ, cкидки и курсы валют'!$C$39),IF(H1262&lt;'Заказ, cкидки и курсы валют'!$B$40,H1262*0.54*100/(100-'Заказ, cкидки и курсы валют'!$C$40),IF(H1262&lt;'Заказ, cкидки и курсы валют'!$B$41,H1262*0.54*100/(100-'Заказ, cкидки и курсы валют'!$C$41),IF(H1262&lt;'Заказ, cкидки и курсы валют'!$B$42,H1262*0.54*100/(100-'Заказ, cкидки и курсы валют'!$C$42),IF(H1262&lt;'Заказ, cкидки и курсы валют'!$B$43,H1262*0.54*100/(100-'Заказ, cкидки и курсы валют'!$C$43),H1262))))),2)</f>
        <v>464.4</v>
      </c>
    </row>
    <row r="1263" spans="1:10" ht="14.15" customHeight="1" thickBot="1">
      <c r="A1263" s="398" t="s">
        <v>10856</v>
      </c>
      <c r="B1263" s="2115" t="s">
        <v>598</v>
      </c>
      <c r="C1263" s="2295">
        <v>5.09</v>
      </c>
      <c r="D1263" s="2114">
        <v>50</v>
      </c>
      <c r="E1263" s="2103">
        <f t="shared" si="136"/>
        <v>612.31999999999994</v>
      </c>
      <c r="F1263" s="2104">
        <f t="shared" si="137"/>
        <v>612.32000000000005</v>
      </c>
      <c r="G1263" s="2105">
        <f t="shared" si="138"/>
        <v>7740</v>
      </c>
      <c r="H1263" s="659">
        <f>ROUND(IF('Заказ, cкидки и курсы валют'!$J$23*E1263/1000*D1263&lt;387,387,'Заказ, cкидки и курсы валют'!$J$23*E1263/1000*D1263)*(1-'Заказ, cкидки и курсы валют'!$I$12),2)</f>
        <v>387</v>
      </c>
      <c r="I1263" s="2091"/>
      <c r="J1263" s="1338">
        <f>ROUND(IF(H1263&lt;'Заказ, cкидки и курсы валют'!$B$39,H1263*0.54*100/(100-'Заказ, cкидки и курсы валют'!$C$39),IF(H1263&lt;'Заказ, cкидки и курсы валют'!$B$40,H1263*0.54*100/(100-'Заказ, cкидки и курсы валют'!$C$40),IF(H1263&lt;'Заказ, cкидки и курсы валют'!$B$41,H1263*0.54*100/(100-'Заказ, cкидки и курсы валют'!$C$41),IF(H1263&lt;'Заказ, cкидки и курсы валют'!$B$42,H1263*0.54*100/(100-'Заказ, cкидки и курсы валют'!$C$42),IF(H1263&lt;'Заказ, cкидки и курсы валют'!$B$43,H1263*0.54*100/(100-'Заказ, cкидки и курсы валют'!$C$43),H1263))))),2)</f>
        <v>464.4</v>
      </c>
    </row>
    <row r="1264" spans="1:10" ht="14.15" customHeight="1" thickBot="1">
      <c r="A1264" s="398" t="s">
        <v>10857</v>
      </c>
      <c r="B1264" s="2115" t="s">
        <v>599</v>
      </c>
      <c r="C1264" s="2295">
        <v>6.18</v>
      </c>
      <c r="D1264" s="2114">
        <v>25</v>
      </c>
      <c r="E1264" s="2103">
        <f t="shared" si="136"/>
        <v>803.9</v>
      </c>
      <c r="F1264" s="2104">
        <f t="shared" si="137"/>
        <v>803.9</v>
      </c>
      <c r="G1264" s="2105">
        <f t="shared" si="138"/>
        <v>15480</v>
      </c>
      <c r="H1264" s="659">
        <f>ROUND(IF('Заказ, cкидки и курсы валют'!$J$23*E1264/1000*D1264&lt;387,387,'Заказ, cкидки и курсы валют'!$J$23*E1264/1000*D1264)*(1-'Заказ, cкидки и курсы валют'!$I$12),2)</f>
        <v>387</v>
      </c>
      <c r="I1264" s="2091"/>
      <c r="J1264" s="1338">
        <f>ROUND(IF(H1264&lt;'Заказ, cкидки и курсы валют'!$B$39,H1264*0.54*100/(100-'Заказ, cкидки и курсы валют'!$C$39),IF(H1264&lt;'Заказ, cкидки и курсы валют'!$B$40,H1264*0.54*100/(100-'Заказ, cкидки и курсы валют'!$C$40),IF(H1264&lt;'Заказ, cкидки и курсы валют'!$B$41,H1264*0.54*100/(100-'Заказ, cкидки и курсы валют'!$C$41),IF(H1264&lt;'Заказ, cкидки и курсы валют'!$B$42,H1264*0.54*100/(100-'Заказ, cкидки и курсы валют'!$C$42),IF(H1264&lt;'Заказ, cкидки и курсы валют'!$B$43,H1264*0.54*100/(100-'Заказ, cкидки и курсы валют'!$C$43),H1264))))),2)</f>
        <v>464.4</v>
      </c>
    </row>
    <row r="1265" spans="1:10" ht="14.15" customHeight="1" thickBot="1">
      <c r="A1265" s="398" t="s">
        <v>10858</v>
      </c>
      <c r="B1265" s="2115" t="s">
        <v>3153</v>
      </c>
      <c r="C1265" s="2295">
        <v>7.05</v>
      </c>
      <c r="D1265" s="2114">
        <v>20</v>
      </c>
      <c r="E1265" s="2103">
        <f t="shared" si="136"/>
        <v>936.34</v>
      </c>
      <c r="F1265" s="2104">
        <f t="shared" si="137"/>
        <v>936.34</v>
      </c>
      <c r="G1265" s="2105">
        <f t="shared" si="138"/>
        <v>19350</v>
      </c>
      <c r="H1265" s="659">
        <f>ROUND(IF('Заказ, cкидки и курсы валют'!$J$23*E1265/1000*D1265&lt;387,387,'Заказ, cкидки и курсы валют'!$J$23*E1265/1000*D1265)*(1-'Заказ, cкидки и курсы валют'!$I$12),2)</f>
        <v>387</v>
      </c>
      <c r="I1265" s="2091"/>
      <c r="J1265" s="1338">
        <f>ROUND(IF(H1265&lt;'Заказ, cкидки и курсы валют'!$B$39,H1265*0.54*100/(100-'Заказ, cкидки и курсы валют'!$C$39),IF(H1265&lt;'Заказ, cкидки и курсы валют'!$B$40,H1265*0.54*100/(100-'Заказ, cкидки и курсы валют'!$C$40),IF(H1265&lt;'Заказ, cкидки и курсы валют'!$B$41,H1265*0.54*100/(100-'Заказ, cкидки и курсы валют'!$C$41),IF(H1265&lt;'Заказ, cкидки и курсы валют'!$B$42,H1265*0.54*100/(100-'Заказ, cкидки и курсы валют'!$C$42),IF(H1265&lt;'Заказ, cкидки и курсы валют'!$B$43,H1265*0.54*100/(100-'Заказ, cкидки и курсы валют'!$C$43),H1265))))),2)</f>
        <v>464.4</v>
      </c>
    </row>
    <row r="1266" spans="1:10" ht="14.15" customHeight="1" thickBot="1">
      <c r="A1266" s="398" t="s">
        <v>11892</v>
      </c>
      <c r="B1266" s="2115" t="s">
        <v>3115</v>
      </c>
      <c r="C1266" s="2295">
        <v>7.24</v>
      </c>
      <c r="D1266" s="2114">
        <v>20</v>
      </c>
      <c r="E1266" s="2103">
        <f t="shared" si="136"/>
        <v>943.86</v>
      </c>
      <c r="F1266" s="2104">
        <f t="shared" si="137"/>
        <v>943.86</v>
      </c>
      <c r="G1266" s="2105">
        <f t="shared" si="138"/>
        <v>19350</v>
      </c>
      <c r="H1266" s="659">
        <f>ROUND(IF('Заказ, cкидки и курсы валют'!$J$23*E1266/1000*D1266&lt;387,387,'Заказ, cкидки и курсы валют'!$J$23*E1266/1000*D1266)*(1-'Заказ, cкидки и курсы валют'!$I$12),2)</f>
        <v>387</v>
      </c>
      <c r="I1266" s="2091"/>
      <c r="J1266" s="1338">
        <f>ROUND(IF(H1266&lt;'Заказ, cкидки и курсы валют'!$B$39,H1266*0.54*100/(100-'Заказ, cкидки и курсы валют'!$C$39),IF(H1266&lt;'Заказ, cкидки и курсы валют'!$B$40,H1266*0.54*100/(100-'Заказ, cкидки и курсы валют'!$C$40),IF(H1266&lt;'Заказ, cкидки и курсы валют'!$B$41,H1266*0.54*100/(100-'Заказ, cкидки и курсы валют'!$C$41),IF(H1266&lt;'Заказ, cкидки и курсы валют'!$B$42,H1266*0.54*100/(100-'Заказ, cкидки и курсы валют'!$C$42),IF(H1266&lt;'Заказ, cкидки и курсы валют'!$B$43,H1266*0.54*100/(100-'Заказ, cкидки и курсы валют'!$C$43),H1266))))),2)</f>
        <v>464.4</v>
      </c>
    </row>
    <row r="1267" spans="1:10" ht="14.15" customHeight="1" thickBot="1">
      <c r="A1267" s="398" t="s">
        <v>11893</v>
      </c>
      <c r="B1267" s="2115" t="s">
        <v>601</v>
      </c>
      <c r="C1267" s="2295">
        <v>8.5500000000000007</v>
      </c>
      <c r="D1267" s="2114">
        <v>20</v>
      </c>
      <c r="E1267" s="2103">
        <f t="shared" si="136"/>
        <v>1091.58</v>
      </c>
      <c r="F1267" s="2104">
        <f t="shared" si="137"/>
        <v>1091.58</v>
      </c>
      <c r="G1267" s="2105">
        <f t="shared" si="138"/>
        <v>19350</v>
      </c>
      <c r="H1267" s="659">
        <f>ROUND(IF('Заказ, cкидки и курсы валют'!$J$23*E1267/1000*D1267&lt;387,387,'Заказ, cкидки и курсы валют'!$J$23*E1267/1000*D1267)*(1-'Заказ, cкидки и курсы валют'!$I$12),2)</f>
        <v>387</v>
      </c>
      <c r="I1267" s="2091"/>
      <c r="J1267" s="1338">
        <f>ROUND(IF(H1267&lt;'Заказ, cкидки и курсы валют'!$B$39,H1267*0.54*100/(100-'Заказ, cкидки и курсы валют'!$C$39),IF(H1267&lt;'Заказ, cкидки и курсы валют'!$B$40,H1267*0.54*100/(100-'Заказ, cкидки и курсы валют'!$C$40),IF(H1267&lt;'Заказ, cкидки и курсы валют'!$B$41,H1267*0.54*100/(100-'Заказ, cкидки и курсы валют'!$C$41),IF(H1267&lt;'Заказ, cкидки и курсы валют'!$B$42,H1267*0.54*100/(100-'Заказ, cкидки и курсы валют'!$C$42),IF(H1267&lt;'Заказ, cкидки и курсы валют'!$B$43,H1267*0.54*100/(100-'Заказ, cкидки и курсы валют'!$C$43),H1267))))),2)</f>
        <v>464.4</v>
      </c>
    </row>
    <row r="1268" spans="1:10" ht="14.15" customHeight="1" thickBot="1">
      <c r="A1268" s="398" t="s">
        <v>11894</v>
      </c>
      <c r="B1268" s="2115" t="s">
        <v>602</v>
      </c>
      <c r="C1268" s="2295">
        <v>9.8699999999999992</v>
      </c>
      <c r="D1268" s="2114">
        <v>20</v>
      </c>
      <c r="E1268" s="2103">
        <f t="shared" si="136"/>
        <v>1209.1799999999998</v>
      </c>
      <c r="F1268" s="2104">
        <f t="shared" si="137"/>
        <v>1209.18</v>
      </c>
      <c r="G1268" s="2105">
        <f t="shared" si="138"/>
        <v>19350</v>
      </c>
      <c r="H1268" s="659">
        <f>ROUND(IF('Заказ, cкидки и курсы валют'!$J$23*E1268/1000*D1268&lt;387,387,'Заказ, cкидки и курсы валют'!$J$23*E1268/1000*D1268)*(1-'Заказ, cкидки и курсы валют'!$I$12),2)</f>
        <v>387</v>
      </c>
      <c r="I1268" s="2091"/>
      <c r="J1268" s="1338">
        <f>ROUND(IF(H1268&lt;'Заказ, cкидки и курсы валют'!$B$39,H1268*0.54*100/(100-'Заказ, cкидки и курсы валют'!$C$39),IF(H1268&lt;'Заказ, cкидки и курсы валют'!$B$40,H1268*0.54*100/(100-'Заказ, cкидки и курсы валют'!$C$40),IF(H1268&lt;'Заказ, cкидки и курсы валют'!$B$41,H1268*0.54*100/(100-'Заказ, cкидки и курсы валют'!$C$41),IF(H1268&lt;'Заказ, cкидки и курсы валют'!$B$42,H1268*0.54*100/(100-'Заказ, cкидки и курсы валют'!$C$42),IF(H1268&lt;'Заказ, cкидки и курсы валют'!$B$43,H1268*0.54*100/(100-'Заказ, cкидки и курсы валют'!$C$43),H1268))))),2)</f>
        <v>464.4</v>
      </c>
    </row>
    <row r="1269" spans="1:10" ht="14.15" customHeight="1" thickBot="1">
      <c r="A1269" s="398" t="s">
        <v>11895</v>
      </c>
      <c r="B1269" s="2115" t="s">
        <v>2896</v>
      </c>
      <c r="C1269" s="2295">
        <v>11.19</v>
      </c>
      <c r="D1269" s="2114">
        <v>20</v>
      </c>
      <c r="E1269" s="2103">
        <f t="shared" si="136"/>
        <v>1297.26</v>
      </c>
      <c r="F1269" s="2104">
        <f t="shared" si="137"/>
        <v>1297.26</v>
      </c>
      <c r="G1269" s="2105">
        <f t="shared" si="138"/>
        <v>19350</v>
      </c>
      <c r="H1269" s="659">
        <f>ROUND(IF('Заказ, cкидки и курсы валют'!$J$23*E1269/1000*D1269&lt;387,387,'Заказ, cкидки и курсы валют'!$J$23*E1269/1000*D1269)*(1-'Заказ, cкидки и курсы валют'!$I$12),2)</f>
        <v>387</v>
      </c>
      <c r="I1269" s="2091"/>
      <c r="J1269" s="1338">
        <f>ROUND(IF(H1269&lt;'Заказ, cкидки и курсы валют'!$B$39,H1269*0.54*100/(100-'Заказ, cкидки и курсы валют'!$C$39),IF(H1269&lt;'Заказ, cкидки и курсы валют'!$B$40,H1269*0.54*100/(100-'Заказ, cкидки и курсы валют'!$C$40),IF(H1269&lt;'Заказ, cкидки и курсы валют'!$B$41,H1269*0.54*100/(100-'Заказ, cкидки и курсы валют'!$C$41),IF(H1269&lt;'Заказ, cкидки и курсы валют'!$B$42,H1269*0.54*100/(100-'Заказ, cкидки и курсы валют'!$C$42),IF(H1269&lt;'Заказ, cкидки и курсы валют'!$B$43,H1269*0.54*100/(100-'Заказ, cкидки и курсы валют'!$C$43),H1269))))),2)</f>
        <v>464.4</v>
      </c>
    </row>
    <row r="1270" spans="1:10" ht="14.15" customHeight="1" thickBot="1">
      <c r="A1270" s="778" t="s">
        <v>11896</v>
      </c>
      <c r="B1270" s="757" t="s">
        <v>8800</v>
      </c>
      <c r="C1270" s="2295">
        <v>12.5</v>
      </c>
      <c r="D1270" s="1617">
        <v>20</v>
      </c>
      <c r="E1270" s="1568">
        <f t="shared" si="136"/>
        <v>1390.1799999999998</v>
      </c>
      <c r="F1270" s="775">
        <f t="shared" si="137"/>
        <v>1390.18</v>
      </c>
      <c r="G1270" s="776">
        <f t="shared" si="138"/>
        <v>19350</v>
      </c>
      <c r="H1270" s="659">
        <f>ROUND(IF('Заказ, cкидки и курсы валют'!$J$23*E1270/1000*D1270&lt;387,387,'Заказ, cкидки и курсы валют'!$J$23*E1270/1000*D1270)*(1-'Заказ, cкидки и курсы валют'!$I$12),2)</f>
        <v>387</v>
      </c>
      <c r="I1270" s="170"/>
      <c r="J1270" s="1338">
        <f>ROUND(IF(H1270&lt;'Заказ, cкидки и курсы валют'!$B$39,H1270*0.54*100/(100-'Заказ, cкидки и курсы валют'!$C$39),IF(H1270&lt;'Заказ, cкидки и курсы валют'!$B$40,H1270*0.54*100/(100-'Заказ, cкидки и курсы валют'!$C$40),IF(H1270&lt;'Заказ, cкидки и курсы валют'!$B$41,H1270*0.54*100/(100-'Заказ, cкидки и курсы валют'!$C$41),IF(H1270&lt;'Заказ, cкидки и курсы валют'!$B$42,H1270*0.54*100/(100-'Заказ, cкидки и курсы валют'!$C$42),IF(H1270&lt;'Заказ, cкидки и курсы валют'!$B$43,H1270*0.54*100/(100-'Заказ, cкидки и курсы валют'!$C$43),H1270))))),2)</f>
        <v>464.4</v>
      </c>
    </row>
    <row r="1271" spans="1:10" ht="14.15" customHeight="1" thickBot="1"/>
    <row r="1272" spans="1:10" ht="14.15" customHeight="1">
      <c r="A1272" s="1934"/>
      <c r="B1272" s="1962"/>
      <c r="C1272" s="1962" t="s">
        <v>10985</v>
      </c>
      <c r="D1272" s="69"/>
      <c r="E1272" s="460"/>
      <c r="F1272" s="461"/>
      <c r="G1272" s="688"/>
      <c r="H1272" s="183"/>
      <c r="I1272" s="68"/>
    </row>
    <row r="1273" spans="1:10" ht="14.15" customHeight="1">
      <c r="A1273" s="1935"/>
      <c r="B1273" s="1475"/>
      <c r="C1273" s="1475" t="s">
        <v>10986</v>
      </c>
      <c r="D1273" s="131"/>
      <c r="E1273" s="462"/>
      <c r="F1273" s="426"/>
      <c r="G1273" s="266"/>
      <c r="H1273" s="177"/>
      <c r="I1273" s="132"/>
    </row>
    <row r="1274" spans="1:10" ht="14.15" customHeight="1">
      <c r="A1274" s="1935"/>
      <c r="B1274" s="1475"/>
      <c r="C1274" s="1475"/>
      <c r="D1274" s="70"/>
      <c r="E1274" s="464"/>
      <c r="F1274" s="465"/>
      <c r="G1274" s="689"/>
      <c r="H1274" s="177"/>
      <c r="I1274" s="132"/>
    </row>
    <row r="1275" spans="1:10" ht="14.15" customHeight="1">
      <c r="A1275" s="1935"/>
      <c r="B1275" s="1475"/>
      <c r="C1275" s="1475"/>
      <c r="D1275" s="70"/>
      <c r="E1275" s="464"/>
      <c r="F1275" s="465"/>
      <c r="G1275" s="689"/>
      <c r="H1275" s="177"/>
      <c r="I1275" s="132"/>
    </row>
    <row r="1276" spans="1:10" ht="14.15" customHeight="1">
      <c r="A1276" s="1935"/>
      <c r="B1276" s="1475"/>
      <c r="C1276" s="1475"/>
      <c r="D1276" s="70"/>
      <c r="E1276" s="464"/>
      <c r="F1276" s="465"/>
      <c r="G1276" s="689"/>
      <c r="H1276" s="177"/>
      <c r="I1276" s="132"/>
    </row>
    <row r="1277" spans="1:10" ht="14.15" customHeight="1" thickBot="1">
      <c r="A1277" s="1913" t="s">
        <v>6698</v>
      </c>
      <c r="B1277" s="1931"/>
      <c r="C1277" s="1931"/>
      <c r="D1277" s="72"/>
      <c r="E1277" s="466"/>
      <c r="F1277" s="467"/>
      <c r="G1277" s="690"/>
      <c r="H1277" s="178"/>
      <c r="I1277" s="137"/>
    </row>
    <row r="1278" spans="1:10" ht="39" customHeight="1">
      <c r="A1278" s="1519" t="s">
        <v>1013</v>
      </c>
      <c r="B1278" s="1520" t="s">
        <v>1014</v>
      </c>
      <c r="C1278" s="2286" t="s">
        <v>665</v>
      </c>
      <c r="D1278" s="158" t="s">
        <v>2923</v>
      </c>
      <c r="E1278" s="914" t="s">
        <v>10276</v>
      </c>
      <c r="F1278" s="469" t="s">
        <v>2578</v>
      </c>
      <c r="G1278" s="693" t="s">
        <v>2427</v>
      </c>
      <c r="H1278" s="264" t="s">
        <v>493</v>
      </c>
      <c r="I1278" s="160" t="s">
        <v>4003</v>
      </c>
    </row>
    <row r="1279" spans="1:10" ht="14.15" customHeight="1" thickBot="1">
      <c r="A1279" s="1519"/>
      <c r="B1279" s="1680"/>
      <c r="C1279" s="2286" t="s">
        <v>3419</v>
      </c>
      <c r="D1279" s="313" t="s">
        <v>2428</v>
      </c>
      <c r="E1279" s="470" t="s">
        <v>264</v>
      </c>
      <c r="F1279" s="475">
        <f>'Заказ, cкидки и курсы валют'!$I$12</f>
        <v>0</v>
      </c>
      <c r="G1279" s="764"/>
      <c r="H1279" s="358"/>
      <c r="I1279" s="252"/>
    </row>
    <row r="1280" spans="1:10" ht="14.15" customHeight="1">
      <c r="A1280" s="915" t="s">
        <v>11897</v>
      </c>
      <c r="B1280" s="958" t="s">
        <v>3158</v>
      </c>
      <c r="C1280" s="2263">
        <v>0.56999999999999995</v>
      </c>
      <c r="D1280" s="1766">
        <v>25000</v>
      </c>
      <c r="E1280" s="530">
        <v>37.159999999999997</v>
      </c>
      <c r="F1280" s="779">
        <f t="shared" ref="F1280:F1285" si="139">ROUND(E1280*(1-$F$11),2)</f>
        <v>37.159999999999997</v>
      </c>
      <c r="G1280" s="780">
        <f>'Заказ, cкидки и курсы валют'!$J$23*F1280</f>
        <v>427.34</v>
      </c>
      <c r="H1280" s="310">
        <f t="shared" ref="H1280:H1285" si="140">ROUND((D1280/1000)*G1280,2)</f>
        <v>10683.5</v>
      </c>
      <c r="I1280" s="263"/>
    </row>
    <row r="1281" spans="1:9" ht="14.15" customHeight="1">
      <c r="A1281" s="398" t="s">
        <v>11921</v>
      </c>
      <c r="B1281" s="2115" t="s">
        <v>3159</v>
      </c>
      <c r="C1281" s="2263">
        <v>0.66</v>
      </c>
      <c r="D1281" s="2120">
        <v>20000</v>
      </c>
      <c r="E1281" s="530">
        <v>40.619999999999997</v>
      </c>
      <c r="F1281" s="2104">
        <f t="shared" si="139"/>
        <v>40.619999999999997</v>
      </c>
      <c r="G1281" s="2105">
        <f>'Заказ, cкидки и курсы валют'!$J$23*F1281</f>
        <v>467.13</v>
      </c>
      <c r="H1281" s="2107">
        <f t="shared" si="140"/>
        <v>9342.6</v>
      </c>
      <c r="I1281" s="2091"/>
    </row>
    <row r="1282" spans="1:9" ht="14.15" customHeight="1">
      <c r="A1282" s="398" t="s">
        <v>11922</v>
      </c>
      <c r="B1282" s="2115" t="s">
        <v>8385</v>
      </c>
      <c r="C1282" s="2263">
        <v>0.94</v>
      </c>
      <c r="D1282" s="2120">
        <v>20000</v>
      </c>
      <c r="E1282" s="530">
        <v>50.13</v>
      </c>
      <c r="F1282" s="2104">
        <f t="shared" si="139"/>
        <v>50.13</v>
      </c>
      <c r="G1282" s="2105">
        <f>'Заказ, cкидки и курсы валют'!$J$23*F1282</f>
        <v>576.495</v>
      </c>
      <c r="H1282" s="2107">
        <f t="shared" si="140"/>
        <v>11529.9</v>
      </c>
      <c r="I1282" s="2091"/>
    </row>
    <row r="1283" spans="1:9" ht="14.15" customHeight="1">
      <c r="A1283" s="398" t="s">
        <v>11923</v>
      </c>
      <c r="B1283" s="2115" t="s">
        <v>10992</v>
      </c>
      <c r="C1283" s="2263">
        <v>1.1599999999999999</v>
      </c>
      <c r="D1283" s="2120">
        <v>15000</v>
      </c>
      <c r="E1283" s="530">
        <v>58.06</v>
      </c>
      <c r="F1283" s="2104">
        <f t="shared" si="139"/>
        <v>58.06</v>
      </c>
      <c r="G1283" s="2105">
        <f>'Заказ, cкидки и курсы валют'!$J$23*F1283</f>
        <v>667.69</v>
      </c>
      <c r="H1283" s="2107">
        <f t="shared" si="140"/>
        <v>10015.35</v>
      </c>
      <c r="I1283" s="2091"/>
    </row>
    <row r="1284" spans="1:9" ht="14.15" customHeight="1">
      <c r="A1284" s="398" t="s">
        <v>11924</v>
      </c>
      <c r="B1284" s="2115" t="s">
        <v>104</v>
      </c>
      <c r="C1284" s="2263">
        <v>1</v>
      </c>
      <c r="D1284" s="2120">
        <v>20000</v>
      </c>
      <c r="E1284" s="530">
        <v>49.83</v>
      </c>
      <c r="F1284" s="2104">
        <f t="shared" si="139"/>
        <v>49.83</v>
      </c>
      <c r="G1284" s="2105">
        <f>'Заказ, cкидки и курсы валют'!$J$23*F1284</f>
        <v>573.04499999999996</v>
      </c>
      <c r="H1284" s="2107">
        <f t="shared" si="140"/>
        <v>11460.9</v>
      </c>
      <c r="I1284" s="2091"/>
    </row>
    <row r="1285" spans="1:9" ht="14.15" customHeight="1">
      <c r="A1285" s="398" t="s">
        <v>11925</v>
      </c>
      <c r="B1285" s="2115" t="s">
        <v>3165</v>
      </c>
      <c r="C1285" s="2263">
        <v>1.07</v>
      </c>
      <c r="D1285" s="2120">
        <v>20000</v>
      </c>
      <c r="E1285" s="530">
        <v>50.05</v>
      </c>
      <c r="F1285" s="2104">
        <f t="shared" si="139"/>
        <v>50.05</v>
      </c>
      <c r="G1285" s="2105">
        <f>'Заказ, cкидки и курсы валют'!$J$23*F1285</f>
        <v>575.57499999999993</v>
      </c>
      <c r="H1285" s="2107">
        <f t="shared" si="140"/>
        <v>11511.5</v>
      </c>
      <c r="I1285" s="2091"/>
    </row>
    <row r="1286" spans="1:9" ht="14.15" customHeight="1">
      <c r="A1286" s="398" t="s">
        <v>10987</v>
      </c>
      <c r="B1286" s="2115" t="s">
        <v>76</v>
      </c>
      <c r="C1286" s="2263">
        <v>0.94</v>
      </c>
      <c r="D1286" s="2120">
        <v>20000</v>
      </c>
      <c r="E1286" s="530">
        <v>53.21</v>
      </c>
      <c r="F1286" s="2104">
        <f t="shared" ref="F1286" si="141">ROUND(E1286*(1-$F$11),2)</f>
        <v>53.21</v>
      </c>
      <c r="G1286" s="2105">
        <f>'Заказ, cкидки и курсы валют'!$J$23*F1286</f>
        <v>611.91499999999996</v>
      </c>
      <c r="H1286" s="2107">
        <f t="shared" ref="H1286" si="142">ROUND((D1286/1000)*G1286,2)</f>
        <v>12238.3</v>
      </c>
      <c r="I1286" s="2091"/>
    </row>
    <row r="1287" spans="1:9" ht="14.15" customHeight="1">
      <c r="A1287" s="398" t="s">
        <v>11898</v>
      </c>
      <c r="B1287" s="2115" t="s">
        <v>136</v>
      </c>
      <c r="C1287" s="2263">
        <v>1.25</v>
      </c>
      <c r="D1287" s="2120">
        <v>15000</v>
      </c>
      <c r="E1287" s="530">
        <v>57.29</v>
      </c>
      <c r="F1287" s="2104">
        <f t="shared" ref="F1287:F1316" si="143">ROUND(E1287*(1-$F$11),2)</f>
        <v>57.29</v>
      </c>
      <c r="G1287" s="2105">
        <f>'Заказ, cкидки и курсы валют'!$J$23*F1287</f>
        <v>658.83500000000004</v>
      </c>
      <c r="H1287" s="2107">
        <f t="shared" ref="H1287:H1316" si="144">ROUND((D1287/1000)*G1287,2)</f>
        <v>9882.5300000000007</v>
      </c>
      <c r="I1287" s="2091"/>
    </row>
    <row r="1288" spans="1:9" ht="14.15" customHeight="1">
      <c r="A1288" s="398" t="s">
        <v>11949</v>
      </c>
      <c r="B1288" s="2115" t="s">
        <v>77</v>
      </c>
      <c r="C1288" s="2263">
        <v>2.1800000000000002</v>
      </c>
      <c r="D1288" s="2120">
        <v>9000</v>
      </c>
      <c r="E1288" s="530">
        <v>88.33</v>
      </c>
      <c r="F1288" s="2104">
        <f t="shared" si="143"/>
        <v>88.33</v>
      </c>
      <c r="G1288" s="2105">
        <f>'Заказ, cкидки и курсы валют'!$J$23*F1288</f>
        <v>1015.795</v>
      </c>
      <c r="H1288" s="2107">
        <f t="shared" si="144"/>
        <v>9142.16</v>
      </c>
      <c r="I1288" s="2091"/>
    </row>
    <row r="1289" spans="1:9" ht="14.15" customHeight="1">
      <c r="A1289" s="398" t="s">
        <v>10988</v>
      </c>
      <c r="B1289" s="2115" t="s">
        <v>123</v>
      </c>
      <c r="C1289" s="2263">
        <v>1.24</v>
      </c>
      <c r="D1289" s="2120">
        <v>12000</v>
      </c>
      <c r="E1289" s="530">
        <v>60.73</v>
      </c>
      <c r="F1289" s="2104">
        <f t="shared" si="143"/>
        <v>60.73</v>
      </c>
      <c r="G1289" s="2105">
        <f>'Заказ, cкидки и курсы валют'!$J$23*F1289</f>
        <v>698.39499999999998</v>
      </c>
      <c r="H1289" s="2107">
        <f t="shared" si="144"/>
        <v>8380.74</v>
      </c>
      <c r="I1289" s="2091"/>
    </row>
    <row r="1290" spans="1:9" ht="14.15" customHeight="1">
      <c r="A1290" s="398" t="s">
        <v>10989</v>
      </c>
      <c r="B1290" s="2115" t="s">
        <v>124</v>
      </c>
      <c r="C1290" s="2263">
        <v>1.42</v>
      </c>
      <c r="D1290" s="2120">
        <v>10000</v>
      </c>
      <c r="E1290" s="530">
        <v>70.040000000000006</v>
      </c>
      <c r="F1290" s="2104">
        <f t="shared" si="143"/>
        <v>70.040000000000006</v>
      </c>
      <c r="G1290" s="2105">
        <f>'Заказ, cкидки и курсы валют'!$J$23*F1290</f>
        <v>805.46</v>
      </c>
      <c r="H1290" s="2107">
        <f t="shared" si="144"/>
        <v>8054.6</v>
      </c>
      <c r="I1290" s="2091"/>
    </row>
    <row r="1291" spans="1:9" ht="14.15" customHeight="1">
      <c r="A1291" s="398" t="s">
        <v>11899</v>
      </c>
      <c r="B1291" s="2115" t="s">
        <v>125</v>
      </c>
      <c r="C1291" s="2263">
        <v>2.11</v>
      </c>
      <c r="D1291" s="2120">
        <v>10000</v>
      </c>
      <c r="E1291" s="530">
        <v>81.73</v>
      </c>
      <c r="F1291" s="2104">
        <f t="shared" si="143"/>
        <v>81.73</v>
      </c>
      <c r="G1291" s="2105">
        <f>'Заказ, cкидки и курсы валют'!$J$23*F1291</f>
        <v>939.8950000000001</v>
      </c>
      <c r="H1291" s="2107">
        <f t="shared" si="144"/>
        <v>9398.9500000000007</v>
      </c>
      <c r="I1291" s="2091"/>
    </row>
    <row r="1292" spans="1:9" ht="14.15" customHeight="1">
      <c r="A1292" s="398" t="s">
        <v>11900</v>
      </c>
      <c r="B1292" s="2115" t="s">
        <v>126</v>
      </c>
      <c r="C1292" s="2263">
        <v>2.5299999999999998</v>
      </c>
      <c r="D1292" s="2120">
        <v>7000</v>
      </c>
      <c r="E1292" s="530">
        <v>94.85</v>
      </c>
      <c r="F1292" s="2104">
        <f t="shared" si="143"/>
        <v>94.85</v>
      </c>
      <c r="G1292" s="2105">
        <f>'Заказ, cкидки и курсы валют'!$J$23*F1292</f>
        <v>1090.7749999999999</v>
      </c>
      <c r="H1292" s="2107">
        <f t="shared" si="144"/>
        <v>7635.43</v>
      </c>
      <c r="I1292" s="2091"/>
    </row>
    <row r="1293" spans="1:9" ht="14.15" customHeight="1">
      <c r="A1293" s="2744" t="s">
        <v>11901</v>
      </c>
      <c r="B1293" s="2115" t="s">
        <v>3765</v>
      </c>
      <c r="C1293" s="2263">
        <v>3.84</v>
      </c>
      <c r="D1293" s="2120">
        <v>5000</v>
      </c>
      <c r="E1293" s="530">
        <v>101.92</v>
      </c>
      <c r="F1293" s="2104">
        <f t="shared" si="143"/>
        <v>101.92</v>
      </c>
      <c r="G1293" s="2105">
        <f>'Заказ, cкидки и курсы валют'!$J$23*F1293</f>
        <v>1172.08</v>
      </c>
      <c r="H1293" s="2107">
        <f t="shared" si="144"/>
        <v>5860.4</v>
      </c>
      <c r="I1293" s="2091"/>
    </row>
    <row r="1294" spans="1:9" ht="14.15" customHeight="1">
      <c r="A1294" s="2744" t="s">
        <v>11902</v>
      </c>
      <c r="B1294" s="2115" t="s">
        <v>8388</v>
      </c>
      <c r="C1294" s="2263">
        <v>4.5</v>
      </c>
      <c r="D1294" s="2120">
        <v>5000</v>
      </c>
      <c r="E1294" s="530">
        <v>117.11</v>
      </c>
      <c r="F1294" s="2104">
        <f t="shared" si="143"/>
        <v>117.11</v>
      </c>
      <c r="G1294" s="2105">
        <f>'Заказ, cкидки и курсы валют'!$J$23*F1294</f>
        <v>1346.7650000000001</v>
      </c>
      <c r="H1294" s="2107">
        <f t="shared" si="144"/>
        <v>6733.83</v>
      </c>
      <c r="I1294" s="2091"/>
    </row>
    <row r="1295" spans="1:9" ht="14.15" customHeight="1">
      <c r="A1295" s="398" t="s">
        <v>11728</v>
      </c>
      <c r="B1295" s="2115" t="s">
        <v>133</v>
      </c>
      <c r="C1295" s="2263">
        <v>3.85</v>
      </c>
      <c r="D1295" s="2120">
        <v>3000</v>
      </c>
      <c r="E1295" s="530">
        <v>175.35</v>
      </c>
      <c r="F1295" s="2104">
        <f t="shared" si="143"/>
        <v>175.35</v>
      </c>
      <c r="G1295" s="2105">
        <f>'Заказ, cкидки и курсы валют'!$J$23*F1295</f>
        <v>2016.5249999999999</v>
      </c>
      <c r="H1295" s="2107">
        <f t="shared" si="144"/>
        <v>6049.58</v>
      </c>
      <c r="I1295" s="2091"/>
    </row>
    <row r="1296" spans="1:9" ht="14.15" customHeight="1">
      <c r="A1296" s="398" t="s">
        <v>11903</v>
      </c>
      <c r="B1296" s="2115" t="s">
        <v>3005</v>
      </c>
      <c r="C1296" s="2263">
        <v>2.16</v>
      </c>
      <c r="D1296" s="2120">
        <v>8000</v>
      </c>
      <c r="E1296" s="530">
        <v>86.1</v>
      </c>
      <c r="F1296" s="2104">
        <f t="shared" si="143"/>
        <v>86.1</v>
      </c>
      <c r="G1296" s="2105">
        <f>'Заказ, cкидки и курсы валют'!$J$23*F1296</f>
        <v>990.15</v>
      </c>
      <c r="H1296" s="2107">
        <f t="shared" si="144"/>
        <v>7921.2</v>
      </c>
      <c r="I1296" s="2091"/>
    </row>
    <row r="1297" spans="1:9" ht="14.15" customHeight="1">
      <c r="A1297" s="398" t="s">
        <v>11904</v>
      </c>
      <c r="B1297" s="2115" t="s">
        <v>3421</v>
      </c>
      <c r="C1297" s="2263">
        <v>3.44</v>
      </c>
      <c r="D1297" s="2120">
        <v>5000</v>
      </c>
      <c r="E1297" s="530">
        <v>134.74</v>
      </c>
      <c r="F1297" s="2104">
        <f t="shared" si="143"/>
        <v>134.74</v>
      </c>
      <c r="G1297" s="2105">
        <f>'Заказ, cкидки и курсы валют'!$J$23*F1297</f>
        <v>1549.5100000000002</v>
      </c>
      <c r="H1297" s="2107">
        <f t="shared" si="144"/>
        <v>7747.55</v>
      </c>
      <c r="I1297" s="2091"/>
    </row>
    <row r="1298" spans="1:9" ht="14.15" customHeight="1">
      <c r="A1298" s="398" t="s">
        <v>11905</v>
      </c>
      <c r="B1298" s="2115" t="s">
        <v>1350</v>
      </c>
      <c r="C1298" s="2263">
        <v>3.84</v>
      </c>
      <c r="D1298" s="2120">
        <v>4000</v>
      </c>
      <c r="E1298" s="530">
        <v>152.26</v>
      </c>
      <c r="F1298" s="2104">
        <f t="shared" si="143"/>
        <v>152.26</v>
      </c>
      <c r="G1298" s="2105">
        <f>'Заказ, cкидки и курсы валют'!$J$23*F1298</f>
        <v>1750.9899999999998</v>
      </c>
      <c r="H1298" s="2107">
        <f t="shared" si="144"/>
        <v>7003.96</v>
      </c>
      <c r="I1298" s="2091"/>
    </row>
    <row r="1299" spans="1:9" ht="14.15" customHeight="1">
      <c r="A1299" s="2744" t="s">
        <v>11906</v>
      </c>
      <c r="B1299" s="2115" t="s">
        <v>2439</v>
      </c>
      <c r="C1299" s="2263">
        <v>4.5</v>
      </c>
      <c r="D1299" s="2120">
        <v>5000</v>
      </c>
      <c r="E1299" s="530">
        <v>160.22999999999999</v>
      </c>
      <c r="F1299" s="2104">
        <f t="shared" si="143"/>
        <v>160.22999999999999</v>
      </c>
      <c r="G1299" s="2105">
        <f>'Заказ, cкидки и курсы валют'!$J$23*F1299</f>
        <v>1842.645</v>
      </c>
      <c r="H1299" s="2107">
        <f t="shared" si="144"/>
        <v>9213.23</v>
      </c>
      <c r="I1299" s="2091"/>
    </row>
    <row r="1300" spans="1:9" ht="14.15" customHeight="1">
      <c r="A1300" s="398" t="s">
        <v>11907</v>
      </c>
      <c r="B1300" s="2115" t="s">
        <v>1353</v>
      </c>
      <c r="C1300" s="2263">
        <v>5.54</v>
      </c>
      <c r="D1300" s="2120">
        <v>2000</v>
      </c>
      <c r="E1300" s="530">
        <v>222.57</v>
      </c>
      <c r="F1300" s="2104">
        <f t="shared" si="143"/>
        <v>222.57</v>
      </c>
      <c r="G1300" s="2105">
        <f>'Заказ, cкидки и курсы валют'!$J$23*F1300</f>
        <v>2559.5549999999998</v>
      </c>
      <c r="H1300" s="2107">
        <f t="shared" si="144"/>
        <v>5119.1099999999997</v>
      </c>
      <c r="I1300" s="2091"/>
    </row>
    <row r="1301" spans="1:9" ht="14.15" customHeight="1">
      <c r="A1301" s="398" t="s">
        <v>10990</v>
      </c>
      <c r="B1301" s="2115" t="s">
        <v>1352</v>
      </c>
      <c r="C1301" s="2263">
        <v>6.19</v>
      </c>
      <c r="D1301" s="2120">
        <v>2000</v>
      </c>
      <c r="E1301" s="530">
        <v>248.23</v>
      </c>
      <c r="F1301" s="2104">
        <f t="shared" si="143"/>
        <v>248.23</v>
      </c>
      <c r="G1301" s="2105">
        <f>'Заказ, cкидки и курсы валют'!$J$23*F1301</f>
        <v>2854.645</v>
      </c>
      <c r="H1301" s="2107">
        <f t="shared" si="144"/>
        <v>5709.29</v>
      </c>
      <c r="I1301" s="2091"/>
    </row>
    <row r="1302" spans="1:9" ht="14.15" customHeight="1">
      <c r="A1302" s="2744" t="s">
        <v>11908</v>
      </c>
      <c r="B1302" s="2115" t="s">
        <v>1354</v>
      </c>
      <c r="C1302" s="2263">
        <v>7.5</v>
      </c>
      <c r="D1302" s="2120">
        <v>2000</v>
      </c>
      <c r="E1302" s="530">
        <v>268.73</v>
      </c>
      <c r="F1302" s="2104">
        <f t="shared" si="143"/>
        <v>268.73</v>
      </c>
      <c r="G1302" s="2105">
        <f>'Заказ, cкидки и курсы валют'!$J$23*F1302</f>
        <v>3090.3950000000004</v>
      </c>
      <c r="H1302" s="2107">
        <f t="shared" si="144"/>
        <v>6180.79</v>
      </c>
      <c r="I1302" s="2091"/>
    </row>
    <row r="1303" spans="1:9" ht="14.15" customHeight="1">
      <c r="A1303" s="398" t="s">
        <v>11909</v>
      </c>
      <c r="B1303" s="2115" t="s">
        <v>656</v>
      </c>
      <c r="C1303" s="2263">
        <v>2.76</v>
      </c>
      <c r="D1303" s="2120">
        <v>6000</v>
      </c>
      <c r="E1303" s="530">
        <v>111.16</v>
      </c>
      <c r="F1303" s="2104">
        <f t="shared" si="143"/>
        <v>111.16</v>
      </c>
      <c r="G1303" s="2105">
        <f>'Заказ, cкидки и курсы валют'!$J$23*F1303</f>
        <v>1278.3399999999999</v>
      </c>
      <c r="H1303" s="2107">
        <f t="shared" si="144"/>
        <v>7670.04</v>
      </c>
      <c r="I1303" s="2091"/>
    </row>
    <row r="1304" spans="1:9" ht="14.15" customHeight="1">
      <c r="A1304" s="398" t="s">
        <v>11910</v>
      </c>
      <c r="B1304" s="2115" t="s">
        <v>1355</v>
      </c>
      <c r="C1304" s="2263">
        <v>3.06</v>
      </c>
      <c r="D1304" s="2120">
        <v>5000</v>
      </c>
      <c r="E1304" s="530">
        <v>120.97</v>
      </c>
      <c r="F1304" s="2104">
        <f t="shared" si="143"/>
        <v>120.97</v>
      </c>
      <c r="G1304" s="2105">
        <f>'Заказ, cкидки и курсы валют'!$J$23*F1304</f>
        <v>1391.155</v>
      </c>
      <c r="H1304" s="2107">
        <f t="shared" si="144"/>
        <v>6955.78</v>
      </c>
      <c r="I1304" s="2091"/>
    </row>
    <row r="1305" spans="1:9" ht="14.15" customHeight="1">
      <c r="A1305" s="398" t="s">
        <v>11911</v>
      </c>
      <c r="B1305" s="2115" t="s">
        <v>1356</v>
      </c>
      <c r="C1305" s="2263">
        <v>3.65</v>
      </c>
      <c r="D1305" s="2120">
        <v>4000</v>
      </c>
      <c r="E1305" s="530">
        <v>143.12</v>
      </c>
      <c r="F1305" s="2104">
        <f t="shared" si="143"/>
        <v>143.12</v>
      </c>
      <c r="G1305" s="2105">
        <f>'Заказ, cкидки и курсы валют'!$J$23*F1305</f>
        <v>1645.88</v>
      </c>
      <c r="H1305" s="2107">
        <f t="shared" si="144"/>
        <v>6583.52</v>
      </c>
      <c r="I1305" s="2091"/>
    </row>
    <row r="1306" spans="1:9" ht="14.15" customHeight="1">
      <c r="A1306" s="398" t="s">
        <v>11912</v>
      </c>
      <c r="B1306" s="2115" t="s">
        <v>591</v>
      </c>
      <c r="C1306" s="2263">
        <v>4.34</v>
      </c>
      <c r="D1306" s="2120">
        <v>4000</v>
      </c>
      <c r="E1306" s="530">
        <v>170.21</v>
      </c>
      <c r="F1306" s="2104">
        <f t="shared" si="143"/>
        <v>170.21</v>
      </c>
      <c r="G1306" s="2105">
        <f>'Заказ, cкидки и курсы валют'!$J$23*F1306</f>
        <v>1957.4150000000002</v>
      </c>
      <c r="H1306" s="2107">
        <f t="shared" si="144"/>
        <v>7829.66</v>
      </c>
      <c r="I1306" s="2091"/>
    </row>
    <row r="1307" spans="1:9" ht="14.15" customHeight="1">
      <c r="A1307" s="2744" t="s">
        <v>11913</v>
      </c>
      <c r="B1307" s="2115" t="s">
        <v>3151</v>
      </c>
      <c r="C1307" s="2263">
        <v>6</v>
      </c>
      <c r="D1307" s="2120">
        <v>2500</v>
      </c>
      <c r="E1307" s="530">
        <v>251.05</v>
      </c>
      <c r="F1307" s="2104">
        <f t="shared" si="143"/>
        <v>251.05</v>
      </c>
      <c r="G1307" s="2105">
        <f>'Заказ, cкидки и курсы валют'!$J$23*F1307</f>
        <v>2887.0750000000003</v>
      </c>
      <c r="H1307" s="2107">
        <f t="shared" si="144"/>
        <v>7217.69</v>
      </c>
      <c r="I1307" s="2091"/>
    </row>
    <row r="1308" spans="1:9" ht="14.15" customHeight="1">
      <c r="A1308" s="398" t="s">
        <v>11914</v>
      </c>
      <c r="B1308" s="2115" t="s">
        <v>596</v>
      </c>
      <c r="C1308" s="2263">
        <v>4.18</v>
      </c>
      <c r="D1308" s="2120">
        <v>4000</v>
      </c>
      <c r="E1308" s="530">
        <v>163.72999999999999</v>
      </c>
      <c r="F1308" s="2104">
        <f t="shared" si="143"/>
        <v>163.72999999999999</v>
      </c>
      <c r="G1308" s="2105">
        <f>'Заказ, cкидки и курсы валют'!$J$23*F1308</f>
        <v>1882.895</v>
      </c>
      <c r="H1308" s="2107">
        <f t="shared" si="144"/>
        <v>7531.58</v>
      </c>
      <c r="I1308" s="2091"/>
    </row>
    <row r="1309" spans="1:9" ht="14.15" customHeight="1">
      <c r="A1309" s="398" t="s">
        <v>11915</v>
      </c>
      <c r="B1309" s="2115" t="s">
        <v>597</v>
      </c>
      <c r="C1309" s="2263">
        <v>4.96</v>
      </c>
      <c r="D1309" s="2120">
        <v>3500</v>
      </c>
      <c r="E1309" s="530">
        <v>194.41</v>
      </c>
      <c r="F1309" s="2104">
        <f t="shared" si="143"/>
        <v>194.41</v>
      </c>
      <c r="G1309" s="2105">
        <f>'Заказ, cкидки и курсы валют'!$J$23*F1309</f>
        <v>2235.7150000000001</v>
      </c>
      <c r="H1309" s="2107">
        <f t="shared" si="144"/>
        <v>7825</v>
      </c>
      <c r="I1309" s="2091"/>
    </row>
    <row r="1310" spans="1:9" ht="14.15" customHeight="1">
      <c r="A1310" s="398" t="s">
        <v>11614</v>
      </c>
      <c r="B1310" s="2115" t="s">
        <v>599</v>
      </c>
      <c r="C1310" s="2263">
        <v>7.11</v>
      </c>
      <c r="D1310" s="2120">
        <v>2500</v>
      </c>
      <c r="E1310" s="530">
        <v>301.42</v>
      </c>
      <c r="F1310" s="2104">
        <f t="shared" si="143"/>
        <v>301.42</v>
      </c>
      <c r="G1310" s="2105">
        <f>'Заказ, cкидки и курсы валют'!$J$23*F1310</f>
        <v>3466.3300000000004</v>
      </c>
      <c r="H1310" s="2107">
        <f t="shared" si="144"/>
        <v>8665.83</v>
      </c>
      <c r="I1310" s="2091"/>
    </row>
    <row r="1311" spans="1:9" ht="14.15" customHeight="1">
      <c r="A1311" s="2744" t="s">
        <v>11916</v>
      </c>
      <c r="B1311" s="2115" t="s">
        <v>3153</v>
      </c>
      <c r="C1311" s="2263">
        <v>8</v>
      </c>
      <c r="D1311" s="2120">
        <v>2000</v>
      </c>
      <c r="E1311" s="530">
        <v>269.35000000000002</v>
      </c>
      <c r="F1311" s="2104">
        <f t="shared" si="143"/>
        <v>269.35000000000002</v>
      </c>
      <c r="G1311" s="2105">
        <f>'Заказ, cкидки и курсы валют'!$J$23*F1311</f>
        <v>3097.5250000000001</v>
      </c>
      <c r="H1311" s="2107">
        <f t="shared" si="144"/>
        <v>6195.05</v>
      </c>
      <c r="I1311" s="2091"/>
    </row>
    <row r="1312" spans="1:9" ht="14.15" customHeight="1">
      <c r="A1312" s="2744" t="s">
        <v>11917</v>
      </c>
      <c r="B1312" s="2115" t="s">
        <v>3115</v>
      </c>
      <c r="C1312" s="2263">
        <v>8.5</v>
      </c>
      <c r="D1312" s="2120">
        <v>2000</v>
      </c>
      <c r="E1312" s="530">
        <v>291.67</v>
      </c>
      <c r="F1312" s="2104">
        <f t="shared" si="143"/>
        <v>291.67</v>
      </c>
      <c r="G1312" s="2105">
        <f>'Заказ, cкидки и курсы валют'!$J$23*F1312</f>
        <v>3354.2050000000004</v>
      </c>
      <c r="H1312" s="2107">
        <f t="shared" si="144"/>
        <v>6708.41</v>
      </c>
      <c r="I1312" s="2091"/>
    </row>
    <row r="1313" spans="1:10" ht="14.15" customHeight="1">
      <c r="A1313" s="398" t="s">
        <v>11918</v>
      </c>
      <c r="B1313" s="2115" t="s">
        <v>601</v>
      </c>
      <c r="C1313" s="2263">
        <v>9.6300000000000008</v>
      </c>
      <c r="D1313" s="2120">
        <v>1000</v>
      </c>
      <c r="E1313" s="530">
        <v>364.5</v>
      </c>
      <c r="F1313" s="2104">
        <f t="shared" si="143"/>
        <v>364.5</v>
      </c>
      <c r="G1313" s="2105">
        <f>'Заказ, cкидки и курсы валют'!$J$23*F1313</f>
        <v>4191.75</v>
      </c>
      <c r="H1313" s="2107">
        <f t="shared" si="144"/>
        <v>4191.75</v>
      </c>
      <c r="I1313" s="2091"/>
    </row>
    <row r="1314" spans="1:10" ht="14.15" customHeight="1">
      <c r="A1314" s="398" t="s">
        <v>11919</v>
      </c>
      <c r="B1314" s="2115" t="s">
        <v>602</v>
      </c>
      <c r="C1314" s="2263">
        <v>10.94</v>
      </c>
      <c r="D1314" s="2120">
        <v>1000</v>
      </c>
      <c r="E1314" s="530">
        <v>423.24</v>
      </c>
      <c r="F1314" s="2104">
        <f t="shared" si="143"/>
        <v>423.24</v>
      </c>
      <c r="G1314" s="2105">
        <f>'Заказ, cкидки и курсы валют'!$J$23*F1314</f>
        <v>4867.26</v>
      </c>
      <c r="H1314" s="2107">
        <f t="shared" si="144"/>
        <v>4867.26</v>
      </c>
      <c r="I1314" s="2091"/>
    </row>
    <row r="1315" spans="1:10" ht="14.15" customHeight="1">
      <c r="A1315" s="2744" t="s">
        <v>11920</v>
      </c>
      <c r="B1315" s="2115" t="s">
        <v>2896</v>
      </c>
      <c r="C1315" s="2263">
        <v>12</v>
      </c>
      <c r="D1315" s="2120">
        <v>2000</v>
      </c>
      <c r="E1315" s="530">
        <v>465.78</v>
      </c>
      <c r="F1315" s="2104">
        <f t="shared" si="143"/>
        <v>465.78</v>
      </c>
      <c r="G1315" s="2105">
        <f>'Заказ, cкидки и курсы валют'!$J$23*F1315</f>
        <v>5356.4699999999993</v>
      </c>
      <c r="H1315" s="2107">
        <f t="shared" si="144"/>
        <v>10712.94</v>
      </c>
      <c r="I1315" s="2091"/>
    </row>
    <row r="1316" spans="1:10" ht="14.15" customHeight="1" thickBot="1">
      <c r="A1316" s="2745" t="s">
        <v>11926</v>
      </c>
      <c r="B1316" s="757" t="s">
        <v>8800</v>
      </c>
      <c r="C1316" s="2263">
        <v>13.2</v>
      </c>
      <c r="D1316" s="1767">
        <v>2000</v>
      </c>
      <c r="E1316" s="530">
        <v>511.62</v>
      </c>
      <c r="F1316" s="775">
        <f t="shared" si="143"/>
        <v>511.62</v>
      </c>
      <c r="G1316" s="776">
        <f>'Заказ, cкидки и курсы валют'!$J$23*F1316</f>
        <v>5883.63</v>
      </c>
      <c r="H1316" s="142">
        <f t="shared" si="144"/>
        <v>11767.26</v>
      </c>
      <c r="I1316" s="170"/>
    </row>
    <row r="1317" spans="1:10" ht="14.15" customHeight="1" thickBot="1"/>
    <row r="1318" spans="1:10" ht="14.15" customHeight="1">
      <c r="A1318" s="1934"/>
      <c r="B1318" s="1962"/>
      <c r="C1318" s="1962" t="s">
        <v>10985</v>
      </c>
      <c r="D1318" s="69"/>
      <c r="E1318" s="460"/>
      <c r="F1318" s="461"/>
      <c r="G1318" s="688"/>
      <c r="H1318" s="183"/>
      <c r="I1318" s="68"/>
    </row>
    <row r="1319" spans="1:10" ht="14.15" customHeight="1">
      <c r="A1319" s="1935"/>
      <c r="B1319" s="1475"/>
      <c r="C1319" s="1475" t="s">
        <v>10986</v>
      </c>
      <c r="D1319" s="131"/>
      <c r="E1319" s="462"/>
      <c r="F1319" s="426"/>
      <c r="G1319" s="266"/>
      <c r="H1319" s="177"/>
      <c r="I1319" s="132"/>
    </row>
    <row r="1320" spans="1:10" ht="14.15" customHeight="1">
      <c r="A1320" s="1935"/>
      <c r="B1320" s="1475"/>
      <c r="C1320" s="1475"/>
      <c r="D1320" s="70"/>
      <c r="E1320" s="464"/>
      <c r="F1320" s="465"/>
      <c r="G1320" s="689"/>
      <c r="H1320" s="177"/>
      <c r="I1320" s="132"/>
    </row>
    <row r="1321" spans="1:10" ht="14.15" customHeight="1">
      <c r="A1321" s="1935"/>
      <c r="B1321" s="1475"/>
      <c r="C1321" s="1475"/>
      <c r="D1321" s="70"/>
      <c r="E1321" s="464"/>
      <c r="F1321" s="465"/>
      <c r="G1321" s="689"/>
      <c r="H1321" s="177"/>
      <c r="I1321" s="132"/>
    </row>
    <row r="1322" spans="1:10" ht="17.25" customHeight="1">
      <c r="A1322" s="1935"/>
      <c r="B1322" s="1475"/>
      <c r="C1322" s="1475"/>
      <c r="D1322" s="70"/>
      <c r="E1322" s="464"/>
      <c r="F1322" s="465"/>
      <c r="G1322" s="689"/>
      <c r="H1322" s="177"/>
      <c r="I1322" s="132"/>
    </row>
    <row r="1323" spans="1:10" ht="42.75" customHeight="1" thickBot="1">
      <c r="A1323" s="1918" t="s">
        <v>6697</v>
      </c>
      <c r="B1323" s="1931"/>
      <c r="C1323" s="1931"/>
      <c r="D1323" s="72"/>
      <c r="E1323" s="466"/>
      <c r="F1323" s="467"/>
      <c r="G1323" s="690"/>
      <c r="H1323" s="178"/>
      <c r="I1323" s="137"/>
    </row>
    <row r="1324" spans="1:10" ht="42" customHeight="1">
      <c r="A1324" s="1519" t="s">
        <v>1013</v>
      </c>
      <c r="B1324" s="1520" t="s">
        <v>1014</v>
      </c>
      <c r="C1324" s="2286" t="s">
        <v>665</v>
      </c>
      <c r="D1324" s="158" t="s">
        <v>2923</v>
      </c>
      <c r="E1324" s="914" t="s">
        <v>10276</v>
      </c>
      <c r="F1324" s="469" t="s">
        <v>2578</v>
      </c>
      <c r="G1324" s="693" t="s">
        <v>2427</v>
      </c>
      <c r="H1324" s="264" t="s">
        <v>493</v>
      </c>
      <c r="I1324" s="160" t="s">
        <v>4003</v>
      </c>
    </row>
    <row r="1325" spans="1:10" ht="14.15" customHeight="1" thickBot="1">
      <c r="A1325" s="1519"/>
      <c r="B1325" s="1680"/>
      <c r="C1325" s="2286" t="s">
        <v>3419</v>
      </c>
      <c r="D1325" s="313" t="s">
        <v>2428</v>
      </c>
      <c r="E1325" s="470" t="s">
        <v>264</v>
      </c>
      <c r="F1325" s="475">
        <f>'Заказ, cкидки и курсы валют'!$I$12</f>
        <v>0</v>
      </c>
      <c r="G1325" s="764"/>
      <c r="H1325" s="358"/>
      <c r="I1325" s="252"/>
    </row>
    <row r="1326" spans="1:10" ht="14.15" customHeight="1">
      <c r="A1326" s="915" t="s">
        <v>11927</v>
      </c>
      <c r="B1326" s="958" t="s">
        <v>3158</v>
      </c>
      <c r="C1326" s="2263">
        <v>0.56999999999999995</v>
      </c>
      <c r="D1326" s="1766">
        <v>2500</v>
      </c>
      <c r="E1326" s="1566">
        <f>E1280*1.2</f>
        <v>44.591999999999992</v>
      </c>
      <c r="F1326" s="779">
        <f>ROUND(E1326*(1-$F$11),2)</f>
        <v>44.59</v>
      </c>
      <c r="G1326" s="780">
        <f>'Заказ, cкидки и курсы валют'!$J$23*F1326</f>
        <v>512.78500000000008</v>
      </c>
      <c r="H1326" s="310">
        <f t="shared" ref="H1326:H1331" si="145">ROUND((D1326/1000)*G1326,2)</f>
        <v>1281.96</v>
      </c>
      <c r="I1326" s="263"/>
      <c r="J1326" s="1338">
        <f>ROUND(IF(H1326&lt;'Заказ, cкидки и курсы валют'!$B$39,H1326*0.54*100/(100-'Заказ, cкидки и курсы валют'!$C$39),IF(H1326&lt;'Заказ, cкидки и курсы валют'!$B$40,H1326*0.54*100/(100-'Заказ, cкидки и курсы валют'!$C$40),IF(H1326&lt;'Заказ, cкидки и курсы валют'!$B$41,H1326*0.54*100/(100-'Заказ, cкидки и курсы валют'!$C$41),IF(H1326&lt;'Заказ, cкидки и курсы валют'!$B$42,H1326*0.54*100/(100-'Заказ, cкидки и курсы валют'!$C$42),IF(H1326&lt;'Заказ, cкидки и курсы валют'!$B$43,H1326*0.54*100/(100-'Заказ, cкидки и курсы валют'!$C$43),H1326))))),2)</f>
        <v>1281.96</v>
      </c>
    </row>
    <row r="1327" spans="1:10" ht="14.15" customHeight="1">
      <c r="A1327" s="398" t="s">
        <v>11943</v>
      </c>
      <c r="B1327" s="2115" t="s">
        <v>3159</v>
      </c>
      <c r="C1327" s="2263">
        <v>0.66</v>
      </c>
      <c r="D1327" s="2120">
        <v>2000</v>
      </c>
      <c r="E1327" s="2103">
        <f t="shared" ref="E1327:E1331" si="146">E1281*1.2</f>
        <v>48.743999999999993</v>
      </c>
      <c r="F1327" s="2104">
        <f t="shared" ref="F1327:F1331" si="147">ROUND(E1327*(1-$F$11),2)</f>
        <v>48.74</v>
      </c>
      <c r="G1327" s="2105">
        <f>'Заказ, cкидки и курсы валют'!$J$23*F1327</f>
        <v>560.51</v>
      </c>
      <c r="H1327" s="2107">
        <f t="shared" si="145"/>
        <v>1121.02</v>
      </c>
      <c r="I1327" s="2091"/>
      <c r="J1327" s="1338">
        <f>ROUND(IF(H1327&lt;'Заказ, cкидки и курсы валют'!$B$39,H1327*0.54*100/(100-'Заказ, cкидки и курсы валют'!$C$39),IF(H1327&lt;'Заказ, cкидки и курсы валют'!$B$40,H1327*0.54*100/(100-'Заказ, cкидки и курсы валют'!$C$40),IF(H1327&lt;'Заказ, cкидки и курсы валют'!$B$41,H1327*0.54*100/(100-'Заказ, cкидки и курсы валют'!$C$41),IF(H1327&lt;'Заказ, cкидки и курсы валют'!$B$42,H1327*0.54*100/(100-'Заказ, cкидки и курсы валют'!$C$42),IF(H1327&lt;'Заказ, cкидки и курсы валют'!$B$43,H1327*0.54*100/(100-'Заказ, cкидки и курсы валют'!$C$43),H1327))))),2)</f>
        <v>1121.02</v>
      </c>
    </row>
    <row r="1328" spans="1:10" ht="14.15" customHeight="1">
      <c r="A1328" s="398" t="s">
        <v>11944</v>
      </c>
      <c r="B1328" s="2115" t="s">
        <v>8385</v>
      </c>
      <c r="C1328" s="2263">
        <v>0.94</v>
      </c>
      <c r="D1328" s="2120">
        <v>2000</v>
      </c>
      <c r="E1328" s="2103">
        <f t="shared" si="146"/>
        <v>60.155999999999999</v>
      </c>
      <c r="F1328" s="2104">
        <f t="shared" si="147"/>
        <v>60.16</v>
      </c>
      <c r="G1328" s="2105">
        <f>'Заказ, cкидки и курсы валют'!$J$23*F1328</f>
        <v>691.83999999999992</v>
      </c>
      <c r="H1328" s="2107">
        <f t="shared" si="145"/>
        <v>1383.68</v>
      </c>
      <c r="I1328" s="2091"/>
      <c r="J1328" s="1338">
        <f>ROUND(IF(H1328&lt;'Заказ, cкидки и курсы валют'!$B$39,H1328*0.54*100/(100-'Заказ, cкидки и курсы валют'!$C$39),IF(H1328&lt;'Заказ, cкидки и курсы валют'!$B$40,H1328*0.54*100/(100-'Заказ, cкидки и курсы валют'!$C$40),IF(H1328&lt;'Заказ, cкидки и курсы валют'!$B$41,H1328*0.54*100/(100-'Заказ, cкидки и курсы валют'!$C$41),IF(H1328&lt;'Заказ, cкидки и курсы валют'!$B$42,H1328*0.54*100/(100-'Заказ, cкидки и курсы валют'!$C$42),IF(H1328&lt;'Заказ, cкидки и курсы валют'!$B$43,H1328*0.54*100/(100-'Заказ, cкидки и курсы валют'!$C$43),H1328))))),2)</f>
        <v>1383.68</v>
      </c>
    </row>
    <row r="1329" spans="1:10" ht="14.15" customHeight="1">
      <c r="A1329" s="398" t="s">
        <v>11945</v>
      </c>
      <c r="B1329" s="2115" t="s">
        <v>10992</v>
      </c>
      <c r="C1329" s="2263">
        <v>1.1599999999999999</v>
      </c>
      <c r="D1329" s="2120">
        <v>1500</v>
      </c>
      <c r="E1329" s="2103">
        <f t="shared" si="146"/>
        <v>69.671999999999997</v>
      </c>
      <c r="F1329" s="2104">
        <f t="shared" si="147"/>
        <v>69.67</v>
      </c>
      <c r="G1329" s="2105">
        <f>'Заказ, cкидки и курсы валют'!$J$23*F1329</f>
        <v>801.20500000000004</v>
      </c>
      <c r="H1329" s="2107">
        <f t="shared" si="145"/>
        <v>1201.81</v>
      </c>
      <c r="I1329" s="2091"/>
      <c r="J1329" s="1338">
        <f>ROUND(IF(H1329&lt;'Заказ, cкидки и курсы валют'!$B$39,H1329*0.54*100/(100-'Заказ, cкидки и курсы валют'!$C$39),IF(H1329&lt;'Заказ, cкидки и курсы валют'!$B$40,H1329*0.54*100/(100-'Заказ, cкидки и курсы валют'!$C$40),IF(H1329&lt;'Заказ, cкидки и курсы валют'!$B$41,H1329*0.54*100/(100-'Заказ, cкидки и курсы валют'!$C$41),IF(H1329&lt;'Заказ, cкидки и курсы валют'!$B$42,H1329*0.54*100/(100-'Заказ, cкидки и курсы валют'!$C$42),IF(H1329&lt;'Заказ, cкидки и курсы валют'!$B$43,H1329*0.54*100/(100-'Заказ, cкидки и курсы валют'!$C$43),H1329))))),2)</f>
        <v>1201.81</v>
      </c>
    </row>
    <row r="1330" spans="1:10" ht="14.15" customHeight="1">
      <c r="A1330" s="398" t="s">
        <v>11946</v>
      </c>
      <c r="B1330" s="2115" t="s">
        <v>104</v>
      </c>
      <c r="C1330" s="2263">
        <v>1</v>
      </c>
      <c r="D1330" s="2120">
        <v>2000</v>
      </c>
      <c r="E1330" s="2103">
        <f t="shared" si="146"/>
        <v>59.795999999999992</v>
      </c>
      <c r="F1330" s="2104">
        <f t="shared" si="147"/>
        <v>59.8</v>
      </c>
      <c r="G1330" s="2105">
        <f>'Заказ, cкидки и курсы валют'!$J$23*F1330</f>
        <v>687.69999999999993</v>
      </c>
      <c r="H1330" s="2107">
        <f t="shared" si="145"/>
        <v>1375.4</v>
      </c>
      <c r="I1330" s="2091"/>
      <c r="J1330" s="1338">
        <f>ROUND(IF(H1330&lt;'Заказ, cкидки и курсы валют'!$B$39,H1330*0.54*100/(100-'Заказ, cкидки и курсы валют'!$C$39),IF(H1330&lt;'Заказ, cкидки и курсы валют'!$B$40,H1330*0.54*100/(100-'Заказ, cкидки и курсы валют'!$C$40),IF(H1330&lt;'Заказ, cкидки и курсы валют'!$B$41,H1330*0.54*100/(100-'Заказ, cкидки и курсы валют'!$C$41),IF(H1330&lt;'Заказ, cкидки и курсы валют'!$B$42,H1330*0.54*100/(100-'Заказ, cкидки и курсы валют'!$C$42),IF(H1330&lt;'Заказ, cкидки и курсы валют'!$B$43,H1330*0.54*100/(100-'Заказ, cкидки и курсы валют'!$C$43),H1330))))),2)</f>
        <v>1375.4</v>
      </c>
    </row>
    <row r="1331" spans="1:10" ht="14.15" customHeight="1">
      <c r="A1331" s="398" t="s">
        <v>11947</v>
      </c>
      <c r="B1331" s="2115" t="s">
        <v>3165</v>
      </c>
      <c r="C1331" s="2263">
        <v>1.07</v>
      </c>
      <c r="D1331" s="2120">
        <v>2000</v>
      </c>
      <c r="E1331" s="2103">
        <f t="shared" si="146"/>
        <v>60.059999999999995</v>
      </c>
      <c r="F1331" s="2104">
        <f t="shared" si="147"/>
        <v>60.06</v>
      </c>
      <c r="G1331" s="2105">
        <f>'Заказ, cкидки и курсы валют'!$J$23*F1331</f>
        <v>690.69</v>
      </c>
      <c r="H1331" s="2107">
        <f t="shared" si="145"/>
        <v>1381.38</v>
      </c>
      <c r="I1331" s="2091"/>
      <c r="J1331" s="1338">
        <f>ROUND(IF(H1331&lt;'Заказ, cкидки и курсы валют'!$B$39,H1331*0.54*100/(100-'Заказ, cкидки и курсы валют'!$C$39),IF(H1331&lt;'Заказ, cкидки и курсы валют'!$B$40,H1331*0.54*100/(100-'Заказ, cкидки и курсы валют'!$C$40),IF(H1331&lt;'Заказ, cкидки и курсы валют'!$B$41,H1331*0.54*100/(100-'Заказ, cкидки и курсы валют'!$C$41),IF(H1331&lt;'Заказ, cкидки и курсы валют'!$B$42,H1331*0.54*100/(100-'Заказ, cкидки и курсы валют'!$C$42),IF(H1331&lt;'Заказ, cкидки и курсы валют'!$B$43,H1331*0.54*100/(100-'Заказ, cкидки и курсы валют'!$C$43),H1331))))),2)</f>
        <v>1381.38</v>
      </c>
    </row>
    <row r="1332" spans="1:10" ht="14.15" customHeight="1">
      <c r="A1332" s="398" t="s">
        <v>11571</v>
      </c>
      <c r="B1332" s="2115" t="s">
        <v>76</v>
      </c>
      <c r="C1332" s="2263">
        <v>0.94</v>
      </c>
      <c r="D1332" s="2120">
        <v>2000</v>
      </c>
      <c r="E1332" s="2103">
        <f>E1286*1.2</f>
        <v>63.851999999999997</v>
      </c>
      <c r="F1332" s="2104">
        <f>ROUND(E1332*(1-$F$11),2)</f>
        <v>63.85</v>
      </c>
      <c r="G1332" s="2105">
        <f>'Заказ, cкидки и курсы валют'!$J$23*F1332</f>
        <v>734.27499999999998</v>
      </c>
      <c r="H1332" s="2107">
        <f>ROUND((D1332/1000)*G1332,2)</f>
        <v>1468.55</v>
      </c>
      <c r="I1332" s="2091"/>
      <c r="J1332" s="1338">
        <f>ROUND(IF(H1332&lt;'Заказ, cкидки и курсы валют'!$B$39,H1332*0.54*100/(100-'Заказ, cкидки и курсы валют'!$C$39),IF(H1332&lt;'Заказ, cкидки и курсы валют'!$B$40,H1332*0.54*100/(100-'Заказ, cкидки и курсы валют'!$C$40),IF(H1332&lt;'Заказ, cкидки и курсы валют'!$B$41,H1332*0.54*100/(100-'Заказ, cкидки и курсы валют'!$C$41),IF(H1332&lt;'Заказ, cкидки и курсы валют'!$B$42,H1332*0.54*100/(100-'Заказ, cкидки и курсы валют'!$C$42),IF(H1332&lt;'Заказ, cкидки и курсы валют'!$B$43,H1332*0.54*100/(100-'Заказ, cкидки и курсы валют'!$C$43),H1332))))),2)</f>
        <v>1468.55</v>
      </c>
    </row>
    <row r="1333" spans="1:10" ht="14.15" customHeight="1">
      <c r="A1333" s="398" t="s">
        <v>11928</v>
      </c>
      <c r="B1333" s="2115" t="s">
        <v>136</v>
      </c>
      <c r="C1333" s="2263">
        <v>1.25</v>
      </c>
      <c r="D1333" s="2120">
        <v>1500</v>
      </c>
      <c r="E1333" s="2103">
        <f t="shared" ref="E1333:E1362" si="148">E1287*1.2</f>
        <v>68.74799999999999</v>
      </c>
      <c r="F1333" s="2104">
        <f t="shared" ref="F1333:F1362" si="149">ROUND(E1333*(1-$F$11),2)</f>
        <v>68.75</v>
      </c>
      <c r="G1333" s="2105">
        <f>'Заказ, cкидки и курсы валют'!$J$23*F1333</f>
        <v>790.625</v>
      </c>
      <c r="H1333" s="2107">
        <f t="shared" ref="H1333:H1362" si="150">ROUND((D1333/1000)*G1333,2)</f>
        <v>1185.94</v>
      </c>
      <c r="I1333" s="2091"/>
      <c r="J1333" s="1338">
        <f>ROUND(IF(H1333&lt;'Заказ, cкидки и курсы валют'!$B$39,H1333*0.54*100/(100-'Заказ, cкидки и курсы валют'!$C$39),IF(H1333&lt;'Заказ, cкидки и курсы валют'!$B$40,H1333*0.54*100/(100-'Заказ, cкидки и курсы валют'!$C$40),IF(H1333&lt;'Заказ, cкидки и курсы валют'!$B$41,H1333*0.54*100/(100-'Заказ, cкидки и курсы валют'!$C$41),IF(H1333&lt;'Заказ, cкидки и курсы валют'!$B$42,H1333*0.54*100/(100-'Заказ, cкидки и курсы валют'!$C$42),IF(H1333&lt;'Заказ, cкидки и курсы валют'!$B$43,H1333*0.54*100/(100-'Заказ, cкидки и курсы валют'!$C$43),H1333))))),2)</f>
        <v>1185.94</v>
      </c>
    </row>
    <row r="1334" spans="1:10" ht="14.15" customHeight="1">
      <c r="A1334" s="398" t="s">
        <v>11948</v>
      </c>
      <c r="B1334" s="2115" t="s">
        <v>77</v>
      </c>
      <c r="C1334" s="2263">
        <v>2.1800000000000002</v>
      </c>
      <c r="D1334" s="2120">
        <v>900</v>
      </c>
      <c r="E1334" s="2103">
        <f t="shared" si="148"/>
        <v>105.996</v>
      </c>
      <c r="F1334" s="2104">
        <f t="shared" si="149"/>
        <v>106</v>
      </c>
      <c r="G1334" s="2105">
        <f>'Заказ, cкидки и курсы валют'!$J$23*F1334</f>
        <v>1219</v>
      </c>
      <c r="H1334" s="2107">
        <f t="shared" si="150"/>
        <v>1097.0999999999999</v>
      </c>
      <c r="I1334" s="2091"/>
      <c r="J1334" s="1338">
        <f>ROUND(IF(H1334&lt;'Заказ, cкидки и курсы валют'!$B$39,H1334*0.54*100/(100-'Заказ, cкидки и курсы валют'!$C$39),IF(H1334&lt;'Заказ, cкидки и курсы валют'!$B$40,H1334*0.54*100/(100-'Заказ, cкидки и курсы валют'!$C$40),IF(H1334&lt;'Заказ, cкидки и курсы валют'!$B$41,H1334*0.54*100/(100-'Заказ, cкидки и курсы валют'!$C$41),IF(H1334&lt;'Заказ, cкидки и курсы валют'!$B$42,H1334*0.54*100/(100-'Заказ, cкидки и курсы валют'!$C$42),IF(H1334&lt;'Заказ, cкидки и курсы валют'!$B$43,H1334*0.54*100/(100-'Заказ, cкидки и курсы валют'!$C$43),H1334))))),2)</f>
        <v>1097.0999999999999</v>
      </c>
    </row>
    <row r="1335" spans="1:10" ht="14.15" customHeight="1">
      <c r="A1335" s="398" t="s">
        <v>11572</v>
      </c>
      <c r="B1335" s="2115" t="s">
        <v>123</v>
      </c>
      <c r="C1335" s="2263">
        <v>1.24</v>
      </c>
      <c r="D1335" s="2120">
        <v>1000</v>
      </c>
      <c r="E1335" s="2103">
        <f t="shared" si="148"/>
        <v>72.875999999999991</v>
      </c>
      <c r="F1335" s="2104">
        <f t="shared" si="149"/>
        <v>72.88</v>
      </c>
      <c r="G1335" s="2105">
        <f>'Заказ, cкидки и курсы валют'!$J$23*F1335</f>
        <v>838.11999999999989</v>
      </c>
      <c r="H1335" s="2107">
        <f t="shared" si="150"/>
        <v>838.12</v>
      </c>
      <c r="I1335" s="2091"/>
      <c r="J1335" s="1338">
        <f>ROUND(IF(H1335&lt;'Заказ, cкидки и курсы валют'!$B$39,H1335*0.54*100/(100-'Заказ, cкидки и курсы валют'!$C$39),IF(H1335&lt;'Заказ, cкидки и курсы валют'!$B$40,H1335*0.54*100/(100-'Заказ, cкидки и курсы валют'!$C$40),IF(H1335&lt;'Заказ, cкидки и курсы валют'!$B$41,H1335*0.54*100/(100-'Заказ, cкидки и курсы валют'!$C$41),IF(H1335&lt;'Заказ, cкидки и курсы валют'!$B$42,H1335*0.54*100/(100-'Заказ, cкидки и курсы валют'!$C$42),IF(H1335&lt;'Заказ, cкидки и курсы валют'!$B$43,H1335*0.54*100/(100-'Заказ, cкидки и курсы валют'!$C$43),H1335))))),2)</f>
        <v>905.17</v>
      </c>
    </row>
    <row r="1336" spans="1:10" ht="14.15" customHeight="1">
      <c r="A1336" s="398" t="s">
        <v>11573</v>
      </c>
      <c r="B1336" s="2115" t="s">
        <v>124</v>
      </c>
      <c r="C1336" s="2263">
        <v>1.42</v>
      </c>
      <c r="D1336" s="2120">
        <v>1000</v>
      </c>
      <c r="E1336" s="2103">
        <f t="shared" si="148"/>
        <v>84.048000000000002</v>
      </c>
      <c r="F1336" s="2104">
        <f t="shared" si="149"/>
        <v>84.05</v>
      </c>
      <c r="G1336" s="2105">
        <f>'Заказ, cкидки и курсы валют'!$J$23*F1336</f>
        <v>966.57499999999993</v>
      </c>
      <c r="H1336" s="2107">
        <f t="shared" si="150"/>
        <v>966.58</v>
      </c>
      <c r="I1336" s="2091"/>
      <c r="J1336" s="1338">
        <f>ROUND(IF(H1336&lt;'Заказ, cкидки и курсы валют'!$B$39,H1336*0.54*100/(100-'Заказ, cкидки и курсы валют'!$C$39),IF(H1336&lt;'Заказ, cкидки и курсы валют'!$B$40,H1336*0.54*100/(100-'Заказ, cкидки и курсы валют'!$C$40),IF(H1336&lt;'Заказ, cкидки и курсы валют'!$B$41,H1336*0.54*100/(100-'Заказ, cкидки и курсы валют'!$C$41),IF(H1336&lt;'Заказ, cкидки и курсы валют'!$B$42,H1336*0.54*100/(100-'Заказ, cкидки и курсы валют'!$C$42),IF(H1336&lt;'Заказ, cкидки и курсы валют'!$B$43,H1336*0.54*100/(100-'Заказ, cкидки и курсы валют'!$C$43),H1336))))),2)</f>
        <v>966.58</v>
      </c>
    </row>
    <row r="1337" spans="1:10" ht="14.15" customHeight="1">
      <c r="A1337" s="398" t="s">
        <v>11929</v>
      </c>
      <c r="B1337" s="2115" t="s">
        <v>125</v>
      </c>
      <c r="C1337" s="2263">
        <v>2.11</v>
      </c>
      <c r="D1337" s="2120">
        <v>1000</v>
      </c>
      <c r="E1337" s="2103">
        <f t="shared" si="148"/>
        <v>98.076000000000008</v>
      </c>
      <c r="F1337" s="2104">
        <f t="shared" si="149"/>
        <v>98.08</v>
      </c>
      <c r="G1337" s="2105">
        <f>'Заказ, cкидки и курсы валют'!$J$23*F1337</f>
        <v>1127.92</v>
      </c>
      <c r="H1337" s="2107">
        <f t="shared" si="150"/>
        <v>1127.92</v>
      </c>
      <c r="I1337" s="2091"/>
      <c r="J1337" s="1338">
        <f>ROUND(IF(H1337&lt;'Заказ, cкидки и курсы валют'!$B$39,H1337*0.54*100/(100-'Заказ, cкидки и курсы валют'!$C$39),IF(H1337&lt;'Заказ, cкидки и курсы валют'!$B$40,H1337*0.54*100/(100-'Заказ, cкидки и курсы валют'!$C$40),IF(H1337&lt;'Заказ, cкидки и курсы валют'!$B$41,H1337*0.54*100/(100-'Заказ, cкидки и курсы валют'!$C$41),IF(H1337&lt;'Заказ, cкидки и курсы валют'!$B$42,H1337*0.54*100/(100-'Заказ, cкидки и курсы валют'!$C$42),IF(H1337&lt;'Заказ, cкидки и курсы валют'!$B$43,H1337*0.54*100/(100-'Заказ, cкидки и курсы валют'!$C$43),H1337))))),2)</f>
        <v>1127.92</v>
      </c>
    </row>
    <row r="1338" spans="1:10" ht="14.15" customHeight="1">
      <c r="A1338" s="398" t="s">
        <v>11930</v>
      </c>
      <c r="B1338" s="2115" t="s">
        <v>126</v>
      </c>
      <c r="C1338" s="2263">
        <v>2.5299999999999998</v>
      </c>
      <c r="D1338" s="2120">
        <v>700</v>
      </c>
      <c r="E1338" s="2103">
        <f t="shared" si="148"/>
        <v>113.82</v>
      </c>
      <c r="F1338" s="2104">
        <f t="shared" si="149"/>
        <v>113.82</v>
      </c>
      <c r="G1338" s="2105">
        <f>'Заказ, cкидки и курсы валют'!$J$23*F1338</f>
        <v>1308.9299999999998</v>
      </c>
      <c r="H1338" s="2107">
        <f t="shared" si="150"/>
        <v>916.25</v>
      </c>
      <c r="I1338" s="2091"/>
      <c r="J1338" s="1338">
        <f>ROUND(IF(H1338&lt;'Заказ, cкидки и курсы валют'!$B$39,H1338*0.54*100/(100-'Заказ, cкидки и курсы валют'!$C$39),IF(H1338&lt;'Заказ, cкидки и курсы валют'!$B$40,H1338*0.54*100/(100-'Заказ, cкидки и курсы валют'!$C$40),IF(H1338&lt;'Заказ, cкидки и курсы валют'!$B$41,H1338*0.54*100/(100-'Заказ, cкидки и курсы валют'!$C$41),IF(H1338&lt;'Заказ, cкидки и курсы валют'!$B$42,H1338*0.54*100/(100-'Заказ, cкидки и курсы валют'!$C$42),IF(H1338&lt;'Заказ, cкидки и курсы валют'!$B$43,H1338*0.54*100/(100-'Заказ, cкидки и курсы валют'!$C$43),H1338))))),2)</f>
        <v>989.55</v>
      </c>
    </row>
    <row r="1339" spans="1:10" ht="14.15" customHeight="1">
      <c r="A1339" s="2744" t="s">
        <v>11931</v>
      </c>
      <c r="B1339" s="2115" t="s">
        <v>3765</v>
      </c>
      <c r="C1339" s="2263">
        <v>3.84</v>
      </c>
      <c r="D1339" s="2120">
        <v>500</v>
      </c>
      <c r="E1339" s="2103">
        <f t="shared" si="148"/>
        <v>122.304</v>
      </c>
      <c r="F1339" s="2104">
        <f t="shared" si="149"/>
        <v>122.3</v>
      </c>
      <c r="G1339" s="2105">
        <f>'Заказ, cкидки и курсы валют'!$J$23*F1339</f>
        <v>1406.45</v>
      </c>
      <c r="H1339" s="2107">
        <f t="shared" si="150"/>
        <v>703.23</v>
      </c>
      <c r="I1339" s="2091"/>
      <c r="J1339" s="1338">
        <f>ROUND(IF(H1339&lt;'Заказ, cкидки и курсы валют'!$B$39,H1339*0.54*100/(100-'Заказ, cкидки и курсы валют'!$C$39),IF(H1339&lt;'Заказ, cкидки и курсы валют'!$B$40,H1339*0.54*100/(100-'Заказ, cкидки и курсы валют'!$C$40),IF(H1339&lt;'Заказ, cкидки и курсы валют'!$B$41,H1339*0.54*100/(100-'Заказ, cкидки и курсы валют'!$C$41),IF(H1339&lt;'Заказ, cкидки и курсы валют'!$B$42,H1339*0.54*100/(100-'Заказ, cкидки и курсы валют'!$C$42),IF(H1339&lt;'Заказ, cкидки и курсы валют'!$B$43,H1339*0.54*100/(100-'Заказ, cкидки и курсы валют'!$C$43),H1339))))),2)</f>
        <v>759.49</v>
      </c>
    </row>
    <row r="1340" spans="1:10" ht="14.15" customHeight="1">
      <c r="A1340" s="2744" t="s">
        <v>11932</v>
      </c>
      <c r="B1340" s="2115" t="s">
        <v>8388</v>
      </c>
      <c r="C1340" s="2263">
        <v>4.5</v>
      </c>
      <c r="D1340" s="2120">
        <v>500</v>
      </c>
      <c r="E1340" s="2103">
        <f t="shared" si="148"/>
        <v>140.53199999999998</v>
      </c>
      <c r="F1340" s="2104">
        <f t="shared" si="149"/>
        <v>140.53</v>
      </c>
      <c r="G1340" s="2105">
        <f>'Заказ, cкидки и курсы валют'!$J$23*F1340</f>
        <v>1616.095</v>
      </c>
      <c r="H1340" s="2107">
        <f t="shared" si="150"/>
        <v>808.05</v>
      </c>
      <c r="I1340" s="2091"/>
      <c r="J1340" s="1338">
        <f>ROUND(IF(H1340&lt;'Заказ, cкидки и курсы валют'!$B$39,H1340*0.54*100/(100-'Заказ, cкидки и курсы валют'!$C$39),IF(H1340&lt;'Заказ, cкидки и курсы валют'!$B$40,H1340*0.54*100/(100-'Заказ, cкидки и курсы валют'!$C$40),IF(H1340&lt;'Заказ, cкидки и курсы валют'!$B$41,H1340*0.54*100/(100-'Заказ, cкидки и курсы валют'!$C$41),IF(H1340&lt;'Заказ, cкидки и курсы валют'!$B$42,H1340*0.54*100/(100-'Заказ, cкидки и курсы валют'!$C$42),IF(H1340&lt;'Заказ, cкидки и курсы валют'!$B$43,H1340*0.54*100/(100-'Заказ, cкидки и курсы валют'!$C$43),H1340))))),2)</f>
        <v>872.69</v>
      </c>
    </row>
    <row r="1341" spans="1:10" ht="14.15" customHeight="1">
      <c r="A1341" s="398" t="s">
        <v>11729</v>
      </c>
      <c r="B1341" s="2115" t="s">
        <v>133</v>
      </c>
      <c r="C1341" s="2263">
        <v>3.85</v>
      </c>
      <c r="D1341" s="2120">
        <v>300</v>
      </c>
      <c r="E1341" s="2103">
        <f t="shared" si="148"/>
        <v>210.42</v>
      </c>
      <c r="F1341" s="2104">
        <f t="shared" si="149"/>
        <v>210.42</v>
      </c>
      <c r="G1341" s="2105">
        <f>'Заказ, cкидки и курсы валют'!$J$23*F1341</f>
        <v>2419.83</v>
      </c>
      <c r="H1341" s="2107">
        <f t="shared" si="150"/>
        <v>725.95</v>
      </c>
      <c r="I1341" s="2091"/>
      <c r="J1341" s="1338">
        <f>ROUND(IF(H1341&lt;'Заказ, cкидки и курсы валют'!$B$39,H1341*0.54*100/(100-'Заказ, cкидки и курсы валют'!$C$39),IF(H1341&lt;'Заказ, cкидки и курсы валют'!$B$40,H1341*0.54*100/(100-'Заказ, cкидки и курсы валют'!$C$40),IF(H1341&lt;'Заказ, cкидки и курсы валют'!$B$41,H1341*0.54*100/(100-'Заказ, cкидки и курсы валют'!$C$41),IF(H1341&lt;'Заказ, cкидки и курсы валют'!$B$42,H1341*0.54*100/(100-'Заказ, cкидки и курсы валют'!$C$42),IF(H1341&lt;'Заказ, cкидки и курсы валют'!$B$43,H1341*0.54*100/(100-'Заказ, cкидки и курсы валют'!$C$43),H1341))))),2)</f>
        <v>784.03</v>
      </c>
    </row>
    <row r="1342" spans="1:10" ht="14.15" customHeight="1">
      <c r="A1342" s="398" t="s">
        <v>11933</v>
      </c>
      <c r="B1342" s="2115" t="s">
        <v>3005</v>
      </c>
      <c r="C1342" s="2263">
        <v>2.16</v>
      </c>
      <c r="D1342" s="2120">
        <v>800</v>
      </c>
      <c r="E1342" s="2103">
        <f t="shared" si="148"/>
        <v>103.32</v>
      </c>
      <c r="F1342" s="2104">
        <f t="shared" si="149"/>
        <v>103.32</v>
      </c>
      <c r="G1342" s="2105">
        <f>'Заказ, cкидки и курсы валют'!$J$23*F1342</f>
        <v>1188.1799999999998</v>
      </c>
      <c r="H1342" s="2107">
        <f t="shared" si="150"/>
        <v>950.54</v>
      </c>
      <c r="I1342" s="2091"/>
      <c r="J1342" s="1338">
        <f>ROUND(IF(H1342&lt;'Заказ, cкидки и курсы валют'!$B$39,H1342*0.54*100/(100-'Заказ, cкидки и курсы валют'!$C$39),IF(H1342&lt;'Заказ, cкидки и курсы валют'!$B$40,H1342*0.54*100/(100-'Заказ, cкидки и курсы валют'!$C$40),IF(H1342&lt;'Заказ, cкидки и курсы валют'!$B$41,H1342*0.54*100/(100-'Заказ, cкидки и курсы валют'!$C$41),IF(H1342&lt;'Заказ, cкидки и курсы валют'!$B$42,H1342*0.54*100/(100-'Заказ, cкидки и курсы валют'!$C$42),IF(H1342&lt;'Заказ, cкидки и курсы валют'!$B$43,H1342*0.54*100/(100-'Заказ, cкидки и курсы валют'!$C$43),H1342))))),2)</f>
        <v>950.54</v>
      </c>
    </row>
    <row r="1343" spans="1:10" ht="14.15" customHeight="1">
      <c r="A1343" s="398" t="s">
        <v>11934</v>
      </c>
      <c r="B1343" s="2115" t="s">
        <v>3421</v>
      </c>
      <c r="C1343" s="2263">
        <v>3.44</v>
      </c>
      <c r="D1343" s="2120">
        <v>500</v>
      </c>
      <c r="E1343" s="2103">
        <f t="shared" si="148"/>
        <v>161.68800000000002</v>
      </c>
      <c r="F1343" s="2104">
        <f t="shared" si="149"/>
        <v>161.69</v>
      </c>
      <c r="G1343" s="2105">
        <f>'Заказ, cкидки и курсы валют'!$J$23*F1343</f>
        <v>1859.4349999999999</v>
      </c>
      <c r="H1343" s="2107">
        <f t="shared" si="150"/>
        <v>929.72</v>
      </c>
      <c r="I1343" s="2091"/>
      <c r="J1343" s="1338">
        <f>ROUND(IF(H1343&lt;'Заказ, cкидки и курсы валют'!$B$39,H1343*0.54*100/(100-'Заказ, cкидки и курсы валют'!$C$39),IF(H1343&lt;'Заказ, cкидки и курсы валют'!$B$40,H1343*0.54*100/(100-'Заказ, cкидки и курсы валют'!$C$40),IF(H1343&lt;'Заказ, cкидки и курсы валют'!$B$41,H1343*0.54*100/(100-'Заказ, cкидки и курсы валют'!$C$41),IF(H1343&lt;'Заказ, cкидки и курсы валют'!$B$42,H1343*0.54*100/(100-'Заказ, cкидки и курсы валют'!$C$42),IF(H1343&lt;'Заказ, cкидки и курсы валют'!$B$43,H1343*0.54*100/(100-'Заказ, cкидки и курсы валют'!$C$43),H1343))))),2)</f>
        <v>929.72</v>
      </c>
    </row>
    <row r="1344" spans="1:10" ht="14.15" customHeight="1">
      <c r="A1344" s="398" t="s">
        <v>11935</v>
      </c>
      <c r="B1344" s="2115" t="s">
        <v>1350</v>
      </c>
      <c r="C1344" s="2263">
        <v>3.84</v>
      </c>
      <c r="D1344" s="2120">
        <v>400</v>
      </c>
      <c r="E1344" s="2103">
        <f t="shared" si="148"/>
        <v>182.71199999999999</v>
      </c>
      <c r="F1344" s="2104">
        <f t="shared" si="149"/>
        <v>182.71</v>
      </c>
      <c r="G1344" s="2105">
        <f>'Заказ, cкидки и курсы валют'!$J$23*F1344</f>
        <v>2101.165</v>
      </c>
      <c r="H1344" s="2107">
        <f t="shared" si="150"/>
        <v>840.47</v>
      </c>
      <c r="I1344" s="2091"/>
      <c r="J1344" s="1338">
        <f>ROUND(IF(H1344&lt;'Заказ, cкидки и курсы валют'!$B$39,H1344*0.54*100/(100-'Заказ, cкидки и курсы валют'!$C$39),IF(H1344&lt;'Заказ, cкидки и курсы валют'!$B$40,H1344*0.54*100/(100-'Заказ, cкидки и курсы валют'!$C$40),IF(H1344&lt;'Заказ, cкидки и курсы валют'!$B$41,H1344*0.54*100/(100-'Заказ, cкидки и курсы валют'!$C$41),IF(H1344&lt;'Заказ, cкидки и курсы валют'!$B$42,H1344*0.54*100/(100-'Заказ, cкидки и курсы валют'!$C$42),IF(H1344&lt;'Заказ, cкидки и курсы валют'!$B$43,H1344*0.54*100/(100-'Заказ, cкидки и курсы валют'!$C$43),H1344))))),2)</f>
        <v>907.71</v>
      </c>
    </row>
    <row r="1345" spans="1:10" ht="14.15" customHeight="1">
      <c r="A1345" s="2744" t="s">
        <v>11936</v>
      </c>
      <c r="B1345" s="2115" t="s">
        <v>2439</v>
      </c>
      <c r="C1345" s="2263">
        <v>4.5</v>
      </c>
      <c r="D1345" s="2120">
        <v>500</v>
      </c>
      <c r="E1345" s="2103">
        <f t="shared" si="148"/>
        <v>192.27599999999998</v>
      </c>
      <c r="F1345" s="2104">
        <f t="shared" si="149"/>
        <v>192.28</v>
      </c>
      <c r="G1345" s="2105">
        <f>'Заказ, cкидки и курсы валют'!$J$23*F1345</f>
        <v>2211.2199999999998</v>
      </c>
      <c r="H1345" s="2107">
        <f t="shared" si="150"/>
        <v>1105.6099999999999</v>
      </c>
      <c r="I1345" s="2091"/>
      <c r="J1345" s="1338">
        <f>ROUND(IF(H1345&lt;'Заказ, cкидки и курсы валют'!$B$39,H1345*0.54*100/(100-'Заказ, cкидки и курсы валют'!$C$39),IF(H1345&lt;'Заказ, cкидки и курсы валют'!$B$40,H1345*0.54*100/(100-'Заказ, cкидки и курсы валют'!$C$40),IF(H1345&lt;'Заказ, cкидки и курсы валют'!$B$41,H1345*0.54*100/(100-'Заказ, cкидки и курсы валют'!$C$41),IF(H1345&lt;'Заказ, cкидки и курсы валют'!$B$42,H1345*0.54*100/(100-'Заказ, cкидки и курсы валют'!$C$42),IF(H1345&lt;'Заказ, cкидки и курсы валют'!$B$43,H1345*0.54*100/(100-'Заказ, cкидки и курсы валют'!$C$43),H1345))))),2)</f>
        <v>1105.6099999999999</v>
      </c>
    </row>
    <row r="1346" spans="1:10" ht="14.15" customHeight="1">
      <c r="A1346" s="398" t="s">
        <v>11937</v>
      </c>
      <c r="B1346" s="2115" t="s">
        <v>1353</v>
      </c>
      <c r="C1346" s="2263">
        <v>5.54</v>
      </c>
      <c r="D1346" s="2120">
        <v>200</v>
      </c>
      <c r="E1346" s="2103">
        <f t="shared" si="148"/>
        <v>267.084</v>
      </c>
      <c r="F1346" s="2104">
        <f t="shared" si="149"/>
        <v>267.08</v>
      </c>
      <c r="G1346" s="2105">
        <f>'Заказ, cкидки и курсы валют'!$J$23*F1346</f>
        <v>3071.4199999999996</v>
      </c>
      <c r="H1346" s="2107">
        <f t="shared" si="150"/>
        <v>614.28</v>
      </c>
      <c r="I1346" s="2091"/>
      <c r="J1346" s="1338">
        <f>ROUND(IF(H1346&lt;'Заказ, cкидки и курсы валют'!$B$39,H1346*0.54*100/(100-'Заказ, cкидки и курсы валют'!$C$39),IF(H1346&lt;'Заказ, cкидки и курсы валют'!$B$40,H1346*0.54*100/(100-'Заказ, cкидки и курсы валют'!$C$40),IF(H1346&lt;'Заказ, cкидки и курсы валют'!$B$41,H1346*0.54*100/(100-'Заказ, cкидки и курсы валют'!$C$41),IF(H1346&lt;'Заказ, cкидки и курсы валют'!$B$42,H1346*0.54*100/(100-'Заказ, cкидки и курсы валют'!$C$42),IF(H1346&lt;'Заказ, cкидки и курсы валют'!$B$43,H1346*0.54*100/(100-'Заказ, cкидки и курсы валют'!$C$43),H1346))))),2)</f>
        <v>663.42</v>
      </c>
    </row>
    <row r="1347" spans="1:10" ht="14.15" customHeight="1">
      <c r="A1347" s="398" t="s">
        <v>11574</v>
      </c>
      <c r="B1347" s="2115" t="s">
        <v>1352</v>
      </c>
      <c r="C1347" s="2263">
        <v>6.19</v>
      </c>
      <c r="D1347" s="2120">
        <v>200</v>
      </c>
      <c r="E1347" s="2103">
        <f t="shared" si="148"/>
        <v>297.87599999999998</v>
      </c>
      <c r="F1347" s="2104">
        <f t="shared" si="149"/>
        <v>297.88</v>
      </c>
      <c r="G1347" s="2105">
        <f>'Заказ, cкидки и курсы валют'!$J$23*F1347</f>
        <v>3425.62</v>
      </c>
      <c r="H1347" s="2107">
        <f t="shared" si="150"/>
        <v>685.12</v>
      </c>
      <c r="I1347" s="2091"/>
      <c r="J1347" s="1338">
        <f>ROUND(IF(H1347&lt;'Заказ, cкидки и курсы валют'!$B$39,H1347*0.54*100/(100-'Заказ, cкидки и курсы валют'!$C$39),IF(H1347&lt;'Заказ, cкидки и курсы валют'!$B$40,H1347*0.54*100/(100-'Заказ, cкидки и курсы валют'!$C$40),IF(H1347&lt;'Заказ, cкидки и курсы валют'!$B$41,H1347*0.54*100/(100-'Заказ, cкидки и курсы валют'!$C$41),IF(H1347&lt;'Заказ, cкидки и курсы валют'!$B$42,H1347*0.54*100/(100-'Заказ, cкидки и курсы валют'!$C$42),IF(H1347&lt;'Заказ, cкидки и курсы валют'!$B$43,H1347*0.54*100/(100-'Заказ, cкидки и курсы валют'!$C$43),H1347))))),2)</f>
        <v>739.93</v>
      </c>
    </row>
    <row r="1348" spans="1:10" ht="14.15" customHeight="1">
      <c r="A1348" s="2744" t="s">
        <v>11938</v>
      </c>
      <c r="B1348" s="2115" t="s">
        <v>1354</v>
      </c>
      <c r="C1348" s="2263">
        <v>7.5</v>
      </c>
      <c r="D1348" s="2120">
        <v>200</v>
      </c>
      <c r="E1348" s="2103">
        <f t="shared" si="148"/>
        <v>322.476</v>
      </c>
      <c r="F1348" s="2104">
        <f t="shared" si="149"/>
        <v>322.48</v>
      </c>
      <c r="G1348" s="2105">
        <f>'Заказ, cкидки и курсы валют'!$J$23*F1348</f>
        <v>3708.5200000000004</v>
      </c>
      <c r="H1348" s="2107">
        <f t="shared" si="150"/>
        <v>741.7</v>
      </c>
      <c r="I1348" s="2091"/>
      <c r="J1348" s="1338">
        <f>ROUND(IF(H1348&lt;'Заказ, cкидки и курсы валют'!$B$39,H1348*0.54*100/(100-'Заказ, cкидки и курсы валют'!$C$39),IF(H1348&lt;'Заказ, cкидки и курсы валют'!$B$40,H1348*0.54*100/(100-'Заказ, cкидки и курсы валют'!$C$40),IF(H1348&lt;'Заказ, cкидки и курсы валют'!$B$41,H1348*0.54*100/(100-'Заказ, cкидки и курсы валют'!$C$41),IF(H1348&lt;'Заказ, cкидки и курсы валют'!$B$42,H1348*0.54*100/(100-'Заказ, cкидки и курсы валют'!$C$42),IF(H1348&lt;'Заказ, cкидки и курсы валют'!$B$43,H1348*0.54*100/(100-'Заказ, cкидки и курсы валют'!$C$43),H1348))))),2)</f>
        <v>801.04</v>
      </c>
    </row>
    <row r="1349" spans="1:10" ht="14.15" customHeight="1">
      <c r="A1349" s="398" t="s">
        <v>11939</v>
      </c>
      <c r="B1349" s="2115" t="s">
        <v>656</v>
      </c>
      <c r="C1349" s="2263">
        <v>2.76</v>
      </c>
      <c r="D1349" s="2120">
        <v>600</v>
      </c>
      <c r="E1349" s="2103">
        <f t="shared" si="148"/>
        <v>133.392</v>
      </c>
      <c r="F1349" s="2104">
        <f t="shared" si="149"/>
        <v>133.38999999999999</v>
      </c>
      <c r="G1349" s="2105">
        <f>'Заказ, cкидки и курсы валют'!$J$23*F1349</f>
        <v>1533.9849999999999</v>
      </c>
      <c r="H1349" s="2107">
        <f t="shared" si="150"/>
        <v>920.39</v>
      </c>
      <c r="I1349" s="2091"/>
      <c r="J1349" s="1338">
        <f>ROUND(IF(H1349&lt;'Заказ, cкидки и курсы валют'!$B$39,H1349*0.54*100/(100-'Заказ, cкидки и курсы валют'!$C$39),IF(H1349&lt;'Заказ, cкидки и курсы валют'!$B$40,H1349*0.54*100/(100-'Заказ, cкидки и курсы валют'!$C$40),IF(H1349&lt;'Заказ, cкидки и курсы валют'!$B$41,H1349*0.54*100/(100-'Заказ, cкидки и курсы валют'!$C$41),IF(H1349&lt;'Заказ, cкидки и курсы валют'!$B$42,H1349*0.54*100/(100-'Заказ, cкидки и курсы валют'!$C$42),IF(H1349&lt;'Заказ, cкидки и курсы валют'!$B$43,H1349*0.54*100/(100-'Заказ, cкидки и курсы валют'!$C$43),H1349))))),2)</f>
        <v>994.02</v>
      </c>
    </row>
    <row r="1350" spans="1:10" ht="14.15" customHeight="1">
      <c r="A1350" s="398" t="s">
        <v>12312</v>
      </c>
      <c r="B1350" s="2115" t="s">
        <v>1355</v>
      </c>
      <c r="C1350" s="2263">
        <v>3.06</v>
      </c>
      <c r="D1350" s="2120">
        <v>500</v>
      </c>
      <c r="E1350" s="2103">
        <f t="shared" si="148"/>
        <v>145.16399999999999</v>
      </c>
      <c r="F1350" s="2104">
        <f t="shared" si="149"/>
        <v>145.16</v>
      </c>
      <c r="G1350" s="2105">
        <f>'Заказ, cкидки и курсы валют'!$J$23*F1350</f>
        <v>1669.34</v>
      </c>
      <c r="H1350" s="2107">
        <f t="shared" si="150"/>
        <v>834.67</v>
      </c>
      <c r="I1350" s="2091"/>
      <c r="J1350" s="1338">
        <f>ROUND(IF(H1350&lt;'Заказ, cкидки и курсы валют'!$B$39,H1350*0.54*100/(100-'Заказ, cкидки и курсы валют'!$C$39),IF(H1350&lt;'Заказ, cкидки и курсы валют'!$B$40,H1350*0.54*100/(100-'Заказ, cкидки и курсы валют'!$C$40),IF(H1350&lt;'Заказ, cкидки и курсы валют'!$B$41,H1350*0.54*100/(100-'Заказ, cкидки и курсы валют'!$C$41),IF(H1350&lt;'Заказ, cкидки и курсы валют'!$B$42,H1350*0.54*100/(100-'Заказ, cкидки и курсы валют'!$C$42),IF(H1350&lt;'Заказ, cкидки и курсы валют'!$B$43,H1350*0.54*100/(100-'Заказ, cкидки и курсы валют'!$C$43),H1350))))),2)</f>
        <v>901.44</v>
      </c>
    </row>
    <row r="1351" spans="1:10" ht="14.15" customHeight="1">
      <c r="A1351" s="398" t="s">
        <v>12313</v>
      </c>
      <c r="B1351" s="2115" t="s">
        <v>1356</v>
      </c>
      <c r="C1351" s="2263">
        <v>3.65</v>
      </c>
      <c r="D1351" s="2120">
        <v>400</v>
      </c>
      <c r="E1351" s="2103">
        <f t="shared" si="148"/>
        <v>171.744</v>
      </c>
      <c r="F1351" s="2104">
        <f t="shared" si="149"/>
        <v>171.74</v>
      </c>
      <c r="G1351" s="2105">
        <f>'Заказ, cкидки и курсы валют'!$J$23*F1351</f>
        <v>1975.0100000000002</v>
      </c>
      <c r="H1351" s="2107">
        <f t="shared" si="150"/>
        <v>790</v>
      </c>
      <c r="I1351" s="2091"/>
      <c r="J1351" s="1338">
        <f>ROUND(IF(H1351&lt;'Заказ, cкидки и курсы валют'!$B$39,H1351*0.54*100/(100-'Заказ, cкидки и курсы валют'!$C$39),IF(H1351&lt;'Заказ, cкидки и курсы валют'!$B$40,H1351*0.54*100/(100-'Заказ, cкидки и курсы валют'!$C$40),IF(H1351&lt;'Заказ, cкидки и курсы валют'!$B$41,H1351*0.54*100/(100-'Заказ, cкидки и курсы валют'!$C$41),IF(H1351&lt;'Заказ, cкидки и курсы валют'!$B$42,H1351*0.54*100/(100-'Заказ, cкидки и курсы валют'!$C$42),IF(H1351&lt;'Заказ, cкидки и курсы валют'!$B$43,H1351*0.54*100/(100-'Заказ, cкидки и курсы валют'!$C$43),H1351))))),2)</f>
        <v>853.2</v>
      </c>
    </row>
    <row r="1352" spans="1:10" ht="14.15" customHeight="1">
      <c r="A1352" s="398" t="s">
        <v>12314</v>
      </c>
      <c r="B1352" s="2115" t="s">
        <v>591</v>
      </c>
      <c r="C1352" s="2263">
        <v>4.34</v>
      </c>
      <c r="D1352" s="2120">
        <v>400</v>
      </c>
      <c r="E1352" s="2103">
        <f t="shared" si="148"/>
        <v>204.25200000000001</v>
      </c>
      <c r="F1352" s="2104">
        <f t="shared" si="149"/>
        <v>204.25</v>
      </c>
      <c r="G1352" s="2105">
        <f>'Заказ, cкидки и курсы валют'!$J$23*F1352</f>
        <v>2348.875</v>
      </c>
      <c r="H1352" s="2107">
        <f t="shared" si="150"/>
        <v>939.55</v>
      </c>
      <c r="I1352" s="2091"/>
      <c r="J1352" s="1338">
        <f>ROUND(IF(H1352&lt;'Заказ, cкидки и курсы валют'!$B$39,H1352*0.54*100/(100-'Заказ, cкидки и курсы валют'!$C$39),IF(H1352&lt;'Заказ, cкидки и курсы валют'!$B$40,H1352*0.54*100/(100-'Заказ, cкидки и курсы валют'!$C$40),IF(H1352&lt;'Заказ, cкидки и курсы валют'!$B$41,H1352*0.54*100/(100-'Заказ, cкидки и курсы валют'!$C$41),IF(H1352&lt;'Заказ, cкидки и курсы валют'!$B$42,H1352*0.54*100/(100-'Заказ, cкидки и курсы валют'!$C$42),IF(H1352&lt;'Заказ, cкидки и курсы валют'!$B$43,H1352*0.54*100/(100-'Заказ, cкидки и курсы валют'!$C$43),H1352))))),2)</f>
        <v>939.55</v>
      </c>
    </row>
    <row r="1353" spans="1:10" ht="14.15" customHeight="1">
      <c r="A1353" s="2744" t="s">
        <v>12315</v>
      </c>
      <c r="B1353" s="2115" t="s">
        <v>3151</v>
      </c>
      <c r="C1353" s="2263">
        <v>6</v>
      </c>
      <c r="D1353" s="2120">
        <v>250</v>
      </c>
      <c r="E1353" s="2103">
        <f t="shared" si="148"/>
        <v>301.26</v>
      </c>
      <c r="F1353" s="2104">
        <f t="shared" si="149"/>
        <v>301.26</v>
      </c>
      <c r="G1353" s="2105">
        <f>'Заказ, cкидки и курсы валют'!$J$23*F1353</f>
        <v>3464.49</v>
      </c>
      <c r="H1353" s="2107">
        <f t="shared" si="150"/>
        <v>866.12</v>
      </c>
      <c r="I1353" s="2091"/>
      <c r="J1353" s="1338">
        <f>ROUND(IF(H1353&lt;'Заказ, cкидки и курсы валют'!$B$39,H1353*0.54*100/(100-'Заказ, cкидки и курсы валют'!$C$39),IF(H1353&lt;'Заказ, cкидки и курсы валют'!$B$40,H1353*0.54*100/(100-'Заказ, cкидки и курсы валют'!$C$40),IF(H1353&lt;'Заказ, cкидки и курсы валют'!$B$41,H1353*0.54*100/(100-'Заказ, cкидки и курсы валют'!$C$41),IF(H1353&lt;'Заказ, cкидки и курсы валют'!$B$42,H1353*0.54*100/(100-'Заказ, cкидки и курсы валют'!$C$42),IF(H1353&lt;'Заказ, cкидки и курсы валют'!$B$43,H1353*0.54*100/(100-'Заказ, cкидки и курсы валют'!$C$43),H1353))))),2)</f>
        <v>935.41</v>
      </c>
    </row>
    <row r="1354" spans="1:10" ht="14.15" customHeight="1">
      <c r="A1354" s="398" t="s">
        <v>12316</v>
      </c>
      <c r="B1354" s="2115" t="s">
        <v>596</v>
      </c>
      <c r="C1354" s="2263">
        <v>4.18</v>
      </c>
      <c r="D1354" s="2120">
        <v>400</v>
      </c>
      <c r="E1354" s="2103">
        <f t="shared" si="148"/>
        <v>196.47599999999997</v>
      </c>
      <c r="F1354" s="2104">
        <f t="shared" si="149"/>
        <v>196.48</v>
      </c>
      <c r="G1354" s="2105">
        <f>'Заказ, cкидки и курсы валют'!$J$23*F1354</f>
        <v>2259.52</v>
      </c>
      <c r="H1354" s="2107">
        <f t="shared" si="150"/>
        <v>903.81</v>
      </c>
      <c r="I1354" s="2091"/>
      <c r="J1354" s="1338">
        <f>ROUND(IF(H1354&lt;'Заказ, cкидки и курсы валют'!$B$39,H1354*0.54*100/(100-'Заказ, cкидки и курсы валют'!$C$39),IF(H1354&lt;'Заказ, cкидки и курсы валют'!$B$40,H1354*0.54*100/(100-'Заказ, cкидки и курсы валют'!$C$40),IF(H1354&lt;'Заказ, cкидки и курсы валют'!$B$41,H1354*0.54*100/(100-'Заказ, cкидки и курсы валют'!$C$41),IF(H1354&lt;'Заказ, cкидки и курсы валют'!$B$42,H1354*0.54*100/(100-'Заказ, cкидки и курсы валют'!$C$42),IF(H1354&lt;'Заказ, cкидки и курсы валют'!$B$43,H1354*0.54*100/(100-'Заказ, cкидки и курсы валют'!$C$43),H1354))))),2)</f>
        <v>976.11</v>
      </c>
    </row>
    <row r="1355" spans="1:10" ht="14.15" customHeight="1">
      <c r="A1355" s="398" t="s">
        <v>12317</v>
      </c>
      <c r="B1355" s="2115" t="s">
        <v>597</v>
      </c>
      <c r="C1355" s="2263">
        <v>4.96</v>
      </c>
      <c r="D1355" s="2120">
        <v>350</v>
      </c>
      <c r="E1355" s="2103">
        <f t="shared" si="148"/>
        <v>233.29199999999997</v>
      </c>
      <c r="F1355" s="2104">
        <f t="shared" si="149"/>
        <v>233.29</v>
      </c>
      <c r="G1355" s="2105">
        <f>'Заказ, cкидки и курсы валют'!$J$23*F1355</f>
        <v>2682.835</v>
      </c>
      <c r="H1355" s="2107">
        <f t="shared" si="150"/>
        <v>938.99</v>
      </c>
      <c r="I1355" s="2091"/>
      <c r="J1355" s="1338">
        <f>ROUND(IF(H1355&lt;'Заказ, cкидки и курсы валют'!$B$39,H1355*0.54*100/(100-'Заказ, cкидки и курсы валют'!$C$39),IF(H1355&lt;'Заказ, cкидки и курсы валют'!$B$40,H1355*0.54*100/(100-'Заказ, cкидки и курсы валют'!$C$40),IF(H1355&lt;'Заказ, cкидки и курсы валют'!$B$41,H1355*0.54*100/(100-'Заказ, cкидки и курсы валют'!$C$41),IF(H1355&lt;'Заказ, cкидки и курсы валют'!$B$42,H1355*0.54*100/(100-'Заказ, cкидки и курсы валют'!$C$42),IF(H1355&lt;'Заказ, cкидки и курсы валют'!$B$43,H1355*0.54*100/(100-'Заказ, cкидки и курсы валют'!$C$43),H1355))))),2)</f>
        <v>938.99</v>
      </c>
    </row>
    <row r="1356" spans="1:10" ht="14.15" customHeight="1">
      <c r="A1356" s="398" t="s">
        <v>11615</v>
      </c>
      <c r="B1356" s="2115" t="s">
        <v>599</v>
      </c>
      <c r="C1356" s="2263">
        <v>7.11</v>
      </c>
      <c r="D1356" s="2120">
        <v>250</v>
      </c>
      <c r="E1356" s="2103">
        <f t="shared" si="148"/>
        <v>361.70400000000001</v>
      </c>
      <c r="F1356" s="2104">
        <f t="shared" si="149"/>
        <v>361.7</v>
      </c>
      <c r="G1356" s="2105">
        <f>'Заказ, cкидки и курсы валют'!$J$23*F1356</f>
        <v>4159.55</v>
      </c>
      <c r="H1356" s="2107">
        <f t="shared" si="150"/>
        <v>1039.8900000000001</v>
      </c>
      <c r="I1356" s="2091"/>
      <c r="J1356" s="1338">
        <f>ROUND(IF(H1356&lt;'Заказ, cкидки и курсы валют'!$B$39,H1356*0.54*100/(100-'Заказ, cкидки и курсы валют'!$C$39),IF(H1356&lt;'Заказ, cкидки и курсы валют'!$B$40,H1356*0.54*100/(100-'Заказ, cкидки и курсы валют'!$C$40),IF(H1356&lt;'Заказ, cкидки и курсы валют'!$B$41,H1356*0.54*100/(100-'Заказ, cкидки и курсы валют'!$C$41),IF(H1356&lt;'Заказ, cкидки и курсы валют'!$B$42,H1356*0.54*100/(100-'Заказ, cкидки и курсы валют'!$C$42),IF(H1356&lt;'Заказ, cкидки и курсы валют'!$B$43,H1356*0.54*100/(100-'Заказ, cкидки и курсы валют'!$C$43),H1356))))),2)</f>
        <v>1039.8900000000001</v>
      </c>
    </row>
    <row r="1357" spans="1:10" ht="14.15" customHeight="1">
      <c r="A1357" s="2744" t="s">
        <v>11940</v>
      </c>
      <c r="B1357" s="2115" t="s">
        <v>3153</v>
      </c>
      <c r="C1357" s="2263">
        <v>8</v>
      </c>
      <c r="D1357" s="2120">
        <v>200</v>
      </c>
      <c r="E1357" s="2103">
        <f t="shared" si="148"/>
        <v>323.22000000000003</v>
      </c>
      <c r="F1357" s="2104">
        <f t="shared" si="149"/>
        <v>323.22000000000003</v>
      </c>
      <c r="G1357" s="2105">
        <f>'Заказ, cкидки и курсы валют'!$J$23*F1357</f>
        <v>3717.03</v>
      </c>
      <c r="H1357" s="2107">
        <f t="shared" si="150"/>
        <v>743.41</v>
      </c>
      <c r="I1357" s="2091"/>
      <c r="J1357" s="1338">
        <f>ROUND(IF(H1357&lt;'Заказ, cкидки и курсы валют'!$B$39,H1357*0.54*100/(100-'Заказ, cкидки и курсы валют'!$C$39),IF(H1357&lt;'Заказ, cкидки и курсы валют'!$B$40,H1357*0.54*100/(100-'Заказ, cкидки и курсы валют'!$C$40),IF(H1357&lt;'Заказ, cкидки и курсы валют'!$B$41,H1357*0.54*100/(100-'Заказ, cкидки и курсы валют'!$C$41),IF(H1357&lt;'Заказ, cкидки и курсы валют'!$B$42,H1357*0.54*100/(100-'Заказ, cкидки и курсы валют'!$C$42),IF(H1357&lt;'Заказ, cкидки и курсы валют'!$B$43,H1357*0.54*100/(100-'Заказ, cкидки и курсы валют'!$C$43),H1357))))),2)</f>
        <v>802.88</v>
      </c>
    </row>
    <row r="1358" spans="1:10" ht="14.15" customHeight="1">
      <c r="A1358" s="2744" t="s">
        <v>11941</v>
      </c>
      <c r="B1358" s="2115" t="s">
        <v>3115</v>
      </c>
      <c r="C1358" s="2263">
        <v>8.5</v>
      </c>
      <c r="D1358" s="2120">
        <v>200</v>
      </c>
      <c r="E1358" s="2103">
        <f t="shared" si="148"/>
        <v>350.00400000000002</v>
      </c>
      <c r="F1358" s="2104">
        <f t="shared" si="149"/>
        <v>350</v>
      </c>
      <c r="G1358" s="2105">
        <f>'Заказ, cкидки и курсы валют'!$J$23*F1358</f>
        <v>4025</v>
      </c>
      <c r="H1358" s="2107">
        <f t="shared" si="150"/>
        <v>805</v>
      </c>
      <c r="I1358" s="2091"/>
      <c r="J1358" s="1338">
        <f>ROUND(IF(H1358&lt;'Заказ, cкидки и курсы валют'!$B$39,H1358*0.54*100/(100-'Заказ, cкидки и курсы валют'!$C$39),IF(H1358&lt;'Заказ, cкидки и курсы валют'!$B$40,H1358*0.54*100/(100-'Заказ, cкидки и курсы валют'!$C$40),IF(H1358&lt;'Заказ, cкидки и курсы валют'!$B$41,H1358*0.54*100/(100-'Заказ, cкидки и курсы валют'!$C$41),IF(H1358&lt;'Заказ, cкидки и курсы валют'!$B$42,H1358*0.54*100/(100-'Заказ, cкидки и курсы валют'!$C$42),IF(H1358&lt;'Заказ, cкидки и курсы валют'!$B$43,H1358*0.54*100/(100-'Заказ, cкидки и курсы валют'!$C$43),H1358))))),2)</f>
        <v>869.4</v>
      </c>
    </row>
    <row r="1359" spans="1:10" ht="14.15" customHeight="1">
      <c r="A1359" s="398" t="s">
        <v>11942</v>
      </c>
      <c r="B1359" s="2115" t="s">
        <v>601</v>
      </c>
      <c r="C1359" s="2263">
        <v>9.6300000000000008</v>
      </c>
      <c r="D1359" s="2120">
        <v>100</v>
      </c>
      <c r="E1359" s="2103">
        <f t="shared" si="148"/>
        <v>437.4</v>
      </c>
      <c r="F1359" s="2104">
        <f t="shared" si="149"/>
        <v>437.4</v>
      </c>
      <c r="G1359" s="2105">
        <f>'Заказ, cкидки и курсы валют'!$J$23*F1359</f>
        <v>5030.0999999999995</v>
      </c>
      <c r="H1359" s="2107">
        <f t="shared" si="150"/>
        <v>503.01</v>
      </c>
      <c r="I1359" s="2091"/>
      <c r="J1359" s="1338">
        <f>ROUND(IF(H1359&lt;'Заказ, cкидки и курсы валют'!$B$39,H1359*0.54*100/(100-'Заказ, cкидки и курсы валют'!$C$39),IF(H1359&lt;'Заказ, cкидки и курсы валют'!$B$40,H1359*0.54*100/(100-'Заказ, cкидки и курсы валют'!$C$40),IF(H1359&lt;'Заказ, cкидки и курсы валют'!$B$41,H1359*0.54*100/(100-'Заказ, cкидки и курсы валют'!$C$41),IF(H1359&lt;'Заказ, cкидки и курсы валют'!$B$42,H1359*0.54*100/(100-'Заказ, cкидки и курсы валют'!$C$42),IF(H1359&lt;'Заказ, cкидки и курсы валют'!$B$43,H1359*0.54*100/(100-'Заказ, cкидки и курсы валют'!$C$43),H1359))))),2)</f>
        <v>603.61</v>
      </c>
    </row>
    <row r="1360" spans="1:10" ht="14.15" customHeight="1">
      <c r="A1360" s="398" t="s">
        <v>11950</v>
      </c>
      <c r="B1360" s="2115" t="s">
        <v>602</v>
      </c>
      <c r="C1360" s="2263">
        <v>10.94</v>
      </c>
      <c r="D1360" s="2120">
        <v>100</v>
      </c>
      <c r="E1360" s="2103">
        <f t="shared" si="148"/>
        <v>507.88799999999998</v>
      </c>
      <c r="F1360" s="2104">
        <f t="shared" si="149"/>
        <v>507.89</v>
      </c>
      <c r="G1360" s="2105">
        <f>'Заказ, cкидки и курсы валют'!$J$23*F1360</f>
        <v>5840.7349999999997</v>
      </c>
      <c r="H1360" s="2107">
        <f t="shared" si="150"/>
        <v>584.07000000000005</v>
      </c>
      <c r="I1360" s="2091"/>
      <c r="J1360" s="1338">
        <f>ROUND(IF(H1360&lt;'Заказ, cкидки и курсы валют'!$B$39,H1360*0.54*100/(100-'Заказ, cкидки и курсы валют'!$C$39),IF(H1360&lt;'Заказ, cкидки и курсы валют'!$B$40,H1360*0.54*100/(100-'Заказ, cкидки и курсы валют'!$C$40),IF(H1360&lt;'Заказ, cкидки и курсы валют'!$B$41,H1360*0.54*100/(100-'Заказ, cкидки и курсы валют'!$C$41),IF(H1360&lt;'Заказ, cкидки и курсы валют'!$B$42,H1360*0.54*100/(100-'Заказ, cкидки и курсы валют'!$C$42),IF(H1360&lt;'Заказ, cкидки и курсы валют'!$B$43,H1360*0.54*100/(100-'Заказ, cкидки и курсы валют'!$C$43),H1360))))),2)</f>
        <v>630.79999999999995</v>
      </c>
    </row>
    <row r="1361" spans="1:10" ht="14.15" customHeight="1">
      <c r="A1361" s="2744" t="s">
        <v>11951</v>
      </c>
      <c r="B1361" s="2115" t="s">
        <v>2896</v>
      </c>
      <c r="C1361" s="2263">
        <v>12</v>
      </c>
      <c r="D1361" s="2120">
        <v>200</v>
      </c>
      <c r="E1361" s="2103">
        <f t="shared" si="148"/>
        <v>558.93599999999992</v>
      </c>
      <c r="F1361" s="2104">
        <f t="shared" si="149"/>
        <v>558.94000000000005</v>
      </c>
      <c r="G1361" s="2105">
        <f>'Заказ, cкидки и курсы валют'!$J$23*F1361</f>
        <v>6427.81</v>
      </c>
      <c r="H1361" s="2107">
        <f t="shared" si="150"/>
        <v>1285.56</v>
      </c>
      <c r="I1361" s="2091"/>
      <c r="J1361" s="1338">
        <f>ROUND(IF(H1361&lt;'Заказ, cкидки и курсы валют'!$B$39,H1361*0.54*100/(100-'Заказ, cкидки и курсы валют'!$C$39),IF(H1361&lt;'Заказ, cкидки и курсы валют'!$B$40,H1361*0.54*100/(100-'Заказ, cкидки и курсы валют'!$C$40),IF(H1361&lt;'Заказ, cкидки и курсы валют'!$B$41,H1361*0.54*100/(100-'Заказ, cкидки и курсы валют'!$C$41),IF(H1361&lt;'Заказ, cкидки и курсы валют'!$B$42,H1361*0.54*100/(100-'Заказ, cкидки и курсы валют'!$C$42),IF(H1361&lt;'Заказ, cкидки и курсы валют'!$B$43,H1361*0.54*100/(100-'Заказ, cкидки и курсы валют'!$C$43),H1361))))),2)</f>
        <v>1285.56</v>
      </c>
    </row>
    <row r="1362" spans="1:10" ht="14.15" customHeight="1" thickBot="1">
      <c r="A1362" s="2745" t="s">
        <v>11952</v>
      </c>
      <c r="B1362" s="757" t="s">
        <v>8800</v>
      </c>
      <c r="C1362" s="2263">
        <v>13.2</v>
      </c>
      <c r="D1362" s="1767">
        <v>200</v>
      </c>
      <c r="E1362" s="1568">
        <f t="shared" si="148"/>
        <v>613.94399999999996</v>
      </c>
      <c r="F1362" s="775">
        <f t="shared" si="149"/>
        <v>613.94000000000005</v>
      </c>
      <c r="G1362" s="776">
        <f>'Заказ, cкидки и курсы валют'!$J$23*F1362</f>
        <v>7060.31</v>
      </c>
      <c r="H1362" s="142">
        <f t="shared" si="150"/>
        <v>1412.06</v>
      </c>
      <c r="I1362" s="170"/>
      <c r="J1362" s="1338">
        <f>ROUND(IF(H1362&lt;'Заказ, cкидки и курсы валют'!$B$39,H1362*0.54*100/(100-'Заказ, cкидки и курсы валют'!$C$39),IF(H1362&lt;'Заказ, cкидки и курсы валют'!$B$40,H1362*0.54*100/(100-'Заказ, cкидки и курсы валют'!$C$40),IF(H1362&lt;'Заказ, cкидки и курсы валют'!$B$41,H1362*0.54*100/(100-'Заказ, cкидки и курсы валют'!$C$41),IF(H1362&lt;'Заказ, cкидки и курсы валют'!$B$42,H1362*0.54*100/(100-'Заказ, cкидки и курсы валют'!$C$42),IF(H1362&lt;'Заказ, cкидки и курсы валют'!$B$43,H1362*0.54*100/(100-'Заказ, cкидки и курсы валют'!$C$43),H1362))))),2)</f>
        <v>1412.06</v>
      </c>
    </row>
    <row r="1363" spans="1:10" ht="14.15" customHeight="1" thickBot="1"/>
    <row r="1364" spans="1:10" ht="14.15" customHeight="1">
      <c r="A1364" s="1934"/>
      <c r="B1364" s="1962"/>
      <c r="C1364" s="1962" t="s">
        <v>10985</v>
      </c>
      <c r="D1364" s="69"/>
      <c r="E1364" s="460"/>
      <c r="F1364" s="461"/>
      <c r="G1364" s="688"/>
      <c r="H1364" s="183"/>
      <c r="I1364" s="68"/>
    </row>
    <row r="1365" spans="1:10" ht="30" customHeight="1">
      <c r="A1365" s="1935"/>
      <c r="B1365" s="1475"/>
      <c r="C1365" s="1475" t="s">
        <v>10986</v>
      </c>
      <c r="D1365" s="131"/>
      <c r="E1365" s="462"/>
      <c r="F1365" s="426"/>
      <c r="G1365" s="266"/>
      <c r="H1365" s="177"/>
      <c r="I1365" s="132"/>
    </row>
    <row r="1366" spans="1:10" ht="14.25" customHeight="1">
      <c r="A1366" s="1935"/>
      <c r="B1366" s="1475"/>
      <c r="C1366" s="1475"/>
      <c r="D1366" s="70"/>
      <c r="E1366" s="464"/>
      <c r="F1366" s="465"/>
      <c r="G1366" s="689"/>
      <c r="H1366" s="177"/>
      <c r="I1366" s="132"/>
    </row>
    <row r="1367" spans="1:10" ht="14.15" customHeight="1">
      <c r="A1367" s="1935"/>
      <c r="B1367" s="1475"/>
      <c r="C1367" s="1475"/>
      <c r="D1367" s="70"/>
      <c r="E1367" s="464"/>
      <c r="F1367" s="465"/>
      <c r="G1367" s="689"/>
      <c r="H1367" s="177"/>
      <c r="I1367" s="132"/>
    </row>
    <row r="1368" spans="1:10" ht="15" customHeight="1">
      <c r="A1368" s="1935"/>
      <c r="B1368" s="1475"/>
      <c r="C1368" s="1475"/>
      <c r="D1368" s="70"/>
      <c r="E1368" s="464"/>
      <c r="F1368" s="465"/>
      <c r="G1368" s="689"/>
      <c r="H1368" s="177"/>
      <c r="I1368" s="132"/>
    </row>
    <row r="1369" spans="1:10" ht="14.15" customHeight="1" thickBot="1">
      <c r="A1369" s="1918" t="s">
        <v>6699</v>
      </c>
      <c r="B1369" s="1919"/>
      <c r="C1369" s="1931"/>
      <c r="D1369" s="72"/>
      <c r="E1369" s="466"/>
      <c r="F1369" s="467"/>
      <c r="G1369" s="690"/>
      <c r="H1369" s="178"/>
      <c r="I1369" s="137"/>
    </row>
    <row r="1370" spans="1:10" ht="42" customHeight="1">
      <c r="A1370" s="1519" t="s">
        <v>1013</v>
      </c>
      <c r="B1370" s="1520" t="s">
        <v>1014</v>
      </c>
      <c r="C1370" s="2286" t="s">
        <v>665</v>
      </c>
      <c r="D1370" s="158" t="s">
        <v>2923</v>
      </c>
      <c r="E1370" s="914" t="s">
        <v>10276</v>
      </c>
      <c r="F1370" s="469" t="s">
        <v>2578</v>
      </c>
      <c r="G1370" s="693" t="s">
        <v>2427</v>
      </c>
      <c r="H1370" s="264" t="s">
        <v>493</v>
      </c>
      <c r="I1370" s="160" t="s">
        <v>4003</v>
      </c>
    </row>
    <row r="1371" spans="1:10" ht="14.15" customHeight="1" thickBot="1">
      <c r="A1371" s="1519"/>
      <c r="B1371" s="1680"/>
      <c r="C1371" s="2286" t="s">
        <v>3419</v>
      </c>
      <c r="D1371" s="313" t="s">
        <v>2428</v>
      </c>
      <c r="E1371" s="470" t="s">
        <v>264</v>
      </c>
      <c r="F1371" s="475">
        <f>'Заказ, cкидки и курсы валют'!$I$12</f>
        <v>0</v>
      </c>
      <c r="G1371" s="764"/>
      <c r="H1371" s="358"/>
      <c r="I1371" s="252"/>
    </row>
    <row r="1372" spans="1:10" ht="14.15" customHeight="1" thickBot="1">
      <c r="A1372" s="915" t="s">
        <v>11953</v>
      </c>
      <c r="B1372" s="958" t="s">
        <v>3158</v>
      </c>
      <c r="C1372" s="2263">
        <v>0.56999999999999995</v>
      </c>
      <c r="D1372" s="1766">
        <v>250</v>
      </c>
      <c r="E1372" s="1595">
        <v>34.020000000000003</v>
      </c>
      <c r="F1372" s="779">
        <f t="shared" ref="F1372:F1377" si="151">ROUND(E1372*(1-$F$11),2)</f>
        <v>34.020000000000003</v>
      </c>
      <c r="G1372" s="780">
        <f t="shared" ref="G1372:G1377" si="152">H1372/D1372*1000</f>
        <v>1548</v>
      </c>
      <c r="H1372" s="659">
        <f>ROUND(IF('Заказ, cкидки и курсы валют'!$J$23*E1372/1000*D1372&lt;387,387,'Заказ, cкидки и курсы валют'!$J$23*E1372/1000*D1372)*(1-'Заказ, cкидки и курсы валют'!$I$12),2)</f>
        <v>387</v>
      </c>
      <c r="I1372" s="263"/>
      <c r="J1372" s="1338">
        <f>ROUND(IF(H1372&lt;'Заказ, cкидки и курсы валют'!$B$39,H1372*0.54*100/(100-'Заказ, cкидки и курсы валют'!$C$39),IF(H1372&lt;'Заказ, cкидки и курсы валют'!$B$40,H1372*0.54*100/(100-'Заказ, cкидки и курсы валют'!$C$40),IF(H1372&lt;'Заказ, cкидки и курсы валют'!$B$41,H1372*0.54*100/(100-'Заказ, cкидки и курсы валют'!$C$41),IF(H1372&lt;'Заказ, cкидки и курсы валют'!$B$42,H1372*0.54*100/(100-'Заказ, cкидки и курсы валют'!$C$42),IF(H1372&lt;'Заказ, cкидки и курсы валют'!$B$43,H1372*0.54*100/(100-'Заказ, cкидки и курсы валют'!$C$43),H1372))))),2)</f>
        <v>464.4</v>
      </c>
    </row>
    <row r="1373" spans="1:10" ht="14.15" customHeight="1" thickBot="1">
      <c r="A1373" s="398" t="s">
        <v>11976</v>
      </c>
      <c r="B1373" s="2115" t="s">
        <v>3159</v>
      </c>
      <c r="C1373" s="2263">
        <v>0.66</v>
      </c>
      <c r="D1373" s="2120">
        <v>200</v>
      </c>
      <c r="E1373" s="2138">
        <v>37.22</v>
      </c>
      <c r="F1373" s="2104">
        <f t="shared" si="151"/>
        <v>37.22</v>
      </c>
      <c r="G1373" s="2105">
        <f t="shared" si="152"/>
        <v>1935</v>
      </c>
      <c r="H1373" s="659">
        <f>ROUND(IF('Заказ, cкидки и курсы валют'!$J$23*E1373/1000*D1373&lt;387,387,'Заказ, cкидки и курсы валют'!$J$23*E1373/1000*D1373)*(1-'Заказ, cкидки и курсы валют'!$I$12),2)</f>
        <v>387</v>
      </c>
      <c r="I1373" s="2091"/>
      <c r="J1373" s="1338">
        <f>ROUND(IF(H1373&lt;'Заказ, cкидки и курсы валют'!$B$39,H1373*0.54*100/(100-'Заказ, cкидки и курсы валют'!$C$39),IF(H1373&lt;'Заказ, cкидки и курсы валют'!$B$40,H1373*0.54*100/(100-'Заказ, cкидки и курсы валют'!$C$40),IF(H1373&lt;'Заказ, cкидки и курсы валют'!$B$41,H1373*0.54*100/(100-'Заказ, cкидки и курсы валют'!$C$41),IF(H1373&lt;'Заказ, cкидки и курсы валют'!$B$42,H1373*0.54*100/(100-'Заказ, cкидки и курсы валют'!$C$42),IF(H1373&lt;'Заказ, cкидки и курсы валют'!$B$43,H1373*0.54*100/(100-'Заказ, cкидки и курсы валют'!$C$43),H1373))))),2)</f>
        <v>464.4</v>
      </c>
    </row>
    <row r="1374" spans="1:10" ht="14.15" customHeight="1" thickBot="1">
      <c r="A1374" s="398" t="s">
        <v>11975</v>
      </c>
      <c r="B1374" s="2115" t="s">
        <v>8385</v>
      </c>
      <c r="C1374" s="2263">
        <v>0.94</v>
      </c>
      <c r="D1374" s="2120">
        <v>200</v>
      </c>
      <c r="E1374" s="2138">
        <v>46.07</v>
      </c>
      <c r="F1374" s="2104">
        <f t="shared" si="151"/>
        <v>46.07</v>
      </c>
      <c r="G1374" s="2105">
        <f t="shared" si="152"/>
        <v>1935</v>
      </c>
      <c r="H1374" s="659">
        <f>ROUND(IF('Заказ, cкидки и курсы валют'!$J$23*E1374/1000*D1374&lt;387,387,'Заказ, cкидки и курсы валют'!$J$23*E1374/1000*D1374)*(1-'Заказ, cкидки и курсы валют'!$I$12),2)</f>
        <v>387</v>
      </c>
      <c r="I1374" s="2091"/>
      <c r="J1374" s="1338">
        <f>ROUND(IF(H1374&lt;'Заказ, cкидки и курсы валют'!$B$39,H1374*0.54*100/(100-'Заказ, cкидки и курсы валют'!$C$39),IF(H1374&lt;'Заказ, cкидки и курсы валют'!$B$40,H1374*0.54*100/(100-'Заказ, cкидки и курсы валют'!$C$40),IF(H1374&lt;'Заказ, cкидки и курсы валют'!$B$41,H1374*0.54*100/(100-'Заказ, cкидки и курсы валют'!$C$41),IF(H1374&lt;'Заказ, cкидки и курсы валют'!$B$42,H1374*0.54*100/(100-'Заказ, cкидки и курсы валют'!$C$42),IF(H1374&lt;'Заказ, cкидки и курсы валют'!$B$43,H1374*0.54*100/(100-'Заказ, cкидки и курсы валют'!$C$43),H1374))))),2)</f>
        <v>464.4</v>
      </c>
    </row>
    <row r="1375" spans="1:10" ht="14.15" customHeight="1" thickBot="1">
      <c r="A1375" s="398" t="s">
        <v>11974</v>
      </c>
      <c r="B1375" s="2115" t="s">
        <v>10992</v>
      </c>
      <c r="C1375" s="2263">
        <v>1.1599999999999999</v>
      </c>
      <c r="D1375" s="2120">
        <v>150</v>
      </c>
      <c r="E1375" s="2138">
        <v>53.44</v>
      </c>
      <c r="F1375" s="2104">
        <f t="shared" si="151"/>
        <v>53.44</v>
      </c>
      <c r="G1375" s="2105">
        <f t="shared" si="152"/>
        <v>2580</v>
      </c>
      <c r="H1375" s="659">
        <f>ROUND(IF('Заказ, cкидки и курсы валют'!$J$23*E1375/1000*D1375&lt;387,387,'Заказ, cкидки и курсы валют'!$J$23*E1375/1000*D1375)*(1-'Заказ, cкидки и курсы валют'!$I$12),2)</f>
        <v>387</v>
      </c>
      <c r="I1375" s="2091"/>
      <c r="J1375" s="1338">
        <f>ROUND(IF(H1375&lt;'Заказ, cкидки и курсы валют'!$B$39,H1375*0.54*100/(100-'Заказ, cкидки и курсы валют'!$C$39),IF(H1375&lt;'Заказ, cкидки и курсы валют'!$B$40,H1375*0.54*100/(100-'Заказ, cкидки и курсы валют'!$C$40),IF(H1375&lt;'Заказ, cкидки и курсы валют'!$B$41,H1375*0.54*100/(100-'Заказ, cкидки и курсы валют'!$C$41),IF(H1375&lt;'Заказ, cкидки и курсы валют'!$B$42,H1375*0.54*100/(100-'Заказ, cкидки и курсы валют'!$C$42),IF(H1375&lt;'Заказ, cкидки и курсы валют'!$B$43,H1375*0.54*100/(100-'Заказ, cкидки и курсы валют'!$C$43),H1375))))),2)</f>
        <v>464.4</v>
      </c>
    </row>
    <row r="1376" spans="1:10" ht="14.15" customHeight="1" thickBot="1">
      <c r="A1376" s="398" t="s">
        <v>11977</v>
      </c>
      <c r="B1376" s="2115" t="s">
        <v>104</v>
      </c>
      <c r="C1376" s="2263">
        <v>1</v>
      </c>
      <c r="D1376" s="2120">
        <v>200</v>
      </c>
      <c r="E1376" s="2138">
        <v>45.87</v>
      </c>
      <c r="F1376" s="2104">
        <f t="shared" si="151"/>
        <v>45.87</v>
      </c>
      <c r="G1376" s="2105">
        <f t="shared" si="152"/>
        <v>1935</v>
      </c>
      <c r="H1376" s="659">
        <f>ROUND(IF('Заказ, cкидки и курсы валют'!$J$23*E1376/1000*D1376&lt;387,387,'Заказ, cкидки и курсы валют'!$J$23*E1376/1000*D1376)*(1-'Заказ, cкидки и курсы валют'!$I$12),2)</f>
        <v>387</v>
      </c>
      <c r="I1376" s="2091"/>
      <c r="J1376" s="1338">
        <f>ROUND(IF(H1376&lt;'Заказ, cкидки и курсы валют'!$B$39,H1376*0.54*100/(100-'Заказ, cкидки и курсы валют'!$C$39),IF(H1376&lt;'Заказ, cкидки и курсы валют'!$B$40,H1376*0.54*100/(100-'Заказ, cкидки и курсы валют'!$C$40),IF(H1376&lt;'Заказ, cкидки и курсы валют'!$B$41,H1376*0.54*100/(100-'Заказ, cкидки и курсы валют'!$C$41),IF(H1376&lt;'Заказ, cкидки и курсы валют'!$B$42,H1376*0.54*100/(100-'Заказ, cкидки и курсы валют'!$C$42),IF(H1376&lt;'Заказ, cкидки и курсы валют'!$B$43,H1376*0.54*100/(100-'Заказ, cкидки и курсы валют'!$C$43),H1376))))),2)</f>
        <v>464.4</v>
      </c>
    </row>
    <row r="1377" spans="1:10" ht="14.15" customHeight="1" thickBot="1">
      <c r="A1377" s="398" t="s">
        <v>11978</v>
      </c>
      <c r="B1377" s="2115" t="s">
        <v>3165</v>
      </c>
      <c r="C1377" s="2263">
        <v>1.07</v>
      </c>
      <c r="D1377" s="2120">
        <v>200</v>
      </c>
      <c r="E1377" s="2138">
        <v>46.13</v>
      </c>
      <c r="F1377" s="2104">
        <f t="shared" si="151"/>
        <v>46.13</v>
      </c>
      <c r="G1377" s="2105">
        <f t="shared" si="152"/>
        <v>1935</v>
      </c>
      <c r="H1377" s="659">
        <f>ROUND(IF('Заказ, cкидки и курсы валют'!$J$23*E1377/1000*D1377&lt;387,387,'Заказ, cкидки и курсы валют'!$J$23*E1377/1000*D1377)*(1-'Заказ, cкидки и курсы валют'!$I$12),2)</f>
        <v>387</v>
      </c>
      <c r="I1377" s="2091"/>
      <c r="J1377" s="1338">
        <f>ROUND(IF(H1377&lt;'Заказ, cкидки и курсы валют'!$B$39,H1377*0.54*100/(100-'Заказ, cкидки и курсы валют'!$C$39),IF(H1377&lt;'Заказ, cкидки и курсы валют'!$B$40,H1377*0.54*100/(100-'Заказ, cкидки и курсы валют'!$C$40),IF(H1377&lt;'Заказ, cкидки и курсы валют'!$B$41,H1377*0.54*100/(100-'Заказ, cкидки и курсы валют'!$C$41),IF(H1377&lt;'Заказ, cкидки и курсы валют'!$B$42,H1377*0.54*100/(100-'Заказ, cкидки и курсы валют'!$C$42),IF(H1377&lt;'Заказ, cкидки и курсы валют'!$B$43,H1377*0.54*100/(100-'Заказ, cкидки и курсы валют'!$C$43),H1377))))),2)</f>
        <v>464.4</v>
      </c>
    </row>
    <row r="1378" spans="1:10" ht="14.15" customHeight="1" thickBot="1">
      <c r="A1378" s="398" t="s">
        <v>11575</v>
      </c>
      <c r="B1378" s="2115" t="s">
        <v>76</v>
      </c>
      <c r="C1378" s="2263">
        <v>0.94</v>
      </c>
      <c r="D1378" s="2120">
        <v>200</v>
      </c>
      <c r="E1378" s="2138">
        <v>50.87</v>
      </c>
      <c r="F1378" s="2104">
        <f>ROUND(E1378*(1-$F$11),2)</f>
        <v>50.87</v>
      </c>
      <c r="G1378" s="2105">
        <f>H1378/D1378*1000</f>
        <v>1935</v>
      </c>
      <c r="H1378" s="659">
        <f>ROUND(IF('Заказ, cкидки и курсы валют'!$J$23*E1378/1000*D1378&lt;387,387,'Заказ, cкидки и курсы валют'!$J$23*E1378/1000*D1378)*(1-'Заказ, cкидки и курсы валют'!$I$12),2)</f>
        <v>387</v>
      </c>
      <c r="I1378" s="2091"/>
      <c r="J1378" s="1338">
        <f>ROUND(IF(H1378&lt;'Заказ, cкидки и курсы валют'!$B$39,H1378*0.54*100/(100-'Заказ, cкидки и курсы валют'!$C$39),IF(H1378&lt;'Заказ, cкидки и курсы валют'!$B$40,H1378*0.54*100/(100-'Заказ, cкидки и курсы валют'!$C$40),IF(H1378&lt;'Заказ, cкидки и курсы валют'!$B$41,H1378*0.54*100/(100-'Заказ, cкидки и курсы валют'!$C$41),IF(H1378&lt;'Заказ, cкидки и курсы валют'!$B$42,H1378*0.54*100/(100-'Заказ, cкидки и курсы валют'!$C$42),IF(H1378&lt;'Заказ, cкидки и курсы валют'!$B$43,H1378*0.54*100/(100-'Заказ, cкидки и курсы валют'!$C$43),H1378))))),2)</f>
        <v>464.4</v>
      </c>
    </row>
    <row r="1379" spans="1:10" ht="14.15" customHeight="1" thickBot="1">
      <c r="A1379" s="398" t="s">
        <v>11954</v>
      </c>
      <c r="B1379" s="2115" t="s">
        <v>136</v>
      </c>
      <c r="C1379" s="2263">
        <v>1.25</v>
      </c>
      <c r="D1379" s="2120">
        <v>150</v>
      </c>
      <c r="E1379" s="2138">
        <v>52.83</v>
      </c>
      <c r="F1379" s="2104">
        <f t="shared" ref="F1379:F1408" si="153">ROUND(E1379*(1-$F$11),2)</f>
        <v>52.83</v>
      </c>
      <c r="G1379" s="2105">
        <f t="shared" ref="G1379:G1408" si="154">H1379/D1379*1000</f>
        <v>2580</v>
      </c>
      <c r="H1379" s="659">
        <f>ROUND(IF('Заказ, cкидки и курсы валют'!$J$23*E1379/1000*D1379&lt;387,387,'Заказ, cкидки и курсы валют'!$J$23*E1379/1000*D1379)*(1-'Заказ, cкидки и курсы валют'!$I$12),2)</f>
        <v>387</v>
      </c>
      <c r="I1379" s="2091"/>
      <c r="J1379" s="1338">
        <f>ROUND(IF(H1379&lt;'Заказ, cкидки и курсы валют'!$B$39,H1379*0.54*100/(100-'Заказ, cкидки и курсы валют'!$C$39),IF(H1379&lt;'Заказ, cкидки и курсы валют'!$B$40,H1379*0.54*100/(100-'Заказ, cкидки и курсы валют'!$C$40),IF(H1379&lt;'Заказ, cкидки и курсы валют'!$B$41,H1379*0.54*100/(100-'Заказ, cкидки и курсы валют'!$C$41),IF(H1379&lt;'Заказ, cкидки и курсы валют'!$B$42,H1379*0.54*100/(100-'Заказ, cкидки и курсы валют'!$C$42),IF(H1379&lt;'Заказ, cкидки и курсы валют'!$B$43,H1379*0.54*100/(100-'Заказ, cкидки и курсы валют'!$C$43),H1379))))),2)</f>
        <v>464.4</v>
      </c>
    </row>
    <row r="1380" spans="1:10" ht="14.15" customHeight="1" thickBot="1">
      <c r="A1380" s="398" t="s">
        <v>11955</v>
      </c>
      <c r="B1380" s="2115" t="s">
        <v>77</v>
      </c>
      <c r="C1380" s="2263">
        <v>2.1800000000000002</v>
      </c>
      <c r="D1380" s="2120">
        <v>90</v>
      </c>
      <c r="E1380" s="2138">
        <v>81.72</v>
      </c>
      <c r="F1380" s="2104">
        <f t="shared" si="153"/>
        <v>81.72</v>
      </c>
      <c r="G1380" s="2105">
        <f t="shared" si="154"/>
        <v>4300</v>
      </c>
      <c r="H1380" s="659">
        <f>ROUND(IF('Заказ, cкидки и курсы валют'!$J$23*E1380/1000*D1380&lt;387,387,'Заказ, cкидки и курсы валют'!$J$23*E1380/1000*D1380)*(1-'Заказ, cкидки и курсы валют'!$I$12),2)</f>
        <v>387</v>
      </c>
      <c r="I1380" s="2091"/>
      <c r="J1380" s="1338">
        <f>ROUND(IF(H1380&lt;'Заказ, cкидки и курсы валют'!$B$39,H1380*0.54*100/(100-'Заказ, cкидки и курсы валют'!$C$39),IF(H1380&lt;'Заказ, cкидки и курсы валют'!$B$40,H1380*0.54*100/(100-'Заказ, cкидки и курсы валют'!$C$40),IF(H1380&lt;'Заказ, cкидки и курсы валют'!$B$41,H1380*0.54*100/(100-'Заказ, cкидки и курсы валют'!$C$41),IF(H1380&lt;'Заказ, cкидки и курсы валют'!$B$42,H1380*0.54*100/(100-'Заказ, cкидки и курсы валют'!$C$42),IF(H1380&lt;'Заказ, cкидки и курсы валют'!$B$43,H1380*0.54*100/(100-'Заказ, cкидки и курсы валют'!$C$43),H1380))))),2)</f>
        <v>464.4</v>
      </c>
    </row>
    <row r="1381" spans="1:10" ht="14.15" customHeight="1" thickBot="1">
      <c r="A1381" s="398" t="s">
        <v>11576</v>
      </c>
      <c r="B1381" s="2115" t="s">
        <v>123</v>
      </c>
      <c r="C1381" s="2263">
        <v>1.24</v>
      </c>
      <c r="D1381" s="2120">
        <v>100</v>
      </c>
      <c r="E1381" s="2138">
        <v>62.74</v>
      </c>
      <c r="F1381" s="2104">
        <f t="shared" si="153"/>
        <v>62.74</v>
      </c>
      <c r="G1381" s="2105">
        <f t="shared" si="154"/>
        <v>3870</v>
      </c>
      <c r="H1381" s="659">
        <f>ROUND(IF('Заказ, cкидки и курсы валют'!$J$23*E1381/1000*D1381&lt;387,387,'Заказ, cкидки и курсы валют'!$J$23*E1381/1000*D1381)*(1-'Заказ, cкидки и курсы валют'!$I$12),2)</f>
        <v>387</v>
      </c>
      <c r="I1381" s="2091"/>
      <c r="J1381" s="1338">
        <f>ROUND(IF(H1381&lt;'Заказ, cкидки и курсы валют'!$B$39,H1381*0.54*100/(100-'Заказ, cкидки и курсы валют'!$C$39),IF(H1381&lt;'Заказ, cкидки и курсы валют'!$B$40,H1381*0.54*100/(100-'Заказ, cкидки и курсы валют'!$C$40),IF(H1381&lt;'Заказ, cкидки и курсы валют'!$B$41,H1381*0.54*100/(100-'Заказ, cкидки и курсы валют'!$C$41),IF(H1381&lt;'Заказ, cкидки и курсы валют'!$B$42,H1381*0.54*100/(100-'Заказ, cкидки и курсы валют'!$C$42),IF(H1381&lt;'Заказ, cкидки и курсы валют'!$B$43,H1381*0.54*100/(100-'Заказ, cкидки и курсы валют'!$C$43),H1381))))),2)</f>
        <v>464.4</v>
      </c>
    </row>
    <row r="1382" spans="1:10" ht="14.15" customHeight="1" thickBot="1">
      <c r="A1382" s="398" t="s">
        <v>11577</v>
      </c>
      <c r="B1382" s="2115" t="s">
        <v>124</v>
      </c>
      <c r="C1382" s="2263">
        <v>1.42</v>
      </c>
      <c r="D1382" s="2120">
        <v>100</v>
      </c>
      <c r="E1382" s="2138">
        <v>72.34</v>
      </c>
      <c r="F1382" s="2104">
        <f t="shared" si="153"/>
        <v>72.34</v>
      </c>
      <c r="G1382" s="2105">
        <f t="shared" si="154"/>
        <v>3870</v>
      </c>
      <c r="H1382" s="659">
        <f>ROUND(IF('Заказ, cкидки и курсы валют'!$J$23*E1382/1000*D1382&lt;387,387,'Заказ, cкидки и курсы валют'!$J$23*E1382/1000*D1382)*(1-'Заказ, cкидки и курсы валют'!$I$12),2)</f>
        <v>387</v>
      </c>
      <c r="I1382" s="2091"/>
      <c r="J1382" s="1338">
        <f>ROUND(IF(H1382&lt;'Заказ, cкидки и курсы валют'!$B$39,H1382*0.54*100/(100-'Заказ, cкидки и курсы валют'!$C$39),IF(H1382&lt;'Заказ, cкидки и курсы валют'!$B$40,H1382*0.54*100/(100-'Заказ, cкидки и курсы валют'!$C$40),IF(H1382&lt;'Заказ, cкидки и курсы валют'!$B$41,H1382*0.54*100/(100-'Заказ, cкидки и курсы валют'!$C$41),IF(H1382&lt;'Заказ, cкидки и курсы валют'!$B$42,H1382*0.54*100/(100-'Заказ, cкидки и курсы валют'!$C$42),IF(H1382&lt;'Заказ, cкидки и курсы валют'!$B$43,H1382*0.54*100/(100-'Заказ, cкидки и курсы валют'!$C$43),H1382))))),2)</f>
        <v>464.4</v>
      </c>
    </row>
    <row r="1383" spans="1:10" ht="14.15" customHeight="1" thickBot="1">
      <c r="A1383" s="398" t="s">
        <v>11956</v>
      </c>
      <c r="B1383" s="2115" t="s">
        <v>125</v>
      </c>
      <c r="C1383" s="2263">
        <v>2.11</v>
      </c>
      <c r="D1383" s="2120">
        <v>100</v>
      </c>
      <c r="E1383" s="2138">
        <v>75.7</v>
      </c>
      <c r="F1383" s="2104">
        <f t="shared" si="153"/>
        <v>75.7</v>
      </c>
      <c r="G1383" s="2105">
        <f t="shared" si="154"/>
        <v>3870</v>
      </c>
      <c r="H1383" s="659">
        <f>ROUND(IF('Заказ, cкидки и курсы валют'!$J$23*E1383/1000*D1383&lt;387,387,'Заказ, cкидки и курсы валют'!$J$23*E1383/1000*D1383)*(1-'Заказ, cкидки и курсы валют'!$I$12),2)</f>
        <v>387</v>
      </c>
      <c r="I1383" s="2091"/>
      <c r="J1383" s="1338">
        <f>ROUND(IF(H1383&lt;'Заказ, cкидки и курсы валют'!$B$39,H1383*0.54*100/(100-'Заказ, cкидки и курсы валют'!$C$39),IF(H1383&lt;'Заказ, cкидки и курсы валют'!$B$40,H1383*0.54*100/(100-'Заказ, cкидки и курсы валют'!$C$40),IF(H1383&lt;'Заказ, cкидки и курсы валют'!$B$41,H1383*0.54*100/(100-'Заказ, cкидки и курсы валют'!$C$41),IF(H1383&lt;'Заказ, cкидки и курсы валют'!$B$42,H1383*0.54*100/(100-'Заказ, cкидки и курсы валют'!$C$42),IF(H1383&lt;'Заказ, cкидки и курсы валют'!$B$43,H1383*0.54*100/(100-'Заказ, cкидки и курсы валют'!$C$43),H1383))))),2)</f>
        <v>464.4</v>
      </c>
    </row>
    <row r="1384" spans="1:10" ht="14.15" customHeight="1" thickBot="1">
      <c r="A1384" s="398" t="s">
        <v>11957</v>
      </c>
      <c r="B1384" s="2115" t="s">
        <v>126</v>
      </c>
      <c r="C1384" s="2263">
        <v>2.5299999999999998</v>
      </c>
      <c r="D1384" s="2120">
        <v>70</v>
      </c>
      <c r="E1384" s="2138">
        <v>83.89</v>
      </c>
      <c r="F1384" s="2104">
        <f t="shared" si="153"/>
        <v>83.89</v>
      </c>
      <c r="G1384" s="2105">
        <f t="shared" si="154"/>
        <v>5528.5714285714284</v>
      </c>
      <c r="H1384" s="659">
        <f>ROUND(IF('Заказ, cкидки и курсы валют'!$J$23*E1384/1000*D1384&lt;387,387,'Заказ, cкидки и курсы валют'!$J$23*E1384/1000*D1384)*(1-'Заказ, cкидки и курсы валют'!$I$12),2)</f>
        <v>387</v>
      </c>
      <c r="I1384" s="2091"/>
      <c r="J1384" s="1338">
        <f>ROUND(IF(H1384&lt;'Заказ, cкидки и курсы валют'!$B$39,H1384*0.54*100/(100-'Заказ, cкидки и курсы валют'!$C$39),IF(H1384&lt;'Заказ, cкидки и курсы валют'!$B$40,H1384*0.54*100/(100-'Заказ, cкидки и курсы валют'!$C$40),IF(H1384&lt;'Заказ, cкидки и курсы валют'!$B$41,H1384*0.54*100/(100-'Заказ, cкидки и курсы валют'!$C$41),IF(H1384&lt;'Заказ, cкидки и курсы валют'!$B$42,H1384*0.54*100/(100-'Заказ, cкидки и курсы валют'!$C$42),IF(H1384&lt;'Заказ, cкидки и курсы валют'!$B$43,H1384*0.54*100/(100-'Заказ, cкидки и курсы валют'!$C$43),H1384))))),2)</f>
        <v>464.4</v>
      </c>
    </row>
    <row r="1385" spans="1:10" ht="14.15" customHeight="1" thickBot="1">
      <c r="A1385" s="2744" t="s">
        <v>11958</v>
      </c>
      <c r="B1385" s="2115" t="s">
        <v>3765</v>
      </c>
      <c r="C1385" s="2263">
        <v>3.84</v>
      </c>
      <c r="D1385" s="2120">
        <v>50</v>
      </c>
      <c r="E1385" s="2138">
        <v>95.64</v>
      </c>
      <c r="F1385" s="2104">
        <f t="shared" si="153"/>
        <v>95.64</v>
      </c>
      <c r="G1385" s="2105">
        <f t="shared" si="154"/>
        <v>7740</v>
      </c>
      <c r="H1385" s="659">
        <f>ROUND(IF('Заказ, cкидки и курсы валют'!$J$23*E1385/1000*D1385&lt;387,387,'Заказ, cкидки и курсы валют'!$J$23*E1385/1000*D1385)*(1-'Заказ, cкидки и курсы валют'!$I$12),2)</f>
        <v>387</v>
      </c>
      <c r="I1385" s="2091"/>
      <c r="J1385" s="1338">
        <f>ROUND(IF(H1385&lt;'Заказ, cкидки и курсы валют'!$B$39,H1385*0.54*100/(100-'Заказ, cкидки и курсы валют'!$C$39),IF(H1385&lt;'Заказ, cкидки и курсы валют'!$B$40,H1385*0.54*100/(100-'Заказ, cкидки и курсы валют'!$C$40),IF(H1385&lt;'Заказ, cкидки и курсы валют'!$B$41,H1385*0.54*100/(100-'Заказ, cкидки и курсы валют'!$C$41),IF(H1385&lt;'Заказ, cкидки и курсы валют'!$B$42,H1385*0.54*100/(100-'Заказ, cкидки и курсы валют'!$C$42),IF(H1385&lt;'Заказ, cкидки и курсы валют'!$B$43,H1385*0.54*100/(100-'Заказ, cкидки и курсы валют'!$C$43),H1385))))),2)</f>
        <v>464.4</v>
      </c>
    </row>
    <row r="1386" spans="1:10" ht="14.15" customHeight="1" thickBot="1">
      <c r="A1386" s="2744" t="s">
        <v>11959</v>
      </c>
      <c r="B1386" s="2115" t="s">
        <v>8388</v>
      </c>
      <c r="C1386" s="2263">
        <v>4.5</v>
      </c>
      <c r="D1386" s="2120">
        <v>50</v>
      </c>
      <c r="E1386" s="2138">
        <v>109.99</v>
      </c>
      <c r="F1386" s="2104">
        <f t="shared" si="153"/>
        <v>109.99</v>
      </c>
      <c r="G1386" s="2105">
        <f t="shared" si="154"/>
        <v>7740</v>
      </c>
      <c r="H1386" s="659">
        <f>ROUND(IF('Заказ, cкидки и курсы валют'!$J$23*E1386/1000*D1386&lt;387,387,'Заказ, cкидки и курсы валют'!$J$23*E1386/1000*D1386)*(1-'Заказ, cкидки и курсы валют'!$I$12),2)</f>
        <v>387</v>
      </c>
      <c r="I1386" s="2091"/>
      <c r="J1386" s="1338">
        <f>ROUND(IF(H1386&lt;'Заказ, cкидки и курсы валют'!$B$39,H1386*0.54*100/(100-'Заказ, cкидки и курсы валют'!$C$39),IF(H1386&lt;'Заказ, cкидки и курсы валют'!$B$40,H1386*0.54*100/(100-'Заказ, cкидки и курсы валют'!$C$40),IF(H1386&lt;'Заказ, cкидки и курсы валют'!$B$41,H1386*0.54*100/(100-'Заказ, cкидки и курсы валют'!$C$41),IF(H1386&lt;'Заказ, cкидки и курсы валют'!$B$42,H1386*0.54*100/(100-'Заказ, cкидки и курсы валют'!$C$42),IF(H1386&lt;'Заказ, cкидки и курсы валют'!$B$43,H1386*0.54*100/(100-'Заказ, cкидки и курсы валют'!$C$43),H1386))))),2)</f>
        <v>464.4</v>
      </c>
    </row>
    <row r="1387" spans="1:10" ht="14.15" customHeight="1" thickBot="1">
      <c r="A1387" s="398" t="s">
        <v>11730</v>
      </c>
      <c r="B1387" s="2115" t="s">
        <v>133</v>
      </c>
      <c r="C1387" s="2263">
        <v>3.85</v>
      </c>
      <c r="D1387" s="2120">
        <v>30</v>
      </c>
      <c r="E1387" s="2138">
        <v>163.53</v>
      </c>
      <c r="F1387" s="2104">
        <f t="shared" si="153"/>
        <v>163.53</v>
      </c>
      <c r="G1387" s="2105">
        <f t="shared" si="154"/>
        <v>12900</v>
      </c>
      <c r="H1387" s="659">
        <f>ROUND(IF('Заказ, cкидки и курсы валют'!$J$23*E1387/1000*D1387&lt;387,387,'Заказ, cкидки и курсы валют'!$J$23*E1387/1000*D1387)*(1-'Заказ, cкидки и курсы валют'!$I$12),2)</f>
        <v>387</v>
      </c>
      <c r="I1387" s="2091"/>
      <c r="J1387" s="1338">
        <f>ROUND(IF(H1387&lt;'Заказ, cкидки и курсы валют'!$B$39,H1387*0.54*100/(100-'Заказ, cкидки и курсы валют'!$C$39),IF(H1387&lt;'Заказ, cкидки и курсы валют'!$B$40,H1387*0.54*100/(100-'Заказ, cкидки и курсы валют'!$C$40),IF(H1387&lt;'Заказ, cкидки и курсы валют'!$B$41,H1387*0.54*100/(100-'Заказ, cкидки и курсы валют'!$C$41),IF(H1387&lt;'Заказ, cкидки и курсы валют'!$B$42,H1387*0.54*100/(100-'Заказ, cкидки и курсы валют'!$C$42),IF(H1387&lt;'Заказ, cкидки и курсы валют'!$B$43,H1387*0.54*100/(100-'Заказ, cкидки и курсы валют'!$C$43),H1387))))),2)</f>
        <v>464.4</v>
      </c>
    </row>
    <row r="1388" spans="1:10" ht="14.15" customHeight="1" thickBot="1">
      <c r="A1388" s="398" t="s">
        <v>11960</v>
      </c>
      <c r="B1388" s="2115" t="s">
        <v>3005</v>
      </c>
      <c r="C1388" s="2263">
        <v>2.16</v>
      </c>
      <c r="D1388" s="2120">
        <v>80</v>
      </c>
      <c r="E1388" s="2138">
        <v>79.69</v>
      </c>
      <c r="F1388" s="2104">
        <f t="shared" si="153"/>
        <v>79.69</v>
      </c>
      <c r="G1388" s="2105">
        <f t="shared" si="154"/>
        <v>4837.5</v>
      </c>
      <c r="H1388" s="659">
        <f>ROUND(IF('Заказ, cкидки и курсы валют'!$J$23*E1388/1000*D1388&lt;387,387,'Заказ, cкидки и курсы валют'!$J$23*E1388/1000*D1388)*(1-'Заказ, cкидки и курсы валют'!$I$12),2)</f>
        <v>387</v>
      </c>
      <c r="I1388" s="2091"/>
      <c r="J1388" s="1338">
        <f>ROUND(IF(H1388&lt;'Заказ, cкидки и курсы валют'!$B$39,H1388*0.54*100/(100-'Заказ, cкидки и курсы валют'!$C$39),IF(H1388&lt;'Заказ, cкидки и курсы валют'!$B$40,H1388*0.54*100/(100-'Заказ, cкидки и курсы валют'!$C$40),IF(H1388&lt;'Заказ, cкидки и курсы валют'!$B$41,H1388*0.54*100/(100-'Заказ, cкидки и курсы валют'!$C$41),IF(H1388&lt;'Заказ, cкидки и курсы валют'!$B$42,H1388*0.54*100/(100-'Заказ, cкидки и курсы валют'!$C$42),IF(H1388&lt;'Заказ, cкидки и курсы валют'!$B$43,H1388*0.54*100/(100-'Заказ, cкидки и курсы валют'!$C$43),H1388))))),2)</f>
        <v>464.4</v>
      </c>
    </row>
    <row r="1389" spans="1:10" ht="14.15" customHeight="1" thickBot="1">
      <c r="A1389" s="398" t="s">
        <v>11961</v>
      </c>
      <c r="B1389" s="2115" t="s">
        <v>3421</v>
      </c>
      <c r="C1389" s="2263">
        <v>3.44</v>
      </c>
      <c r="D1389" s="2120">
        <v>50</v>
      </c>
      <c r="E1389" s="2138">
        <v>124.77</v>
      </c>
      <c r="F1389" s="2104">
        <f t="shared" si="153"/>
        <v>124.77</v>
      </c>
      <c r="G1389" s="2105">
        <f t="shared" si="154"/>
        <v>7740</v>
      </c>
      <c r="H1389" s="659">
        <f>ROUND(IF('Заказ, cкидки и курсы валют'!$J$23*E1389/1000*D1389&lt;387,387,'Заказ, cкидки и курсы валют'!$J$23*E1389/1000*D1389)*(1-'Заказ, cкидки и курсы валют'!$I$12),2)</f>
        <v>387</v>
      </c>
      <c r="I1389" s="2091"/>
      <c r="J1389" s="1338">
        <f>ROUND(IF(H1389&lt;'Заказ, cкидки и курсы валют'!$B$39,H1389*0.54*100/(100-'Заказ, cкидки и курсы валют'!$C$39),IF(H1389&lt;'Заказ, cкидки и курсы валют'!$B$40,H1389*0.54*100/(100-'Заказ, cкидки и курсы валют'!$C$40),IF(H1389&lt;'Заказ, cкидки и курсы валют'!$B$41,H1389*0.54*100/(100-'Заказ, cкидки и курсы валют'!$C$41),IF(H1389&lt;'Заказ, cкидки и курсы валют'!$B$42,H1389*0.54*100/(100-'Заказ, cкидки и курсы валют'!$C$42),IF(H1389&lt;'Заказ, cкидки и курсы валют'!$B$43,H1389*0.54*100/(100-'Заказ, cкидки и курсы валют'!$C$43),H1389))))),2)</f>
        <v>464.4</v>
      </c>
    </row>
    <row r="1390" spans="1:10" ht="14.15" customHeight="1" thickBot="1">
      <c r="A1390" s="398" t="s">
        <v>11962</v>
      </c>
      <c r="B1390" s="2115" t="s">
        <v>1350</v>
      </c>
      <c r="C1390" s="2263">
        <v>3.84</v>
      </c>
      <c r="D1390" s="2120">
        <v>40</v>
      </c>
      <c r="E1390" s="2138">
        <v>140.94</v>
      </c>
      <c r="F1390" s="2104">
        <f t="shared" si="153"/>
        <v>140.94</v>
      </c>
      <c r="G1390" s="2105">
        <f t="shared" si="154"/>
        <v>9675</v>
      </c>
      <c r="H1390" s="659">
        <f>ROUND(IF('Заказ, cкидки и курсы валют'!$J$23*E1390/1000*D1390&lt;387,387,'Заказ, cкидки и курсы валют'!$J$23*E1390/1000*D1390)*(1-'Заказ, cкидки и курсы валют'!$I$12),2)</f>
        <v>387</v>
      </c>
      <c r="I1390" s="2091"/>
      <c r="J1390" s="1338">
        <f>ROUND(IF(H1390&lt;'Заказ, cкидки и курсы валют'!$B$39,H1390*0.54*100/(100-'Заказ, cкидки и курсы валют'!$C$39),IF(H1390&lt;'Заказ, cкидки и курсы валют'!$B$40,H1390*0.54*100/(100-'Заказ, cкидки и курсы валют'!$C$40),IF(H1390&lt;'Заказ, cкидки и курсы валют'!$B$41,H1390*0.54*100/(100-'Заказ, cкидки и курсы валют'!$C$41),IF(H1390&lt;'Заказ, cкидки и курсы валют'!$B$42,H1390*0.54*100/(100-'Заказ, cкидки и курсы валют'!$C$42),IF(H1390&lt;'Заказ, cкидки и курсы валют'!$B$43,H1390*0.54*100/(100-'Заказ, cкидки и курсы валют'!$C$43),H1390))))),2)</f>
        <v>464.4</v>
      </c>
    </row>
    <row r="1391" spans="1:10" ht="14.15" customHeight="1" thickBot="1">
      <c r="A1391" s="2744" t="s">
        <v>11963</v>
      </c>
      <c r="B1391" s="2115" t="s">
        <v>2439</v>
      </c>
      <c r="C1391" s="2263">
        <v>4.5</v>
      </c>
      <c r="D1391" s="2120">
        <v>50</v>
      </c>
      <c r="E1391" s="2138">
        <v>148.79</v>
      </c>
      <c r="F1391" s="2104">
        <f t="shared" si="153"/>
        <v>148.79</v>
      </c>
      <c r="G1391" s="2105">
        <f t="shared" si="154"/>
        <v>7740</v>
      </c>
      <c r="H1391" s="659">
        <f>ROUND(IF('Заказ, cкидки и курсы валют'!$J$23*E1391/1000*D1391&lt;387,387,'Заказ, cкидки и курсы валют'!$J$23*E1391/1000*D1391)*(1-'Заказ, cкидки и курсы валют'!$I$12),2)</f>
        <v>387</v>
      </c>
      <c r="I1391" s="2091"/>
      <c r="J1391" s="1338">
        <f>ROUND(IF(H1391&lt;'Заказ, cкидки и курсы валют'!$B$39,H1391*0.54*100/(100-'Заказ, cкидки и курсы валют'!$C$39),IF(H1391&lt;'Заказ, cкидки и курсы валют'!$B$40,H1391*0.54*100/(100-'Заказ, cкидки и курсы валют'!$C$40),IF(H1391&lt;'Заказ, cкидки и курсы валют'!$B$41,H1391*0.54*100/(100-'Заказ, cкидки и курсы валют'!$C$41),IF(H1391&lt;'Заказ, cкидки и курсы валют'!$B$42,H1391*0.54*100/(100-'Заказ, cкидки и курсы валют'!$C$42),IF(H1391&lt;'Заказ, cкидки и курсы валют'!$B$43,H1391*0.54*100/(100-'Заказ, cкидки и курсы валют'!$C$43),H1391))))),2)</f>
        <v>464.4</v>
      </c>
    </row>
    <row r="1392" spans="1:10" ht="14.15" customHeight="1" thickBot="1">
      <c r="A1392" s="398" t="s">
        <v>11964</v>
      </c>
      <c r="B1392" s="2115" t="s">
        <v>1353</v>
      </c>
      <c r="C1392" s="2263">
        <v>5.54</v>
      </c>
      <c r="D1392" s="2120">
        <v>20</v>
      </c>
      <c r="E1392" s="2138">
        <v>205.95</v>
      </c>
      <c r="F1392" s="2104">
        <f t="shared" si="153"/>
        <v>205.95</v>
      </c>
      <c r="G1392" s="2105">
        <f t="shared" si="154"/>
        <v>19350</v>
      </c>
      <c r="H1392" s="659">
        <f>ROUND(IF('Заказ, cкидки и курсы валют'!$J$23*E1392/1000*D1392&lt;387,387,'Заказ, cкидки и курсы валют'!$J$23*E1392/1000*D1392)*(1-'Заказ, cкидки и курсы валют'!$I$12),2)</f>
        <v>387</v>
      </c>
      <c r="I1392" s="2091"/>
      <c r="J1392" s="1338">
        <f>ROUND(IF(H1392&lt;'Заказ, cкидки и курсы валют'!$B$39,H1392*0.54*100/(100-'Заказ, cкидки и курсы валют'!$C$39),IF(H1392&lt;'Заказ, cкидки и курсы валют'!$B$40,H1392*0.54*100/(100-'Заказ, cкидки и курсы валют'!$C$40),IF(H1392&lt;'Заказ, cкидки и курсы валют'!$B$41,H1392*0.54*100/(100-'Заказ, cкидки и курсы валют'!$C$41),IF(H1392&lt;'Заказ, cкидки и курсы валют'!$B$42,H1392*0.54*100/(100-'Заказ, cкидки и курсы валют'!$C$42),IF(H1392&lt;'Заказ, cкидки и курсы валют'!$B$43,H1392*0.54*100/(100-'Заказ, cкидки и курсы валют'!$C$43),H1392))))),2)</f>
        <v>464.4</v>
      </c>
    </row>
    <row r="1393" spans="1:10" ht="14.15" customHeight="1" thickBot="1">
      <c r="A1393" s="398" t="s">
        <v>11578</v>
      </c>
      <c r="B1393" s="2115" t="s">
        <v>1352</v>
      </c>
      <c r="C1393" s="2263">
        <v>6.19</v>
      </c>
      <c r="D1393" s="2120">
        <v>20</v>
      </c>
      <c r="E1393" s="2138">
        <v>251.59</v>
      </c>
      <c r="F1393" s="2104">
        <f t="shared" si="153"/>
        <v>251.59</v>
      </c>
      <c r="G1393" s="2105">
        <f t="shared" si="154"/>
        <v>19350</v>
      </c>
      <c r="H1393" s="659">
        <f>ROUND(IF('Заказ, cкидки и курсы валют'!$J$23*E1393/1000*D1393&lt;387,387,'Заказ, cкидки и курсы валют'!$J$23*E1393/1000*D1393)*(1-'Заказ, cкидки и курсы валют'!$I$12),2)</f>
        <v>387</v>
      </c>
      <c r="I1393" s="2091"/>
      <c r="J1393" s="1338">
        <f>ROUND(IF(H1393&lt;'Заказ, cкидки и курсы валют'!$B$39,H1393*0.54*100/(100-'Заказ, cкидки и курсы валют'!$C$39),IF(H1393&lt;'Заказ, cкидки и курсы валют'!$B$40,H1393*0.54*100/(100-'Заказ, cкидки и курсы валют'!$C$40),IF(H1393&lt;'Заказ, cкидки и курсы валют'!$B$41,H1393*0.54*100/(100-'Заказ, cкидки и курсы валют'!$C$41),IF(H1393&lt;'Заказ, cкидки и курсы валют'!$B$42,H1393*0.54*100/(100-'Заказ, cкидки и курсы валют'!$C$42),IF(H1393&lt;'Заказ, cкидки и курсы валют'!$B$43,H1393*0.54*100/(100-'Заказ, cкидки и курсы валют'!$C$43),H1393))))),2)</f>
        <v>464.4</v>
      </c>
    </row>
    <row r="1394" spans="1:10" ht="14.15" customHeight="1" thickBot="1">
      <c r="A1394" s="2744" t="s">
        <v>11965</v>
      </c>
      <c r="B1394" s="2115" t="s">
        <v>1354</v>
      </c>
      <c r="C1394" s="2263">
        <v>7.5</v>
      </c>
      <c r="D1394" s="2120">
        <v>20</v>
      </c>
      <c r="E1394" s="2138">
        <v>249.49</v>
      </c>
      <c r="F1394" s="2104">
        <f t="shared" si="153"/>
        <v>249.49</v>
      </c>
      <c r="G1394" s="2105">
        <f t="shared" si="154"/>
        <v>19350</v>
      </c>
      <c r="H1394" s="659">
        <f>ROUND(IF('Заказ, cкидки и курсы валют'!$J$23*E1394/1000*D1394&lt;387,387,'Заказ, cкидки и курсы валют'!$J$23*E1394/1000*D1394)*(1-'Заказ, cкидки и курсы валют'!$I$12),2)</f>
        <v>387</v>
      </c>
      <c r="I1394" s="2091"/>
      <c r="J1394" s="1338">
        <f>ROUND(IF(H1394&lt;'Заказ, cкидки и курсы валют'!$B$39,H1394*0.54*100/(100-'Заказ, cкидки и курсы валют'!$C$39),IF(H1394&lt;'Заказ, cкидки и курсы валют'!$B$40,H1394*0.54*100/(100-'Заказ, cкидки и курсы валют'!$C$40),IF(H1394&lt;'Заказ, cкидки и курсы валют'!$B$41,H1394*0.54*100/(100-'Заказ, cкидки и курсы валют'!$C$41),IF(H1394&lt;'Заказ, cкидки и курсы валют'!$B$42,H1394*0.54*100/(100-'Заказ, cкидки и курсы валют'!$C$42),IF(H1394&lt;'Заказ, cкидки и курсы валют'!$B$43,H1394*0.54*100/(100-'Заказ, cкидки и курсы валют'!$C$43),H1394))))),2)</f>
        <v>464.4</v>
      </c>
    </row>
    <row r="1395" spans="1:10" ht="14.15" customHeight="1" thickBot="1">
      <c r="A1395" s="398" t="s">
        <v>11966</v>
      </c>
      <c r="B1395" s="2115" t="s">
        <v>656</v>
      </c>
      <c r="C1395" s="2263">
        <v>2.76</v>
      </c>
      <c r="D1395" s="2120">
        <v>60</v>
      </c>
      <c r="E1395" s="2138">
        <v>102.85</v>
      </c>
      <c r="F1395" s="2104">
        <f t="shared" si="153"/>
        <v>102.85</v>
      </c>
      <c r="G1395" s="2105">
        <f t="shared" si="154"/>
        <v>6450</v>
      </c>
      <c r="H1395" s="659">
        <f>ROUND(IF('Заказ, cкидки и курсы валют'!$J$23*E1395/1000*D1395&lt;387,387,'Заказ, cкидки и курсы валют'!$J$23*E1395/1000*D1395)*(1-'Заказ, cкидки и курсы валют'!$I$12),2)</f>
        <v>387</v>
      </c>
      <c r="I1395" s="2091"/>
      <c r="J1395" s="1338">
        <f>ROUND(IF(H1395&lt;'Заказ, cкидки и курсы валют'!$B$39,H1395*0.54*100/(100-'Заказ, cкидки и курсы валют'!$C$39),IF(H1395&lt;'Заказ, cкидки и курсы валют'!$B$40,H1395*0.54*100/(100-'Заказ, cкидки и курсы валют'!$C$40),IF(H1395&lt;'Заказ, cкидки и курсы валют'!$B$41,H1395*0.54*100/(100-'Заказ, cкидки и курсы валют'!$C$41),IF(H1395&lt;'Заказ, cкидки и курсы валют'!$B$42,H1395*0.54*100/(100-'Заказ, cкидки и курсы валют'!$C$42),IF(H1395&lt;'Заказ, cкидки и курсы валют'!$B$43,H1395*0.54*100/(100-'Заказ, cкидки и курсы валют'!$C$43),H1395))))),2)</f>
        <v>464.4</v>
      </c>
    </row>
    <row r="1396" spans="1:10" ht="14.15" customHeight="1" thickBot="1">
      <c r="A1396" s="398" t="s">
        <v>11967</v>
      </c>
      <c r="B1396" s="2115" t="s">
        <v>1355</v>
      </c>
      <c r="C1396" s="2263">
        <v>3.06</v>
      </c>
      <c r="D1396" s="2120">
        <v>50</v>
      </c>
      <c r="E1396" s="2138">
        <v>111.99</v>
      </c>
      <c r="F1396" s="2104">
        <f t="shared" si="153"/>
        <v>111.99</v>
      </c>
      <c r="G1396" s="2105">
        <f t="shared" si="154"/>
        <v>7740</v>
      </c>
      <c r="H1396" s="659">
        <f>ROUND(IF('Заказ, cкидки и курсы валют'!$J$23*E1396/1000*D1396&lt;387,387,'Заказ, cкидки и курсы валют'!$J$23*E1396/1000*D1396)*(1-'Заказ, cкидки и курсы валют'!$I$12),2)</f>
        <v>387</v>
      </c>
      <c r="I1396" s="2091"/>
      <c r="J1396" s="1338">
        <f>ROUND(IF(H1396&lt;'Заказ, cкидки и курсы валют'!$B$39,H1396*0.54*100/(100-'Заказ, cкидки и курсы валют'!$C$39),IF(H1396&lt;'Заказ, cкидки и курсы валют'!$B$40,H1396*0.54*100/(100-'Заказ, cкидки и курсы валют'!$C$40),IF(H1396&lt;'Заказ, cкидки и курсы валют'!$B$41,H1396*0.54*100/(100-'Заказ, cкидки и курсы валют'!$C$41),IF(H1396&lt;'Заказ, cкидки и курсы валют'!$B$42,H1396*0.54*100/(100-'Заказ, cкидки и курсы валют'!$C$42),IF(H1396&lt;'Заказ, cкидки и курсы валют'!$B$43,H1396*0.54*100/(100-'Заказ, cкидки и курсы валют'!$C$43),H1396))))),2)</f>
        <v>464.4</v>
      </c>
    </row>
    <row r="1397" spans="1:10" ht="14.15" customHeight="1" thickBot="1">
      <c r="A1397" s="398" t="s">
        <v>11968</v>
      </c>
      <c r="B1397" s="2115" t="s">
        <v>1356</v>
      </c>
      <c r="C1397" s="2263">
        <v>3.65</v>
      </c>
      <c r="D1397" s="2120">
        <v>40</v>
      </c>
      <c r="E1397" s="2138">
        <v>132.53</v>
      </c>
      <c r="F1397" s="2104">
        <f t="shared" si="153"/>
        <v>132.53</v>
      </c>
      <c r="G1397" s="2105">
        <f t="shared" si="154"/>
        <v>9675</v>
      </c>
      <c r="H1397" s="659">
        <f>ROUND(IF('Заказ, cкидки и курсы валют'!$J$23*E1397/1000*D1397&lt;387,387,'Заказ, cкидки и курсы валют'!$J$23*E1397/1000*D1397)*(1-'Заказ, cкидки и курсы валют'!$I$12),2)</f>
        <v>387</v>
      </c>
      <c r="I1397" s="2091"/>
      <c r="J1397" s="1338">
        <f>ROUND(IF(H1397&lt;'Заказ, cкидки и курсы валют'!$B$39,H1397*0.54*100/(100-'Заказ, cкидки и курсы валют'!$C$39),IF(H1397&lt;'Заказ, cкидки и курсы валют'!$B$40,H1397*0.54*100/(100-'Заказ, cкидки и курсы валют'!$C$40),IF(H1397&lt;'Заказ, cкидки и курсы валют'!$B$41,H1397*0.54*100/(100-'Заказ, cкидки и курсы валют'!$C$41),IF(H1397&lt;'Заказ, cкидки и курсы валют'!$B$42,H1397*0.54*100/(100-'Заказ, cкидки и курсы валют'!$C$42),IF(H1397&lt;'Заказ, cкидки и курсы валют'!$B$43,H1397*0.54*100/(100-'Заказ, cкидки и курсы валют'!$C$43),H1397))))),2)</f>
        <v>464.4</v>
      </c>
    </row>
    <row r="1398" spans="1:10" ht="14.15" customHeight="1" thickBot="1">
      <c r="A1398" s="398" t="s">
        <v>12318</v>
      </c>
      <c r="B1398" s="2115" t="s">
        <v>591</v>
      </c>
      <c r="C1398" s="2263">
        <v>4.34</v>
      </c>
      <c r="D1398" s="2120">
        <v>40</v>
      </c>
      <c r="E1398" s="2138">
        <v>157.61000000000001</v>
      </c>
      <c r="F1398" s="2104">
        <f t="shared" si="153"/>
        <v>157.61000000000001</v>
      </c>
      <c r="G1398" s="2105">
        <f t="shared" si="154"/>
        <v>9675</v>
      </c>
      <c r="H1398" s="659">
        <f>ROUND(IF('Заказ, cкидки и курсы валют'!$J$23*E1398/1000*D1398&lt;387,387,'Заказ, cкидки и курсы валют'!$J$23*E1398/1000*D1398)*(1-'Заказ, cкидки и курсы валют'!$I$12),2)</f>
        <v>387</v>
      </c>
      <c r="I1398" s="2091"/>
      <c r="J1398" s="1338">
        <f>ROUND(IF(H1398&lt;'Заказ, cкидки и курсы валют'!$B$39,H1398*0.54*100/(100-'Заказ, cкидки и курсы валют'!$C$39),IF(H1398&lt;'Заказ, cкидки и курсы валют'!$B$40,H1398*0.54*100/(100-'Заказ, cкидки и курсы валют'!$C$40),IF(H1398&lt;'Заказ, cкидки и курсы валют'!$B$41,H1398*0.54*100/(100-'Заказ, cкидки и курсы валют'!$C$41),IF(H1398&lt;'Заказ, cкидки и курсы валют'!$B$42,H1398*0.54*100/(100-'Заказ, cкидки и курсы валют'!$C$42),IF(H1398&lt;'Заказ, cкидки и курсы валют'!$B$43,H1398*0.54*100/(100-'Заказ, cкидки и курсы валют'!$C$43),H1398))))),2)</f>
        <v>464.4</v>
      </c>
    </row>
    <row r="1399" spans="1:10" ht="14.15" customHeight="1" thickBot="1">
      <c r="A1399" s="2744" t="s">
        <v>12319</v>
      </c>
      <c r="B1399" s="2115" t="s">
        <v>3151</v>
      </c>
      <c r="C1399" s="2263">
        <v>6</v>
      </c>
      <c r="D1399" s="2120">
        <v>25</v>
      </c>
      <c r="E1399" s="2138">
        <v>232.05</v>
      </c>
      <c r="F1399" s="2104">
        <f t="shared" si="153"/>
        <v>232.05</v>
      </c>
      <c r="G1399" s="2105">
        <f t="shared" si="154"/>
        <v>15480</v>
      </c>
      <c r="H1399" s="659">
        <f>ROUND(IF('Заказ, cкидки и курсы валют'!$J$23*E1399/1000*D1399&lt;387,387,'Заказ, cкидки и курсы валют'!$J$23*E1399/1000*D1399)*(1-'Заказ, cкидки и курсы валют'!$I$12),2)</f>
        <v>387</v>
      </c>
      <c r="I1399" s="2091"/>
      <c r="J1399" s="1338">
        <f>ROUND(IF(H1399&lt;'Заказ, cкидки и курсы валют'!$B$39,H1399*0.54*100/(100-'Заказ, cкидки и курсы валют'!$C$39),IF(H1399&lt;'Заказ, cкидки и курсы валют'!$B$40,H1399*0.54*100/(100-'Заказ, cкидки и курсы валют'!$C$40),IF(H1399&lt;'Заказ, cкидки и курсы валют'!$B$41,H1399*0.54*100/(100-'Заказ, cкидки и курсы валют'!$C$41),IF(H1399&lt;'Заказ, cкидки и курсы валют'!$B$42,H1399*0.54*100/(100-'Заказ, cкидки и курсы валют'!$C$42),IF(H1399&lt;'Заказ, cкидки и курсы валют'!$B$43,H1399*0.54*100/(100-'Заказ, cкидки и курсы валют'!$C$43),H1399))))),2)</f>
        <v>464.4</v>
      </c>
    </row>
    <row r="1400" spans="1:10" ht="14.15" customHeight="1" thickBot="1">
      <c r="A1400" s="398" t="s">
        <v>12320</v>
      </c>
      <c r="B1400" s="2115" t="s">
        <v>596</v>
      </c>
      <c r="C1400" s="2263">
        <v>4.18</v>
      </c>
      <c r="D1400" s="2120">
        <v>40</v>
      </c>
      <c r="E1400" s="2138">
        <v>151.61000000000001</v>
      </c>
      <c r="F1400" s="2104">
        <f t="shared" si="153"/>
        <v>151.61000000000001</v>
      </c>
      <c r="G1400" s="2105">
        <f t="shared" si="154"/>
        <v>9675</v>
      </c>
      <c r="H1400" s="659">
        <f>ROUND(IF('Заказ, cкидки и курсы валют'!$J$23*E1400/1000*D1400&lt;387,387,'Заказ, cкидки и курсы валют'!$J$23*E1400/1000*D1400)*(1-'Заказ, cкидки и курсы валют'!$I$12),2)</f>
        <v>387</v>
      </c>
      <c r="I1400" s="2091"/>
      <c r="J1400" s="1338">
        <f>ROUND(IF(H1400&lt;'Заказ, cкидки и курсы валют'!$B$39,H1400*0.54*100/(100-'Заказ, cкидки и курсы валют'!$C$39),IF(H1400&lt;'Заказ, cкидки и курсы валют'!$B$40,H1400*0.54*100/(100-'Заказ, cкидки и курсы валют'!$C$40),IF(H1400&lt;'Заказ, cкидки и курсы валют'!$B$41,H1400*0.54*100/(100-'Заказ, cкидки и курсы валют'!$C$41),IF(H1400&lt;'Заказ, cкидки и курсы валют'!$B$42,H1400*0.54*100/(100-'Заказ, cкидки и курсы валют'!$C$42),IF(H1400&lt;'Заказ, cкидки и курсы валют'!$B$43,H1400*0.54*100/(100-'Заказ, cкидки и курсы валют'!$C$43),H1400))))),2)</f>
        <v>464.4</v>
      </c>
    </row>
    <row r="1401" spans="1:10" ht="14.15" customHeight="1" thickBot="1">
      <c r="A1401" s="398" t="s">
        <v>12321</v>
      </c>
      <c r="B1401" s="2115" t="s">
        <v>597</v>
      </c>
      <c r="C1401" s="2263">
        <v>4.96</v>
      </c>
      <c r="D1401" s="2120">
        <v>35</v>
      </c>
      <c r="E1401" s="2138">
        <v>180.02</v>
      </c>
      <c r="F1401" s="2104">
        <f t="shared" si="153"/>
        <v>180.02</v>
      </c>
      <c r="G1401" s="2105">
        <f t="shared" si="154"/>
        <v>11057.142857142857</v>
      </c>
      <c r="H1401" s="659">
        <f>ROUND(IF('Заказ, cкидки и курсы валют'!$J$23*E1401/1000*D1401&lt;387,387,'Заказ, cкидки и курсы валют'!$J$23*E1401/1000*D1401)*(1-'Заказ, cкидки и курсы валют'!$I$12),2)</f>
        <v>387</v>
      </c>
      <c r="I1401" s="2091"/>
      <c r="J1401" s="1338">
        <f>ROUND(IF(H1401&lt;'Заказ, cкидки и курсы валют'!$B$39,H1401*0.54*100/(100-'Заказ, cкидки и курсы валют'!$C$39),IF(H1401&lt;'Заказ, cкидки и курсы валют'!$B$40,H1401*0.54*100/(100-'Заказ, cкидки и курсы валют'!$C$40),IF(H1401&lt;'Заказ, cкидки и курсы валют'!$B$41,H1401*0.54*100/(100-'Заказ, cкидки и курсы валют'!$C$41),IF(H1401&lt;'Заказ, cкидки и курсы валют'!$B$42,H1401*0.54*100/(100-'Заказ, cкидки и курсы валют'!$C$42),IF(H1401&lt;'Заказ, cкидки и курсы валют'!$B$43,H1401*0.54*100/(100-'Заказ, cкидки и курсы валют'!$C$43),H1401))))),2)</f>
        <v>464.4</v>
      </c>
    </row>
    <row r="1402" spans="1:10" ht="14.15" customHeight="1" thickBot="1">
      <c r="A1402" s="398" t="s">
        <v>11616</v>
      </c>
      <c r="B1402" s="2115" t="s">
        <v>599</v>
      </c>
      <c r="C1402" s="2263">
        <v>7.11</v>
      </c>
      <c r="D1402" s="2120">
        <v>25</v>
      </c>
      <c r="E1402" s="2138">
        <v>278.52</v>
      </c>
      <c r="F1402" s="2104">
        <f t="shared" si="153"/>
        <v>278.52</v>
      </c>
      <c r="G1402" s="2105">
        <f t="shared" si="154"/>
        <v>15480</v>
      </c>
      <c r="H1402" s="659">
        <f>ROUND(IF('Заказ, cкидки и курсы валют'!$J$23*E1402/1000*D1402&lt;387,387,'Заказ, cкидки и курсы валют'!$J$23*E1402/1000*D1402)*(1-'Заказ, cкидки и курсы валют'!$I$12),2)</f>
        <v>387</v>
      </c>
      <c r="I1402" s="2091"/>
      <c r="J1402" s="1338">
        <f>ROUND(IF(H1402&lt;'Заказ, cкидки и курсы валют'!$B$39,H1402*0.54*100/(100-'Заказ, cкидки и курсы валют'!$C$39),IF(H1402&lt;'Заказ, cкидки и курсы валют'!$B$40,H1402*0.54*100/(100-'Заказ, cкидки и курсы валют'!$C$40),IF(H1402&lt;'Заказ, cкидки и курсы валют'!$B$41,H1402*0.54*100/(100-'Заказ, cкидки и курсы валют'!$C$41),IF(H1402&lt;'Заказ, cкидки и курсы валют'!$B$42,H1402*0.54*100/(100-'Заказ, cкидки и курсы валют'!$C$42),IF(H1402&lt;'Заказ, cкидки и курсы валют'!$B$43,H1402*0.54*100/(100-'Заказ, cкидки и курсы валют'!$C$43),H1402))))),2)</f>
        <v>464.4</v>
      </c>
    </row>
    <row r="1403" spans="1:10" ht="14.15" customHeight="1" thickBot="1">
      <c r="A1403" s="2744" t="s">
        <v>11969</v>
      </c>
      <c r="B1403" s="2115" t="s">
        <v>3153</v>
      </c>
      <c r="C1403" s="2263">
        <v>8</v>
      </c>
      <c r="D1403" s="2120">
        <v>20</v>
      </c>
      <c r="E1403" s="2138">
        <v>250.56</v>
      </c>
      <c r="F1403" s="2104">
        <f t="shared" si="153"/>
        <v>250.56</v>
      </c>
      <c r="G1403" s="2105">
        <f t="shared" si="154"/>
        <v>19350</v>
      </c>
      <c r="H1403" s="659">
        <f>ROUND(IF('Заказ, cкидки и курсы валют'!$J$23*E1403/1000*D1403&lt;387,387,'Заказ, cкидки и курсы валют'!$J$23*E1403/1000*D1403)*(1-'Заказ, cкидки и курсы валют'!$I$12),2)</f>
        <v>387</v>
      </c>
      <c r="I1403" s="2091"/>
      <c r="J1403" s="1338">
        <f>ROUND(IF(H1403&lt;'Заказ, cкидки и курсы валют'!$B$39,H1403*0.54*100/(100-'Заказ, cкидки и курсы валют'!$C$39),IF(H1403&lt;'Заказ, cкидки и курсы валют'!$B$40,H1403*0.54*100/(100-'Заказ, cкидки и курсы валют'!$C$40),IF(H1403&lt;'Заказ, cкидки и курсы валют'!$B$41,H1403*0.54*100/(100-'Заказ, cкидки и курсы валют'!$C$41),IF(H1403&lt;'Заказ, cкидки и курсы валют'!$B$42,H1403*0.54*100/(100-'Заказ, cкидки и курсы валют'!$C$42),IF(H1403&lt;'Заказ, cкидки и курсы валют'!$B$43,H1403*0.54*100/(100-'Заказ, cкидки и курсы валют'!$C$43),H1403))))),2)</f>
        <v>464.4</v>
      </c>
    </row>
    <row r="1404" spans="1:10" ht="14.15" customHeight="1" thickBot="1">
      <c r="A1404" s="2744" t="s">
        <v>11970</v>
      </c>
      <c r="B1404" s="2115" t="s">
        <v>3115</v>
      </c>
      <c r="C1404" s="2263">
        <v>8.5</v>
      </c>
      <c r="D1404" s="2120">
        <v>20</v>
      </c>
      <c r="E1404" s="2138">
        <v>271.16000000000003</v>
      </c>
      <c r="F1404" s="2104">
        <f t="shared" si="153"/>
        <v>271.16000000000003</v>
      </c>
      <c r="G1404" s="2105">
        <f t="shared" si="154"/>
        <v>19350</v>
      </c>
      <c r="H1404" s="659">
        <f>ROUND(IF('Заказ, cкидки и курсы валют'!$J$23*E1404/1000*D1404&lt;387,387,'Заказ, cкидки и курсы валют'!$J$23*E1404/1000*D1404)*(1-'Заказ, cкидки и курсы валют'!$I$12),2)</f>
        <v>387</v>
      </c>
      <c r="I1404" s="2091"/>
      <c r="J1404" s="1338">
        <f>ROUND(IF(H1404&lt;'Заказ, cкидки и курсы валют'!$B$39,H1404*0.54*100/(100-'Заказ, cкидки и курсы валют'!$C$39),IF(H1404&lt;'Заказ, cкидки и курсы валют'!$B$40,H1404*0.54*100/(100-'Заказ, cкидки и курсы валют'!$C$40),IF(H1404&lt;'Заказ, cкидки и курсы валют'!$B$41,H1404*0.54*100/(100-'Заказ, cкидки и курсы валют'!$C$41),IF(H1404&lt;'Заказ, cкидки и курсы валют'!$B$42,H1404*0.54*100/(100-'Заказ, cкидки и курсы валют'!$C$42),IF(H1404&lt;'Заказ, cкидки и курсы валют'!$B$43,H1404*0.54*100/(100-'Заказ, cкидки и курсы валют'!$C$43),H1404))))),2)</f>
        <v>464.4</v>
      </c>
    </row>
    <row r="1405" spans="1:10" ht="14.15" customHeight="1" thickBot="1">
      <c r="A1405" s="398" t="s">
        <v>11971</v>
      </c>
      <c r="B1405" s="2115" t="s">
        <v>601</v>
      </c>
      <c r="C1405" s="2263">
        <v>9.6300000000000008</v>
      </c>
      <c r="D1405" s="2120">
        <v>10</v>
      </c>
      <c r="E1405" s="2138">
        <v>337.85</v>
      </c>
      <c r="F1405" s="2104">
        <f t="shared" si="153"/>
        <v>337.85</v>
      </c>
      <c r="G1405" s="2105">
        <f t="shared" si="154"/>
        <v>38700</v>
      </c>
      <c r="H1405" s="659">
        <f>ROUND(IF('Заказ, cкидки и курсы валют'!$J$23*E1405/1000*D1405&lt;387,387,'Заказ, cкидки и курсы валют'!$J$23*E1405/1000*D1405)*(1-'Заказ, cкидки и курсы валют'!$I$12),2)</f>
        <v>387</v>
      </c>
      <c r="I1405" s="2091"/>
      <c r="J1405" s="1338">
        <f>ROUND(IF(H1405&lt;'Заказ, cкидки и курсы валют'!$B$39,H1405*0.54*100/(100-'Заказ, cкидки и курсы валют'!$C$39),IF(H1405&lt;'Заказ, cкидки и курсы валют'!$B$40,H1405*0.54*100/(100-'Заказ, cкидки и курсы валют'!$C$40),IF(H1405&lt;'Заказ, cкидки и курсы валют'!$B$41,H1405*0.54*100/(100-'Заказ, cкидки и курсы валют'!$C$41),IF(H1405&lt;'Заказ, cкидки и курсы валют'!$B$42,H1405*0.54*100/(100-'Заказ, cкидки и курсы валют'!$C$42),IF(H1405&lt;'Заказ, cкидки и курсы валют'!$B$43,H1405*0.54*100/(100-'Заказ, cкидки и курсы валют'!$C$43),H1405))))),2)</f>
        <v>464.4</v>
      </c>
    </row>
    <row r="1406" spans="1:10" ht="14.15" customHeight="1" thickBot="1">
      <c r="A1406" s="398" t="s">
        <v>11972</v>
      </c>
      <c r="B1406" s="2115" t="s">
        <v>602</v>
      </c>
      <c r="C1406" s="2263">
        <v>10.94</v>
      </c>
      <c r="D1406" s="2120">
        <v>20</v>
      </c>
      <c r="E1406" s="2138">
        <v>392.01</v>
      </c>
      <c r="F1406" s="2104">
        <f t="shared" si="153"/>
        <v>392.01</v>
      </c>
      <c r="G1406" s="2105">
        <f t="shared" si="154"/>
        <v>19350</v>
      </c>
      <c r="H1406" s="659">
        <f>ROUND(IF('Заказ, cкидки и курсы валют'!$J$23*E1406/1000*D1406&lt;387,387,'Заказ, cкидки и курсы валют'!$J$23*E1406/1000*D1406)*(1-'Заказ, cкидки и курсы валют'!$I$12),2)</f>
        <v>387</v>
      </c>
      <c r="I1406" s="2091"/>
      <c r="J1406" s="1338">
        <f>ROUND(IF(H1406&lt;'Заказ, cкидки и курсы валют'!$B$39,H1406*0.54*100/(100-'Заказ, cкидки и курсы валют'!$C$39),IF(H1406&lt;'Заказ, cкидки и курсы валют'!$B$40,H1406*0.54*100/(100-'Заказ, cкидки и курсы валют'!$C$40),IF(H1406&lt;'Заказ, cкидки и курсы валют'!$B$41,H1406*0.54*100/(100-'Заказ, cкидки и курсы валют'!$C$41),IF(H1406&lt;'Заказ, cкидки и курсы валют'!$B$42,H1406*0.54*100/(100-'Заказ, cкидки и курсы валют'!$C$42),IF(H1406&lt;'Заказ, cкидки и курсы валют'!$B$43,H1406*0.54*100/(100-'Заказ, cкидки и курсы валют'!$C$43),H1406))))),2)</f>
        <v>464.4</v>
      </c>
    </row>
    <row r="1407" spans="1:10" ht="14.15" customHeight="1" thickBot="1">
      <c r="A1407" s="2744" t="s">
        <v>11973</v>
      </c>
      <c r="B1407" s="2115" t="s">
        <v>2896</v>
      </c>
      <c r="C1407" s="2263">
        <v>12</v>
      </c>
      <c r="D1407" s="2120">
        <v>20</v>
      </c>
      <c r="E1407" s="2138">
        <v>431.42</v>
      </c>
      <c r="F1407" s="2104">
        <f t="shared" si="153"/>
        <v>431.42</v>
      </c>
      <c r="G1407" s="2105">
        <f t="shared" si="154"/>
        <v>19350</v>
      </c>
      <c r="H1407" s="659">
        <f>ROUND(IF('Заказ, cкидки и курсы валют'!$J$23*E1407/1000*D1407&lt;387,387,'Заказ, cкидки и курсы валют'!$J$23*E1407/1000*D1407)*(1-'Заказ, cкидки и курсы валют'!$I$12),2)</f>
        <v>387</v>
      </c>
      <c r="I1407" s="2091"/>
      <c r="J1407" s="1338">
        <f>ROUND(IF(H1407&lt;'Заказ, cкидки и курсы валют'!$B$39,H1407*0.54*100/(100-'Заказ, cкидки и курсы валют'!$C$39),IF(H1407&lt;'Заказ, cкидки и курсы валют'!$B$40,H1407*0.54*100/(100-'Заказ, cкидки и курсы валют'!$C$40),IF(H1407&lt;'Заказ, cкидки и курсы валют'!$B$41,H1407*0.54*100/(100-'Заказ, cкидки и курсы валют'!$C$41),IF(H1407&lt;'Заказ, cкидки и курсы валют'!$B$42,H1407*0.54*100/(100-'Заказ, cкидки и курсы валют'!$C$42),IF(H1407&lt;'Заказ, cкидки и курсы валют'!$B$43,H1407*0.54*100/(100-'Заказ, cкидки и курсы валют'!$C$43),H1407))))),2)</f>
        <v>464.4</v>
      </c>
    </row>
    <row r="1408" spans="1:10" ht="14.15" customHeight="1" thickBot="1">
      <c r="A1408" s="2745" t="s">
        <v>11979</v>
      </c>
      <c r="B1408" s="757" t="s">
        <v>8800</v>
      </c>
      <c r="C1408" s="2263">
        <v>13.2</v>
      </c>
      <c r="D1408" s="1767">
        <v>20</v>
      </c>
      <c r="E1408" s="1597">
        <v>473.9</v>
      </c>
      <c r="F1408" s="775">
        <f t="shared" si="153"/>
        <v>473.9</v>
      </c>
      <c r="G1408" s="776">
        <f t="shared" si="154"/>
        <v>19350</v>
      </c>
      <c r="H1408" s="659">
        <f>ROUND(IF('Заказ, cкидки и курсы валют'!$J$23*E1408/1000*D1408&lt;387,387,'Заказ, cкидки и курсы валют'!$J$23*E1408/1000*D1408)*(1-'Заказ, cкидки и курсы валют'!$I$12),2)</f>
        <v>387</v>
      </c>
      <c r="I1408" s="170"/>
      <c r="J1408" s="1338">
        <f>ROUND(IF(H1408&lt;'Заказ, cкидки и курсы валют'!$B$39,H1408*0.54*100/(100-'Заказ, cкидки и курсы валют'!$C$39),IF(H1408&lt;'Заказ, cкидки и курсы валют'!$B$40,H1408*0.54*100/(100-'Заказ, cкидки и курсы валют'!$C$40),IF(H1408&lt;'Заказ, cкидки и курсы валют'!$B$41,H1408*0.54*100/(100-'Заказ, cкидки и курсы валют'!$C$41),IF(H1408&lt;'Заказ, cкидки и курсы валют'!$B$42,H1408*0.54*100/(100-'Заказ, cкидки и курсы валют'!$C$42),IF(H1408&lt;'Заказ, cкидки и курсы валют'!$B$43,H1408*0.54*100/(100-'Заказ, cкидки и курсы валют'!$C$43),H1408))))),2)</f>
        <v>464.4</v>
      </c>
    </row>
    <row r="1409" spans="1:9" ht="14.15" customHeight="1" thickBot="1"/>
    <row r="1410" spans="1:9" ht="39.75" customHeight="1">
      <c r="A1410" s="1934"/>
      <c r="B1410" s="1962"/>
      <c r="C1410" s="1962" t="s">
        <v>2874</v>
      </c>
      <c r="D1410" s="69"/>
      <c r="E1410" s="460"/>
      <c r="F1410" s="461"/>
      <c r="G1410" s="688"/>
      <c r="H1410" s="128"/>
      <c r="I1410" s="68"/>
    </row>
    <row r="1411" spans="1:9" ht="14.15" customHeight="1">
      <c r="A1411" s="1935"/>
      <c r="B1411" s="1475"/>
      <c r="C1411" s="1475" t="s">
        <v>1365</v>
      </c>
      <c r="D1411" s="131"/>
      <c r="E1411" s="462"/>
      <c r="F1411" s="426"/>
      <c r="G1411" s="266"/>
      <c r="H1411" s="177"/>
      <c r="I1411" s="132"/>
    </row>
    <row r="1412" spans="1:9" ht="14.15" customHeight="1">
      <c r="A1412" s="1935"/>
      <c r="B1412" s="1475"/>
      <c r="C1412" s="1475"/>
      <c r="D1412" s="70"/>
      <c r="E1412" s="464"/>
      <c r="F1412" s="465"/>
      <c r="G1412" s="689"/>
      <c r="H1412" s="177"/>
      <c r="I1412" s="132"/>
    </row>
    <row r="1413" spans="1:9" ht="45.75" customHeight="1">
      <c r="A1413" s="1935"/>
      <c r="B1413" s="1475"/>
      <c r="C1413" s="1475"/>
      <c r="D1413" s="70"/>
      <c r="E1413" s="464"/>
      <c r="F1413" s="465"/>
      <c r="G1413" s="689"/>
      <c r="H1413" s="177"/>
      <c r="I1413" s="132"/>
    </row>
    <row r="1414" spans="1:9" ht="14.15" customHeight="1">
      <c r="A1414" s="1935"/>
      <c r="B1414" s="1475"/>
      <c r="C1414" s="1475"/>
      <c r="D1414" s="70"/>
      <c r="E1414" s="464"/>
      <c r="F1414" s="465"/>
      <c r="G1414" s="689"/>
      <c r="H1414" s="177"/>
      <c r="I1414" s="132"/>
    </row>
    <row r="1415" spans="1:9" ht="14.15" customHeight="1" thickBot="1">
      <c r="A1415" s="1913" t="s">
        <v>6698</v>
      </c>
      <c r="B1415" s="1931"/>
      <c r="C1415" s="1931"/>
      <c r="D1415" s="72"/>
      <c r="E1415" s="466"/>
      <c r="F1415" s="467"/>
      <c r="G1415" s="690"/>
      <c r="H1415" s="178"/>
      <c r="I1415" s="137"/>
    </row>
    <row r="1416" spans="1:9" ht="33" customHeight="1">
      <c r="A1416" s="1519" t="s">
        <v>1013</v>
      </c>
      <c r="B1416" s="1520" t="s">
        <v>1014</v>
      </c>
      <c r="C1416" s="2286" t="s">
        <v>665</v>
      </c>
      <c r="D1416" s="158" t="s">
        <v>2923</v>
      </c>
      <c r="E1416" s="914" t="s">
        <v>10276</v>
      </c>
      <c r="F1416" s="469" t="s">
        <v>2578</v>
      </c>
      <c r="G1416" s="693" t="s">
        <v>2427</v>
      </c>
      <c r="H1416" s="264" t="s">
        <v>493</v>
      </c>
      <c r="I1416" s="160" t="s">
        <v>4003</v>
      </c>
    </row>
    <row r="1417" spans="1:9" ht="14.15" customHeight="1" thickBot="1">
      <c r="A1417" s="1519"/>
      <c r="B1417" s="1680"/>
      <c r="C1417" s="2286" t="s">
        <v>3419</v>
      </c>
      <c r="D1417" s="313" t="s">
        <v>2428</v>
      </c>
      <c r="E1417" s="470" t="s">
        <v>264</v>
      </c>
      <c r="F1417" s="475">
        <f>'Заказ, cкидки и курсы валют'!$I$12</f>
        <v>0</v>
      </c>
      <c r="G1417" s="764"/>
      <c r="H1417" s="358"/>
      <c r="I1417" s="252"/>
    </row>
    <row r="1418" spans="1:9" ht="14.15" customHeight="1">
      <c r="A1418" s="915" t="s">
        <v>1856</v>
      </c>
      <c r="B1418" s="800" t="s">
        <v>76</v>
      </c>
      <c r="C1418" s="2296">
        <v>0.86</v>
      </c>
      <c r="D1418" s="1621">
        <v>25000</v>
      </c>
      <c r="E1418" s="530">
        <v>76.989999999999995</v>
      </c>
      <c r="F1418" s="779">
        <f>ROUND(E1418*(1-$F$11),2)</f>
        <v>76.989999999999995</v>
      </c>
      <c r="G1418" s="780">
        <f>'Заказ, cкидки и курсы валют'!$J$23*F1418</f>
        <v>885.38499999999999</v>
      </c>
      <c r="H1418" s="310">
        <f>ROUND((D1418/1000)*G1418,2)</f>
        <v>22134.63</v>
      </c>
      <c r="I1418" s="263"/>
    </row>
    <row r="1419" spans="1:9" ht="14.15" customHeight="1">
      <c r="A1419" s="398" t="s">
        <v>1857</v>
      </c>
      <c r="B1419" s="399" t="s">
        <v>136</v>
      </c>
      <c r="C1419" s="2297">
        <v>1.05</v>
      </c>
      <c r="D1419" s="37">
        <v>20000</v>
      </c>
      <c r="E1419" s="530">
        <v>85.45</v>
      </c>
      <c r="F1419" s="471">
        <f t="shared" ref="F1419:F1422" si="155">ROUND(E1419*(1-$F$11),2)</f>
        <v>85.45</v>
      </c>
      <c r="G1419" s="691">
        <f>'Заказ, cкидки и курсы валют'!$J$23*F1419</f>
        <v>982.67500000000007</v>
      </c>
      <c r="H1419" s="96">
        <f t="shared" ref="H1419:H1422" si="156">ROUND((D1419/1000)*G1419,2)</f>
        <v>19653.5</v>
      </c>
      <c r="I1419" s="168"/>
    </row>
    <row r="1420" spans="1:9" ht="14.15" customHeight="1">
      <c r="A1420" s="398" t="s">
        <v>1858</v>
      </c>
      <c r="B1420" s="399" t="s">
        <v>129</v>
      </c>
      <c r="C1420" s="2297">
        <v>1.25</v>
      </c>
      <c r="D1420" s="37">
        <v>20000</v>
      </c>
      <c r="E1420" s="530">
        <v>98.72</v>
      </c>
      <c r="F1420" s="471">
        <f t="shared" si="155"/>
        <v>98.72</v>
      </c>
      <c r="G1420" s="691">
        <f>'Заказ, cкидки и курсы валют'!$J$23*F1420</f>
        <v>1135.28</v>
      </c>
      <c r="H1420" s="96">
        <f t="shared" si="156"/>
        <v>22705.599999999999</v>
      </c>
      <c r="I1420" s="168"/>
    </row>
    <row r="1421" spans="1:9" ht="14.15" customHeight="1">
      <c r="A1421" s="398" t="s">
        <v>1859</v>
      </c>
      <c r="B1421" s="399" t="s">
        <v>130</v>
      </c>
      <c r="C1421" s="2297">
        <v>1.59</v>
      </c>
      <c r="D1421" s="37">
        <v>16000</v>
      </c>
      <c r="E1421" s="530">
        <v>114.76</v>
      </c>
      <c r="F1421" s="471">
        <f t="shared" si="155"/>
        <v>114.76</v>
      </c>
      <c r="G1421" s="691">
        <f>'Заказ, cкидки и курсы валют'!$J$23*F1421</f>
        <v>1319.74</v>
      </c>
      <c r="H1421" s="96">
        <f t="shared" si="156"/>
        <v>21115.84</v>
      </c>
      <c r="I1421" s="168"/>
    </row>
    <row r="1422" spans="1:9" ht="14.15" customHeight="1">
      <c r="A1422" s="398" t="s">
        <v>1860</v>
      </c>
      <c r="B1422" s="399" t="s">
        <v>77</v>
      </c>
      <c r="C1422" s="2297">
        <v>2.0299999999999998</v>
      </c>
      <c r="D1422" s="37">
        <v>10000</v>
      </c>
      <c r="E1422" s="530">
        <v>137.13999999999999</v>
      </c>
      <c r="F1422" s="471">
        <f t="shared" si="155"/>
        <v>137.13999999999999</v>
      </c>
      <c r="G1422" s="691">
        <f>'Заказ, cкидки и курсы валют'!$J$23*F1422</f>
        <v>1577.11</v>
      </c>
      <c r="H1422" s="96">
        <f t="shared" si="156"/>
        <v>15771.1</v>
      </c>
      <c r="I1422" s="168"/>
    </row>
    <row r="1423" spans="1:9" ht="14.15" customHeight="1">
      <c r="A1423" s="398" t="s">
        <v>1861</v>
      </c>
      <c r="B1423" s="399" t="s">
        <v>75</v>
      </c>
      <c r="C1423" s="2297">
        <v>2.2400000000000002</v>
      </c>
      <c r="D1423" s="37">
        <v>8000</v>
      </c>
      <c r="E1423" s="530">
        <v>149</v>
      </c>
      <c r="F1423" s="471">
        <f t="shared" ref="F1423" si="157">ROUND(E1423*(1-$F$11),2)</f>
        <v>149</v>
      </c>
      <c r="G1423" s="691">
        <f>'Заказ, cкидки и курсы валют'!$J$23*F1423</f>
        <v>1713.5</v>
      </c>
      <c r="H1423" s="96">
        <f t="shared" ref="H1423" si="158">ROUND((D1423/1000)*G1423,2)</f>
        <v>13708</v>
      </c>
      <c r="I1423" s="168"/>
    </row>
    <row r="1424" spans="1:9" ht="14.15" customHeight="1" thickBot="1">
      <c r="A1424" s="778" t="s">
        <v>10598</v>
      </c>
      <c r="B1424" s="1879" t="s">
        <v>3724</v>
      </c>
      <c r="C1424" s="2297">
        <v>2.39</v>
      </c>
      <c r="D1424" s="1620">
        <v>7000</v>
      </c>
      <c r="E1424" s="530">
        <v>157.77000000000001</v>
      </c>
      <c r="F1424" s="775">
        <f>ROUND(E1424*(1-$F$11),2)</f>
        <v>157.77000000000001</v>
      </c>
      <c r="G1424" s="776">
        <f>'Заказ, cкидки и курсы валют'!$J$23*F1424</f>
        <v>1814.355</v>
      </c>
      <c r="H1424" s="142">
        <f>ROUND((D1424/1000)*G1424,2)</f>
        <v>12700.49</v>
      </c>
      <c r="I1424" s="170"/>
    </row>
    <row r="1425" spans="1:10" ht="33" customHeight="1" thickBot="1">
      <c r="A1425" s="1916"/>
      <c r="B1425" s="1342"/>
      <c r="C1425" s="2272"/>
      <c r="D1425" s="43"/>
      <c r="E1425" s="530"/>
      <c r="F1425" s="448"/>
      <c r="G1425" s="692"/>
      <c r="H1425" s="61"/>
      <c r="I1425" s="13"/>
    </row>
    <row r="1426" spans="1:10" ht="28.5" customHeight="1">
      <c r="A1426" s="1934"/>
      <c r="B1426" s="1962"/>
      <c r="C1426" s="1962" t="s">
        <v>2874</v>
      </c>
      <c r="D1426" s="69"/>
      <c r="E1426" s="460"/>
      <c r="F1426" s="461"/>
      <c r="G1426" s="688"/>
      <c r="H1426" s="176"/>
      <c r="I1426" s="68"/>
    </row>
    <row r="1427" spans="1:10" ht="3" customHeight="1">
      <c r="A1427" s="1935"/>
      <c r="B1427" s="1475"/>
      <c r="C1427" s="1475" t="s">
        <v>1365</v>
      </c>
      <c r="D1427" s="131"/>
      <c r="E1427" s="462"/>
      <c r="F1427" s="426"/>
      <c r="G1427" s="266"/>
      <c r="H1427" s="177"/>
      <c r="I1427" s="132"/>
    </row>
    <row r="1428" spans="1:10" ht="14.15" customHeight="1">
      <c r="A1428" s="1935"/>
      <c r="B1428" s="1475"/>
      <c r="C1428" s="1475"/>
      <c r="D1428" s="70"/>
      <c r="E1428" s="464"/>
      <c r="F1428" s="465"/>
      <c r="G1428" s="689"/>
      <c r="H1428" s="177"/>
      <c r="I1428" s="132"/>
    </row>
    <row r="1429" spans="1:10" ht="43.5" customHeight="1">
      <c r="A1429" s="1935"/>
      <c r="B1429" s="1475"/>
      <c r="C1429" s="1475"/>
      <c r="D1429" s="70"/>
      <c r="E1429" s="464"/>
      <c r="F1429" s="465"/>
      <c r="G1429" s="689"/>
      <c r="H1429" s="177"/>
      <c r="I1429" s="132"/>
    </row>
    <row r="1430" spans="1:10" ht="14.15" customHeight="1">
      <c r="A1430" s="1935"/>
      <c r="B1430" s="1475"/>
      <c r="C1430" s="1475"/>
      <c r="D1430" s="70"/>
      <c r="E1430" s="464"/>
      <c r="F1430" s="465"/>
      <c r="G1430" s="689"/>
      <c r="H1430" s="177"/>
      <c r="I1430" s="132"/>
    </row>
    <row r="1431" spans="1:10" ht="14.15" customHeight="1" thickBot="1">
      <c r="A1431" s="1918" t="s">
        <v>6697</v>
      </c>
      <c r="B1431" s="1914"/>
      <c r="C1431" s="2289"/>
      <c r="D1431" s="162"/>
      <c r="E1431" s="466"/>
      <c r="F1431" s="467"/>
      <c r="G1431" s="690"/>
      <c r="H1431" s="178"/>
      <c r="I1431" s="137"/>
    </row>
    <row r="1432" spans="1:10" ht="37.5" customHeight="1">
      <c r="A1432" s="1519" t="s">
        <v>1013</v>
      </c>
      <c r="B1432" s="1520" t="s">
        <v>1014</v>
      </c>
      <c r="C1432" s="2286" t="s">
        <v>665</v>
      </c>
      <c r="D1432" s="158" t="s">
        <v>2923</v>
      </c>
      <c r="E1432" s="914" t="s">
        <v>10276</v>
      </c>
      <c r="F1432" s="469" t="s">
        <v>2578</v>
      </c>
      <c r="G1432" s="693" t="s">
        <v>2427</v>
      </c>
      <c r="H1432" s="264" t="s">
        <v>493</v>
      </c>
      <c r="I1432" s="160" t="s">
        <v>4003</v>
      </c>
      <c r="J1432" s="327" t="s">
        <v>11229</v>
      </c>
    </row>
    <row r="1433" spans="1:10" ht="14.15" customHeight="1" thickBot="1">
      <c r="A1433" s="1519"/>
      <c r="B1433" s="1680"/>
      <c r="C1433" s="2286" t="s">
        <v>3419</v>
      </c>
      <c r="D1433" s="313" t="s">
        <v>2428</v>
      </c>
      <c r="E1433" s="470" t="s">
        <v>264</v>
      </c>
      <c r="F1433" s="475">
        <f>'Заказ, cкидки и курсы валют'!$I$12</f>
        <v>0</v>
      </c>
      <c r="G1433" s="764"/>
      <c r="H1433" s="358"/>
      <c r="I1433" s="252"/>
      <c r="J1433" s="264"/>
    </row>
    <row r="1434" spans="1:10" ht="14.15" customHeight="1">
      <c r="A1434" s="915" t="s">
        <v>1862</v>
      </c>
      <c r="B1434" s="800" t="s">
        <v>76</v>
      </c>
      <c r="C1434" s="2296">
        <v>0.86</v>
      </c>
      <c r="D1434" s="1615">
        <v>2000</v>
      </c>
      <c r="E1434" s="1566">
        <f>E1418*1.2</f>
        <v>92.387999999999991</v>
      </c>
      <c r="F1434" s="779">
        <f>ROUND(E1434*(1-$F$11),2)</f>
        <v>92.39</v>
      </c>
      <c r="G1434" s="780">
        <f>'Заказ, cкидки и курсы валют'!$J$23*F1434</f>
        <v>1062.4849999999999</v>
      </c>
      <c r="H1434" s="310">
        <f>ROUND((D1434/1000)*G1434,2)</f>
        <v>2124.9699999999998</v>
      </c>
      <c r="I1434" s="263"/>
      <c r="J1434" s="96">
        <f>ROUND(IF(H1434&lt;'Заказ, cкидки и курсы валют'!$B$39,H1434*0.54*100/(100-'Заказ, cкидки и курсы валют'!$C$39),IF(H1434&lt;'Заказ, cкидки и курсы валют'!$B$40,H1434*0.54*100/(100-'Заказ, cкидки и курсы валют'!$C$40),IF(H1434&lt;'Заказ, cкидки и курсы валют'!$B$41,H1434*0.54*100/(100-'Заказ, cкидки и курсы валют'!$C$41),IF(H1434&lt;'Заказ, cкидки и курсы валют'!$B$42,H1434*0.54*100/(100-'Заказ, cкидки и курсы валют'!$C$42),IF(H1434&lt;'Заказ, cкидки и курсы валют'!$B$43,H1434*0.54*100/(100-'Заказ, cкидки и курсы валют'!$C$43),H1434))))),2)</f>
        <v>2124.9699999999998</v>
      </c>
    </row>
    <row r="1435" spans="1:10" ht="14.15" customHeight="1">
      <c r="A1435" s="398" t="s">
        <v>1863</v>
      </c>
      <c r="B1435" s="399" t="s">
        <v>136</v>
      </c>
      <c r="C1435" s="2297">
        <v>1.05</v>
      </c>
      <c r="D1435" s="1555">
        <v>1500</v>
      </c>
      <c r="E1435" s="1545">
        <f t="shared" ref="E1435:E1440" si="159">E1419*1.2</f>
        <v>102.54</v>
      </c>
      <c r="F1435" s="471">
        <f t="shared" ref="F1435:F1438" si="160">ROUND(E1435*(1-$F$11),2)</f>
        <v>102.54</v>
      </c>
      <c r="G1435" s="691">
        <f>'Заказ, cкидки и курсы валют'!$J$23*F1435</f>
        <v>1179.21</v>
      </c>
      <c r="H1435" s="96">
        <f t="shared" ref="H1435:H1438" si="161">ROUND((D1435/1000)*G1435,2)</f>
        <v>1768.82</v>
      </c>
      <c r="I1435" s="168"/>
      <c r="J1435" s="96">
        <f>ROUND(IF(H1435&lt;'Заказ, cкидки и курсы валют'!$B$39,H1435*0.54*100/(100-'Заказ, cкидки и курсы валют'!$C$39),IF(H1435&lt;'Заказ, cкидки и курсы валют'!$B$40,H1435*0.54*100/(100-'Заказ, cкидки и курсы валют'!$C$40),IF(H1435&lt;'Заказ, cкидки и курсы валют'!$B$41,H1435*0.54*100/(100-'Заказ, cкидки и курсы валют'!$C$41),IF(H1435&lt;'Заказ, cкидки и курсы валют'!$B$42,H1435*0.54*100/(100-'Заказ, cкидки и курсы валют'!$C$42),IF(H1435&lt;'Заказ, cкидки и курсы валют'!$B$43,H1435*0.54*100/(100-'Заказ, cкидки и курсы валют'!$C$43),H1435))))),2)</f>
        <v>1768.82</v>
      </c>
    </row>
    <row r="1436" spans="1:10" ht="14.15" customHeight="1">
      <c r="A1436" s="398" t="s">
        <v>1864</v>
      </c>
      <c r="B1436" s="399" t="s">
        <v>129</v>
      </c>
      <c r="C1436" s="2297">
        <v>1.25</v>
      </c>
      <c r="D1436" s="1555">
        <v>1500</v>
      </c>
      <c r="E1436" s="1545">
        <f t="shared" si="159"/>
        <v>118.464</v>
      </c>
      <c r="F1436" s="471">
        <f t="shared" si="160"/>
        <v>118.46</v>
      </c>
      <c r="G1436" s="691">
        <f>'Заказ, cкидки и курсы валют'!$J$23*F1436</f>
        <v>1362.29</v>
      </c>
      <c r="H1436" s="96">
        <f t="shared" si="161"/>
        <v>2043.44</v>
      </c>
      <c r="I1436" s="168"/>
      <c r="J1436" s="96">
        <f>ROUND(IF(H1436&lt;'Заказ, cкидки и курсы валют'!$B$39,H1436*0.54*100/(100-'Заказ, cкидки и курсы валют'!$C$39),IF(H1436&lt;'Заказ, cкидки и курсы валют'!$B$40,H1436*0.54*100/(100-'Заказ, cкидки и курсы валют'!$C$40),IF(H1436&lt;'Заказ, cкидки и курсы валют'!$B$41,H1436*0.54*100/(100-'Заказ, cкидки и курсы валют'!$C$41),IF(H1436&lt;'Заказ, cкидки и курсы валют'!$B$42,H1436*0.54*100/(100-'Заказ, cкидки и курсы валют'!$C$42),IF(H1436&lt;'Заказ, cкидки и курсы валют'!$B$43,H1436*0.54*100/(100-'Заказ, cкидки и курсы валют'!$C$43),H1436))))),2)</f>
        <v>2043.44</v>
      </c>
    </row>
    <row r="1437" spans="1:10" ht="14.15" customHeight="1">
      <c r="A1437" s="398" t="s">
        <v>1865</v>
      </c>
      <c r="B1437" s="399" t="s">
        <v>130</v>
      </c>
      <c r="C1437" s="2297">
        <v>1.59</v>
      </c>
      <c r="D1437" s="1555">
        <v>1000</v>
      </c>
      <c r="E1437" s="1545">
        <f t="shared" si="159"/>
        <v>137.71199999999999</v>
      </c>
      <c r="F1437" s="471">
        <f t="shared" si="160"/>
        <v>137.71</v>
      </c>
      <c r="G1437" s="691">
        <f>'Заказ, cкидки и курсы валют'!$J$23*F1437</f>
        <v>1583.6650000000002</v>
      </c>
      <c r="H1437" s="96">
        <f t="shared" si="161"/>
        <v>1583.67</v>
      </c>
      <c r="I1437" s="168"/>
      <c r="J1437" s="96">
        <f>ROUND(IF(H1437&lt;'Заказ, cкидки и курсы валют'!$B$39,H1437*0.54*100/(100-'Заказ, cкидки и курсы валют'!$C$39),IF(H1437&lt;'Заказ, cкидки и курсы валют'!$B$40,H1437*0.54*100/(100-'Заказ, cкидки и курсы валют'!$C$40),IF(H1437&lt;'Заказ, cкидки и курсы валют'!$B$41,H1437*0.54*100/(100-'Заказ, cкидки и курсы валют'!$C$41),IF(H1437&lt;'Заказ, cкидки и курсы валют'!$B$42,H1437*0.54*100/(100-'Заказ, cкидки и курсы валют'!$C$42),IF(H1437&lt;'Заказ, cкидки и курсы валют'!$B$43,H1437*0.54*100/(100-'Заказ, cкидки и курсы валют'!$C$43),H1437))))),2)</f>
        <v>1583.67</v>
      </c>
    </row>
    <row r="1438" spans="1:10" ht="14.15" customHeight="1">
      <c r="A1438" s="398" t="s">
        <v>1866</v>
      </c>
      <c r="B1438" s="399" t="s">
        <v>77</v>
      </c>
      <c r="C1438" s="2297">
        <v>2.0299999999999998</v>
      </c>
      <c r="D1438" s="1555">
        <v>500</v>
      </c>
      <c r="E1438" s="1545">
        <f t="shared" si="159"/>
        <v>164.56799999999998</v>
      </c>
      <c r="F1438" s="471">
        <f t="shared" si="160"/>
        <v>164.57</v>
      </c>
      <c r="G1438" s="691">
        <f>'Заказ, cкидки и курсы валют'!$J$23*F1438</f>
        <v>1892.5549999999998</v>
      </c>
      <c r="H1438" s="96">
        <f t="shared" si="161"/>
        <v>946.28</v>
      </c>
      <c r="I1438" s="168"/>
      <c r="J1438" s="96">
        <f>ROUND(IF(H1438&lt;'Заказ, cкидки и курсы валют'!$B$39,H1438*0.54*100/(100-'Заказ, cкидки и курсы валют'!$C$39),IF(H1438&lt;'Заказ, cкидки и курсы валют'!$B$40,H1438*0.54*100/(100-'Заказ, cкидки и курсы валют'!$C$40),IF(H1438&lt;'Заказ, cкидки и курсы валют'!$B$41,H1438*0.54*100/(100-'Заказ, cкидки и курсы валют'!$C$41),IF(H1438&lt;'Заказ, cкидки и курсы валют'!$B$42,H1438*0.54*100/(100-'Заказ, cкидки и курсы валют'!$C$42),IF(H1438&lt;'Заказ, cкидки и курсы валют'!$B$43,H1438*0.54*100/(100-'Заказ, cкидки и курсы валют'!$C$43),H1438))))),2)</f>
        <v>946.28</v>
      </c>
    </row>
    <row r="1439" spans="1:10" ht="14.15" customHeight="1">
      <c r="A1439" s="398" t="s">
        <v>1867</v>
      </c>
      <c r="B1439" s="399" t="s">
        <v>75</v>
      </c>
      <c r="C1439" s="2297">
        <v>2.2400000000000002</v>
      </c>
      <c r="D1439" s="1555">
        <v>500</v>
      </c>
      <c r="E1439" s="1545">
        <f t="shared" si="159"/>
        <v>178.79999999999998</v>
      </c>
      <c r="F1439" s="471">
        <f t="shared" ref="F1439" si="162">ROUND(E1439*(1-$F$11),2)</f>
        <v>178.8</v>
      </c>
      <c r="G1439" s="691">
        <f>'Заказ, cкидки и курсы валют'!$J$23*F1439</f>
        <v>2056.2000000000003</v>
      </c>
      <c r="H1439" s="96">
        <f t="shared" ref="H1439" si="163">ROUND((D1439/1000)*G1439,2)</f>
        <v>1028.0999999999999</v>
      </c>
      <c r="I1439" s="168"/>
      <c r="J1439" s="96">
        <f>ROUND(IF(H1439&lt;'Заказ, cкидки и курсы валют'!$B$39,H1439*0.54*100/(100-'Заказ, cкидки и курсы валют'!$C$39),IF(H1439&lt;'Заказ, cкидки и курсы валют'!$B$40,H1439*0.54*100/(100-'Заказ, cкидки и курсы валют'!$C$40),IF(H1439&lt;'Заказ, cкидки и курсы валют'!$B$41,H1439*0.54*100/(100-'Заказ, cкидки и курсы валют'!$C$41),IF(H1439&lt;'Заказ, cкидки и курсы валют'!$B$42,H1439*0.54*100/(100-'Заказ, cкидки и курсы валют'!$C$42),IF(H1439&lt;'Заказ, cкидки и курсы валют'!$B$43,H1439*0.54*100/(100-'Заказ, cкидки и курсы валют'!$C$43),H1439))))),2)</f>
        <v>1028.0999999999999</v>
      </c>
    </row>
    <row r="1440" spans="1:10" ht="14.15" customHeight="1" thickBot="1">
      <c r="A1440" s="778" t="s">
        <v>10599</v>
      </c>
      <c r="B1440" s="1879" t="s">
        <v>3724</v>
      </c>
      <c r="C1440" s="2297">
        <v>2.39</v>
      </c>
      <c r="D1440" s="1617">
        <v>500</v>
      </c>
      <c r="E1440" s="1568">
        <f t="shared" si="159"/>
        <v>189.32400000000001</v>
      </c>
      <c r="F1440" s="775">
        <f>ROUND(E1440*(1-$F$11),2)</f>
        <v>189.32</v>
      </c>
      <c r="G1440" s="776">
        <f>'Заказ, cкидки и курсы валют'!$J$23*F1440</f>
        <v>2177.1799999999998</v>
      </c>
      <c r="H1440" s="142">
        <f>ROUND((D1440/1000)*G1440,2)</f>
        <v>1088.5899999999999</v>
      </c>
      <c r="I1440" s="170"/>
      <c r="J1440" s="96">
        <f>ROUND(IF(H1440&lt;'Заказ, cкидки и курсы валют'!$B$39,H1440*0.54*100/(100-'Заказ, cкидки и курсы валют'!$C$39),IF(H1440&lt;'Заказ, cкидки и курсы валют'!$B$40,H1440*0.54*100/(100-'Заказ, cкидки и курсы валют'!$C$40),IF(H1440&lt;'Заказ, cкидки и курсы валют'!$B$41,H1440*0.54*100/(100-'Заказ, cкидки и курсы валют'!$C$41),IF(H1440&lt;'Заказ, cкидки и курсы валют'!$B$42,H1440*0.54*100/(100-'Заказ, cкидки и курсы валют'!$C$42),IF(H1440&lt;'Заказ, cкидки и курсы валют'!$B$43,H1440*0.54*100/(100-'Заказ, cкидки и курсы валют'!$C$43),H1440))))),2)</f>
        <v>1088.5899999999999</v>
      </c>
    </row>
    <row r="1441" spans="1:10" ht="14.15" customHeight="1" thickBot="1">
      <c r="A1441" s="1334"/>
      <c r="B1441" s="1968"/>
      <c r="C1441" s="2273"/>
      <c r="D1441" s="1465"/>
      <c r="E1441" s="987"/>
      <c r="F1441" s="881"/>
      <c r="G1441" s="694"/>
      <c r="H1441" s="22"/>
      <c r="I1441" s="13"/>
    </row>
    <row r="1442" spans="1:10" ht="42.75" customHeight="1">
      <c r="A1442" s="1909"/>
      <c r="B1442" s="1962"/>
      <c r="C1442" s="1962" t="s">
        <v>2874</v>
      </c>
      <c r="D1442" s="69"/>
      <c r="E1442" s="460"/>
      <c r="F1442" s="461"/>
      <c r="G1442" s="688"/>
      <c r="H1442" s="1121"/>
      <c r="I1442" s="68"/>
    </row>
    <row r="1443" spans="1:10" ht="14.15" customHeight="1">
      <c r="A1443" s="1911"/>
      <c r="B1443" s="1475"/>
      <c r="C1443" s="1475" t="s">
        <v>1365</v>
      </c>
      <c r="D1443" s="131"/>
      <c r="E1443" s="462"/>
      <c r="F1443" s="426"/>
      <c r="G1443" s="266"/>
      <c r="H1443" s="1122"/>
      <c r="I1443" s="132"/>
    </row>
    <row r="1444" spans="1:10" ht="14.15" customHeight="1">
      <c r="A1444" s="1911"/>
      <c r="B1444" s="1475"/>
      <c r="C1444" s="1475"/>
      <c r="D1444" s="144"/>
      <c r="E1444" s="464"/>
      <c r="F1444" s="465"/>
      <c r="G1444" s="689"/>
      <c r="H1444" s="1122"/>
      <c r="I1444" s="132"/>
    </row>
    <row r="1445" spans="1:10" ht="45.75" customHeight="1">
      <c r="A1445" s="1911"/>
      <c r="B1445" s="1475"/>
      <c r="C1445" s="1475"/>
      <c r="D1445" s="144"/>
      <c r="E1445" s="464"/>
      <c r="F1445" s="465"/>
      <c r="G1445" s="689"/>
      <c r="H1445" s="1122"/>
      <c r="I1445" s="132"/>
    </row>
    <row r="1446" spans="1:10" ht="14.15" customHeight="1">
      <c r="A1446" s="1911"/>
      <c r="B1446" s="1475"/>
      <c r="C1446" s="1475"/>
      <c r="D1446" s="144"/>
      <c r="E1446" s="464"/>
      <c r="F1446" s="465"/>
      <c r="G1446" s="689"/>
      <c r="H1446" s="1122"/>
      <c r="I1446" s="132"/>
    </row>
    <row r="1447" spans="1:10" ht="14.15" customHeight="1" thickBot="1">
      <c r="A1447" s="1918" t="s">
        <v>6699</v>
      </c>
      <c r="B1447" s="1919"/>
      <c r="C1447" s="2289"/>
      <c r="D1447" s="1466"/>
      <c r="E1447" s="466"/>
      <c r="F1447" s="467"/>
      <c r="G1447" s="690"/>
      <c r="H1447" s="1466"/>
      <c r="I1447" s="137"/>
    </row>
    <row r="1448" spans="1:10" ht="42.75" customHeight="1">
      <c r="A1448" s="1519" t="s">
        <v>1013</v>
      </c>
      <c r="B1448" s="1520" t="s">
        <v>1014</v>
      </c>
      <c r="C1448" s="2286" t="s">
        <v>665</v>
      </c>
      <c r="D1448" s="158" t="s">
        <v>2923</v>
      </c>
      <c r="E1448" s="914" t="s">
        <v>10276</v>
      </c>
      <c r="F1448" s="469" t="s">
        <v>2578</v>
      </c>
      <c r="G1448" s="693" t="s">
        <v>2427</v>
      </c>
      <c r="H1448" s="264" t="s">
        <v>493</v>
      </c>
      <c r="I1448" s="160" t="s">
        <v>4003</v>
      </c>
      <c r="J1448" s="327" t="s">
        <v>11229</v>
      </c>
    </row>
    <row r="1449" spans="1:10" ht="14.15" customHeight="1" thickBot="1">
      <c r="A1449" s="1519"/>
      <c r="B1449" s="1680"/>
      <c r="C1449" s="2286" t="s">
        <v>3419</v>
      </c>
      <c r="D1449" s="313" t="s">
        <v>2428</v>
      </c>
      <c r="E1449" s="470" t="s">
        <v>264</v>
      </c>
      <c r="F1449" s="475">
        <f>'Заказ, cкидки и курсы валют'!$I$12</f>
        <v>0</v>
      </c>
      <c r="G1449" s="764"/>
      <c r="H1449" s="358"/>
      <c r="I1449" s="252"/>
      <c r="J1449" s="264"/>
    </row>
    <row r="1450" spans="1:10" ht="14.15" customHeight="1" thickBot="1">
      <c r="A1450" s="915" t="s">
        <v>10731</v>
      </c>
      <c r="B1450" s="800" t="s">
        <v>76</v>
      </c>
      <c r="C1450" s="2296">
        <v>0.86</v>
      </c>
      <c r="D1450" s="1577">
        <v>100</v>
      </c>
      <c r="E1450" s="1616">
        <f>(E1418*2)+(1000/D1450*7.5)</f>
        <v>228.98</v>
      </c>
      <c r="F1450" s="779">
        <f>ROUND(E1450*(1-$F$11),2)</f>
        <v>228.98</v>
      </c>
      <c r="G1450" s="780">
        <f>H1450/D1450*1000</f>
        <v>3870</v>
      </c>
      <c r="H1450" s="659">
        <f>ROUND(IF('Заказ, cкидки и курсы валют'!$J$23*E1450/1000*D1450&lt;387,387,'Заказ, cкидки и курсы валют'!$J$23*E1450/1000*D1450)*(1-'Заказ, cкидки и курсы валют'!$I$12),2)</f>
        <v>387</v>
      </c>
      <c r="I1450" s="263"/>
      <c r="J1450" s="96">
        <f>ROUND(IF(H1450&lt;'Заказ, cкидки и курсы валют'!$B$39,H1450*0.54*100/(100-'Заказ, cкидки и курсы валют'!$C$39),IF(H1450&lt;'Заказ, cкидки и курсы валют'!$B$40,H1450*0.54*100/(100-'Заказ, cкидки и курсы валют'!$C$40),IF(H1450&lt;'Заказ, cкидки и курсы валют'!$B$41,H1450*0.54*100/(100-'Заказ, cкидки и курсы валют'!$C$41),IF(H1450&lt;'Заказ, cкидки и курсы валют'!$B$42,H1450*0.54*100/(100-'Заказ, cкидки и курсы валют'!$C$42),IF(H1450&lt;'Заказ, cкидки и курсы валют'!$B$43,H1450*0.54*100/(100-'Заказ, cкидки и курсы валют'!$C$43),H1450))))),2)</f>
        <v>464.4</v>
      </c>
    </row>
    <row r="1451" spans="1:10" ht="14.15" customHeight="1" thickBot="1">
      <c r="A1451" s="398" t="s">
        <v>10732</v>
      </c>
      <c r="B1451" s="399" t="s">
        <v>136</v>
      </c>
      <c r="C1451" s="2297">
        <v>1.05</v>
      </c>
      <c r="D1451" s="1555">
        <v>100</v>
      </c>
      <c r="E1451" s="1564">
        <f t="shared" ref="E1451:E1456" si="164">(E1419*2)+(1000/D1451*7.5)</f>
        <v>245.9</v>
      </c>
      <c r="F1451" s="471">
        <f t="shared" ref="F1451:F1455" si="165">ROUND(E1451*(1-$F$11),2)</f>
        <v>245.9</v>
      </c>
      <c r="G1451" s="691">
        <f t="shared" ref="G1451:G1456" si="166">H1451/D1451*1000</f>
        <v>3870</v>
      </c>
      <c r="H1451" s="659">
        <f>ROUND(IF('Заказ, cкидки и курсы валют'!$J$23*E1451/1000*D1451&lt;387,387,'Заказ, cкидки и курсы валют'!$J$23*E1451/1000*D1451)*(1-'Заказ, cкидки и курсы валют'!$I$12),2)</f>
        <v>387</v>
      </c>
      <c r="I1451" s="168"/>
      <c r="J1451" s="96">
        <f>ROUND(IF(H1451&lt;'Заказ, cкидки и курсы валют'!$B$39,H1451*0.54*100/(100-'Заказ, cкидки и курсы валют'!$C$39),IF(H1451&lt;'Заказ, cкидки и курсы валют'!$B$40,H1451*0.54*100/(100-'Заказ, cкидки и курсы валют'!$C$40),IF(H1451&lt;'Заказ, cкидки и курсы валют'!$B$41,H1451*0.54*100/(100-'Заказ, cкидки и курсы валют'!$C$41),IF(H1451&lt;'Заказ, cкидки и курсы валют'!$B$42,H1451*0.54*100/(100-'Заказ, cкидки и курсы валют'!$C$42),IF(H1451&lt;'Заказ, cкидки и курсы валют'!$B$43,H1451*0.54*100/(100-'Заказ, cкидки и курсы валют'!$C$43),H1451))))),2)</f>
        <v>464.4</v>
      </c>
    </row>
    <row r="1452" spans="1:10" ht="14.15" customHeight="1" thickBot="1">
      <c r="A1452" s="398" t="s">
        <v>10733</v>
      </c>
      <c r="B1452" s="399" t="s">
        <v>129</v>
      </c>
      <c r="C1452" s="2297">
        <v>1.25</v>
      </c>
      <c r="D1452" s="1555">
        <v>100</v>
      </c>
      <c r="E1452" s="1564">
        <f t="shared" si="164"/>
        <v>272.44</v>
      </c>
      <c r="F1452" s="471">
        <f t="shared" si="165"/>
        <v>272.44</v>
      </c>
      <c r="G1452" s="691">
        <f t="shared" si="166"/>
        <v>3870</v>
      </c>
      <c r="H1452" s="659">
        <f>ROUND(IF('Заказ, cкидки и курсы валют'!$J$23*E1452/1000*D1452&lt;387,387,'Заказ, cкидки и курсы валют'!$J$23*E1452/1000*D1452)*(1-'Заказ, cкидки и курсы валют'!$I$12),2)</f>
        <v>387</v>
      </c>
      <c r="I1452" s="168"/>
      <c r="J1452" s="96">
        <f>ROUND(IF(H1452&lt;'Заказ, cкидки и курсы валют'!$B$39,H1452*0.54*100/(100-'Заказ, cкидки и курсы валют'!$C$39),IF(H1452&lt;'Заказ, cкидки и курсы валют'!$B$40,H1452*0.54*100/(100-'Заказ, cкидки и курсы валют'!$C$40),IF(H1452&lt;'Заказ, cкидки и курсы валют'!$B$41,H1452*0.54*100/(100-'Заказ, cкидки и курсы валют'!$C$41),IF(H1452&lt;'Заказ, cкидки и курсы валют'!$B$42,H1452*0.54*100/(100-'Заказ, cкидки и курсы валют'!$C$42),IF(H1452&lt;'Заказ, cкидки и курсы валют'!$B$43,H1452*0.54*100/(100-'Заказ, cкидки и курсы валют'!$C$43),H1452))))),2)</f>
        <v>464.4</v>
      </c>
    </row>
    <row r="1453" spans="1:10" ht="14.15" customHeight="1" thickBot="1">
      <c r="A1453" s="398" t="s">
        <v>10734</v>
      </c>
      <c r="B1453" s="399" t="s">
        <v>130</v>
      </c>
      <c r="C1453" s="2297">
        <v>1.59</v>
      </c>
      <c r="D1453" s="1555">
        <v>100</v>
      </c>
      <c r="E1453" s="1564">
        <f t="shared" si="164"/>
        <v>304.52</v>
      </c>
      <c r="F1453" s="471">
        <f t="shared" si="165"/>
        <v>304.52</v>
      </c>
      <c r="G1453" s="691">
        <f t="shared" si="166"/>
        <v>3870</v>
      </c>
      <c r="H1453" s="659">
        <f>ROUND(IF('Заказ, cкидки и курсы валют'!$J$23*E1453/1000*D1453&lt;387,387,'Заказ, cкидки и курсы валют'!$J$23*E1453/1000*D1453)*(1-'Заказ, cкидки и курсы валют'!$I$12),2)</f>
        <v>387</v>
      </c>
      <c r="I1453" s="168"/>
      <c r="J1453" s="1338">
        <f>ROUND(IF(H1453&lt;'Заказ, cкидки и курсы валют'!$B$39,H1453*0.54*100/(100-'Заказ, cкидки и курсы валют'!$C$39),IF(H1453&lt;'Заказ, cкидки и курсы валют'!$B$40,H1453*0.54*100/(100-'Заказ, cкидки и курсы валют'!$C$40),IF(H1453&lt;'Заказ, cкидки и курсы валют'!$B$41,H1453*0.54*100/(100-'Заказ, cкидки и курсы валют'!$C$41),IF(H1453&lt;'Заказ, cкидки и курсы валют'!$B$42,H1453*0.54*100/(100-'Заказ, cкидки и курсы валют'!$C$42),IF(H1453&lt;'Заказ, cкидки и курсы валют'!$B$43,H1453*0.54*100/(100-'Заказ, cкидки и курсы валют'!$C$43),H1453))))),2)</f>
        <v>464.4</v>
      </c>
    </row>
    <row r="1454" spans="1:10" ht="14.15" customHeight="1" thickBot="1">
      <c r="A1454" s="398" t="s">
        <v>10735</v>
      </c>
      <c r="B1454" s="399" t="s">
        <v>77</v>
      </c>
      <c r="C1454" s="2297">
        <v>2.0299999999999998</v>
      </c>
      <c r="D1454" s="1555">
        <v>50</v>
      </c>
      <c r="E1454" s="1564">
        <f t="shared" si="164"/>
        <v>424.28</v>
      </c>
      <c r="F1454" s="471">
        <f t="shared" si="165"/>
        <v>424.28</v>
      </c>
      <c r="G1454" s="691">
        <f t="shared" si="166"/>
        <v>7740</v>
      </c>
      <c r="H1454" s="659">
        <f>ROUND(IF('Заказ, cкидки и курсы валют'!$J$23*E1454/1000*D1454&lt;387,387,'Заказ, cкидки и курсы валют'!$J$23*E1454/1000*D1454)*(1-'Заказ, cкидки и курсы валют'!$I$12),2)</f>
        <v>387</v>
      </c>
      <c r="I1454" s="168"/>
      <c r="J1454" s="1338">
        <f>ROUND(IF(H1454&lt;'Заказ, cкидки и курсы валют'!$B$39,H1454*0.54*100/(100-'Заказ, cкидки и курсы валют'!$C$39),IF(H1454&lt;'Заказ, cкидки и курсы валют'!$B$40,H1454*0.54*100/(100-'Заказ, cкидки и курсы валют'!$C$40),IF(H1454&lt;'Заказ, cкидки и курсы валют'!$B$41,H1454*0.54*100/(100-'Заказ, cкидки и курсы валют'!$C$41),IF(H1454&lt;'Заказ, cкидки и курсы валют'!$B$42,H1454*0.54*100/(100-'Заказ, cкидки и курсы валют'!$C$42),IF(H1454&lt;'Заказ, cкидки и курсы валют'!$B$43,H1454*0.54*100/(100-'Заказ, cкидки и курсы валют'!$C$43),H1454))))),2)</f>
        <v>464.4</v>
      </c>
    </row>
    <row r="1455" spans="1:10" ht="14.15" customHeight="1" thickBot="1">
      <c r="A1455" s="398" t="s">
        <v>10736</v>
      </c>
      <c r="B1455" s="399" t="s">
        <v>75</v>
      </c>
      <c r="C1455" s="2297">
        <v>2.2400000000000002</v>
      </c>
      <c r="D1455" s="1555">
        <v>50</v>
      </c>
      <c r="E1455" s="1564">
        <f t="shared" si="164"/>
        <v>448</v>
      </c>
      <c r="F1455" s="471">
        <f t="shared" si="165"/>
        <v>448</v>
      </c>
      <c r="G1455" s="691">
        <f t="shared" si="166"/>
        <v>7740</v>
      </c>
      <c r="H1455" s="659">
        <f>ROUND(IF('Заказ, cкидки и курсы валют'!$J$23*E1455/1000*D1455&lt;387,387,'Заказ, cкидки и курсы валют'!$J$23*E1455/1000*D1455)*(1-'Заказ, cкидки и курсы валют'!$I$12),2)</f>
        <v>387</v>
      </c>
      <c r="I1455" s="168"/>
      <c r="J1455" s="1338">
        <f>ROUND(IF(H1455&lt;'Заказ, cкидки и курсы валют'!$B$39,H1455*0.54*100/(100-'Заказ, cкидки и курсы валют'!$C$39),IF(H1455&lt;'Заказ, cкидки и курсы валют'!$B$40,H1455*0.54*100/(100-'Заказ, cкидки и курсы валют'!$C$40),IF(H1455&lt;'Заказ, cкидки и курсы валют'!$B$41,H1455*0.54*100/(100-'Заказ, cкидки и курсы валют'!$C$41),IF(H1455&lt;'Заказ, cкидки и курсы валют'!$B$42,H1455*0.54*100/(100-'Заказ, cкидки и курсы валют'!$C$42),IF(H1455&lt;'Заказ, cкидки и курсы валют'!$B$43,H1455*0.54*100/(100-'Заказ, cкидки и курсы валют'!$C$43),H1455))))),2)</f>
        <v>464.4</v>
      </c>
    </row>
    <row r="1456" spans="1:10" ht="14.15" customHeight="1" thickBot="1">
      <c r="A1456" s="778" t="s">
        <v>10737</v>
      </c>
      <c r="B1456" s="1879" t="s">
        <v>3724</v>
      </c>
      <c r="C1456" s="2297">
        <v>2.39</v>
      </c>
      <c r="D1456" s="1617">
        <v>50</v>
      </c>
      <c r="E1456" s="2067">
        <f t="shared" si="164"/>
        <v>465.54</v>
      </c>
      <c r="F1456" s="775">
        <f>ROUND(E1456*(1-$F$11),2)</f>
        <v>465.54</v>
      </c>
      <c r="G1456" s="776">
        <f t="shared" si="166"/>
        <v>7740</v>
      </c>
      <c r="H1456" s="659">
        <f>ROUND(IF('Заказ, cкидки и курсы валют'!$J$23*E1456/1000*D1456&lt;387,387,'Заказ, cкидки и курсы валют'!$J$23*E1456/1000*D1456)*(1-'Заказ, cкидки и курсы валют'!$I$12),2)</f>
        <v>387</v>
      </c>
      <c r="I1456" s="170"/>
      <c r="J1456" s="1338">
        <f>ROUND(IF(H1456&lt;'Заказ, cкидки и курсы валют'!$B$39,H1456*0.54*100/(100-'Заказ, cкидки и курсы валют'!$C$39),IF(H1456&lt;'Заказ, cкидки и курсы валют'!$B$40,H1456*0.54*100/(100-'Заказ, cкидки и курсы валют'!$C$40),IF(H1456&lt;'Заказ, cкидки и курсы валют'!$B$41,H1456*0.54*100/(100-'Заказ, cкидки и курсы валют'!$C$41),IF(H1456&lt;'Заказ, cкидки и курсы валют'!$B$42,H1456*0.54*100/(100-'Заказ, cкидки и курсы валют'!$C$42),IF(H1456&lt;'Заказ, cкидки и курсы валют'!$B$43,H1456*0.54*100/(100-'Заказ, cкидки и курсы валют'!$C$43),H1456))))),2)</f>
        <v>464.4</v>
      </c>
    </row>
    <row r="1457" spans="1:9" ht="14.15" customHeight="1" thickBot="1">
      <c r="A1457" s="1334"/>
      <c r="B1457" s="1968"/>
      <c r="C1457" s="2273"/>
      <c r="D1457" s="1465"/>
      <c r="E1457" s="987"/>
      <c r="F1457" s="881"/>
      <c r="G1457" s="694"/>
      <c r="H1457" s="22"/>
      <c r="I1457" s="13"/>
    </row>
    <row r="1458" spans="1:9" ht="47.25" customHeight="1">
      <c r="A1458" s="1927"/>
      <c r="B1458" s="1962"/>
      <c r="C1458" s="1962" t="s">
        <v>2874</v>
      </c>
      <c r="D1458" s="69"/>
      <c r="E1458" s="462"/>
      <c r="F1458" s="461"/>
      <c r="G1458" s="688"/>
      <c r="H1458" s="128"/>
      <c r="I1458" s="68"/>
    </row>
    <row r="1459" spans="1:9" ht="14.15" customHeight="1">
      <c r="A1459" s="1920"/>
      <c r="B1459" s="1475"/>
      <c r="C1459" s="1475" t="s">
        <v>1366</v>
      </c>
      <c r="D1459" s="131"/>
      <c r="E1459" s="462"/>
      <c r="F1459" s="426"/>
      <c r="G1459" s="266"/>
      <c r="H1459" s="177"/>
      <c r="I1459" s="132"/>
    </row>
    <row r="1460" spans="1:9" ht="14.15" customHeight="1">
      <c r="A1460" s="1920"/>
      <c r="B1460" s="1475"/>
      <c r="C1460" s="1475"/>
      <c r="D1460" s="70"/>
      <c r="E1460" s="464"/>
      <c r="F1460" s="465"/>
      <c r="G1460" s="689"/>
      <c r="H1460" s="177"/>
      <c r="I1460" s="132"/>
    </row>
    <row r="1461" spans="1:9" ht="39.75" customHeight="1">
      <c r="A1461" s="1920"/>
      <c r="B1461" s="1475"/>
      <c r="C1461" s="1475"/>
      <c r="D1461" s="70"/>
      <c r="E1461" s="464"/>
      <c r="F1461" s="465"/>
      <c r="G1461" s="689"/>
      <c r="H1461" s="177"/>
      <c r="I1461" s="132"/>
    </row>
    <row r="1462" spans="1:9" ht="14.15" customHeight="1">
      <c r="A1462" s="1920"/>
      <c r="B1462" s="1475"/>
      <c r="C1462" s="1475"/>
      <c r="D1462" s="70"/>
      <c r="E1462" s="464"/>
      <c r="F1462" s="465"/>
      <c r="G1462" s="689"/>
      <c r="H1462" s="177"/>
      <c r="I1462" s="132"/>
    </row>
    <row r="1463" spans="1:9" ht="14.15" customHeight="1" thickBot="1">
      <c r="A1463" s="1913" t="s">
        <v>6698</v>
      </c>
      <c r="B1463" s="1931"/>
      <c r="C1463" s="1931"/>
      <c r="D1463" s="72"/>
      <c r="E1463" s="466"/>
      <c r="F1463" s="467"/>
      <c r="G1463" s="690"/>
      <c r="H1463" s="178"/>
      <c r="I1463" s="137"/>
    </row>
    <row r="1464" spans="1:9" ht="51" customHeight="1">
      <c r="A1464" s="1963" t="s">
        <v>1013</v>
      </c>
      <c r="B1464" s="1964" t="s">
        <v>1014</v>
      </c>
      <c r="C1464" s="2285" t="s">
        <v>665</v>
      </c>
      <c r="D1464" s="153" t="s">
        <v>2923</v>
      </c>
      <c r="E1464" s="914" t="s">
        <v>10276</v>
      </c>
      <c r="F1464" s="479" t="s">
        <v>2578</v>
      </c>
      <c r="G1464" s="967" t="s">
        <v>2427</v>
      </c>
      <c r="H1464" s="327" t="s">
        <v>493</v>
      </c>
      <c r="I1464" s="138" t="s">
        <v>4003</v>
      </c>
    </row>
    <row r="1465" spans="1:9" ht="14.15" customHeight="1" thickBot="1">
      <c r="A1465" s="1519"/>
      <c r="B1465" s="1680"/>
      <c r="C1465" s="2286" t="s">
        <v>3419</v>
      </c>
      <c r="D1465" s="313" t="s">
        <v>2428</v>
      </c>
      <c r="E1465" s="470" t="s">
        <v>264</v>
      </c>
      <c r="F1465" s="475">
        <f>'Заказ, cкидки и курсы валют'!$I$12</f>
        <v>0</v>
      </c>
      <c r="G1465" s="764"/>
      <c r="H1465" s="358"/>
      <c r="I1465" s="252"/>
    </row>
    <row r="1466" spans="1:9" ht="14.15" customHeight="1">
      <c r="A1466" s="915" t="s">
        <v>1868</v>
      </c>
      <c r="B1466" s="800" t="s">
        <v>76</v>
      </c>
      <c r="C1466" s="2296">
        <v>0.88</v>
      </c>
      <c r="D1466" s="1621">
        <v>25000</v>
      </c>
      <c r="E1466" s="530">
        <v>77.13</v>
      </c>
      <c r="F1466" s="779">
        <f>ROUND(E1466*(1-$F$11),2)</f>
        <v>77.13</v>
      </c>
      <c r="G1466" s="780">
        <f>'Заказ, cкидки и курсы валют'!$J$23*F1466</f>
        <v>886.99499999999989</v>
      </c>
      <c r="H1466" s="310">
        <f>ROUND((D1466/1000)*G1466,2)</f>
        <v>22174.880000000001</v>
      </c>
      <c r="I1466" s="263"/>
    </row>
    <row r="1467" spans="1:9" ht="14.15" customHeight="1">
      <c r="A1467" s="398" t="s">
        <v>1869</v>
      </c>
      <c r="B1467" s="399" t="s">
        <v>136</v>
      </c>
      <c r="C1467" s="2297">
        <v>1.06</v>
      </c>
      <c r="D1467" s="37">
        <v>20000</v>
      </c>
      <c r="E1467" s="530">
        <v>85.52</v>
      </c>
      <c r="F1467" s="471">
        <f t="shared" ref="F1467:F1472" si="167">ROUND(E1467*(1-$F$11),2)</f>
        <v>85.52</v>
      </c>
      <c r="G1467" s="691">
        <f>'Заказ, cкидки и курсы валют'!$J$23*F1467</f>
        <v>983.4799999999999</v>
      </c>
      <c r="H1467" s="96">
        <f t="shared" ref="H1467:H1472" si="168">ROUND((D1467/1000)*G1467,2)</f>
        <v>19669.599999999999</v>
      </c>
      <c r="I1467" s="168"/>
    </row>
    <row r="1468" spans="1:9" ht="14.15" customHeight="1">
      <c r="A1468" s="398" t="s">
        <v>1870</v>
      </c>
      <c r="B1468" s="399" t="s">
        <v>129</v>
      </c>
      <c r="C1468" s="2297">
        <v>1.23</v>
      </c>
      <c r="D1468" s="37">
        <v>20000</v>
      </c>
      <c r="E1468" s="530">
        <v>94.72</v>
      </c>
      <c r="F1468" s="471">
        <f t="shared" si="167"/>
        <v>94.72</v>
      </c>
      <c r="G1468" s="691">
        <f>'Заказ, cкидки и курсы валют'!$J$23*F1468</f>
        <v>1089.28</v>
      </c>
      <c r="H1468" s="96">
        <f t="shared" si="168"/>
        <v>21785.599999999999</v>
      </c>
      <c r="I1468" s="168"/>
    </row>
    <row r="1469" spans="1:9" ht="14.15" customHeight="1">
      <c r="A1469" s="398" t="s">
        <v>1871</v>
      </c>
      <c r="B1469" s="399" t="s">
        <v>130</v>
      </c>
      <c r="C1469" s="2297">
        <v>1.59</v>
      </c>
      <c r="D1469" s="37">
        <v>16000</v>
      </c>
      <c r="E1469" s="530">
        <v>114.76</v>
      </c>
      <c r="F1469" s="471">
        <f t="shared" si="167"/>
        <v>114.76</v>
      </c>
      <c r="G1469" s="691">
        <f>'Заказ, cкидки и курсы валют'!$J$23*F1469</f>
        <v>1319.74</v>
      </c>
      <c r="H1469" s="96">
        <f t="shared" si="168"/>
        <v>21115.84</v>
      </c>
      <c r="I1469" s="168"/>
    </row>
    <row r="1470" spans="1:9" ht="14.15" customHeight="1">
      <c r="A1470" s="398" t="s">
        <v>1872</v>
      </c>
      <c r="B1470" s="399" t="s">
        <v>77</v>
      </c>
      <c r="C1470" s="2297">
        <v>1.99</v>
      </c>
      <c r="D1470" s="37">
        <v>10000</v>
      </c>
      <c r="E1470" s="530">
        <v>136.86000000000001</v>
      </c>
      <c r="F1470" s="471">
        <f t="shared" si="167"/>
        <v>136.86000000000001</v>
      </c>
      <c r="G1470" s="691">
        <f>'Заказ, cкидки и курсы валют'!$J$23*F1470</f>
        <v>1573.89</v>
      </c>
      <c r="H1470" s="96">
        <f t="shared" si="168"/>
        <v>15738.9</v>
      </c>
      <c r="I1470" s="168"/>
    </row>
    <row r="1471" spans="1:9" ht="14.15" customHeight="1">
      <c r="A1471" s="398" t="s">
        <v>1873</v>
      </c>
      <c r="B1471" s="399" t="s">
        <v>75</v>
      </c>
      <c r="C1471" s="2297">
        <v>2.17</v>
      </c>
      <c r="D1471" s="37">
        <v>8000</v>
      </c>
      <c r="E1471" s="530">
        <v>151.47999999999999</v>
      </c>
      <c r="F1471" s="471">
        <f t="shared" si="167"/>
        <v>151.47999999999999</v>
      </c>
      <c r="G1471" s="691">
        <f>'Заказ, cкидки и курсы валют'!$J$23*F1471</f>
        <v>1742.02</v>
      </c>
      <c r="H1471" s="96">
        <f t="shared" si="168"/>
        <v>13936.16</v>
      </c>
      <c r="I1471" s="168"/>
    </row>
    <row r="1472" spans="1:9" ht="14.15" customHeight="1" thickBot="1">
      <c r="A1472" s="1969" t="s">
        <v>3723</v>
      </c>
      <c r="B1472" s="1879" t="s">
        <v>3724</v>
      </c>
      <c r="C1472" s="2297">
        <v>2.41</v>
      </c>
      <c r="D1472" s="1620">
        <v>7000</v>
      </c>
      <c r="E1472" s="530">
        <v>154.93</v>
      </c>
      <c r="F1472" s="775">
        <f t="shared" si="167"/>
        <v>154.93</v>
      </c>
      <c r="G1472" s="776">
        <f>'Заказ, cкидки и курсы валют'!$J$23*F1472</f>
        <v>1781.6950000000002</v>
      </c>
      <c r="H1472" s="142">
        <f t="shared" si="168"/>
        <v>12471.87</v>
      </c>
      <c r="I1472" s="170"/>
    </row>
    <row r="1473" spans="1:10" ht="14.15" customHeight="1" thickBot="1">
      <c r="A1473" s="1970"/>
      <c r="B1473" s="1971"/>
      <c r="C1473" s="2274"/>
      <c r="D1473" s="393"/>
      <c r="E1473" s="449"/>
      <c r="F1473" s="448"/>
      <c r="G1473" s="694"/>
      <c r="H1473" s="394"/>
      <c r="I1473" s="395"/>
    </row>
    <row r="1474" spans="1:10" ht="45.75" customHeight="1">
      <c r="A1474" s="1927"/>
      <c r="B1474" s="1962"/>
      <c r="C1474" s="1962" t="s">
        <v>2874</v>
      </c>
      <c r="D1474" s="69"/>
      <c r="E1474" s="460"/>
      <c r="F1474" s="461"/>
      <c r="G1474" s="688"/>
      <c r="H1474" s="176"/>
      <c r="I1474" s="68"/>
    </row>
    <row r="1475" spans="1:10" ht="14.15" customHeight="1">
      <c r="A1475" s="1920"/>
      <c r="B1475" s="1475"/>
      <c r="C1475" s="1475" t="s">
        <v>1366</v>
      </c>
      <c r="D1475" s="131"/>
      <c r="E1475" s="462"/>
      <c r="F1475" s="426"/>
      <c r="G1475" s="266"/>
      <c r="H1475" s="177"/>
      <c r="I1475" s="132"/>
    </row>
    <row r="1476" spans="1:10" ht="14.15" customHeight="1">
      <c r="A1476" s="1920"/>
      <c r="B1476" s="1475"/>
      <c r="C1476" s="1475"/>
      <c r="D1476" s="70"/>
      <c r="E1476" s="464"/>
      <c r="F1476" s="465"/>
      <c r="G1476" s="689"/>
      <c r="H1476" s="177"/>
      <c r="I1476" s="132"/>
    </row>
    <row r="1477" spans="1:10" ht="48.75" customHeight="1">
      <c r="A1477" s="1920"/>
      <c r="B1477" s="1475"/>
      <c r="C1477" s="1475"/>
      <c r="D1477" s="70"/>
      <c r="E1477" s="464"/>
      <c r="F1477" s="465"/>
      <c r="G1477" s="689"/>
      <c r="H1477" s="177"/>
      <c r="I1477" s="132"/>
    </row>
    <row r="1478" spans="1:10" ht="14.15" customHeight="1">
      <c r="A1478" s="1920"/>
      <c r="B1478" s="1475"/>
      <c r="C1478" s="1475"/>
      <c r="D1478" s="70"/>
      <c r="E1478" s="464"/>
      <c r="F1478" s="465"/>
      <c r="G1478" s="689"/>
      <c r="H1478" s="177"/>
      <c r="I1478" s="132"/>
    </row>
    <row r="1479" spans="1:10" ht="14.15" customHeight="1" thickBot="1">
      <c r="A1479" s="1918" t="s">
        <v>6697</v>
      </c>
      <c r="B1479" s="1914"/>
      <c r="C1479" s="2289"/>
      <c r="D1479" s="161"/>
      <c r="E1479" s="466"/>
      <c r="F1479" s="467"/>
      <c r="G1479" s="690"/>
      <c r="H1479" s="178"/>
      <c r="I1479" s="137"/>
    </row>
    <row r="1480" spans="1:10" ht="45" customHeight="1">
      <c r="A1480" s="1963" t="s">
        <v>1013</v>
      </c>
      <c r="B1480" s="1964" t="s">
        <v>1014</v>
      </c>
      <c r="C1480" s="2285" t="s">
        <v>665</v>
      </c>
      <c r="D1480" s="153" t="s">
        <v>2923</v>
      </c>
      <c r="E1480" s="914" t="s">
        <v>10276</v>
      </c>
      <c r="F1480" s="479" t="s">
        <v>2578</v>
      </c>
      <c r="G1480" s="967" t="s">
        <v>2427</v>
      </c>
      <c r="H1480" s="327" t="s">
        <v>493</v>
      </c>
      <c r="I1480" s="138" t="s">
        <v>4003</v>
      </c>
      <c r="J1480" s="327" t="s">
        <v>11229</v>
      </c>
    </row>
    <row r="1481" spans="1:10" ht="14.15" customHeight="1" thickBot="1">
      <c r="A1481" s="1519"/>
      <c r="B1481" s="1680"/>
      <c r="C1481" s="2286" t="s">
        <v>3419</v>
      </c>
      <c r="D1481" s="313" t="s">
        <v>2428</v>
      </c>
      <c r="E1481" s="470" t="s">
        <v>264</v>
      </c>
      <c r="F1481" s="475">
        <f>'Заказ, cкидки и курсы валют'!$I$12</f>
        <v>0</v>
      </c>
      <c r="G1481" s="764"/>
      <c r="H1481" s="358"/>
      <c r="I1481" s="252"/>
      <c r="J1481" s="264"/>
    </row>
    <row r="1482" spans="1:10" ht="14.15" customHeight="1">
      <c r="A1482" s="915" t="s">
        <v>1874</v>
      </c>
      <c r="B1482" s="800" t="s">
        <v>76</v>
      </c>
      <c r="C1482" s="2296">
        <v>0.88</v>
      </c>
      <c r="D1482" s="1615">
        <v>2000</v>
      </c>
      <c r="E1482" s="1566">
        <f>E1466*1.2</f>
        <v>92.555999999999997</v>
      </c>
      <c r="F1482" s="779">
        <f>ROUND(E1482*(1-$F$11),2)</f>
        <v>92.56</v>
      </c>
      <c r="G1482" s="780">
        <f>'Заказ, cкидки и курсы валют'!$J$23*F1482</f>
        <v>1064.44</v>
      </c>
      <c r="H1482" s="310">
        <f>ROUND((D1482/1000)*G1482,2)</f>
        <v>2128.88</v>
      </c>
      <c r="I1482" s="263"/>
      <c r="J1482" s="96">
        <f>ROUND(IF(H1482&lt;'Заказ, cкидки и курсы валют'!$B$39,H1482*0.54*100/(100-'Заказ, cкидки и курсы валют'!$C$39),IF(H1482&lt;'Заказ, cкидки и курсы валют'!$B$40,H1482*0.54*100/(100-'Заказ, cкидки и курсы валют'!$C$40),IF(H1482&lt;'Заказ, cкидки и курсы валют'!$B$41,H1482*0.54*100/(100-'Заказ, cкидки и курсы валют'!$C$41),IF(H1482&lt;'Заказ, cкидки и курсы валют'!$B$42,H1482*0.54*100/(100-'Заказ, cкидки и курсы валют'!$C$42),IF(H1482&lt;'Заказ, cкидки и курсы валют'!$B$43,H1482*0.54*100/(100-'Заказ, cкидки и курсы валют'!$C$43),H1482))))),2)</f>
        <v>2128.88</v>
      </c>
    </row>
    <row r="1483" spans="1:10" ht="14.15" customHeight="1">
      <c r="A1483" s="398" t="s">
        <v>1875</v>
      </c>
      <c r="B1483" s="399" t="s">
        <v>136</v>
      </c>
      <c r="C1483" s="2297">
        <v>1.06</v>
      </c>
      <c r="D1483" s="1555">
        <v>1500</v>
      </c>
      <c r="E1483" s="1545">
        <f t="shared" ref="E1483:E1488" si="169">E1467*1.2</f>
        <v>102.624</v>
      </c>
      <c r="F1483" s="471">
        <f t="shared" ref="F1483:F1488" si="170">ROUND(E1483*(1-$F$11),2)</f>
        <v>102.62</v>
      </c>
      <c r="G1483" s="691">
        <f>'Заказ, cкидки и курсы валют'!$J$23*F1483</f>
        <v>1180.1300000000001</v>
      </c>
      <c r="H1483" s="96">
        <f t="shared" ref="H1483:H1488" si="171">ROUND((D1483/1000)*G1483,2)</f>
        <v>1770.2</v>
      </c>
      <c r="I1483" s="168"/>
      <c r="J1483" s="96">
        <f>ROUND(IF(H1483&lt;'Заказ, cкидки и курсы валют'!$B$39,H1483*0.54*100/(100-'Заказ, cкидки и курсы валют'!$C$39),IF(H1483&lt;'Заказ, cкидки и курсы валют'!$B$40,H1483*0.54*100/(100-'Заказ, cкидки и курсы валют'!$C$40),IF(H1483&lt;'Заказ, cкидки и курсы валют'!$B$41,H1483*0.54*100/(100-'Заказ, cкидки и курсы валют'!$C$41),IF(H1483&lt;'Заказ, cкидки и курсы валют'!$B$42,H1483*0.54*100/(100-'Заказ, cкидки и курсы валют'!$C$42),IF(H1483&lt;'Заказ, cкидки и курсы валют'!$B$43,H1483*0.54*100/(100-'Заказ, cкидки и курсы валют'!$C$43),H1483))))),2)</f>
        <v>1770.2</v>
      </c>
    </row>
    <row r="1484" spans="1:10" ht="14.15" customHeight="1">
      <c r="A1484" s="398" t="s">
        <v>1876</v>
      </c>
      <c r="B1484" s="399" t="s">
        <v>129</v>
      </c>
      <c r="C1484" s="2297">
        <v>1.23</v>
      </c>
      <c r="D1484" s="1555">
        <v>1500</v>
      </c>
      <c r="E1484" s="1545">
        <f t="shared" si="169"/>
        <v>113.664</v>
      </c>
      <c r="F1484" s="471">
        <f t="shared" si="170"/>
        <v>113.66</v>
      </c>
      <c r="G1484" s="691">
        <f>'Заказ, cкидки и курсы валют'!$J$23*F1484</f>
        <v>1307.0899999999999</v>
      </c>
      <c r="H1484" s="96">
        <f t="shared" si="171"/>
        <v>1960.64</v>
      </c>
      <c r="I1484" s="168"/>
      <c r="J1484" s="96">
        <f>ROUND(IF(H1484&lt;'Заказ, cкидки и курсы валют'!$B$39,H1484*0.54*100/(100-'Заказ, cкидки и курсы валют'!$C$39),IF(H1484&lt;'Заказ, cкидки и курсы валют'!$B$40,H1484*0.54*100/(100-'Заказ, cкидки и курсы валют'!$C$40),IF(H1484&lt;'Заказ, cкидки и курсы валют'!$B$41,H1484*0.54*100/(100-'Заказ, cкидки и курсы валют'!$C$41),IF(H1484&lt;'Заказ, cкидки и курсы валют'!$B$42,H1484*0.54*100/(100-'Заказ, cкидки и курсы валют'!$C$42),IF(H1484&lt;'Заказ, cкидки и курсы валют'!$B$43,H1484*0.54*100/(100-'Заказ, cкидки и курсы валют'!$C$43),H1484))))),2)</f>
        <v>1960.64</v>
      </c>
    </row>
    <row r="1485" spans="1:10" ht="14.15" customHeight="1">
      <c r="A1485" s="398" t="s">
        <v>1877</v>
      </c>
      <c r="B1485" s="399" t="s">
        <v>130</v>
      </c>
      <c r="C1485" s="2297">
        <v>1.59</v>
      </c>
      <c r="D1485" s="1555">
        <v>1000</v>
      </c>
      <c r="E1485" s="1545">
        <f t="shared" si="169"/>
        <v>137.71199999999999</v>
      </c>
      <c r="F1485" s="471">
        <f t="shared" si="170"/>
        <v>137.71</v>
      </c>
      <c r="G1485" s="691">
        <f>'Заказ, cкидки и курсы валют'!$J$23*F1485</f>
        <v>1583.6650000000002</v>
      </c>
      <c r="H1485" s="96">
        <f t="shared" si="171"/>
        <v>1583.67</v>
      </c>
      <c r="I1485" s="168"/>
      <c r="J1485" s="96">
        <f>ROUND(IF(H1485&lt;'Заказ, cкидки и курсы валют'!$B$39,H1485*0.54*100/(100-'Заказ, cкидки и курсы валют'!$C$39),IF(H1485&lt;'Заказ, cкидки и курсы валют'!$B$40,H1485*0.54*100/(100-'Заказ, cкидки и курсы валют'!$C$40),IF(H1485&lt;'Заказ, cкидки и курсы валют'!$B$41,H1485*0.54*100/(100-'Заказ, cкидки и курсы валют'!$C$41),IF(H1485&lt;'Заказ, cкидки и курсы валют'!$B$42,H1485*0.54*100/(100-'Заказ, cкидки и курсы валют'!$C$42),IF(H1485&lt;'Заказ, cкидки и курсы валют'!$B$43,H1485*0.54*100/(100-'Заказ, cкидки и курсы валют'!$C$43),H1485))))),2)</f>
        <v>1583.67</v>
      </c>
    </row>
    <row r="1486" spans="1:10" ht="14.15" customHeight="1">
      <c r="A1486" s="398" t="s">
        <v>1878</v>
      </c>
      <c r="B1486" s="399" t="s">
        <v>77</v>
      </c>
      <c r="C1486" s="2297">
        <v>1.99</v>
      </c>
      <c r="D1486" s="1555">
        <v>500</v>
      </c>
      <c r="E1486" s="1545">
        <f t="shared" si="169"/>
        <v>164.232</v>
      </c>
      <c r="F1486" s="471">
        <f t="shared" si="170"/>
        <v>164.23</v>
      </c>
      <c r="G1486" s="691">
        <f>'Заказ, cкидки и курсы валют'!$J$23*F1486</f>
        <v>1888.645</v>
      </c>
      <c r="H1486" s="96">
        <f t="shared" si="171"/>
        <v>944.32</v>
      </c>
      <c r="I1486" s="168"/>
      <c r="J1486" s="96">
        <f>ROUND(IF(H1486&lt;'Заказ, cкидки и курсы валют'!$B$39,H1486*0.54*100/(100-'Заказ, cкидки и курсы валют'!$C$39),IF(H1486&lt;'Заказ, cкидки и курсы валют'!$B$40,H1486*0.54*100/(100-'Заказ, cкидки и курсы валют'!$C$40),IF(H1486&lt;'Заказ, cкидки и курсы валют'!$B$41,H1486*0.54*100/(100-'Заказ, cкидки и курсы валют'!$C$41),IF(H1486&lt;'Заказ, cкидки и курсы валют'!$B$42,H1486*0.54*100/(100-'Заказ, cкидки и курсы валют'!$C$42),IF(H1486&lt;'Заказ, cкидки и курсы валют'!$B$43,H1486*0.54*100/(100-'Заказ, cкидки и курсы валют'!$C$43),H1486))))),2)</f>
        <v>944.32</v>
      </c>
    </row>
    <row r="1487" spans="1:10" ht="14.15" customHeight="1">
      <c r="A1487" s="398" t="s">
        <v>1879</v>
      </c>
      <c r="B1487" s="399" t="s">
        <v>75</v>
      </c>
      <c r="C1487" s="2297">
        <v>2.17</v>
      </c>
      <c r="D1487" s="1555">
        <v>500</v>
      </c>
      <c r="E1487" s="1545">
        <f>E1471*1.2</f>
        <v>181.77599999999998</v>
      </c>
      <c r="F1487" s="471">
        <f t="shared" si="170"/>
        <v>181.78</v>
      </c>
      <c r="G1487" s="691">
        <f>'Заказ, cкидки и курсы валют'!$J$23*F1487</f>
        <v>2090.4699999999998</v>
      </c>
      <c r="H1487" s="96">
        <f t="shared" si="171"/>
        <v>1045.24</v>
      </c>
      <c r="I1487" s="168"/>
      <c r="J1487" s="96">
        <f>ROUND(IF(H1487&lt;'Заказ, cкидки и курсы валют'!$B$39,H1487*0.54*100/(100-'Заказ, cкидки и курсы валют'!$C$39),IF(H1487&lt;'Заказ, cкидки и курсы валют'!$B$40,H1487*0.54*100/(100-'Заказ, cкидки и курсы валют'!$C$40),IF(H1487&lt;'Заказ, cкидки и курсы валют'!$B$41,H1487*0.54*100/(100-'Заказ, cкидки и курсы валют'!$C$41),IF(H1487&lt;'Заказ, cкидки и курсы валют'!$B$42,H1487*0.54*100/(100-'Заказ, cкидки и курсы валют'!$C$42),IF(H1487&lt;'Заказ, cкидки и курсы валют'!$B$43,H1487*0.54*100/(100-'Заказ, cкидки и курсы валют'!$C$43),H1487))))),2)</f>
        <v>1045.24</v>
      </c>
    </row>
    <row r="1488" spans="1:10" ht="14.15" customHeight="1" thickBot="1">
      <c r="A1488" s="1969" t="s">
        <v>5285</v>
      </c>
      <c r="B1488" s="1879" t="s">
        <v>3724</v>
      </c>
      <c r="C1488" s="2297">
        <v>2.41</v>
      </c>
      <c r="D1488" s="1617">
        <v>500</v>
      </c>
      <c r="E1488" s="1568">
        <f t="shared" si="169"/>
        <v>185.916</v>
      </c>
      <c r="F1488" s="775">
        <f t="shared" si="170"/>
        <v>185.92</v>
      </c>
      <c r="G1488" s="776">
        <f>'Заказ, cкидки и курсы валют'!$J$23*F1488</f>
        <v>2138.08</v>
      </c>
      <c r="H1488" s="142">
        <f t="shared" si="171"/>
        <v>1069.04</v>
      </c>
      <c r="I1488" s="170"/>
      <c r="J1488" s="96">
        <f>ROUND(IF(H1488&lt;'Заказ, cкидки и курсы валют'!$B$39,H1488*0.54*100/(100-'Заказ, cкидки и курсы валют'!$C$39),IF(H1488&lt;'Заказ, cкидки и курсы валют'!$B$40,H1488*0.54*100/(100-'Заказ, cкидки и курсы валют'!$C$40),IF(H1488&lt;'Заказ, cкидки и курсы валют'!$B$41,H1488*0.54*100/(100-'Заказ, cкидки и курсы валют'!$C$41),IF(H1488&lt;'Заказ, cкидки и курсы валют'!$B$42,H1488*0.54*100/(100-'Заказ, cкидки и курсы валют'!$C$42),IF(H1488&lt;'Заказ, cкидки и курсы валют'!$B$43,H1488*0.54*100/(100-'Заказ, cкидки и курсы валют'!$C$43),H1488))))),2)</f>
        <v>1069.04</v>
      </c>
    </row>
    <row r="1489" spans="1:10" ht="14.15" customHeight="1" thickBot="1">
      <c r="A1489" s="1345"/>
      <c r="B1489" s="1968"/>
      <c r="C1489" s="2273"/>
      <c r="D1489" s="1465"/>
      <c r="E1489" s="987"/>
      <c r="F1489" s="881"/>
      <c r="G1489" s="694"/>
      <c r="H1489" s="22"/>
      <c r="I1489" s="13"/>
    </row>
    <row r="1490" spans="1:10" ht="42.75" customHeight="1">
      <c r="A1490" s="1972"/>
      <c r="B1490" s="1962"/>
      <c r="C1490" s="1962" t="s">
        <v>2874</v>
      </c>
      <c r="D1490" s="69"/>
      <c r="E1490" s="460"/>
      <c r="F1490" s="461"/>
      <c r="G1490" s="688"/>
      <c r="H1490" s="128"/>
      <c r="I1490" s="68"/>
    </row>
    <row r="1491" spans="1:10" ht="14.15" customHeight="1">
      <c r="A1491" s="1474"/>
      <c r="B1491" s="1475"/>
      <c r="C1491" s="1475" t="s">
        <v>1366</v>
      </c>
      <c r="D1491" s="131"/>
      <c r="E1491" s="462"/>
      <c r="F1491" s="426"/>
      <c r="G1491" s="266"/>
      <c r="H1491" s="1122"/>
      <c r="I1491" s="132"/>
    </row>
    <row r="1492" spans="1:10" ht="14.15" customHeight="1">
      <c r="A1492" s="1474"/>
      <c r="B1492" s="1475"/>
      <c r="C1492" s="1475"/>
      <c r="D1492" s="144"/>
      <c r="E1492" s="464"/>
      <c r="F1492" s="465"/>
      <c r="G1492" s="689"/>
      <c r="H1492" s="1122"/>
      <c r="I1492" s="132"/>
    </row>
    <row r="1493" spans="1:10" ht="42" customHeight="1">
      <c r="A1493" s="1474"/>
      <c r="B1493" s="1475"/>
      <c r="C1493" s="1475"/>
      <c r="D1493" s="144"/>
      <c r="E1493" s="464"/>
      <c r="F1493" s="465"/>
      <c r="G1493" s="689"/>
      <c r="H1493" s="1122"/>
      <c r="I1493" s="132"/>
    </row>
    <row r="1494" spans="1:10" ht="14.15" customHeight="1">
      <c r="A1494" s="1474"/>
      <c r="B1494" s="1475"/>
      <c r="C1494" s="1475"/>
      <c r="D1494" s="144"/>
      <c r="E1494" s="464"/>
      <c r="F1494" s="465"/>
      <c r="G1494" s="689"/>
      <c r="H1494" s="1122"/>
      <c r="I1494" s="132"/>
    </row>
    <row r="1495" spans="1:10" ht="14.15" customHeight="1" thickBot="1">
      <c r="A1495" s="1918" t="s">
        <v>6699</v>
      </c>
      <c r="B1495" s="1950"/>
      <c r="C1495" s="1931"/>
      <c r="D1495" s="145"/>
      <c r="E1495" s="466"/>
      <c r="F1495" s="467"/>
      <c r="G1495" s="690"/>
      <c r="H1495" s="1466"/>
      <c r="I1495" s="137"/>
    </row>
    <row r="1496" spans="1:10" ht="39.75" customHeight="1">
      <c r="A1496" s="1963" t="s">
        <v>1013</v>
      </c>
      <c r="B1496" s="1964" t="s">
        <v>1014</v>
      </c>
      <c r="C1496" s="2285" t="s">
        <v>665</v>
      </c>
      <c r="D1496" s="153" t="s">
        <v>2923</v>
      </c>
      <c r="E1496" s="914" t="s">
        <v>10276</v>
      </c>
      <c r="F1496" s="479" t="s">
        <v>2578</v>
      </c>
      <c r="G1496" s="967" t="s">
        <v>2427</v>
      </c>
      <c r="H1496" s="327" t="s">
        <v>493</v>
      </c>
      <c r="I1496" s="138" t="s">
        <v>4003</v>
      </c>
      <c r="J1496" s="327" t="s">
        <v>11229</v>
      </c>
    </row>
    <row r="1497" spans="1:10" ht="14.15" customHeight="1" thickBot="1">
      <c r="A1497" s="1519"/>
      <c r="B1497" s="1680"/>
      <c r="C1497" s="2286" t="s">
        <v>3419</v>
      </c>
      <c r="D1497" s="313" t="s">
        <v>2428</v>
      </c>
      <c r="E1497" s="470" t="s">
        <v>264</v>
      </c>
      <c r="F1497" s="475">
        <f>'Заказ, cкидки и курсы валют'!$I$12</f>
        <v>0</v>
      </c>
      <c r="G1497" s="764"/>
      <c r="H1497" s="358"/>
      <c r="I1497" s="252"/>
      <c r="J1497" s="264"/>
    </row>
    <row r="1498" spans="1:10" ht="14.15" customHeight="1" thickBot="1">
      <c r="A1498" s="915" t="s">
        <v>10738</v>
      </c>
      <c r="B1498" s="800" t="s">
        <v>76</v>
      </c>
      <c r="C1498" s="2296">
        <v>0.88</v>
      </c>
      <c r="D1498" s="1619">
        <v>100</v>
      </c>
      <c r="E1498" s="1595">
        <f>(E1466*2)+(1000/D1498*7.5)</f>
        <v>229.26</v>
      </c>
      <c r="F1498" s="779">
        <f>ROUND(E1498*(1-$F$11),2)</f>
        <v>229.26</v>
      </c>
      <c r="G1498" s="691">
        <f>H1498/D1498*1000</f>
        <v>3870</v>
      </c>
      <c r="H1498" s="659">
        <f>ROUND(IF('Заказ, cкидки и курсы валют'!$J$23*E1498/1000*D1498&lt;387,387,'Заказ, cкидки и курсы валют'!$J$23*E1498/1000*D1498)*(1-'Заказ, cкидки и курсы валют'!$I$12),2)</f>
        <v>387</v>
      </c>
      <c r="I1498" s="263"/>
      <c r="J1498" s="96">
        <f>ROUND(IF(H1498&lt;'Заказ, cкидки и курсы валют'!$B$39,H1498*0.54*100/(100-'Заказ, cкидки и курсы валют'!$C$39),IF(H1498&lt;'Заказ, cкидки и курсы валют'!$B$40,H1498*0.54*100/(100-'Заказ, cкидки и курсы валют'!$C$40),IF(H1498&lt;'Заказ, cкидки и курсы валют'!$B$41,H1498*0.54*100/(100-'Заказ, cкидки и курсы валют'!$C$41),IF(H1498&lt;'Заказ, cкидки и курсы валют'!$B$42,H1498*0.54*100/(100-'Заказ, cкидки и курсы валют'!$C$42),IF(H1498&lt;'Заказ, cкидки и курсы валют'!$B$43,H1498*0.54*100/(100-'Заказ, cкидки и курсы валют'!$C$43),H1498))))),2)</f>
        <v>464.4</v>
      </c>
    </row>
    <row r="1499" spans="1:10" ht="14.15" customHeight="1" thickBot="1">
      <c r="A1499" s="398" t="s">
        <v>10739</v>
      </c>
      <c r="B1499" s="399" t="s">
        <v>136</v>
      </c>
      <c r="C1499" s="2297">
        <v>1.06</v>
      </c>
      <c r="D1499" s="1558">
        <v>100</v>
      </c>
      <c r="E1499" s="1595">
        <f t="shared" ref="E1499:E1504" si="172">(E1467*2)+(1000/D1499*7.5)</f>
        <v>246.04</v>
      </c>
      <c r="F1499" s="471">
        <f t="shared" ref="F1499:F1504" si="173">ROUND(E1499*(1-$F$11),2)</f>
        <v>246.04</v>
      </c>
      <c r="G1499" s="691">
        <f t="shared" ref="G1499:G1504" si="174">H1499/D1499*1000</f>
        <v>3870</v>
      </c>
      <c r="H1499" s="659">
        <f>ROUND(IF('Заказ, cкидки и курсы валют'!$J$23*E1499/1000*D1499&lt;387,387,'Заказ, cкидки и курсы валют'!$J$23*E1499/1000*D1499)*(1-'Заказ, cкидки и курсы валют'!$I$12),2)</f>
        <v>387</v>
      </c>
      <c r="I1499" s="168"/>
      <c r="J1499" s="96">
        <f>ROUND(IF(H1499&lt;'Заказ, cкидки и курсы валют'!$B$39,H1499*0.54*100/(100-'Заказ, cкидки и курсы валют'!$C$39),IF(H1499&lt;'Заказ, cкидки и курсы валют'!$B$40,H1499*0.54*100/(100-'Заказ, cкидки и курсы валют'!$C$40),IF(H1499&lt;'Заказ, cкидки и курсы валют'!$B$41,H1499*0.54*100/(100-'Заказ, cкидки и курсы валют'!$C$41),IF(H1499&lt;'Заказ, cкидки и курсы валют'!$B$42,H1499*0.54*100/(100-'Заказ, cкидки и курсы валют'!$C$42),IF(H1499&lt;'Заказ, cкидки и курсы валют'!$B$43,H1499*0.54*100/(100-'Заказ, cкидки и курсы валют'!$C$43),H1499))))),2)</f>
        <v>464.4</v>
      </c>
    </row>
    <row r="1500" spans="1:10" ht="14.15" customHeight="1" thickBot="1">
      <c r="A1500" s="398" t="s">
        <v>10740</v>
      </c>
      <c r="B1500" s="399" t="s">
        <v>129</v>
      </c>
      <c r="C1500" s="2297">
        <v>1.23</v>
      </c>
      <c r="D1500" s="1558">
        <v>100</v>
      </c>
      <c r="E1500" s="1595">
        <f t="shared" si="172"/>
        <v>264.44</v>
      </c>
      <c r="F1500" s="471">
        <f t="shared" si="173"/>
        <v>264.44</v>
      </c>
      <c r="G1500" s="691">
        <f t="shared" si="174"/>
        <v>3870</v>
      </c>
      <c r="H1500" s="659">
        <f>ROUND(IF('Заказ, cкидки и курсы валют'!$J$23*E1500/1000*D1500&lt;387,387,'Заказ, cкидки и курсы валют'!$J$23*E1500/1000*D1500)*(1-'Заказ, cкидки и курсы валют'!$I$12),2)</f>
        <v>387</v>
      </c>
      <c r="I1500" s="168"/>
      <c r="J1500" s="96">
        <f>ROUND(IF(H1500&lt;'Заказ, cкидки и курсы валют'!$B$39,H1500*0.54*100/(100-'Заказ, cкидки и курсы валют'!$C$39),IF(H1500&lt;'Заказ, cкидки и курсы валют'!$B$40,H1500*0.54*100/(100-'Заказ, cкидки и курсы валют'!$C$40),IF(H1500&lt;'Заказ, cкидки и курсы валют'!$B$41,H1500*0.54*100/(100-'Заказ, cкидки и курсы валют'!$C$41),IF(H1500&lt;'Заказ, cкидки и курсы валют'!$B$42,H1500*0.54*100/(100-'Заказ, cкидки и курсы валют'!$C$42),IF(H1500&lt;'Заказ, cкидки и курсы валют'!$B$43,H1500*0.54*100/(100-'Заказ, cкидки и курсы валют'!$C$43),H1500))))),2)</f>
        <v>464.4</v>
      </c>
    </row>
    <row r="1501" spans="1:10" ht="14.15" customHeight="1" thickBot="1">
      <c r="A1501" s="398" t="s">
        <v>10741</v>
      </c>
      <c r="B1501" s="399" t="s">
        <v>130</v>
      </c>
      <c r="C1501" s="2297">
        <v>1.59</v>
      </c>
      <c r="D1501" s="1558">
        <v>100</v>
      </c>
      <c r="E1501" s="1595">
        <f t="shared" si="172"/>
        <v>304.52</v>
      </c>
      <c r="F1501" s="471">
        <f t="shared" si="173"/>
        <v>304.52</v>
      </c>
      <c r="G1501" s="691">
        <f t="shared" si="174"/>
        <v>3870</v>
      </c>
      <c r="H1501" s="659">
        <f>ROUND(IF('Заказ, cкидки и курсы валют'!$J$23*E1501/1000*D1501&lt;387,387,'Заказ, cкидки и курсы валют'!$J$23*E1501/1000*D1501)*(1-'Заказ, cкидки и курсы валют'!$I$12),2)</f>
        <v>387</v>
      </c>
      <c r="I1501" s="168"/>
      <c r="J1501" s="96">
        <f>ROUND(IF(H1501&lt;'Заказ, cкидки и курсы валют'!$B$39,H1501*0.54*100/(100-'Заказ, cкидки и курсы валют'!$C$39),IF(H1501&lt;'Заказ, cкидки и курсы валют'!$B$40,H1501*0.54*100/(100-'Заказ, cкидки и курсы валют'!$C$40),IF(H1501&lt;'Заказ, cкидки и курсы валют'!$B$41,H1501*0.54*100/(100-'Заказ, cкидки и курсы валют'!$C$41),IF(H1501&lt;'Заказ, cкидки и курсы валют'!$B$42,H1501*0.54*100/(100-'Заказ, cкидки и курсы валют'!$C$42),IF(H1501&lt;'Заказ, cкидки и курсы валют'!$B$43,H1501*0.54*100/(100-'Заказ, cкидки и курсы валют'!$C$43),H1501))))),2)</f>
        <v>464.4</v>
      </c>
    </row>
    <row r="1502" spans="1:10" ht="14.15" customHeight="1" thickBot="1">
      <c r="A1502" s="398" t="s">
        <v>10742</v>
      </c>
      <c r="B1502" s="399" t="s">
        <v>77</v>
      </c>
      <c r="C1502" s="2297">
        <v>1.99</v>
      </c>
      <c r="D1502" s="1558">
        <v>50</v>
      </c>
      <c r="E1502" s="1595">
        <f t="shared" si="172"/>
        <v>423.72</v>
      </c>
      <c r="F1502" s="471">
        <f t="shared" si="173"/>
        <v>423.72</v>
      </c>
      <c r="G1502" s="691">
        <f t="shared" si="174"/>
        <v>7740</v>
      </c>
      <c r="H1502" s="659">
        <f>ROUND(IF('Заказ, cкидки и курсы валют'!$J$23*E1502/1000*D1502&lt;387,387,'Заказ, cкидки и курсы валют'!$J$23*E1502/1000*D1502)*(1-'Заказ, cкидки и курсы валют'!$I$12),2)</f>
        <v>387</v>
      </c>
      <c r="I1502" s="168"/>
      <c r="J1502" s="96">
        <f>ROUND(IF(H1502&lt;'Заказ, cкидки и курсы валют'!$B$39,H1502*0.54*100/(100-'Заказ, cкидки и курсы валют'!$C$39),IF(H1502&lt;'Заказ, cкидки и курсы валют'!$B$40,H1502*0.54*100/(100-'Заказ, cкидки и курсы валют'!$C$40),IF(H1502&lt;'Заказ, cкидки и курсы валют'!$B$41,H1502*0.54*100/(100-'Заказ, cкидки и курсы валют'!$C$41),IF(H1502&lt;'Заказ, cкидки и курсы валют'!$B$42,H1502*0.54*100/(100-'Заказ, cкидки и курсы валют'!$C$42),IF(H1502&lt;'Заказ, cкидки и курсы валют'!$B$43,H1502*0.54*100/(100-'Заказ, cкидки и курсы валют'!$C$43),H1502))))),2)</f>
        <v>464.4</v>
      </c>
    </row>
    <row r="1503" spans="1:10" ht="14.15" customHeight="1" thickBot="1">
      <c r="A1503" s="398" t="s">
        <v>10743</v>
      </c>
      <c r="B1503" s="399" t="s">
        <v>75</v>
      </c>
      <c r="C1503" s="2297">
        <v>2.17</v>
      </c>
      <c r="D1503" s="1558">
        <v>50</v>
      </c>
      <c r="E1503" s="1595">
        <f t="shared" si="172"/>
        <v>452.96</v>
      </c>
      <c r="F1503" s="471">
        <f t="shared" si="173"/>
        <v>452.96</v>
      </c>
      <c r="G1503" s="691">
        <f t="shared" si="174"/>
        <v>7740</v>
      </c>
      <c r="H1503" s="659">
        <f>ROUND(IF('Заказ, cкидки и курсы валют'!$J$23*E1503/1000*D1503&lt;387,387,'Заказ, cкидки и курсы валют'!$J$23*E1503/1000*D1503)*(1-'Заказ, cкидки и курсы валют'!$I$12),2)</f>
        <v>387</v>
      </c>
      <c r="I1503" s="168"/>
      <c r="J1503" s="96">
        <f>ROUND(IF(H1503&lt;'Заказ, cкидки и курсы валют'!$B$39,H1503*0.54*100/(100-'Заказ, cкидки и курсы валют'!$C$39),IF(H1503&lt;'Заказ, cкидки и курсы валют'!$B$40,H1503*0.54*100/(100-'Заказ, cкидки и курсы валют'!$C$40),IF(H1503&lt;'Заказ, cкидки и курсы валют'!$B$41,H1503*0.54*100/(100-'Заказ, cкидки и курсы валют'!$C$41),IF(H1503&lt;'Заказ, cкидки и курсы валют'!$B$42,H1503*0.54*100/(100-'Заказ, cкидки и курсы валют'!$C$42),IF(H1503&lt;'Заказ, cкидки и курсы валют'!$B$43,H1503*0.54*100/(100-'Заказ, cкидки и курсы валют'!$C$43),H1503))))),2)</f>
        <v>464.4</v>
      </c>
    </row>
    <row r="1504" spans="1:10" ht="14.15" customHeight="1" thickBot="1">
      <c r="A1504" s="1969" t="s">
        <v>10744</v>
      </c>
      <c r="B1504" s="1879" t="s">
        <v>3724</v>
      </c>
      <c r="C1504" s="2297">
        <v>2.41</v>
      </c>
      <c r="D1504" s="1620">
        <v>50</v>
      </c>
      <c r="E1504" s="1595">
        <f t="shared" si="172"/>
        <v>459.86</v>
      </c>
      <c r="F1504" s="775">
        <f t="shared" si="173"/>
        <v>459.86</v>
      </c>
      <c r="G1504" s="691">
        <f t="shared" si="174"/>
        <v>7740</v>
      </c>
      <c r="H1504" s="659">
        <f>ROUND(IF('Заказ, cкидки и курсы валют'!$J$23*E1504/1000*D1504&lt;387,387,'Заказ, cкидки и курсы валют'!$J$23*E1504/1000*D1504)*(1-'Заказ, cкидки и курсы валют'!$I$12),2)</f>
        <v>387</v>
      </c>
      <c r="I1504" s="170"/>
      <c r="J1504" s="96">
        <f>ROUND(IF(H1504&lt;'Заказ, cкидки и курсы валют'!$B$39,H1504*0.54*100/(100-'Заказ, cкидки и курсы валют'!$C$39),IF(H1504&lt;'Заказ, cкидки и курсы валют'!$B$40,H1504*0.54*100/(100-'Заказ, cкидки и курсы валют'!$C$40),IF(H1504&lt;'Заказ, cкидки и курсы валют'!$B$41,H1504*0.54*100/(100-'Заказ, cкидки и курсы валют'!$C$41),IF(H1504&lt;'Заказ, cкидки и курсы валют'!$B$42,H1504*0.54*100/(100-'Заказ, cкидки и курсы валют'!$C$42),IF(H1504&lt;'Заказ, cкидки и курсы валют'!$B$43,H1504*0.54*100/(100-'Заказ, cкидки и курсы валют'!$C$43),H1504))))),2)</f>
        <v>464.4</v>
      </c>
    </row>
    <row r="1505" spans="1:9" ht="14.15" customHeight="1" thickBot="1">
      <c r="A1505" s="1916"/>
      <c r="B1505" s="1342"/>
      <c r="C1505" s="2272"/>
      <c r="D1505" s="43"/>
      <c r="E1505" s="420"/>
      <c r="F1505" s="448"/>
      <c r="G1505" s="692"/>
      <c r="H1505" s="61"/>
      <c r="I1505" s="13"/>
    </row>
    <row r="1506" spans="1:9" ht="45.75" customHeight="1">
      <c r="A1506" s="1934"/>
      <c r="B1506" s="1910" t="s">
        <v>2875</v>
      </c>
      <c r="C1506" s="1962"/>
      <c r="D1506" s="69"/>
      <c r="E1506" s="460"/>
      <c r="F1506" s="461"/>
      <c r="G1506" s="688"/>
      <c r="H1506" s="128"/>
      <c r="I1506" s="68"/>
    </row>
    <row r="1507" spans="1:9" ht="14.15" customHeight="1">
      <c r="A1507" s="1935"/>
      <c r="B1507" s="1912" t="s">
        <v>1368</v>
      </c>
      <c r="C1507" s="1475"/>
      <c r="D1507" s="131"/>
      <c r="E1507" s="462"/>
      <c r="F1507" s="426"/>
      <c r="G1507" s="266"/>
      <c r="H1507" s="16"/>
      <c r="I1507" s="132"/>
    </row>
    <row r="1508" spans="1:9" ht="14.15" customHeight="1">
      <c r="A1508" s="1935"/>
      <c r="B1508" s="1475"/>
      <c r="C1508" s="1475"/>
      <c r="D1508" s="70"/>
      <c r="E1508" s="464"/>
      <c r="F1508" s="465"/>
      <c r="G1508" s="689"/>
      <c r="H1508" s="177"/>
      <c r="I1508" s="132"/>
    </row>
    <row r="1509" spans="1:9" ht="39" customHeight="1">
      <c r="A1509" s="1935"/>
      <c r="B1509" s="1475"/>
      <c r="C1509" s="1475"/>
      <c r="D1509" s="70"/>
      <c r="E1509" s="464"/>
      <c r="F1509" s="465"/>
      <c r="G1509" s="689"/>
      <c r="H1509" s="177"/>
      <c r="I1509" s="132"/>
    </row>
    <row r="1510" spans="1:9" ht="14.15" customHeight="1">
      <c r="A1510" s="1935"/>
      <c r="B1510" s="1475"/>
      <c r="C1510" s="1475"/>
      <c r="D1510" s="70"/>
      <c r="E1510" s="464"/>
      <c r="F1510" s="465"/>
      <c r="G1510" s="689"/>
      <c r="H1510" s="177"/>
      <c r="I1510" s="132"/>
    </row>
    <row r="1511" spans="1:9" ht="14.15" customHeight="1" thickBot="1">
      <c r="A1511" s="1913" t="s">
        <v>6698</v>
      </c>
      <c r="B1511" s="1931"/>
      <c r="C1511" s="1931"/>
      <c r="D1511" s="72"/>
      <c r="E1511" s="466"/>
      <c r="F1511" s="467"/>
      <c r="G1511" s="690"/>
      <c r="H1511" s="178"/>
      <c r="I1511" s="137"/>
    </row>
    <row r="1512" spans="1:9" ht="39" customHeight="1">
      <c r="A1512" s="1963" t="s">
        <v>1013</v>
      </c>
      <c r="B1512" s="1964" t="s">
        <v>1014</v>
      </c>
      <c r="C1512" s="2285" t="s">
        <v>665</v>
      </c>
      <c r="D1512" s="153" t="s">
        <v>2923</v>
      </c>
      <c r="E1512" s="914" t="s">
        <v>10276</v>
      </c>
      <c r="F1512" s="479" t="s">
        <v>2578</v>
      </c>
      <c r="G1512" s="967" t="s">
        <v>2427</v>
      </c>
      <c r="H1512" s="327" t="s">
        <v>493</v>
      </c>
      <c r="I1512" s="138" t="s">
        <v>4003</v>
      </c>
    </row>
    <row r="1513" spans="1:9" ht="14.15" customHeight="1" thickBot="1">
      <c r="A1513" s="1519"/>
      <c r="B1513" s="1680"/>
      <c r="C1513" s="2286" t="s">
        <v>3419</v>
      </c>
      <c r="D1513" s="313" t="s">
        <v>2428</v>
      </c>
      <c r="E1513" s="470" t="s">
        <v>264</v>
      </c>
      <c r="F1513" s="475">
        <f>'Заказ, cкидки и курсы валют'!$I$12</f>
        <v>0</v>
      </c>
      <c r="G1513" s="764"/>
      <c r="H1513" s="358"/>
      <c r="I1513" s="252"/>
    </row>
    <row r="1514" spans="1:9" ht="14.15" customHeight="1">
      <c r="A1514" s="1973" t="s">
        <v>3725</v>
      </c>
      <c r="B1514" s="1974" t="s">
        <v>3726</v>
      </c>
      <c r="C1514" s="2296">
        <v>0.98</v>
      </c>
      <c r="D1514" s="1618">
        <v>15000</v>
      </c>
      <c r="E1514" s="530">
        <v>80.8</v>
      </c>
      <c r="F1514" s="779">
        <f>ROUND(E1514*(1-$F$11),2)</f>
        <v>80.8</v>
      </c>
      <c r="G1514" s="780">
        <f>'Заказ, cкидки и курсы валют'!$J$23*F1514</f>
        <v>929.19999999999993</v>
      </c>
      <c r="H1514" s="310">
        <f>ROUND((D1514/1000)*G1514,2)</f>
        <v>13938</v>
      </c>
      <c r="I1514" s="1486"/>
    </row>
    <row r="1515" spans="1:9" ht="14.15" customHeight="1">
      <c r="A1515" s="1826" t="s">
        <v>1880</v>
      </c>
      <c r="B1515" s="492" t="s">
        <v>3767</v>
      </c>
      <c r="C1515" s="2296">
        <v>1.31</v>
      </c>
      <c r="D1515" s="1570">
        <v>13000</v>
      </c>
      <c r="E1515" s="530">
        <v>92.01</v>
      </c>
      <c r="F1515" s="471">
        <f t="shared" ref="F1515:F1518" si="175">ROUND(E1515*(1-$F$11),2)</f>
        <v>92.01</v>
      </c>
      <c r="G1515" s="691">
        <f>'Заказ, cкидки и курсы валют'!$J$23*F1515</f>
        <v>1058.115</v>
      </c>
      <c r="H1515" s="96">
        <f t="shared" ref="H1515:H1518" si="176">ROUND((D1515/1000)*G1515,2)</f>
        <v>13755.5</v>
      </c>
      <c r="I1515" s="168"/>
    </row>
    <row r="1516" spans="1:9" ht="14.15" customHeight="1">
      <c r="A1516" s="398" t="s">
        <v>1881</v>
      </c>
      <c r="B1516" s="399" t="s">
        <v>3768</v>
      </c>
      <c r="C1516" s="2296">
        <v>1.58</v>
      </c>
      <c r="D1516" s="1558">
        <v>11000</v>
      </c>
      <c r="E1516" s="530">
        <v>106.97</v>
      </c>
      <c r="F1516" s="471">
        <f t="shared" si="175"/>
        <v>106.97</v>
      </c>
      <c r="G1516" s="691">
        <f>'Заказ, cкидки и курсы валют'!$J$23*F1516</f>
        <v>1230.155</v>
      </c>
      <c r="H1516" s="96">
        <f t="shared" si="176"/>
        <v>13531.71</v>
      </c>
      <c r="I1516" s="168"/>
    </row>
    <row r="1517" spans="1:9" ht="14.15" customHeight="1">
      <c r="A1517" s="398" t="s">
        <v>1882</v>
      </c>
      <c r="B1517" s="399" t="s">
        <v>3769</v>
      </c>
      <c r="C1517" s="2296">
        <v>1.91</v>
      </c>
      <c r="D1517" s="1558">
        <v>9000</v>
      </c>
      <c r="E1517" s="530">
        <v>124.42</v>
      </c>
      <c r="F1517" s="471">
        <f t="shared" si="175"/>
        <v>124.42</v>
      </c>
      <c r="G1517" s="691">
        <f>'Заказ, cкидки и курсы валют'!$J$23*F1517</f>
        <v>1430.83</v>
      </c>
      <c r="H1517" s="96">
        <f t="shared" si="176"/>
        <v>12877.47</v>
      </c>
      <c r="I1517" s="168"/>
    </row>
    <row r="1518" spans="1:9" ht="14.15" customHeight="1" thickBot="1">
      <c r="A1518" s="778" t="s">
        <v>1883</v>
      </c>
      <c r="B1518" s="777" t="s">
        <v>3770</v>
      </c>
      <c r="C1518" s="2296">
        <v>2.0299999999999998</v>
      </c>
      <c r="D1518" s="1569">
        <v>7000</v>
      </c>
      <c r="E1518" s="530">
        <v>135.65</v>
      </c>
      <c r="F1518" s="775">
        <f t="shared" si="175"/>
        <v>135.65</v>
      </c>
      <c r="G1518" s="776">
        <f>'Заказ, cкидки и курсы валют'!$J$23*F1518</f>
        <v>1559.9750000000001</v>
      </c>
      <c r="H1518" s="142">
        <f t="shared" si="176"/>
        <v>10919.83</v>
      </c>
      <c r="I1518" s="170"/>
    </row>
    <row r="1519" spans="1:9" ht="14.15" customHeight="1" thickBot="1">
      <c r="A1519" s="1228"/>
      <c r="B1519" s="1342"/>
      <c r="C1519" s="2275"/>
      <c r="D1519" s="62"/>
      <c r="E1519" s="449"/>
      <c r="F1519" s="448"/>
      <c r="G1519" s="694"/>
      <c r="H1519" s="22"/>
      <c r="I1519" s="395"/>
    </row>
    <row r="1520" spans="1:9" ht="30" customHeight="1">
      <c r="A1520" s="1934"/>
      <c r="B1520" s="1910" t="s">
        <v>2875</v>
      </c>
      <c r="C1520" s="1962"/>
      <c r="D1520" s="69"/>
      <c r="E1520" s="460"/>
      <c r="F1520" s="461"/>
      <c r="G1520" s="688"/>
      <c r="H1520" s="128"/>
      <c r="I1520" s="68"/>
    </row>
    <row r="1521" spans="1:10" ht="14.15" customHeight="1">
      <c r="A1521" s="1935"/>
      <c r="B1521" s="1912" t="s">
        <v>1368</v>
      </c>
      <c r="C1521" s="1475"/>
      <c r="D1521" s="131"/>
      <c r="E1521" s="462"/>
      <c r="F1521" s="426"/>
      <c r="G1521" s="266"/>
      <c r="H1521" s="16"/>
      <c r="I1521" s="132"/>
    </row>
    <row r="1522" spans="1:10" ht="14.15" customHeight="1">
      <c r="A1522" s="1935"/>
      <c r="B1522" s="1475"/>
      <c r="C1522" s="1475"/>
      <c r="D1522" s="70"/>
      <c r="E1522" s="464"/>
      <c r="F1522" s="465"/>
      <c r="G1522" s="689"/>
      <c r="H1522" s="177"/>
      <c r="I1522" s="132"/>
    </row>
    <row r="1523" spans="1:10" ht="39.75" customHeight="1">
      <c r="A1523" s="1935"/>
      <c r="B1523" s="1475"/>
      <c r="C1523" s="1475"/>
      <c r="D1523" s="70"/>
      <c r="E1523" s="464"/>
      <c r="F1523" s="465"/>
      <c r="G1523" s="689"/>
      <c r="H1523" s="177"/>
      <c r="I1523" s="132"/>
    </row>
    <row r="1524" spans="1:10" ht="14.15" customHeight="1">
      <c r="A1524" s="1935"/>
      <c r="B1524" s="1475"/>
      <c r="C1524" s="1475"/>
      <c r="D1524" s="70"/>
      <c r="E1524" s="464"/>
      <c r="F1524" s="465"/>
      <c r="G1524" s="689"/>
      <c r="H1524" s="177"/>
      <c r="I1524" s="132"/>
    </row>
    <row r="1525" spans="1:10" ht="14.15" customHeight="1" thickBot="1">
      <c r="A1525" s="1918" t="s">
        <v>6697</v>
      </c>
      <c r="B1525" s="1914"/>
      <c r="C1525" s="2289"/>
      <c r="D1525" s="162"/>
      <c r="E1525" s="466"/>
      <c r="F1525" s="467"/>
      <c r="G1525" s="690"/>
      <c r="H1525" s="178"/>
      <c r="I1525" s="137"/>
    </row>
    <row r="1526" spans="1:10" ht="45" customHeight="1">
      <c r="A1526" s="1963" t="s">
        <v>1013</v>
      </c>
      <c r="B1526" s="1964" t="s">
        <v>1014</v>
      </c>
      <c r="C1526" s="2285" t="s">
        <v>665</v>
      </c>
      <c r="D1526" s="153" t="s">
        <v>2923</v>
      </c>
      <c r="E1526" s="914" t="s">
        <v>10276</v>
      </c>
      <c r="F1526" s="479" t="s">
        <v>2578</v>
      </c>
      <c r="G1526" s="967" t="s">
        <v>2427</v>
      </c>
      <c r="H1526" s="327" t="s">
        <v>493</v>
      </c>
      <c r="I1526" s="138" t="s">
        <v>4003</v>
      </c>
      <c r="J1526" s="327" t="s">
        <v>11229</v>
      </c>
    </row>
    <row r="1527" spans="1:10" ht="14.15" customHeight="1" thickBot="1">
      <c r="A1527" s="1519"/>
      <c r="B1527" s="1680"/>
      <c r="C1527" s="2286" t="s">
        <v>3419</v>
      </c>
      <c r="D1527" s="313" t="s">
        <v>2428</v>
      </c>
      <c r="E1527" s="470" t="s">
        <v>264</v>
      </c>
      <c r="F1527" s="475">
        <f>'Заказ, cкидки и курсы валют'!$I$12</f>
        <v>0</v>
      </c>
      <c r="G1527" s="764"/>
      <c r="H1527" s="358"/>
      <c r="I1527" s="252"/>
      <c r="J1527" s="264"/>
    </row>
    <row r="1528" spans="1:10" ht="14.15" customHeight="1">
      <c r="A1528" s="915" t="s">
        <v>5315</v>
      </c>
      <c r="B1528" s="800" t="s">
        <v>3726</v>
      </c>
      <c r="C1528" s="2296">
        <v>0.98</v>
      </c>
      <c r="D1528" s="1577">
        <v>1000</v>
      </c>
      <c r="E1528" s="1566">
        <f>E1514*1.2</f>
        <v>96.96</v>
      </c>
      <c r="F1528" s="779">
        <f>ROUND(E1528*(1-$F$11),2)</f>
        <v>96.96</v>
      </c>
      <c r="G1528" s="780">
        <f>'Заказ, cкидки и курсы валют'!$J$23*F1528</f>
        <v>1115.04</v>
      </c>
      <c r="H1528" s="310">
        <f>ROUND((D1528/1000)*G1528,2)</f>
        <v>1115.04</v>
      </c>
      <c r="I1528" s="262"/>
      <c r="J1528" s="96">
        <f>ROUND(IF(H1528&lt;'Заказ, cкидки и курсы валют'!$B$39,H1528*0.54*100/(100-'Заказ, cкидки и курсы валют'!$C$39),IF(H1528&lt;'Заказ, cкидки и курсы валют'!$B$40,H1528*0.54*100/(100-'Заказ, cкидки и курсы валют'!$C$40),IF(H1528&lt;'Заказ, cкидки и курсы валют'!$B$41,H1528*0.54*100/(100-'Заказ, cкидки и курсы валют'!$C$41),IF(H1528&lt;'Заказ, cкидки и курсы валют'!$B$42,H1528*0.54*100/(100-'Заказ, cкидки и курсы валют'!$C$42),IF(H1528&lt;'Заказ, cкидки и курсы валют'!$B$43,H1528*0.54*100/(100-'Заказ, cкидки и курсы валют'!$C$43),H1528))))),2)</f>
        <v>1115.04</v>
      </c>
    </row>
    <row r="1529" spans="1:10" ht="14.15" customHeight="1">
      <c r="A1529" s="398" t="s">
        <v>1884</v>
      </c>
      <c r="B1529" s="399" t="s">
        <v>3767</v>
      </c>
      <c r="C1529" s="2296">
        <v>1.31</v>
      </c>
      <c r="D1529" s="1555">
        <v>1000</v>
      </c>
      <c r="E1529" s="1545">
        <f t="shared" ref="E1529:E1532" si="177">E1515*1.2</f>
        <v>110.41200000000001</v>
      </c>
      <c r="F1529" s="471">
        <f t="shared" ref="F1529:F1532" si="178">ROUND(E1529*(1-$F$11),2)</f>
        <v>110.41</v>
      </c>
      <c r="G1529" s="691">
        <f>'Заказ, cкидки и курсы валют'!$J$23*F1529</f>
        <v>1269.7149999999999</v>
      </c>
      <c r="H1529" s="96">
        <f t="shared" ref="H1529:H1532" si="179">ROUND((D1529/1000)*G1529,2)</f>
        <v>1269.72</v>
      </c>
      <c r="I1529" s="168"/>
      <c r="J1529" s="96">
        <f>ROUND(IF(H1529&lt;'Заказ, cкидки и курсы валют'!$B$39,H1529*0.54*100/(100-'Заказ, cкидки и курсы валют'!$C$39),IF(H1529&lt;'Заказ, cкидки и курсы валют'!$B$40,H1529*0.54*100/(100-'Заказ, cкидки и курсы валют'!$C$40),IF(H1529&lt;'Заказ, cкидки и курсы валют'!$B$41,H1529*0.54*100/(100-'Заказ, cкидки и курсы валют'!$C$41),IF(H1529&lt;'Заказ, cкидки и курсы валют'!$B$42,H1529*0.54*100/(100-'Заказ, cкидки и курсы валют'!$C$42),IF(H1529&lt;'Заказ, cкидки и курсы валют'!$B$43,H1529*0.54*100/(100-'Заказ, cкидки и курсы валют'!$C$43),H1529))))),2)</f>
        <v>1269.72</v>
      </c>
    </row>
    <row r="1530" spans="1:10" ht="14.15" customHeight="1">
      <c r="A1530" s="398" t="s">
        <v>1885</v>
      </c>
      <c r="B1530" s="399" t="s">
        <v>3768</v>
      </c>
      <c r="C1530" s="2296">
        <v>1.58</v>
      </c>
      <c r="D1530" s="1555">
        <v>1000</v>
      </c>
      <c r="E1530" s="1545">
        <f t="shared" si="177"/>
        <v>128.364</v>
      </c>
      <c r="F1530" s="471">
        <f t="shared" si="178"/>
        <v>128.36000000000001</v>
      </c>
      <c r="G1530" s="691">
        <f>'Заказ, cкидки и курсы валют'!$J$23*F1530</f>
        <v>1476.14</v>
      </c>
      <c r="H1530" s="96">
        <f t="shared" si="179"/>
        <v>1476.14</v>
      </c>
      <c r="I1530" s="168"/>
      <c r="J1530" s="96">
        <f>ROUND(IF(H1530&lt;'Заказ, cкидки и курсы валют'!$B$39,H1530*0.54*100/(100-'Заказ, cкидки и курсы валют'!$C$39),IF(H1530&lt;'Заказ, cкидки и курсы валют'!$B$40,H1530*0.54*100/(100-'Заказ, cкидки и курсы валют'!$C$40),IF(H1530&lt;'Заказ, cкидки и курсы валют'!$B$41,H1530*0.54*100/(100-'Заказ, cкидки и курсы валют'!$C$41),IF(H1530&lt;'Заказ, cкидки и курсы валют'!$B$42,H1530*0.54*100/(100-'Заказ, cкидки и курсы валют'!$C$42),IF(H1530&lt;'Заказ, cкидки и курсы валют'!$B$43,H1530*0.54*100/(100-'Заказ, cкидки и курсы валют'!$C$43),H1530))))),2)</f>
        <v>1476.14</v>
      </c>
    </row>
    <row r="1531" spans="1:10" ht="14.15" customHeight="1">
      <c r="A1531" s="398" t="s">
        <v>1886</v>
      </c>
      <c r="B1531" s="399" t="s">
        <v>3769</v>
      </c>
      <c r="C1531" s="2296">
        <v>1.91</v>
      </c>
      <c r="D1531" s="1555">
        <v>500</v>
      </c>
      <c r="E1531" s="1545">
        <f>E1517*1.2</f>
        <v>149.304</v>
      </c>
      <c r="F1531" s="471">
        <f t="shared" si="178"/>
        <v>149.30000000000001</v>
      </c>
      <c r="G1531" s="691">
        <f>'Заказ, cкидки и курсы валют'!$J$23*F1531</f>
        <v>1716.95</v>
      </c>
      <c r="H1531" s="96">
        <f t="shared" si="179"/>
        <v>858.48</v>
      </c>
      <c r="I1531" s="168"/>
      <c r="J1531" s="96">
        <f>ROUND(IF(H1531&lt;'Заказ, cкидки и курсы валют'!$B$39,H1531*0.54*100/(100-'Заказ, cкидки и курсы валют'!$C$39),IF(H1531&lt;'Заказ, cкидки и курсы валют'!$B$40,H1531*0.54*100/(100-'Заказ, cкидки и курсы валют'!$C$40),IF(H1531&lt;'Заказ, cкидки и курсы валют'!$B$41,H1531*0.54*100/(100-'Заказ, cкидки и курсы валют'!$C$41),IF(H1531&lt;'Заказ, cкидки и курсы валют'!$B$42,H1531*0.54*100/(100-'Заказ, cкидки и курсы валют'!$C$42),IF(H1531&lt;'Заказ, cкидки и курсы валют'!$B$43,H1531*0.54*100/(100-'Заказ, cкидки и курсы валют'!$C$43),H1531))))),2)</f>
        <v>927.16</v>
      </c>
    </row>
    <row r="1532" spans="1:10" ht="14.15" customHeight="1" thickBot="1">
      <c r="A1532" s="778" t="s">
        <v>1887</v>
      </c>
      <c r="B1532" s="777" t="s">
        <v>3770</v>
      </c>
      <c r="C1532" s="2296">
        <v>2.0299999999999998</v>
      </c>
      <c r="D1532" s="1617">
        <v>500</v>
      </c>
      <c r="E1532" s="1568">
        <f t="shared" si="177"/>
        <v>162.78</v>
      </c>
      <c r="F1532" s="775">
        <f t="shared" si="178"/>
        <v>162.78</v>
      </c>
      <c r="G1532" s="776">
        <f>'Заказ, cкидки и курсы валют'!$J$23*F1532</f>
        <v>1871.97</v>
      </c>
      <c r="H1532" s="142">
        <f t="shared" si="179"/>
        <v>935.99</v>
      </c>
      <c r="I1532" s="170"/>
      <c r="J1532" s="96">
        <f>ROUND(IF(H1532&lt;'Заказ, cкидки и курсы валют'!$B$39,H1532*0.54*100/(100-'Заказ, cкидки и курсы валют'!$C$39),IF(H1532&lt;'Заказ, cкидки и курсы валют'!$B$40,H1532*0.54*100/(100-'Заказ, cкидки и курсы валют'!$C$40),IF(H1532&lt;'Заказ, cкидки и курсы валют'!$B$41,H1532*0.54*100/(100-'Заказ, cкидки и курсы валют'!$C$41),IF(H1532&lt;'Заказ, cкидки и курсы валют'!$B$42,H1532*0.54*100/(100-'Заказ, cкидки и курсы валют'!$C$42),IF(H1532&lt;'Заказ, cкидки и курсы валют'!$B$43,H1532*0.54*100/(100-'Заказ, cкидки и курсы валют'!$C$43),H1532))))),2)</f>
        <v>935.99</v>
      </c>
    </row>
    <row r="1533" spans="1:10" ht="14.15" customHeight="1" thickBot="1">
      <c r="A1533" s="1334"/>
      <c r="B1533" s="1342"/>
      <c r="C1533" s="2275"/>
      <c r="D1533" s="104"/>
      <c r="E1533" s="987"/>
      <c r="F1533" s="881"/>
      <c r="G1533" s="694"/>
      <c r="H1533" s="22"/>
      <c r="I1533" s="13"/>
    </row>
    <row r="1534" spans="1:10" ht="31.5" customHeight="1">
      <c r="A1534" s="1909"/>
      <c r="B1534" s="1910" t="s">
        <v>2875</v>
      </c>
      <c r="C1534" s="1962"/>
      <c r="D1534" s="69"/>
      <c r="E1534" s="460"/>
      <c r="F1534" s="461"/>
      <c r="G1534" s="688"/>
      <c r="H1534" s="128"/>
      <c r="I1534" s="68"/>
    </row>
    <row r="1535" spans="1:10" ht="14.15" customHeight="1">
      <c r="A1535" s="1911"/>
      <c r="B1535" s="1912" t="s">
        <v>1368</v>
      </c>
      <c r="C1535" s="1475"/>
      <c r="D1535" s="131"/>
      <c r="E1535" s="462"/>
      <c r="F1535" s="426"/>
      <c r="G1535" s="266"/>
      <c r="H1535" s="16"/>
      <c r="I1535" s="132"/>
    </row>
    <row r="1536" spans="1:10" ht="14.15" customHeight="1">
      <c r="A1536" s="1911"/>
      <c r="B1536" s="1475"/>
      <c r="C1536" s="1475"/>
      <c r="D1536" s="144"/>
      <c r="E1536" s="464"/>
      <c r="F1536" s="465"/>
      <c r="G1536" s="689"/>
      <c r="H1536" s="1122"/>
      <c r="I1536" s="132"/>
    </row>
    <row r="1537" spans="1:10" ht="40.5" customHeight="1">
      <c r="A1537" s="1911"/>
      <c r="B1537" s="1475"/>
      <c r="C1537" s="1475"/>
      <c r="D1537" s="144"/>
      <c r="E1537" s="464"/>
      <c r="F1537" s="465"/>
      <c r="G1537" s="689"/>
      <c r="H1537" s="1122"/>
      <c r="I1537" s="132"/>
    </row>
    <row r="1538" spans="1:10" ht="14.15" customHeight="1">
      <c r="A1538" s="1911"/>
      <c r="B1538" s="1475"/>
      <c r="C1538" s="1475"/>
      <c r="D1538" s="144"/>
      <c r="E1538" s="464"/>
      <c r="F1538" s="465"/>
      <c r="G1538" s="689"/>
      <c r="H1538" s="1122"/>
      <c r="I1538" s="132"/>
    </row>
    <row r="1539" spans="1:10" ht="14.15" customHeight="1" thickBot="1">
      <c r="A1539" s="1918" t="s">
        <v>6699</v>
      </c>
      <c r="B1539" s="1919"/>
      <c r="C1539" s="2289"/>
      <c r="D1539" s="1466"/>
      <c r="E1539" s="466"/>
      <c r="F1539" s="467"/>
      <c r="G1539" s="690"/>
      <c r="H1539" s="1466"/>
      <c r="I1539" s="137"/>
    </row>
    <row r="1540" spans="1:10" ht="43.5" customHeight="1">
      <c r="A1540" s="1963" t="s">
        <v>1013</v>
      </c>
      <c r="B1540" s="1964" t="s">
        <v>1014</v>
      </c>
      <c r="C1540" s="2285" t="s">
        <v>665</v>
      </c>
      <c r="D1540" s="153" t="s">
        <v>2923</v>
      </c>
      <c r="E1540" s="914" t="s">
        <v>10276</v>
      </c>
      <c r="F1540" s="479" t="s">
        <v>2578</v>
      </c>
      <c r="G1540" s="967" t="s">
        <v>2427</v>
      </c>
      <c r="H1540" s="327" t="s">
        <v>493</v>
      </c>
      <c r="I1540" s="138" t="s">
        <v>4003</v>
      </c>
      <c r="J1540" s="327" t="s">
        <v>11229</v>
      </c>
    </row>
    <row r="1541" spans="1:10" ht="14.15" customHeight="1" thickBot="1">
      <c r="A1541" s="1519"/>
      <c r="B1541" s="1680"/>
      <c r="C1541" s="2286" t="s">
        <v>3419</v>
      </c>
      <c r="D1541" s="313" t="s">
        <v>2428</v>
      </c>
      <c r="E1541" s="470" t="s">
        <v>264</v>
      </c>
      <c r="F1541" s="475">
        <f>'Заказ, cкидки и курсы валют'!$I$12</f>
        <v>0</v>
      </c>
      <c r="G1541" s="764"/>
      <c r="H1541" s="358"/>
      <c r="I1541" s="252"/>
      <c r="J1541" s="264"/>
    </row>
    <row r="1542" spans="1:10" ht="14.15" customHeight="1" thickBot="1">
      <c r="A1542" s="915" t="s">
        <v>10745</v>
      </c>
      <c r="B1542" s="800" t="s">
        <v>3726</v>
      </c>
      <c r="C1542" s="2296">
        <v>0.98</v>
      </c>
      <c r="D1542" s="1577">
        <v>50</v>
      </c>
      <c r="E1542" s="1616">
        <f>(E1514*2)+(1000/D1542*7.5)</f>
        <v>311.60000000000002</v>
      </c>
      <c r="F1542" s="779">
        <f>ROUND(E1542*(1-$F$11),2)</f>
        <v>311.60000000000002</v>
      </c>
      <c r="G1542" s="691">
        <f>H1542/D1542*1000</f>
        <v>7740</v>
      </c>
      <c r="H1542" s="659">
        <f>ROUND(IF('Заказ, cкидки и курсы валют'!$J$23*E1542/1000*D1542&lt;387,387,'Заказ, cкидки и курсы валют'!$J$23*E1542/1000*D1542)*(1-'Заказ, cкидки и курсы валют'!$I$12),2)</f>
        <v>387</v>
      </c>
      <c r="I1542" s="262"/>
      <c r="J1542" s="96">
        <f>ROUND(IF(H1542&lt;'Заказ, cкидки и курсы валют'!$B$39,H1542*0.54*100/(100-'Заказ, cкидки и курсы валют'!$C$39),IF(H1542&lt;'Заказ, cкидки и курсы валют'!$B$40,H1542*0.54*100/(100-'Заказ, cкидки и курсы валют'!$C$40),IF(H1542&lt;'Заказ, cкидки и курсы валют'!$B$41,H1542*0.54*100/(100-'Заказ, cкидки и курсы валют'!$C$41),IF(H1542&lt;'Заказ, cкидки и курсы валют'!$B$42,H1542*0.54*100/(100-'Заказ, cкидки и курсы валют'!$C$42),IF(H1542&lt;'Заказ, cкидки и курсы валют'!$B$43,H1542*0.54*100/(100-'Заказ, cкидки и курсы валют'!$C$43),H1542))))),2)</f>
        <v>464.4</v>
      </c>
    </row>
    <row r="1543" spans="1:10" ht="14.15" customHeight="1" thickBot="1">
      <c r="A1543" s="398" t="s">
        <v>10746</v>
      </c>
      <c r="B1543" s="399" t="s">
        <v>3767</v>
      </c>
      <c r="C1543" s="2296">
        <v>1.31</v>
      </c>
      <c r="D1543" s="1555">
        <v>50</v>
      </c>
      <c r="E1543" s="1616">
        <f t="shared" ref="E1543:E1546" si="180">(E1515*2)+(1000/D1543*7.5)</f>
        <v>334.02</v>
      </c>
      <c r="F1543" s="471">
        <f t="shared" ref="F1543:F1546" si="181">ROUND(E1543*(1-$F$11),2)</f>
        <v>334.02</v>
      </c>
      <c r="G1543" s="691">
        <f t="shared" ref="G1543:G1546" si="182">H1543/D1543*1000</f>
        <v>7740</v>
      </c>
      <c r="H1543" s="659">
        <f>ROUND(IF('Заказ, cкидки и курсы валют'!$J$23*E1543/1000*D1543&lt;387,387,'Заказ, cкидки и курсы валют'!$J$23*E1543/1000*D1543)*(1-'Заказ, cкидки и курсы валют'!$I$12),2)</f>
        <v>387</v>
      </c>
      <c r="I1543" s="168"/>
      <c r="J1543" s="96">
        <f>ROUND(IF(H1543&lt;'Заказ, cкидки и курсы валют'!$B$39,H1543*0.54*100/(100-'Заказ, cкидки и курсы валют'!$C$39),IF(H1543&lt;'Заказ, cкидки и курсы валют'!$B$40,H1543*0.54*100/(100-'Заказ, cкидки и курсы валют'!$C$40),IF(H1543&lt;'Заказ, cкидки и курсы валют'!$B$41,H1543*0.54*100/(100-'Заказ, cкидки и курсы валют'!$C$41),IF(H1543&lt;'Заказ, cкидки и курсы валют'!$B$42,H1543*0.54*100/(100-'Заказ, cкидки и курсы валют'!$C$42),IF(H1543&lt;'Заказ, cкидки и курсы валют'!$B$43,H1543*0.54*100/(100-'Заказ, cкидки и курсы валют'!$C$43),H1543))))),2)</f>
        <v>464.4</v>
      </c>
    </row>
    <row r="1544" spans="1:10" ht="14.15" customHeight="1" thickBot="1">
      <c r="A1544" s="398" t="s">
        <v>10747</v>
      </c>
      <c r="B1544" s="399" t="s">
        <v>3768</v>
      </c>
      <c r="C1544" s="2296">
        <v>1.58</v>
      </c>
      <c r="D1544" s="1555">
        <v>50</v>
      </c>
      <c r="E1544" s="1616">
        <f t="shared" si="180"/>
        <v>363.94</v>
      </c>
      <c r="F1544" s="471">
        <f t="shared" si="181"/>
        <v>363.94</v>
      </c>
      <c r="G1544" s="691">
        <f t="shared" si="182"/>
        <v>7740</v>
      </c>
      <c r="H1544" s="659">
        <f>ROUND(IF('Заказ, cкидки и курсы валют'!$J$23*E1544/1000*D1544&lt;387,387,'Заказ, cкидки и курсы валют'!$J$23*E1544/1000*D1544)*(1-'Заказ, cкидки и курсы валют'!$I$12),2)</f>
        <v>387</v>
      </c>
      <c r="I1544" s="168"/>
      <c r="J1544" s="96">
        <f>ROUND(IF(H1544&lt;'Заказ, cкидки и курсы валют'!$B$39,H1544*0.54*100/(100-'Заказ, cкидки и курсы валют'!$C$39),IF(H1544&lt;'Заказ, cкидки и курсы валют'!$B$40,H1544*0.54*100/(100-'Заказ, cкидки и курсы валют'!$C$40),IF(H1544&lt;'Заказ, cкидки и курсы валют'!$B$41,H1544*0.54*100/(100-'Заказ, cкидки и курсы валют'!$C$41),IF(H1544&lt;'Заказ, cкидки и курсы валют'!$B$42,H1544*0.54*100/(100-'Заказ, cкидки и курсы валют'!$C$42),IF(H1544&lt;'Заказ, cкидки и курсы валют'!$B$43,H1544*0.54*100/(100-'Заказ, cкидки и курсы валют'!$C$43),H1544))))),2)</f>
        <v>464.4</v>
      </c>
    </row>
    <row r="1545" spans="1:10" ht="14.15" customHeight="1" thickBot="1">
      <c r="A1545" s="398" t="s">
        <v>10748</v>
      </c>
      <c r="B1545" s="399" t="s">
        <v>3769</v>
      </c>
      <c r="C1545" s="2296">
        <v>1.91</v>
      </c>
      <c r="D1545" s="1555">
        <v>50</v>
      </c>
      <c r="E1545" s="1616">
        <f t="shared" si="180"/>
        <v>398.84000000000003</v>
      </c>
      <c r="F1545" s="471">
        <f t="shared" si="181"/>
        <v>398.84</v>
      </c>
      <c r="G1545" s="691">
        <f t="shared" si="182"/>
        <v>7740</v>
      </c>
      <c r="H1545" s="659">
        <f>ROUND(IF('Заказ, cкидки и курсы валют'!$J$23*E1545/1000*D1545&lt;387,387,'Заказ, cкидки и курсы валют'!$J$23*E1545/1000*D1545)*(1-'Заказ, cкидки и курсы валют'!$I$12),2)</f>
        <v>387</v>
      </c>
      <c r="I1545" s="168"/>
      <c r="J1545" s="96">
        <f>ROUND(IF(H1545&lt;'Заказ, cкидки и курсы валют'!$B$39,H1545*0.54*100/(100-'Заказ, cкидки и курсы валют'!$C$39),IF(H1545&lt;'Заказ, cкидки и курсы валют'!$B$40,H1545*0.54*100/(100-'Заказ, cкидки и курсы валют'!$C$40),IF(H1545&lt;'Заказ, cкидки и курсы валют'!$B$41,H1545*0.54*100/(100-'Заказ, cкидки и курсы валют'!$C$41),IF(H1545&lt;'Заказ, cкидки и курсы валют'!$B$42,H1545*0.54*100/(100-'Заказ, cкидки и курсы валют'!$C$42),IF(H1545&lt;'Заказ, cкидки и курсы валют'!$B$43,H1545*0.54*100/(100-'Заказ, cкидки и курсы валют'!$C$43),H1545))))),2)</f>
        <v>464.4</v>
      </c>
    </row>
    <row r="1546" spans="1:10" ht="14.15" customHeight="1" thickBot="1">
      <c r="A1546" s="778" t="s">
        <v>10749</v>
      </c>
      <c r="B1546" s="777" t="s">
        <v>3770</v>
      </c>
      <c r="C1546" s="2296">
        <v>2.0299999999999998</v>
      </c>
      <c r="D1546" s="1617">
        <v>50</v>
      </c>
      <c r="E1546" s="1616">
        <f t="shared" si="180"/>
        <v>421.3</v>
      </c>
      <c r="F1546" s="775">
        <f t="shared" si="181"/>
        <v>421.3</v>
      </c>
      <c r="G1546" s="691">
        <f t="shared" si="182"/>
        <v>7740</v>
      </c>
      <c r="H1546" s="659">
        <f>ROUND(IF('Заказ, cкидки и курсы валют'!$J$23*E1546/1000*D1546&lt;387,387,'Заказ, cкидки и курсы валют'!$J$23*E1546/1000*D1546)*(1-'Заказ, cкидки и курсы валют'!$I$12),2)</f>
        <v>387</v>
      </c>
      <c r="I1546" s="170"/>
      <c r="J1546" s="96">
        <f>ROUND(IF(H1546&lt;'Заказ, cкидки и курсы валют'!$B$39,H1546*0.54*100/(100-'Заказ, cкидки и курсы валют'!$C$39),IF(H1546&lt;'Заказ, cкидки и курсы валют'!$B$40,H1546*0.54*100/(100-'Заказ, cкидки и курсы валют'!$C$40),IF(H1546&lt;'Заказ, cкидки и курсы валют'!$B$41,H1546*0.54*100/(100-'Заказ, cкидки и курсы валют'!$C$41),IF(H1546&lt;'Заказ, cкидки и курсы валют'!$B$42,H1546*0.54*100/(100-'Заказ, cкидки и курсы валют'!$C$42),IF(H1546&lt;'Заказ, cкидки и курсы валют'!$B$43,H1546*0.54*100/(100-'Заказ, cкидки и курсы валют'!$C$43),H1546))))),2)</f>
        <v>464.4</v>
      </c>
    </row>
    <row r="1547" spans="1:10" ht="14.15" customHeight="1" thickBot="1"/>
    <row r="1548" spans="1:10" ht="20.25" customHeight="1">
      <c r="A1548" s="1934"/>
      <c r="B1548" s="1910" t="s">
        <v>2876</v>
      </c>
      <c r="C1548" s="1962"/>
      <c r="D1548" s="69"/>
      <c r="E1548" s="460"/>
      <c r="F1548" s="461"/>
      <c r="G1548" s="688"/>
      <c r="H1548" s="128"/>
      <c r="I1548" s="68"/>
    </row>
    <row r="1549" spans="1:10" ht="14.15" customHeight="1">
      <c r="A1549" s="1935"/>
      <c r="B1549" s="1912" t="s">
        <v>1367</v>
      </c>
      <c r="C1549" s="1475"/>
      <c r="D1549" s="131"/>
      <c r="E1549" s="462"/>
      <c r="F1549" s="426"/>
      <c r="G1549" s="266"/>
      <c r="H1549" s="16"/>
      <c r="I1549" s="132"/>
    </row>
    <row r="1550" spans="1:10" ht="14.15" customHeight="1">
      <c r="A1550" s="1935"/>
      <c r="B1550" s="1475"/>
      <c r="C1550" s="1475"/>
      <c r="D1550" s="70"/>
      <c r="E1550" s="464"/>
      <c r="F1550" s="465"/>
      <c r="G1550" s="689"/>
      <c r="H1550" s="177"/>
      <c r="I1550" s="132"/>
    </row>
    <row r="1551" spans="1:10" ht="16.5" customHeight="1">
      <c r="A1551" s="1935"/>
      <c r="B1551" s="1475"/>
      <c r="C1551" s="1475"/>
      <c r="D1551" s="70"/>
      <c r="E1551" s="464"/>
      <c r="F1551" s="465"/>
      <c r="G1551" s="689"/>
      <c r="H1551" s="177"/>
      <c r="I1551" s="132"/>
    </row>
    <row r="1552" spans="1:10" ht="14.15" customHeight="1">
      <c r="A1552" s="1935"/>
      <c r="B1552" s="1475"/>
      <c r="C1552" s="1475"/>
      <c r="D1552" s="70"/>
      <c r="E1552" s="464"/>
      <c r="F1552" s="465"/>
      <c r="G1552" s="689"/>
      <c r="H1552" s="177"/>
      <c r="I1552" s="132"/>
    </row>
    <row r="1553" spans="1:9" ht="14.15" customHeight="1" thickBot="1">
      <c r="A1553" s="1975" t="s">
        <v>6698</v>
      </c>
      <c r="B1553" s="1475"/>
      <c r="C1553" s="1475"/>
      <c r="D1553" s="70"/>
      <c r="E1553" s="464"/>
      <c r="F1553" s="465"/>
      <c r="G1553" s="689"/>
      <c r="H1553" s="177"/>
      <c r="I1553" s="132"/>
    </row>
    <row r="1554" spans="1:9" ht="42.75" customHeight="1">
      <c r="A1554" s="1923" t="s">
        <v>1013</v>
      </c>
      <c r="B1554" s="1976" t="s">
        <v>1014</v>
      </c>
      <c r="C1554" s="2285" t="s">
        <v>665</v>
      </c>
      <c r="D1554" s="153" t="s">
        <v>2923</v>
      </c>
      <c r="E1554" s="914" t="s">
        <v>10276</v>
      </c>
      <c r="F1554" s="781" t="s">
        <v>2578</v>
      </c>
      <c r="G1554" s="782" t="s">
        <v>2427</v>
      </c>
      <c r="H1554" s="1902" t="s">
        <v>493</v>
      </c>
      <c r="I1554" s="1759" t="s">
        <v>4003</v>
      </c>
    </row>
    <row r="1555" spans="1:9" ht="14.15" customHeight="1" thickBot="1">
      <c r="A1555" s="1977"/>
      <c r="B1555" s="1978"/>
      <c r="C1555" s="2286" t="s">
        <v>3419</v>
      </c>
      <c r="D1555" s="313" t="s">
        <v>2428</v>
      </c>
      <c r="E1555" s="1573" t="s">
        <v>264</v>
      </c>
      <c r="F1555" s="1574">
        <f>'Заказ, cкидки и курсы валют'!$I$12</f>
        <v>0</v>
      </c>
      <c r="G1555" s="1575"/>
      <c r="H1555" s="1576"/>
      <c r="I1555" s="1765"/>
    </row>
    <row r="1556" spans="1:9" ht="14.15" customHeight="1">
      <c r="A1556" s="915" t="s">
        <v>1888</v>
      </c>
      <c r="B1556" s="800" t="s">
        <v>3123</v>
      </c>
      <c r="C1556" s="2250">
        <v>0.28000000000000003</v>
      </c>
      <c r="D1556" s="1577">
        <v>70000</v>
      </c>
      <c r="E1556" s="530">
        <v>15.58</v>
      </c>
      <c r="F1556" s="779">
        <f>ROUND(E1556*(1-$F$11),2)</f>
        <v>15.58</v>
      </c>
      <c r="G1556" s="780">
        <f>'Заказ, cкидки и курсы валют'!$J$23*F1556</f>
        <v>179.17</v>
      </c>
      <c r="H1556" s="310">
        <f>ROUND((D1556/1000)*G1556,2)</f>
        <v>12541.9</v>
      </c>
      <c r="I1556" s="263"/>
    </row>
    <row r="1557" spans="1:9" ht="14.15" customHeight="1">
      <c r="A1557" s="398" t="s">
        <v>1889</v>
      </c>
      <c r="B1557" s="399" t="s">
        <v>3124</v>
      </c>
      <c r="C1557" s="2250">
        <v>0.28999999999999998</v>
      </c>
      <c r="D1557" s="1555">
        <v>60000</v>
      </c>
      <c r="E1557" s="530">
        <v>17.940000000000001</v>
      </c>
      <c r="F1557" s="471">
        <f t="shared" ref="F1557:F1620" si="183">ROUND(E1557*(1-$F$11),2)</f>
        <v>17.940000000000001</v>
      </c>
      <c r="G1557" s="691">
        <f>'Заказ, cкидки и курсы валют'!$J$23*F1557</f>
        <v>206.31</v>
      </c>
      <c r="H1557" s="96">
        <f t="shared" ref="H1557:H1620" si="184">ROUND((D1557/1000)*G1557,2)</f>
        <v>12378.6</v>
      </c>
      <c r="I1557" s="168"/>
    </row>
    <row r="1558" spans="1:9" ht="14.15" customHeight="1">
      <c r="A1558" s="398" t="s">
        <v>1890</v>
      </c>
      <c r="B1558" s="399" t="s">
        <v>3125</v>
      </c>
      <c r="C1558" s="2250">
        <v>0.34</v>
      </c>
      <c r="D1558" s="1555">
        <v>50000</v>
      </c>
      <c r="E1558" s="530">
        <v>18.829999999999998</v>
      </c>
      <c r="F1558" s="471">
        <f t="shared" si="183"/>
        <v>18.829999999999998</v>
      </c>
      <c r="G1558" s="691">
        <f>'Заказ, cкидки и курсы валют'!$J$23*F1558</f>
        <v>216.54499999999999</v>
      </c>
      <c r="H1558" s="96">
        <f t="shared" si="184"/>
        <v>10827.25</v>
      </c>
      <c r="I1558" s="168"/>
    </row>
    <row r="1559" spans="1:9" ht="14.15" customHeight="1">
      <c r="A1559" s="398" t="s">
        <v>1891</v>
      </c>
      <c r="B1559" s="399" t="s">
        <v>3126</v>
      </c>
      <c r="C1559" s="2250">
        <v>0.43</v>
      </c>
      <c r="D1559" s="1555">
        <v>40000</v>
      </c>
      <c r="E1559" s="530">
        <v>20.83</v>
      </c>
      <c r="F1559" s="471">
        <f t="shared" si="183"/>
        <v>20.83</v>
      </c>
      <c r="G1559" s="691">
        <f>'Заказ, cкидки и курсы валют'!$J$23*F1559</f>
        <v>239.54499999999999</v>
      </c>
      <c r="H1559" s="96">
        <f t="shared" si="184"/>
        <v>9581.7999999999993</v>
      </c>
      <c r="I1559" s="168"/>
    </row>
    <row r="1560" spans="1:9" ht="14.15" customHeight="1">
      <c r="A1560" s="398" t="s">
        <v>1892</v>
      </c>
      <c r="B1560" s="399" t="s">
        <v>3127</v>
      </c>
      <c r="C1560" s="2250">
        <v>0.495</v>
      </c>
      <c r="D1560" s="1555">
        <v>30000</v>
      </c>
      <c r="E1560" s="530">
        <v>26.13</v>
      </c>
      <c r="F1560" s="471">
        <f t="shared" si="183"/>
        <v>26.13</v>
      </c>
      <c r="G1560" s="691">
        <f>'Заказ, cкидки и курсы валют'!$J$23*F1560</f>
        <v>300.495</v>
      </c>
      <c r="H1560" s="96">
        <f t="shared" si="184"/>
        <v>9014.85</v>
      </c>
      <c r="I1560" s="168"/>
    </row>
    <row r="1561" spans="1:9" ht="14.15" customHeight="1">
      <c r="A1561" s="398" t="s">
        <v>1893</v>
      </c>
      <c r="B1561" s="399" t="s">
        <v>3128</v>
      </c>
      <c r="C1561" s="2250">
        <v>0.37</v>
      </c>
      <c r="D1561" s="1555">
        <v>60000</v>
      </c>
      <c r="E1561" s="530">
        <v>19.93</v>
      </c>
      <c r="F1561" s="471">
        <f t="shared" si="183"/>
        <v>19.93</v>
      </c>
      <c r="G1561" s="691">
        <f>'Заказ, cкидки и курсы валют'!$J$23*F1561</f>
        <v>229.19499999999999</v>
      </c>
      <c r="H1561" s="96">
        <f t="shared" si="184"/>
        <v>13751.7</v>
      </c>
      <c r="I1561" s="168"/>
    </row>
    <row r="1562" spans="1:9" ht="14.15" customHeight="1">
      <c r="A1562" s="398" t="s">
        <v>1894</v>
      </c>
      <c r="B1562" s="399" t="s">
        <v>137</v>
      </c>
      <c r="C1562" s="2250">
        <v>0.39</v>
      </c>
      <c r="D1562" s="1555">
        <v>50000</v>
      </c>
      <c r="E1562" s="530">
        <v>21.86</v>
      </c>
      <c r="F1562" s="471">
        <f t="shared" si="183"/>
        <v>21.86</v>
      </c>
      <c r="G1562" s="691">
        <f>'Заказ, cкидки и курсы валют'!$J$23*F1562</f>
        <v>251.39</v>
      </c>
      <c r="H1562" s="96">
        <f t="shared" si="184"/>
        <v>12569.5</v>
      </c>
      <c r="I1562" s="168"/>
    </row>
    <row r="1563" spans="1:9" ht="14.15" customHeight="1">
      <c r="A1563" s="398" t="s">
        <v>1895</v>
      </c>
      <c r="B1563" s="399" t="s">
        <v>138</v>
      </c>
      <c r="C1563" s="2250">
        <v>0.49</v>
      </c>
      <c r="D1563" s="1555">
        <v>40000</v>
      </c>
      <c r="E1563" s="530">
        <v>22.88</v>
      </c>
      <c r="F1563" s="471">
        <f t="shared" si="183"/>
        <v>22.88</v>
      </c>
      <c r="G1563" s="691">
        <f>'Заказ, cкидки и курсы валют'!$J$23*F1563</f>
        <v>263.12</v>
      </c>
      <c r="H1563" s="96">
        <f t="shared" si="184"/>
        <v>10524.8</v>
      </c>
      <c r="I1563" s="168"/>
    </row>
    <row r="1564" spans="1:9" ht="14.15" customHeight="1">
      <c r="A1564" s="398" t="s">
        <v>1896</v>
      </c>
      <c r="B1564" s="399" t="s">
        <v>139</v>
      </c>
      <c r="C1564" s="2250">
        <v>0.59</v>
      </c>
      <c r="D1564" s="1555">
        <v>25000</v>
      </c>
      <c r="E1564" s="530">
        <v>27.68</v>
      </c>
      <c r="F1564" s="471">
        <f t="shared" si="183"/>
        <v>27.68</v>
      </c>
      <c r="G1564" s="691">
        <f>'Заказ, cкидки и курсы валют'!$J$23*F1564</f>
        <v>318.32</v>
      </c>
      <c r="H1564" s="96">
        <f t="shared" si="184"/>
        <v>7958</v>
      </c>
      <c r="I1564" s="168"/>
    </row>
    <row r="1565" spans="1:9" ht="14.15" customHeight="1">
      <c r="A1565" s="398" t="s">
        <v>1897</v>
      </c>
      <c r="B1565" s="399" t="s">
        <v>140</v>
      </c>
      <c r="C1565" s="2250">
        <v>0.72</v>
      </c>
      <c r="D1565" s="1555">
        <v>25000</v>
      </c>
      <c r="E1565" s="530">
        <v>31.36</v>
      </c>
      <c r="F1565" s="471">
        <f t="shared" si="183"/>
        <v>31.36</v>
      </c>
      <c r="G1565" s="691">
        <f>'Заказ, cкидки и курсы валют'!$J$23*F1565</f>
        <v>360.64</v>
      </c>
      <c r="H1565" s="96">
        <f t="shared" si="184"/>
        <v>9016</v>
      </c>
      <c r="I1565" s="168"/>
    </row>
    <row r="1566" spans="1:9" ht="14.15" customHeight="1">
      <c r="A1566" s="398" t="s">
        <v>1898</v>
      </c>
      <c r="B1566" s="399" t="s">
        <v>141</v>
      </c>
      <c r="C1566" s="2250">
        <v>0.78</v>
      </c>
      <c r="D1566" s="1555">
        <v>15000</v>
      </c>
      <c r="E1566" s="530">
        <v>33.93</v>
      </c>
      <c r="F1566" s="471">
        <f t="shared" si="183"/>
        <v>33.93</v>
      </c>
      <c r="G1566" s="691">
        <f>'Заказ, cкидки и курсы валют'!$J$23*F1566</f>
        <v>390.19499999999999</v>
      </c>
      <c r="H1566" s="96">
        <f t="shared" si="184"/>
        <v>5852.93</v>
      </c>
      <c r="I1566" s="168"/>
    </row>
    <row r="1567" spans="1:9" ht="14.15" customHeight="1">
      <c r="A1567" s="398" t="s">
        <v>1899</v>
      </c>
      <c r="B1567" s="399" t="s">
        <v>142</v>
      </c>
      <c r="C1567" s="2250">
        <v>0.93</v>
      </c>
      <c r="D1567" s="1555">
        <v>15000</v>
      </c>
      <c r="E1567" s="530">
        <v>39.25</v>
      </c>
      <c r="F1567" s="471">
        <f t="shared" si="183"/>
        <v>39.25</v>
      </c>
      <c r="G1567" s="691">
        <f>'Заказ, cкидки и курсы валют'!$J$23*F1567</f>
        <v>451.375</v>
      </c>
      <c r="H1567" s="96">
        <f t="shared" si="184"/>
        <v>6770.63</v>
      </c>
      <c r="I1567" s="168"/>
    </row>
    <row r="1568" spans="1:9" ht="14.15" customHeight="1">
      <c r="A1568" s="398" t="s">
        <v>1900</v>
      </c>
      <c r="B1568" s="399" t="s">
        <v>143</v>
      </c>
      <c r="C1568" s="2250">
        <v>1.07</v>
      </c>
      <c r="D1568" s="1555">
        <v>11000</v>
      </c>
      <c r="E1568" s="530">
        <v>45.01</v>
      </c>
      <c r="F1568" s="471">
        <f t="shared" si="183"/>
        <v>45.01</v>
      </c>
      <c r="G1568" s="691">
        <f>'Заказ, cкидки и курсы валют'!$J$23*F1568</f>
        <v>517.61500000000001</v>
      </c>
      <c r="H1568" s="96">
        <f t="shared" si="184"/>
        <v>5693.77</v>
      </c>
      <c r="I1568" s="168"/>
    </row>
    <row r="1569" spans="1:9" ht="14.15" customHeight="1">
      <c r="A1569" s="804" t="s">
        <v>1901</v>
      </c>
      <c r="B1569" s="399" t="s">
        <v>3771</v>
      </c>
      <c r="C1569" s="2250">
        <v>1.22</v>
      </c>
      <c r="D1569" s="1555">
        <v>11000</v>
      </c>
      <c r="E1569" s="530">
        <v>49.74</v>
      </c>
      <c r="F1569" s="471">
        <f t="shared" si="183"/>
        <v>49.74</v>
      </c>
      <c r="G1569" s="691">
        <f>'Заказ, cкидки и курсы валют'!$J$23*F1569</f>
        <v>572.01</v>
      </c>
      <c r="H1569" s="96">
        <f t="shared" si="184"/>
        <v>6292.11</v>
      </c>
      <c r="I1569" s="168"/>
    </row>
    <row r="1570" spans="1:9" ht="14.15" customHeight="1">
      <c r="A1570" s="398" t="s">
        <v>1902</v>
      </c>
      <c r="B1570" s="399" t="s">
        <v>3137</v>
      </c>
      <c r="C1570" s="2250">
        <v>1.3</v>
      </c>
      <c r="D1570" s="1555">
        <v>10000</v>
      </c>
      <c r="E1570" s="530">
        <v>55.16</v>
      </c>
      <c r="F1570" s="471">
        <f t="shared" si="183"/>
        <v>55.16</v>
      </c>
      <c r="G1570" s="691">
        <f>'Заказ, cкидки и курсы валют'!$J$23*F1570</f>
        <v>634.33999999999992</v>
      </c>
      <c r="H1570" s="96">
        <f t="shared" si="184"/>
        <v>6343.4</v>
      </c>
      <c r="I1570" s="168"/>
    </row>
    <row r="1571" spans="1:9" ht="14.15" customHeight="1">
      <c r="A1571" s="398" t="s">
        <v>1903</v>
      </c>
      <c r="B1571" s="399" t="s">
        <v>152</v>
      </c>
      <c r="C1571" s="2287">
        <v>0.53</v>
      </c>
      <c r="D1571" s="1558">
        <v>35000</v>
      </c>
      <c r="E1571" s="530">
        <v>26.54</v>
      </c>
      <c r="F1571" s="471">
        <f t="shared" si="183"/>
        <v>26.54</v>
      </c>
      <c r="G1571" s="691">
        <f>'Заказ, cкидки и курсы валют'!$J$23*F1571</f>
        <v>305.20999999999998</v>
      </c>
      <c r="H1571" s="96">
        <f t="shared" si="184"/>
        <v>10682.35</v>
      </c>
      <c r="I1571" s="168"/>
    </row>
    <row r="1572" spans="1:9" ht="14.15" customHeight="1">
      <c r="A1572" s="398" t="s">
        <v>1904</v>
      </c>
      <c r="B1572" s="399" t="s">
        <v>104</v>
      </c>
      <c r="C1572" s="2287">
        <v>0.63</v>
      </c>
      <c r="D1572" s="1558">
        <v>35000</v>
      </c>
      <c r="E1572" s="530">
        <v>27.12</v>
      </c>
      <c r="F1572" s="471">
        <f t="shared" si="183"/>
        <v>27.12</v>
      </c>
      <c r="G1572" s="691">
        <f>'Заказ, cкидки и курсы валют'!$J$23*F1572</f>
        <v>311.88</v>
      </c>
      <c r="H1572" s="96">
        <f t="shared" si="184"/>
        <v>10915.8</v>
      </c>
      <c r="I1572" s="168"/>
    </row>
    <row r="1573" spans="1:9" ht="14.15" customHeight="1">
      <c r="A1573" s="398" t="s">
        <v>1905</v>
      </c>
      <c r="B1573" s="399" t="s">
        <v>153</v>
      </c>
      <c r="C1573" s="2250">
        <v>0.78</v>
      </c>
      <c r="D1573" s="1558">
        <v>25000</v>
      </c>
      <c r="E1573" s="530">
        <v>33.65</v>
      </c>
      <c r="F1573" s="471">
        <f t="shared" si="183"/>
        <v>33.65</v>
      </c>
      <c r="G1573" s="691">
        <f>'Заказ, cкидки и курсы валют'!$J$23*F1573</f>
        <v>386.97499999999997</v>
      </c>
      <c r="H1573" s="96">
        <f t="shared" si="184"/>
        <v>9674.3799999999992</v>
      </c>
      <c r="I1573" s="168"/>
    </row>
    <row r="1574" spans="1:9" ht="14.15" customHeight="1">
      <c r="A1574" s="398" t="s">
        <v>1906</v>
      </c>
      <c r="B1574" s="399" t="s">
        <v>106</v>
      </c>
      <c r="C1574" s="2250">
        <v>0.95</v>
      </c>
      <c r="D1574" s="1558">
        <v>15000</v>
      </c>
      <c r="E1574" s="530">
        <v>36.17</v>
      </c>
      <c r="F1574" s="471">
        <f t="shared" si="183"/>
        <v>36.17</v>
      </c>
      <c r="G1574" s="691">
        <f>'Заказ, cкидки и курсы валют'!$J$23*F1574</f>
        <v>415.95500000000004</v>
      </c>
      <c r="H1574" s="96">
        <f t="shared" si="184"/>
        <v>6239.33</v>
      </c>
      <c r="I1574" s="168"/>
    </row>
    <row r="1575" spans="1:9" ht="14.15" customHeight="1">
      <c r="A1575" s="398" t="s">
        <v>1907</v>
      </c>
      <c r="B1575" s="1586" t="s">
        <v>154</v>
      </c>
      <c r="C1575" s="2250">
        <v>1.08</v>
      </c>
      <c r="D1575" s="1555">
        <v>17000</v>
      </c>
      <c r="E1575" s="530">
        <v>36.5</v>
      </c>
      <c r="F1575" s="471">
        <f t="shared" si="183"/>
        <v>36.5</v>
      </c>
      <c r="G1575" s="691">
        <f>'Заказ, cкидки и курсы валют'!$J$23*F1575</f>
        <v>419.75</v>
      </c>
      <c r="H1575" s="96">
        <f t="shared" si="184"/>
        <v>7135.75</v>
      </c>
      <c r="I1575" s="168"/>
    </row>
    <row r="1576" spans="1:9" ht="14.15" customHeight="1">
      <c r="A1576" s="398" t="s">
        <v>1908</v>
      </c>
      <c r="B1576" s="399" t="s">
        <v>108</v>
      </c>
      <c r="C1576" s="2250">
        <v>1.36</v>
      </c>
      <c r="D1576" s="1558">
        <v>12000</v>
      </c>
      <c r="E1576" s="530">
        <v>40.96</v>
      </c>
      <c r="F1576" s="471">
        <f t="shared" si="183"/>
        <v>40.96</v>
      </c>
      <c r="G1576" s="691">
        <f>'Заказ, cкидки и курсы валют'!$J$23*F1576</f>
        <v>471.04</v>
      </c>
      <c r="H1576" s="96">
        <f t="shared" si="184"/>
        <v>5652.48</v>
      </c>
      <c r="I1576" s="168"/>
    </row>
    <row r="1577" spans="1:9" ht="14.15" customHeight="1">
      <c r="A1577" s="398" t="s">
        <v>1909</v>
      </c>
      <c r="B1577" s="399" t="s">
        <v>155</v>
      </c>
      <c r="C1577" s="2250">
        <v>1.34</v>
      </c>
      <c r="D1577" s="1558">
        <v>10000</v>
      </c>
      <c r="E1577" s="530">
        <v>48.59</v>
      </c>
      <c r="F1577" s="471">
        <f t="shared" si="183"/>
        <v>48.59</v>
      </c>
      <c r="G1577" s="691">
        <f>'Заказ, cкидки и курсы валют'!$J$23*F1577</f>
        <v>558.78500000000008</v>
      </c>
      <c r="H1577" s="96">
        <f t="shared" si="184"/>
        <v>5587.85</v>
      </c>
      <c r="I1577" s="168"/>
    </row>
    <row r="1578" spans="1:9" ht="14.15" customHeight="1">
      <c r="A1578" s="398" t="s">
        <v>1910</v>
      </c>
      <c r="B1578" s="399" t="s">
        <v>110</v>
      </c>
      <c r="C1578" s="2250">
        <v>1.58</v>
      </c>
      <c r="D1578" s="1558">
        <v>6000</v>
      </c>
      <c r="E1578" s="530">
        <v>57.39</v>
      </c>
      <c r="F1578" s="471">
        <f t="shared" si="183"/>
        <v>57.39</v>
      </c>
      <c r="G1578" s="691">
        <f>'Заказ, cкидки и курсы валют'!$J$23*F1578</f>
        <v>659.98500000000001</v>
      </c>
      <c r="H1578" s="96">
        <f t="shared" si="184"/>
        <v>3959.91</v>
      </c>
      <c r="I1578" s="168"/>
    </row>
    <row r="1579" spans="1:9" ht="14.15" customHeight="1">
      <c r="A1579" s="398" t="s">
        <v>1911</v>
      </c>
      <c r="B1579" s="399" t="s">
        <v>156</v>
      </c>
      <c r="C1579" s="2250">
        <v>1.65</v>
      </c>
      <c r="D1579" s="1558">
        <v>5000</v>
      </c>
      <c r="E1579" s="530">
        <v>64.12</v>
      </c>
      <c r="F1579" s="471">
        <f t="shared" si="183"/>
        <v>64.12</v>
      </c>
      <c r="G1579" s="691">
        <f>'Заказ, cкидки и курсы валют'!$J$23*F1579</f>
        <v>737.38000000000011</v>
      </c>
      <c r="H1579" s="96">
        <f t="shared" si="184"/>
        <v>3686.9</v>
      </c>
      <c r="I1579" s="168"/>
    </row>
    <row r="1580" spans="1:9" ht="14.15" customHeight="1">
      <c r="A1580" s="398" t="s">
        <v>1912</v>
      </c>
      <c r="B1580" s="399" t="s">
        <v>144</v>
      </c>
      <c r="C1580" s="2250">
        <v>0.73</v>
      </c>
      <c r="D1580" s="1558">
        <v>30000</v>
      </c>
      <c r="E1580" s="530">
        <v>33.36</v>
      </c>
      <c r="F1580" s="471">
        <f t="shared" si="183"/>
        <v>33.36</v>
      </c>
      <c r="G1580" s="691">
        <f>'Заказ, cкидки и курсы валют'!$J$23*F1580</f>
        <v>383.64</v>
      </c>
      <c r="H1580" s="96">
        <f t="shared" si="184"/>
        <v>11509.2</v>
      </c>
      <c r="I1580" s="168"/>
    </row>
    <row r="1581" spans="1:9" ht="14.15" customHeight="1">
      <c r="A1581" s="398" t="s">
        <v>1913</v>
      </c>
      <c r="B1581" s="399" t="s">
        <v>145</v>
      </c>
      <c r="C1581" s="2250">
        <v>0.78</v>
      </c>
      <c r="D1581" s="1558">
        <v>25000</v>
      </c>
      <c r="E1581" s="530">
        <v>37.630000000000003</v>
      </c>
      <c r="F1581" s="471">
        <f t="shared" si="183"/>
        <v>37.630000000000003</v>
      </c>
      <c r="G1581" s="691">
        <f>'Заказ, cкидки и курсы валют'!$J$23*F1581</f>
        <v>432.745</v>
      </c>
      <c r="H1581" s="96">
        <f t="shared" si="184"/>
        <v>10818.63</v>
      </c>
      <c r="I1581" s="168"/>
    </row>
    <row r="1582" spans="1:9" ht="14.15" customHeight="1">
      <c r="A1582" s="398" t="s">
        <v>1914</v>
      </c>
      <c r="B1582" s="399" t="s">
        <v>146</v>
      </c>
      <c r="C1582" s="2287">
        <v>1.03</v>
      </c>
      <c r="D1582" s="1558">
        <v>16000</v>
      </c>
      <c r="E1582" s="530">
        <v>36.01</v>
      </c>
      <c r="F1582" s="471">
        <f t="shared" si="183"/>
        <v>36.01</v>
      </c>
      <c r="G1582" s="691">
        <f>'Заказ, cкидки и курсы валют'!$J$23*F1582</f>
        <v>414.11499999999995</v>
      </c>
      <c r="H1582" s="96">
        <f t="shared" si="184"/>
        <v>6625.84</v>
      </c>
      <c r="I1582" s="168"/>
    </row>
    <row r="1583" spans="1:9" ht="14.15" customHeight="1">
      <c r="A1583" s="398" t="s">
        <v>1915</v>
      </c>
      <c r="B1583" s="399" t="s">
        <v>147</v>
      </c>
      <c r="C1583" s="2287">
        <v>1.1499999999999999</v>
      </c>
      <c r="D1583" s="1558">
        <v>12000</v>
      </c>
      <c r="E1583" s="530">
        <v>41.11</v>
      </c>
      <c r="F1583" s="471">
        <f t="shared" si="183"/>
        <v>41.11</v>
      </c>
      <c r="G1583" s="691">
        <f>'Заказ, cкидки и курсы валют'!$J$23*F1583</f>
        <v>472.76499999999999</v>
      </c>
      <c r="H1583" s="96">
        <f t="shared" si="184"/>
        <v>5673.18</v>
      </c>
      <c r="I1583" s="168"/>
    </row>
    <row r="1584" spans="1:9" ht="14.15" customHeight="1">
      <c r="A1584" s="398" t="s">
        <v>1916</v>
      </c>
      <c r="B1584" s="399" t="s">
        <v>148</v>
      </c>
      <c r="C1584" s="2287">
        <v>1.53</v>
      </c>
      <c r="D1584" s="1555">
        <v>10000</v>
      </c>
      <c r="E1584" s="530">
        <v>50.17</v>
      </c>
      <c r="F1584" s="471">
        <f t="shared" si="183"/>
        <v>50.17</v>
      </c>
      <c r="G1584" s="691">
        <f>'Заказ, cкидки и курсы валют'!$J$23*F1584</f>
        <v>576.95500000000004</v>
      </c>
      <c r="H1584" s="96">
        <f t="shared" si="184"/>
        <v>5769.55</v>
      </c>
      <c r="I1584" s="168"/>
    </row>
    <row r="1585" spans="1:9" ht="14.15" customHeight="1">
      <c r="A1585" s="398" t="s">
        <v>1917</v>
      </c>
      <c r="B1585" s="399" t="s">
        <v>149</v>
      </c>
      <c r="C1585" s="2287">
        <v>1.58</v>
      </c>
      <c r="D1585" s="1558">
        <v>8000</v>
      </c>
      <c r="E1585" s="530">
        <v>49.46</v>
      </c>
      <c r="F1585" s="471">
        <f t="shared" si="183"/>
        <v>49.46</v>
      </c>
      <c r="G1585" s="691">
        <f>'Заказ, cкидки и курсы валют'!$J$23*F1585</f>
        <v>568.79</v>
      </c>
      <c r="H1585" s="96">
        <f t="shared" si="184"/>
        <v>4550.32</v>
      </c>
      <c r="I1585" s="168"/>
    </row>
    <row r="1586" spans="1:9" ht="14.15" customHeight="1">
      <c r="A1586" s="398" t="s">
        <v>1918</v>
      </c>
      <c r="B1586" s="399" t="s">
        <v>150</v>
      </c>
      <c r="C1586" s="2250">
        <v>1.7</v>
      </c>
      <c r="D1586" s="1558">
        <v>8000</v>
      </c>
      <c r="E1586" s="530">
        <v>55.4</v>
      </c>
      <c r="F1586" s="471">
        <f t="shared" si="183"/>
        <v>55.4</v>
      </c>
      <c r="G1586" s="691">
        <f>'Заказ, cкидки и курсы валют'!$J$23*F1586</f>
        <v>637.1</v>
      </c>
      <c r="H1586" s="96">
        <f t="shared" si="184"/>
        <v>5096.8</v>
      </c>
      <c r="I1586" s="168"/>
    </row>
    <row r="1587" spans="1:9" ht="14.15" customHeight="1">
      <c r="A1587" s="398" t="s">
        <v>1919</v>
      </c>
      <c r="B1587" s="399" t="s">
        <v>78</v>
      </c>
      <c r="C1587" s="2250">
        <v>1.99</v>
      </c>
      <c r="D1587" s="1558">
        <v>8000</v>
      </c>
      <c r="E1587" s="530">
        <v>66.09</v>
      </c>
      <c r="F1587" s="471">
        <f t="shared" si="183"/>
        <v>66.09</v>
      </c>
      <c r="G1587" s="691">
        <f>'Заказ, cкидки и курсы валют'!$J$23*F1587</f>
        <v>760.03500000000008</v>
      </c>
      <c r="H1587" s="96">
        <f t="shared" si="184"/>
        <v>6080.28</v>
      </c>
      <c r="I1587" s="168"/>
    </row>
    <row r="1588" spans="1:9" ht="14.15" customHeight="1">
      <c r="A1588" s="398" t="s">
        <v>3316</v>
      </c>
      <c r="B1588" s="399" t="s">
        <v>151</v>
      </c>
      <c r="C1588" s="2250">
        <v>2.04</v>
      </c>
      <c r="D1588" s="1558">
        <v>5500</v>
      </c>
      <c r="E1588" s="530">
        <v>72.27</v>
      </c>
      <c r="F1588" s="471">
        <f t="shared" si="183"/>
        <v>72.27</v>
      </c>
      <c r="G1588" s="691">
        <f>'Заказ, cкидки и курсы валют'!$J$23*F1588</f>
        <v>831.1049999999999</v>
      </c>
      <c r="H1588" s="96">
        <f t="shared" si="184"/>
        <v>4571.08</v>
      </c>
      <c r="I1588" s="168"/>
    </row>
    <row r="1589" spans="1:9" ht="14.15" customHeight="1">
      <c r="A1589" s="398" t="s">
        <v>3317</v>
      </c>
      <c r="B1589" s="399" t="s">
        <v>157</v>
      </c>
      <c r="C1589" s="2250">
        <v>2.52</v>
      </c>
      <c r="D1589" s="1558">
        <v>5000</v>
      </c>
      <c r="E1589" s="530">
        <v>79.48</v>
      </c>
      <c r="F1589" s="471">
        <f t="shared" si="183"/>
        <v>79.48</v>
      </c>
      <c r="G1589" s="691">
        <f>'Заказ, cкидки и курсы валют'!$J$23*F1589</f>
        <v>914.0200000000001</v>
      </c>
      <c r="H1589" s="96">
        <f t="shared" si="184"/>
        <v>4570.1000000000004</v>
      </c>
      <c r="I1589" s="168"/>
    </row>
    <row r="1590" spans="1:9" ht="14.15" customHeight="1">
      <c r="A1590" s="398" t="s">
        <v>3318</v>
      </c>
      <c r="B1590" s="399" t="s">
        <v>158</v>
      </c>
      <c r="C1590" s="2250">
        <v>3.01</v>
      </c>
      <c r="D1590" s="1558">
        <v>3000</v>
      </c>
      <c r="E1590" s="530">
        <v>99.1</v>
      </c>
      <c r="F1590" s="471">
        <f t="shared" si="183"/>
        <v>99.1</v>
      </c>
      <c r="G1590" s="691">
        <f>'Заказ, cкидки и курсы валют'!$J$23*F1590</f>
        <v>1139.6499999999999</v>
      </c>
      <c r="H1590" s="96">
        <f t="shared" si="184"/>
        <v>3418.95</v>
      </c>
      <c r="I1590" s="168"/>
    </row>
    <row r="1591" spans="1:9" ht="14.15" customHeight="1">
      <c r="A1591" s="398" t="s">
        <v>3319</v>
      </c>
      <c r="B1591" s="399" t="s">
        <v>79</v>
      </c>
      <c r="C1591" s="2250">
        <v>1.1499999999999999</v>
      </c>
      <c r="D1591" s="1558">
        <v>15000</v>
      </c>
      <c r="E1591" s="530">
        <v>40.83</v>
      </c>
      <c r="F1591" s="471">
        <f t="shared" si="183"/>
        <v>40.83</v>
      </c>
      <c r="G1591" s="691">
        <f>'Заказ, cкидки и курсы валют'!$J$23*F1591</f>
        <v>469.54499999999996</v>
      </c>
      <c r="H1591" s="96">
        <f t="shared" si="184"/>
        <v>7043.18</v>
      </c>
      <c r="I1591" s="168"/>
    </row>
    <row r="1592" spans="1:9" ht="14.15" customHeight="1">
      <c r="A1592" s="398" t="s">
        <v>3320</v>
      </c>
      <c r="B1592" s="399" t="s">
        <v>159</v>
      </c>
      <c r="C1592" s="2250">
        <v>1.31</v>
      </c>
      <c r="D1592" s="1558">
        <v>12000</v>
      </c>
      <c r="E1592" s="530">
        <v>44.77</v>
      </c>
      <c r="F1592" s="471">
        <f t="shared" si="183"/>
        <v>44.77</v>
      </c>
      <c r="G1592" s="691">
        <f>'Заказ, cкидки и курсы валют'!$J$23*F1592</f>
        <v>514.85500000000002</v>
      </c>
      <c r="H1592" s="96">
        <f t="shared" si="184"/>
        <v>6178.26</v>
      </c>
      <c r="I1592" s="168"/>
    </row>
    <row r="1593" spans="1:9" ht="14.15" customHeight="1">
      <c r="A1593" s="398" t="s">
        <v>3321</v>
      </c>
      <c r="B1593" s="399" t="s">
        <v>160</v>
      </c>
      <c r="C1593" s="2250">
        <v>1.54</v>
      </c>
      <c r="D1593" s="1558">
        <v>10000</v>
      </c>
      <c r="E1593" s="530">
        <v>52.09</v>
      </c>
      <c r="F1593" s="471">
        <f t="shared" si="183"/>
        <v>52.09</v>
      </c>
      <c r="G1593" s="691">
        <f>'Заказ, cкидки и курсы валют'!$J$23*F1593</f>
        <v>599.03500000000008</v>
      </c>
      <c r="H1593" s="96">
        <f t="shared" si="184"/>
        <v>5990.35</v>
      </c>
      <c r="I1593" s="168"/>
    </row>
    <row r="1594" spans="1:9" ht="14.15" customHeight="1">
      <c r="A1594" s="398" t="s">
        <v>3322</v>
      </c>
      <c r="B1594" s="399" t="s">
        <v>161</v>
      </c>
      <c r="C1594" s="2250">
        <v>1.8</v>
      </c>
      <c r="D1594" s="1558">
        <v>9000</v>
      </c>
      <c r="E1594" s="530">
        <v>64.5</v>
      </c>
      <c r="F1594" s="471">
        <f t="shared" si="183"/>
        <v>64.5</v>
      </c>
      <c r="G1594" s="691">
        <f>'Заказ, cкидки и курсы валют'!$J$23*F1594</f>
        <v>741.75</v>
      </c>
      <c r="H1594" s="96">
        <f t="shared" si="184"/>
        <v>6675.75</v>
      </c>
      <c r="I1594" s="168"/>
    </row>
    <row r="1595" spans="1:9" ht="14.15" customHeight="1">
      <c r="A1595" s="804" t="s">
        <v>3323</v>
      </c>
      <c r="B1595" s="399" t="s">
        <v>80</v>
      </c>
      <c r="C1595" s="2250">
        <v>1.95</v>
      </c>
      <c r="D1595" s="1558">
        <v>8000</v>
      </c>
      <c r="E1595" s="530">
        <v>68.72</v>
      </c>
      <c r="F1595" s="471">
        <f t="shared" si="183"/>
        <v>68.72</v>
      </c>
      <c r="G1595" s="691">
        <f>'Заказ, cкидки и курсы валют'!$J$23*F1595</f>
        <v>790.28</v>
      </c>
      <c r="H1595" s="96">
        <f t="shared" si="184"/>
        <v>6322.24</v>
      </c>
      <c r="I1595" s="168"/>
    </row>
    <row r="1596" spans="1:9" ht="14.15" customHeight="1">
      <c r="A1596" s="804" t="s">
        <v>3324</v>
      </c>
      <c r="B1596" s="399" t="s">
        <v>162</v>
      </c>
      <c r="C1596" s="2250">
        <v>2.4700000000000002</v>
      </c>
      <c r="D1596" s="1558">
        <v>7000</v>
      </c>
      <c r="E1596" s="530">
        <v>78.319999999999993</v>
      </c>
      <c r="F1596" s="471">
        <f t="shared" si="183"/>
        <v>78.319999999999993</v>
      </c>
      <c r="G1596" s="691">
        <f>'Заказ, cкидки и курсы валют'!$J$23*F1596</f>
        <v>900.68</v>
      </c>
      <c r="H1596" s="96">
        <f t="shared" si="184"/>
        <v>6304.76</v>
      </c>
      <c r="I1596" s="168"/>
    </row>
    <row r="1597" spans="1:9" ht="14.15" customHeight="1">
      <c r="A1597" s="804" t="s">
        <v>3325</v>
      </c>
      <c r="B1597" s="399" t="s">
        <v>81</v>
      </c>
      <c r="C1597" s="2250">
        <v>2.73</v>
      </c>
      <c r="D1597" s="1558">
        <v>6000</v>
      </c>
      <c r="E1597" s="530">
        <v>80.010000000000005</v>
      </c>
      <c r="F1597" s="471">
        <f t="shared" si="183"/>
        <v>80.010000000000005</v>
      </c>
      <c r="G1597" s="691">
        <f>'Заказ, cкидки и курсы валют'!$J$23*F1597</f>
        <v>920.11500000000001</v>
      </c>
      <c r="H1597" s="96">
        <f t="shared" si="184"/>
        <v>5520.69</v>
      </c>
      <c r="I1597" s="168"/>
    </row>
    <row r="1598" spans="1:9" ht="14.15" customHeight="1">
      <c r="A1598" s="804" t="s">
        <v>3326</v>
      </c>
      <c r="B1598" s="399" t="s">
        <v>163</v>
      </c>
      <c r="C1598" s="2250">
        <v>2.64</v>
      </c>
      <c r="D1598" s="1558">
        <v>4500</v>
      </c>
      <c r="E1598" s="530">
        <v>92.07</v>
      </c>
      <c r="F1598" s="471">
        <f t="shared" si="183"/>
        <v>92.07</v>
      </c>
      <c r="G1598" s="691">
        <f>'Заказ, cкидки и курсы валют'!$J$23*F1598</f>
        <v>1058.8049999999998</v>
      </c>
      <c r="H1598" s="96">
        <f t="shared" si="184"/>
        <v>4764.62</v>
      </c>
      <c r="I1598" s="168"/>
    </row>
    <row r="1599" spans="1:9" ht="14.15" customHeight="1">
      <c r="A1599" s="804" t="s">
        <v>3327</v>
      </c>
      <c r="B1599" s="399" t="s">
        <v>164</v>
      </c>
      <c r="C1599" s="2287">
        <v>3.08</v>
      </c>
      <c r="D1599" s="1558">
        <v>4500</v>
      </c>
      <c r="E1599" s="530">
        <v>108.01</v>
      </c>
      <c r="F1599" s="471">
        <f t="shared" si="183"/>
        <v>108.01</v>
      </c>
      <c r="G1599" s="691">
        <f>'Заказ, cкидки и курсы валют'!$J$23*F1599</f>
        <v>1242.115</v>
      </c>
      <c r="H1599" s="96">
        <f t="shared" si="184"/>
        <v>5589.52</v>
      </c>
      <c r="I1599" s="168"/>
    </row>
    <row r="1600" spans="1:9" ht="14.15" customHeight="1">
      <c r="A1600" s="804" t="s">
        <v>3328</v>
      </c>
      <c r="B1600" s="399" t="s">
        <v>165</v>
      </c>
      <c r="C1600" s="2287">
        <v>3.63</v>
      </c>
      <c r="D1600" s="1555">
        <v>3000</v>
      </c>
      <c r="E1600" s="530">
        <v>124.74</v>
      </c>
      <c r="F1600" s="471">
        <f t="shared" si="183"/>
        <v>124.74</v>
      </c>
      <c r="G1600" s="691">
        <f>'Заказ, cкидки и курсы валют'!$J$23*F1600</f>
        <v>1434.51</v>
      </c>
      <c r="H1600" s="96">
        <f t="shared" si="184"/>
        <v>4303.53</v>
      </c>
      <c r="I1600" s="168"/>
    </row>
    <row r="1601" spans="1:9" ht="14.15" customHeight="1">
      <c r="A1601" s="804" t="s">
        <v>3329</v>
      </c>
      <c r="B1601" s="399" t="s">
        <v>82</v>
      </c>
      <c r="C1601" s="2287">
        <v>4.1500000000000004</v>
      </c>
      <c r="D1601" s="1558">
        <v>1500</v>
      </c>
      <c r="E1601" s="530">
        <v>150.91</v>
      </c>
      <c r="F1601" s="471">
        <f t="shared" si="183"/>
        <v>150.91</v>
      </c>
      <c r="G1601" s="691">
        <f>'Заказ, cкидки и курсы валют'!$J$23*F1601</f>
        <v>1735.4649999999999</v>
      </c>
      <c r="H1601" s="96">
        <f t="shared" si="184"/>
        <v>2603.1999999999998</v>
      </c>
      <c r="I1601" s="168"/>
    </row>
    <row r="1602" spans="1:9" ht="14.15" customHeight="1">
      <c r="A1602" s="804" t="s">
        <v>3688</v>
      </c>
      <c r="B1602" s="1586" t="s">
        <v>3428</v>
      </c>
      <c r="C1602" s="2250">
        <v>1.51</v>
      </c>
      <c r="D1602" s="1555">
        <v>15000</v>
      </c>
      <c r="E1602" s="530">
        <v>50.35</v>
      </c>
      <c r="F1602" s="471">
        <f t="shared" si="183"/>
        <v>50.35</v>
      </c>
      <c r="G1602" s="691">
        <f>'Заказ, cкидки и курсы валют'!$J$23*F1602</f>
        <v>579.02499999999998</v>
      </c>
      <c r="H1602" s="96">
        <f t="shared" si="184"/>
        <v>8685.3799999999992</v>
      </c>
      <c r="I1602" s="168"/>
    </row>
    <row r="1603" spans="1:9" ht="14.15" customHeight="1">
      <c r="A1603" s="804" t="s">
        <v>3330</v>
      </c>
      <c r="B1603" s="1586" t="s">
        <v>166</v>
      </c>
      <c r="C1603" s="2287">
        <v>1.72</v>
      </c>
      <c r="D1603" s="1555">
        <v>12000</v>
      </c>
      <c r="E1603" s="530">
        <v>54.22</v>
      </c>
      <c r="F1603" s="471">
        <f t="shared" si="183"/>
        <v>54.22</v>
      </c>
      <c r="G1603" s="691">
        <f>'Заказ, cкидки и курсы валют'!$J$23*F1603</f>
        <v>623.53</v>
      </c>
      <c r="H1603" s="96">
        <f t="shared" si="184"/>
        <v>7482.36</v>
      </c>
      <c r="I1603" s="168"/>
    </row>
    <row r="1604" spans="1:9" ht="14.15" customHeight="1">
      <c r="A1604" s="804" t="s">
        <v>3331</v>
      </c>
      <c r="B1604" s="1586" t="s">
        <v>167</v>
      </c>
      <c r="C1604" s="2287">
        <v>1.97</v>
      </c>
      <c r="D1604" s="1555">
        <v>8000</v>
      </c>
      <c r="E1604" s="530">
        <v>66.27</v>
      </c>
      <c r="F1604" s="471">
        <f t="shared" si="183"/>
        <v>66.27</v>
      </c>
      <c r="G1604" s="691">
        <f>'Заказ, cкидки и курсы валют'!$J$23*F1604</f>
        <v>762.1049999999999</v>
      </c>
      <c r="H1604" s="96">
        <f t="shared" si="184"/>
        <v>6096.84</v>
      </c>
      <c r="I1604" s="168"/>
    </row>
    <row r="1605" spans="1:9" ht="14.15" customHeight="1">
      <c r="A1605" s="804" t="s">
        <v>3332</v>
      </c>
      <c r="B1605" s="1586" t="s">
        <v>168</v>
      </c>
      <c r="C1605" s="2287">
        <v>2.2799999999999998</v>
      </c>
      <c r="D1605" s="1555">
        <v>8000</v>
      </c>
      <c r="E1605" s="530">
        <v>79.05</v>
      </c>
      <c r="F1605" s="471">
        <f t="shared" si="183"/>
        <v>79.05</v>
      </c>
      <c r="G1605" s="691">
        <f>'Заказ, cкидки и курсы валют'!$J$23*F1605</f>
        <v>909.07499999999993</v>
      </c>
      <c r="H1605" s="96">
        <f t="shared" si="184"/>
        <v>7272.6</v>
      </c>
      <c r="I1605" s="168"/>
    </row>
    <row r="1606" spans="1:9" ht="14.15" customHeight="1">
      <c r="A1606" s="804" t="s">
        <v>3333</v>
      </c>
      <c r="B1606" s="1586" t="s">
        <v>604</v>
      </c>
      <c r="C1606" s="2287">
        <v>2.56</v>
      </c>
      <c r="D1606" s="1555">
        <v>8000</v>
      </c>
      <c r="E1606" s="530">
        <v>84.66</v>
      </c>
      <c r="F1606" s="471">
        <f t="shared" si="183"/>
        <v>84.66</v>
      </c>
      <c r="G1606" s="691">
        <f>'Заказ, cкидки и курсы валют'!$J$23*F1606</f>
        <v>973.58999999999992</v>
      </c>
      <c r="H1606" s="96">
        <f t="shared" si="184"/>
        <v>7788.72</v>
      </c>
      <c r="I1606" s="168"/>
    </row>
    <row r="1607" spans="1:9" ht="14.15" customHeight="1">
      <c r="A1607" s="804" t="s">
        <v>3334</v>
      </c>
      <c r="B1607" s="1586" t="s">
        <v>169</v>
      </c>
      <c r="C1607" s="2287">
        <v>3.01</v>
      </c>
      <c r="D1607" s="1555">
        <v>7000</v>
      </c>
      <c r="E1607" s="530">
        <v>100.97</v>
      </c>
      <c r="F1607" s="471">
        <f t="shared" si="183"/>
        <v>100.97</v>
      </c>
      <c r="G1607" s="691">
        <f>'Заказ, cкидки и курсы валют'!$J$23*F1607</f>
        <v>1161.155</v>
      </c>
      <c r="H1607" s="96">
        <f t="shared" si="184"/>
        <v>8128.09</v>
      </c>
      <c r="I1607" s="168"/>
    </row>
    <row r="1608" spans="1:9" ht="14.15" customHeight="1">
      <c r="A1608" s="804" t="s">
        <v>3335</v>
      </c>
      <c r="B1608" s="1586" t="s">
        <v>605</v>
      </c>
      <c r="C1608" s="2287">
        <v>2.96</v>
      </c>
      <c r="D1608" s="1555">
        <v>5000</v>
      </c>
      <c r="E1608" s="530">
        <v>102.15</v>
      </c>
      <c r="F1608" s="471">
        <f t="shared" si="183"/>
        <v>102.15</v>
      </c>
      <c r="G1608" s="691">
        <f>'Заказ, cкидки и курсы валют'!$J$23*F1608</f>
        <v>1174.7250000000001</v>
      </c>
      <c r="H1608" s="96">
        <f t="shared" si="184"/>
        <v>5873.63</v>
      </c>
      <c r="I1608" s="168"/>
    </row>
    <row r="1609" spans="1:9" ht="14.15" customHeight="1">
      <c r="A1609" s="804" t="s">
        <v>3336</v>
      </c>
      <c r="B1609" s="1586" t="s">
        <v>170</v>
      </c>
      <c r="C1609" s="2287">
        <v>3.4</v>
      </c>
      <c r="D1609" s="1555">
        <v>4500</v>
      </c>
      <c r="E1609" s="530">
        <v>114.51</v>
      </c>
      <c r="F1609" s="471">
        <f t="shared" si="183"/>
        <v>114.51</v>
      </c>
      <c r="G1609" s="691">
        <f>'Заказ, cкидки и курсы валют'!$J$23*F1609</f>
        <v>1316.865</v>
      </c>
      <c r="H1609" s="96">
        <f t="shared" si="184"/>
        <v>5925.89</v>
      </c>
      <c r="I1609" s="168"/>
    </row>
    <row r="1610" spans="1:9" ht="14.15" customHeight="1">
      <c r="A1610" s="804" t="s">
        <v>3337</v>
      </c>
      <c r="B1610" s="1586" t="s">
        <v>171</v>
      </c>
      <c r="C1610" s="2250">
        <v>4</v>
      </c>
      <c r="D1610" s="1555">
        <v>2500</v>
      </c>
      <c r="E1610" s="530">
        <v>140.76</v>
      </c>
      <c r="F1610" s="471">
        <f t="shared" si="183"/>
        <v>140.76</v>
      </c>
      <c r="G1610" s="691">
        <f>'Заказ, cкидки и курсы валют'!$J$23*F1610</f>
        <v>1618.7399999999998</v>
      </c>
      <c r="H1610" s="96">
        <f t="shared" si="184"/>
        <v>4046.85</v>
      </c>
      <c r="I1610" s="168"/>
    </row>
    <row r="1611" spans="1:9" ht="14.15" customHeight="1">
      <c r="A1611" s="804" t="s">
        <v>3338</v>
      </c>
      <c r="B1611" s="1586" t="s">
        <v>172</v>
      </c>
      <c r="C1611" s="2287">
        <v>4.8600000000000003</v>
      </c>
      <c r="D1611" s="1555">
        <v>2000</v>
      </c>
      <c r="E1611" s="530">
        <v>160.9</v>
      </c>
      <c r="F1611" s="471">
        <f t="shared" si="183"/>
        <v>160.9</v>
      </c>
      <c r="G1611" s="691">
        <f>'Заказ, cкидки и курсы валют'!$J$23*F1611</f>
        <v>1850.3500000000001</v>
      </c>
      <c r="H1611" s="96">
        <f t="shared" si="184"/>
        <v>3700.7</v>
      </c>
      <c r="I1611" s="168"/>
    </row>
    <row r="1612" spans="1:9" ht="14.15" customHeight="1">
      <c r="A1612" s="398" t="s">
        <v>3339</v>
      </c>
      <c r="B1612" s="1586" t="s">
        <v>173</v>
      </c>
      <c r="C1612" s="2287">
        <v>5.16</v>
      </c>
      <c r="D1612" s="1555">
        <v>1800</v>
      </c>
      <c r="E1612" s="530">
        <v>168.01</v>
      </c>
      <c r="F1612" s="471">
        <f t="shared" si="183"/>
        <v>168.01</v>
      </c>
      <c r="G1612" s="691">
        <f>'Заказ, cкидки и курсы валют'!$J$23*F1612</f>
        <v>1932.1149999999998</v>
      </c>
      <c r="H1612" s="96">
        <f t="shared" si="184"/>
        <v>3477.81</v>
      </c>
      <c r="I1612" s="168"/>
    </row>
    <row r="1613" spans="1:9" ht="14.15" customHeight="1">
      <c r="A1613" s="398" t="s">
        <v>3340</v>
      </c>
      <c r="B1613" s="1586" t="s">
        <v>174</v>
      </c>
      <c r="C1613" s="2287">
        <v>5.62</v>
      </c>
      <c r="D1613" s="1555">
        <v>1500</v>
      </c>
      <c r="E1613" s="530">
        <v>202.58</v>
      </c>
      <c r="F1613" s="471">
        <f t="shared" si="183"/>
        <v>202.58</v>
      </c>
      <c r="G1613" s="691">
        <f>'Заказ, cкидки и курсы валют'!$J$23*F1613</f>
        <v>2329.67</v>
      </c>
      <c r="H1613" s="96">
        <f t="shared" si="184"/>
        <v>3494.51</v>
      </c>
      <c r="I1613" s="168"/>
    </row>
    <row r="1614" spans="1:9" ht="14.15" customHeight="1">
      <c r="A1614" s="398" t="s">
        <v>3341</v>
      </c>
      <c r="B1614" s="1586" t="s">
        <v>175</v>
      </c>
      <c r="C1614" s="2287">
        <v>6.82</v>
      </c>
      <c r="D1614" s="1555">
        <v>1300</v>
      </c>
      <c r="E1614" s="530">
        <v>227.32</v>
      </c>
      <c r="F1614" s="471">
        <f t="shared" si="183"/>
        <v>227.32</v>
      </c>
      <c r="G1614" s="691">
        <f>'Заказ, cкидки и курсы валют'!$J$23*F1614</f>
        <v>2614.1799999999998</v>
      </c>
      <c r="H1614" s="96">
        <f t="shared" si="184"/>
        <v>3398.43</v>
      </c>
      <c r="I1614" s="168"/>
    </row>
    <row r="1615" spans="1:9" ht="14.15" customHeight="1">
      <c r="A1615" s="398" t="s">
        <v>3342</v>
      </c>
      <c r="B1615" s="1586" t="s">
        <v>176</v>
      </c>
      <c r="C1615" s="2287">
        <v>8.4700000000000006</v>
      </c>
      <c r="D1615" s="40">
        <v>1000</v>
      </c>
      <c r="E1615" s="530">
        <v>259.95999999999998</v>
      </c>
      <c r="F1615" s="471">
        <f t="shared" si="183"/>
        <v>259.95999999999998</v>
      </c>
      <c r="G1615" s="691">
        <f>'Заказ, cкидки и курсы валют'!$J$23*F1615</f>
        <v>2989.54</v>
      </c>
      <c r="H1615" s="96">
        <f t="shared" si="184"/>
        <v>2989.54</v>
      </c>
      <c r="I1615" s="168"/>
    </row>
    <row r="1616" spans="1:9" ht="14.15" customHeight="1">
      <c r="A1616" s="493" t="s">
        <v>4980</v>
      </c>
      <c r="B1616" s="399" t="s">
        <v>188</v>
      </c>
      <c r="C1616" s="2250">
        <v>3.72</v>
      </c>
      <c r="D1616" s="1558">
        <v>4500</v>
      </c>
      <c r="E1616" s="530">
        <v>111.76</v>
      </c>
      <c r="F1616" s="471">
        <f t="shared" si="183"/>
        <v>111.76</v>
      </c>
      <c r="G1616" s="691">
        <f>'Заказ, cкидки и курсы валют'!$J$23*F1616</f>
        <v>1285.24</v>
      </c>
      <c r="H1616" s="96">
        <f t="shared" si="184"/>
        <v>5783.58</v>
      </c>
      <c r="I1616" s="168"/>
    </row>
    <row r="1617" spans="1:9" ht="14.15" customHeight="1">
      <c r="A1617" s="493" t="s">
        <v>3343</v>
      </c>
      <c r="B1617" s="399" t="s">
        <v>177</v>
      </c>
      <c r="C1617" s="2287">
        <v>4.2699999999999996</v>
      </c>
      <c r="D1617" s="1558">
        <v>4000</v>
      </c>
      <c r="E1617" s="530">
        <v>136.69</v>
      </c>
      <c r="F1617" s="471">
        <f t="shared" si="183"/>
        <v>136.69</v>
      </c>
      <c r="G1617" s="691">
        <f>'Заказ, cкидки и курсы валют'!$J$23*F1617</f>
        <v>1571.9349999999999</v>
      </c>
      <c r="H1617" s="96">
        <f t="shared" si="184"/>
        <v>6287.74</v>
      </c>
      <c r="I1617" s="168"/>
    </row>
    <row r="1618" spans="1:9" ht="14.15" customHeight="1">
      <c r="A1618" s="398" t="s">
        <v>3344</v>
      </c>
      <c r="B1618" s="399" t="s">
        <v>83</v>
      </c>
      <c r="C1618" s="2287">
        <v>4.91</v>
      </c>
      <c r="D1618" s="1558">
        <v>3000</v>
      </c>
      <c r="E1618" s="530">
        <v>166.57</v>
      </c>
      <c r="F1618" s="471">
        <f t="shared" si="183"/>
        <v>166.57</v>
      </c>
      <c r="G1618" s="691">
        <f>'Заказ, cкидки и курсы валют'!$J$23*F1618</f>
        <v>1915.5549999999998</v>
      </c>
      <c r="H1618" s="96">
        <f t="shared" si="184"/>
        <v>5746.67</v>
      </c>
      <c r="I1618" s="168"/>
    </row>
    <row r="1619" spans="1:9" ht="14.15" customHeight="1">
      <c r="A1619" s="398" t="s">
        <v>3345</v>
      </c>
      <c r="B1619" s="399" t="s">
        <v>178</v>
      </c>
      <c r="C1619" s="2287">
        <v>5.6</v>
      </c>
      <c r="D1619" s="1558">
        <v>2500</v>
      </c>
      <c r="E1619" s="530">
        <v>166.42</v>
      </c>
      <c r="F1619" s="471">
        <f t="shared" si="183"/>
        <v>166.42</v>
      </c>
      <c r="G1619" s="691">
        <f>'Заказ, cкидки и курсы валют'!$J$23*F1619</f>
        <v>1913.83</v>
      </c>
      <c r="H1619" s="96">
        <f t="shared" si="184"/>
        <v>4784.58</v>
      </c>
      <c r="I1619" s="168"/>
    </row>
    <row r="1620" spans="1:9" ht="14.15" customHeight="1">
      <c r="A1620" s="398" t="s">
        <v>3346</v>
      </c>
      <c r="B1620" s="399" t="s">
        <v>179</v>
      </c>
      <c r="C1620" s="2287">
        <v>6.47</v>
      </c>
      <c r="D1620" s="1558">
        <v>2000</v>
      </c>
      <c r="E1620" s="530">
        <v>203.7</v>
      </c>
      <c r="F1620" s="471">
        <f t="shared" si="183"/>
        <v>203.7</v>
      </c>
      <c r="G1620" s="691">
        <f>'Заказ, cкидки и курсы валют'!$J$23*F1620</f>
        <v>2342.5499999999997</v>
      </c>
      <c r="H1620" s="96">
        <f t="shared" si="184"/>
        <v>4685.1000000000004</v>
      </c>
      <c r="I1620" s="168"/>
    </row>
    <row r="1621" spans="1:9" ht="14.15" customHeight="1">
      <c r="A1621" s="398" t="s">
        <v>3347</v>
      </c>
      <c r="B1621" s="399" t="s">
        <v>180</v>
      </c>
      <c r="C1621" s="2287">
        <v>7.12</v>
      </c>
      <c r="D1621" s="1558">
        <v>1700</v>
      </c>
      <c r="E1621" s="530">
        <v>227.7</v>
      </c>
      <c r="F1621" s="471">
        <f t="shared" ref="F1621:F1632" si="185">ROUND(E1621*(1-$F$11),2)</f>
        <v>227.7</v>
      </c>
      <c r="G1621" s="691">
        <f>'Заказ, cкидки и курсы валют'!$J$23*F1621</f>
        <v>2618.5499999999997</v>
      </c>
      <c r="H1621" s="96">
        <f t="shared" ref="H1621:H1632" si="186">ROUND((D1621/1000)*G1621,2)</f>
        <v>4451.54</v>
      </c>
      <c r="I1621" s="168"/>
    </row>
    <row r="1622" spans="1:9" ht="14.15" customHeight="1">
      <c r="A1622" s="398" t="s">
        <v>3348</v>
      </c>
      <c r="B1622" s="399" t="s">
        <v>181</v>
      </c>
      <c r="C1622" s="2287">
        <v>7.79</v>
      </c>
      <c r="D1622" s="1558">
        <v>1500</v>
      </c>
      <c r="E1622" s="530">
        <v>270.27999999999997</v>
      </c>
      <c r="F1622" s="471">
        <f t="shared" si="185"/>
        <v>270.27999999999997</v>
      </c>
      <c r="G1622" s="691">
        <f>'Заказ, cкидки и курсы валют'!$J$23*F1622</f>
        <v>3108.22</v>
      </c>
      <c r="H1622" s="96">
        <f t="shared" si="186"/>
        <v>4662.33</v>
      </c>
      <c r="I1622" s="168"/>
    </row>
    <row r="1623" spans="1:9" ht="14.15" customHeight="1">
      <c r="A1623" s="398" t="s">
        <v>3349</v>
      </c>
      <c r="B1623" s="399" t="s">
        <v>182</v>
      </c>
      <c r="C1623" s="2287">
        <v>8.8699999999999992</v>
      </c>
      <c r="D1623" s="1558">
        <v>1000</v>
      </c>
      <c r="E1623" s="530">
        <v>307.52999999999997</v>
      </c>
      <c r="F1623" s="471">
        <f t="shared" si="185"/>
        <v>307.52999999999997</v>
      </c>
      <c r="G1623" s="691">
        <f>'Заказ, cкидки и курсы валют'!$J$23*F1623</f>
        <v>3536.5949999999998</v>
      </c>
      <c r="H1623" s="96">
        <f t="shared" si="186"/>
        <v>3536.6</v>
      </c>
      <c r="I1623" s="168"/>
    </row>
    <row r="1624" spans="1:9" ht="14.15" customHeight="1">
      <c r="A1624" s="398" t="s">
        <v>3350</v>
      </c>
      <c r="B1624" s="399" t="s">
        <v>183</v>
      </c>
      <c r="C1624" s="2287">
        <v>9.8000000000000007</v>
      </c>
      <c r="D1624" s="36">
        <v>1000</v>
      </c>
      <c r="E1624" s="530">
        <v>315.95</v>
      </c>
      <c r="F1624" s="471">
        <f t="shared" si="185"/>
        <v>315.95</v>
      </c>
      <c r="G1624" s="691">
        <f>'Заказ, cкидки и курсы валют'!$J$23*F1624</f>
        <v>3633.4249999999997</v>
      </c>
      <c r="H1624" s="96">
        <f t="shared" si="186"/>
        <v>3633.43</v>
      </c>
      <c r="I1624" s="168"/>
    </row>
    <row r="1625" spans="1:9" ht="14.15" customHeight="1">
      <c r="A1625" s="398" t="s">
        <v>3351</v>
      </c>
      <c r="B1625" s="399" t="s">
        <v>955</v>
      </c>
      <c r="C1625" s="2287">
        <v>10.4</v>
      </c>
      <c r="D1625" s="36">
        <v>900</v>
      </c>
      <c r="E1625" s="530">
        <v>370.45</v>
      </c>
      <c r="F1625" s="471">
        <f t="shared" si="185"/>
        <v>370.45</v>
      </c>
      <c r="G1625" s="691">
        <f>'Заказ, cкидки и курсы валют'!$J$23*F1625</f>
        <v>4260.1750000000002</v>
      </c>
      <c r="H1625" s="96">
        <f t="shared" si="186"/>
        <v>3834.16</v>
      </c>
      <c r="I1625" s="168"/>
    </row>
    <row r="1626" spans="1:9" ht="14.15" customHeight="1">
      <c r="A1626" s="398" t="s">
        <v>3352</v>
      </c>
      <c r="B1626" s="399" t="s">
        <v>184</v>
      </c>
      <c r="C1626" s="2287">
        <v>11.38</v>
      </c>
      <c r="D1626" s="36">
        <v>800</v>
      </c>
      <c r="E1626" s="530">
        <v>352.74</v>
      </c>
      <c r="F1626" s="471">
        <f t="shared" si="185"/>
        <v>352.74</v>
      </c>
      <c r="G1626" s="691">
        <f>'Заказ, cкидки и курсы валют'!$J$23*F1626</f>
        <v>4056.51</v>
      </c>
      <c r="H1626" s="96">
        <f t="shared" si="186"/>
        <v>3245.21</v>
      </c>
      <c r="I1626" s="168"/>
    </row>
    <row r="1627" spans="1:9" ht="14.15" customHeight="1">
      <c r="A1627" s="398" t="s">
        <v>3353</v>
      </c>
      <c r="B1627" s="399" t="s">
        <v>101</v>
      </c>
      <c r="C1627" s="2287">
        <v>12.23</v>
      </c>
      <c r="D1627" s="36">
        <v>700</v>
      </c>
      <c r="E1627" s="530">
        <v>431.12</v>
      </c>
      <c r="F1627" s="471">
        <f t="shared" si="185"/>
        <v>431.12</v>
      </c>
      <c r="G1627" s="691">
        <f>'Заказ, cкидки и курсы валют'!$J$23*F1627</f>
        <v>4957.88</v>
      </c>
      <c r="H1627" s="96">
        <f t="shared" si="186"/>
        <v>3470.52</v>
      </c>
      <c r="I1627" s="168"/>
    </row>
    <row r="1628" spans="1:9" ht="14.15" customHeight="1">
      <c r="A1628" s="398" t="s">
        <v>3354</v>
      </c>
      <c r="B1628" s="399" t="s">
        <v>185</v>
      </c>
      <c r="C1628" s="2287">
        <v>13.37</v>
      </c>
      <c r="D1628" s="36">
        <v>600</v>
      </c>
      <c r="E1628" s="530">
        <v>468.03</v>
      </c>
      <c r="F1628" s="471">
        <f t="shared" si="185"/>
        <v>468.03</v>
      </c>
      <c r="G1628" s="691">
        <f>'Заказ, cкидки и курсы валют'!$J$23*F1628</f>
        <v>5382.3449999999993</v>
      </c>
      <c r="H1628" s="96">
        <f t="shared" si="186"/>
        <v>3229.41</v>
      </c>
      <c r="I1628" s="168"/>
    </row>
    <row r="1629" spans="1:9" ht="14.15" customHeight="1">
      <c r="A1629" s="493" t="s">
        <v>3355</v>
      </c>
      <c r="B1629" s="399" t="s">
        <v>2897</v>
      </c>
      <c r="C1629" s="2287">
        <v>14.33</v>
      </c>
      <c r="D1629" s="36">
        <v>600</v>
      </c>
      <c r="E1629" s="530">
        <v>490.19</v>
      </c>
      <c r="F1629" s="471">
        <f t="shared" si="185"/>
        <v>490.19</v>
      </c>
      <c r="G1629" s="691">
        <f>'Заказ, cкидки и курсы валют'!$J$23*F1629</f>
        <v>5637.1850000000004</v>
      </c>
      <c r="H1629" s="96">
        <f t="shared" si="186"/>
        <v>3382.31</v>
      </c>
      <c r="I1629" s="168"/>
    </row>
    <row r="1630" spans="1:9" ht="14.15" customHeight="1">
      <c r="A1630" s="493" t="s">
        <v>3356</v>
      </c>
      <c r="B1630" s="399" t="s">
        <v>186</v>
      </c>
      <c r="C1630" s="2287">
        <v>14.97</v>
      </c>
      <c r="D1630" s="36">
        <v>600</v>
      </c>
      <c r="E1630" s="530">
        <v>520.51</v>
      </c>
      <c r="F1630" s="471">
        <f t="shared" si="185"/>
        <v>520.51</v>
      </c>
      <c r="G1630" s="691">
        <f>'Заказ, cкидки и курсы валют'!$J$23*F1630</f>
        <v>5985.8649999999998</v>
      </c>
      <c r="H1630" s="96">
        <f t="shared" si="186"/>
        <v>3591.52</v>
      </c>
      <c r="I1630" s="168"/>
    </row>
    <row r="1631" spans="1:9" ht="14.15" customHeight="1">
      <c r="A1631" s="493" t="s">
        <v>3357</v>
      </c>
      <c r="B1631" s="399" t="s">
        <v>84</v>
      </c>
      <c r="C1631" s="2288">
        <v>16.95</v>
      </c>
      <c r="D1631" s="36">
        <v>600</v>
      </c>
      <c r="E1631" s="530">
        <v>637.74</v>
      </c>
      <c r="F1631" s="471">
        <f t="shared" si="185"/>
        <v>637.74</v>
      </c>
      <c r="G1631" s="691">
        <f>'Заказ, cкидки и курсы валют'!$J$23*F1631</f>
        <v>7334.01</v>
      </c>
      <c r="H1631" s="96">
        <f t="shared" si="186"/>
        <v>4400.41</v>
      </c>
      <c r="I1631" s="168"/>
    </row>
    <row r="1632" spans="1:9" ht="14.15" customHeight="1" thickBot="1">
      <c r="A1632" s="521" t="s">
        <v>3358</v>
      </c>
      <c r="B1632" s="777" t="s">
        <v>187</v>
      </c>
      <c r="C1632" s="2287">
        <v>20.6</v>
      </c>
      <c r="D1632" s="169">
        <v>500</v>
      </c>
      <c r="E1632" s="530">
        <v>769.67</v>
      </c>
      <c r="F1632" s="775">
        <f t="shared" si="185"/>
        <v>769.67</v>
      </c>
      <c r="G1632" s="776">
        <f>'Заказ, cкидки и курсы валют'!$J$23*F1632</f>
        <v>8851.2049999999999</v>
      </c>
      <c r="H1632" s="142">
        <f t="shared" si="186"/>
        <v>4425.6000000000004</v>
      </c>
      <c r="I1632" s="170"/>
    </row>
    <row r="1633" spans="1:10" ht="14.15" customHeight="1" thickBot="1">
      <c r="A1633" s="648"/>
      <c r="B1633" s="1342"/>
      <c r="C1633" s="2265"/>
      <c r="D1633" s="41"/>
      <c r="E1633" s="420"/>
      <c r="F1633" s="448"/>
      <c r="G1633" s="692"/>
      <c r="H1633" s="13"/>
      <c r="I1633" s="13"/>
    </row>
    <row r="1634" spans="1:10" ht="18" customHeight="1">
      <c r="A1634" s="1934"/>
      <c r="B1634" s="1910" t="s">
        <v>2876</v>
      </c>
      <c r="C1634" s="1962"/>
      <c r="D1634" s="69"/>
      <c r="E1634" s="460"/>
      <c r="F1634" s="461"/>
      <c r="G1634" s="688"/>
      <c r="H1634" s="128"/>
      <c r="I1634" s="68"/>
    </row>
    <row r="1635" spans="1:10" ht="14.15" customHeight="1">
      <c r="A1635" s="1935"/>
      <c r="B1635" s="1912" t="s">
        <v>1367</v>
      </c>
      <c r="C1635" s="1475"/>
      <c r="D1635" s="131"/>
      <c r="E1635" s="462"/>
      <c r="F1635" s="426"/>
      <c r="G1635" s="266"/>
      <c r="H1635" s="16"/>
      <c r="I1635" s="132"/>
    </row>
    <row r="1636" spans="1:10" ht="14.15" customHeight="1">
      <c r="A1636" s="1935"/>
      <c r="B1636" s="1475"/>
      <c r="C1636" s="1475"/>
      <c r="D1636" s="70"/>
      <c r="E1636" s="464"/>
      <c r="F1636" s="465"/>
      <c r="G1636" s="689"/>
      <c r="H1636" s="177"/>
      <c r="I1636" s="132"/>
    </row>
    <row r="1637" spans="1:10" ht="18" customHeight="1">
      <c r="A1637" s="1935"/>
      <c r="B1637" s="1475"/>
      <c r="C1637" s="1475"/>
      <c r="D1637" s="70"/>
      <c r="E1637" s="464"/>
      <c r="F1637" s="465"/>
      <c r="G1637" s="689"/>
      <c r="H1637" s="177"/>
      <c r="I1637" s="132"/>
    </row>
    <row r="1638" spans="1:10" ht="14.15" customHeight="1">
      <c r="A1638" s="1935"/>
      <c r="B1638" s="1475"/>
      <c r="C1638" s="1475"/>
      <c r="D1638" s="70"/>
      <c r="E1638" s="464"/>
      <c r="F1638" s="465"/>
      <c r="G1638" s="689"/>
      <c r="H1638" s="177"/>
      <c r="I1638" s="132"/>
    </row>
    <row r="1639" spans="1:10" ht="14.15" customHeight="1" thickBot="1">
      <c r="A1639" s="1918" t="s">
        <v>6697</v>
      </c>
      <c r="B1639" s="1914"/>
      <c r="C1639" s="2289"/>
      <c r="D1639" s="162"/>
      <c r="E1639" s="466"/>
      <c r="F1639" s="467"/>
      <c r="G1639" s="690"/>
      <c r="H1639" s="178"/>
      <c r="I1639" s="137"/>
    </row>
    <row r="1640" spans="1:10" ht="43.5" customHeight="1">
      <c r="A1640" s="1963" t="s">
        <v>1013</v>
      </c>
      <c r="B1640" s="1964" t="s">
        <v>1014</v>
      </c>
      <c r="C1640" s="2285" t="s">
        <v>665</v>
      </c>
      <c r="D1640" s="153" t="s">
        <v>2923</v>
      </c>
      <c r="E1640" s="914" t="s">
        <v>10276</v>
      </c>
      <c r="F1640" s="479" t="s">
        <v>2578</v>
      </c>
      <c r="G1640" s="967" t="s">
        <v>2427</v>
      </c>
      <c r="H1640" s="327" t="s">
        <v>493</v>
      </c>
      <c r="I1640" s="138" t="s">
        <v>4003</v>
      </c>
      <c r="J1640" s="327" t="s">
        <v>11229</v>
      </c>
    </row>
    <row r="1641" spans="1:10" ht="14.15" customHeight="1" thickBot="1">
      <c r="A1641" s="1519"/>
      <c r="B1641" s="1680"/>
      <c r="C1641" s="2286" t="s">
        <v>3419</v>
      </c>
      <c r="D1641" s="313" t="s">
        <v>2428</v>
      </c>
      <c r="E1641" s="470" t="s">
        <v>264</v>
      </c>
      <c r="F1641" s="475">
        <f>'Заказ, cкидки и курсы валют'!$I$12</f>
        <v>0</v>
      </c>
      <c r="G1641" s="764"/>
      <c r="H1641" s="358"/>
      <c r="I1641" s="252"/>
      <c r="J1641" s="264"/>
    </row>
    <row r="1642" spans="1:10" ht="14.15" customHeight="1" thickBot="1">
      <c r="A1642" s="915" t="s">
        <v>3359</v>
      </c>
      <c r="B1642" s="800" t="s">
        <v>3123</v>
      </c>
      <c r="C1642" s="2250">
        <v>0.28000000000000003</v>
      </c>
      <c r="D1642" s="1577">
        <v>7000</v>
      </c>
      <c r="E1642" s="1566">
        <f>E1556*1.2</f>
        <v>18.695999999999998</v>
      </c>
      <c r="F1642" s="779">
        <f>ROUND(E1642*(1-$F$11),2)</f>
        <v>18.7</v>
      </c>
      <c r="G1642" s="691">
        <f>H1642/D1642*1000</f>
        <v>215.00428571428571</v>
      </c>
      <c r="H1642" s="659">
        <f>ROUND(IF('Заказ, cкидки и курсы валют'!$J$23*E1642/1000*D1642&lt;387,387,'Заказ, cкидки и курсы валют'!$J$23*E1642/1000*D1642)*(1-'Заказ, cкидки и курсы валют'!$I$12),2)</f>
        <v>1505.03</v>
      </c>
      <c r="I1642" s="263"/>
      <c r="J1642" s="96">
        <f>ROUND(IF(H1642&lt;'Заказ, cкидки и курсы валют'!$B$39,H1642*0.54*100/(100-'Заказ, cкидки и курсы валют'!$C$39),IF(H1642&lt;'Заказ, cкидки и курсы валют'!$B$40,H1642*0.54*100/(100-'Заказ, cкидки и курсы валют'!$C$40),IF(H1642&lt;'Заказ, cкидки и курсы валют'!$B$41,H1642*0.54*100/(100-'Заказ, cкидки и курсы валют'!$C$41),IF(H1642&lt;'Заказ, cкидки и курсы валют'!$B$42,H1642*0.54*100/(100-'Заказ, cкидки и курсы валют'!$C$42),IF(H1642&lt;'Заказ, cкидки и курсы валют'!$B$43,H1642*0.54*100/(100-'Заказ, cкидки и курсы валют'!$C$43),H1642))))),2)</f>
        <v>1505.03</v>
      </c>
    </row>
    <row r="1643" spans="1:10" ht="14.15" customHeight="1" thickBot="1">
      <c r="A1643" s="398" t="s">
        <v>3360</v>
      </c>
      <c r="B1643" s="399" t="s">
        <v>3124</v>
      </c>
      <c r="C1643" s="2250">
        <v>0.28999999999999998</v>
      </c>
      <c r="D1643" s="1555">
        <v>5000</v>
      </c>
      <c r="E1643" s="1545">
        <f t="shared" ref="E1643:E1706" si="187">E1557*1.2</f>
        <v>21.528000000000002</v>
      </c>
      <c r="F1643" s="471">
        <f t="shared" ref="F1643:F1706" si="188">ROUND(E1643*(1-$F$11),2)</f>
        <v>21.53</v>
      </c>
      <c r="G1643" s="691">
        <f t="shared" ref="G1643:G1706" si="189">H1643/D1643*1000</f>
        <v>247.57199999999997</v>
      </c>
      <c r="H1643" s="659">
        <f>ROUND(IF('Заказ, cкидки и курсы валют'!$J$23*E1643/1000*D1643&lt;387,387,'Заказ, cкидки и курсы валют'!$J$23*E1643/1000*D1643)*(1-'Заказ, cкидки и курсы валют'!$I$12),2)</f>
        <v>1237.8599999999999</v>
      </c>
      <c r="I1643" s="168"/>
      <c r="J1643" s="96">
        <f>ROUND(IF(H1643&lt;'Заказ, cкидки и курсы валют'!$B$39,H1643*0.54*100/(100-'Заказ, cкидки и курсы валют'!$C$39),IF(H1643&lt;'Заказ, cкидки и курсы валют'!$B$40,H1643*0.54*100/(100-'Заказ, cкидки и курсы валют'!$C$40),IF(H1643&lt;'Заказ, cкидки и курсы валют'!$B$41,H1643*0.54*100/(100-'Заказ, cкидки и курсы валют'!$C$41),IF(H1643&lt;'Заказ, cкидки и курсы валют'!$B$42,H1643*0.54*100/(100-'Заказ, cкидки и курсы валют'!$C$42),IF(H1643&lt;'Заказ, cкидки и курсы валют'!$B$43,H1643*0.54*100/(100-'Заказ, cкидки и курсы валют'!$C$43),H1643))))),2)</f>
        <v>1237.8599999999999</v>
      </c>
    </row>
    <row r="1644" spans="1:10" ht="14.15" customHeight="1" thickBot="1">
      <c r="A1644" s="398" t="s">
        <v>3361</v>
      </c>
      <c r="B1644" s="399" t="s">
        <v>3125</v>
      </c>
      <c r="C1644" s="2250">
        <v>0.34</v>
      </c>
      <c r="D1644" s="1555">
        <v>3000</v>
      </c>
      <c r="E1644" s="1545">
        <f t="shared" si="187"/>
        <v>22.595999999999997</v>
      </c>
      <c r="F1644" s="471">
        <f t="shared" si="188"/>
        <v>22.6</v>
      </c>
      <c r="G1644" s="691">
        <f t="shared" si="189"/>
        <v>259.85333333333335</v>
      </c>
      <c r="H1644" s="659">
        <f>ROUND(IF('Заказ, cкидки и курсы валют'!$J$23*E1644/1000*D1644&lt;387,387,'Заказ, cкидки и курсы валют'!$J$23*E1644/1000*D1644)*(1-'Заказ, cкидки и курсы валют'!$I$12),2)</f>
        <v>779.56</v>
      </c>
      <c r="I1644" s="168"/>
      <c r="J1644" s="96">
        <f>ROUND(IF(H1644&lt;'Заказ, cкидки и курсы валют'!$B$39,H1644*0.54*100/(100-'Заказ, cкидки и курсы валют'!$C$39),IF(H1644&lt;'Заказ, cкидки и курсы валют'!$B$40,H1644*0.54*100/(100-'Заказ, cкидки и курсы валют'!$C$40),IF(H1644&lt;'Заказ, cкидки и курсы валют'!$B$41,H1644*0.54*100/(100-'Заказ, cкидки и курсы валют'!$C$41),IF(H1644&lt;'Заказ, cкидки и курсы валют'!$B$42,H1644*0.54*100/(100-'Заказ, cкидки и курсы валют'!$C$42),IF(H1644&lt;'Заказ, cкидки и курсы валют'!$B$43,H1644*0.54*100/(100-'Заказ, cкидки и курсы валют'!$C$43),H1644))))),2)</f>
        <v>841.92</v>
      </c>
    </row>
    <row r="1645" spans="1:10" ht="14.15" customHeight="1" thickBot="1">
      <c r="A1645" s="398" t="s">
        <v>3362</v>
      </c>
      <c r="B1645" s="399" t="s">
        <v>3126</v>
      </c>
      <c r="C1645" s="2250">
        <v>0.43</v>
      </c>
      <c r="D1645" s="1555">
        <v>3000</v>
      </c>
      <c r="E1645" s="1545">
        <f t="shared" si="187"/>
        <v>24.995999999999999</v>
      </c>
      <c r="F1645" s="471">
        <f t="shared" si="188"/>
        <v>25</v>
      </c>
      <c r="G1645" s="691">
        <f t="shared" si="189"/>
        <v>287.45333333333332</v>
      </c>
      <c r="H1645" s="659">
        <f>ROUND(IF('Заказ, cкидки и курсы валют'!$J$23*E1645/1000*D1645&lt;387,387,'Заказ, cкидки и курсы валют'!$J$23*E1645/1000*D1645)*(1-'Заказ, cкидки и курсы валют'!$I$12),2)</f>
        <v>862.36</v>
      </c>
      <c r="I1645" s="168"/>
      <c r="J1645" s="96">
        <f>ROUND(IF(H1645&lt;'Заказ, cкидки и курсы валют'!$B$39,H1645*0.54*100/(100-'Заказ, cкидки и курсы валют'!$C$39),IF(H1645&lt;'Заказ, cкидки и курсы валют'!$B$40,H1645*0.54*100/(100-'Заказ, cкидки и курсы валют'!$C$40),IF(H1645&lt;'Заказ, cкидки и курсы валют'!$B$41,H1645*0.54*100/(100-'Заказ, cкидки и курсы валют'!$C$41),IF(H1645&lt;'Заказ, cкидки и курсы валют'!$B$42,H1645*0.54*100/(100-'Заказ, cкидки и курсы валют'!$C$42),IF(H1645&lt;'Заказ, cкидки и курсы валют'!$B$43,H1645*0.54*100/(100-'Заказ, cкидки и курсы валют'!$C$43),H1645))))),2)</f>
        <v>931.35</v>
      </c>
    </row>
    <row r="1646" spans="1:10" ht="14.15" customHeight="1" thickBot="1">
      <c r="A1646" s="398" t="s">
        <v>3363</v>
      </c>
      <c r="B1646" s="399" t="s">
        <v>3127</v>
      </c>
      <c r="C1646" s="2250">
        <v>0.495</v>
      </c>
      <c r="D1646" s="1555">
        <v>2000</v>
      </c>
      <c r="E1646" s="1545">
        <f t="shared" si="187"/>
        <v>31.355999999999998</v>
      </c>
      <c r="F1646" s="471">
        <f t="shared" si="188"/>
        <v>31.36</v>
      </c>
      <c r="G1646" s="691">
        <f t="shared" si="189"/>
        <v>360.59500000000003</v>
      </c>
      <c r="H1646" s="659">
        <f>ROUND(IF('Заказ, cкидки и курсы валют'!$J$23*E1646/1000*D1646&lt;387,387,'Заказ, cкидки и курсы валют'!$J$23*E1646/1000*D1646)*(1-'Заказ, cкидки и курсы валют'!$I$12),2)</f>
        <v>721.19</v>
      </c>
      <c r="I1646" s="168"/>
      <c r="J1646" s="96">
        <f>ROUND(IF(H1646&lt;'Заказ, cкидки и курсы валют'!$B$39,H1646*0.54*100/(100-'Заказ, cкидки и курсы валют'!$C$39),IF(H1646&lt;'Заказ, cкидки и курсы валют'!$B$40,H1646*0.54*100/(100-'Заказ, cкидки и курсы валют'!$C$40),IF(H1646&lt;'Заказ, cкидки и курсы валют'!$B$41,H1646*0.54*100/(100-'Заказ, cкидки и курсы валют'!$C$41),IF(H1646&lt;'Заказ, cкидки и курсы валют'!$B$42,H1646*0.54*100/(100-'Заказ, cкидки и курсы валют'!$C$42),IF(H1646&lt;'Заказ, cкидки и курсы валют'!$B$43,H1646*0.54*100/(100-'Заказ, cкидки и курсы валют'!$C$43),H1646))))),2)</f>
        <v>778.89</v>
      </c>
    </row>
    <row r="1647" spans="1:10" ht="14.15" customHeight="1" thickBot="1">
      <c r="A1647" s="398" t="s">
        <v>3364</v>
      </c>
      <c r="B1647" s="399" t="s">
        <v>3128</v>
      </c>
      <c r="C1647" s="2250">
        <v>0.37</v>
      </c>
      <c r="D1647" s="1555">
        <v>5000</v>
      </c>
      <c r="E1647" s="1545">
        <f t="shared" si="187"/>
        <v>23.916</v>
      </c>
      <c r="F1647" s="471">
        <f t="shared" si="188"/>
        <v>23.92</v>
      </c>
      <c r="G1647" s="691">
        <f t="shared" si="189"/>
        <v>275.03399999999999</v>
      </c>
      <c r="H1647" s="659">
        <f>ROUND(IF('Заказ, cкидки и курсы валют'!$J$23*E1647/1000*D1647&lt;387,387,'Заказ, cкидки и курсы валют'!$J$23*E1647/1000*D1647)*(1-'Заказ, cкидки и курсы валют'!$I$12),2)</f>
        <v>1375.17</v>
      </c>
      <c r="I1647" s="168"/>
      <c r="J1647" s="96">
        <f>ROUND(IF(H1647&lt;'Заказ, cкидки и курсы валют'!$B$39,H1647*0.54*100/(100-'Заказ, cкидки и курсы валют'!$C$39),IF(H1647&lt;'Заказ, cкидки и курсы валют'!$B$40,H1647*0.54*100/(100-'Заказ, cкидки и курсы валют'!$C$40),IF(H1647&lt;'Заказ, cкидки и курсы валют'!$B$41,H1647*0.54*100/(100-'Заказ, cкидки и курсы валют'!$C$41),IF(H1647&lt;'Заказ, cкидки и курсы валют'!$B$42,H1647*0.54*100/(100-'Заказ, cкидки и курсы валют'!$C$42),IF(H1647&lt;'Заказ, cкидки и курсы валют'!$B$43,H1647*0.54*100/(100-'Заказ, cкидки и курсы валют'!$C$43),H1647))))),2)</f>
        <v>1375.17</v>
      </c>
    </row>
    <row r="1648" spans="1:10" ht="14.15" customHeight="1" thickBot="1">
      <c r="A1648" s="398" t="s">
        <v>3365</v>
      </c>
      <c r="B1648" s="399" t="s">
        <v>137</v>
      </c>
      <c r="C1648" s="2250">
        <v>0.39</v>
      </c>
      <c r="D1648" s="1555">
        <v>5000</v>
      </c>
      <c r="E1648" s="1545">
        <f t="shared" si="187"/>
        <v>26.231999999999999</v>
      </c>
      <c r="F1648" s="471">
        <f t="shared" si="188"/>
        <v>26.23</v>
      </c>
      <c r="G1648" s="691">
        <f t="shared" si="189"/>
        <v>301.66800000000001</v>
      </c>
      <c r="H1648" s="659">
        <f>ROUND(IF('Заказ, cкидки и курсы валют'!$J$23*E1648/1000*D1648&lt;387,387,'Заказ, cкидки и курсы валют'!$J$23*E1648/1000*D1648)*(1-'Заказ, cкидки и курсы валют'!$I$12),2)</f>
        <v>1508.34</v>
      </c>
      <c r="I1648" s="168"/>
      <c r="J1648" s="96">
        <f>ROUND(IF(H1648&lt;'Заказ, cкидки и курсы валют'!$B$39,H1648*0.54*100/(100-'Заказ, cкидки и курсы валют'!$C$39),IF(H1648&lt;'Заказ, cкидки и курсы валют'!$B$40,H1648*0.54*100/(100-'Заказ, cкидки и курсы валют'!$C$40),IF(H1648&lt;'Заказ, cкидки и курсы валют'!$B$41,H1648*0.54*100/(100-'Заказ, cкидки и курсы валют'!$C$41),IF(H1648&lt;'Заказ, cкидки и курсы валют'!$B$42,H1648*0.54*100/(100-'Заказ, cкидки и курсы валют'!$C$42),IF(H1648&lt;'Заказ, cкидки и курсы валют'!$B$43,H1648*0.54*100/(100-'Заказ, cкидки и курсы валют'!$C$43),H1648))))),2)</f>
        <v>1508.34</v>
      </c>
    </row>
    <row r="1649" spans="1:10" ht="14.15" customHeight="1" thickBot="1">
      <c r="A1649" s="398" t="s">
        <v>3366</v>
      </c>
      <c r="B1649" s="399" t="s">
        <v>138</v>
      </c>
      <c r="C1649" s="2250">
        <v>0.49</v>
      </c>
      <c r="D1649" s="1555">
        <v>3000</v>
      </c>
      <c r="E1649" s="1545">
        <f t="shared" si="187"/>
        <v>27.456</v>
      </c>
      <c r="F1649" s="471">
        <f t="shared" si="188"/>
        <v>27.46</v>
      </c>
      <c r="G1649" s="691">
        <f t="shared" si="189"/>
        <v>315.74333333333334</v>
      </c>
      <c r="H1649" s="659">
        <f>ROUND(IF('Заказ, cкидки и курсы валют'!$J$23*E1649/1000*D1649&lt;387,387,'Заказ, cкидки и курсы валют'!$J$23*E1649/1000*D1649)*(1-'Заказ, cкидки и курсы валют'!$I$12),2)</f>
        <v>947.23</v>
      </c>
      <c r="I1649" s="168"/>
      <c r="J1649" s="96">
        <f>ROUND(IF(H1649&lt;'Заказ, cкидки и курсы валют'!$B$39,H1649*0.54*100/(100-'Заказ, cкидки и курсы валют'!$C$39),IF(H1649&lt;'Заказ, cкидки и курсы валют'!$B$40,H1649*0.54*100/(100-'Заказ, cкидки и курсы валют'!$C$40),IF(H1649&lt;'Заказ, cкидки и курсы валют'!$B$41,H1649*0.54*100/(100-'Заказ, cкидки и курсы валют'!$C$41),IF(H1649&lt;'Заказ, cкидки и курсы валют'!$B$42,H1649*0.54*100/(100-'Заказ, cкидки и курсы валют'!$C$42),IF(H1649&lt;'Заказ, cкидки и курсы валют'!$B$43,H1649*0.54*100/(100-'Заказ, cкидки и курсы валют'!$C$43),H1649))))),2)</f>
        <v>947.23</v>
      </c>
    </row>
    <row r="1650" spans="1:10" ht="14.15" customHeight="1" thickBot="1">
      <c r="A1650" s="398" t="s">
        <v>3367</v>
      </c>
      <c r="B1650" s="399" t="s">
        <v>139</v>
      </c>
      <c r="C1650" s="2250">
        <v>0.59</v>
      </c>
      <c r="D1650" s="1555">
        <v>3000</v>
      </c>
      <c r="E1650" s="1545">
        <f t="shared" si="187"/>
        <v>33.216000000000001</v>
      </c>
      <c r="F1650" s="471">
        <f t="shared" si="188"/>
        <v>33.22</v>
      </c>
      <c r="G1650" s="691">
        <f t="shared" si="189"/>
        <v>381.98333333333335</v>
      </c>
      <c r="H1650" s="659">
        <f>ROUND(IF('Заказ, cкидки и курсы валют'!$J$23*E1650/1000*D1650&lt;387,387,'Заказ, cкидки и курсы валют'!$J$23*E1650/1000*D1650)*(1-'Заказ, cкидки и курсы валют'!$I$12),2)</f>
        <v>1145.95</v>
      </c>
      <c r="I1650" s="168"/>
      <c r="J1650" s="96">
        <f>ROUND(IF(H1650&lt;'Заказ, cкидки и курсы валют'!$B$39,H1650*0.54*100/(100-'Заказ, cкидки и курсы валют'!$C$39),IF(H1650&lt;'Заказ, cкидки и курсы валют'!$B$40,H1650*0.54*100/(100-'Заказ, cкидки и курсы валют'!$C$40),IF(H1650&lt;'Заказ, cкидки и курсы валют'!$B$41,H1650*0.54*100/(100-'Заказ, cкидки и курсы валют'!$C$41),IF(H1650&lt;'Заказ, cкидки и курсы валют'!$B$42,H1650*0.54*100/(100-'Заказ, cкидки и курсы валют'!$C$42),IF(H1650&lt;'Заказ, cкидки и курсы валют'!$B$43,H1650*0.54*100/(100-'Заказ, cкидки и курсы валют'!$C$43),H1650))))),2)</f>
        <v>1145.95</v>
      </c>
    </row>
    <row r="1651" spans="1:10" ht="14.15" customHeight="1" thickBot="1">
      <c r="A1651" s="398" t="s">
        <v>3368</v>
      </c>
      <c r="B1651" s="399" t="s">
        <v>140</v>
      </c>
      <c r="C1651" s="2250">
        <v>0.72</v>
      </c>
      <c r="D1651" s="1555">
        <v>1500</v>
      </c>
      <c r="E1651" s="1545">
        <f t="shared" si="187"/>
        <v>37.631999999999998</v>
      </c>
      <c r="F1651" s="471">
        <f t="shared" si="188"/>
        <v>37.630000000000003</v>
      </c>
      <c r="G1651" s="691">
        <f t="shared" si="189"/>
        <v>432.76666666666665</v>
      </c>
      <c r="H1651" s="659">
        <f>ROUND(IF('Заказ, cкидки и курсы валют'!$J$23*E1651/1000*D1651&lt;387,387,'Заказ, cкидки и курсы валют'!$J$23*E1651/1000*D1651)*(1-'Заказ, cкидки и курсы валют'!$I$12),2)</f>
        <v>649.15</v>
      </c>
      <c r="I1651" s="168"/>
      <c r="J1651" s="96">
        <f>ROUND(IF(H1651&lt;'Заказ, cкидки и курсы валют'!$B$39,H1651*0.54*100/(100-'Заказ, cкидки и курсы валют'!$C$39),IF(H1651&lt;'Заказ, cкидки и курсы валют'!$B$40,H1651*0.54*100/(100-'Заказ, cкидки и курсы валют'!$C$40),IF(H1651&lt;'Заказ, cкидки и курсы валют'!$B$41,H1651*0.54*100/(100-'Заказ, cкидки и курсы валют'!$C$41),IF(H1651&lt;'Заказ, cкидки и курсы валют'!$B$42,H1651*0.54*100/(100-'Заказ, cкидки и курсы валют'!$C$42),IF(H1651&lt;'Заказ, cкидки и курсы валют'!$B$43,H1651*0.54*100/(100-'Заказ, cкидки и курсы валют'!$C$43),H1651))))),2)</f>
        <v>701.08</v>
      </c>
    </row>
    <row r="1652" spans="1:10" ht="14.15" customHeight="1" thickBot="1">
      <c r="A1652" s="398" t="s">
        <v>3369</v>
      </c>
      <c r="B1652" s="399" t="s">
        <v>141</v>
      </c>
      <c r="C1652" s="2250">
        <v>0.78</v>
      </c>
      <c r="D1652" s="1555">
        <v>1500</v>
      </c>
      <c r="E1652" s="1545">
        <f t="shared" si="187"/>
        <v>40.716000000000001</v>
      </c>
      <c r="F1652" s="471">
        <f t="shared" si="188"/>
        <v>40.72</v>
      </c>
      <c r="G1652" s="691">
        <f t="shared" si="189"/>
        <v>468.23333333333335</v>
      </c>
      <c r="H1652" s="659">
        <f>ROUND(IF('Заказ, cкидки и курсы валют'!$J$23*E1652/1000*D1652&lt;387,387,'Заказ, cкидки и курсы валют'!$J$23*E1652/1000*D1652)*(1-'Заказ, cкидки и курсы валют'!$I$12),2)</f>
        <v>702.35</v>
      </c>
      <c r="I1652" s="168"/>
      <c r="J1652" s="96">
        <f>ROUND(IF(H1652&lt;'Заказ, cкидки и курсы валют'!$B$39,H1652*0.54*100/(100-'Заказ, cкидки и курсы валют'!$C$39),IF(H1652&lt;'Заказ, cкидки и курсы валют'!$B$40,H1652*0.54*100/(100-'Заказ, cкидки и курсы валют'!$C$40),IF(H1652&lt;'Заказ, cкидки и курсы валют'!$B$41,H1652*0.54*100/(100-'Заказ, cкидки и курсы валют'!$C$41),IF(H1652&lt;'Заказ, cкидки и курсы валют'!$B$42,H1652*0.54*100/(100-'Заказ, cкидки и курсы валют'!$C$42),IF(H1652&lt;'Заказ, cкидки и курсы валют'!$B$43,H1652*0.54*100/(100-'Заказ, cкидки и курсы валют'!$C$43),H1652))))),2)</f>
        <v>758.54</v>
      </c>
    </row>
    <row r="1653" spans="1:10" ht="14.15" customHeight="1" thickBot="1">
      <c r="A1653" s="398" t="s">
        <v>3370</v>
      </c>
      <c r="B1653" s="399" t="s">
        <v>142</v>
      </c>
      <c r="C1653" s="2250">
        <v>0.93</v>
      </c>
      <c r="D1653" s="1555">
        <v>1000</v>
      </c>
      <c r="E1653" s="1545">
        <f t="shared" si="187"/>
        <v>47.1</v>
      </c>
      <c r="F1653" s="471">
        <f t="shared" si="188"/>
        <v>47.1</v>
      </c>
      <c r="G1653" s="691">
        <f t="shared" si="189"/>
        <v>541.65</v>
      </c>
      <c r="H1653" s="659">
        <f>ROUND(IF('Заказ, cкидки и курсы валют'!$J$23*E1653/1000*D1653&lt;387,387,'Заказ, cкидки и курсы валют'!$J$23*E1653/1000*D1653)*(1-'Заказ, cкидки и курсы валют'!$I$12),2)</f>
        <v>541.65</v>
      </c>
      <c r="I1653" s="168"/>
      <c r="J1653" s="96">
        <f>ROUND(IF(H1653&lt;'Заказ, cкидки и курсы валют'!$B$39,H1653*0.54*100/(100-'Заказ, cкидки и курсы валют'!$C$39),IF(H1653&lt;'Заказ, cкидки и курсы валют'!$B$40,H1653*0.54*100/(100-'Заказ, cкидки и курсы валют'!$C$40),IF(H1653&lt;'Заказ, cкидки и курсы валют'!$B$41,H1653*0.54*100/(100-'Заказ, cкидки и курсы валют'!$C$41),IF(H1653&lt;'Заказ, cкидки и курсы валют'!$B$42,H1653*0.54*100/(100-'Заказ, cкидки и курсы валют'!$C$42),IF(H1653&lt;'Заказ, cкидки и курсы валют'!$B$43,H1653*0.54*100/(100-'Заказ, cкидки и курсы валют'!$C$43),H1653))))),2)</f>
        <v>649.98</v>
      </c>
    </row>
    <row r="1654" spans="1:10" ht="14.15" customHeight="1" thickBot="1">
      <c r="A1654" s="398" t="s">
        <v>3371</v>
      </c>
      <c r="B1654" s="399" t="s">
        <v>143</v>
      </c>
      <c r="C1654" s="2250">
        <v>1.07</v>
      </c>
      <c r="D1654" s="1555">
        <v>1000</v>
      </c>
      <c r="E1654" s="1545">
        <f t="shared" si="187"/>
        <v>54.011999999999993</v>
      </c>
      <c r="F1654" s="471">
        <f t="shared" si="188"/>
        <v>54.01</v>
      </c>
      <c r="G1654" s="691">
        <f t="shared" si="189"/>
        <v>621.14</v>
      </c>
      <c r="H1654" s="659">
        <f>ROUND(IF('Заказ, cкидки и курсы валют'!$J$23*E1654/1000*D1654&lt;387,387,'Заказ, cкидки и курсы валют'!$J$23*E1654/1000*D1654)*(1-'Заказ, cкидки и курсы валют'!$I$12),2)</f>
        <v>621.14</v>
      </c>
      <c r="I1654" s="168"/>
      <c r="J1654" s="96">
        <f>ROUND(IF(H1654&lt;'Заказ, cкидки и курсы валют'!$B$39,H1654*0.54*100/(100-'Заказ, cкидки и курсы валют'!$C$39),IF(H1654&lt;'Заказ, cкидки и курсы валют'!$B$40,H1654*0.54*100/(100-'Заказ, cкидки и курсы валют'!$C$40),IF(H1654&lt;'Заказ, cкидки и курсы валют'!$B$41,H1654*0.54*100/(100-'Заказ, cкидки и курсы валют'!$C$41),IF(H1654&lt;'Заказ, cкидки и курсы валют'!$B$42,H1654*0.54*100/(100-'Заказ, cкидки и курсы валют'!$C$42),IF(H1654&lt;'Заказ, cкидки и курсы валют'!$B$43,H1654*0.54*100/(100-'Заказ, cкидки и курсы валют'!$C$43),H1654))))),2)</f>
        <v>670.83</v>
      </c>
    </row>
    <row r="1655" spans="1:10" ht="14.15" customHeight="1" thickBot="1">
      <c r="A1655" s="804" t="s">
        <v>3372</v>
      </c>
      <c r="B1655" s="399" t="s">
        <v>3771</v>
      </c>
      <c r="C1655" s="2250">
        <v>1.22</v>
      </c>
      <c r="D1655" s="1555">
        <v>800</v>
      </c>
      <c r="E1655" s="1545">
        <f t="shared" si="187"/>
        <v>59.688000000000002</v>
      </c>
      <c r="F1655" s="471">
        <f t="shared" si="188"/>
        <v>59.69</v>
      </c>
      <c r="G1655" s="691">
        <f t="shared" si="189"/>
        <v>686.41250000000002</v>
      </c>
      <c r="H1655" s="659">
        <f>ROUND(IF('Заказ, cкидки и курсы валют'!$J$23*E1655/1000*D1655&lt;387,387,'Заказ, cкидки и курсы валют'!$J$23*E1655/1000*D1655)*(1-'Заказ, cкидки и курсы валют'!$I$12),2)</f>
        <v>549.13</v>
      </c>
      <c r="I1655" s="168"/>
      <c r="J1655" s="96">
        <f>ROUND(IF(H1655&lt;'Заказ, cкидки и курсы валют'!$B$39,H1655*0.54*100/(100-'Заказ, cкидки и курсы валют'!$C$39),IF(H1655&lt;'Заказ, cкидки и курсы валют'!$B$40,H1655*0.54*100/(100-'Заказ, cкидки и курсы валют'!$C$40),IF(H1655&lt;'Заказ, cкидки и курсы валют'!$B$41,H1655*0.54*100/(100-'Заказ, cкидки и курсы валют'!$C$41),IF(H1655&lt;'Заказ, cкидки и курсы валют'!$B$42,H1655*0.54*100/(100-'Заказ, cкидки и курсы валют'!$C$42),IF(H1655&lt;'Заказ, cкидки и курсы валют'!$B$43,H1655*0.54*100/(100-'Заказ, cкидки и курсы валют'!$C$43),H1655))))),2)</f>
        <v>658.96</v>
      </c>
    </row>
    <row r="1656" spans="1:10" ht="14.15" customHeight="1" thickBot="1">
      <c r="A1656" s="398" t="s">
        <v>3373</v>
      </c>
      <c r="B1656" s="399" t="s">
        <v>3137</v>
      </c>
      <c r="C1656" s="2250">
        <v>1.3</v>
      </c>
      <c r="D1656" s="1555">
        <v>500</v>
      </c>
      <c r="E1656" s="1545">
        <f>E1570*1.2</f>
        <v>66.191999999999993</v>
      </c>
      <c r="F1656" s="471">
        <f t="shared" si="188"/>
        <v>66.19</v>
      </c>
      <c r="G1656" s="691">
        <f t="shared" si="189"/>
        <v>774</v>
      </c>
      <c r="H1656" s="659">
        <f>ROUND(IF('Заказ, cкидки и курсы валют'!$J$23*E1656/1000*D1656&lt;387,387,'Заказ, cкидки и курсы валют'!$J$23*E1656/1000*D1656)*(1-'Заказ, cкидки и курсы валют'!$I$12),2)</f>
        <v>387</v>
      </c>
      <c r="I1656" s="168"/>
      <c r="J1656" s="96">
        <f>ROUND(IF(H1656&lt;'Заказ, cкидки и курсы валют'!$B$39,H1656*0.54*100/(100-'Заказ, cкидки и курсы валют'!$C$39),IF(H1656&lt;'Заказ, cкидки и курсы валют'!$B$40,H1656*0.54*100/(100-'Заказ, cкидки и курсы валют'!$C$40),IF(H1656&lt;'Заказ, cкидки и курсы валют'!$B$41,H1656*0.54*100/(100-'Заказ, cкидки и курсы валют'!$C$41),IF(H1656&lt;'Заказ, cкидки и курсы валют'!$B$42,H1656*0.54*100/(100-'Заказ, cкидки и курсы валют'!$C$42),IF(H1656&lt;'Заказ, cкидки и курсы валют'!$B$43,H1656*0.54*100/(100-'Заказ, cкидки и курсы валют'!$C$43),H1656))))),2)</f>
        <v>464.4</v>
      </c>
    </row>
    <row r="1657" spans="1:10" ht="14.15" customHeight="1" thickBot="1">
      <c r="A1657" s="398" t="s">
        <v>3374</v>
      </c>
      <c r="B1657" s="399" t="s">
        <v>152</v>
      </c>
      <c r="C1657" s="2287">
        <v>0.53</v>
      </c>
      <c r="D1657" s="1555">
        <v>3000</v>
      </c>
      <c r="E1657" s="1545">
        <f t="shared" si="187"/>
        <v>31.847999999999999</v>
      </c>
      <c r="F1657" s="471">
        <f t="shared" si="188"/>
        <v>31.85</v>
      </c>
      <c r="G1657" s="691">
        <f t="shared" si="189"/>
        <v>366.25333333333333</v>
      </c>
      <c r="H1657" s="659">
        <f>ROUND(IF('Заказ, cкидки и курсы валют'!$J$23*E1657/1000*D1657&lt;387,387,'Заказ, cкидки и курсы валют'!$J$23*E1657/1000*D1657)*(1-'Заказ, cкидки и курсы валют'!$I$12),2)</f>
        <v>1098.76</v>
      </c>
      <c r="I1657" s="168"/>
      <c r="J1657" s="96">
        <f>ROUND(IF(H1657&lt;'Заказ, cкидки и курсы валют'!$B$39,H1657*0.54*100/(100-'Заказ, cкидки и курсы валют'!$C$39),IF(H1657&lt;'Заказ, cкидки и курсы валют'!$B$40,H1657*0.54*100/(100-'Заказ, cкидки и курсы валют'!$C$40),IF(H1657&lt;'Заказ, cкидки и курсы валют'!$B$41,H1657*0.54*100/(100-'Заказ, cкидки и курсы валют'!$C$41),IF(H1657&lt;'Заказ, cкидки и курсы валют'!$B$42,H1657*0.54*100/(100-'Заказ, cкидки и курсы валют'!$C$42),IF(H1657&lt;'Заказ, cкидки и курсы валют'!$B$43,H1657*0.54*100/(100-'Заказ, cкидки и курсы валют'!$C$43),H1657))))),2)</f>
        <v>1098.76</v>
      </c>
    </row>
    <row r="1658" spans="1:10" ht="14.15" customHeight="1" thickBot="1">
      <c r="A1658" s="398" t="s">
        <v>3375</v>
      </c>
      <c r="B1658" s="399" t="s">
        <v>104</v>
      </c>
      <c r="C1658" s="2287">
        <v>0.63</v>
      </c>
      <c r="D1658" s="1555">
        <v>3000</v>
      </c>
      <c r="E1658" s="1545">
        <f t="shared" si="187"/>
        <v>32.543999999999997</v>
      </c>
      <c r="F1658" s="471">
        <f t="shared" si="188"/>
        <v>32.54</v>
      </c>
      <c r="G1658" s="691">
        <f t="shared" si="189"/>
        <v>374.25666666666666</v>
      </c>
      <c r="H1658" s="659">
        <f>ROUND(IF('Заказ, cкидки и курсы валют'!$J$23*E1658/1000*D1658&lt;387,387,'Заказ, cкидки и курсы валют'!$J$23*E1658/1000*D1658)*(1-'Заказ, cкидки и курсы валют'!$I$12),2)</f>
        <v>1122.77</v>
      </c>
      <c r="I1658" s="168"/>
      <c r="J1658" s="96">
        <f>ROUND(IF(H1658&lt;'Заказ, cкидки и курсы валют'!$B$39,H1658*0.54*100/(100-'Заказ, cкидки и курсы валют'!$C$39),IF(H1658&lt;'Заказ, cкидки и курсы валют'!$B$40,H1658*0.54*100/(100-'Заказ, cкидки и курсы валют'!$C$40),IF(H1658&lt;'Заказ, cкидки и курсы валют'!$B$41,H1658*0.54*100/(100-'Заказ, cкидки и курсы валют'!$C$41),IF(H1658&lt;'Заказ, cкидки и курсы валют'!$B$42,H1658*0.54*100/(100-'Заказ, cкидки и курсы валют'!$C$42),IF(H1658&lt;'Заказ, cкидки и курсы валют'!$B$43,H1658*0.54*100/(100-'Заказ, cкидки и курсы валют'!$C$43),H1658))))),2)</f>
        <v>1122.77</v>
      </c>
    </row>
    <row r="1659" spans="1:10" ht="14.15" customHeight="1" thickBot="1">
      <c r="A1659" s="398" t="s">
        <v>3376</v>
      </c>
      <c r="B1659" s="399" t="s">
        <v>153</v>
      </c>
      <c r="C1659" s="2250">
        <v>0.78</v>
      </c>
      <c r="D1659" s="1555">
        <v>2000</v>
      </c>
      <c r="E1659" s="1545">
        <f t="shared" si="187"/>
        <v>40.379999999999995</v>
      </c>
      <c r="F1659" s="471">
        <f t="shared" si="188"/>
        <v>40.380000000000003</v>
      </c>
      <c r="G1659" s="691">
        <f t="shared" si="189"/>
        <v>464.37</v>
      </c>
      <c r="H1659" s="659">
        <f>ROUND(IF('Заказ, cкидки и курсы валют'!$J$23*E1659/1000*D1659&lt;387,387,'Заказ, cкидки и курсы валют'!$J$23*E1659/1000*D1659)*(1-'Заказ, cкидки и курсы валют'!$I$12),2)</f>
        <v>928.74</v>
      </c>
      <c r="I1659" s="168"/>
      <c r="J1659" s="96">
        <f>ROUND(IF(H1659&lt;'Заказ, cкидки и курсы валют'!$B$39,H1659*0.54*100/(100-'Заказ, cкидки и курсы валют'!$C$39),IF(H1659&lt;'Заказ, cкидки и курсы валют'!$B$40,H1659*0.54*100/(100-'Заказ, cкидки и курсы валют'!$C$40),IF(H1659&lt;'Заказ, cкидки и курсы валют'!$B$41,H1659*0.54*100/(100-'Заказ, cкидки и курсы валют'!$C$41),IF(H1659&lt;'Заказ, cкидки и курсы валют'!$B$42,H1659*0.54*100/(100-'Заказ, cкидки и курсы валют'!$C$42),IF(H1659&lt;'Заказ, cкидки и курсы валют'!$B$43,H1659*0.54*100/(100-'Заказ, cкидки и курсы валют'!$C$43),H1659))))),2)</f>
        <v>928.74</v>
      </c>
    </row>
    <row r="1660" spans="1:10" ht="14.15" customHeight="1" thickBot="1">
      <c r="A1660" s="398" t="s">
        <v>3377</v>
      </c>
      <c r="B1660" s="399" t="s">
        <v>106</v>
      </c>
      <c r="C1660" s="2250">
        <v>0.95</v>
      </c>
      <c r="D1660" s="1555">
        <v>1500</v>
      </c>
      <c r="E1660" s="1545">
        <f t="shared" si="187"/>
        <v>43.404000000000003</v>
      </c>
      <c r="F1660" s="471">
        <f t="shared" si="188"/>
        <v>43.4</v>
      </c>
      <c r="G1660" s="691">
        <f t="shared" si="189"/>
        <v>499.1466666666667</v>
      </c>
      <c r="H1660" s="659">
        <f>ROUND(IF('Заказ, cкидки и курсы валют'!$J$23*E1660/1000*D1660&lt;387,387,'Заказ, cкидки и курсы валют'!$J$23*E1660/1000*D1660)*(1-'Заказ, cкидки и курсы валют'!$I$12),2)</f>
        <v>748.72</v>
      </c>
      <c r="I1660" s="168"/>
      <c r="J1660" s="96">
        <f>ROUND(IF(H1660&lt;'Заказ, cкидки и курсы валют'!$B$39,H1660*0.54*100/(100-'Заказ, cкидки и курсы валют'!$C$39),IF(H1660&lt;'Заказ, cкидки и курсы валют'!$B$40,H1660*0.54*100/(100-'Заказ, cкидки и курсы валют'!$C$40),IF(H1660&lt;'Заказ, cкидки и курсы валют'!$B$41,H1660*0.54*100/(100-'Заказ, cкидки и курсы валют'!$C$41),IF(H1660&lt;'Заказ, cкидки и курсы валют'!$B$42,H1660*0.54*100/(100-'Заказ, cкидки и курсы валют'!$C$42),IF(H1660&lt;'Заказ, cкидки и курсы валют'!$B$43,H1660*0.54*100/(100-'Заказ, cкидки и курсы валют'!$C$43),H1660))))),2)</f>
        <v>808.62</v>
      </c>
    </row>
    <row r="1661" spans="1:10" ht="14.15" customHeight="1" thickBot="1">
      <c r="A1661" s="398" t="s">
        <v>3378</v>
      </c>
      <c r="B1661" s="1586" t="s">
        <v>154</v>
      </c>
      <c r="C1661" s="2250">
        <v>1.08</v>
      </c>
      <c r="D1661" s="1555">
        <v>1000</v>
      </c>
      <c r="E1661" s="1545">
        <f t="shared" si="187"/>
        <v>43.8</v>
      </c>
      <c r="F1661" s="471">
        <f t="shared" si="188"/>
        <v>43.8</v>
      </c>
      <c r="G1661" s="691">
        <f t="shared" si="189"/>
        <v>503.70000000000005</v>
      </c>
      <c r="H1661" s="659">
        <f>ROUND(IF('Заказ, cкидки и курсы валют'!$J$23*E1661/1000*D1661&lt;387,387,'Заказ, cкидки и курсы валют'!$J$23*E1661/1000*D1661)*(1-'Заказ, cкидки и курсы валют'!$I$12),2)</f>
        <v>503.7</v>
      </c>
      <c r="I1661" s="168"/>
      <c r="J1661" s="96">
        <f>ROUND(IF(H1661&lt;'Заказ, cкидки и курсы валют'!$B$39,H1661*0.54*100/(100-'Заказ, cкидки и курсы валют'!$C$39),IF(H1661&lt;'Заказ, cкидки и курсы валют'!$B$40,H1661*0.54*100/(100-'Заказ, cкидки и курсы валют'!$C$40),IF(H1661&lt;'Заказ, cкидки и курсы валют'!$B$41,H1661*0.54*100/(100-'Заказ, cкидки и курсы валют'!$C$41),IF(H1661&lt;'Заказ, cкидки и курсы валют'!$B$42,H1661*0.54*100/(100-'Заказ, cкидки и курсы валют'!$C$42),IF(H1661&lt;'Заказ, cкидки и курсы валют'!$B$43,H1661*0.54*100/(100-'Заказ, cкидки и курсы валют'!$C$43),H1661))))),2)</f>
        <v>604.44000000000005</v>
      </c>
    </row>
    <row r="1662" spans="1:10" ht="14.15" customHeight="1" thickBot="1">
      <c r="A1662" s="398" t="s">
        <v>3379</v>
      </c>
      <c r="B1662" s="399" t="s">
        <v>108</v>
      </c>
      <c r="C1662" s="2250">
        <v>1.36</v>
      </c>
      <c r="D1662" s="1555">
        <v>1000</v>
      </c>
      <c r="E1662" s="1545">
        <f t="shared" si="187"/>
        <v>49.152000000000001</v>
      </c>
      <c r="F1662" s="471">
        <f t="shared" si="188"/>
        <v>49.15</v>
      </c>
      <c r="G1662" s="691">
        <f t="shared" si="189"/>
        <v>565.25</v>
      </c>
      <c r="H1662" s="659">
        <f>ROUND(IF('Заказ, cкидки и курсы валют'!$J$23*E1662/1000*D1662&lt;387,387,'Заказ, cкидки и курсы валют'!$J$23*E1662/1000*D1662)*(1-'Заказ, cкидки и курсы валют'!$I$12),2)</f>
        <v>565.25</v>
      </c>
      <c r="I1662" s="168"/>
      <c r="J1662" s="96">
        <f>ROUND(IF(H1662&lt;'Заказ, cкидки и курсы валют'!$B$39,H1662*0.54*100/(100-'Заказ, cкидки и курсы валют'!$C$39),IF(H1662&lt;'Заказ, cкидки и курсы валют'!$B$40,H1662*0.54*100/(100-'Заказ, cкидки и курсы валют'!$C$40),IF(H1662&lt;'Заказ, cкидки и курсы валют'!$B$41,H1662*0.54*100/(100-'Заказ, cкидки и курсы валют'!$C$41),IF(H1662&lt;'Заказ, cкидки и курсы валют'!$B$42,H1662*0.54*100/(100-'Заказ, cкидки и курсы валют'!$C$42),IF(H1662&lt;'Заказ, cкидки и курсы валют'!$B$43,H1662*0.54*100/(100-'Заказ, cкидки и курсы валют'!$C$43),H1662))))),2)</f>
        <v>610.47</v>
      </c>
    </row>
    <row r="1663" spans="1:10" ht="14.15" customHeight="1" thickBot="1">
      <c r="A1663" s="398" t="s">
        <v>3380</v>
      </c>
      <c r="B1663" s="399" t="s">
        <v>155</v>
      </c>
      <c r="C1663" s="2250">
        <v>1.34</v>
      </c>
      <c r="D1663" s="1555">
        <v>700</v>
      </c>
      <c r="E1663" s="1545">
        <f t="shared" si="187"/>
        <v>58.308</v>
      </c>
      <c r="F1663" s="471">
        <f t="shared" si="188"/>
        <v>58.31</v>
      </c>
      <c r="G1663" s="691">
        <f t="shared" si="189"/>
        <v>670.54285714285709</v>
      </c>
      <c r="H1663" s="659">
        <f>ROUND(IF('Заказ, cкидки и курсы валют'!$J$23*E1663/1000*D1663&lt;387,387,'Заказ, cкидки и курсы валют'!$J$23*E1663/1000*D1663)*(1-'Заказ, cкидки и курсы валют'!$I$12),2)</f>
        <v>469.38</v>
      </c>
      <c r="I1663" s="168"/>
      <c r="J1663" s="96">
        <f>ROUND(IF(H1663&lt;'Заказ, cкидки и курсы валют'!$B$39,H1663*0.54*100/(100-'Заказ, cкидки и курсы валют'!$C$39),IF(H1663&lt;'Заказ, cкидки и курсы валют'!$B$40,H1663*0.54*100/(100-'Заказ, cкидки и курсы валют'!$C$40),IF(H1663&lt;'Заказ, cкидки и курсы валют'!$B$41,H1663*0.54*100/(100-'Заказ, cкидки и курсы валют'!$C$41),IF(H1663&lt;'Заказ, cкидки и курсы валют'!$B$42,H1663*0.54*100/(100-'Заказ, cкидки и курсы валют'!$C$42),IF(H1663&lt;'Заказ, cкидки и курсы валют'!$B$43,H1663*0.54*100/(100-'Заказ, cкидки и курсы валют'!$C$43),H1663))))),2)</f>
        <v>563.26</v>
      </c>
    </row>
    <row r="1664" spans="1:10" ht="14.15" customHeight="1" thickBot="1">
      <c r="A1664" s="398" t="s">
        <v>3381</v>
      </c>
      <c r="B1664" s="399" t="s">
        <v>110</v>
      </c>
      <c r="C1664" s="2250">
        <v>1.58</v>
      </c>
      <c r="D1664" s="1555">
        <v>500</v>
      </c>
      <c r="E1664" s="1545">
        <f t="shared" si="187"/>
        <v>68.867999999999995</v>
      </c>
      <c r="F1664" s="471">
        <f t="shared" si="188"/>
        <v>68.87</v>
      </c>
      <c r="G1664" s="691">
        <f t="shared" si="189"/>
        <v>791.98</v>
      </c>
      <c r="H1664" s="659">
        <f>ROUND(IF('Заказ, cкидки и курсы валют'!$J$23*E1664/1000*D1664&lt;387,387,'Заказ, cкидки и курсы валют'!$J$23*E1664/1000*D1664)*(1-'Заказ, cкидки и курсы валют'!$I$12),2)</f>
        <v>395.99</v>
      </c>
      <c r="I1664" s="168"/>
      <c r="J1664" s="96">
        <f>ROUND(IF(H1664&lt;'Заказ, cкидки и курсы валют'!$B$39,H1664*0.54*100/(100-'Заказ, cкидки и курсы валют'!$C$39),IF(H1664&lt;'Заказ, cкидки и курсы валют'!$B$40,H1664*0.54*100/(100-'Заказ, cкидки и курсы валют'!$C$40),IF(H1664&lt;'Заказ, cкидки и курсы валют'!$B$41,H1664*0.54*100/(100-'Заказ, cкидки и курсы валют'!$C$41),IF(H1664&lt;'Заказ, cкидки и курсы валют'!$B$42,H1664*0.54*100/(100-'Заказ, cкидки и курсы валют'!$C$42),IF(H1664&lt;'Заказ, cкидки и курсы валют'!$B$43,H1664*0.54*100/(100-'Заказ, cкидки и курсы валют'!$C$43),H1664))))),2)</f>
        <v>475.19</v>
      </c>
    </row>
    <row r="1665" spans="1:10" ht="14.15" customHeight="1" thickBot="1">
      <c r="A1665" s="398" t="s">
        <v>3382</v>
      </c>
      <c r="B1665" s="399" t="s">
        <v>156</v>
      </c>
      <c r="C1665" s="2250">
        <v>1.65</v>
      </c>
      <c r="D1665" s="1555">
        <v>500</v>
      </c>
      <c r="E1665" s="1545">
        <f t="shared" si="187"/>
        <v>76.944000000000003</v>
      </c>
      <c r="F1665" s="471">
        <f t="shared" si="188"/>
        <v>76.94</v>
      </c>
      <c r="G1665" s="691">
        <f t="shared" si="189"/>
        <v>884.86</v>
      </c>
      <c r="H1665" s="659">
        <f>ROUND(IF('Заказ, cкидки и курсы валют'!$J$23*E1665/1000*D1665&lt;387,387,'Заказ, cкидки и курсы валют'!$J$23*E1665/1000*D1665)*(1-'Заказ, cкидки и курсы валют'!$I$12),2)</f>
        <v>442.43</v>
      </c>
      <c r="I1665" s="168"/>
      <c r="J1665" s="96">
        <f>ROUND(IF(H1665&lt;'Заказ, cкидки и курсы валют'!$B$39,H1665*0.54*100/(100-'Заказ, cкидки и курсы валют'!$C$39),IF(H1665&lt;'Заказ, cкидки и курсы валют'!$B$40,H1665*0.54*100/(100-'Заказ, cкидки и курсы валют'!$C$40),IF(H1665&lt;'Заказ, cкидки и курсы валют'!$B$41,H1665*0.54*100/(100-'Заказ, cкидки и курсы валют'!$C$41),IF(H1665&lt;'Заказ, cкидки и курсы валют'!$B$42,H1665*0.54*100/(100-'Заказ, cкидки и курсы валют'!$C$42),IF(H1665&lt;'Заказ, cкидки и курсы валют'!$B$43,H1665*0.54*100/(100-'Заказ, cкидки и курсы валют'!$C$43),H1665))))),2)</f>
        <v>530.91999999999996</v>
      </c>
    </row>
    <row r="1666" spans="1:10" ht="14.15" customHeight="1" thickBot="1">
      <c r="A1666" s="398" t="s">
        <v>3383</v>
      </c>
      <c r="B1666" s="399" t="s">
        <v>144</v>
      </c>
      <c r="C1666" s="2250">
        <v>0.73</v>
      </c>
      <c r="D1666" s="1555">
        <v>3000</v>
      </c>
      <c r="E1666" s="1545">
        <f>E1580*1.2</f>
        <v>40.031999999999996</v>
      </c>
      <c r="F1666" s="471">
        <f t="shared" si="188"/>
        <v>40.03</v>
      </c>
      <c r="G1666" s="691">
        <f t="shared" si="189"/>
        <v>460.36666666666667</v>
      </c>
      <c r="H1666" s="659">
        <f>ROUND(IF('Заказ, cкидки и курсы валют'!$J$23*E1666/1000*D1666&lt;387,387,'Заказ, cкидки и курсы валют'!$J$23*E1666/1000*D1666)*(1-'Заказ, cкидки и курсы валют'!$I$12),2)</f>
        <v>1381.1</v>
      </c>
      <c r="I1666" s="168"/>
      <c r="J1666" s="96">
        <f>ROUND(IF(H1666&lt;'Заказ, cкидки и курсы валют'!$B$39,H1666*0.54*100/(100-'Заказ, cкидки и курсы валют'!$C$39),IF(H1666&lt;'Заказ, cкидки и курсы валют'!$B$40,H1666*0.54*100/(100-'Заказ, cкидки и курсы валют'!$C$40),IF(H1666&lt;'Заказ, cкидки и курсы валют'!$B$41,H1666*0.54*100/(100-'Заказ, cкидки и курсы валют'!$C$41),IF(H1666&lt;'Заказ, cкидки и курсы валют'!$B$42,H1666*0.54*100/(100-'Заказ, cкидки и курсы валют'!$C$42),IF(H1666&lt;'Заказ, cкидки и курсы валют'!$B$43,H1666*0.54*100/(100-'Заказ, cкидки и курсы валют'!$C$43),H1666))))),2)</f>
        <v>1381.1</v>
      </c>
    </row>
    <row r="1667" spans="1:10" ht="14.15" customHeight="1" thickBot="1">
      <c r="A1667" s="398" t="s">
        <v>3384</v>
      </c>
      <c r="B1667" s="399" t="s">
        <v>145</v>
      </c>
      <c r="C1667" s="2250">
        <v>0.78</v>
      </c>
      <c r="D1667" s="1555">
        <v>2500</v>
      </c>
      <c r="E1667" s="1545">
        <f t="shared" si="187"/>
        <v>45.155999999999999</v>
      </c>
      <c r="F1667" s="471">
        <f t="shared" si="188"/>
        <v>45.16</v>
      </c>
      <c r="G1667" s="691">
        <f t="shared" si="189"/>
        <v>519.29599999999994</v>
      </c>
      <c r="H1667" s="659">
        <f>ROUND(IF('Заказ, cкидки и курсы валют'!$J$23*E1667/1000*D1667&lt;387,387,'Заказ, cкидки и курсы валют'!$J$23*E1667/1000*D1667)*(1-'Заказ, cкидки и курсы валют'!$I$12),2)</f>
        <v>1298.24</v>
      </c>
      <c r="I1667" s="168"/>
      <c r="J1667" s="96">
        <f>ROUND(IF(H1667&lt;'Заказ, cкидки и курсы валют'!$B$39,H1667*0.54*100/(100-'Заказ, cкидки и курсы валют'!$C$39),IF(H1667&lt;'Заказ, cкидки и курсы валют'!$B$40,H1667*0.54*100/(100-'Заказ, cкидки и курсы валют'!$C$40),IF(H1667&lt;'Заказ, cкидки и курсы валют'!$B$41,H1667*0.54*100/(100-'Заказ, cкидки и курсы валют'!$C$41),IF(H1667&lt;'Заказ, cкидки и курсы валют'!$B$42,H1667*0.54*100/(100-'Заказ, cкидки и курсы валют'!$C$42),IF(H1667&lt;'Заказ, cкидки и курсы валют'!$B$43,H1667*0.54*100/(100-'Заказ, cкидки и курсы валют'!$C$43),H1667))))),2)</f>
        <v>1298.24</v>
      </c>
    </row>
    <row r="1668" spans="1:10" ht="14.15" customHeight="1" thickBot="1">
      <c r="A1668" s="398" t="s">
        <v>3385</v>
      </c>
      <c r="B1668" s="399" t="s">
        <v>146</v>
      </c>
      <c r="C1668" s="2287">
        <v>1.03</v>
      </c>
      <c r="D1668" s="1555">
        <v>2000</v>
      </c>
      <c r="E1668" s="1545">
        <f t="shared" si="187"/>
        <v>43.211999999999996</v>
      </c>
      <c r="F1668" s="471">
        <f t="shared" si="188"/>
        <v>43.21</v>
      </c>
      <c r="G1668" s="691">
        <f t="shared" si="189"/>
        <v>496.94</v>
      </c>
      <c r="H1668" s="659">
        <f>ROUND(IF('Заказ, cкидки и курсы валют'!$J$23*E1668/1000*D1668&lt;387,387,'Заказ, cкидки и курсы валют'!$J$23*E1668/1000*D1668)*(1-'Заказ, cкидки и курсы валют'!$I$12),2)</f>
        <v>993.88</v>
      </c>
      <c r="I1668" s="168"/>
      <c r="J1668" s="96">
        <f>ROUND(IF(H1668&lt;'Заказ, cкидки и курсы валют'!$B$39,H1668*0.54*100/(100-'Заказ, cкидки и курсы валют'!$C$39),IF(H1668&lt;'Заказ, cкидки и курсы валют'!$B$40,H1668*0.54*100/(100-'Заказ, cкидки и курсы валют'!$C$40),IF(H1668&lt;'Заказ, cкидки и курсы валют'!$B$41,H1668*0.54*100/(100-'Заказ, cкидки и курсы валют'!$C$41),IF(H1668&lt;'Заказ, cкидки и курсы валют'!$B$42,H1668*0.54*100/(100-'Заказ, cкидки и курсы валют'!$C$42),IF(H1668&lt;'Заказ, cкидки и курсы валют'!$B$43,H1668*0.54*100/(100-'Заказ, cкидки и курсы валют'!$C$43),H1668))))),2)</f>
        <v>993.88</v>
      </c>
    </row>
    <row r="1669" spans="1:10" ht="14.15" customHeight="1" thickBot="1">
      <c r="A1669" s="398" t="s">
        <v>3386</v>
      </c>
      <c r="B1669" s="399" t="s">
        <v>147</v>
      </c>
      <c r="C1669" s="2287">
        <v>1.1499999999999999</v>
      </c>
      <c r="D1669" s="1555">
        <v>1500</v>
      </c>
      <c r="E1669" s="1545">
        <f t="shared" si="187"/>
        <v>49.332000000000001</v>
      </c>
      <c r="F1669" s="471">
        <f t="shared" si="188"/>
        <v>49.33</v>
      </c>
      <c r="G1669" s="691">
        <f t="shared" si="189"/>
        <v>567.32000000000005</v>
      </c>
      <c r="H1669" s="659">
        <f>ROUND(IF('Заказ, cкидки и курсы валют'!$J$23*E1669/1000*D1669&lt;387,387,'Заказ, cкидки и курсы валют'!$J$23*E1669/1000*D1669)*(1-'Заказ, cкидки и курсы валют'!$I$12),2)</f>
        <v>850.98</v>
      </c>
      <c r="I1669" s="168"/>
      <c r="J1669" s="96">
        <f>ROUND(IF(H1669&lt;'Заказ, cкидки и курсы валют'!$B$39,H1669*0.54*100/(100-'Заказ, cкидки и курсы валют'!$C$39),IF(H1669&lt;'Заказ, cкидки и курсы валют'!$B$40,H1669*0.54*100/(100-'Заказ, cкидки и курсы валют'!$C$40),IF(H1669&lt;'Заказ, cкидки и курсы валют'!$B$41,H1669*0.54*100/(100-'Заказ, cкидки и курсы валют'!$C$41),IF(H1669&lt;'Заказ, cкидки и курсы валют'!$B$42,H1669*0.54*100/(100-'Заказ, cкидки и курсы валют'!$C$42),IF(H1669&lt;'Заказ, cкидки и курсы валют'!$B$43,H1669*0.54*100/(100-'Заказ, cкидки и курсы валют'!$C$43),H1669))))),2)</f>
        <v>919.06</v>
      </c>
    </row>
    <row r="1670" spans="1:10" ht="14.15" customHeight="1" thickBot="1">
      <c r="A1670" s="398" t="s">
        <v>3387</v>
      </c>
      <c r="B1670" s="399" t="s">
        <v>148</v>
      </c>
      <c r="C1670" s="2287">
        <v>1.53</v>
      </c>
      <c r="D1670" s="1555">
        <v>1000</v>
      </c>
      <c r="E1670" s="1545">
        <f t="shared" si="187"/>
        <v>60.204000000000001</v>
      </c>
      <c r="F1670" s="471">
        <f t="shared" si="188"/>
        <v>60.2</v>
      </c>
      <c r="G1670" s="691">
        <f t="shared" si="189"/>
        <v>692.35</v>
      </c>
      <c r="H1670" s="659">
        <f>ROUND(IF('Заказ, cкидки и курсы валют'!$J$23*E1670/1000*D1670&lt;387,387,'Заказ, cкидки и курсы валют'!$J$23*E1670/1000*D1670)*(1-'Заказ, cкидки и курсы валют'!$I$12),2)</f>
        <v>692.35</v>
      </c>
      <c r="I1670" s="168"/>
      <c r="J1670" s="96">
        <f>ROUND(IF(H1670&lt;'Заказ, cкидки и курсы валют'!$B$39,H1670*0.54*100/(100-'Заказ, cкидки и курсы валют'!$C$39),IF(H1670&lt;'Заказ, cкидки и курсы валют'!$B$40,H1670*0.54*100/(100-'Заказ, cкидки и курсы валют'!$C$40),IF(H1670&lt;'Заказ, cкидки и курсы валют'!$B$41,H1670*0.54*100/(100-'Заказ, cкидки и курсы валют'!$C$41),IF(H1670&lt;'Заказ, cкидки и курсы валют'!$B$42,H1670*0.54*100/(100-'Заказ, cкидки и курсы валют'!$C$42),IF(H1670&lt;'Заказ, cкидки и курсы валют'!$B$43,H1670*0.54*100/(100-'Заказ, cкидки и курсы валют'!$C$43),H1670))))),2)</f>
        <v>747.74</v>
      </c>
    </row>
    <row r="1671" spans="1:10" ht="14.15" customHeight="1" thickBot="1">
      <c r="A1671" s="398" t="s">
        <v>3388</v>
      </c>
      <c r="B1671" s="399" t="s">
        <v>149</v>
      </c>
      <c r="C1671" s="2287">
        <v>1.58</v>
      </c>
      <c r="D1671" s="1555">
        <v>800</v>
      </c>
      <c r="E1671" s="1545">
        <f t="shared" si="187"/>
        <v>59.351999999999997</v>
      </c>
      <c r="F1671" s="471">
        <f t="shared" si="188"/>
        <v>59.35</v>
      </c>
      <c r="G1671" s="691">
        <f t="shared" si="189"/>
        <v>682.55</v>
      </c>
      <c r="H1671" s="659">
        <f>ROUND(IF('Заказ, cкидки и курсы валют'!$J$23*E1671/1000*D1671&lt;387,387,'Заказ, cкидки и курсы валют'!$J$23*E1671/1000*D1671)*(1-'Заказ, cкидки и курсы валют'!$I$12),2)</f>
        <v>546.04</v>
      </c>
      <c r="I1671" s="168"/>
      <c r="J1671" s="96">
        <f>ROUND(IF(H1671&lt;'Заказ, cкидки и курсы валют'!$B$39,H1671*0.54*100/(100-'Заказ, cкидки и курсы валют'!$C$39),IF(H1671&lt;'Заказ, cкидки и курсы валют'!$B$40,H1671*0.54*100/(100-'Заказ, cкидки и курсы валют'!$C$40),IF(H1671&lt;'Заказ, cкидки и курсы валют'!$B$41,H1671*0.54*100/(100-'Заказ, cкидки и курсы валют'!$C$41),IF(H1671&lt;'Заказ, cкидки и курсы валют'!$B$42,H1671*0.54*100/(100-'Заказ, cкидки и курсы валют'!$C$42),IF(H1671&lt;'Заказ, cкидки и курсы валют'!$B$43,H1671*0.54*100/(100-'Заказ, cкидки и курсы валют'!$C$43),H1671))))),2)</f>
        <v>655.25</v>
      </c>
    </row>
    <row r="1672" spans="1:10" ht="14.15" customHeight="1" thickBot="1">
      <c r="A1672" s="398" t="s">
        <v>3389</v>
      </c>
      <c r="B1672" s="399" t="s">
        <v>150</v>
      </c>
      <c r="C1672" s="2250">
        <v>1.7</v>
      </c>
      <c r="D1672" s="1555">
        <v>700</v>
      </c>
      <c r="E1672" s="1545">
        <f t="shared" si="187"/>
        <v>66.47999999999999</v>
      </c>
      <c r="F1672" s="471">
        <f t="shared" si="188"/>
        <v>66.48</v>
      </c>
      <c r="G1672" s="691">
        <f t="shared" si="189"/>
        <v>764.51428571428573</v>
      </c>
      <c r="H1672" s="659">
        <f>ROUND(IF('Заказ, cкидки и курсы валют'!$J$23*E1672/1000*D1672&lt;387,387,'Заказ, cкидки и курсы валют'!$J$23*E1672/1000*D1672)*(1-'Заказ, cкидки и курсы валют'!$I$12),2)</f>
        <v>535.16</v>
      </c>
      <c r="I1672" s="168"/>
      <c r="J1672" s="96">
        <f>ROUND(IF(H1672&lt;'Заказ, cкидки и курсы валют'!$B$39,H1672*0.54*100/(100-'Заказ, cкидки и курсы валют'!$C$39),IF(H1672&lt;'Заказ, cкидки и курсы валют'!$B$40,H1672*0.54*100/(100-'Заказ, cкидки и курсы валют'!$C$40),IF(H1672&lt;'Заказ, cкидки и курсы валют'!$B$41,H1672*0.54*100/(100-'Заказ, cкидки и курсы валют'!$C$41),IF(H1672&lt;'Заказ, cкидки и курсы валют'!$B$42,H1672*0.54*100/(100-'Заказ, cкидки и курсы валют'!$C$42),IF(H1672&lt;'Заказ, cкидки и курсы валют'!$B$43,H1672*0.54*100/(100-'Заказ, cкидки и курсы валют'!$C$43),H1672))))),2)</f>
        <v>642.19000000000005</v>
      </c>
    </row>
    <row r="1673" spans="1:10" ht="14.15" customHeight="1" thickBot="1">
      <c r="A1673" s="398" t="s">
        <v>3390</v>
      </c>
      <c r="B1673" s="399" t="s">
        <v>78</v>
      </c>
      <c r="C1673" s="2250">
        <v>1.99</v>
      </c>
      <c r="D1673" s="1555">
        <v>500</v>
      </c>
      <c r="E1673" s="1545">
        <f t="shared" si="187"/>
        <v>79.308000000000007</v>
      </c>
      <c r="F1673" s="471">
        <f t="shared" si="188"/>
        <v>79.31</v>
      </c>
      <c r="G1673" s="691">
        <f t="shared" si="189"/>
        <v>912.04</v>
      </c>
      <c r="H1673" s="659">
        <f>ROUND(IF('Заказ, cкидки и курсы валют'!$J$23*E1673/1000*D1673&lt;387,387,'Заказ, cкидки и курсы валют'!$J$23*E1673/1000*D1673)*(1-'Заказ, cкидки и курсы валют'!$I$12),2)</f>
        <v>456.02</v>
      </c>
      <c r="I1673" s="168"/>
      <c r="J1673" s="96">
        <f>ROUND(IF(H1673&lt;'Заказ, cкидки и курсы валют'!$B$39,H1673*0.54*100/(100-'Заказ, cкидки и курсы валют'!$C$39),IF(H1673&lt;'Заказ, cкидки и курсы валют'!$B$40,H1673*0.54*100/(100-'Заказ, cкидки и курсы валют'!$C$40),IF(H1673&lt;'Заказ, cкидки и курсы валют'!$B$41,H1673*0.54*100/(100-'Заказ, cкидки и курсы валют'!$C$41),IF(H1673&lt;'Заказ, cкидки и курсы валют'!$B$42,H1673*0.54*100/(100-'Заказ, cкидки и курсы валют'!$C$42),IF(H1673&lt;'Заказ, cкидки и курсы валют'!$B$43,H1673*0.54*100/(100-'Заказ, cкидки и курсы валют'!$C$43),H1673))))),2)</f>
        <v>547.22</v>
      </c>
    </row>
    <row r="1674" spans="1:10" ht="14.15" customHeight="1" thickBot="1">
      <c r="A1674" s="398" t="s">
        <v>3391</v>
      </c>
      <c r="B1674" s="399" t="s">
        <v>151</v>
      </c>
      <c r="C1674" s="2250">
        <v>2.04</v>
      </c>
      <c r="D1674" s="1555">
        <v>500</v>
      </c>
      <c r="E1674" s="1545">
        <f t="shared" si="187"/>
        <v>86.72399999999999</v>
      </c>
      <c r="F1674" s="471">
        <f t="shared" si="188"/>
        <v>86.72</v>
      </c>
      <c r="G1674" s="691">
        <f t="shared" si="189"/>
        <v>997.32</v>
      </c>
      <c r="H1674" s="659">
        <f>ROUND(IF('Заказ, cкидки и курсы валют'!$J$23*E1674/1000*D1674&lt;387,387,'Заказ, cкидки и курсы валют'!$J$23*E1674/1000*D1674)*(1-'Заказ, cкидки и курсы валют'!$I$12),2)</f>
        <v>498.66</v>
      </c>
      <c r="I1674" s="168"/>
      <c r="J1674" s="96">
        <f>ROUND(IF(H1674&lt;'Заказ, cкидки и курсы валют'!$B$39,H1674*0.54*100/(100-'Заказ, cкидки и курсы валют'!$C$39),IF(H1674&lt;'Заказ, cкидки и курсы валют'!$B$40,H1674*0.54*100/(100-'Заказ, cкидки и курсы валют'!$C$40),IF(H1674&lt;'Заказ, cкидки и курсы валют'!$B$41,H1674*0.54*100/(100-'Заказ, cкидки и курсы валют'!$C$41),IF(H1674&lt;'Заказ, cкидки и курсы валют'!$B$42,H1674*0.54*100/(100-'Заказ, cкидки и курсы валют'!$C$42),IF(H1674&lt;'Заказ, cкидки и курсы валют'!$B$43,H1674*0.54*100/(100-'Заказ, cкидки и курсы валют'!$C$43),H1674))))),2)</f>
        <v>598.39</v>
      </c>
    </row>
    <row r="1675" spans="1:10" ht="14.15" customHeight="1" thickBot="1">
      <c r="A1675" s="398" t="s">
        <v>3392</v>
      </c>
      <c r="B1675" s="399" t="s">
        <v>157</v>
      </c>
      <c r="C1675" s="2250">
        <v>2.52</v>
      </c>
      <c r="D1675" s="1555">
        <v>300</v>
      </c>
      <c r="E1675" s="1545">
        <f t="shared" si="187"/>
        <v>95.376000000000005</v>
      </c>
      <c r="F1675" s="471">
        <f t="shared" si="188"/>
        <v>95.38</v>
      </c>
      <c r="G1675" s="691">
        <f t="shared" si="189"/>
        <v>1290</v>
      </c>
      <c r="H1675" s="659">
        <f>ROUND(IF('Заказ, cкидки и курсы валют'!$J$23*E1675/1000*D1675&lt;387,387,'Заказ, cкидки и курсы валют'!$J$23*E1675/1000*D1675)*(1-'Заказ, cкидки и курсы валют'!$I$12),2)</f>
        <v>387</v>
      </c>
      <c r="I1675" s="168"/>
      <c r="J1675" s="96">
        <f>ROUND(IF(H1675&lt;'Заказ, cкидки и курсы валют'!$B$39,H1675*0.54*100/(100-'Заказ, cкидки и курсы валют'!$C$39),IF(H1675&lt;'Заказ, cкидки и курсы валют'!$B$40,H1675*0.54*100/(100-'Заказ, cкидки и курсы валют'!$C$40),IF(H1675&lt;'Заказ, cкидки и курсы валют'!$B$41,H1675*0.54*100/(100-'Заказ, cкидки и курсы валют'!$C$41),IF(H1675&lt;'Заказ, cкидки и курсы валют'!$B$42,H1675*0.54*100/(100-'Заказ, cкидки и курсы валют'!$C$42),IF(H1675&lt;'Заказ, cкидки и курсы валют'!$B$43,H1675*0.54*100/(100-'Заказ, cкидки и курсы валют'!$C$43),H1675))))),2)</f>
        <v>464.4</v>
      </c>
    </row>
    <row r="1676" spans="1:10" ht="14.15" customHeight="1" thickBot="1">
      <c r="A1676" s="398" t="s">
        <v>3393</v>
      </c>
      <c r="B1676" s="399" t="s">
        <v>158</v>
      </c>
      <c r="C1676" s="2250">
        <v>3.01</v>
      </c>
      <c r="D1676" s="1555">
        <v>250</v>
      </c>
      <c r="E1676" s="1545">
        <f t="shared" si="187"/>
        <v>118.91999999999999</v>
      </c>
      <c r="F1676" s="471">
        <f t="shared" si="188"/>
        <v>118.92</v>
      </c>
      <c r="G1676" s="691">
        <f t="shared" si="189"/>
        <v>1548</v>
      </c>
      <c r="H1676" s="659">
        <f>ROUND(IF('Заказ, cкидки и курсы валют'!$J$23*E1676/1000*D1676&lt;387,387,'Заказ, cкидки и курсы валют'!$J$23*E1676/1000*D1676)*(1-'Заказ, cкидки и курсы валют'!$I$12),2)</f>
        <v>387</v>
      </c>
      <c r="I1676" s="168"/>
      <c r="J1676" s="96">
        <f>ROUND(IF(H1676&lt;'Заказ, cкидки и курсы валют'!$B$39,H1676*0.54*100/(100-'Заказ, cкидки и курсы валют'!$C$39),IF(H1676&lt;'Заказ, cкидки и курсы валют'!$B$40,H1676*0.54*100/(100-'Заказ, cкидки и курсы валют'!$C$40),IF(H1676&lt;'Заказ, cкидки и курсы валют'!$B$41,H1676*0.54*100/(100-'Заказ, cкидки и курсы валют'!$C$41),IF(H1676&lt;'Заказ, cкидки и курсы валют'!$B$42,H1676*0.54*100/(100-'Заказ, cкидки и курсы валют'!$C$42),IF(H1676&lt;'Заказ, cкидки и курсы валют'!$B$43,H1676*0.54*100/(100-'Заказ, cкидки и курсы валют'!$C$43),H1676))))),2)</f>
        <v>464.4</v>
      </c>
    </row>
    <row r="1677" spans="1:10" ht="14.15" customHeight="1" thickBot="1">
      <c r="A1677" s="398" t="s">
        <v>3394</v>
      </c>
      <c r="B1677" s="399" t="s">
        <v>79</v>
      </c>
      <c r="C1677" s="2250">
        <v>1.1499999999999999</v>
      </c>
      <c r="D1677" s="1555">
        <v>2000</v>
      </c>
      <c r="E1677" s="1545">
        <f>E1591*1.2</f>
        <v>48.995999999999995</v>
      </c>
      <c r="F1677" s="471">
        <f t="shared" si="188"/>
        <v>49</v>
      </c>
      <c r="G1677" s="691">
        <f t="shared" si="189"/>
        <v>563.45500000000004</v>
      </c>
      <c r="H1677" s="659">
        <f>ROUND(IF('Заказ, cкидки и курсы валют'!$J$23*E1677/1000*D1677&lt;387,387,'Заказ, cкидки и курсы валют'!$J$23*E1677/1000*D1677)*(1-'Заказ, cкидки и курсы валют'!$I$12),2)</f>
        <v>1126.9100000000001</v>
      </c>
      <c r="I1677" s="168"/>
      <c r="J1677" s="96">
        <f>ROUND(IF(H1677&lt;'Заказ, cкидки и курсы валют'!$B$39,H1677*0.54*100/(100-'Заказ, cкидки и курсы валют'!$C$39),IF(H1677&lt;'Заказ, cкидки и курсы валют'!$B$40,H1677*0.54*100/(100-'Заказ, cкидки и курсы валют'!$C$40),IF(H1677&lt;'Заказ, cкидки и курсы валют'!$B$41,H1677*0.54*100/(100-'Заказ, cкидки и курсы валют'!$C$41),IF(H1677&lt;'Заказ, cкидки и курсы валют'!$B$42,H1677*0.54*100/(100-'Заказ, cкидки и курсы валют'!$C$42),IF(H1677&lt;'Заказ, cкидки и курсы валют'!$B$43,H1677*0.54*100/(100-'Заказ, cкидки и курсы валют'!$C$43),H1677))))),2)</f>
        <v>1126.9100000000001</v>
      </c>
    </row>
    <row r="1678" spans="1:10" ht="14.15" customHeight="1" thickBot="1">
      <c r="A1678" s="398" t="s">
        <v>3395</v>
      </c>
      <c r="B1678" s="399" t="s">
        <v>159</v>
      </c>
      <c r="C1678" s="2250">
        <v>1.31</v>
      </c>
      <c r="D1678" s="1555">
        <v>1000</v>
      </c>
      <c r="E1678" s="1545">
        <f t="shared" si="187"/>
        <v>53.724000000000004</v>
      </c>
      <c r="F1678" s="471">
        <f t="shared" si="188"/>
        <v>53.72</v>
      </c>
      <c r="G1678" s="691">
        <f t="shared" si="189"/>
        <v>617.83000000000004</v>
      </c>
      <c r="H1678" s="659">
        <f>ROUND(IF('Заказ, cкидки и курсы валют'!$J$23*E1678/1000*D1678&lt;387,387,'Заказ, cкидки и курсы валют'!$J$23*E1678/1000*D1678)*(1-'Заказ, cкидки и курсы валют'!$I$12),2)</f>
        <v>617.83000000000004</v>
      </c>
      <c r="I1678" s="168"/>
      <c r="J1678" s="96">
        <f>ROUND(IF(H1678&lt;'Заказ, cкидки и курсы валют'!$B$39,H1678*0.54*100/(100-'Заказ, cкидки и курсы валют'!$C$39),IF(H1678&lt;'Заказ, cкидки и курсы валют'!$B$40,H1678*0.54*100/(100-'Заказ, cкидки и курсы валют'!$C$40),IF(H1678&lt;'Заказ, cкидки и курсы валют'!$B$41,H1678*0.54*100/(100-'Заказ, cкидки и курсы валют'!$C$41),IF(H1678&lt;'Заказ, cкидки и курсы валют'!$B$42,H1678*0.54*100/(100-'Заказ, cкидки и курсы валют'!$C$42),IF(H1678&lt;'Заказ, cкидки и курсы валют'!$B$43,H1678*0.54*100/(100-'Заказ, cкидки и курсы валют'!$C$43),H1678))))),2)</f>
        <v>667.26</v>
      </c>
    </row>
    <row r="1679" spans="1:10" ht="14.15" customHeight="1" thickBot="1">
      <c r="A1679" s="398" t="s">
        <v>3396</v>
      </c>
      <c r="B1679" s="399" t="s">
        <v>160</v>
      </c>
      <c r="C1679" s="2250">
        <v>1.54</v>
      </c>
      <c r="D1679" s="1555">
        <v>1000</v>
      </c>
      <c r="E1679" s="1545">
        <f t="shared" si="187"/>
        <v>62.508000000000003</v>
      </c>
      <c r="F1679" s="471">
        <f t="shared" si="188"/>
        <v>62.51</v>
      </c>
      <c r="G1679" s="691">
        <f t="shared" si="189"/>
        <v>718.84</v>
      </c>
      <c r="H1679" s="659">
        <f>ROUND(IF('Заказ, cкидки и курсы валют'!$J$23*E1679/1000*D1679&lt;387,387,'Заказ, cкидки и курсы валют'!$J$23*E1679/1000*D1679)*(1-'Заказ, cкидки и курсы валют'!$I$12),2)</f>
        <v>718.84</v>
      </c>
      <c r="I1679" s="168"/>
      <c r="J1679" s="96">
        <f>ROUND(IF(H1679&lt;'Заказ, cкидки и курсы валют'!$B$39,H1679*0.54*100/(100-'Заказ, cкидки и курсы валют'!$C$39),IF(H1679&lt;'Заказ, cкидки и курсы валют'!$B$40,H1679*0.54*100/(100-'Заказ, cкидки и курсы валют'!$C$40),IF(H1679&lt;'Заказ, cкидки и курсы валют'!$B$41,H1679*0.54*100/(100-'Заказ, cкидки и курсы валют'!$C$41),IF(H1679&lt;'Заказ, cкидки и курсы валют'!$B$42,H1679*0.54*100/(100-'Заказ, cкидки и курсы валют'!$C$42),IF(H1679&lt;'Заказ, cкидки и курсы валют'!$B$43,H1679*0.54*100/(100-'Заказ, cкидки и курсы валют'!$C$43),H1679))))),2)</f>
        <v>776.35</v>
      </c>
    </row>
    <row r="1680" spans="1:10" ht="14.15" customHeight="1" thickBot="1">
      <c r="A1680" s="398" t="s">
        <v>3397</v>
      </c>
      <c r="B1680" s="399" t="s">
        <v>161</v>
      </c>
      <c r="C1680" s="2250">
        <v>1.8</v>
      </c>
      <c r="D1680" s="1555">
        <v>700</v>
      </c>
      <c r="E1680" s="1545">
        <f t="shared" si="187"/>
        <v>77.399999999999991</v>
      </c>
      <c r="F1680" s="471">
        <f t="shared" si="188"/>
        <v>77.400000000000006</v>
      </c>
      <c r="G1680" s="691">
        <f t="shared" si="189"/>
        <v>890.10000000000014</v>
      </c>
      <c r="H1680" s="659">
        <f>ROUND(IF('Заказ, cкидки и курсы валют'!$J$23*E1680/1000*D1680&lt;387,387,'Заказ, cкидки и курсы валют'!$J$23*E1680/1000*D1680)*(1-'Заказ, cкидки и курсы валют'!$I$12),2)</f>
        <v>623.07000000000005</v>
      </c>
      <c r="I1680" s="168"/>
      <c r="J1680" s="96">
        <f>ROUND(IF(H1680&lt;'Заказ, cкидки и курсы валют'!$B$39,H1680*0.54*100/(100-'Заказ, cкидки и курсы валют'!$C$39),IF(H1680&lt;'Заказ, cкидки и курсы валют'!$B$40,H1680*0.54*100/(100-'Заказ, cкидки и курсы валют'!$C$40),IF(H1680&lt;'Заказ, cкидки и курсы валют'!$B$41,H1680*0.54*100/(100-'Заказ, cкидки и курсы валют'!$C$41),IF(H1680&lt;'Заказ, cкидки и курсы валют'!$B$42,H1680*0.54*100/(100-'Заказ, cкидки и курсы валют'!$C$42),IF(H1680&lt;'Заказ, cкидки и курсы валют'!$B$43,H1680*0.54*100/(100-'Заказ, cкидки и курсы валют'!$C$43),H1680))))),2)</f>
        <v>672.92</v>
      </c>
    </row>
    <row r="1681" spans="1:10" ht="14.15" customHeight="1" thickBot="1">
      <c r="A1681" s="804" t="s">
        <v>3398</v>
      </c>
      <c r="B1681" s="399" t="s">
        <v>80</v>
      </c>
      <c r="C1681" s="2250">
        <v>1.95</v>
      </c>
      <c r="D1681" s="1555">
        <v>600</v>
      </c>
      <c r="E1681" s="1545">
        <f t="shared" si="187"/>
        <v>82.463999999999999</v>
      </c>
      <c r="F1681" s="471">
        <f t="shared" si="188"/>
        <v>82.46</v>
      </c>
      <c r="G1681" s="691">
        <f t="shared" si="189"/>
        <v>948.33333333333337</v>
      </c>
      <c r="H1681" s="659">
        <f>ROUND(IF('Заказ, cкидки и курсы валют'!$J$23*E1681/1000*D1681&lt;387,387,'Заказ, cкидки и курсы валют'!$J$23*E1681/1000*D1681)*(1-'Заказ, cкидки и курсы валют'!$I$12),2)</f>
        <v>569</v>
      </c>
      <c r="I1681" s="168"/>
      <c r="J1681" s="96">
        <f>ROUND(IF(H1681&lt;'Заказ, cкидки и курсы валют'!$B$39,H1681*0.54*100/(100-'Заказ, cкидки и курсы валют'!$C$39),IF(H1681&lt;'Заказ, cкидки и курсы валют'!$B$40,H1681*0.54*100/(100-'Заказ, cкидки и курсы валют'!$C$40),IF(H1681&lt;'Заказ, cкидки и курсы валют'!$B$41,H1681*0.54*100/(100-'Заказ, cкидки и курсы валют'!$C$41),IF(H1681&lt;'Заказ, cкидки и курсы валют'!$B$42,H1681*0.54*100/(100-'Заказ, cкидки и курсы валют'!$C$42),IF(H1681&lt;'Заказ, cкидки и курсы валют'!$B$43,H1681*0.54*100/(100-'Заказ, cкидки и курсы валют'!$C$43),H1681))))),2)</f>
        <v>614.52</v>
      </c>
    </row>
    <row r="1682" spans="1:10" ht="14.15" customHeight="1" thickBot="1">
      <c r="A1682" s="804" t="s">
        <v>3399</v>
      </c>
      <c r="B1682" s="399" t="s">
        <v>162</v>
      </c>
      <c r="C1682" s="2250">
        <v>2.4700000000000002</v>
      </c>
      <c r="D1682" s="1555">
        <v>500</v>
      </c>
      <c r="E1682" s="1545">
        <f t="shared" si="187"/>
        <v>93.983999999999995</v>
      </c>
      <c r="F1682" s="471">
        <f t="shared" si="188"/>
        <v>93.98</v>
      </c>
      <c r="G1682" s="691">
        <f t="shared" si="189"/>
        <v>1080.82</v>
      </c>
      <c r="H1682" s="659">
        <f>ROUND(IF('Заказ, cкидки и курсы валют'!$J$23*E1682/1000*D1682&lt;387,387,'Заказ, cкидки и курсы валют'!$J$23*E1682/1000*D1682)*(1-'Заказ, cкидки и курсы валют'!$I$12),2)</f>
        <v>540.41</v>
      </c>
      <c r="I1682" s="168"/>
      <c r="J1682" s="96">
        <f>ROUND(IF(H1682&lt;'Заказ, cкидки и курсы валют'!$B$39,H1682*0.54*100/(100-'Заказ, cкидки и курсы валют'!$C$39),IF(H1682&lt;'Заказ, cкидки и курсы валют'!$B$40,H1682*0.54*100/(100-'Заказ, cкидки и курсы валют'!$C$40),IF(H1682&lt;'Заказ, cкидки и курсы валют'!$B$41,H1682*0.54*100/(100-'Заказ, cкидки и курсы валют'!$C$41),IF(H1682&lt;'Заказ, cкидки и курсы валют'!$B$42,H1682*0.54*100/(100-'Заказ, cкидки и курсы валют'!$C$42),IF(H1682&lt;'Заказ, cкидки и курсы валют'!$B$43,H1682*0.54*100/(100-'Заказ, cкидки и курсы валют'!$C$43),H1682))))),2)</f>
        <v>648.49</v>
      </c>
    </row>
    <row r="1683" spans="1:10" ht="14.15" customHeight="1" thickBot="1">
      <c r="A1683" s="804" t="s">
        <v>3400</v>
      </c>
      <c r="B1683" s="399" t="s">
        <v>81</v>
      </c>
      <c r="C1683" s="2250">
        <v>2.73</v>
      </c>
      <c r="D1683" s="1555">
        <v>500</v>
      </c>
      <c r="E1683" s="1545">
        <f t="shared" si="187"/>
        <v>96.012</v>
      </c>
      <c r="F1683" s="471">
        <f t="shared" si="188"/>
        <v>96.01</v>
      </c>
      <c r="G1683" s="691">
        <f t="shared" si="189"/>
        <v>1104.1400000000001</v>
      </c>
      <c r="H1683" s="659">
        <f>ROUND(IF('Заказ, cкидки и курсы валют'!$J$23*E1683/1000*D1683&lt;387,387,'Заказ, cкидки и курсы валют'!$J$23*E1683/1000*D1683)*(1-'Заказ, cкидки и курсы валют'!$I$12),2)</f>
        <v>552.07000000000005</v>
      </c>
      <c r="I1683" s="168"/>
      <c r="J1683" s="96">
        <f>ROUND(IF(H1683&lt;'Заказ, cкидки и курсы валют'!$B$39,H1683*0.54*100/(100-'Заказ, cкидки и курсы валют'!$C$39),IF(H1683&lt;'Заказ, cкидки и курсы валют'!$B$40,H1683*0.54*100/(100-'Заказ, cкидки и курсы валют'!$C$40),IF(H1683&lt;'Заказ, cкидки и курсы валют'!$B$41,H1683*0.54*100/(100-'Заказ, cкидки и курсы валют'!$C$41),IF(H1683&lt;'Заказ, cкидки и курсы валют'!$B$42,H1683*0.54*100/(100-'Заказ, cкидки и курсы валют'!$C$42),IF(H1683&lt;'Заказ, cкидки и курсы валют'!$B$43,H1683*0.54*100/(100-'Заказ, cкидки и курсы валют'!$C$43),H1683))))),2)</f>
        <v>662.48</v>
      </c>
    </row>
    <row r="1684" spans="1:10" ht="14.15" customHeight="1" thickBot="1">
      <c r="A1684" s="804" t="s">
        <v>2744</v>
      </c>
      <c r="B1684" s="399" t="s">
        <v>163</v>
      </c>
      <c r="C1684" s="2250">
        <v>2.64</v>
      </c>
      <c r="D1684" s="1555">
        <v>400</v>
      </c>
      <c r="E1684" s="1545">
        <f t="shared" si="187"/>
        <v>110.48399999999999</v>
      </c>
      <c r="F1684" s="471">
        <f t="shared" si="188"/>
        <v>110.48</v>
      </c>
      <c r="G1684" s="691">
        <f t="shared" si="189"/>
        <v>1270.575</v>
      </c>
      <c r="H1684" s="659">
        <f>ROUND(IF('Заказ, cкидки и курсы валют'!$J$23*E1684/1000*D1684&lt;387,387,'Заказ, cкидки и курсы валют'!$J$23*E1684/1000*D1684)*(1-'Заказ, cкидки и курсы валют'!$I$12),2)</f>
        <v>508.23</v>
      </c>
      <c r="I1684" s="168"/>
      <c r="J1684" s="96">
        <f>ROUND(IF(H1684&lt;'Заказ, cкидки и курсы валют'!$B$39,H1684*0.54*100/(100-'Заказ, cкидки и курсы валют'!$C$39),IF(H1684&lt;'Заказ, cкидки и курсы валют'!$B$40,H1684*0.54*100/(100-'Заказ, cкидки и курсы валют'!$C$40),IF(H1684&lt;'Заказ, cкидки и курсы валют'!$B$41,H1684*0.54*100/(100-'Заказ, cкидки и курсы валют'!$C$41),IF(H1684&lt;'Заказ, cкидки и курсы валют'!$B$42,H1684*0.54*100/(100-'Заказ, cкидки и курсы валют'!$C$42),IF(H1684&lt;'Заказ, cкидки и курсы валют'!$B$43,H1684*0.54*100/(100-'Заказ, cкидки и курсы валют'!$C$43),H1684))))),2)</f>
        <v>609.88</v>
      </c>
    </row>
    <row r="1685" spans="1:10" ht="14.15" customHeight="1" thickBot="1">
      <c r="A1685" s="804" t="s">
        <v>2745</v>
      </c>
      <c r="B1685" s="399" t="s">
        <v>164</v>
      </c>
      <c r="C1685" s="2287">
        <v>3.08</v>
      </c>
      <c r="D1685" s="1555">
        <v>300</v>
      </c>
      <c r="E1685" s="1545">
        <f t="shared" si="187"/>
        <v>129.61199999999999</v>
      </c>
      <c r="F1685" s="471">
        <f t="shared" si="188"/>
        <v>129.61000000000001</v>
      </c>
      <c r="G1685" s="691">
        <f t="shared" si="189"/>
        <v>1490.5333333333335</v>
      </c>
      <c r="H1685" s="659">
        <f>ROUND(IF('Заказ, cкидки и курсы валют'!$J$23*E1685/1000*D1685&lt;387,387,'Заказ, cкидки и курсы валют'!$J$23*E1685/1000*D1685)*(1-'Заказ, cкидки и курсы валют'!$I$12),2)</f>
        <v>447.16</v>
      </c>
      <c r="I1685" s="168"/>
      <c r="J1685" s="96">
        <f>ROUND(IF(H1685&lt;'Заказ, cкидки и курсы валют'!$B$39,H1685*0.54*100/(100-'Заказ, cкидки и курсы валют'!$C$39),IF(H1685&lt;'Заказ, cкидки и курсы валют'!$B$40,H1685*0.54*100/(100-'Заказ, cкидки и курсы валют'!$C$40),IF(H1685&lt;'Заказ, cкидки и курсы валют'!$B$41,H1685*0.54*100/(100-'Заказ, cкидки и курсы валют'!$C$41),IF(H1685&lt;'Заказ, cкидки и курсы валют'!$B$42,H1685*0.54*100/(100-'Заказ, cкидки и курсы валют'!$C$42),IF(H1685&lt;'Заказ, cкидки и курсы валют'!$B$43,H1685*0.54*100/(100-'Заказ, cкидки и курсы валют'!$C$43),H1685))))),2)</f>
        <v>536.59</v>
      </c>
    </row>
    <row r="1686" spans="1:10" ht="14.15" customHeight="1" thickBot="1">
      <c r="A1686" s="804" t="s">
        <v>2746</v>
      </c>
      <c r="B1686" s="399" t="s">
        <v>165</v>
      </c>
      <c r="C1686" s="2287">
        <v>3.63</v>
      </c>
      <c r="D1686" s="1555">
        <v>150</v>
      </c>
      <c r="E1686" s="1545">
        <f t="shared" si="187"/>
        <v>149.68799999999999</v>
      </c>
      <c r="F1686" s="471">
        <f t="shared" si="188"/>
        <v>149.69</v>
      </c>
      <c r="G1686" s="691">
        <f t="shared" si="189"/>
        <v>2580</v>
      </c>
      <c r="H1686" s="659">
        <f>ROUND(IF('Заказ, cкидки и курсы валют'!$J$23*E1686/1000*D1686&lt;387,387,'Заказ, cкидки и курсы валют'!$J$23*E1686/1000*D1686)*(1-'Заказ, cкидки и курсы валют'!$I$12),2)</f>
        <v>387</v>
      </c>
      <c r="I1686" s="168"/>
      <c r="J1686" s="96">
        <f>ROUND(IF(H1686&lt;'Заказ, cкидки и курсы валют'!$B$39,H1686*0.54*100/(100-'Заказ, cкидки и курсы валют'!$C$39),IF(H1686&lt;'Заказ, cкидки и курсы валют'!$B$40,H1686*0.54*100/(100-'Заказ, cкидки и курсы валют'!$C$40),IF(H1686&lt;'Заказ, cкидки и курсы валют'!$B$41,H1686*0.54*100/(100-'Заказ, cкидки и курсы валют'!$C$41),IF(H1686&lt;'Заказ, cкидки и курсы валют'!$B$42,H1686*0.54*100/(100-'Заказ, cкидки и курсы валют'!$C$42),IF(H1686&lt;'Заказ, cкидки и курсы валют'!$B$43,H1686*0.54*100/(100-'Заказ, cкидки и курсы валют'!$C$43),H1686))))),2)</f>
        <v>464.4</v>
      </c>
    </row>
    <row r="1687" spans="1:10" ht="14.15" customHeight="1" thickBot="1">
      <c r="A1687" s="804" t="s">
        <v>2747</v>
      </c>
      <c r="B1687" s="399" t="s">
        <v>82</v>
      </c>
      <c r="C1687" s="2287">
        <v>4.1500000000000004</v>
      </c>
      <c r="D1687" s="1555">
        <v>200</v>
      </c>
      <c r="E1687" s="1545">
        <f t="shared" si="187"/>
        <v>181.09199999999998</v>
      </c>
      <c r="F1687" s="471">
        <f t="shared" si="188"/>
        <v>181.09</v>
      </c>
      <c r="G1687" s="691">
        <f t="shared" si="189"/>
        <v>2082.5499999999997</v>
      </c>
      <c r="H1687" s="659">
        <f>ROUND(IF('Заказ, cкидки и курсы валют'!$J$23*E1687/1000*D1687&lt;387,387,'Заказ, cкидки и курсы валют'!$J$23*E1687/1000*D1687)*(1-'Заказ, cкидки и курсы валют'!$I$12),2)</f>
        <v>416.51</v>
      </c>
      <c r="I1687" s="168"/>
      <c r="J1687" s="96">
        <f>ROUND(IF(H1687&lt;'Заказ, cкидки и курсы валют'!$B$39,H1687*0.54*100/(100-'Заказ, cкидки и курсы валют'!$C$39),IF(H1687&lt;'Заказ, cкидки и курсы валют'!$B$40,H1687*0.54*100/(100-'Заказ, cкидки и курсы валют'!$C$40),IF(H1687&lt;'Заказ, cкидки и курсы валют'!$B$41,H1687*0.54*100/(100-'Заказ, cкидки и курсы валют'!$C$41),IF(H1687&lt;'Заказ, cкидки и курсы валют'!$B$42,H1687*0.54*100/(100-'Заказ, cкидки и курсы валют'!$C$42),IF(H1687&lt;'Заказ, cкидки и курсы валют'!$B$43,H1687*0.54*100/(100-'Заказ, cкидки и курсы валют'!$C$43),H1687))))),2)</f>
        <v>499.81</v>
      </c>
    </row>
    <row r="1688" spans="1:10" ht="14.15" customHeight="1" thickBot="1">
      <c r="A1688" s="804" t="s">
        <v>3689</v>
      </c>
      <c r="B1688" s="1586" t="s">
        <v>3428</v>
      </c>
      <c r="C1688" s="2250">
        <v>1.51</v>
      </c>
      <c r="D1688" s="1555">
        <v>1000</v>
      </c>
      <c r="E1688" s="1545">
        <f>E1602*1.2</f>
        <v>60.42</v>
      </c>
      <c r="F1688" s="471">
        <f t="shared" si="188"/>
        <v>60.42</v>
      </c>
      <c r="G1688" s="691">
        <f t="shared" si="189"/>
        <v>694.83</v>
      </c>
      <c r="H1688" s="659">
        <f>ROUND(IF('Заказ, cкидки и курсы валют'!$J$23*E1688/1000*D1688&lt;387,387,'Заказ, cкидки и курсы валют'!$J$23*E1688/1000*D1688)*(1-'Заказ, cкидки и курсы валют'!$I$12),2)</f>
        <v>694.83</v>
      </c>
      <c r="I1688" s="168"/>
      <c r="J1688" s="96">
        <f>ROUND(IF(H1688&lt;'Заказ, cкидки и курсы валют'!$B$39,H1688*0.54*100/(100-'Заказ, cкидки и курсы валют'!$C$39),IF(H1688&lt;'Заказ, cкидки и курсы валют'!$B$40,H1688*0.54*100/(100-'Заказ, cкидки и курсы валют'!$C$40),IF(H1688&lt;'Заказ, cкидки и курсы валют'!$B$41,H1688*0.54*100/(100-'Заказ, cкидки и курсы валют'!$C$41),IF(H1688&lt;'Заказ, cкидки и курсы валют'!$B$42,H1688*0.54*100/(100-'Заказ, cкидки и курсы валют'!$C$42),IF(H1688&lt;'Заказ, cкидки и курсы валют'!$B$43,H1688*0.54*100/(100-'Заказ, cкидки и курсы валют'!$C$43),H1688))))),2)</f>
        <v>750.42</v>
      </c>
    </row>
    <row r="1689" spans="1:10" ht="14.15" customHeight="1" thickBot="1">
      <c r="A1689" s="804" t="s">
        <v>2748</v>
      </c>
      <c r="B1689" s="1586" t="s">
        <v>166</v>
      </c>
      <c r="C1689" s="2287">
        <v>1.72</v>
      </c>
      <c r="D1689" s="1555">
        <v>1000</v>
      </c>
      <c r="E1689" s="1545">
        <f t="shared" si="187"/>
        <v>65.063999999999993</v>
      </c>
      <c r="F1689" s="471">
        <f t="shared" si="188"/>
        <v>65.06</v>
      </c>
      <c r="G1689" s="691">
        <f t="shared" si="189"/>
        <v>748.24</v>
      </c>
      <c r="H1689" s="659">
        <f>ROUND(IF('Заказ, cкидки и курсы валют'!$J$23*E1689/1000*D1689&lt;387,387,'Заказ, cкидки и курсы валют'!$J$23*E1689/1000*D1689)*(1-'Заказ, cкидки и курсы валют'!$I$12),2)</f>
        <v>748.24</v>
      </c>
      <c r="I1689" s="168"/>
      <c r="J1689" s="96">
        <f>ROUND(IF(H1689&lt;'Заказ, cкидки и курсы валют'!$B$39,H1689*0.54*100/(100-'Заказ, cкидки и курсы валют'!$C$39),IF(H1689&lt;'Заказ, cкидки и курсы валют'!$B$40,H1689*0.54*100/(100-'Заказ, cкидки и курсы валют'!$C$40),IF(H1689&lt;'Заказ, cкидки и курсы валют'!$B$41,H1689*0.54*100/(100-'Заказ, cкидки и курсы валют'!$C$41),IF(H1689&lt;'Заказ, cкидки и курсы валют'!$B$42,H1689*0.54*100/(100-'Заказ, cкидки и курсы валют'!$C$42),IF(H1689&lt;'Заказ, cкидки и курсы валют'!$B$43,H1689*0.54*100/(100-'Заказ, cкидки и курсы валют'!$C$43),H1689))))),2)</f>
        <v>808.1</v>
      </c>
    </row>
    <row r="1690" spans="1:10" ht="14.15" customHeight="1" thickBot="1">
      <c r="A1690" s="804" t="s">
        <v>2749</v>
      </c>
      <c r="B1690" s="1586" t="s">
        <v>167</v>
      </c>
      <c r="C1690" s="2287">
        <v>1.97</v>
      </c>
      <c r="D1690" s="1555">
        <v>1000</v>
      </c>
      <c r="E1690" s="1545">
        <f t="shared" si="187"/>
        <v>79.523999999999987</v>
      </c>
      <c r="F1690" s="471">
        <f t="shared" si="188"/>
        <v>79.52</v>
      </c>
      <c r="G1690" s="691">
        <f t="shared" si="189"/>
        <v>914.53</v>
      </c>
      <c r="H1690" s="659">
        <f>ROUND(IF('Заказ, cкидки и курсы валют'!$J$23*E1690/1000*D1690&lt;387,387,'Заказ, cкидки и курсы валют'!$J$23*E1690/1000*D1690)*(1-'Заказ, cкидки и курсы валют'!$I$12),2)</f>
        <v>914.53</v>
      </c>
      <c r="I1690" s="168"/>
      <c r="J1690" s="96">
        <f>ROUND(IF(H1690&lt;'Заказ, cкидки и курсы валют'!$B$39,H1690*0.54*100/(100-'Заказ, cкидки и курсы валют'!$C$39),IF(H1690&lt;'Заказ, cкидки и курсы валют'!$B$40,H1690*0.54*100/(100-'Заказ, cкидки и курсы валют'!$C$40),IF(H1690&lt;'Заказ, cкидки и курсы валют'!$B$41,H1690*0.54*100/(100-'Заказ, cкидки и курсы валют'!$C$41),IF(H1690&lt;'Заказ, cкидки и курсы валют'!$B$42,H1690*0.54*100/(100-'Заказ, cкидки и курсы валют'!$C$42),IF(H1690&lt;'Заказ, cкидки и курсы валют'!$B$43,H1690*0.54*100/(100-'Заказ, cкидки и курсы валют'!$C$43),H1690))))),2)</f>
        <v>987.69</v>
      </c>
    </row>
    <row r="1691" spans="1:10" ht="14.15" customHeight="1" thickBot="1">
      <c r="A1691" s="804" t="s">
        <v>2750</v>
      </c>
      <c r="B1691" s="1586" t="s">
        <v>168</v>
      </c>
      <c r="C1691" s="2287">
        <v>2.2799999999999998</v>
      </c>
      <c r="D1691" s="1555">
        <v>800</v>
      </c>
      <c r="E1691" s="1545">
        <f t="shared" si="187"/>
        <v>94.86</v>
      </c>
      <c r="F1691" s="471">
        <f t="shared" si="188"/>
        <v>94.86</v>
      </c>
      <c r="G1691" s="691">
        <f t="shared" si="189"/>
        <v>1090.8875</v>
      </c>
      <c r="H1691" s="659">
        <f>ROUND(IF('Заказ, cкидки и курсы валют'!$J$23*E1691/1000*D1691&lt;387,387,'Заказ, cкидки и курсы валют'!$J$23*E1691/1000*D1691)*(1-'Заказ, cкидки и курсы валют'!$I$12),2)</f>
        <v>872.71</v>
      </c>
      <c r="I1691" s="168"/>
      <c r="J1691" s="96">
        <f>ROUND(IF(H1691&lt;'Заказ, cкидки и курсы валют'!$B$39,H1691*0.54*100/(100-'Заказ, cкидки и курсы валют'!$C$39),IF(H1691&lt;'Заказ, cкидки и курсы валют'!$B$40,H1691*0.54*100/(100-'Заказ, cкидки и курсы валют'!$C$40),IF(H1691&lt;'Заказ, cкидки и курсы валют'!$B$41,H1691*0.54*100/(100-'Заказ, cкидки и курсы валют'!$C$41),IF(H1691&lt;'Заказ, cкидки и курсы валют'!$B$42,H1691*0.54*100/(100-'Заказ, cкидки и курсы валют'!$C$42),IF(H1691&lt;'Заказ, cкидки и курсы валют'!$B$43,H1691*0.54*100/(100-'Заказ, cкидки и курсы валют'!$C$43),H1691))))),2)</f>
        <v>942.53</v>
      </c>
    </row>
    <row r="1692" spans="1:10" ht="14.15" customHeight="1" thickBot="1">
      <c r="A1692" s="804" t="s">
        <v>2751</v>
      </c>
      <c r="B1692" s="1586" t="s">
        <v>604</v>
      </c>
      <c r="C1692" s="2287">
        <v>2.56</v>
      </c>
      <c r="D1692" s="1555">
        <v>600</v>
      </c>
      <c r="E1692" s="1545">
        <f t="shared" si="187"/>
        <v>101.592</v>
      </c>
      <c r="F1692" s="471">
        <f t="shared" si="188"/>
        <v>101.59</v>
      </c>
      <c r="G1692" s="691">
        <f t="shared" si="189"/>
        <v>1168.3000000000002</v>
      </c>
      <c r="H1692" s="659">
        <f>ROUND(IF('Заказ, cкидки и курсы валют'!$J$23*E1692/1000*D1692&lt;387,387,'Заказ, cкидки и курсы валют'!$J$23*E1692/1000*D1692)*(1-'Заказ, cкидки и курсы валют'!$I$12),2)</f>
        <v>700.98</v>
      </c>
      <c r="I1692" s="168"/>
      <c r="J1692" s="96">
        <f>ROUND(IF(H1692&lt;'Заказ, cкидки и курсы валют'!$B$39,H1692*0.54*100/(100-'Заказ, cкидки и курсы валют'!$C$39),IF(H1692&lt;'Заказ, cкидки и курсы валют'!$B$40,H1692*0.54*100/(100-'Заказ, cкидки и курсы валют'!$C$40),IF(H1692&lt;'Заказ, cкидки и курсы валют'!$B$41,H1692*0.54*100/(100-'Заказ, cкидки и курсы валют'!$C$41),IF(H1692&lt;'Заказ, cкидки и курсы валют'!$B$42,H1692*0.54*100/(100-'Заказ, cкидки и курсы валют'!$C$42),IF(H1692&lt;'Заказ, cкидки и курсы валют'!$B$43,H1692*0.54*100/(100-'Заказ, cкидки и курсы валют'!$C$43),H1692))))),2)</f>
        <v>757.06</v>
      </c>
    </row>
    <row r="1693" spans="1:10" ht="14.15" customHeight="1" thickBot="1">
      <c r="A1693" s="804" t="s">
        <v>2752</v>
      </c>
      <c r="B1693" s="1586" t="s">
        <v>169</v>
      </c>
      <c r="C1693" s="2287">
        <v>3.01</v>
      </c>
      <c r="D1693" s="1555">
        <v>500</v>
      </c>
      <c r="E1693" s="1545">
        <f t="shared" si="187"/>
        <v>121.16399999999999</v>
      </c>
      <c r="F1693" s="471">
        <f t="shared" si="188"/>
        <v>121.16</v>
      </c>
      <c r="G1693" s="691">
        <f t="shared" si="189"/>
        <v>1393.38</v>
      </c>
      <c r="H1693" s="659">
        <f>ROUND(IF('Заказ, cкидки и курсы валют'!$J$23*E1693/1000*D1693&lt;387,387,'Заказ, cкидки и курсы валют'!$J$23*E1693/1000*D1693)*(1-'Заказ, cкидки и курсы валют'!$I$12),2)</f>
        <v>696.69</v>
      </c>
      <c r="I1693" s="168"/>
      <c r="J1693" s="96">
        <f>ROUND(IF(H1693&lt;'Заказ, cкидки и курсы валют'!$B$39,H1693*0.54*100/(100-'Заказ, cкидки и курсы валют'!$C$39),IF(H1693&lt;'Заказ, cкидки и курсы валют'!$B$40,H1693*0.54*100/(100-'Заказ, cкидки и курсы валют'!$C$40),IF(H1693&lt;'Заказ, cкидки и курсы валют'!$B$41,H1693*0.54*100/(100-'Заказ, cкидки и курсы валют'!$C$41),IF(H1693&lt;'Заказ, cкидки и курсы валют'!$B$42,H1693*0.54*100/(100-'Заказ, cкидки и курсы валют'!$C$42),IF(H1693&lt;'Заказ, cкидки и курсы валют'!$B$43,H1693*0.54*100/(100-'Заказ, cкидки и курсы валют'!$C$43),H1693))))),2)</f>
        <v>752.43</v>
      </c>
    </row>
    <row r="1694" spans="1:10" ht="14.15" customHeight="1" thickBot="1">
      <c r="A1694" s="804" t="s">
        <v>2753</v>
      </c>
      <c r="B1694" s="1586" t="s">
        <v>605</v>
      </c>
      <c r="C1694" s="2287">
        <v>2.96</v>
      </c>
      <c r="D1694" s="1555">
        <v>400</v>
      </c>
      <c r="E1694" s="1545">
        <f t="shared" si="187"/>
        <v>122.58</v>
      </c>
      <c r="F1694" s="471">
        <f t="shared" si="188"/>
        <v>122.58</v>
      </c>
      <c r="G1694" s="691">
        <f t="shared" si="189"/>
        <v>1409.675</v>
      </c>
      <c r="H1694" s="659">
        <f>ROUND(IF('Заказ, cкидки и курсы валют'!$J$23*E1694/1000*D1694&lt;387,387,'Заказ, cкидки и курсы валют'!$J$23*E1694/1000*D1694)*(1-'Заказ, cкидки и курсы валют'!$I$12),2)</f>
        <v>563.87</v>
      </c>
      <c r="I1694" s="168"/>
      <c r="J1694" s="96">
        <f>ROUND(IF(H1694&lt;'Заказ, cкидки и курсы валют'!$B$39,H1694*0.54*100/(100-'Заказ, cкидки и курсы валют'!$C$39),IF(H1694&lt;'Заказ, cкидки и курсы валют'!$B$40,H1694*0.54*100/(100-'Заказ, cкидки и курсы валют'!$C$40),IF(H1694&lt;'Заказ, cкидки и курсы валют'!$B$41,H1694*0.54*100/(100-'Заказ, cкидки и курсы валют'!$C$41),IF(H1694&lt;'Заказ, cкидки и курсы валют'!$B$42,H1694*0.54*100/(100-'Заказ, cкидки и курсы валют'!$C$42),IF(H1694&lt;'Заказ, cкидки и курсы валют'!$B$43,H1694*0.54*100/(100-'Заказ, cкидки и курсы валют'!$C$43),H1694))))),2)</f>
        <v>608.98</v>
      </c>
    </row>
    <row r="1695" spans="1:10" ht="14.15" customHeight="1" thickBot="1">
      <c r="A1695" s="804" t="s">
        <v>2754</v>
      </c>
      <c r="B1695" s="1586" t="s">
        <v>170</v>
      </c>
      <c r="C1695" s="2287">
        <v>3.4</v>
      </c>
      <c r="D1695" s="1555">
        <v>300</v>
      </c>
      <c r="E1695" s="1545">
        <f t="shared" si="187"/>
        <v>137.41200000000001</v>
      </c>
      <c r="F1695" s="471">
        <f t="shared" si="188"/>
        <v>137.41</v>
      </c>
      <c r="G1695" s="691">
        <f t="shared" si="189"/>
        <v>1580.2333333333333</v>
      </c>
      <c r="H1695" s="659">
        <f>ROUND(IF('Заказ, cкидки и курсы валют'!$J$23*E1695/1000*D1695&lt;387,387,'Заказ, cкидки и курсы валют'!$J$23*E1695/1000*D1695)*(1-'Заказ, cкидки и курсы валют'!$I$12),2)</f>
        <v>474.07</v>
      </c>
      <c r="I1695" s="168"/>
      <c r="J1695" s="96">
        <f>ROUND(IF(H1695&lt;'Заказ, cкидки и курсы валют'!$B$39,H1695*0.54*100/(100-'Заказ, cкидки и курсы валют'!$C$39),IF(H1695&lt;'Заказ, cкидки и курсы валют'!$B$40,H1695*0.54*100/(100-'Заказ, cкидки и курсы валют'!$C$40),IF(H1695&lt;'Заказ, cкидки и курсы валют'!$B$41,H1695*0.54*100/(100-'Заказ, cкидки и курсы валют'!$C$41),IF(H1695&lt;'Заказ, cкидки и курсы валют'!$B$42,H1695*0.54*100/(100-'Заказ, cкидки и курсы валют'!$C$42),IF(H1695&lt;'Заказ, cкидки и курсы валют'!$B$43,H1695*0.54*100/(100-'Заказ, cкидки и курсы валют'!$C$43),H1695))))),2)</f>
        <v>568.88</v>
      </c>
    </row>
    <row r="1696" spans="1:10" ht="14.15" customHeight="1" thickBot="1">
      <c r="A1696" s="804" t="s">
        <v>2755</v>
      </c>
      <c r="B1696" s="1586" t="s">
        <v>171</v>
      </c>
      <c r="C1696" s="2250">
        <v>4</v>
      </c>
      <c r="D1696" s="1555">
        <v>250</v>
      </c>
      <c r="E1696" s="1545">
        <f t="shared" si="187"/>
        <v>168.91199999999998</v>
      </c>
      <c r="F1696" s="471">
        <f t="shared" si="188"/>
        <v>168.91</v>
      </c>
      <c r="G1696" s="691">
        <f t="shared" si="189"/>
        <v>1942.48</v>
      </c>
      <c r="H1696" s="659">
        <f>ROUND(IF('Заказ, cкидки и курсы валют'!$J$23*E1696/1000*D1696&lt;387,387,'Заказ, cкидки и курсы валют'!$J$23*E1696/1000*D1696)*(1-'Заказ, cкидки и курсы валют'!$I$12),2)</f>
        <v>485.62</v>
      </c>
      <c r="I1696" s="168"/>
      <c r="J1696" s="96">
        <f>ROUND(IF(H1696&lt;'Заказ, cкидки и курсы валют'!$B$39,H1696*0.54*100/(100-'Заказ, cкидки и курсы валют'!$C$39),IF(H1696&lt;'Заказ, cкидки и курсы валют'!$B$40,H1696*0.54*100/(100-'Заказ, cкидки и курсы валют'!$C$40),IF(H1696&lt;'Заказ, cкидки и курсы валют'!$B$41,H1696*0.54*100/(100-'Заказ, cкидки и курсы валют'!$C$41),IF(H1696&lt;'Заказ, cкидки и курсы валют'!$B$42,H1696*0.54*100/(100-'Заказ, cкидки и курсы валют'!$C$42),IF(H1696&lt;'Заказ, cкидки и курсы валют'!$B$43,H1696*0.54*100/(100-'Заказ, cкидки и курсы валют'!$C$43),H1696))))),2)</f>
        <v>582.74</v>
      </c>
    </row>
    <row r="1697" spans="1:10" ht="14.15" customHeight="1" thickBot="1">
      <c r="A1697" s="804" t="s">
        <v>2756</v>
      </c>
      <c r="B1697" s="1586" t="s">
        <v>172</v>
      </c>
      <c r="C1697" s="2287">
        <v>4.8600000000000003</v>
      </c>
      <c r="D1697" s="1555">
        <v>200</v>
      </c>
      <c r="E1697" s="1545">
        <f t="shared" si="187"/>
        <v>193.08</v>
      </c>
      <c r="F1697" s="471">
        <f t="shared" si="188"/>
        <v>193.08</v>
      </c>
      <c r="G1697" s="691">
        <f t="shared" si="189"/>
        <v>2220.3999999999996</v>
      </c>
      <c r="H1697" s="659">
        <f>ROUND(IF('Заказ, cкидки и курсы валют'!$J$23*E1697/1000*D1697&lt;387,387,'Заказ, cкидки и курсы валют'!$J$23*E1697/1000*D1697)*(1-'Заказ, cкидки и курсы валют'!$I$12),2)</f>
        <v>444.08</v>
      </c>
      <c r="I1697" s="168"/>
      <c r="J1697" s="96">
        <f>ROUND(IF(H1697&lt;'Заказ, cкидки и курсы валют'!$B$39,H1697*0.54*100/(100-'Заказ, cкидки и курсы валют'!$C$39),IF(H1697&lt;'Заказ, cкидки и курсы валют'!$B$40,H1697*0.54*100/(100-'Заказ, cкидки и курсы валют'!$C$40),IF(H1697&lt;'Заказ, cкидки и курсы валют'!$B$41,H1697*0.54*100/(100-'Заказ, cкидки и курсы валют'!$C$41),IF(H1697&lt;'Заказ, cкидки и курсы валют'!$B$42,H1697*0.54*100/(100-'Заказ, cкидки и курсы валют'!$C$42),IF(H1697&lt;'Заказ, cкидки и курсы валют'!$B$43,H1697*0.54*100/(100-'Заказ, cкидки и курсы валют'!$C$43),H1697))))),2)</f>
        <v>532.9</v>
      </c>
    </row>
    <row r="1698" spans="1:10" ht="14.15" customHeight="1" thickBot="1">
      <c r="A1698" s="398" t="s">
        <v>2757</v>
      </c>
      <c r="B1698" s="1586" t="s">
        <v>173</v>
      </c>
      <c r="C1698" s="2287">
        <v>5.16</v>
      </c>
      <c r="D1698" s="1555">
        <v>150</v>
      </c>
      <c r="E1698" s="1545">
        <f t="shared" si="187"/>
        <v>201.61199999999999</v>
      </c>
      <c r="F1698" s="471">
        <f t="shared" si="188"/>
        <v>201.61</v>
      </c>
      <c r="G1698" s="691">
        <f t="shared" si="189"/>
        <v>2580</v>
      </c>
      <c r="H1698" s="659">
        <f>ROUND(IF('Заказ, cкидки и курсы валют'!$J$23*E1698/1000*D1698&lt;387,387,'Заказ, cкидки и курсы валют'!$J$23*E1698/1000*D1698)*(1-'Заказ, cкидки и курсы валют'!$I$12),2)</f>
        <v>387</v>
      </c>
      <c r="I1698" s="168"/>
      <c r="J1698" s="96">
        <f>ROUND(IF(H1698&lt;'Заказ, cкидки и курсы валют'!$B$39,H1698*0.54*100/(100-'Заказ, cкидки и курсы валют'!$C$39),IF(H1698&lt;'Заказ, cкидки и курсы валют'!$B$40,H1698*0.54*100/(100-'Заказ, cкидки и курсы валют'!$C$40),IF(H1698&lt;'Заказ, cкидки и курсы валют'!$B$41,H1698*0.54*100/(100-'Заказ, cкидки и курсы валют'!$C$41),IF(H1698&lt;'Заказ, cкидки и курсы валют'!$B$42,H1698*0.54*100/(100-'Заказ, cкидки и курсы валют'!$C$42),IF(H1698&lt;'Заказ, cкидки и курсы валют'!$B$43,H1698*0.54*100/(100-'Заказ, cкидки и курсы валют'!$C$43),H1698))))),2)</f>
        <v>464.4</v>
      </c>
    </row>
    <row r="1699" spans="1:10" ht="14.15" customHeight="1" thickBot="1">
      <c r="A1699" s="398" t="s">
        <v>2758</v>
      </c>
      <c r="B1699" s="1586" t="s">
        <v>174</v>
      </c>
      <c r="C1699" s="2287">
        <v>5.62</v>
      </c>
      <c r="D1699" s="1555">
        <v>100</v>
      </c>
      <c r="E1699" s="1545">
        <f t="shared" si="187"/>
        <v>243.096</v>
      </c>
      <c r="F1699" s="471">
        <f t="shared" si="188"/>
        <v>243.1</v>
      </c>
      <c r="G1699" s="691">
        <f t="shared" si="189"/>
        <v>3870</v>
      </c>
      <c r="H1699" s="659">
        <f>ROUND(IF('Заказ, cкидки и курсы валют'!$J$23*E1699/1000*D1699&lt;387,387,'Заказ, cкидки и курсы валют'!$J$23*E1699/1000*D1699)*(1-'Заказ, cкидки и курсы валют'!$I$12),2)</f>
        <v>387</v>
      </c>
      <c r="I1699" s="168"/>
      <c r="J1699" s="96">
        <f>ROUND(IF(H1699&lt;'Заказ, cкидки и курсы валют'!$B$39,H1699*0.54*100/(100-'Заказ, cкидки и курсы валют'!$C$39),IF(H1699&lt;'Заказ, cкидки и курсы валют'!$B$40,H1699*0.54*100/(100-'Заказ, cкидки и курсы валют'!$C$40),IF(H1699&lt;'Заказ, cкидки и курсы валют'!$B$41,H1699*0.54*100/(100-'Заказ, cкидки и курсы валют'!$C$41),IF(H1699&lt;'Заказ, cкидки и курсы валют'!$B$42,H1699*0.54*100/(100-'Заказ, cкидки и курсы валют'!$C$42),IF(H1699&lt;'Заказ, cкидки и курсы валют'!$B$43,H1699*0.54*100/(100-'Заказ, cкидки и курсы валют'!$C$43),H1699))))),2)</f>
        <v>464.4</v>
      </c>
    </row>
    <row r="1700" spans="1:10" ht="14.15" customHeight="1" thickBot="1">
      <c r="A1700" s="398" t="s">
        <v>2759</v>
      </c>
      <c r="B1700" s="1586" t="s">
        <v>175</v>
      </c>
      <c r="C1700" s="2287">
        <v>6.82</v>
      </c>
      <c r="D1700" s="1555">
        <v>100</v>
      </c>
      <c r="E1700" s="1545">
        <f t="shared" si="187"/>
        <v>272.78399999999999</v>
      </c>
      <c r="F1700" s="471">
        <f t="shared" si="188"/>
        <v>272.77999999999997</v>
      </c>
      <c r="G1700" s="691">
        <f t="shared" si="189"/>
        <v>3870</v>
      </c>
      <c r="H1700" s="659">
        <f>ROUND(IF('Заказ, cкидки и курсы валют'!$J$23*E1700/1000*D1700&lt;387,387,'Заказ, cкидки и курсы валют'!$J$23*E1700/1000*D1700)*(1-'Заказ, cкидки и курсы валют'!$I$12),2)</f>
        <v>387</v>
      </c>
      <c r="I1700" s="168"/>
      <c r="J1700" s="96">
        <f>ROUND(IF(H1700&lt;'Заказ, cкидки и курсы валют'!$B$39,H1700*0.54*100/(100-'Заказ, cкидки и курсы валют'!$C$39),IF(H1700&lt;'Заказ, cкидки и курсы валют'!$B$40,H1700*0.54*100/(100-'Заказ, cкидки и курсы валют'!$C$40),IF(H1700&lt;'Заказ, cкидки и курсы валют'!$B$41,H1700*0.54*100/(100-'Заказ, cкидки и курсы валют'!$C$41),IF(H1700&lt;'Заказ, cкидки и курсы валют'!$B$42,H1700*0.54*100/(100-'Заказ, cкидки и курсы валют'!$C$42),IF(H1700&lt;'Заказ, cкидки и курсы валют'!$B$43,H1700*0.54*100/(100-'Заказ, cкидки и курсы валют'!$C$43),H1700))))),2)</f>
        <v>464.4</v>
      </c>
    </row>
    <row r="1701" spans="1:10" ht="14.15" customHeight="1" thickBot="1">
      <c r="A1701" s="398" t="s">
        <v>2760</v>
      </c>
      <c r="B1701" s="1586" t="s">
        <v>176</v>
      </c>
      <c r="C1701" s="2287">
        <v>8.4700000000000006</v>
      </c>
      <c r="D1701" s="40">
        <v>100</v>
      </c>
      <c r="E1701" s="1545">
        <f>E1615*1.2</f>
        <v>311.95199999999994</v>
      </c>
      <c r="F1701" s="471">
        <f t="shared" si="188"/>
        <v>311.95</v>
      </c>
      <c r="G1701" s="691">
        <f t="shared" si="189"/>
        <v>3870</v>
      </c>
      <c r="H1701" s="659">
        <f>ROUND(IF('Заказ, cкидки и курсы валют'!$J$23*E1701/1000*D1701&lt;387,387,'Заказ, cкидки и курсы валют'!$J$23*E1701/1000*D1701)*(1-'Заказ, cкидки и курсы валют'!$I$12),2)</f>
        <v>387</v>
      </c>
      <c r="I1701" s="168"/>
      <c r="J1701" s="96">
        <f>ROUND(IF(H1701&lt;'Заказ, cкидки и курсы валют'!$B$39,H1701*0.54*100/(100-'Заказ, cкидки и курсы валют'!$C$39),IF(H1701&lt;'Заказ, cкидки и курсы валют'!$B$40,H1701*0.54*100/(100-'Заказ, cкидки и курсы валют'!$C$40),IF(H1701&lt;'Заказ, cкидки и курсы валют'!$B$41,H1701*0.54*100/(100-'Заказ, cкидки и курсы валют'!$C$41),IF(H1701&lt;'Заказ, cкидки и курсы валют'!$B$42,H1701*0.54*100/(100-'Заказ, cкидки и курсы валют'!$C$42),IF(H1701&lt;'Заказ, cкидки и курсы валют'!$B$43,H1701*0.54*100/(100-'Заказ, cкидки и курсы валют'!$C$43),H1701))))),2)</f>
        <v>464.4</v>
      </c>
    </row>
    <row r="1702" spans="1:10" ht="14.15" customHeight="1" thickBot="1">
      <c r="A1702" s="493" t="s">
        <v>4981</v>
      </c>
      <c r="B1702" s="399" t="s">
        <v>188</v>
      </c>
      <c r="C1702" s="2250">
        <v>3.72</v>
      </c>
      <c r="D1702" s="1555">
        <v>400</v>
      </c>
      <c r="E1702" s="1545">
        <f t="shared" si="187"/>
        <v>134.11199999999999</v>
      </c>
      <c r="F1702" s="471">
        <f t="shared" si="188"/>
        <v>134.11000000000001</v>
      </c>
      <c r="G1702" s="691">
        <f t="shared" si="189"/>
        <v>1542.3</v>
      </c>
      <c r="H1702" s="659">
        <f>ROUND(IF('Заказ, cкидки и курсы валют'!$J$23*E1702/1000*D1702&lt;387,387,'Заказ, cкидки и курсы валют'!$J$23*E1702/1000*D1702)*(1-'Заказ, cкидки и курсы валют'!$I$12),2)</f>
        <v>616.91999999999996</v>
      </c>
      <c r="I1702" s="168"/>
      <c r="J1702" s="96">
        <f>ROUND(IF(H1702&lt;'Заказ, cкидки и курсы валют'!$B$39,H1702*0.54*100/(100-'Заказ, cкидки и курсы валют'!$C$39),IF(H1702&lt;'Заказ, cкидки и курсы валют'!$B$40,H1702*0.54*100/(100-'Заказ, cкидки и курсы валют'!$C$40),IF(H1702&lt;'Заказ, cкидки и курсы валют'!$B$41,H1702*0.54*100/(100-'Заказ, cкидки и курсы валют'!$C$41),IF(H1702&lt;'Заказ, cкидки и курсы валют'!$B$42,H1702*0.54*100/(100-'Заказ, cкидки и курсы валют'!$C$42),IF(H1702&lt;'Заказ, cкидки и курсы валют'!$B$43,H1702*0.54*100/(100-'Заказ, cкидки и курсы валют'!$C$43),H1702))))),2)</f>
        <v>666.27</v>
      </c>
    </row>
    <row r="1703" spans="1:10" ht="14.15" customHeight="1" thickBot="1">
      <c r="A1703" s="493" t="s">
        <v>2761</v>
      </c>
      <c r="B1703" s="399" t="s">
        <v>177</v>
      </c>
      <c r="C1703" s="2287">
        <v>4.2699999999999996</v>
      </c>
      <c r="D1703" s="1555">
        <v>300</v>
      </c>
      <c r="E1703" s="1545">
        <f t="shared" si="187"/>
        <v>164.02799999999999</v>
      </c>
      <c r="F1703" s="471">
        <f t="shared" si="188"/>
        <v>164.03</v>
      </c>
      <c r="G1703" s="691">
        <f t="shared" si="189"/>
        <v>1886.3333333333333</v>
      </c>
      <c r="H1703" s="659">
        <f>ROUND(IF('Заказ, cкидки и курсы валют'!$J$23*E1703/1000*D1703&lt;387,387,'Заказ, cкидки и курсы валют'!$J$23*E1703/1000*D1703)*(1-'Заказ, cкидки и курсы валют'!$I$12),2)</f>
        <v>565.9</v>
      </c>
      <c r="I1703" s="168"/>
      <c r="J1703" s="96">
        <f>ROUND(IF(H1703&lt;'Заказ, cкидки и курсы валют'!$B$39,H1703*0.54*100/(100-'Заказ, cкидки и курсы валют'!$C$39),IF(H1703&lt;'Заказ, cкидки и курсы валют'!$B$40,H1703*0.54*100/(100-'Заказ, cкидки и курсы валют'!$C$40),IF(H1703&lt;'Заказ, cкидки и курсы валют'!$B$41,H1703*0.54*100/(100-'Заказ, cкидки и курсы валют'!$C$41),IF(H1703&lt;'Заказ, cкидки и курсы валют'!$B$42,H1703*0.54*100/(100-'Заказ, cкидки и курсы валют'!$C$42),IF(H1703&lt;'Заказ, cкидки и курсы валют'!$B$43,H1703*0.54*100/(100-'Заказ, cкидки и курсы валют'!$C$43),H1703))))),2)</f>
        <v>611.16999999999996</v>
      </c>
    </row>
    <row r="1704" spans="1:10" ht="14.15" customHeight="1" thickBot="1">
      <c r="A1704" s="398" t="s">
        <v>2763</v>
      </c>
      <c r="B1704" s="399" t="s">
        <v>83</v>
      </c>
      <c r="C1704" s="2287">
        <v>4.91</v>
      </c>
      <c r="D1704" s="1555">
        <v>250</v>
      </c>
      <c r="E1704" s="1545">
        <f t="shared" si="187"/>
        <v>199.88399999999999</v>
      </c>
      <c r="F1704" s="471">
        <f t="shared" si="188"/>
        <v>199.88</v>
      </c>
      <c r="G1704" s="691">
        <f t="shared" si="189"/>
        <v>2298.6799999999998</v>
      </c>
      <c r="H1704" s="659">
        <f>ROUND(IF('Заказ, cкидки и курсы валют'!$J$23*E1704/1000*D1704&lt;387,387,'Заказ, cкидки и курсы валют'!$J$23*E1704/1000*D1704)*(1-'Заказ, cкидки и курсы валют'!$I$12),2)</f>
        <v>574.66999999999996</v>
      </c>
      <c r="I1704" s="168"/>
      <c r="J1704" s="96">
        <f>ROUND(IF(H1704&lt;'Заказ, cкидки и курсы валют'!$B$39,H1704*0.54*100/(100-'Заказ, cкидки и курсы валют'!$C$39),IF(H1704&lt;'Заказ, cкидки и курсы валют'!$B$40,H1704*0.54*100/(100-'Заказ, cкидки и курсы валют'!$C$40),IF(H1704&lt;'Заказ, cкидки и курсы валют'!$B$41,H1704*0.54*100/(100-'Заказ, cкидки и курсы валют'!$C$41),IF(H1704&lt;'Заказ, cкидки и курсы валют'!$B$42,H1704*0.54*100/(100-'Заказ, cкидки и курсы валют'!$C$42),IF(H1704&lt;'Заказ, cкидки и курсы валют'!$B$43,H1704*0.54*100/(100-'Заказ, cкидки и курсы валют'!$C$43),H1704))))),2)</f>
        <v>620.64</v>
      </c>
    </row>
    <row r="1705" spans="1:10" ht="14.15" customHeight="1" thickBot="1">
      <c r="A1705" s="398" t="s">
        <v>2762</v>
      </c>
      <c r="B1705" s="399" t="s">
        <v>178</v>
      </c>
      <c r="C1705" s="2287">
        <v>5.6</v>
      </c>
      <c r="D1705" s="1555">
        <v>200</v>
      </c>
      <c r="E1705" s="1545">
        <f t="shared" si="187"/>
        <v>199.70399999999998</v>
      </c>
      <c r="F1705" s="471">
        <f t="shared" si="188"/>
        <v>199.7</v>
      </c>
      <c r="G1705" s="691">
        <f t="shared" si="189"/>
        <v>2296.6</v>
      </c>
      <c r="H1705" s="659">
        <f>ROUND(IF('Заказ, cкидки и курсы валют'!$J$23*E1705/1000*D1705&lt;387,387,'Заказ, cкидки и курсы валют'!$J$23*E1705/1000*D1705)*(1-'Заказ, cкидки и курсы валют'!$I$12),2)</f>
        <v>459.32</v>
      </c>
      <c r="I1705" s="168"/>
      <c r="J1705" s="96">
        <f>ROUND(IF(H1705&lt;'Заказ, cкидки и курсы валют'!$B$39,H1705*0.54*100/(100-'Заказ, cкидки и курсы валют'!$C$39),IF(H1705&lt;'Заказ, cкидки и курсы валют'!$B$40,H1705*0.54*100/(100-'Заказ, cкидки и курсы валют'!$C$40),IF(H1705&lt;'Заказ, cкидки и курсы валют'!$B$41,H1705*0.54*100/(100-'Заказ, cкидки и курсы валют'!$C$41),IF(H1705&lt;'Заказ, cкидки и курсы валют'!$B$42,H1705*0.54*100/(100-'Заказ, cкидки и курсы валют'!$C$42),IF(H1705&lt;'Заказ, cкидки и курсы валют'!$B$43,H1705*0.54*100/(100-'Заказ, cкидки и курсы валют'!$C$43),H1705))))),2)</f>
        <v>551.17999999999995</v>
      </c>
    </row>
    <row r="1706" spans="1:10" ht="14.15" customHeight="1" thickBot="1">
      <c r="A1706" s="398" t="s">
        <v>2764</v>
      </c>
      <c r="B1706" s="399" t="s">
        <v>179</v>
      </c>
      <c r="C1706" s="2287">
        <v>6.47</v>
      </c>
      <c r="D1706" s="1555">
        <v>200</v>
      </c>
      <c r="E1706" s="1545">
        <f t="shared" si="187"/>
        <v>244.43999999999997</v>
      </c>
      <c r="F1706" s="471">
        <f t="shared" si="188"/>
        <v>244.44</v>
      </c>
      <c r="G1706" s="691">
        <f t="shared" si="189"/>
        <v>2811.05</v>
      </c>
      <c r="H1706" s="659">
        <f>ROUND(IF('Заказ, cкидки и курсы валют'!$J$23*E1706/1000*D1706&lt;387,387,'Заказ, cкидки и курсы валют'!$J$23*E1706/1000*D1706)*(1-'Заказ, cкидки и курсы валют'!$I$12),2)</f>
        <v>562.21</v>
      </c>
      <c r="I1706" s="168"/>
      <c r="J1706" s="96">
        <f>ROUND(IF(H1706&lt;'Заказ, cкидки и курсы валют'!$B$39,H1706*0.54*100/(100-'Заказ, cкидки и курсы валют'!$C$39),IF(H1706&lt;'Заказ, cкидки и курсы валют'!$B$40,H1706*0.54*100/(100-'Заказ, cкидки и курсы валют'!$C$40),IF(H1706&lt;'Заказ, cкидки и курсы валют'!$B$41,H1706*0.54*100/(100-'Заказ, cкидки и курсы валют'!$C$41),IF(H1706&lt;'Заказ, cкидки и курсы валют'!$B$42,H1706*0.54*100/(100-'Заказ, cкидки и курсы валют'!$C$42),IF(H1706&lt;'Заказ, cкидки и курсы валют'!$B$43,H1706*0.54*100/(100-'Заказ, cкидки и курсы валют'!$C$43),H1706))))),2)</f>
        <v>607.19000000000005</v>
      </c>
    </row>
    <row r="1707" spans="1:10" ht="14.15" customHeight="1" thickBot="1">
      <c r="A1707" s="398" t="s">
        <v>2765</v>
      </c>
      <c r="B1707" s="399" t="s">
        <v>180</v>
      </c>
      <c r="C1707" s="2287">
        <v>7.12</v>
      </c>
      <c r="D1707" s="1555">
        <v>150</v>
      </c>
      <c r="E1707" s="1545">
        <f t="shared" ref="E1707:E1717" si="190">E1621*1.2</f>
        <v>273.23999999999995</v>
      </c>
      <c r="F1707" s="471">
        <f t="shared" ref="F1707:F1718" si="191">ROUND(E1707*(1-$F$11),2)</f>
        <v>273.24</v>
      </c>
      <c r="G1707" s="691">
        <f t="shared" ref="G1707:G1718" si="192">H1707/D1707*1000</f>
        <v>3142.2666666666664</v>
      </c>
      <c r="H1707" s="659">
        <f>ROUND(IF('Заказ, cкидки и курсы валют'!$J$23*E1707/1000*D1707&lt;387,387,'Заказ, cкидки и курсы валют'!$J$23*E1707/1000*D1707)*(1-'Заказ, cкидки и курсы валют'!$I$12),2)</f>
        <v>471.34</v>
      </c>
      <c r="I1707" s="168"/>
      <c r="J1707" s="96">
        <f>ROUND(IF(H1707&lt;'Заказ, cкидки и курсы валют'!$B$39,H1707*0.54*100/(100-'Заказ, cкидки и курсы валют'!$C$39),IF(H1707&lt;'Заказ, cкидки и курсы валют'!$B$40,H1707*0.54*100/(100-'Заказ, cкидки и курсы валют'!$C$40),IF(H1707&lt;'Заказ, cкидки и курсы валют'!$B$41,H1707*0.54*100/(100-'Заказ, cкидки и курсы валют'!$C$41),IF(H1707&lt;'Заказ, cкидки и курсы валют'!$B$42,H1707*0.54*100/(100-'Заказ, cкидки и курсы валют'!$C$42),IF(H1707&lt;'Заказ, cкидки и курсы валют'!$B$43,H1707*0.54*100/(100-'Заказ, cкидки и курсы валют'!$C$43),H1707))))),2)</f>
        <v>565.61</v>
      </c>
    </row>
    <row r="1708" spans="1:10" ht="14.15" customHeight="1" thickBot="1">
      <c r="A1708" s="398" t="s">
        <v>2766</v>
      </c>
      <c r="B1708" s="399" t="s">
        <v>181</v>
      </c>
      <c r="C1708" s="2287">
        <v>7.79</v>
      </c>
      <c r="D1708" s="1555">
        <v>100</v>
      </c>
      <c r="E1708" s="1545">
        <f t="shared" si="190"/>
        <v>324.33599999999996</v>
      </c>
      <c r="F1708" s="471">
        <f t="shared" si="191"/>
        <v>324.33999999999997</v>
      </c>
      <c r="G1708" s="691">
        <f t="shared" si="192"/>
        <v>3870</v>
      </c>
      <c r="H1708" s="659">
        <f>ROUND(IF('Заказ, cкидки и курсы валют'!$J$23*E1708/1000*D1708&lt;387,387,'Заказ, cкидки и курсы валют'!$J$23*E1708/1000*D1708)*(1-'Заказ, cкидки и курсы валют'!$I$12),2)</f>
        <v>387</v>
      </c>
      <c r="I1708" s="168"/>
      <c r="J1708" s="96">
        <f>ROUND(IF(H1708&lt;'Заказ, cкидки и курсы валют'!$B$39,H1708*0.54*100/(100-'Заказ, cкидки и курсы валют'!$C$39),IF(H1708&lt;'Заказ, cкидки и курсы валют'!$B$40,H1708*0.54*100/(100-'Заказ, cкидки и курсы валют'!$C$40),IF(H1708&lt;'Заказ, cкидки и курсы валют'!$B$41,H1708*0.54*100/(100-'Заказ, cкидки и курсы валют'!$C$41),IF(H1708&lt;'Заказ, cкидки и курсы валют'!$B$42,H1708*0.54*100/(100-'Заказ, cкидки и курсы валют'!$C$42),IF(H1708&lt;'Заказ, cкидки и курсы валют'!$B$43,H1708*0.54*100/(100-'Заказ, cкидки и курсы валют'!$C$43),H1708))))),2)</f>
        <v>464.4</v>
      </c>
    </row>
    <row r="1709" spans="1:10" ht="14.15" customHeight="1" thickBot="1">
      <c r="A1709" s="398" t="s">
        <v>2767</v>
      </c>
      <c r="B1709" s="399" t="s">
        <v>182</v>
      </c>
      <c r="C1709" s="2287">
        <v>8.8699999999999992</v>
      </c>
      <c r="D1709" s="1555">
        <v>100</v>
      </c>
      <c r="E1709" s="1545">
        <f t="shared" si="190"/>
        <v>369.03599999999994</v>
      </c>
      <c r="F1709" s="471">
        <f t="shared" si="191"/>
        <v>369.04</v>
      </c>
      <c r="G1709" s="691">
        <f t="shared" si="192"/>
        <v>4243.8999999999996</v>
      </c>
      <c r="H1709" s="659">
        <f>ROUND(IF('Заказ, cкидки и курсы валют'!$J$23*E1709/1000*D1709&lt;387,387,'Заказ, cкидки и курсы валют'!$J$23*E1709/1000*D1709)*(1-'Заказ, cкидки и курсы валют'!$I$12),2)</f>
        <v>424.39</v>
      </c>
      <c r="I1709" s="168"/>
      <c r="J1709" s="96">
        <f>ROUND(IF(H1709&lt;'Заказ, cкидки и курсы валют'!$B$39,H1709*0.54*100/(100-'Заказ, cкидки и курсы валют'!$C$39),IF(H1709&lt;'Заказ, cкидки и курсы валют'!$B$40,H1709*0.54*100/(100-'Заказ, cкидки и курсы валют'!$C$40),IF(H1709&lt;'Заказ, cкидки и курсы валют'!$B$41,H1709*0.54*100/(100-'Заказ, cкидки и курсы валют'!$C$41),IF(H1709&lt;'Заказ, cкидки и курсы валют'!$B$42,H1709*0.54*100/(100-'Заказ, cкидки и курсы валют'!$C$42),IF(H1709&lt;'Заказ, cкидки и курсы валют'!$B$43,H1709*0.54*100/(100-'Заказ, cкидки и курсы валют'!$C$43),H1709))))),2)</f>
        <v>509.27</v>
      </c>
    </row>
    <row r="1710" spans="1:10" ht="14.15" customHeight="1" thickBot="1">
      <c r="A1710" s="398" t="s">
        <v>2768</v>
      </c>
      <c r="B1710" s="399" t="s">
        <v>183</v>
      </c>
      <c r="C1710" s="2287">
        <v>9.8000000000000007</v>
      </c>
      <c r="D1710" s="40">
        <v>100</v>
      </c>
      <c r="E1710" s="1545">
        <f t="shared" si="190"/>
        <v>379.14</v>
      </c>
      <c r="F1710" s="471">
        <f t="shared" si="191"/>
        <v>379.14</v>
      </c>
      <c r="G1710" s="691">
        <f t="shared" si="192"/>
        <v>4360.1000000000004</v>
      </c>
      <c r="H1710" s="659">
        <f>ROUND(IF('Заказ, cкидки и курсы валют'!$J$23*E1710/1000*D1710&lt;387,387,'Заказ, cкидки и курсы валют'!$J$23*E1710/1000*D1710)*(1-'Заказ, cкидки и курсы валют'!$I$12),2)</f>
        <v>436.01</v>
      </c>
      <c r="I1710" s="168"/>
      <c r="J1710" s="96">
        <f>ROUND(IF(H1710&lt;'Заказ, cкидки и курсы валют'!$B$39,H1710*0.54*100/(100-'Заказ, cкидки и курсы валют'!$C$39),IF(H1710&lt;'Заказ, cкидки и курсы валют'!$B$40,H1710*0.54*100/(100-'Заказ, cкидки и курсы валют'!$C$40),IF(H1710&lt;'Заказ, cкидки и курсы валют'!$B$41,H1710*0.54*100/(100-'Заказ, cкидки и курсы валют'!$C$41),IF(H1710&lt;'Заказ, cкидки и курсы валют'!$B$42,H1710*0.54*100/(100-'Заказ, cкидки и курсы валют'!$C$42),IF(H1710&lt;'Заказ, cкидки и курсы валют'!$B$43,H1710*0.54*100/(100-'Заказ, cкидки и курсы валют'!$C$43),H1710))))),2)</f>
        <v>523.21</v>
      </c>
    </row>
    <row r="1711" spans="1:10" ht="14.15" customHeight="1" thickBot="1">
      <c r="A1711" s="398" t="s">
        <v>2769</v>
      </c>
      <c r="B1711" s="399" t="s">
        <v>955</v>
      </c>
      <c r="C1711" s="2287">
        <v>10.4</v>
      </c>
      <c r="D1711" s="40">
        <v>50</v>
      </c>
      <c r="E1711" s="1545">
        <f t="shared" si="190"/>
        <v>444.53999999999996</v>
      </c>
      <c r="F1711" s="471">
        <f t="shared" si="191"/>
        <v>444.54</v>
      </c>
      <c r="G1711" s="691">
        <f t="shared" si="192"/>
        <v>7740</v>
      </c>
      <c r="H1711" s="659">
        <f>ROUND(IF('Заказ, cкидки и курсы валют'!$J$23*E1711/1000*D1711&lt;387,387,'Заказ, cкидки и курсы валют'!$J$23*E1711/1000*D1711)*(1-'Заказ, cкидки и курсы валют'!$I$12),2)</f>
        <v>387</v>
      </c>
      <c r="I1711" s="168"/>
      <c r="J1711" s="96">
        <f>ROUND(IF(H1711&lt;'Заказ, cкидки и курсы валют'!$B$39,H1711*0.54*100/(100-'Заказ, cкидки и курсы валют'!$C$39),IF(H1711&lt;'Заказ, cкидки и курсы валют'!$B$40,H1711*0.54*100/(100-'Заказ, cкидки и курсы валют'!$C$40),IF(H1711&lt;'Заказ, cкидки и курсы валют'!$B$41,H1711*0.54*100/(100-'Заказ, cкидки и курсы валют'!$C$41),IF(H1711&lt;'Заказ, cкидки и курсы валют'!$B$42,H1711*0.54*100/(100-'Заказ, cкидки и курсы валют'!$C$42),IF(H1711&lt;'Заказ, cкидки и курсы валют'!$B$43,H1711*0.54*100/(100-'Заказ, cкидки и курсы валют'!$C$43),H1711))))),2)</f>
        <v>464.4</v>
      </c>
    </row>
    <row r="1712" spans="1:10" ht="14.15" customHeight="1" thickBot="1">
      <c r="A1712" s="398" t="s">
        <v>2770</v>
      </c>
      <c r="B1712" s="399" t="s">
        <v>184</v>
      </c>
      <c r="C1712" s="2287">
        <v>11.38</v>
      </c>
      <c r="D1712" s="40">
        <v>50</v>
      </c>
      <c r="E1712" s="1545">
        <f>E1626*1.2</f>
        <v>423.28800000000001</v>
      </c>
      <c r="F1712" s="471">
        <f t="shared" si="191"/>
        <v>423.29</v>
      </c>
      <c r="G1712" s="691">
        <f t="shared" si="192"/>
        <v>7740</v>
      </c>
      <c r="H1712" s="659">
        <f>ROUND(IF('Заказ, cкидки и курсы валют'!$J$23*E1712/1000*D1712&lt;387,387,'Заказ, cкидки и курсы валют'!$J$23*E1712/1000*D1712)*(1-'Заказ, cкидки и курсы валют'!$I$12),2)</f>
        <v>387</v>
      </c>
      <c r="I1712" s="168"/>
      <c r="J1712" s="96">
        <f>ROUND(IF(H1712&lt;'Заказ, cкидки и курсы валют'!$B$39,H1712*0.54*100/(100-'Заказ, cкидки и курсы валют'!$C$39),IF(H1712&lt;'Заказ, cкидки и курсы валют'!$B$40,H1712*0.54*100/(100-'Заказ, cкидки и курсы валют'!$C$40),IF(H1712&lt;'Заказ, cкидки и курсы валют'!$B$41,H1712*0.54*100/(100-'Заказ, cкидки и курсы валют'!$C$41),IF(H1712&lt;'Заказ, cкидки и курсы валют'!$B$42,H1712*0.54*100/(100-'Заказ, cкидки и курсы валют'!$C$42),IF(H1712&lt;'Заказ, cкидки и курсы валют'!$B$43,H1712*0.54*100/(100-'Заказ, cкидки и курсы валют'!$C$43),H1712))))),2)</f>
        <v>464.4</v>
      </c>
    </row>
    <row r="1713" spans="1:10" ht="14.15" customHeight="1" thickBot="1">
      <c r="A1713" s="398" t="s">
        <v>2771</v>
      </c>
      <c r="B1713" s="399" t="s">
        <v>101</v>
      </c>
      <c r="C1713" s="2287">
        <v>12.23</v>
      </c>
      <c r="D1713" s="40">
        <v>50</v>
      </c>
      <c r="E1713" s="1545">
        <f t="shared" si="190"/>
        <v>517.34399999999994</v>
      </c>
      <c r="F1713" s="471">
        <f t="shared" si="191"/>
        <v>517.34</v>
      </c>
      <c r="G1713" s="691">
        <f t="shared" si="192"/>
        <v>7740</v>
      </c>
      <c r="H1713" s="659">
        <f>ROUND(IF('Заказ, cкидки и курсы валют'!$J$23*E1713/1000*D1713&lt;387,387,'Заказ, cкидки и курсы валют'!$J$23*E1713/1000*D1713)*(1-'Заказ, cкидки и курсы валют'!$I$12),2)</f>
        <v>387</v>
      </c>
      <c r="I1713" s="168"/>
      <c r="J1713" s="96">
        <f>ROUND(IF(H1713&lt;'Заказ, cкидки и курсы валют'!$B$39,H1713*0.54*100/(100-'Заказ, cкидки и курсы валют'!$C$39),IF(H1713&lt;'Заказ, cкидки и курсы валют'!$B$40,H1713*0.54*100/(100-'Заказ, cкидки и курсы валют'!$C$40),IF(H1713&lt;'Заказ, cкидки и курсы валют'!$B$41,H1713*0.54*100/(100-'Заказ, cкидки и курсы валют'!$C$41),IF(H1713&lt;'Заказ, cкидки и курсы валют'!$B$42,H1713*0.54*100/(100-'Заказ, cкидки и курсы валют'!$C$42),IF(H1713&lt;'Заказ, cкидки и курсы валют'!$B$43,H1713*0.54*100/(100-'Заказ, cкидки и курсы валют'!$C$43),H1713))))),2)</f>
        <v>464.4</v>
      </c>
    </row>
    <row r="1714" spans="1:10" ht="14.15" customHeight="1" thickBot="1">
      <c r="A1714" s="398" t="s">
        <v>2772</v>
      </c>
      <c r="B1714" s="399" t="s">
        <v>185</v>
      </c>
      <c r="C1714" s="2287">
        <v>13.37</v>
      </c>
      <c r="D1714" s="40">
        <v>50</v>
      </c>
      <c r="E1714" s="1545">
        <f t="shared" si="190"/>
        <v>561.63599999999997</v>
      </c>
      <c r="F1714" s="471">
        <f t="shared" si="191"/>
        <v>561.64</v>
      </c>
      <c r="G1714" s="691">
        <f t="shared" si="192"/>
        <v>7740</v>
      </c>
      <c r="H1714" s="659">
        <f>ROUND(IF('Заказ, cкидки и курсы валют'!$J$23*E1714/1000*D1714&lt;387,387,'Заказ, cкидки и курсы валют'!$J$23*E1714/1000*D1714)*(1-'Заказ, cкидки и курсы валют'!$I$12),2)</f>
        <v>387</v>
      </c>
      <c r="I1714" s="168"/>
      <c r="J1714" s="96">
        <f>ROUND(IF(H1714&lt;'Заказ, cкидки и курсы валют'!$B$39,H1714*0.54*100/(100-'Заказ, cкидки и курсы валют'!$C$39),IF(H1714&lt;'Заказ, cкидки и курсы валют'!$B$40,H1714*0.54*100/(100-'Заказ, cкидки и курсы валют'!$C$40),IF(H1714&lt;'Заказ, cкидки и курсы валют'!$B$41,H1714*0.54*100/(100-'Заказ, cкидки и курсы валют'!$C$41),IF(H1714&lt;'Заказ, cкидки и курсы валют'!$B$42,H1714*0.54*100/(100-'Заказ, cкидки и курсы валют'!$C$42),IF(H1714&lt;'Заказ, cкидки и курсы валют'!$B$43,H1714*0.54*100/(100-'Заказ, cкидки и курсы валют'!$C$43),H1714))))),2)</f>
        <v>464.4</v>
      </c>
    </row>
    <row r="1715" spans="1:10" ht="14.15" customHeight="1" thickBot="1">
      <c r="A1715" s="493" t="s">
        <v>2773</v>
      </c>
      <c r="B1715" s="399" t="s">
        <v>2897</v>
      </c>
      <c r="C1715" s="2287">
        <v>14.33</v>
      </c>
      <c r="D1715" s="40">
        <v>50</v>
      </c>
      <c r="E1715" s="1545">
        <f t="shared" si="190"/>
        <v>588.22799999999995</v>
      </c>
      <c r="F1715" s="471">
        <f t="shared" si="191"/>
        <v>588.23</v>
      </c>
      <c r="G1715" s="691">
        <f t="shared" si="192"/>
        <v>7740</v>
      </c>
      <c r="H1715" s="659">
        <f>ROUND(IF('Заказ, cкидки и курсы валют'!$J$23*E1715/1000*D1715&lt;387,387,'Заказ, cкидки и курсы валют'!$J$23*E1715/1000*D1715)*(1-'Заказ, cкидки и курсы валют'!$I$12),2)</f>
        <v>387</v>
      </c>
      <c r="I1715" s="168"/>
      <c r="J1715" s="96">
        <f>ROUND(IF(H1715&lt;'Заказ, cкидки и курсы валют'!$B$39,H1715*0.54*100/(100-'Заказ, cкидки и курсы валют'!$C$39),IF(H1715&lt;'Заказ, cкидки и курсы валют'!$B$40,H1715*0.54*100/(100-'Заказ, cкидки и курсы валют'!$C$40),IF(H1715&lt;'Заказ, cкидки и курсы валют'!$B$41,H1715*0.54*100/(100-'Заказ, cкидки и курсы валют'!$C$41),IF(H1715&lt;'Заказ, cкидки и курсы валют'!$B$42,H1715*0.54*100/(100-'Заказ, cкидки и курсы валют'!$C$42),IF(H1715&lt;'Заказ, cкидки и курсы валют'!$B$43,H1715*0.54*100/(100-'Заказ, cкидки и курсы валют'!$C$43),H1715))))),2)</f>
        <v>464.4</v>
      </c>
    </row>
    <row r="1716" spans="1:10" ht="14.15" customHeight="1" thickBot="1">
      <c r="A1716" s="493" t="s">
        <v>2774</v>
      </c>
      <c r="B1716" s="399" t="s">
        <v>186</v>
      </c>
      <c r="C1716" s="2287">
        <v>14.97</v>
      </c>
      <c r="D1716" s="40">
        <v>50</v>
      </c>
      <c r="E1716" s="1545">
        <f t="shared" si="190"/>
        <v>624.61199999999997</v>
      </c>
      <c r="F1716" s="471">
        <f t="shared" si="191"/>
        <v>624.61</v>
      </c>
      <c r="G1716" s="691">
        <f t="shared" si="192"/>
        <v>7740</v>
      </c>
      <c r="H1716" s="659">
        <f>ROUND(IF('Заказ, cкидки и курсы валют'!$J$23*E1716/1000*D1716&lt;387,387,'Заказ, cкидки и курсы валют'!$J$23*E1716/1000*D1716)*(1-'Заказ, cкидки и курсы валют'!$I$12),2)</f>
        <v>387</v>
      </c>
      <c r="I1716" s="168"/>
      <c r="J1716" s="96">
        <f>ROUND(IF(H1716&lt;'Заказ, cкидки и курсы валют'!$B$39,H1716*0.54*100/(100-'Заказ, cкидки и курсы валют'!$C$39),IF(H1716&lt;'Заказ, cкидки и курсы валют'!$B$40,H1716*0.54*100/(100-'Заказ, cкидки и курсы валют'!$C$40),IF(H1716&lt;'Заказ, cкидки и курсы валют'!$B$41,H1716*0.54*100/(100-'Заказ, cкидки и курсы валют'!$C$41),IF(H1716&lt;'Заказ, cкидки и курсы валют'!$B$42,H1716*0.54*100/(100-'Заказ, cкидки и курсы валют'!$C$42),IF(H1716&lt;'Заказ, cкидки и курсы валют'!$B$43,H1716*0.54*100/(100-'Заказ, cкидки и курсы валют'!$C$43),H1716))))),2)</f>
        <v>464.4</v>
      </c>
    </row>
    <row r="1717" spans="1:10" ht="14.15" customHeight="1" thickBot="1">
      <c r="A1717" s="493" t="s">
        <v>2775</v>
      </c>
      <c r="B1717" s="399" t="s">
        <v>84</v>
      </c>
      <c r="C1717" s="2288">
        <v>16.95</v>
      </c>
      <c r="D1717" s="40">
        <v>50</v>
      </c>
      <c r="E1717" s="1545">
        <f t="shared" si="190"/>
        <v>765.28800000000001</v>
      </c>
      <c r="F1717" s="471">
        <f t="shared" si="191"/>
        <v>765.29</v>
      </c>
      <c r="G1717" s="691">
        <f t="shared" si="192"/>
        <v>8800.8000000000011</v>
      </c>
      <c r="H1717" s="659">
        <f>ROUND(IF('Заказ, cкидки и курсы валют'!$J$23*E1717/1000*D1717&lt;387,387,'Заказ, cкидки и курсы валют'!$J$23*E1717/1000*D1717)*(1-'Заказ, cкидки и курсы валют'!$I$12),2)</f>
        <v>440.04</v>
      </c>
      <c r="I1717" s="168"/>
      <c r="J1717" s="96">
        <f>ROUND(IF(H1717&lt;'Заказ, cкидки и курсы валют'!$B$39,H1717*0.54*100/(100-'Заказ, cкидки и курсы валют'!$C$39),IF(H1717&lt;'Заказ, cкидки и курсы валют'!$B$40,H1717*0.54*100/(100-'Заказ, cкидки и курсы валют'!$C$40),IF(H1717&lt;'Заказ, cкидки и курсы валют'!$B$41,H1717*0.54*100/(100-'Заказ, cкидки и курсы валют'!$C$41),IF(H1717&lt;'Заказ, cкидки и курсы валют'!$B$42,H1717*0.54*100/(100-'Заказ, cкидки и курсы валют'!$C$42),IF(H1717&lt;'Заказ, cкидки и курсы валют'!$B$43,H1717*0.54*100/(100-'Заказ, cкидки и курсы валют'!$C$43),H1717))))),2)</f>
        <v>528.04999999999995</v>
      </c>
    </row>
    <row r="1718" spans="1:10" ht="14.15" customHeight="1" thickBot="1">
      <c r="A1718" s="521" t="s">
        <v>2776</v>
      </c>
      <c r="B1718" s="777" t="s">
        <v>187</v>
      </c>
      <c r="C1718" s="2287">
        <v>20.6</v>
      </c>
      <c r="D1718" s="172">
        <v>50</v>
      </c>
      <c r="E1718" s="1568">
        <f>E1632*1.2</f>
        <v>923.60399999999993</v>
      </c>
      <c r="F1718" s="775">
        <f t="shared" si="191"/>
        <v>923.6</v>
      </c>
      <c r="G1718" s="691">
        <f t="shared" si="192"/>
        <v>10621.400000000001</v>
      </c>
      <c r="H1718" s="659">
        <f>ROUND(IF('Заказ, cкидки и курсы валют'!$J$23*E1718/1000*D1718&lt;387,387,'Заказ, cкидки и курсы валют'!$J$23*E1718/1000*D1718)*(1-'Заказ, cкидки и курсы валют'!$I$12),2)</f>
        <v>531.07000000000005</v>
      </c>
      <c r="I1718" s="170"/>
      <c r="J1718" s="96">
        <f>ROUND(IF(H1718&lt;'Заказ, cкидки и курсы валют'!$B$39,H1718*0.54*100/(100-'Заказ, cкидки и курсы валют'!$C$39),IF(H1718&lt;'Заказ, cкидки и курсы валют'!$B$40,H1718*0.54*100/(100-'Заказ, cкидки и курсы валют'!$C$40),IF(H1718&lt;'Заказ, cкидки и курсы валют'!$B$41,H1718*0.54*100/(100-'Заказ, cкидки и курсы валют'!$C$41),IF(H1718&lt;'Заказ, cкидки и курсы валют'!$B$42,H1718*0.54*100/(100-'Заказ, cкидки и курсы валют'!$C$42),IF(H1718&lt;'Заказ, cкидки и курсы валют'!$B$43,H1718*0.54*100/(100-'Заказ, cкидки и курсы валют'!$C$43),H1718))))),2)</f>
        <v>637.28</v>
      </c>
    </row>
    <row r="1719" spans="1:10" ht="14.15" customHeight="1" thickBot="1">
      <c r="A1719" s="648"/>
      <c r="B1719" s="1342"/>
      <c r="C1719" s="2265"/>
      <c r="D1719" s="41"/>
      <c r="E1719" s="420"/>
      <c r="F1719" s="448"/>
      <c r="G1719" s="692"/>
      <c r="H1719" s="13"/>
      <c r="I1719" s="13"/>
    </row>
    <row r="1720" spans="1:10" ht="16.5" customHeight="1">
      <c r="A1720" s="1934"/>
      <c r="B1720" s="1910" t="s">
        <v>2876</v>
      </c>
      <c r="C1720" s="1962"/>
      <c r="D1720" s="69"/>
      <c r="E1720" s="460"/>
      <c r="F1720" s="461"/>
      <c r="G1720" s="688"/>
      <c r="H1720" s="128"/>
      <c r="I1720" s="68"/>
    </row>
    <row r="1721" spans="1:10" ht="14.15" customHeight="1">
      <c r="A1721" s="1935"/>
      <c r="B1721" s="1912" t="s">
        <v>1367</v>
      </c>
      <c r="C1721" s="1475"/>
      <c r="D1721" s="131"/>
      <c r="E1721" s="462"/>
      <c r="F1721" s="426"/>
      <c r="G1721" s="266"/>
      <c r="H1721" s="16"/>
      <c r="I1721" s="132"/>
    </row>
    <row r="1722" spans="1:10" ht="14.15" customHeight="1">
      <c r="A1722" s="1935"/>
      <c r="B1722" s="1475"/>
      <c r="C1722" s="1475"/>
      <c r="D1722" s="70"/>
      <c r="E1722" s="464"/>
      <c r="F1722" s="465"/>
      <c r="G1722" s="689"/>
      <c r="H1722" s="177"/>
      <c r="I1722" s="132"/>
    </row>
    <row r="1723" spans="1:10" ht="14.25" customHeight="1">
      <c r="A1723" s="1935"/>
      <c r="B1723" s="1475"/>
      <c r="C1723" s="1475"/>
      <c r="D1723" s="70"/>
      <c r="E1723" s="464"/>
      <c r="F1723" s="465"/>
      <c r="G1723" s="689"/>
      <c r="H1723" s="177"/>
      <c r="I1723" s="132"/>
    </row>
    <row r="1724" spans="1:10" ht="14.15" customHeight="1">
      <c r="A1724" s="1979"/>
      <c r="B1724" s="1980"/>
      <c r="C1724" s="1475"/>
      <c r="D1724" s="70"/>
      <c r="E1724" s="464"/>
      <c r="F1724" s="465"/>
      <c r="G1724" s="689"/>
      <c r="H1724" s="177"/>
      <c r="I1724" s="132"/>
    </row>
    <row r="1725" spans="1:10" ht="14.15" customHeight="1" thickBot="1">
      <c r="A1725" s="1918" t="s">
        <v>6699</v>
      </c>
      <c r="B1725" s="1919"/>
      <c r="C1725" s="2289"/>
      <c r="D1725" s="162"/>
      <c r="E1725" s="466"/>
      <c r="F1725" s="467"/>
      <c r="G1725" s="690"/>
      <c r="H1725" s="178"/>
      <c r="I1725" s="137"/>
    </row>
    <row r="1726" spans="1:10" ht="48" customHeight="1">
      <c r="A1726" s="1519" t="s">
        <v>1013</v>
      </c>
      <c r="B1726" s="1520" t="s">
        <v>1014</v>
      </c>
      <c r="C1726" s="2286" t="s">
        <v>665</v>
      </c>
      <c r="D1726" s="158" t="s">
        <v>2923</v>
      </c>
      <c r="E1726" s="914" t="s">
        <v>10276</v>
      </c>
      <c r="F1726" s="469" t="s">
        <v>2578</v>
      </c>
      <c r="G1726" s="693" t="s">
        <v>2427</v>
      </c>
      <c r="H1726" s="264" t="s">
        <v>493</v>
      </c>
      <c r="I1726" s="160" t="s">
        <v>4003</v>
      </c>
      <c r="J1726" s="327" t="s">
        <v>11229</v>
      </c>
    </row>
    <row r="1727" spans="1:10" ht="14.15" customHeight="1" thickBot="1">
      <c r="A1727" s="1519"/>
      <c r="B1727" s="1680"/>
      <c r="C1727" s="2286" t="s">
        <v>3419</v>
      </c>
      <c r="D1727" s="313" t="s">
        <v>2428</v>
      </c>
      <c r="E1727" s="470" t="s">
        <v>264</v>
      </c>
      <c r="F1727" s="475">
        <f>'Заказ, cкидки и курсы валют'!$I$12</f>
        <v>0</v>
      </c>
      <c r="G1727" s="764"/>
      <c r="H1727" s="358"/>
      <c r="I1727" s="252"/>
      <c r="J1727" s="264"/>
    </row>
    <row r="1728" spans="1:10" ht="14.15" customHeight="1" thickBot="1">
      <c r="A1728" s="915" t="s">
        <v>6763</v>
      </c>
      <c r="B1728" s="800" t="s">
        <v>3123</v>
      </c>
      <c r="C1728" s="2250">
        <v>0.28000000000000003</v>
      </c>
      <c r="D1728" s="1577">
        <v>700</v>
      </c>
      <c r="E1728" s="1566">
        <f>(E1556*2)+(1000/D1728*7.5)</f>
        <v>41.874285714285719</v>
      </c>
      <c r="F1728" s="779">
        <f>ROUND(E1728*(1-$F$11),2)</f>
        <v>41.87</v>
      </c>
      <c r="G1728" s="780">
        <f>H1728/D1728*1000</f>
        <v>552.85714285714278</v>
      </c>
      <c r="H1728" s="659">
        <f>ROUND(IF('Заказ, cкидки и курсы валют'!$J$23*E1728/1000*D1728&lt;387,387,'Заказ, cкидки и курсы валют'!$J$23*E1728/1000*D1728)*(1-'Заказ, cкидки и курсы валют'!$I$12),2)</f>
        <v>387</v>
      </c>
      <c r="I1728" s="263"/>
      <c r="J1728" s="1338">
        <f>ROUND(IF(H1728&lt;'Заказ, cкидки и курсы валют'!$B$39,H1728*0.54*100/(100-'Заказ, cкидки и курсы валют'!$C$39),IF(H1728&lt;'Заказ, cкидки и курсы валют'!$B$40,H1728*0.54*100/(100-'Заказ, cкидки и курсы валют'!$C$40),IF(H1728&lt;'Заказ, cкидки и курсы валют'!$B$41,H1728*0.54*100/(100-'Заказ, cкидки и курсы валют'!$C$41),IF(H1728&lt;'Заказ, cкидки и курсы валют'!$B$42,H1728*0.54*100/(100-'Заказ, cкидки и курсы валют'!$C$42),IF(H1728&lt;'Заказ, cкидки и курсы валют'!$B$43,H1728*0.54*100/(100-'Заказ, cкидки и курсы валют'!$C$43),H1728))))),2)</f>
        <v>464.4</v>
      </c>
    </row>
    <row r="1729" spans="1:10" ht="14.15" customHeight="1" thickBot="1">
      <c r="A1729" s="398" t="s">
        <v>6764</v>
      </c>
      <c r="B1729" s="399" t="s">
        <v>3124</v>
      </c>
      <c r="C1729" s="2250">
        <v>0.28999999999999998</v>
      </c>
      <c r="D1729" s="1555">
        <v>500</v>
      </c>
      <c r="E1729" s="1545">
        <f t="shared" ref="E1729:E1792" si="193">(E1557*2)+(1000/D1729*7.5)</f>
        <v>50.88</v>
      </c>
      <c r="F1729" s="471">
        <f t="shared" ref="F1729:F1792" si="194">ROUND(E1729*(1-$F$11),2)</f>
        <v>50.88</v>
      </c>
      <c r="G1729" s="691">
        <f t="shared" ref="G1729:G1792" si="195">H1729/D1729*1000</f>
        <v>774</v>
      </c>
      <c r="H1729" s="659">
        <f>ROUND(IF('Заказ, cкидки и курсы валют'!$J$23*E1729/1000*D1729&lt;387,387,'Заказ, cкидки и курсы валют'!$J$23*E1729/1000*D1729)*(1-'Заказ, cкидки и курсы валют'!$I$12),2)</f>
        <v>387</v>
      </c>
      <c r="I1729" s="168"/>
      <c r="J1729" s="1338">
        <f>ROUND(IF(H1729&lt;'Заказ, cкидки и курсы валют'!$B$39,H1729*0.54*100/(100-'Заказ, cкидки и курсы валют'!$C$39),IF(H1729&lt;'Заказ, cкидки и курсы валют'!$B$40,H1729*0.54*100/(100-'Заказ, cкидки и курсы валют'!$C$40),IF(H1729&lt;'Заказ, cкидки и курсы валют'!$B$41,H1729*0.54*100/(100-'Заказ, cкидки и курсы валют'!$C$41),IF(H1729&lt;'Заказ, cкидки и курсы валют'!$B$42,H1729*0.54*100/(100-'Заказ, cкидки и курсы валют'!$C$42),IF(H1729&lt;'Заказ, cкидки и курсы валют'!$B$43,H1729*0.54*100/(100-'Заказ, cкидки и курсы валют'!$C$43),H1729))))),2)</f>
        <v>464.4</v>
      </c>
    </row>
    <row r="1730" spans="1:10" ht="14.15" customHeight="1" thickBot="1">
      <c r="A1730" s="398" t="s">
        <v>6765</v>
      </c>
      <c r="B1730" s="399" t="s">
        <v>3125</v>
      </c>
      <c r="C1730" s="2250">
        <v>0.34</v>
      </c>
      <c r="D1730" s="1555">
        <v>300</v>
      </c>
      <c r="E1730" s="1545">
        <f t="shared" si="193"/>
        <v>62.66</v>
      </c>
      <c r="F1730" s="471">
        <f t="shared" si="194"/>
        <v>62.66</v>
      </c>
      <c r="G1730" s="691">
        <f t="shared" si="195"/>
        <v>1290</v>
      </c>
      <c r="H1730" s="659">
        <f>ROUND(IF('Заказ, cкидки и курсы валют'!$J$23*E1730/1000*D1730&lt;387,387,'Заказ, cкидки и курсы валют'!$J$23*E1730/1000*D1730)*(1-'Заказ, cкидки и курсы валют'!$I$12),2)</f>
        <v>387</v>
      </c>
      <c r="I1730" s="168"/>
      <c r="J1730" s="1338">
        <f>ROUND(IF(H1730&lt;'Заказ, cкидки и курсы валют'!$B$39,H1730*0.54*100/(100-'Заказ, cкидки и курсы валют'!$C$39),IF(H1730&lt;'Заказ, cкидки и курсы валют'!$B$40,H1730*0.54*100/(100-'Заказ, cкидки и курсы валют'!$C$40),IF(H1730&lt;'Заказ, cкидки и курсы валют'!$B$41,H1730*0.54*100/(100-'Заказ, cкидки и курсы валют'!$C$41),IF(H1730&lt;'Заказ, cкидки и курсы валют'!$B$42,H1730*0.54*100/(100-'Заказ, cкидки и курсы валют'!$C$42),IF(H1730&lt;'Заказ, cкидки и курсы валют'!$B$43,H1730*0.54*100/(100-'Заказ, cкидки и курсы валют'!$C$43),H1730))))),2)</f>
        <v>464.4</v>
      </c>
    </row>
    <row r="1731" spans="1:10" ht="14.15" customHeight="1" thickBot="1">
      <c r="A1731" s="398" t="s">
        <v>6766</v>
      </c>
      <c r="B1731" s="399" t="s">
        <v>3126</v>
      </c>
      <c r="C1731" s="2250">
        <v>0.43</v>
      </c>
      <c r="D1731" s="1555">
        <v>300</v>
      </c>
      <c r="E1731" s="1545">
        <f t="shared" si="193"/>
        <v>66.66</v>
      </c>
      <c r="F1731" s="471">
        <f t="shared" si="194"/>
        <v>66.66</v>
      </c>
      <c r="G1731" s="691">
        <f t="shared" si="195"/>
        <v>1290</v>
      </c>
      <c r="H1731" s="659">
        <f>ROUND(IF('Заказ, cкидки и курсы валют'!$J$23*E1731/1000*D1731&lt;387,387,'Заказ, cкидки и курсы валют'!$J$23*E1731/1000*D1731)*(1-'Заказ, cкидки и курсы валют'!$I$12),2)</f>
        <v>387</v>
      </c>
      <c r="I1731" s="168"/>
      <c r="J1731" s="1338">
        <f>ROUND(IF(H1731&lt;'Заказ, cкидки и курсы валют'!$B$39,H1731*0.54*100/(100-'Заказ, cкидки и курсы валют'!$C$39),IF(H1731&lt;'Заказ, cкидки и курсы валют'!$B$40,H1731*0.54*100/(100-'Заказ, cкидки и курсы валют'!$C$40),IF(H1731&lt;'Заказ, cкидки и курсы валют'!$B$41,H1731*0.54*100/(100-'Заказ, cкидки и курсы валют'!$C$41),IF(H1731&lt;'Заказ, cкидки и курсы валют'!$B$42,H1731*0.54*100/(100-'Заказ, cкидки и курсы валют'!$C$42),IF(H1731&lt;'Заказ, cкидки и курсы валют'!$B$43,H1731*0.54*100/(100-'Заказ, cкидки и курсы валют'!$C$43),H1731))))),2)</f>
        <v>464.4</v>
      </c>
    </row>
    <row r="1732" spans="1:10" ht="14.15" customHeight="1" thickBot="1">
      <c r="A1732" s="398" t="s">
        <v>6767</v>
      </c>
      <c r="B1732" s="399" t="s">
        <v>3127</v>
      </c>
      <c r="C1732" s="2250">
        <v>0.495</v>
      </c>
      <c r="D1732" s="1555">
        <v>200</v>
      </c>
      <c r="E1732" s="1545">
        <f t="shared" si="193"/>
        <v>89.759999999999991</v>
      </c>
      <c r="F1732" s="471">
        <f t="shared" si="194"/>
        <v>89.76</v>
      </c>
      <c r="G1732" s="691">
        <f t="shared" si="195"/>
        <v>1935</v>
      </c>
      <c r="H1732" s="659">
        <f>ROUND(IF('Заказ, cкидки и курсы валют'!$J$23*E1732/1000*D1732&lt;387,387,'Заказ, cкидки и курсы валют'!$J$23*E1732/1000*D1732)*(1-'Заказ, cкидки и курсы валют'!$I$12),2)</f>
        <v>387</v>
      </c>
      <c r="I1732" s="168"/>
      <c r="J1732" s="1338">
        <f>ROUND(IF(H1732&lt;'Заказ, cкидки и курсы валют'!$B$39,H1732*0.54*100/(100-'Заказ, cкидки и курсы валют'!$C$39),IF(H1732&lt;'Заказ, cкидки и курсы валют'!$B$40,H1732*0.54*100/(100-'Заказ, cкидки и курсы валют'!$C$40),IF(H1732&lt;'Заказ, cкидки и курсы валют'!$B$41,H1732*0.54*100/(100-'Заказ, cкидки и курсы валют'!$C$41),IF(H1732&lt;'Заказ, cкидки и курсы валют'!$B$42,H1732*0.54*100/(100-'Заказ, cкидки и курсы валют'!$C$42),IF(H1732&lt;'Заказ, cкидки и курсы валют'!$B$43,H1732*0.54*100/(100-'Заказ, cкидки и курсы валют'!$C$43),H1732))))),2)</f>
        <v>464.4</v>
      </c>
    </row>
    <row r="1733" spans="1:10" ht="14.15" customHeight="1" thickBot="1">
      <c r="A1733" s="398" t="s">
        <v>6768</v>
      </c>
      <c r="B1733" s="399" t="s">
        <v>3128</v>
      </c>
      <c r="C1733" s="2250">
        <v>0.37</v>
      </c>
      <c r="D1733" s="1555">
        <v>500</v>
      </c>
      <c r="E1733" s="1545">
        <f t="shared" si="193"/>
        <v>54.86</v>
      </c>
      <c r="F1733" s="471">
        <f t="shared" si="194"/>
        <v>54.86</v>
      </c>
      <c r="G1733" s="691">
        <f t="shared" si="195"/>
        <v>774</v>
      </c>
      <c r="H1733" s="659">
        <f>ROUND(IF('Заказ, cкидки и курсы валют'!$J$23*E1733/1000*D1733&lt;387,387,'Заказ, cкидки и курсы валют'!$J$23*E1733/1000*D1733)*(1-'Заказ, cкидки и курсы валют'!$I$12),2)</f>
        <v>387</v>
      </c>
      <c r="I1733" s="168"/>
      <c r="J1733" s="1338">
        <f>ROUND(IF(H1733&lt;'Заказ, cкидки и курсы валют'!$B$39,H1733*0.54*100/(100-'Заказ, cкидки и курсы валют'!$C$39),IF(H1733&lt;'Заказ, cкидки и курсы валют'!$B$40,H1733*0.54*100/(100-'Заказ, cкидки и курсы валют'!$C$40),IF(H1733&lt;'Заказ, cкидки и курсы валют'!$B$41,H1733*0.54*100/(100-'Заказ, cкидки и курсы валют'!$C$41),IF(H1733&lt;'Заказ, cкидки и курсы валют'!$B$42,H1733*0.54*100/(100-'Заказ, cкидки и курсы валют'!$C$42),IF(H1733&lt;'Заказ, cкидки и курсы валют'!$B$43,H1733*0.54*100/(100-'Заказ, cкидки и курсы валют'!$C$43),H1733))))),2)</f>
        <v>464.4</v>
      </c>
    </row>
    <row r="1734" spans="1:10" ht="14.15" customHeight="1" thickBot="1">
      <c r="A1734" s="398" t="s">
        <v>6769</v>
      </c>
      <c r="B1734" s="399" t="s">
        <v>137</v>
      </c>
      <c r="C1734" s="2250">
        <v>0.39</v>
      </c>
      <c r="D1734" s="1555">
        <v>500</v>
      </c>
      <c r="E1734" s="1545">
        <f t="shared" si="193"/>
        <v>58.72</v>
      </c>
      <c r="F1734" s="471">
        <f t="shared" si="194"/>
        <v>58.72</v>
      </c>
      <c r="G1734" s="691">
        <f t="shared" si="195"/>
        <v>774</v>
      </c>
      <c r="H1734" s="659">
        <f>ROUND(IF('Заказ, cкидки и курсы валют'!$J$23*E1734/1000*D1734&lt;387,387,'Заказ, cкидки и курсы валют'!$J$23*E1734/1000*D1734)*(1-'Заказ, cкидки и курсы валют'!$I$12),2)</f>
        <v>387</v>
      </c>
      <c r="I1734" s="168"/>
      <c r="J1734" s="1338">
        <f>ROUND(IF(H1734&lt;'Заказ, cкидки и курсы валют'!$B$39,H1734*0.54*100/(100-'Заказ, cкидки и курсы валют'!$C$39),IF(H1734&lt;'Заказ, cкидки и курсы валют'!$B$40,H1734*0.54*100/(100-'Заказ, cкидки и курсы валют'!$C$40),IF(H1734&lt;'Заказ, cкидки и курсы валют'!$B$41,H1734*0.54*100/(100-'Заказ, cкидки и курсы валют'!$C$41),IF(H1734&lt;'Заказ, cкидки и курсы валют'!$B$42,H1734*0.54*100/(100-'Заказ, cкидки и курсы валют'!$C$42),IF(H1734&lt;'Заказ, cкидки и курсы валют'!$B$43,H1734*0.54*100/(100-'Заказ, cкидки и курсы валют'!$C$43),H1734))))),2)</f>
        <v>464.4</v>
      </c>
    </row>
    <row r="1735" spans="1:10" ht="14.15" customHeight="1" thickBot="1">
      <c r="A1735" s="398" t="s">
        <v>6770</v>
      </c>
      <c r="B1735" s="399" t="s">
        <v>138</v>
      </c>
      <c r="C1735" s="2250">
        <v>0.49</v>
      </c>
      <c r="D1735" s="1555">
        <v>300</v>
      </c>
      <c r="E1735" s="1545">
        <f t="shared" si="193"/>
        <v>70.759999999999991</v>
      </c>
      <c r="F1735" s="471">
        <f t="shared" si="194"/>
        <v>70.760000000000005</v>
      </c>
      <c r="G1735" s="691">
        <f t="shared" si="195"/>
        <v>1290</v>
      </c>
      <c r="H1735" s="659">
        <f>ROUND(IF('Заказ, cкидки и курсы валют'!$J$23*E1735/1000*D1735&lt;387,387,'Заказ, cкидки и курсы валют'!$J$23*E1735/1000*D1735)*(1-'Заказ, cкидки и курсы валют'!$I$12),2)</f>
        <v>387</v>
      </c>
      <c r="I1735" s="168"/>
      <c r="J1735" s="1338">
        <f>ROUND(IF(H1735&lt;'Заказ, cкидки и курсы валют'!$B$39,H1735*0.54*100/(100-'Заказ, cкидки и курсы валют'!$C$39),IF(H1735&lt;'Заказ, cкидки и курсы валют'!$B$40,H1735*0.54*100/(100-'Заказ, cкидки и курсы валют'!$C$40),IF(H1735&lt;'Заказ, cкидки и курсы валют'!$B$41,H1735*0.54*100/(100-'Заказ, cкидки и курсы валют'!$C$41),IF(H1735&lt;'Заказ, cкидки и курсы валют'!$B$42,H1735*0.54*100/(100-'Заказ, cкидки и курсы валют'!$C$42),IF(H1735&lt;'Заказ, cкидки и курсы валют'!$B$43,H1735*0.54*100/(100-'Заказ, cкидки и курсы валют'!$C$43),H1735))))),2)</f>
        <v>464.4</v>
      </c>
    </row>
    <row r="1736" spans="1:10" ht="14.15" customHeight="1" thickBot="1">
      <c r="A1736" s="398" t="s">
        <v>6771</v>
      </c>
      <c r="B1736" s="399" t="s">
        <v>139</v>
      </c>
      <c r="C1736" s="2250">
        <v>0.59</v>
      </c>
      <c r="D1736" s="1555">
        <v>300</v>
      </c>
      <c r="E1736" s="1545">
        <f t="shared" si="193"/>
        <v>80.36</v>
      </c>
      <c r="F1736" s="471">
        <f t="shared" si="194"/>
        <v>80.36</v>
      </c>
      <c r="G1736" s="691">
        <f t="shared" si="195"/>
        <v>1290</v>
      </c>
      <c r="H1736" s="659">
        <f>ROUND(IF('Заказ, cкидки и курсы валют'!$J$23*E1736/1000*D1736&lt;387,387,'Заказ, cкидки и курсы валют'!$J$23*E1736/1000*D1736)*(1-'Заказ, cкидки и курсы валют'!$I$12),2)</f>
        <v>387</v>
      </c>
      <c r="I1736" s="168"/>
      <c r="J1736" s="1338">
        <f>ROUND(IF(H1736&lt;'Заказ, cкидки и курсы валют'!$B$39,H1736*0.54*100/(100-'Заказ, cкидки и курсы валют'!$C$39),IF(H1736&lt;'Заказ, cкидки и курсы валют'!$B$40,H1736*0.54*100/(100-'Заказ, cкидки и курсы валют'!$C$40),IF(H1736&lt;'Заказ, cкидки и курсы валют'!$B$41,H1736*0.54*100/(100-'Заказ, cкидки и курсы валют'!$C$41),IF(H1736&lt;'Заказ, cкидки и курсы валют'!$B$42,H1736*0.54*100/(100-'Заказ, cкидки и курсы валют'!$C$42),IF(H1736&lt;'Заказ, cкидки и курсы валют'!$B$43,H1736*0.54*100/(100-'Заказ, cкидки и курсы валют'!$C$43),H1736))))),2)</f>
        <v>464.4</v>
      </c>
    </row>
    <row r="1737" spans="1:10" ht="14.15" customHeight="1" thickBot="1">
      <c r="A1737" s="398" t="s">
        <v>6772</v>
      </c>
      <c r="B1737" s="399" t="s">
        <v>140</v>
      </c>
      <c r="C1737" s="2250">
        <v>0.72</v>
      </c>
      <c r="D1737" s="1555">
        <v>150</v>
      </c>
      <c r="E1737" s="1545">
        <f t="shared" si="193"/>
        <v>112.72</v>
      </c>
      <c r="F1737" s="471">
        <f t="shared" si="194"/>
        <v>112.72</v>
      </c>
      <c r="G1737" s="691">
        <f t="shared" si="195"/>
        <v>2580</v>
      </c>
      <c r="H1737" s="659">
        <f>ROUND(IF('Заказ, cкидки и курсы валют'!$J$23*E1737/1000*D1737&lt;387,387,'Заказ, cкидки и курсы валют'!$J$23*E1737/1000*D1737)*(1-'Заказ, cкидки и курсы валют'!$I$12),2)</f>
        <v>387</v>
      </c>
      <c r="I1737" s="168"/>
      <c r="J1737" s="1338">
        <f>ROUND(IF(H1737&lt;'Заказ, cкидки и курсы валют'!$B$39,H1737*0.54*100/(100-'Заказ, cкидки и курсы валют'!$C$39),IF(H1737&lt;'Заказ, cкидки и курсы валют'!$B$40,H1737*0.54*100/(100-'Заказ, cкидки и курсы валют'!$C$40),IF(H1737&lt;'Заказ, cкидки и курсы валют'!$B$41,H1737*0.54*100/(100-'Заказ, cкидки и курсы валют'!$C$41),IF(H1737&lt;'Заказ, cкидки и курсы валют'!$B$42,H1737*0.54*100/(100-'Заказ, cкидки и курсы валют'!$C$42),IF(H1737&lt;'Заказ, cкидки и курсы валют'!$B$43,H1737*0.54*100/(100-'Заказ, cкидки и курсы валют'!$C$43),H1737))))),2)</f>
        <v>464.4</v>
      </c>
    </row>
    <row r="1738" spans="1:10" ht="14.15" customHeight="1" thickBot="1">
      <c r="A1738" s="398" t="s">
        <v>6773</v>
      </c>
      <c r="B1738" s="399" t="s">
        <v>141</v>
      </c>
      <c r="C1738" s="2250">
        <v>0.78</v>
      </c>
      <c r="D1738" s="1555">
        <v>150</v>
      </c>
      <c r="E1738" s="1545">
        <f t="shared" si="193"/>
        <v>117.86</v>
      </c>
      <c r="F1738" s="471">
        <f t="shared" si="194"/>
        <v>117.86</v>
      </c>
      <c r="G1738" s="691">
        <f t="shared" si="195"/>
        <v>2580</v>
      </c>
      <c r="H1738" s="659">
        <f>ROUND(IF('Заказ, cкидки и курсы валют'!$J$23*E1738/1000*D1738&lt;387,387,'Заказ, cкидки и курсы валют'!$J$23*E1738/1000*D1738)*(1-'Заказ, cкидки и курсы валют'!$I$12),2)</f>
        <v>387</v>
      </c>
      <c r="I1738" s="168"/>
      <c r="J1738" s="1338">
        <f>ROUND(IF(H1738&lt;'Заказ, cкидки и курсы валют'!$B$39,H1738*0.54*100/(100-'Заказ, cкидки и курсы валют'!$C$39),IF(H1738&lt;'Заказ, cкидки и курсы валют'!$B$40,H1738*0.54*100/(100-'Заказ, cкидки и курсы валют'!$C$40),IF(H1738&lt;'Заказ, cкидки и курсы валют'!$B$41,H1738*0.54*100/(100-'Заказ, cкидки и курсы валют'!$C$41),IF(H1738&lt;'Заказ, cкидки и курсы валют'!$B$42,H1738*0.54*100/(100-'Заказ, cкидки и курсы валют'!$C$42),IF(H1738&lt;'Заказ, cкидки и курсы валют'!$B$43,H1738*0.54*100/(100-'Заказ, cкидки и курсы валют'!$C$43),H1738))))),2)</f>
        <v>464.4</v>
      </c>
    </row>
    <row r="1739" spans="1:10" ht="14.15" customHeight="1" thickBot="1">
      <c r="A1739" s="398" t="s">
        <v>6774</v>
      </c>
      <c r="B1739" s="399" t="s">
        <v>142</v>
      </c>
      <c r="C1739" s="2250">
        <v>0.93</v>
      </c>
      <c r="D1739" s="1555">
        <v>100</v>
      </c>
      <c r="E1739" s="1545">
        <f t="shared" si="193"/>
        <v>153.5</v>
      </c>
      <c r="F1739" s="471">
        <f t="shared" si="194"/>
        <v>153.5</v>
      </c>
      <c r="G1739" s="691">
        <f t="shared" si="195"/>
        <v>3870</v>
      </c>
      <c r="H1739" s="659">
        <f>ROUND(IF('Заказ, cкидки и курсы валют'!$J$23*E1739/1000*D1739&lt;387,387,'Заказ, cкидки и курсы валют'!$J$23*E1739/1000*D1739)*(1-'Заказ, cкидки и курсы валют'!$I$12),2)</f>
        <v>387</v>
      </c>
      <c r="I1739" s="168"/>
      <c r="J1739" s="1338">
        <f>ROUND(IF(H1739&lt;'Заказ, cкидки и курсы валют'!$B$39,H1739*0.54*100/(100-'Заказ, cкидки и курсы валют'!$C$39),IF(H1739&lt;'Заказ, cкидки и курсы валют'!$B$40,H1739*0.54*100/(100-'Заказ, cкидки и курсы валют'!$C$40),IF(H1739&lt;'Заказ, cкидки и курсы валют'!$B$41,H1739*0.54*100/(100-'Заказ, cкидки и курсы валют'!$C$41),IF(H1739&lt;'Заказ, cкидки и курсы валют'!$B$42,H1739*0.54*100/(100-'Заказ, cкидки и курсы валют'!$C$42),IF(H1739&lt;'Заказ, cкидки и курсы валют'!$B$43,H1739*0.54*100/(100-'Заказ, cкидки и курсы валют'!$C$43),H1739))))),2)</f>
        <v>464.4</v>
      </c>
    </row>
    <row r="1740" spans="1:10" ht="14.15" customHeight="1" thickBot="1">
      <c r="A1740" s="398" t="s">
        <v>6775</v>
      </c>
      <c r="B1740" s="399" t="s">
        <v>143</v>
      </c>
      <c r="C1740" s="2250">
        <v>1.07</v>
      </c>
      <c r="D1740" s="1555">
        <v>100</v>
      </c>
      <c r="E1740" s="1545">
        <f t="shared" si="193"/>
        <v>165.01999999999998</v>
      </c>
      <c r="F1740" s="471">
        <f t="shared" si="194"/>
        <v>165.02</v>
      </c>
      <c r="G1740" s="691">
        <f t="shared" si="195"/>
        <v>3870</v>
      </c>
      <c r="H1740" s="659">
        <f>ROUND(IF('Заказ, cкидки и курсы валют'!$J$23*E1740/1000*D1740&lt;387,387,'Заказ, cкидки и курсы валют'!$J$23*E1740/1000*D1740)*(1-'Заказ, cкидки и курсы валют'!$I$12),2)</f>
        <v>387</v>
      </c>
      <c r="I1740" s="168"/>
      <c r="J1740" s="1338">
        <f>ROUND(IF(H1740&lt;'Заказ, cкидки и курсы валют'!$B$39,H1740*0.54*100/(100-'Заказ, cкидки и курсы валют'!$C$39),IF(H1740&lt;'Заказ, cкидки и курсы валют'!$B$40,H1740*0.54*100/(100-'Заказ, cкидки и курсы валют'!$C$40),IF(H1740&lt;'Заказ, cкидки и курсы валют'!$B$41,H1740*0.54*100/(100-'Заказ, cкидки и курсы валют'!$C$41),IF(H1740&lt;'Заказ, cкидки и курсы валют'!$B$42,H1740*0.54*100/(100-'Заказ, cкидки и курсы валют'!$C$42),IF(H1740&lt;'Заказ, cкидки и курсы валют'!$B$43,H1740*0.54*100/(100-'Заказ, cкидки и курсы валют'!$C$43),H1740))))),2)</f>
        <v>464.4</v>
      </c>
    </row>
    <row r="1741" spans="1:10" ht="14.15" customHeight="1" thickBot="1">
      <c r="A1741" s="804" t="s">
        <v>6776</v>
      </c>
      <c r="B1741" s="399" t="s">
        <v>3771</v>
      </c>
      <c r="C1741" s="2250">
        <v>1.22</v>
      </c>
      <c r="D1741" s="1555">
        <v>80</v>
      </c>
      <c r="E1741" s="1545">
        <f t="shared" si="193"/>
        <v>193.23000000000002</v>
      </c>
      <c r="F1741" s="471">
        <f t="shared" si="194"/>
        <v>193.23</v>
      </c>
      <c r="G1741" s="691">
        <f t="shared" si="195"/>
        <v>4837.5</v>
      </c>
      <c r="H1741" s="659">
        <f>ROUND(IF('Заказ, cкидки и курсы валют'!$J$23*E1741/1000*D1741&lt;387,387,'Заказ, cкидки и курсы валют'!$J$23*E1741/1000*D1741)*(1-'Заказ, cкидки и курсы валют'!$I$12),2)</f>
        <v>387</v>
      </c>
      <c r="I1741" s="168"/>
      <c r="J1741" s="1338">
        <f>ROUND(IF(H1741&lt;'Заказ, cкидки и курсы валют'!$B$39,H1741*0.54*100/(100-'Заказ, cкидки и курсы валют'!$C$39),IF(H1741&lt;'Заказ, cкидки и курсы валют'!$B$40,H1741*0.54*100/(100-'Заказ, cкидки и курсы валют'!$C$40),IF(H1741&lt;'Заказ, cкидки и курсы валют'!$B$41,H1741*0.54*100/(100-'Заказ, cкидки и курсы валют'!$C$41),IF(H1741&lt;'Заказ, cкидки и курсы валют'!$B$42,H1741*0.54*100/(100-'Заказ, cкидки и курсы валют'!$C$42),IF(H1741&lt;'Заказ, cкидки и курсы валют'!$B$43,H1741*0.54*100/(100-'Заказ, cкидки и курсы валют'!$C$43),H1741))))),2)</f>
        <v>464.4</v>
      </c>
    </row>
    <row r="1742" spans="1:10" ht="14.15" customHeight="1" thickBot="1">
      <c r="A1742" s="398" t="s">
        <v>6777</v>
      </c>
      <c r="B1742" s="399" t="s">
        <v>3137</v>
      </c>
      <c r="C1742" s="2250">
        <v>1.3</v>
      </c>
      <c r="D1742" s="1555">
        <v>80</v>
      </c>
      <c r="E1742" s="1545">
        <f t="shared" si="193"/>
        <v>204.07</v>
      </c>
      <c r="F1742" s="471">
        <f t="shared" si="194"/>
        <v>204.07</v>
      </c>
      <c r="G1742" s="691">
        <f t="shared" si="195"/>
        <v>4837.5</v>
      </c>
      <c r="H1742" s="659">
        <f>ROUND(IF('Заказ, cкидки и курсы валют'!$J$23*E1742/1000*D1742&lt;387,387,'Заказ, cкидки и курсы валют'!$J$23*E1742/1000*D1742)*(1-'Заказ, cкидки и курсы валют'!$I$12),2)</f>
        <v>387</v>
      </c>
      <c r="I1742" s="168"/>
      <c r="J1742" s="1338">
        <f>ROUND(IF(H1742&lt;'Заказ, cкидки и курсы валют'!$B$39,H1742*0.54*100/(100-'Заказ, cкидки и курсы валют'!$C$39),IF(H1742&lt;'Заказ, cкидки и курсы валют'!$B$40,H1742*0.54*100/(100-'Заказ, cкидки и курсы валют'!$C$40),IF(H1742&lt;'Заказ, cкидки и курсы валют'!$B$41,H1742*0.54*100/(100-'Заказ, cкидки и курсы валют'!$C$41),IF(H1742&lt;'Заказ, cкидки и курсы валют'!$B$42,H1742*0.54*100/(100-'Заказ, cкидки и курсы валют'!$C$42),IF(H1742&lt;'Заказ, cкидки и курсы валют'!$B$43,H1742*0.54*100/(100-'Заказ, cкидки и курсы валют'!$C$43),H1742))))),2)</f>
        <v>464.4</v>
      </c>
    </row>
    <row r="1743" spans="1:10" ht="14.15" customHeight="1" thickBot="1">
      <c r="A1743" s="398" t="s">
        <v>6778</v>
      </c>
      <c r="B1743" s="399" t="s">
        <v>152</v>
      </c>
      <c r="C1743" s="2287">
        <v>0.53</v>
      </c>
      <c r="D1743" s="1555">
        <v>300</v>
      </c>
      <c r="E1743" s="1545">
        <f t="shared" si="193"/>
        <v>78.08</v>
      </c>
      <c r="F1743" s="471">
        <f t="shared" si="194"/>
        <v>78.08</v>
      </c>
      <c r="G1743" s="691">
        <f t="shared" si="195"/>
        <v>1290</v>
      </c>
      <c r="H1743" s="659">
        <f>ROUND(IF('Заказ, cкидки и курсы валют'!$J$23*E1743/1000*D1743&lt;387,387,'Заказ, cкидки и курсы валют'!$J$23*E1743/1000*D1743)*(1-'Заказ, cкидки и курсы валют'!$I$12),2)</f>
        <v>387</v>
      </c>
      <c r="I1743" s="168"/>
      <c r="J1743" s="1338">
        <f>ROUND(IF(H1743&lt;'Заказ, cкидки и курсы валют'!$B$39,H1743*0.54*100/(100-'Заказ, cкидки и курсы валют'!$C$39),IF(H1743&lt;'Заказ, cкидки и курсы валют'!$B$40,H1743*0.54*100/(100-'Заказ, cкидки и курсы валют'!$C$40),IF(H1743&lt;'Заказ, cкидки и курсы валют'!$B$41,H1743*0.54*100/(100-'Заказ, cкидки и курсы валют'!$C$41),IF(H1743&lt;'Заказ, cкидки и курсы валют'!$B$42,H1743*0.54*100/(100-'Заказ, cкидки и курсы валют'!$C$42),IF(H1743&lt;'Заказ, cкидки и курсы валют'!$B$43,H1743*0.54*100/(100-'Заказ, cкидки и курсы валют'!$C$43),H1743))))),2)</f>
        <v>464.4</v>
      </c>
    </row>
    <row r="1744" spans="1:10" ht="14.15" customHeight="1" thickBot="1">
      <c r="A1744" s="398" t="s">
        <v>6779</v>
      </c>
      <c r="B1744" s="399" t="s">
        <v>104</v>
      </c>
      <c r="C1744" s="2287">
        <v>0.63</v>
      </c>
      <c r="D1744" s="1555">
        <v>300</v>
      </c>
      <c r="E1744" s="1545">
        <f t="shared" si="193"/>
        <v>79.240000000000009</v>
      </c>
      <c r="F1744" s="471">
        <f t="shared" si="194"/>
        <v>79.239999999999995</v>
      </c>
      <c r="G1744" s="691">
        <f t="shared" si="195"/>
        <v>1290</v>
      </c>
      <c r="H1744" s="659">
        <f>ROUND(IF('Заказ, cкидки и курсы валют'!$J$23*E1744/1000*D1744&lt;387,387,'Заказ, cкидки и курсы валют'!$J$23*E1744/1000*D1744)*(1-'Заказ, cкидки и курсы валют'!$I$12),2)</f>
        <v>387</v>
      </c>
      <c r="I1744" s="168"/>
      <c r="J1744" s="1338">
        <f>ROUND(IF(H1744&lt;'Заказ, cкидки и курсы валют'!$B$39,H1744*0.54*100/(100-'Заказ, cкидки и курсы валют'!$C$39),IF(H1744&lt;'Заказ, cкидки и курсы валют'!$B$40,H1744*0.54*100/(100-'Заказ, cкидки и курсы валют'!$C$40),IF(H1744&lt;'Заказ, cкидки и курсы валют'!$B$41,H1744*0.54*100/(100-'Заказ, cкидки и курсы валют'!$C$41),IF(H1744&lt;'Заказ, cкидки и курсы валют'!$B$42,H1744*0.54*100/(100-'Заказ, cкидки и курсы валют'!$C$42),IF(H1744&lt;'Заказ, cкидки и курсы валют'!$B$43,H1744*0.54*100/(100-'Заказ, cкидки и курсы валют'!$C$43),H1744))))),2)</f>
        <v>464.4</v>
      </c>
    </row>
    <row r="1745" spans="1:10" ht="14.15" customHeight="1" thickBot="1">
      <c r="A1745" s="398" t="s">
        <v>6780</v>
      </c>
      <c r="B1745" s="399" t="s">
        <v>153</v>
      </c>
      <c r="C1745" s="2250">
        <v>0.78</v>
      </c>
      <c r="D1745" s="1555">
        <v>200</v>
      </c>
      <c r="E1745" s="1545">
        <f t="shared" si="193"/>
        <v>104.8</v>
      </c>
      <c r="F1745" s="471">
        <f t="shared" si="194"/>
        <v>104.8</v>
      </c>
      <c r="G1745" s="691">
        <f t="shared" si="195"/>
        <v>1935</v>
      </c>
      <c r="H1745" s="659">
        <f>ROUND(IF('Заказ, cкидки и курсы валют'!$J$23*E1745/1000*D1745&lt;387,387,'Заказ, cкидки и курсы валют'!$J$23*E1745/1000*D1745)*(1-'Заказ, cкидки и курсы валют'!$I$12),2)</f>
        <v>387</v>
      </c>
      <c r="I1745" s="168"/>
      <c r="J1745" s="1338">
        <f>ROUND(IF(H1745&lt;'Заказ, cкидки и курсы валют'!$B$39,H1745*0.54*100/(100-'Заказ, cкидки и курсы валют'!$C$39),IF(H1745&lt;'Заказ, cкидки и курсы валют'!$B$40,H1745*0.54*100/(100-'Заказ, cкидки и курсы валют'!$C$40),IF(H1745&lt;'Заказ, cкидки и курсы валют'!$B$41,H1745*0.54*100/(100-'Заказ, cкидки и курсы валют'!$C$41),IF(H1745&lt;'Заказ, cкидки и курсы валют'!$B$42,H1745*0.54*100/(100-'Заказ, cкидки и курсы валют'!$C$42),IF(H1745&lt;'Заказ, cкидки и курсы валют'!$B$43,H1745*0.54*100/(100-'Заказ, cкидки и курсы валют'!$C$43),H1745))))),2)</f>
        <v>464.4</v>
      </c>
    </row>
    <row r="1746" spans="1:10" ht="14.15" customHeight="1" thickBot="1">
      <c r="A1746" s="398" t="s">
        <v>6781</v>
      </c>
      <c r="B1746" s="399" t="s">
        <v>106</v>
      </c>
      <c r="C1746" s="2250">
        <v>0.95</v>
      </c>
      <c r="D1746" s="1555">
        <v>150</v>
      </c>
      <c r="E1746" s="1545">
        <f t="shared" si="193"/>
        <v>122.34</v>
      </c>
      <c r="F1746" s="471">
        <f t="shared" si="194"/>
        <v>122.34</v>
      </c>
      <c r="G1746" s="691">
        <f t="shared" si="195"/>
        <v>2580</v>
      </c>
      <c r="H1746" s="659">
        <f>ROUND(IF('Заказ, cкидки и курсы валют'!$J$23*E1746/1000*D1746&lt;387,387,'Заказ, cкидки и курсы валют'!$J$23*E1746/1000*D1746)*(1-'Заказ, cкидки и курсы валют'!$I$12),2)</f>
        <v>387</v>
      </c>
      <c r="I1746" s="168"/>
      <c r="J1746" s="1338">
        <f>ROUND(IF(H1746&lt;'Заказ, cкидки и курсы валют'!$B$39,H1746*0.54*100/(100-'Заказ, cкидки и курсы валют'!$C$39),IF(H1746&lt;'Заказ, cкидки и курсы валют'!$B$40,H1746*0.54*100/(100-'Заказ, cкидки и курсы валют'!$C$40),IF(H1746&lt;'Заказ, cкидки и курсы валют'!$B$41,H1746*0.54*100/(100-'Заказ, cкидки и курсы валют'!$C$41),IF(H1746&lt;'Заказ, cкидки и курсы валют'!$B$42,H1746*0.54*100/(100-'Заказ, cкидки и курсы валют'!$C$42),IF(H1746&lt;'Заказ, cкидки и курсы валют'!$B$43,H1746*0.54*100/(100-'Заказ, cкидки и курсы валют'!$C$43),H1746))))),2)</f>
        <v>464.4</v>
      </c>
    </row>
    <row r="1747" spans="1:10" ht="14.15" customHeight="1" thickBot="1">
      <c r="A1747" s="398" t="s">
        <v>6782</v>
      </c>
      <c r="B1747" s="1586" t="s">
        <v>154</v>
      </c>
      <c r="C1747" s="2250">
        <v>1.08</v>
      </c>
      <c r="D1747" s="1555">
        <v>100</v>
      </c>
      <c r="E1747" s="1545">
        <f t="shared" si="193"/>
        <v>148</v>
      </c>
      <c r="F1747" s="471">
        <f t="shared" si="194"/>
        <v>148</v>
      </c>
      <c r="G1747" s="691">
        <f t="shared" si="195"/>
        <v>3870</v>
      </c>
      <c r="H1747" s="659">
        <f>ROUND(IF('Заказ, cкидки и курсы валют'!$J$23*E1747/1000*D1747&lt;387,387,'Заказ, cкидки и курсы валют'!$J$23*E1747/1000*D1747)*(1-'Заказ, cкидки и курсы валют'!$I$12),2)</f>
        <v>387</v>
      </c>
      <c r="I1747" s="168"/>
      <c r="J1747" s="1338">
        <f>ROUND(IF(H1747&lt;'Заказ, cкидки и курсы валют'!$B$39,H1747*0.54*100/(100-'Заказ, cкидки и курсы валют'!$C$39),IF(H1747&lt;'Заказ, cкидки и курсы валют'!$B$40,H1747*0.54*100/(100-'Заказ, cкидки и курсы валют'!$C$40),IF(H1747&lt;'Заказ, cкидки и курсы валют'!$B$41,H1747*0.54*100/(100-'Заказ, cкидки и курсы валют'!$C$41),IF(H1747&lt;'Заказ, cкидки и курсы валют'!$B$42,H1747*0.54*100/(100-'Заказ, cкидки и курсы валют'!$C$42),IF(H1747&lt;'Заказ, cкидки и курсы валют'!$B$43,H1747*0.54*100/(100-'Заказ, cкидки и курсы валют'!$C$43),H1747))))),2)</f>
        <v>464.4</v>
      </c>
    </row>
    <row r="1748" spans="1:10" ht="14.15" customHeight="1" thickBot="1">
      <c r="A1748" s="398" t="s">
        <v>6783</v>
      </c>
      <c r="B1748" s="399" t="s">
        <v>108</v>
      </c>
      <c r="C1748" s="2250">
        <v>1.36</v>
      </c>
      <c r="D1748" s="1555">
        <v>100</v>
      </c>
      <c r="E1748" s="1545">
        <f t="shared" si="193"/>
        <v>156.92000000000002</v>
      </c>
      <c r="F1748" s="471">
        <f t="shared" si="194"/>
        <v>156.91999999999999</v>
      </c>
      <c r="G1748" s="691">
        <f t="shared" si="195"/>
        <v>3870</v>
      </c>
      <c r="H1748" s="659">
        <f>ROUND(IF('Заказ, cкидки и курсы валют'!$J$23*E1748/1000*D1748&lt;387,387,'Заказ, cкидки и курсы валют'!$J$23*E1748/1000*D1748)*(1-'Заказ, cкидки и курсы валют'!$I$12),2)</f>
        <v>387</v>
      </c>
      <c r="I1748" s="168"/>
      <c r="J1748" s="1338">
        <f>ROUND(IF(H1748&lt;'Заказ, cкидки и курсы валют'!$B$39,H1748*0.54*100/(100-'Заказ, cкидки и курсы валют'!$C$39),IF(H1748&lt;'Заказ, cкидки и курсы валют'!$B$40,H1748*0.54*100/(100-'Заказ, cкидки и курсы валют'!$C$40),IF(H1748&lt;'Заказ, cкидки и курсы валют'!$B$41,H1748*0.54*100/(100-'Заказ, cкидки и курсы валют'!$C$41),IF(H1748&lt;'Заказ, cкидки и курсы валют'!$B$42,H1748*0.54*100/(100-'Заказ, cкидки и курсы валют'!$C$42),IF(H1748&lt;'Заказ, cкидки и курсы валют'!$B$43,H1748*0.54*100/(100-'Заказ, cкидки и курсы валют'!$C$43),H1748))))),2)</f>
        <v>464.4</v>
      </c>
    </row>
    <row r="1749" spans="1:10" ht="14.15" customHeight="1" thickBot="1">
      <c r="A1749" s="398" t="s">
        <v>6784</v>
      </c>
      <c r="B1749" s="399" t="s">
        <v>155</v>
      </c>
      <c r="C1749" s="2250">
        <v>1.34</v>
      </c>
      <c r="D1749" s="1555">
        <v>70</v>
      </c>
      <c r="E1749" s="1545">
        <f t="shared" si="193"/>
        <v>204.32285714285717</v>
      </c>
      <c r="F1749" s="471">
        <f t="shared" si="194"/>
        <v>204.32</v>
      </c>
      <c r="G1749" s="691">
        <f t="shared" si="195"/>
        <v>5528.5714285714284</v>
      </c>
      <c r="H1749" s="659">
        <f>ROUND(IF('Заказ, cкидки и курсы валют'!$J$23*E1749/1000*D1749&lt;387,387,'Заказ, cкидки и курсы валют'!$J$23*E1749/1000*D1749)*(1-'Заказ, cкидки и курсы валют'!$I$12),2)</f>
        <v>387</v>
      </c>
      <c r="I1749" s="168"/>
      <c r="J1749" s="1338">
        <f>ROUND(IF(H1749&lt;'Заказ, cкидки и курсы валют'!$B$39,H1749*0.54*100/(100-'Заказ, cкидки и курсы валют'!$C$39),IF(H1749&lt;'Заказ, cкидки и курсы валют'!$B$40,H1749*0.54*100/(100-'Заказ, cкидки и курсы валют'!$C$40),IF(H1749&lt;'Заказ, cкидки и курсы валют'!$B$41,H1749*0.54*100/(100-'Заказ, cкидки и курсы валют'!$C$41),IF(H1749&lt;'Заказ, cкидки и курсы валют'!$B$42,H1749*0.54*100/(100-'Заказ, cкидки и курсы валют'!$C$42),IF(H1749&lt;'Заказ, cкидки и курсы валют'!$B$43,H1749*0.54*100/(100-'Заказ, cкидки и курсы валют'!$C$43),H1749))))),2)</f>
        <v>464.4</v>
      </c>
    </row>
    <row r="1750" spans="1:10" ht="14.15" customHeight="1" thickBot="1">
      <c r="A1750" s="398" t="s">
        <v>6785</v>
      </c>
      <c r="B1750" s="399" t="s">
        <v>110</v>
      </c>
      <c r="C1750" s="2250">
        <v>1.58</v>
      </c>
      <c r="D1750" s="1555">
        <v>50</v>
      </c>
      <c r="E1750" s="1545">
        <f t="shared" si="193"/>
        <v>264.77999999999997</v>
      </c>
      <c r="F1750" s="471">
        <f t="shared" si="194"/>
        <v>264.77999999999997</v>
      </c>
      <c r="G1750" s="691">
        <f t="shared" si="195"/>
        <v>7740</v>
      </c>
      <c r="H1750" s="659">
        <f>ROUND(IF('Заказ, cкидки и курсы валют'!$J$23*E1750/1000*D1750&lt;387,387,'Заказ, cкидки и курсы валют'!$J$23*E1750/1000*D1750)*(1-'Заказ, cкидки и курсы валют'!$I$12),2)</f>
        <v>387</v>
      </c>
      <c r="I1750" s="168"/>
      <c r="J1750" s="1338">
        <f>ROUND(IF(H1750&lt;'Заказ, cкидки и курсы валют'!$B$39,H1750*0.54*100/(100-'Заказ, cкидки и курсы валют'!$C$39),IF(H1750&lt;'Заказ, cкидки и курсы валют'!$B$40,H1750*0.54*100/(100-'Заказ, cкидки и курсы валют'!$C$40),IF(H1750&lt;'Заказ, cкидки и курсы валют'!$B$41,H1750*0.54*100/(100-'Заказ, cкидки и курсы валют'!$C$41),IF(H1750&lt;'Заказ, cкидки и курсы валют'!$B$42,H1750*0.54*100/(100-'Заказ, cкидки и курсы валют'!$C$42),IF(H1750&lt;'Заказ, cкидки и курсы валют'!$B$43,H1750*0.54*100/(100-'Заказ, cкидки и курсы валют'!$C$43),H1750))))),2)</f>
        <v>464.4</v>
      </c>
    </row>
    <row r="1751" spans="1:10" ht="14.15" customHeight="1" thickBot="1">
      <c r="A1751" s="398" t="s">
        <v>6786</v>
      </c>
      <c r="B1751" s="399" t="s">
        <v>156</v>
      </c>
      <c r="C1751" s="2250">
        <v>1.65</v>
      </c>
      <c r="D1751" s="1555">
        <v>50</v>
      </c>
      <c r="E1751" s="1545">
        <f t="shared" si="193"/>
        <v>278.24</v>
      </c>
      <c r="F1751" s="471">
        <f t="shared" si="194"/>
        <v>278.24</v>
      </c>
      <c r="G1751" s="691">
        <f t="shared" si="195"/>
        <v>7740</v>
      </c>
      <c r="H1751" s="659">
        <f>ROUND(IF('Заказ, cкидки и курсы валют'!$J$23*E1751/1000*D1751&lt;387,387,'Заказ, cкидки и курсы валют'!$J$23*E1751/1000*D1751)*(1-'Заказ, cкидки и курсы валют'!$I$12),2)</f>
        <v>387</v>
      </c>
      <c r="I1751" s="168"/>
      <c r="J1751" s="1338">
        <f>ROUND(IF(H1751&lt;'Заказ, cкидки и курсы валют'!$B$39,H1751*0.54*100/(100-'Заказ, cкидки и курсы валют'!$C$39),IF(H1751&lt;'Заказ, cкидки и курсы валют'!$B$40,H1751*0.54*100/(100-'Заказ, cкидки и курсы валют'!$C$40),IF(H1751&lt;'Заказ, cкидки и курсы валют'!$B$41,H1751*0.54*100/(100-'Заказ, cкидки и курсы валют'!$C$41),IF(H1751&lt;'Заказ, cкидки и курсы валют'!$B$42,H1751*0.54*100/(100-'Заказ, cкидки и курсы валют'!$C$42),IF(H1751&lt;'Заказ, cкидки и курсы валют'!$B$43,H1751*0.54*100/(100-'Заказ, cкидки и курсы валют'!$C$43),H1751))))),2)</f>
        <v>464.4</v>
      </c>
    </row>
    <row r="1752" spans="1:10" ht="14.15" customHeight="1" thickBot="1">
      <c r="A1752" s="398" t="s">
        <v>6787</v>
      </c>
      <c r="B1752" s="399" t="s">
        <v>144</v>
      </c>
      <c r="C1752" s="2250">
        <v>0.73</v>
      </c>
      <c r="D1752" s="1555">
        <v>300</v>
      </c>
      <c r="E1752" s="1545">
        <f t="shared" si="193"/>
        <v>91.72</v>
      </c>
      <c r="F1752" s="471">
        <f t="shared" si="194"/>
        <v>91.72</v>
      </c>
      <c r="G1752" s="691">
        <f t="shared" si="195"/>
        <v>1290</v>
      </c>
      <c r="H1752" s="659">
        <f>ROUND(IF('Заказ, cкидки и курсы валют'!$J$23*E1752/1000*D1752&lt;387,387,'Заказ, cкидки и курсы валют'!$J$23*E1752/1000*D1752)*(1-'Заказ, cкидки и курсы валют'!$I$12),2)</f>
        <v>387</v>
      </c>
      <c r="I1752" s="168"/>
      <c r="J1752" s="1338">
        <f>ROUND(IF(H1752&lt;'Заказ, cкидки и курсы валют'!$B$39,H1752*0.54*100/(100-'Заказ, cкидки и курсы валют'!$C$39),IF(H1752&lt;'Заказ, cкидки и курсы валют'!$B$40,H1752*0.54*100/(100-'Заказ, cкидки и курсы валют'!$C$40),IF(H1752&lt;'Заказ, cкидки и курсы валют'!$B$41,H1752*0.54*100/(100-'Заказ, cкидки и курсы валют'!$C$41),IF(H1752&lt;'Заказ, cкидки и курсы валют'!$B$42,H1752*0.54*100/(100-'Заказ, cкидки и курсы валют'!$C$42),IF(H1752&lt;'Заказ, cкидки и курсы валют'!$B$43,H1752*0.54*100/(100-'Заказ, cкидки и курсы валют'!$C$43),H1752))))),2)</f>
        <v>464.4</v>
      </c>
    </row>
    <row r="1753" spans="1:10" ht="14.15" customHeight="1" thickBot="1">
      <c r="A1753" s="398" t="s">
        <v>6788</v>
      </c>
      <c r="B1753" s="399" t="s">
        <v>145</v>
      </c>
      <c r="C1753" s="2250">
        <v>0.78</v>
      </c>
      <c r="D1753" s="1555">
        <v>250</v>
      </c>
      <c r="E1753" s="1545">
        <f t="shared" si="193"/>
        <v>105.26</v>
      </c>
      <c r="F1753" s="471">
        <f t="shared" si="194"/>
        <v>105.26</v>
      </c>
      <c r="G1753" s="691">
        <f t="shared" si="195"/>
        <v>1548</v>
      </c>
      <c r="H1753" s="659">
        <f>ROUND(IF('Заказ, cкидки и курсы валют'!$J$23*E1753/1000*D1753&lt;387,387,'Заказ, cкидки и курсы валют'!$J$23*E1753/1000*D1753)*(1-'Заказ, cкидки и курсы валют'!$I$12),2)</f>
        <v>387</v>
      </c>
      <c r="I1753" s="168"/>
      <c r="J1753" s="1338">
        <f>ROUND(IF(H1753&lt;'Заказ, cкидки и курсы валют'!$B$39,H1753*0.54*100/(100-'Заказ, cкидки и курсы валют'!$C$39),IF(H1753&lt;'Заказ, cкидки и курсы валют'!$B$40,H1753*0.54*100/(100-'Заказ, cкидки и курсы валют'!$C$40),IF(H1753&lt;'Заказ, cкидки и курсы валют'!$B$41,H1753*0.54*100/(100-'Заказ, cкидки и курсы валют'!$C$41),IF(H1753&lt;'Заказ, cкидки и курсы валют'!$B$42,H1753*0.54*100/(100-'Заказ, cкидки и курсы валют'!$C$42),IF(H1753&lt;'Заказ, cкидки и курсы валют'!$B$43,H1753*0.54*100/(100-'Заказ, cкидки и курсы валют'!$C$43),H1753))))),2)</f>
        <v>464.4</v>
      </c>
    </row>
    <row r="1754" spans="1:10" ht="14.15" customHeight="1" thickBot="1">
      <c r="A1754" s="398" t="s">
        <v>6789</v>
      </c>
      <c r="B1754" s="399" t="s">
        <v>146</v>
      </c>
      <c r="C1754" s="2287">
        <v>1.03</v>
      </c>
      <c r="D1754" s="1555">
        <v>200</v>
      </c>
      <c r="E1754" s="1545">
        <f t="shared" si="193"/>
        <v>109.52</v>
      </c>
      <c r="F1754" s="471">
        <f t="shared" si="194"/>
        <v>109.52</v>
      </c>
      <c r="G1754" s="691">
        <f t="shared" si="195"/>
        <v>1935</v>
      </c>
      <c r="H1754" s="659">
        <f>ROUND(IF('Заказ, cкидки и курсы валют'!$J$23*E1754/1000*D1754&lt;387,387,'Заказ, cкидки и курсы валют'!$J$23*E1754/1000*D1754)*(1-'Заказ, cкидки и курсы валют'!$I$12),2)</f>
        <v>387</v>
      </c>
      <c r="I1754" s="168"/>
      <c r="J1754" s="1338">
        <f>ROUND(IF(H1754&lt;'Заказ, cкидки и курсы валют'!$B$39,H1754*0.54*100/(100-'Заказ, cкидки и курсы валют'!$C$39),IF(H1754&lt;'Заказ, cкидки и курсы валют'!$B$40,H1754*0.54*100/(100-'Заказ, cкидки и курсы валют'!$C$40),IF(H1754&lt;'Заказ, cкидки и курсы валют'!$B$41,H1754*0.54*100/(100-'Заказ, cкидки и курсы валют'!$C$41),IF(H1754&lt;'Заказ, cкидки и курсы валют'!$B$42,H1754*0.54*100/(100-'Заказ, cкидки и курсы валют'!$C$42),IF(H1754&lt;'Заказ, cкидки и курсы валют'!$B$43,H1754*0.54*100/(100-'Заказ, cкидки и курсы валют'!$C$43),H1754))))),2)</f>
        <v>464.4</v>
      </c>
    </row>
    <row r="1755" spans="1:10" ht="14.15" customHeight="1" thickBot="1">
      <c r="A1755" s="398" t="s">
        <v>6790</v>
      </c>
      <c r="B1755" s="399" t="s">
        <v>147</v>
      </c>
      <c r="C1755" s="2287">
        <v>1.1499999999999999</v>
      </c>
      <c r="D1755" s="1555">
        <v>150</v>
      </c>
      <c r="E1755" s="1545">
        <f t="shared" si="193"/>
        <v>132.22</v>
      </c>
      <c r="F1755" s="471">
        <f t="shared" si="194"/>
        <v>132.22</v>
      </c>
      <c r="G1755" s="691">
        <f t="shared" si="195"/>
        <v>2580</v>
      </c>
      <c r="H1755" s="659">
        <f>ROUND(IF('Заказ, cкидки и курсы валют'!$J$23*E1755/1000*D1755&lt;387,387,'Заказ, cкидки и курсы валют'!$J$23*E1755/1000*D1755)*(1-'Заказ, cкидки и курсы валют'!$I$12),2)</f>
        <v>387</v>
      </c>
      <c r="I1755" s="168"/>
      <c r="J1755" s="1338">
        <f>ROUND(IF(H1755&lt;'Заказ, cкидки и курсы валют'!$B$39,H1755*0.54*100/(100-'Заказ, cкидки и курсы валют'!$C$39),IF(H1755&lt;'Заказ, cкидки и курсы валют'!$B$40,H1755*0.54*100/(100-'Заказ, cкидки и курсы валют'!$C$40),IF(H1755&lt;'Заказ, cкидки и курсы валют'!$B$41,H1755*0.54*100/(100-'Заказ, cкидки и курсы валют'!$C$41),IF(H1755&lt;'Заказ, cкидки и курсы валют'!$B$42,H1755*0.54*100/(100-'Заказ, cкидки и курсы валют'!$C$42),IF(H1755&lt;'Заказ, cкидки и курсы валют'!$B$43,H1755*0.54*100/(100-'Заказ, cкидки и курсы валют'!$C$43),H1755))))),2)</f>
        <v>464.4</v>
      </c>
    </row>
    <row r="1756" spans="1:10" ht="14.15" customHeight="1" thickBot="1">
      <c r="A1756" s="398" t="s">
        <v>6791</v>
      </c>
      <c r="B1756" s="399" t="s">
        <v>148</v>
      </c>
      <c r="C1756" s="2287">
        <v>1.53</v>
      </c>
      <c r="D1756" s="1555">
        <v>100</v>
      </c>
      <c r="E1756" s="1545">
        <f t="shared" si="193"/>
        <v>175.34</v>
      </c>
      <c r="F1756" s="471">
        <f t="shared" si="194"/>
        <v>175.34</v>
      </c>
      <c r="G1756" s="691">
        <f t="shared" si="195"/>
        <v>3870</v>
      </c>
      <c r="H1756" s="659">
        <f>ROUND(IF('Заказ, cкидки и курсы валют'!$J$23*E1756/1000*D1756&lt;387,387,'Заказ, cкидки и курсы валют'!$J$23*E1756/1000*D1756)*(1-'Заказ, cкидки и курсы валют'!$I$12),2)</f>
        <v>387</v>
      </c>
      <c r="I1756" s="168"/>
      <c r="J1756" s="1338">
        <f>ROUND(IF(H1756&lt;'Заказ, cкидки и курсы валют'!$B$39,H1756*0.54*100/(100-'Заказ, cкидки и курсы валют'!$C$39),IF(H1756&lt;'Заказ, cкидки и курсы валют'!$B$40,H1756*0.54*100/(100-'Заказ, cкидки и курсы валют'!$C$40),IF(H1756&lt;'Заказ, cкидки и курсы валют'!$B$41,H1756*0.54*100/(100-'Заказ, cкидки и курсы валют'!$C$41),IF(H1756&lt;'Заказ, cкидки и курсы валют'!$B$42,H1756*0.54*100/(100-'Заказ, cкидки и курсы валют'!$C$42),IF(H1756&lt;'Заказ, cкидки и курсы валют'!$B$43,H1756*0.54*100/(100-'Заказ, cкидки и курсы валют'!$C$43),H1756))))),2)</f>
        <v>464.4</v>
      </c>
    </row>
    <row r="1757" spans="1:10" ht="14.15" customHeight="1" thickBot="1">
      <c r="A1757" s="398" t="s">
        <v>6792</v>
      </c>
      <c r="B1757" s="399" t="s">
        <v>149</v>
      </c>
      <c r="C1757" s="2287">
        <v>1.58</v>
      </c>
      <c r="D1757" s="1555">
        <v>80</v>
      </c>
      <c r="E1757" s="1545">
        <f t="shared" si="193"/>
        <v>192.67000000000002</v>
      </c>
      <c r="F1757" s="471">
        <f t="shared" si="194"/>
        <v>192.67</v>
      </c>
      <c r="G1757" s="691">
        <f t="shared" si="195"/>
        <v>4837.5</v>
      </c>
      <c r="H1757" s="659">
        <f>ROUND(IF('Заказ, cкидки и курсы валют'!$J$23*E1757/1000*D1757&lt;387,387,'Заказ, cкидки и курсы валют'!$J$23*E1757/1000*D1757)*(1-'Заказ, cкидки и курсы валют'!$I$12),2)</f>
        <v>387</v>
      </c>
      <c r="I1757" s="168"/>
      <c r="J1757" s="1338">
        <f>ROUND(IF(H1757&lt;'Заказ, cкидки и курсы валют'!$B$39,H1757*0.54*100/(100-'Заказ, cкидки и курсы валют'!$C$39),IF(H1757&lt;'Заказ, cкидки и курсы валют'!$B$40,H1757*0.54*100/(100-'Заказ, cкидки и курсы валют'!$C$40),IF(H1757&lt;'Заказ, cкидки и курсы валют'!$B$41,H1757*0.54*100/(100-'Заказ, cкидки и курсы валют'!$C$41),IF(H1757&lt;'Заказ, cкидки и курсы валют'!$B$42,H1757*0.54*100/(100-'Заказ, cкидки и курсы валют'!$C$42),IF(H1757&lt;'Заказ, cкидки и курсы валют'!$B$43,H1757*0.54*100/(100-'Заказ, cкидки и курсы валют'!$C$43),H1757))))),2)</f>
        <v>464.4</v>
      </c>
    </row>
    <row r="1758" spans="1:10" ht="14.15" customHeight="1" thickBot="1">
      <c r="A1758" s="398" t="s">
        <v>6793</v>
      </c>
      <c r="B1758" s="399" t="s">
        <v>150</v>
      </c>
      <c r="C1758" s="2250">
        <v>1.7</v>
      </c>
      <c r="D1758" s="1555">
        <v>70</v>
      </c>
      <c r="E1758" s="1545">
        <f t="shared" si="193"/>
        <v>217.94285714285715</v>
      </c>
      <c r="F1758" s="471">
        <f t="shared" si="194"/>
        <v>217.94</v>
      </c>
      <c r="G1758" s="691">
        <f t="shared" si="195"/>
        <v>5528.5714285714284</v>
      </c>
      <c r="H1758" s="659">
        <f>ROUND(IF('Заказ, cкидки и курсы валют'!$J$23*E1758/1000*D1758&lt;387,387,'Заказ, cкидки и курсы валют'!$J$23*E1758/1000*D1758)*(1-'Заказ, cкидки и курсы валют'!$I$12),2)</f>
        <v>387</v>
      </c>
      <c r="I1758" s="168"/>
      <c r="J1758" s="1338">
        <f>ROUND(IF(H1758&lt;'Заказ, cкидки и курсы валют'!$B$39,H1758*0.54*100/(100-'Заказ, cкидки и курсы валют'!$C$39),IF(H1758&lt;'Заказ, cкидки и курсы валют'!$B$40,H1758*0.54*100/(100-'Заказ, cкидки и курсы валют'!$C$40),IF(H1758&lt;'Заказ, cкидки и курсы валют'!$B$41,H1758*0.54*100/(100-'Заказ, cкидки и курсы валют'!$C$41),IF(H1758&lt;'Заказ, cкидки и курсы валют'!$B$42,H1758*0.54*100/(100-'Заказ, cкидки и курсы валют'!$C$42),IF(H1758&lt;'Заказ, cкидки и курсы валют'!$B$43,H1758*0.54*100/(100-'Заказ, cкидки и курсы валют'!$C$43),H1758))))),2)</f>
        <v>464.4</v>
      </c>
    </row>
    <row r="1759" spans="1:10" ht="14.15" customHeight="1" thickBot="1">
      <c r="A1759" s="398" t="s">
        <v>6794</v>
      </c>
      <c r="B1759" s="399" t="s">
        <v>78</v>
      </c>
      <c r="C1759" s="2250">
        <v>1.99</v>
      </c>
      <c r="D1759" s="1555">
        <v>50</v>
      </c>
      <c r="E1759" s="1545">
        <f t="shared" si="193"/>
        <v>282.18</v>
      </c>
      <c r="F1759" s="471">
        <f t="shared" si="194"/>
        <v>282.18</v>
      </c>
      <c r="G1759" s="691">
        <f t="shared" si="195"/>
        <v>7740</v>
      </c>
      <c r="H1759" s="659">
        <f>ROUND(IF('Заказ, cкидки и курсы валют'!$J$23*E1759/1000*D1759&lt;387,387,'Заказ, cкидки и курсы валют'!$J$23*E1759/1000*D1759)*(1-'Заказ, cкидки и курсы валют'!$I$12),2)</f>
        <v>387</v>
      </c>
      <c r="I1759" s="168"/>
      <c r="J1759" s="1338">
        <f>ROUND(IF(H1759&lt;'Заказ, cкидки и курсы валют'!$B$39,H1759*0.54*100/(100-'Заказ, cкидки и курсы валют'!$C$39),IF(H1759&lt;'Заказ, cкидки и курсы валют'!$B$40,H1759*0.54*100/(100-'Заказ, cкидки и курсы валют'!$C$40),IF(H1759&lt;'Заказ, cкидки и курсы валют'!$B$41,H1759*0.54*100/(100-'Заказ, cкидки и курсы валют'!$C$41),IF(H1759&lt;'Заказ, cкидки и курсы валют'!$B$42,H1759*0.54*100/(100-'Заказ, cкидки и курсы валют'!$C$42),IF(H1759&lt;'Заказ, cкидки и курсы валют'!$B$43,H1759*0.54*100/(100-'Заказ, cкидки и курсы валют'!$C$43),H1759))))),2)</f>
        <v>464.4</v>
      </c>
    </row>
    <row r="1760" spans="1:10" ht="14.15" customHeight="1" thickBot="1">
      <c r="A1760" s="398" t="s">
        <v>6795</v>
      </c>
      <c r="B1760" s="399" t="s">
        <v>151</v>
      </c>
      <c r="C1760" s="2250">
        <v>2.04</v>
      </c>
      <c r="D1760" s="1555">
        <v>50</v>
      </c>
      <c r="E1760" s="1545">
        <f t="shared" si="193"/>
        <v>294.53999999999996</v>
      </c>
      <c r="F1760" s="471">
        <f t="shared" si="194"/>
        <v>294.54000000000002</v>
      </c>
      <c r="G1760" s="691">
        <f t="shared" si="195"/>
        <v>7740</v>
      </c>
      <c r="H1760" s="659">
        <f>ROUND(IF('Заказ, cкидки и курсы валют'!$J$23*E1760/1000*D1760&lt;387,387,'Заказ, cкидки и курсы валют'!$J$23*E1760/1000*D1760)*(1-'Заказ, cкидки и курсы валют'!$I$12),2)</f>
        <v>387</v>
      </c>
      <c r="I1760" s="168"/>
      <c r="J1760" s="1338">
        <f>ROUND(IF(H1760&lt;'Заказ, cкидки и курсы валют'!$B$39,H1760*0.54*100/(100-'Заказ, cкидки и курсы валют'!$C$39),IF(H1760&lt;'Заказ, cкидки и курсы валют'!$B$40,H1760*0.54*100/(100-'Заказ, cкидки и курсы валют'!$C$40),IF(H1760&lt;'Заказ, cкидки и курсы валют'!$B$41,H1760*0.54*100/(100-'Заказ, cкидки и курсы валют'!$C$41),IF(H1760&lt;'Заказ, cкидки и курсы валют'!$B$42,H1760*0.54*100/(100-'Заказ, cкидки и курсы валют'!$C$42),IF(H1760&lt;'Заказ, cкидки и курсы валют'!$B$43,H1760*0.54*100/(100-'Заказ, cкидки и курсы валют'!$C$43),H1760))))),2)</f>
        <v>464.4</v>
      </c>
    </row>
    <row r="1761" spans="1:10" ht="14.15" customHeight="1" thickBot="1">
      <c r="A1761" s="398" t="s">
        <v>6796</v>
      </c>
      <c r="B1761" s="399" t="s">
        <v>157</v>
      </c>
      <c r="C1761" s="2250">
        <v>2.52</v>
      </c>
      <c r="D1761" s="1555">
        <v>30</v>
      </c>
      <c r="E1761" s="1545">
        <f t="shared" si="193"/>
        <v>408.96000000000004</v>
      </c>
      <c r="F1761" s="471">
        <f t="shared" si="194"/>
        <v>408.96</v>
      </c>
      <c r="G1761" s="691">
        <f t="shared" si="195"/>
        <v>12900</v>
      </c>
      <c r="H1761" s="659">
        <f>ROUND(IF('Заказ, cкидки и курсы валют'!$J$23*E1761/1000*D1761&lt;387,387,'Заказ, cкидки и курсы валют'!$J$23*E1761/1000*D1761)*(1-'Заказ, cкидки и курсы валют'!$I$12),2)</f>
        <v>387</v>
      </c>
      <c r="I1761" s="168"/>
      <c r="J1761" s="1338">
        <f>ROUND(IF(H1761&lt;'Заказ, cкидки и курсы валют'!$B$39,H1761*0.54*100/(100-'Заказ, cкидки и курсы валют'!$C$39),IF(H1761&lt;'Заказ, cкидки и курсы валют'!$B$40,H1761*0.54*100/(100-'Заказ, cкидки и курсы валют'!$C$40),IF(H1761&lt;'Заказ, cкидки и курсы валют'!$B$41,H1761*0.54*100/(100-'Заказ, cкидки и курсы валют'!$C$41),IF(H1761&lt;'Заказ, cкидки и курсы валют'!$B$42,H1761*0.54*100/(100-'Заказ, cкидки и курсы валют'!$C$42),IF(H1761&lt;'Заказ, cкидки и курсы валют'!$B$43,H1761*0.54*100/(100-'Заказ, cкидки и курсы валют'!$C$43),H1761))))),2)</f>
        <v>464.4</v>
      </c>
    </row>
    <row r="1762" spans="1:10" ht="14.15" customHeight="1" thickBot="1">
      <c r="A1762" s="398" t="s">
        <v>6797</v>
      </c>
      <c r="B1762" s="399" t="s">
        <v>158</v>
      </c>
      <c r="C1762" s="2250">
        <v>3.01</v>
      </c>
      <c r="D1762" s="1555">
        <v>25</v>
      </c>
      <c r="E1762" s="1545">
        <f t="shared" si="193"/>
        <v>498.2</v>
      </c>
      <c r="F1762" s="471">
        <f t="shared" si="194"/>
        <v>498.2</v>
      </c>
      <c r="G1762" s="691">
        <f t="shared" si="195"/>
        <v>15480</v>
      </c>
      <c r="H1762" s="659">
        <f>ROUND(IF('Заказ, cкидки и курсы валют'!$J$23*E1762/1000*D1762&lt;387,387,'Заказ, cкидки и курсы валют'!$J$23*E1762/1000*D1762)*(1-'Заказ, cкидки и курсы валют'!$I$12),2)</f>
        <v>387</v>
      </c>
      <c r="I1762" s="168"/>
      <c r="J1762" s="1338">
        <f>ROUND(IF(H1762&lt;'Заказ, cкидки и курсы валют'!$B$39,H1762*0.54*100/(100-'Заказ, cкидки и курсы валют'!$C$39),IF(H1762&lt;'Заказ, cкидки и курсы валют'!$B$40,H1762*0.54*100/(100-'Заказ, cкидки и курсы валют'!$C$40),IF(H1762&lt;'Заказ, cкидки и курсы валют'!$B$41,H1762*0.54*100/(100-'Заказ, cкидки и курсы валют'!$C$41),IF(H1762&lt;'Заказ, cкидки и курсы валют'!$B$42,H1762*0.54*100/(100-'Заказ, cкидки и курсы валют'!$C$42),IF(H1762&lt;'Заказ, cкидки и курсы валют'!$B$43,H1762*0.54*100/(100-'Заказ, cкидки и курсы валют'!$C$43),H1762))))),2)</f>
        <v>464.4</v>
      </c>
    </row>
    <row r="1763" spans="1:10" ht="14.15" customHeight="1" thickBot="1">
      <c r="A1763" s="398" t="s">
        <v>6798</v>
      </c>
      <c r="B1763" s="399" t="s">
        <v>79</v>
      </c>
      <c r="C1763" s="2250">
        <v>1.1499999999999999</v>
      </c>
      <c r="D1763" s="1555">
        <v>200</v>
      </c>
      <c r="E1763" s="1545">
        <f t="shared" si="193"/>
        <v>119.16</v>
      </c>
      <c r="F1763" s="471">
        <f t="shared" si="194"/>
        <v>119.16</v>
      </c>
      <c r="G1763" s="691">
        <f t="shared" si="195"/>
        <v>1935</v>
      </c>
      <c r="H1763" s="659">
        <f>ROUND(IF('Заказ, cкидки и курсы валют'!$J$23*E1763/1000*D1763&lt;387,387,'Заказ, cкидки и курсы валют'!$J$23*E1763/1000*D1763)*(1-'Заказ, cкидки и курсы валют'!$I$12),2)</f>
        <v>387</v>
      </c>
      <c r="I1763" s="168"/>
      <c r="J1763" s="1338">
        <f>ROUND(IF(H1763&lt;'Заказ, cкидки и курсы валют'!$B$39,H1763*0.54*100/(100-'Заказ, cкидки и курсы валют'!$C$39),IF(H1763&lt;'Заказ, cкидки и курсы валют'!$B$40,H1763*0.54*100/(100-'Заказ, cкидки и курсы валют'!$C$40),IF(H1763&lt;'Заказ, cкидки и курсы валют'!$B$41,H1763*0.54*100/(100-'Заказ, cкидки и курсы валют'!$C$41),IF(H1763&lt;'Заказ, cкидки и курсы валют'!$B$42,H1763*0.54*100/(100-'Заказ, cкидки и курсы валют'!$C$42),IF(H1763&lt;'Заказ, cкидки и курсы валют'!$B$43,H1763*0.54*100/(100-'Заказ, cкидки и курсы валют'!$C$43),H1763))))),2)</f>
        <v>464.4</v>
      </c>
    </row>
    <row r="1764" spans="1:10" ht="14.15" customHeight="1" thickBot="1">
      <c r="A1764" s="398" t="s">
        <v>6799</v>
      </c>
      <c r="B1764" s="399" t="s">
        <v>159</v>
      </c>
      <c r="C1764" s="2250">
        <v>1.31</v>
      </c>
      <c r="D1764" s="1555">
        <v>100</v>
      </c>
      <c r="E1764" s="1545">
        <f t="shared" si="193"/>
        <v>164.54000000000002</v>
      </c>
      <c r="F1764" s="471">
        <f t="shared" si="194"/>
        <v>164.54</v>
      </c>
      <c r="G1764" s="691">
        <f t="shared" si="195"/>
        <v>3870</v>
      </c>
      <c r="H1764" s="659">
        <f>ROUND(IF('Заказ, cкидки и курсы валют'!$J$23*E1764/1000*D1764&lt;387,387,'Заказ, cкидки и курсы валют'!$J$23*E1764/1000*D1764)*(1-'Заказ, cкидки и курсы валют'!$I$12),2)</f>
        <v>387</v>
      </c>
      <c r="I1764" s="168"/>
      <c r="J1764" s="1338">
        <f>ROUND(IF(H1764&lt;'Заказ, cкидки и курсы валют'!$B$39,H1764*0.54*100/(100-'Заказ, cкидки и курсы валют'!$C$39),IF(H1764&lt;'Заказ, cкидки и курсы валют'!$B$40,H1764*0.54*100/(100-'Заказ, cкидки и курсы валют'!$C$40),IF(H1764&lt;'Заказ, cкидки и курсы валют'!$B$41,H1764*0.54*100/(100-'Заказ, cкидки и курсы валют'!$C$41),IF(H1764&lt;'Заказ, cкидки и курсы валют'!$B$42,H1764*0.54*100/(100-'Заказ, cкидки и курсы валют'!$C$42),IF(H1764&lt;'Заказ, cкидки и курсы валют'!$B$43,H1764*0.54*100/(100-'Заказ, cкидки и курсы валют'!$C$43),H1764))))),2)</f>
        <v>464.4</v>
      </c>
    </row>
    <row r="1765" spans="1:10" ht="14.15" customHeight="1" thickBot="1">
      <c r="A1765" s="398" t="s">
        <v>8322</v>
      </c>
      <c r="B1765" s="399" t="s">
        <v>160</v>
      </c>
      <c r="C1765" s="2250">
        <v>1.54</v>
      </c>
      <c r="D1765" s="1555">
        <v>100</v>
      </c>
      <c r="E1765" s="1545">
        <f t="shared" si="193"/>
        <v>179.18</v>
      </c>
      <c r="F1765" s="471">
        <f t="shared" si="194"/>
        <v>179.18</v>
      </c>
      <c r="G1765" s="691">
        <f t="shared" si="195"/>
        <v>3870</v>
      </c>
      <c r="H1765" s="659">
        <f>ROUND(IF('Заказ, cкидки и курсы валют'!$J$23*E1765/1000*D1765&lt;387,387,'Заказ, cкидки и курсы валют'!$J$23*E1765/1000*D1765)*(1-'Заказ, cкидки и курсы валют'!$I$12),2)</f>
        <v>387</v>
      </c>
      <c r="I1765" s="168"/>
      <c r="J1765" s="1338">
        <f>ROUND(IF(H1765&lt;'Заказ, cкидки и курсы валют'!$B$39,H1765*0.54*100/(100-'Заказ, cкидки и курсы валют'!$C$39),IF(H1765&lt;'Заказ, cкидки и курсы валют'!$B$40,H1765*0.54*100/(100-'Заказ, cкидки и курсы валют'!$C$40),IF(H1765&lt;'Заказ, cкидки и курсы валют'!$B$41,H1765*0.54*100/(100-'Заказ, cкидки и курсы валют'!$C$41),IF(H1765&lt;'Заказ, cкидки и курсы валют'!$B$42,H1765*0.54*100/(100-'Заказ, cкидки и курсы валют'!$C$42),IF(H1765&lt;'Заказ, cкидки и курсы валют'!$B$43,H1765*0.54*100/(100-'Заказ, cкидки и курсы валют'!$C$43),H1765))))),2)</f>
        <v>464.4</v>
      </c>
    </row>
    <row r="1766" spans="1:10" ht="14.15" customHeight="1" thickBot="1">
      <c r="A1766" s="398" t="s">
        <v>8323</v>
      </c>
      <c r="B1766" s="399" t="s">
        <v>161</v>
      </c>
      <c r="C1766" s="2250">
        <v>1.8</v>
      </c>
      <c r="D1766" s="1555">
        <v>70</v>
      </c>
      <c r="E1766" s="1545">
        <f t="shared" si="193"/>
        <v>236.14285714285717</v>
      </c>
      <c r="F1766" s="471">
        <f t="shared" si="194"/>
        <v>236.14</v>
      </c>
      <c r="G1766" s="691">
        <f t="shared" si="195"/>
        <v>5528.5714285714284</v>
      </c>
      <c r="H1766" s="659">
        <f>ROUND(IF('Заказ, cкидки и курсы валют'!$J$23*E1766/1000*D1766&lt;387,387,'Заказ, cкидки и курсы валют'!$J$23*E1766/1000*D1766)*(1-'Заказ, cкидки и курсы валют'!$I$12),2)</f>
        <v>387</v>
      </c>
      <c r="I1766" s="168"/>
      <c r="J1766" s="1338">
        <f>ROUND(IF(H1766&lt;'Заказ, cкидки и курсы валют'!$B$39,H1766*0.54*100/(100-'Заказ, cкидки и курсы валют'!$C$39),IF(H1766&lt;'Заказ, cкидки и курсы валют'!$B$40,H1766*0.54*100/(100-'Заказ, cкидки и курсы валют'!$C$40),IF(H1766&lt;'Заказ, cкидки и курсы валют'!$B$41,H1766*0.54*100/(100-'Заказ, cкидки и курсы валют'!$C$41),IF(H1766&lt;'Заказ, cкидки и курсы валют'!$B$42,H1766*0.54*100/(100-'Заказ, cкидки и курсы валют'!$C$42),IF(H1766&lt;'Заказ, cкидки и курсы валют'!$B$43,H1766*0.54*100/(100-'Заказ, cкидки и курсы валют'!$C$43),H1766))))),2)</f>
        <v>464.4</v>
      </c>
    </row>
    <row r="1767" spans="1:10" ht="14.15" customHeight="1" thickBot="1">
      <c r="A1767" s="804" t="s">
        <v>8324</v>
      </c>
      <c r="B1767" s="399" t="s">
        <v>80</v>
      </c>
      <c r="C1767" s="2250">
        <v>1.95</v>
      </c>
      <c r="D1767" s="1555">
        <v>60</v>
      </c>
      <c r="E1767" s="1545">
        <f t="shared" si="193"/>
        <v>262.44</v>
      </c>
      <c r="F1767" s="471">
        <f t="shared" si="194"/>
        <v>262.44</v>
      </c>
      <c r="G1767" s="691">
        <f t="shared" si="195"/>
        <v>6450</v>
      </c>
      <c r="H1767" s="659">
        <f>ROUND(IF('Заказ, cкидки и курсы валют'!$J$23*E1767/1000*D1767&lt;387,387,'Заказ, cкидки и курсы валют'!$J$23*E1767/1000*D1767)*(1-'Заказ, cкидки и курсы валют'!$I$12),2)</f>
        <v>387</v>
      </c>
      <c r="I1767" s="168"/>
      <c r="J1767" s="1338">
        <f>ROUND(IF(H1767&lt;'Заказ, cкидки и курсы валют'!$B$39,H1767*0.54*100/(100-'Заказ, cкидки и курсы валют'!$C$39),IF(H1767&lt;'Заказ, cкидки и курсы валют'!$B$40,H1767*0.54*100/(100-'Заказ, cкидки и курсы валют'!$C$40),IF(H1767&lt;'Заказ, cкидки и курсы валют'!$B$41,H1767*0.54*100/(100-'Заказ, cкидки и курсы валют'!$C$41),IF(H1767&lt;'Заказ, cкидки и курсы валют'!$B$42,H1767*0.54*100/(100-'Заказ, cкидки и курсы валют'!$C$42),IF(H1767&lt;'Заказ, cкидки и курсы валют'!$B$43,H1767*0.54*100/(100-'Заказ, cкидки и курсы валют'!$C$43),H1767))))),2)</f>
        <v>464.4</v>
      </c>
    </row>
    <row r="1768" spans="1:10" ht="14.15" customHeight="1" thickBot="1">
      <c r="A1768" s="804" t="s">
        <v>8325</v>
      </c>
      <c r="B1768" s="399" t="s">
        <v>162</v>
      </c>
      <c r="C1768" s="2250">
        <v>2.4700000000000002</v>
      </c>
      <c r="D1768" s="1555">
        <v>50</v>
      </c>
      <c r="E1768" s="1545">
        <f t="shared" si="193"/>
        <v>306.64</v>
      </c>
      <c r="F1768" s="471">
        <f t="shared" si="194"/>
        <v>306.64</v>
      </c>
      <c r="G1768" s="691">
        <f t="shared" si="195"/>
        <v>7740</v>
      </c>
      <c r="H1768" s="659">
        <f>ROUND(IF('Заказ, cкидки и курсы валют'!$J$23*E1768/1000*D1768&lt;387,387,'Заказ, cкидки и курсы валют'!$J$23*E1768/1000*D1768)*(1-'Заказ, cкидки и курсы валют'!$I$12),2)</f>
        <v>387</v>
      </c>
      <c r="I1768" s="168"/>
      <c r="J1768" s="1338">
        <f>ROUND(IF(H1768&lt;'Заказ, cкидки и курсы валют'!$B$39,H1768*0.54*100/(100-'Заказ, cкидки и курсы валют'!$C$39),IF(H1768&lt;'Заказ, cкидки и курсы валют'!$B$40,H1768*0.54*100/(100-'Заказ, cкидки и курсы валют'!$C$40),IF(H1768&lt;'Заказ, cкидки и курсы валют'!$B$41,H1768*0.54*100/(100-'Заказ, cкидки и курсы валют'!$C$41),IF(H1768&lt;'Заказ, cкидки и курсы валют'!$B$42,H1768*0.54*100/(100-'Заказ, cкидки и курсы валют'!$C$42),IF(H1768&lt;'Заказ, cкидки и курсы валют'!$B$43,H1768*0.54*100/(100-'Заказ, cкидки и курсы валют'!$C$43),H1768))))),2)</f>
        <v>464.4</v>
      </c>
    </row>
    <row r="1769" spans="1:10" ht="14.15" customHeight="1" thickBot="1">
      <c r="A1769" s="804" t="s">
        <v>8326</v>
      </c>
      <c r="B1769" s="399" t="s">
        <v>81</v>
      </c>
      <c r="C1769" s="2250">
        <v>2.73</v>
      </c>
      <c r="D1769" s="1555">
        <v>50</v>
      </c>
      <c r="E1769" s="1545">
        <f t="shared" si="193"/>
        <v>310.02</v>
      </c>
      <c r="F1769" s="471">
        <f t="shared" si="194"/>
        <v>310.02</v>
      </c>
      <c r="G1769" s="691">
        <f t="shared" si="195"/>
        <v>7740</v>
      </c>
      <c r="H1769" s="659">
        <f>ROUND(IF('Заказ, cкидки и курсы валют'!$J$23*E1769/1000*D1769&lt;387,387,'Заказ, cкидки и курсы валют'!$J$23*E1769/1000*D1769)*(1-'Заказ, cкидки и курсы валют'!$I$12),2)</f>
        <v>387</v>
      </c>
      <c r="I1769" s="168"/>
      <c r="J1769" s="1338">
        <f>ROUND(IF(H1769&lt;'Заказ, cкидки и курсы валют'!$B$39,H1769*0.54*100/(100-'Заказ, cкидки и курсы валют'!$C$39),IF(H1769&lt;'Заказ, cкидки и курсы валют'!$B$40,H1769*0.54*100/(100-'Заказ, cкидки и курсы валют'!$C$40),IF(H1769&lt;'Заказ, cкидки и курсы валют'!$B$41,H1769*0.54*100/(100-'Заказ, cкидки и курсы валют'!$C$41),IF(H1769&lt;'Заказ, cкидки и курсы валют'!$B$42,H1769*0.54*100/(100-'Заказ, cкидки и курсы валют'!$C$42),IF(H1769&lt;'Заказ, cкидки и курсы валют'!$B$43,H1769*0.54*100/(100-'Заказ, cкидки и курсы валют'!$C$43),H1769))))),2)</f>
        <v>464.4</v>
      </c>
    </row>
    <row r="1770" spans="1:10" ht="14.15" customHeight="1" thickBot="1">
      <c r="A1770" s="804" t="s">
        <v>8327</v>
      </c>
      <c r="B1770" s="399" t="s">
        <v>163</v>
      </c>
      <c r="C1770" s="2250">
        <v>2.64</v>
      </c>
      <c r="D1770" s="1555">
        <v>40</v>
      </c>
      <c r="E1770" s="1545">
        <f t="shared" si="193"/>
        <v>371.64</v>
      </c>
      <c r="F1770" s="471">
        <f t="shared" si="194"/>
        <v>371.64</v>
      </c>
      <c r="G1770" s="691">
        <f t="shared" si="195"/>
        <v>9675</v>
      </c>
      <c r="H1770" s="659">
        <f>ROUND(IF('Заказ, cкидки и курсы валют'!$J$23*E1770/1000*D1770&lt;387,387,'Заказ, cкидки и курсы валют'!$J$23*E1770/1000*D1770)*(1-'Заказ, cкидки и курсы валют'!$I$12),2)</f>
        <v>387</v>
      </c>
      <c r="I1770" s="168"/>
      <c r="J1770" s="1338">
        <f>ROUND(IF(H1770&lt;'Заказ, cкидки и курсы валют'!$B$39,H1770*0.54*100/(100-'Заказ, cкидки и курсы валют'!$C$39),IF(H1770&lt;'Заказ, cкидки и курсы валют'!$B$40,H1770*0.54*100/(100-'Заказ, cкидки и курсы валют'!$C$40),IF(H1770&lt;'Заказ, cкидки и курсы валют'!$B$41,H1770*0.54*100/(100-'Заказ, cкидки и курсы валют'!$C$41),IF(H1770&lt;'Заказ, cкидки и курсы валют'!$B$42,H1770*0.54*100/(100-'Заказ, cкидки и курсы валют'!$C$42),IF(H1770&lt;'Заказ, cкидки и курсы валют'!$B$43,H1770*0.54*100/(100-'Заказ, cкидки и курсы валют'!$C$43),H1770))))),2)</f>
        <v>464.4</v>
      </c>
    </row>
    <row r="1771" spans="1:10" ht="14.15" customHeight="1" thickBot="1">
      <c r="A1771" s="804" t="s">
        <v>8328</v>
      </c>
      <c r="B1771" s="399" t="s">
        <v>164</v>
      </c>
      <c r="C1771" s="2287">
        <v>3.08</v>
      </c>
      <c r="D1771" s="1555">
        <v>30</v>
      </c>
      <c r="E1771" s="1545">
        <f t="shared" si="193"/>
        <v>466.02000000000004</v>
      </c>
      <c r="F1771" s="471">
        <f t="shared" si="194"/>
        <v>466.02</v>
      </c>
      <c r="G1771" s="691">
        <f t="shared" si="195"/>
        <v>12900</v>
      </c>
      <c r="H1771" s="659">
        <f>ROUND(IF('Заказ, cкидки и курсы валют'!$J$23*E1771/1000*D1771&lt;387,387,'Заказ, cкидки и курсы валют'!$J$23*E1771/1000*D1771)*(1-'Заказ, cкидки и курсы валют'!$I$12),2)</f>
        <v>387</v>
      </c>
      <c r="I1771" s="168"/>
      <c r="J1771" s="1338">
        <f>ROUND(IF(H1771&lt;'Заказ, cкидки и курсы валют'!$B$39,H1771*0.54*100/(100-'Заказ, cкидки и курсы валют'!$C$39),IF(H1771&lt;'Заказ, cкидки и курсы валют'!$B$40,H1771*0.54*100/(100-'Заказ, cкидки и курсы валют'!$C$40),IF(H1771&lt;'Заказ, cкидки и курсы валют'!$B$41,H1771*0.54*100/(100-'Заказ, cкидки и курсы валют'!$C$41),IF(H1771&lt;'Заказ, cкидки и курсы валют'!$B$42,H1771*0.54*100/(100-'Заказ, cкидки и курсы валют'!$C$42),IF(H1771&lt;'Заказ, cкидки и курсы валют'!$B$43,H1771*0.54*100/(100-'Заказ, cкидки и курсы валют'!$C$43),H1771))))),2)</f>
        <v>464.4</v>
      </c>
    </row>
    <row r="1772" spans="1:10" ht="14.15" customHeight="1" thickBot="1">
      <c r="A1772" s="804" t="s">
        <v>8329</v>
      </c>
      <c r="B1772" s="399" t="s">
        <v>165</v>
      </c>
      <c r="C1772" s="2287">
        <v>3.63</v>
      </c>
      <c r="D1772" s="1555">
        <v>20</v>
      </c>
      <c r="E1772" s="1545">
        <f t="shared" si="193"/>
        <v>624.48</v>
      </c>
      <c r="F1772" s="471">
        <f t="shared" si="194"/>
        <v>624.48</v>
      </c>
      <c r="G1772" s="691">
        <f t="shared" si="195"/>
        <v>19350</v>
      </c>
      <c r="H1772" s="659">
        <f>ROUND(IF('Заказ, cкидки и курсы валют'!$J$23*E1772/1000*D1772&lt;387,387,'Заказ, cкидки и курсы валют'!$J$23*E1772/1000*D1772)*(1-'Заказ, cкидки и курсы валют'!$I$12),2)</f>
        <v>387</v>
      </c>
      <c r="I1772" s="168"/>
      <c r="J1772" s="1338">
        <f>ROUND(IF(H1772&lt;'Заказ, cкидки и курсы валют'!$B$39,H1772*0.54*100/(100-'Заказ, cкидки и курсы валют'!$C$39),IF(H1772&lt;'Заказ, cкидки и курсы валют'!$B$40,H1772*0.54*100/(100-'Заказ, cкидки и курсы валют'!$C$40),IF(H1772&lt;'Заказ, cкидки и курсы валют'!$B$41,H1772*0.54*100/(100-'Заказ, cкидки и курсы валют'!$C$41),IF(H1772&lt;'Заказ, cкидки и курсы валют'!$B$42,H1772*0.54*100/(100-'Заказ, cкидки и курсы валют'!$C$42),IF(H1772&lt;'Заказ, cкидки и курсы валют'!$B$43,H1772*0.54*100/(100-'Заказ, cкидки и курсы валют'!$C$43),H1772))))),2)</f>
        <v>464.4</v>
      </c>
    </row>
    <row r="1773" spans="1:10" ht="14.15" customHeight="1" thickBot="1">
      <c r="A1773" s="804" t="s">
        <v>8330</v>
      </c>
      <c r="B1773" s="399" t="s">
        <v>82</v>
      </c>
      <c r="C1773" s="2287">
        <v>4.1500000000000004</v>
      </c>
      <c r="D1773" s="1555">
        <v>20</v>
      </c>
      <c r="E1773" s="1545">
        <f t="shared" si="193"/>
        <v>676.81999999999994</v>
      </c>
      <c r="F1773" s="471">
        <f t="shared" si="194"/>
        <v>676.82</v>
      </c>
      <c r="G1773" s="691">
        <f t="shared" si="195"/>
        <v>19350</v>
      </c>
      <c r="H1773" s="659">
        <f>ROUND(IF('Заказ, cкидки и курсы валют'!$J$23*E1773/1000*D1773&lt;387,387,'Заказ, cкидки и курсы валют'!$J$23*E1773/1000*D1773)*(1-'Заказ, cкидки и курсы валют'!$I$12),2)</f>
        <v>387</v>
      </c>
      <c r="I1773" s="168"/>
      <c r="J1773" s="1338">
        <f>ROUND(IF(H1773&lt;'Заказ, cкидки и курсы валют'!$B$39,H1773*0.54*100/(100-'Заказ, cкидки и курсы валют'!$C$39),IF(H1773&lt;'Заказ, cкидки и курсы валют'!$B$40,H1773*0.54*100/(100-'Заказ, cкидки и курсы валют'!$C$40),IF(H1773&lt;'Заказ, cкидки и курсы валют'!$B$41,H1773*0.54*100/(100-'Заказ, cкидки и курсы валют'!$C$41),IF(H1773&lt;'Заказ, cкидки и курсы валют'!$B$42,H1773*0.54*100/(100-'Заказ, cкидки и курсы валют'!$C$42),IF(H1773&lt;'Заказ, cкидки и курсы валют'!$B$43,H1773*0.54*100/(100-'Заказ, cкидки и курсы валют'!$C$43),H1773))))),2)</f>
        <v>464.4</v>
      </c>
    </row>
    <row r="1774" spans="1:10" ht="14.15" customHeight="1" thickBot="1">
      <c r="A1774" s="804" t="s">
        <v>8331</v>
      </c>
      <c r="B1774" s="1586" t="s">
        <v>3428</v>
      </c>
      <c r="C1774" s="2250">
        <v>1.51</v>
      </c>
      <c r="D1774" s="1555">
        <v>100</v>
      </c>
      <c r="E1774" s="1545">
        <f t="shared" si="193"/>
        <v>175.7</v>
      </c>
      <c r="F1774" s="471">
        <f t="shared" si="194"/>
        <v>175.7</v>
      </c>
      <c r="G1774" s="691">
        <f t="shared" si="195"/>
        <v>3870</v>
      </c>
      <c r="H1774" s="659">
        <f>ROUND(IF('Заказ, cкидки и курсы валют'!$J$23*E1774/1000*D1774&lt;387,387,'Заказ, cкидки и курсы валют'!$J$23*E1774/1000*D1774)*(1-'Заказ, cкидки и курсы валют'!$I$12),2)</f>
        <v>387</v>
      </c>
      <c r="I1774" s="168"/>
      <c r="J1774" s="1338">
        <f>ROUND(IF(H1774&lt;'Заказ, cкидки и курсы валют'!$B$39,H1774*0.54*100/(100-'Заказ, cкидки и курсы валют'!$C$39),IF(H1774&lt;'Заказ, cкидки и курсы валют'!$B$40,H1774*0.54*100/(100-'Заказ, cкидки и курсы валют'!$C$40),IF(H1774&lt;'Заказ, cкидки и курсы валют'!$B$41,H1774*0.54*100/(100-'Заказ, cкидки и курсы валют'!$C$41),IF(H1774&lt;'Заказ, cкидки и курсы валют'!$B$42,H1774*0.54*100/(100-'Заказ, cкидки и курсы валют'!$C$42),IF(H1774&lt;'Заказ, cкидки и курсы валют'!$B$43,H1774*0.54*100/(100-'Заказ, cкидки и курсы валют'!$C$43),H1774))))),2)</f>
        <v>464.4</v>
      </c>
    </row>
    <row r="1775" spans="1:10" ht="14.15" customHeight="1" thickBot="1">
      <c r="A1775" s="804" t="s">
        <v>6800</v>
      </c>
      <c r="B1775" s="1586" t="s">
        <v>166</v>
      </c>
      <c r="C1775" s="2287">
        <v>1.72</v>
      </c>
      <c r="D1775" s="1555">
        <v>100</v>
      </c>
      <c r="E1775" s="1545">
        <f t="shared" si="193"/>
        <v>183.44</v>
      </c>
      <c r="F1775" s="471">
        <f t="shared" si="194"/>
        <v>183.44</v>
      </c>
      <c r="G1775" s="691">
        <f t="shared" si="195"/>
        <v>3870</v>
      </c>
      <c r="H1775" s="659">
        <f>ROUND(IF('Заказ, cкидки и курсы валют'!$J$23*E1775/1000*D1775&lt;387,387,'Заказ, cкидки и курсы валют'!$J$23*E1775/1000*D1775)*(1-'Заказ, cкидки и курсы валют'!$I$12),2)</f>
        <v>387</v>
      </c>
      <c r="I1775" s="168"/>
      <c r="J1775" s="1338">
        <f>ROUND(IF(H1775&lt;'Заказ, cкидки и курсы валют'!$B$39,H1775*0.54*100/(100-'Заказ, cкидки и курсы валют'!$C$39),IF(H1775&lt;'Заказ, cкидки и курсы валют'!$B$40,H1775*0.54*100/(100-'Заказ, cкидки и курсы валют'!$C$40),IF(H1775&lt;'Заказ, cкидки и курсы валют'!$B$41,H1775*0.54*100/(100-'Заказ, cкидки и курсы валют'!$C$41),IF(H1775&lt;'Заказ, cкидки и курсы валют'!$B$42,H1775*0.54*100/(100-'Заказ, cкидки и курсы валют'!$C$42),IF(H1775&lt;'Заказ, cкидки и курсы валют'!$B$43,H1775*0.54*100/(100-'Заказ, cкидки и курсы валют'!$C$43),H1775))))),2)</f>
        <v>464.4</v>
      </c>
    </row>
    <row r="1776" spans="1:10" ht="14.15" customHeight="1" thickBot="1">
      <c r="A1776" s="804" t="s">
        <v>6801</v>
      </c>
      <c r="B1776" s="1586" t="s">
        <v>167</v>
      </c>
      <c r="C1776" s="2287">
        <v>1.97</v>
      </c>
      <c r="D1776" s="1555">
        <v>100</v>
      </c>
      <c r="E1776" s="1545">
        <f t="shared" si="193"/>
        <v>207.54</v>
      </c>
      <c r="F1776" s="471">
        <f t="shared" si="194"/>
        <v>207.54</v>
      </c>
      <c r="G1776" s="691">
        <f t="shared" si="195"/>
        <v>3870</v>
      </c>
      <c r="H1776" s="659">
        <f>ROUND(IF('Заказ, cкидки и курсы валют'!$J$23*E1776/1000*D1776&lt;387,387,'Заказ, cкидки и курсы валют'!$J$23*E1776/1000*D1776)*(1-'Заказ, cкидки и курсы валют'!$I$12),2)</f>
        <v>387</v>
      </c>
      <c r="I1776" s="168"/>
      <c r="J1776" s="1338">
        <f>ROUND(IF(H1776&lt;'Заказ, cкидки и курсы валют'!$B$39,H1776*0.54*100/(100-'Заказ, cкидки и курсы валют'!$C$39),IF(H1776&lt;'Заказ, cкидки и курсы валют'!$B$40,H1776*0.54*100/(100-'Заказ, cкидки и курсы валют'!$C$40),IF(H1776&lt;'Заказ, cкидки и курсы валют'!$B$41,H1776*0.54*100/(100-'Заказ, cкидки и курсы валют'!$C$41),IF(H1776&lt;'Заказ, cкидки и курсы валют'!$B$42,H1776*0.54*100/(100-'Заказ, cкидки и курсы валют'!$C$42),IF(H1776&lt;'Заказ, cкидки и курсы валют'!$B$43,H1776*0.54*100/(100-'Заказ, cкидки и курсы валют'!$C$43),H1776))))),2)</f>
        <v>464.4</v>
      </c>
    </row>
    <row r="1777" spans="1:10" ht="14.15" customHeight="1" thickBot="1">
      <c r="A1777" s="804" t="s">
        <v>6802</v>
      </c>
      <c r="B1777" s="1586" t="s">
        <v>168</v>
      </c>
      <c r="C1777" s="2287">
        <v>2.2799999999999998</v>
      </c>
      <c r="D1777" s="1555">
        <v>80</v>
      </c>
      <c r="E1777" s="1545">
        <f t="shared" si="193"/>
        <v>251.85</v>
      </c>
      <c r="F1777" s="471">
        <f t="shared" si="194"/>
        <v>251.85</v>
      </c>
      <c r="G1777" s="691">
        <f t="shared" si="195"/>
        <v>4837.5</v>
      </c>
      <c r="H1777" s="659">
        <f>ROUND(IF('Заказ, cкидки и курсы валют'!$J$23*E1777/1000*D1777&lt;387,387,'Заказ, cкидки и курсы валют'!$J$23*E1777/1000*D1777)*(1-'Заказ, cкидки и курсы валют'!$I$12),2)</f>
        <v>387</v>
      </c>
      <c r="I1777" s="168"/>
      <c r="J1777" s="1338">
        <f>ROUND(IF(H1777&lt;'Заказ, cкидки и курсы валют'!$B$39,H1777*0.54*100/(100-'Заказ, cкидки и курсы валют'!$C$39),IF(H1777&lt;'Заказ, cкидки и курсы валют'!$B$40,H1777*0.54*100/(100-'Заказ, cкидки и курсы валют'!$C$40),IF(H1777&lt;'Заказ, cкидки и курсы валют'!$B$41,H1777*0.54*100/(100-'Заказ, cкидки и курсы валют'!$C$41),IF(H1777&lt;'Заказ, cкидки и курсы валют'!$B$42,H1777*0.54*100/(100-'Заказ, cкидки и курсы валют'!$C$42),IF(H1777&lt;'Заказ, cкидки и курсы валют'!$B$43,H1777*0.54*100/(100-'Заказ, cкидки и курсы валют'!$C$43),H1777))))),2)</f>
        <v>464.4</v>
      </c>
    </row>
    <row r="1778" spans="1:10" ht="14.15" customHeight="1" thickBot="1">
      <c r="A1778" s="804" t="s">
        <v>6803</v>
      </c>
      <c r="B1778" s="1586" t="s">
        <v>604</v>
      </c>
      <c r="C1778" s="2287">
        <v>2.56</v>
      </c>
      <c r="D1778" s="1555">
        <v>60</v>
      </c>
      <c r="E1778" s="1545">
        <f t="shared" si="193"/>
        <v>294.32</v>
      </c>
      <c r="F1778" s="471">
        <f t="shared" si="194"/>
        <v>294.32</v>
      </c>
      <c r="G1778" s="691">
        <f t="shared" si="195"/>
        <v>6450</v>
      </c>
      <c r="H1778" s="659">
        <f>ROUND(IF('Заказ, cкидки и курсы валют'!$J$23*E1778/1000*D1778&lt;387,387,'Заказ, cкидки и курсы валют'!$J$23*E1778/1000*D1778)*(1-'Заказ, cкидки и курсы валют'!$I$12),2)</f>
        <v>387</v>
      </c>
      <c r="I1778" s="168"/>
      <c r="J1778" s="1338">
        <f>ROUND(IF(H1778&lt;'Заказ, cкидки и курсы валют'!$B$39,H1778*0.54*100/(100-'Заказ, cкидки и курсы валют'!$C$39),IF(H1778&lt;'Заказ, cкидки и курсы валют'!$B$40,H1778*0.54*100/(100-'Заказ, cкидки и курсы валют'!$C$40),IF(H1778&lt;'Заказ, cкидки и курсы валют'!$B$41,H1778*0.54*100/(100-'Заказ, cкидки и курсы валют'!$C$41),IF(H1778&lt;'Заказ, cкидки и курсы валют'!$B$42,H1778*0.54*100/(100-'Заказ, cкидки и курсы валют'!$C$42),IF(H1778&lt;'Заказ, cкидки и курсы валют'!$B$43,H1778*0.54*100/(100-'Заказ, cкидки и курсы валют'!$C$43),H1778))))),2)</f>
        <v>464.4</v>
      </c>
    </row>
    <row r="1779" spans="1:10" ht="14.15" customHeight="1" thickBot="1">
      <c r="A1779" s="804" t="s">
        <v>6804</v>
      </c>
      <c r="B1779" s="1586" t="s">
        <v>169</v>
      </c>
      <c r="C1779" s="2287">
        <v>3.01</v>
      </c>
      <c r="D1779" s="1555">
        <v>50</v>
      </c>
      <c r="E1779" s="1545">
        <f t="shared" si="193"/>
        <v>351.94</v>
      </c>
      <c r="F1779" s="471">
        <f t="shared" si="194"/>
        <v>351.94</v>
      </c>
      <c r="G1779" s="691">
        <f t="shared" si="195"/>
        <v>7740</v>
      </c>
      <c r="H1779" s="659">
        <f>ROUND(IF('Заказ, cкидки и курсы валют'!$J$23*E1779/1000*D1779&lt;387,387,'Заказ, cкидки и курсы валют'!$J$23*E1779/1000*D1779)*(1-'Заказ, cкидки и курсы валют'!$I$12),2)</f>
        <v>387</v>
      </c>
      <c r="I1779" s="168"/>
      <c r="J1779" s="1338">
        <f>ROUND(IF(H1779&lt;'Заказ, cкидки и курсы валют'!$B$39,H1779*0.54*100/(100-'Заказ, cкидки и курсы валют'!$C$39),IF(H1779&lt;'Заказ, cкидки и курсы валют'!$B$40,H1779*0.54*100/(100-'Заказ, cкидки и курсы валют'!$C$40),IF(H1779&lt;'Заказ, cкидки и курсы валют'!$B$41,H1779*0.54*100/(100-'Заказ, cкидки и курсы валют'!$C$41),IF(H1779&lt;'Заказ, cкидки и курсы валют'!$B$42,H1779*0.54*100/(100-'Заказ, cкидки и курсы валют'!$C$42),IF(H1779&lt;'Заказ, cкидки и курсы валют'!$B$43,H1779*0.54*100/(100-'Заказ, cкидки и курсы валют'!$C$43),H1779))))),2)</f>
        <v>464.4</v>
      </c>
    </row>
    <row r="1780" spans="1:10" ht="14.15" customHeight="1" thickBot="1">
      <c r="A1780" s="804" t="s">
        <v>6805</v>
      </c>
      <c r="B1780" s="1586" t="s">
        <v>605</v>
      </c>
      <c r="C1780" s="2287">
        <v>2.96</v>
      </c>
      <c r="D1780" s="1555">
        <v>40</v>
      </c>
      <c r="E1780" s="1545">
        <f t="shared" si="193"/>
        <v>391.8</v>
      </c>
      <c r="F1780" s="471">
        <f t="shared" si="194"/>
        <v>391.8</v>
      </c>
      <c r="G1780" s="691">
        <f t="shared" si="195"/>
        <v>9675</v>
      </c>
      <c r="H1780" s="659">
        <f>ROUND(IF('Заказ, cкидки и курсы валют'!$J$23*E1780/1000*D1780&lt;387,387,'Заказ, cкидки и курсы валют'!$J$23*E1780/1000*D1780)*(1-'Заказ, cкидки и курсы валют'!$I$12),2)</f>
        <v>387</v>
      </c>
      <c r="I1780" s="168"/>
      <c r="J1780" s="1338">
        <f>ROUND(IF(H1780&lt;'Заказ, cкидки и курсы валют'!$B$39,H1780*0.54*100/(100-'Заказ, cкидки и курсы валют'!$C$39),IF(H1780&lt;'Заказ, cкидки и курсы валют'!$B$40,H1780*0.54*100/(100-'Заказ, cкидки и курсы валют'!$C$40),IF(H1780&lt;'Заказ, cкидки и курсы валют'!$B$41,H1780*0.54*100/(100-'Заказ, cкидки и курсы валют'!$C$41),IF(H1780&lt;'Заказ, cкидки и курсы валют'!$B$42,H1780*0.54*100/(100-'Заказ, cкидки и курсы валют'!$C$42),IF(H1780&lt;'Заказ, cкидки и курсы валют'!$B$43,H1780*0.54*100/(100-'Заказ, cкидки и курсы валют'!$C$43),H1780))))),2)</f>
        <v>464.4</v>
      </c>
    </row>
    <row r="1781" spans="1:10" ht="14.15" customHeight="1" thickBot="1">
      <c r="A1781" s="804" t="s">
        <v>6806</v>
      </c>
      <c r="B1781" s="1586" t="s">
        <v>170</v>
      </c>
      <c r="C1781" s="2287">
        <v>3.4</v>
      </c>
      <c r="D1781" s="1555">
        <v>30</v>
      </c>
      <c r="E1781" s="1545">
        <f t="shared" si="193"/>
        <v>479.02000000000004</v>
      </c>
      <c r="F1781" s="471">
        <f t="shared" si="194"/>
        <v>479.02</v>
      </c>
      <c r="G1781" s="691">
        <f t="shared" si="195"/>
        <v>12900</v>
      </c>
      <c r="H1781" s="659">
        <f>ROUND(IF('Заказ, cкидки и курсы валют'!$J$23*E1781/1000*D1781&lt;387,387,'Заказ, cкидки и курсы валют'!$J$23*E1781/1000*D1781)*(1-'Заказ, cкидки и курсы валют'!$I$12),2)</f>
        <v>387</v>
      </c>
      <c r="I1781" s="168"/>
      <c r="J1781" s="1338">
        <f>ROUND(IF(H1781&lt;'Заказ, cкидки и курсы валют'!$B$39,H1781*0.54*100/(100-'Заказ, cкидки и курсы валют'!$C$39),IF(H1781&lt;'Заказ, cкидки и курсы валют'!$B$40,H1781*0.54*100/(100-'Заказ, cкидки и курсы валют'!$C$40),IF(H1781&lt;'Заказ, cкидки и курсы валют'!$B$41,H1781*0.54*100/(100-'Заказ, cкидки и курсы валют'!$C$41),IF(H1781&lt;'Заказ, cкидки и курсы валют'!$B$42,H1781*0.54*100/(100-'Заказ, cкидки и курсы валют'!$C$42),IF(H1781&lt;'Заказ, cкидки и курсы валют'!$B$43,H1781*0.54*100/(100-'Заказ, cкидки и курсы валют'!$C$43),H1781))))),2)</f>
        <v>464.4</v>
      </c>
    </row>
    <row r="1782" spans="1:10" ht="14.15" customHeight="1" thickBot="1">
      <c r="A1782" s="804" t="s">
        <v>6807</v>
      </c>
      <c r="B1782" s="1586" t="s">
        <v>171</v>
      </c>
      <c r="C1782" s="2250">
        <v>4</v>
      </c>
      <c r="D1782" s="1555">
        <v>25</v>
      </c>
      <c r="E1782" s="1545">
        <f t="shared" si="193"/>
        <v>581.52</v>
      </c>
      <c r="F1782" s="471">
        <f t="shared" si="194"/>
        <v>581.52</v>
      </c>
      <c r="G1782" s="691">
        <f t="shared" si="195"/>
        <v>15480</v>
      </c>
      <c r="H1782" s="659">
        <f>ROUND(IF('Заказ, cкидки и курсы валют'!$J$23*E1782/1000*D1782&lt;387,387,'Заказ, cкидки и курсы валют'!$J$23*E1782/1000*D1782)*(1-'Заказ, cкидки и курсы валют'!$I$12),2)</f>
        <v>387</v>
      </c>
      <c r="I1782" s="168"/>
      <c r="J1782" s="1338">
        <f>ROUND(IF(H1782&lt;'Заказ, cкидки и курсы валют'!$B$39,H1782*0.54*100/(100-'Заказ, cкидки и курсы валют'!$C$39),IF(H1782&lt;'Заказ, cкидки и курсы валют'!$B$40,H1782*0.54*100/(100-'Заказ, cкидки и курсы валют'!$C$40),IF(H1782&lt;'Заказ, cкидки и курсы валют'!$B$41,H1782*0.54*100/(100-'Заказ, cкидки и курсы валют'!$C$41),IF(H1782&lt;'Заказ, cкидки и курсы валют'!$B$42,H1782*0.54*100/(100-'Заказ, cкидки и курсы валют'!$C$42),IF(H1782&lt;'Заказ, cкидки и курсы валют'!$B$43,H1782*0.54*100/(100-'Заказ, cкидки и курсы валют'!$C$43),H1782))))),2)</f>
        <v>464.4</v>
      </c>
    </row>
    <row r="1783" spans="1:10" ht="14.15" customHeight="1" thickBot="1">
      <c r="A1783" s="804" t="s">
        <v>6808</v>
      </c>
      <c r="B1783" s="1586" t="s">
        <v>172</v>
      </c>
      <c r="C1783" s="2287">
        <v>4.8600000000000003</v>
      </c>
      <c r="D1783" s="1555">
        <v>20</v>
      </c>
      <c r="E1783" s="1545">
        <f t="shared" si="193"/>
        <v>696.8</v>
      </c>
      <c r="F1783" s="471">
        <f t="shared" si="194"/>
        <v>696.8</v>
      </c>
      <c r="G1783" s="691">
        <f t="shared" si="195"/>
        <v>19350</v>
      </c>
      <c r="H1783" s="659">
        <f>ROUND(IF('Заказ, cкидки и курсы валют'!$J$23*E1783/1000*D1783&lt;387,387,'Заказ, cкидки и курсы валют'!$J$23*E1783/1000*D1783)*(1-'Заказ, cкидки и курсы валют'!$I$12),2)</f>
        <v>387</v>
      </c>
      <c r="I1783" s="168"/>
      <c r="J1783" s="1338">
        <f>ROUND(IF(H1783&lt;'Заказ, cкидки и курсы валют'!$B$39,H1783*0.54*100/(100-'Заказ, cкидки и курсы валют'!$C$39),IF(H1783&lt;'Заказ, cкидки и курсы валют'!$B$40,H1783*0.54*100/(100-'Заказ, cкидки и курсы валют'!$C$40),IF(H1783&lt;'Заказ, cкидки и курсы валют'!$B$41,H1783*0.54*100/(100-'Заказ, cкидки и курсы валют'!$C$41),IF(H1783&lt;'Заказ, cкидки и курсы валют'!$B$42,H1783*0.54*100/(100-'Заказ, cкидки и курсы валют'!$C$42),IF(H1783&lt;'Заказ, cкидки и курсы валют'!$B$43,H1783*0.54*100/(100-'Заказ, cкидки и курсы валют'!$C$43),H1783))))),2)</f>
        <v>464.4</v>
      </c>
    </row>
    <row r="1784" spans="1:10" ht="14.15" customHeight="1" thickBot="1">
      <c r="A1784" s="398" t="s">
        <v>6809</v>
      </c>
      <c r="B1784" s="1586" t="s">
        <v>173</v>
      </c>
      <c r="C1784" s="2287">
        <v>5.16</v>
      </c>
      <c r="D1784" s="1555">
        <v>15</v>
      </c>
      <c r="E1784" s="1545">
        <f t="shared" si="193"/>
        <v>836.02</v>
      </c>
      <c r="F1784" s="471">
        <f t="shared" si="194"/>
        <v>836.02</v>
      </c>
      <c r="G1784" s="691">
        <f t="shared" si="195"/>
        <v>25800</v>
      </c>
      <c r="H1784" s="659">
        <f>ROUND(IF('Заказ, cкидки и курсы валют'!$J$23*E1784/1000*D1784&lt;387,387,'Заказ, cкидки и курсы валют'!$J$23*E1784/1000*D1784)*(1-'Заказ, cкидки и курсы валют'!$I$12),2)</f>
        <v>387</v>
      </c>
      <c r="I1784" s="168"/>
      <c r="J1784" s="1338">
        <f>ROUND(IF(H1784&lt;'Заказ, cкидки и курсы валют'!$B$39,H1784*0.54*100/(100-'Заказ, cкидки и курсы валют'!$C$39),IF(H1784&lt;'Заказ, cкидки и курсы валют'!$B$40,H1784*0.54*100/(100-'Заказ, cкидки и курсы валют'!$C$40),IF(H1784&lt;'Заказ, cкидки и курсы валют'!$B$41,H1784*0.54*100/(100-'Заказ, cкидки и курсы валют'!$C$41),IF(H1784&lt;'Заказ, cкидки и курсы валют'!$B$42,H1784*0.54*100/(100-'Заказ, cкидки и курсы валют'!$C$42),IF(H1784&lt;'Заказ, cкидки и курсы валют'!$B$43,H1784*0.54*100/(100-'Заказ, cкидки и курсы валют'!$C$43),H1784))))),2)</f>
        <v>464.4</v>
      </c>
    </row>
    <row r="1785" spans="1:10" ht="14.15" customHeight="1" thickBot="1">
      <c r="A1785" s="398" t="s">
        <v>6810</v>
      </c>
      <c r="B1785" s="1586" t="s">
        <v>174</v>
      </c>
      <c r="C1785" s="2287">
        <v>5.62</v>
      </c>
      <c r="D1785" s="1555">
        <v>10</v>
      </c>
      <c r="E1785" s="1545">
        <f t="shared" si="193"/>
        <v>1155.1600000000001</v>
      </c>
      <c r="F1785" s="471">
        <f t="shared" si="194"/>
        <v>1155.1600000000001</v>
      </c>
      <c r="G1785" s="691">
        <f t="shared" si="195"/>
        <v>38700</v>
      </c>
      <c r="H1785" s="659">
        <f>ROUND(IF('Заказ, cкидки и курсы валют'!$J$23*E1785/1000*D1785&lt;387,387,'Заказ, cкидки и курсы валют'!$J$23*E1785/1000*D1785)*(1-'Заказ, cкидки и курсы валют'!$I$12),2)</f>
        <v>387</v>
      </c>
      <c r="I1785" s="168"/>
      <c r="J1785" s="1338">
        <f>ROUND(IF(H1785&lt;'Заказ, cкидки и курсы валют'!$B$39,H1785*0.54*100/(100-'Заказ, cкидки и курсы валют'!$C$39),IF(H1785&lt;'Заказ, cкидки и курсы валют'!$B$40,H1785*0.54*100/(100-'Заказ, cкидки и курсы валют'!$C$40),IF(H1785&lt;'Заказ, cкидки и курсы валют'!$B$41,H1785*0.54*100/(100-'Заказ, cкидки и курсы валют'!$C$41),IF(H1785&lt;'Заказ, cкидки и курсы валют'!$B$42,H1785*0.54*100/(100-'Заказ, cкидки и курсы валют'!$C$42),IF(H1785&lt;'Заказ, cкидки и курсы валют'!$B$43,H1785*0.54*100/(100-'Заказ, cкидки и курсы валют'!$C$43),H1785))))),2)</f>
        <v>464.4</v>
      </c>
    </row>
    <row r="1786" spans="1:10" ht="14.15" customHeight="1" thickBot="1">
      <c r="A1786" s="398" t="s">
        <v>6811</v>
      </c>
      <c r="B1786" s="1586" t="s">
        <v>175</v>
      </c>
      <c r="C1786" s="2287">
        <v>6.82</v>
      </c>
      <c r="D1786" s="1555">
        <v>10</v>
      </c>
      <c r="E1786" s="1545">
        <f t="shared" si="193"/>
        <v>1204.6399999999999</v>
      </c>
      <c r="F1786" s="471">
        <f t="shared" si="194"/>
        <v>1204.6400000000001</v>
      </c>
      <c r="G1786" s="691">
        <f t="shared" si="195"/>
        <v>38700</v>
      </c>
      <c r="H1786" s="659">
        <f>ROUND(IF('Заказ, cкидки и курсы валют'!$J$23*E1786/1000*D1786&lt;387,387,'Заказ, cкидки и курсы валют'!$J$23*E1786/1000*D1786)*(1-'Заказ, cкидки и курсы валют'!$I$12),2)</f>
        <v>387</v>
      </c>
      <c r="I1786" s="168"/>
      <c r="J1786" s="1338">
        <f>ROUND(IF(H1786&lt;'Заказ, cкидки и курсы валют'!$B$39,H1786*0.54*100/(100-'Заказ, cкидки и курсы валют'!$C$39),IF(H1786&lt;'Заказ, cкидки и курсы валют'!$B$40,H1786*0.54*100/(100-'Заказ, cкидки и курсы валют'!$C$40),IF(H1786&lt;'Заказ, cкидки и курсы валют'!$B$41,H1786*0.54*100/(100-'Заказ, cкидки и курсы валют'!$C$41),IF(H1786&lt;'Заказ, cкидки и курсы валют'!$B$42,H1786*0.54*100/(100-'Заказ, cкидки и курсы валют'!$C$42),IF(H1786&lt;'Заказ, cкидки и курсы валют'!$B$43,H1786*0.54*100/(100-'Заказ, cкидки и курсы валют'!$C$43),H1786))))),2)</f>
        <v>464.4</v>
      </c>
    </row>
    <row r="1787" spans="1:10" ht="14.15" customHeight="1" thickBot="1">
      <c r="A1787" s="398" t="s">
        <v>6812</v>
      </c>
      <c r="B1787" s="1586" t="s">
        <v>176</v>
      </c>
      <c r="C1787" s="2287">
        <v>8.4700000000000006</v>
      </c>
      <c r="D1787" s="1555">
        <v>10</v>
      </c>
      <c r="E1787" s="1545">
        <f t="shared" si="193"/>
        <v>1269.92</v>
      </c>
      <c r="F1787" s="471">
        <f t="shared" si="194"/>
        <v>1269.92</v>
      </c>
      <c r="G1787" s="691">
        <f t="shared" si="195"/>
        <v>38700</v>
      </c>
      <c r="H1787" s="659">
        <f>ROUND(IF('Заказ, cкидки и курсы валют'!$J$23*E1787/1000*D1787&lt;387,387,'Заказ, cкидки и курсы валют'!$J$23*E1787/1000*D1787)*(1-'Заказ, cкидки и курсы валют'!$I$12),2)</f>
        <v>387</v>
      </c>
      <c r="I1787" s="168"/>
      <c r="J1787" s="1338">
        <f>ROUND(IF(H1787&lt;'Заказ, cкидки и курсы валют'!$B$39,H1787*0.54*100/(100-'Заказ, cкидки и курсы валют'!$C$39),IF(H1787&lt;'Заказ, cкидки и курсы валют'!$B$40,H1787*0.54*100/(100-'Заказ, cкидки и курсы валют'!$C$40),IF(H1787&lt;'Заказ, cкидки и курсы валют'!$B$41,H1787*0.54*100/(100-'Заказ, cкидки и курсы валют'!$C$41),IF(H1787&lt;'Заказ, cкидки и курсы валют'!$B$42,H1787*0.54*100/(100-'Заказ, cкидки и курсы валют'!$C$42),IF(H1787&lt;'Заказ, cкидки и курсы валют'!$B$43,H1787*0.54*100/(100-'Заказ, cкидки и курсы валют'!$C$43),H1787))))),2)</f>
        <v>464.4</v>
      </c>
    </row>
    <row r="1788" spans="1:10" ht="14.15" customHeight="1" thickBot="1">
      <c r="A1788" s="493" t="s">
        <v>6813</v>
      </c>
      <c r="B1788" s="399" t="s">
        <v>188</v>
      </c>
      <c r="C1788" s="2250">
        <v>3.72</v>
      </c>
      <c r="D1788" s="1555">
        <v>40</v>
      </c>
      <c r="E1788" s="1545">
        <f t="shared" si="193"/>
        <v>411.02</v>
      </c>
      <c r="F1788" s="471">
        <f t="shared" si="194"/>
        <v>411.02</v>
      </c>
      <c r="G1788" s="691">
        <f t="shared" si="195"/>
        <v>9675</v>
      </c>
      <c r="H1788" s="659">
        <f>ROUND(IF('Заказ, cкидки и курсы валют'!$J$23*E1788/1000*D1788&lt;387,387,'Заказ, cкидки и курсы валют'!$J$23*E1788/1000*D1788)*(1-'Заказ, cкидки и курсы валют'!$I$12),2)</f>
        <v>387</v>
      </c>
      <c r="I1788" s="168"/>
      <c r="J1788" s="1338">
        <f>ROUND(IF(H1788&lt;'Заказ, cкидки и курсы валют'!$B$39,H1788*0.54*100/(100-'Заказ, cкидки и курсы валют'!$C$39),IF(H1788&lt;'Заказ, cкидки и курсы валют'!$B$40,H1788*0.54*100/(100-'Заказ, cкидки и курсы валют'!$C$40),IF(H1788&lt;'Заказ, cкидки и курсы валют'!$B$41,H1788*0.54*100/(100-'Заказ, cкидки и курсы валют'!$C$41),IF(H1788&lt;'Заказ, cкидки и курсы валют'!$B$42,H1788*0.54*100/(100-'Заказ, cкидки и курсы валют'!$C$42),IF(H1788&lt;'Заказ, cкидки и курсы валют'!$B$43,H1788*0.54*100/(100-'Заказ, cкидки и курсы валют'!$C$43),H1788))))),2)</f>
        <v>464.4</v>
      </c>
    </row>
    <row r="1789" spans="1:10" ht="14.15" customHeight="1" thickBot="1">
      <c r="A1789" s="493" t="s">
        <v>6814</v>
      </c>
      <c r="B1789" s="399" t="s">
        <v>177</v>
      </c>
      <c r="C1789" s="2287">
        <v>4.2699999999999996</v>
      </c>
      <c r="D1789" s="1555">
        <v>30</v>
      </c>
      <c r="E1789" s="1545">
        <f t="shared" si="193"/>
        <v>523.38</v>
      </c>
      <c r="F1789" s="471">
        <f t="shared" si="194"/>
        <v>523.38</v>
      </c>
      <c r="G1789" s="691">
        <f t="shared" si="195"/>
        <v>12900</v>
      </c>
      <c r="H1789" s="659">
        <f>ROUND(IF('Заказ, cкидки и курсы валют'!$J$23*E1789/1000*D1789&lt;387,387,'Заказ, cкидки и курсы валют'!$J$23*E1789/1000*D1789)*(1-'Заказ, cкидки и курсы валют'!$I$12),2)</f>
        <v>387</v>
      </c>
      <c r="I1789" s="168"/>
      <c r="J1789" s="1338">
        <f>ROUND(IF(H1789&lt;'Заказ, cкидки и курсы валют'!$B$39,H1789*0.54*100/(100-'Заказ, cкидки и курсы валют'!$C$39),IF(H1789&lt;'Заказ, cкидки и курсы валют'!$B$40,H1789*0.54*100/(100-'Заказ, cкидки и курсы валют'!$C$40),IF(H1789&lt;'Заказ, cкидки и курсы валют'!$B$41,H1789*0.54*100/(100-'Заказ, cкидки и курсы валют'!$C$41),IF(H1789&lt;'Заказ, cкидки и курсы валют'!$B$42,H1789*0.54*100/(100-'Заказ, cкидки и курсы валют'!$C$42),IF(H1789&lt;'Заказ, cкидки и курсы валют'!$B$43,H1789*0.54*100/(100-'Заказ, cкидки и курсы валют'!$C$43),H1789))))),2)</f>
        <v>464.4</v>
      </c>
    </row>
    <row r="1790" spans="1:10" ht="14.15" customHeight="1" thickBot="1">
      <c r="A1790" s="398" t="s">
        <v>6815</v>
      </c>
      <c r="B1790" s="399" t="s">
        <v>83</v>
      </c>
      <c r="C1790" s="2287">
        <v>4.91</v>
      </c>
      <c r="D1790" s="1555">
        <v>25</v>
      </c>
      <c r="E1790" s="1545">
        <f t="shared" si="193"/>
        <v>633.14</v>
      </c>
      <c r="F1790" s="471">
        <f t="shared" si="194"/>
        <v>633.14</v>
      </c>
      <c r="G1790" s="691">
        <f t="shared" si="195"/>
        <v>15480</v>
      </c>
      <c r="H1790" s="659">
        <f>ROUND(IF('Заказ, cкидки и курсы валют'!$J$23*E1790/1000*D1790&lt;387,387,'Заказ, cкидки и курсы валют'!$J$23*E1790/1000*D1790)*(1-'Заказ, cкидки и курсы валют'!$I$12),2)</f>
        <v>387</v>
      </c>
      <c r="I1790" s="168"/>
      <c r="J1790" s="1338">
        <f>ROUND(IF(H1790&lt;'Заказ, cкидки и курсы валют'!$B$39,H1790*0.54*100/(100-'Заказ, cкидки и курсы валют'!$C$39),IF(H1790&lt;'Заказ, cкидки и курсы валют'!$B$40,H1790*0.54*100/(100-'Заказ, cкидки и курсы валют'!$C$40),IF(H1790&lt;'Заказ, cкидки и курсы валют'!$B$41,H1790*0.54*100/(100-'Заказ, cкидки и курсы валют'!$C$41),IF(H1790&lt;'Заказ, cкидки и курсы валют'!$B$42,H1790*0.54*100/(100-'Заказ, cкидки и курсы валют'!$C$42),IF(H1790&lt;'Заказ, cкидки и курсы валют'!$B$43,H1790*0.54*100/(100-'Заказ, cкидки и курсы валют'!$C$43),H1790))))),2)</f>
        <v>464.4</v>
      </c>
    </row>
    <row r="1791" spans="1:10" ht="14.15" customHeight="1" thickBot="1">
      <c r="A1791" s="398" t="s">
        <v>6816</v>
      </c>
      <c r="B1791" s="399" t="s">
        <v>178</v>
      </c>
      <c r="C1791" s="2287">
        <v>5.6</v>
      </c>
      <c r="D1791" s="1555">
        <v>20</v>
      </c>
      <c r="E1791" s="1545">
        <f>(E1619*2)+(1000/D1791*7.5)</f>
        <v>707.83999999999992</v>
      </c>
      <c r="F1791" s="471">
        <f t="shared" si="194"/>
        <v>707.84</v>
      </c>
      <c r="G1791" s="691">
        <f t="shared" si="195"/>
        <v>19350</v>
      </c>
      <c r="H1791" s="659">
        <f>ROUND(IF('Заказ, cкидки и курсы валют'!$J$23*E1791/1000*D1791&lt;387,387,'Заказ, cкидки и курсы валют'!$J$23*E1791/1000*D1791)*(1-'Заказ, cкидки и курсы валют'!$I$12),2)</f>
        <v>387</v>
      </c>
      <c r="I1791" s="168"/>
      <c r="J1791" s="1338">
        <f>ROUND(IF(H1791&lt;'Заказ, cкидки и курсы валют'!$B$39,H1791*0.54*100/(100-'Заказ, cкидки и курсы валют'!$C$39),IF(H1791&lt;'Заказ, cкидки и курсы валют'!$B$40,H1791*0.54*100/(100-'Заказ, cкидки и курсы валют'!$C$40),IF(H1791&lt;'Заказ, cкидки и курсы валют'!$B$41,H1791*0.54*100/(100-'Заказ, cкидки и курсы валют'!$C$41),IF(H1791&lt;'Заказ, cкидки и курсы валют'!$B$42,H1791*0.54*100/(100-'Заказ, cкидки и курсы валют'!$C$42),IF(H1791&lt;'Заказ, cкидки и курсы валют'!$B$43,H1791*0.54*100/(100-'Заказ, cкидки и курсы валют'!$C$43),H1791))))),2)</f>
        <v>464.4</v>
      </c>
    </row>
    <row r="1792" spans="1:10" ht="14.15" customHeight="1" thickBot="1">
      <c r="A1792" s="398" t="s">
        <v>6817</v>
      </c>
      <c r="B1792" s="399" t="s">
        <v>179</v>
      </c>
      <c r="C1792" s="2287">
        <v>6.47</v>
      </c>
      <c r="D1792" s="1555">
        <v>20</v>
      </c>
      <c r="E1792" s="1545">
        <f t="shared" si="193"/>
        <v>782.4</v>
      </c>
      <c r="F1792" s="471">
        <f t="shared" si="194"/>
        <v>782.4</v>
      </c>
      <c r="G1792" s="691">
        <f t="shared" si="195"/>
        <v>19350</v>
      </c>
      <c r="H1792" s="659">
        <f>ROUND(IF('Заказ, cкидки и курсы валют'!$J$23*E1792/1000*D1792&lt;387,387,'Заказ, cкидки и курсы валют'!$J$23*E1792/1000*D1792)*(1-'Заказ, cкидки и курсы валют'!$I$12),2)</f>
        <v>387</v>
      </c>
      <c r="I1792" s="168"/>
      <c r="J1792" s="1338">
        <f>ROUND(IF(H1792&lt;'Заказ, cкидки и курсы валют'!$B$39,H1792*0.54*100/(100-'Заказ, cкидки и курсы валют'!$C$39),IF(H1792&lt;'Заказ, cкидки и курсы валют'!$B$40,H1792*0.54*100/(100-'Заказ, cкидки и курсы валют'!$C$40),IF(H1792&lt;'Заказ, cкидки и курсы валют'!$B$41,H1792*0.54*100/(100-'Заказ, cкидки и курсы валют'!$C$41),IF(H1792&lt;'Заказ, cкидки и курсы валют'!$B$42,H1792*0.54*100/(100-'Заказ, cкидки и курсы валют'!$C$42),IF(H1792&lt;'Заказ, cкидки и курсы валют'!$B$43,H1792*0.54*100/(100-'Заказ, cкидки и курсы валют'!$C$43),H1792))))),2)</f>
        <v>464.4</v>
      </c>
    </row>
    <row r="1793" spans="1:10" ht="14.15" customHeight="1" thickBot="1">
      <c r="A1793" s="398" t="s">
        <v>6818</v>
      </c>
      <c r="B1793" s="399" t="s">
        <v>180</v>
      </c>
      <c r="C1793" s="2287">
        <v>7.12</v>
      </c>
      <c r="D1793" s="1555">
        <v>15</v>
      </c>
      <c r="E1793" s="1545">
        <f t="shared" ref="E1793:E1804" si="196">(E1621*2)+(1000/D1793*7.5)</f>
        <v>955.40000000000009</v>
      </c>
      <c r="F1793" s="471">
        <f t="shared" ref="F1793:F1804" si="197">ROUND(E1793*(1-$F$11),2)</f>
        <v>955.4</v>
      </c>
      <c r="G1793" s="691">
        <f t="shared" ref="G1793:G1804" si="198">H1793/D1793*1000</f>
        <v>25800</v>
      </c>
      <c r="H1793" s="659">
        <f>ROUND(IF('Заказ, cкидки и курсы валют'!$J$23*E1793/1000*D1793&lt;387,387,'Заказ, cкидки и курсы валют'!$J$23*E1793/1000*D1793)*(1-'Заказ, cкидки и курсы валют'!$I$12),2)</f>
        <v>387</v>
      </c>
      <c r="I1793" s="168"/>
      <c r="J1793" s="1338">
        <f>ROUND(IF(H1793&lt;'Заказ, cкидки и курсы валют'!$B$39,H1793*0.54*100/(100-'Заказ, cкидки и курсы валют'!$C$39),IF(H1793&lt;'Заказ, cкидки и курсы валют'!$B$40,H1793*0.54*100/(100-'Заказ, cкидки и курсы валют'!$C$40),IF(H1793&lt;'Заказ, cкидки и курсы валют'!$B$41,H1793*0.54*100/(100-'Заказ, cкидки и курсы валют'!$C$41),IF(H1793&lt;'Заказ, cкидки и курсы валют'!$B$42,H1793*0.54*100/(100-'Заказ, cкидки и курсы валют'!$C$42),IF(H1793&lt;'Заказ, cкидки и курсы валют'!$B$43,H1793*0.54*100/(100-'Заказ, cкидки и курсы валют'!$C$43),H1793))))),2)</f>
        <v>464.4</v>
      </c>
    </row>
    <row r="1794" spans="1:10" ht="14.15" customHeight="1" thickBot="1">
      <c r="A1794" s="398" t="s">
        <v>6819</v>
      </c>
      <c r="B1794" s="399" t="s">
        <v>181</v>
      </c>
      <c r="C1794" s="2287">
        <v>7.79</v>
      </c>
      <c r="D1794" s="1555">
        <v>10</v>
      </c>
      <c r="E1794" s="1545">
        <f t="shared" si="196"/>
        <v>1290.56</v>
      </c>
      <c r="F1794" s="471">
        <f t="shared" si="197"/>
        <v>1290.56</v>
      </c>
      <c r="G1794" s="691">
        <f t="shared" si="198"/>
        <v>38700</v>
      </c>
      <c r="H1794" s="659">
        <f>ROUND(IF('Заказ, cкидки и курсы валют'!$J$23*E1794/1000*D1794&lt;387,387,'Заказ, cкидки и курсы валют'!$J$23*E1794/1000*D1794)*(1-'Заказ, cкидки и курсы валют'!$I$12),2)</f>
        <v>387</v>
      </c>
      <c r="I1794" s="168"/>
      <c r="J1794" s="1338">
        <f>ROUND(IF(H1794&lt;'Заказ, cкидки и курсы валют'!$B$39,H1794*0.54*100/(100-'Заказ, cкидки и курсы валют'!$C$39),IF(H1794&lt;'Заказ, cкидки и курсы валют'!$B$40,H1794*0.54*100/(100-'Заказ, cкидки и курсы валют'!$C$40),IF(H1794&lt;'Заказ, cкидки и курсы валют'!$B$41,H1794*0.54*100/(100-'Заказ, cкидки и курсы валют'!$C$41),IF(H1794&lt;'Заказ, cкидки и курсы валют'!$B$42,H1794*0.54*100/(100-'Заказ, cкидки и курсы валют'!$C$42),IF(H1794&lt;'Заказ, cкидки и курсы валют'!$B$43,H1794*0.54*100/(100-'Заказ, cкидки и курсы валют'!$C$43),H1794))))),2)</f>
        <v>464.4</v>
      </c>
    </row>
    <row r="1795" spans="1:10" ht="14.15" customHeight="1" thickBot="1">
      <c r="A1795" s="398" t="s">
        <v>6820</v>
      </c>
      <c r="B1795" s="399" t="s">
        <v>182</v>
      </c>
      <c r="C1795" s="2287">
        <v>8.8699999999999992</v>
      </c>
      <c r="D1795" s="1555">
        <v>10</v>
      </c>
      <c r="E1795" s="1545">
        <f t="shared" si="196"/>
        <v>1365.06</v>
      </c>
      <c r="F1795" s="471">
        <f t="shared" si="197"/>
        <v>1365.06</v>
      </c>
      <c r="G1795" s="691">
        <f t="shared" si="198"/>
        <v>38700</v>
      </c>
      <c r="H1795" s="659">
        <f>ROUND(IF('Заказ, cкидки и курсы валют'!$J$23*E1795/1000*D1795&lt;387,387,'Заказ, cкидки и курсы валют'!$J$23*E1795/1000*D1795)*(1-'Заказ, cкидки и курсы валют'!$I$12),2)</f>
        <v>387</v>
      </c>
      <c r="I1795" s="168"/>
      <c r="J1795" s="1338">
        <f>ROUND(IF(H1795&lt;'Заказ, cкидки и курсы валют'!$B$39,H1795*0.54*100/(100-'Заказ, cкидки и курсы валют'!$C$39),IF(H1795&lt;'Заказ, cкидки и курсы валют'!$B$40,H1795*0.54*100/(100-'Заказ, cкидки и курсы валют'!$C$40),IF(H1795&lt;'Заказ, cкидки и курсы валют'!$B$41,H1795*0.54*100/(100-'Заказ, cкидки и курсы валют'!$C$41),IF(H1795&lt;'Заказ, cкидки и курсы валют'!$B$42,H1795*0.54*100/(100-'Заказ, cкидки и курсы валют'!$C$42),IF(H1795&lt;'Заказ, cкидки и курсы валют'!$B$43,H1795*0.54*100/(100-'Заказ, cкидки и курсы валют'!$C$43),H1795))))),2)</f>
        <v>464.4</v>
      </c>
    </row>
    <row r="1796" spans="1:10" ht="14.15" customHeight="1" thickBot="1">
      <c r="A1796" s="398" t="s">
        <v>8332</v>
      </c>
      <c r="B1796" s="399" t="s">
        <v>183</v>
      </c>
      <c r="C1796" s="2287">
        <v>9.8000000000000007</v>
      </c>
      <c r="D1796" s="40">
        <v>5</v>
      </c>
      <c r="E1796" s="1545">
        <f t="shared" si="196"/>
        <v>2131.9</v>
      </c>
      <c r="F1796" s="471">
        <f t="shared" si="197"/>
        <v>2131.9</v>
      </c>
      <c r="G1796" s="691">
        <f t="shared" si="198"/>
        <v>77400</v>
      </c>
      <c r="H1796" s="659">
        <f>ROUND(IF('Заказ, cкидки и курсы валют'!$J$23*E1796/1000*D1796&lt;387,387,'Заказ, cкидки и курсы валют'!$J$23*E1796/1000*D1796)*(1-'Заказ, cкидки и курсы валют'!$I$12),2)</f>
        <v>387</v>
      </c>
      <c r="I1796" s="168"/>
      <c r="J1796" s="1338">
        <f>ROUND(IF(H1796&lt;'Заказ, cкидки и курсы валют'!$B$39,H1796*0.54*100/(100-'Заказ, cкидки и курсы валют'!$C$39),IF(H1796&lt;'Заказ, cкидки и курсы валют'!$B$40,H1796*0.54*100/(100-'Заказ, cкидки и курсы валют'!$C$40),IF(H1796&lt;'Заказ, cкидки и курсы валют'!$B$41,H1796*0.54*100/(100-'Заказ, cкидки и курсы валют'!$C$41),IF(H1796&lt;'Заказ, cкидки и курсы валют'!$B$42,H1796*0.54*100/(100-'Заказ, cкидки и курсы валют'!$C$42),IF(H1796&lt;'Заказ, cкидки и курсы валют'!$B$43,H1796*0.54*100/(100-'Заказ, cкидки и курсы валют'!$C$43),H1796))))),2)</f>
        <v>464.4</v>
      </c>
    </row>
    <row r="1797" spans="1:10" ht="14.15" customHeight="1" thickBot="1">
      <c r="A1797" s="398" t="s">
        <v>8333</v>
      </c>
      <c r="B1797" s="399" t="s">
        <v>955</v>
      </c>
      <c r="C1797" s="2287">
        <v>10.4</v>
      </c>
      <c r="D1797" s="40">
        <v>5</v>
      </c>
      <c r="E1797" s="1545">
        <f t="shared" si="196"/>
        <v>2240.9</v>
      </c>
      <c r="F1797" s="471">
        <f t="shared" si="197"/>
        <v>2240.9</v>
      </c>
      <c r="G1797" s="691">
        <f t="shared" si="198"/>
        <v>77400</v>
      </c>
      <c r="H1797" s="659">
        <f>ROUND(IF('Заказ, cкидки и курсы валют'!$J$23*E1797/1000*D1797&lt;387,387,'Заказ, cкидки и курсы валют'!$J$23*E1797/1000*D1797)*(1-'Заказ, cкидки и курсы валют'!$I$12),2)</f>
        <v>387</v>
      </c>
      <c r="I1797" s="168"/>
      <c r="J1797" s="1338">
        <f>ROUND(IF(H1797&lt;'Заказ, cкидки и курсы валют'!$B$39,H1797*0.54*100/(100-'Заказ, cкидки и курсы валют'!$C$39),IF(H1797&lt;'Заказ, cкидки и курсы валют'!$B$40,H1797*0.54*100/(100-'Заказ, cкидки и курсы валют'!$C$40),IF(H1797&lt;'Заказ, cкидки и курсы валют'!$B$41,H1797*0.54*100/(100-'Заказ, cкидки и курсы валют'!$C$41),IF(H1797&lt;'Заказ, cкидки и курсы валют'!$B$42,H1797*0.54*100/(100-'Заказ, cкидки и курсы валют'!$C$42),IF(H1797&lt;'Заказ, cкидки и курсы валют'!$B$43,H1797*0.54*100/(100-'Заказ, cкидки и курсы валют'!$C$43),H1797))))),2)</f>
        <v>464.4</v>
      </c>
    </row>
    <row r="1798" spans="1:10" ht="14.15" customHeight="1" thickBot="1">
      <c r="A1798" s="398" t="s">
        <v>8334</v>
      </c>
      <c r="B1798" s="399" t="s">
        <v>184</v>
      </c>
      <c r="C1798" s="2287">
        <v>11.38</v>
      </c>
      <c r="D1798" s="40">
        <v>5</v>
      </c>
      <c r="E1798" s="1545">
        <f t="shared" si="196"/>
        <v>2205.48</v>
      </c>
      <c r="F1798" s="471">
        <f t="shared" si="197"/>
        <v>2205.48</v>
      </c>
      <c r="G1798" s="691">
        <f t="shared" si="198"/>
        <v>77400</v>
      </c>
      <c r="H1798" s="659">
        <f>ROUND(IF('Заказ, cкидки и курсы валют'!$J$23*E1798/1000*D1798&lt;387,387,'Заказ, cкидки и курсы валют'!$J$23*E1798/1000*D1798)*(1-'Заказ, cкидки и курсы валют'!$I$12),2)</f>
        <v>387</v>
      </c>
      <c r="I1798" s="168"/>
      <c r="J1798" s="1338">
        <f>ROUND(IF(H1798&lt;'Заказ, cкидки и курсы валют'!$B$39,H1798*0.54*100/(100-'Заказ, cкидки и курсы валют'!$C$39),IF(H1798&lt;'Заказ, cкидки и курсы валют'!$B$40,H1798*0.54*100/(100-'Заказ, cкидки и курсы валют'!$C$40),IF(H1798&lt;'Заказ, cкидки и курсы валют'!$B$41,H1798*0.54*100/(100-'Заказ, cкидки и курсы валют'!$C$41),IF(H1798&lt;'Заказ, cкидки и курсы валют'!$B$42,H1798*0.54*100/(100-'Заказ, cкидки и курсы валют'!$C$42),IF(H1798&lt;'Заказ, cкидки и курсы валют'!$B$43,H1798*0.54*100/(100-'Заказ, cкидки и курсы валют'!$C$43),H1798))))),2)</f>
        <v>464.4</v>
      </c>
    </row>
    <row r="1799" spans="1:10" ht="14.15" customHeight="1" thickBot="1">
      <c r="A1799" s="398" t="s">
        <v>8335</v>
      </c>
      <c r="B1799" s="399" t="s">
        <v>101</v>
      </c>
      <c r="C1799" s="2287">
        <v>12.23</v>
      </c>
      <c r="D1799" s="40">
        <v>5</v>
      </c>
      <c r="E1799" s="1545">
        <f t="shared" si="196"/>
        <v>2362.2399999999998</v>
      </c>
      <c r="F1799" s="471">
        <f t="shared" si="197"/>
        <v>2362.2399999999998</v>
      </c>
      <c r="G1799" s="691">
        <f t="shared" si="198"/>
        <v>77400</v>
      </c>
      <c r="H1799" s="659">
        <f>ROUND(IF('Заказ, cкидки и курсы валют'!$J$23*E1799/1000*D1799&lt;387,387,'Заказ, cкидки и курсы валют'!$J$23*E1799/1000*D1799)*(1-'Заказ, cкидки и курсы валют'!$I$12),2)</f>
        <v>387</v>
      </c>
      <c r="I1799" s="168"/>
      <c r="J1799" s="1338">
        <f>ROUND(IF(H1799&lt;'Заказ, cкидки и курсы валют'!$B$39,H1799*0.54*100/(100-'Заказ, cкидки и курсы валют'!$C$39),IF(H1799&lt;'Заказ, cкидки и курсы валют'!$B$40,H1799*0.54*100/(100-'Заказ, cкидки и курсы валют'!$C$40),IF(H1799&lt;'Заказ, cкидки и курсы валют'!$B$41,H1799*0.54*100/(100-'Заказ, cкидки и курсы валют'!$C$41),IF(H1799&lt;'Заказ, cкидки и курсы валют'!$B$42,H1799*0.54*100/(100-'Заказ, cкидки и курсы валют'!$C$42),IF(H1799&lt;'Заказ, cкидки и курсы валют'!$B$43,H1799*0.54*100/(100-'Заказ, cкидки и курсы валют'!$C$43),H1799))))),2)</f>
        <v>464.4</v>
      </c>
    </row>
    <row r="1800" spans="1:10" ht="14.15" customHeight="1" thickBot="1">
      <c r="A1800" s="398" t="s">
        <v>8336</v>
      </c>
      <c r="B1800" s="399" t="s">
        <v>185</v>
      </c>
      <c r="C1800" s="2287">
        <v>13.37</v>
      </c>
      <c r="D1800" s="40">
        <v>5</v>
      </c>
      <c r="E1800" s="1545">
        <f t="shared" si="196"/>
        <v>2436.06</v>
      </c>
      <c r="F1800" s="471">
        <f t="shared" si="197"/>
        <v>2436.06</v>
      </c>
      <c r="G1800" s="691">
        <f t="shared" si="198"/>
        <v>77400</v>
      </c>
      <c r="H1800" s="659">
        <f>ROUND(IF('Заказ, cкидки и курсы валют'!$J$23*E1800/1000*D1800&lt;387,387,'Заказ, cкидки и курсы валют'!$J$23*E1800/1000*D1800)*(1-'Заказ, cкидки и курсы валют'!$I$12),2)</f>
        <v>387</v>
      </c>
      <c r="I1800" s="168"/>
      <c r="J1800" s="1338">
        <f>ROUND(IF(H1800&lt;'Заказ, cкидки и курсы валют'!$B$39,H1800*0.54*100/(100-'Заказ, cкидки и курсы валют'!$C$39),IF(H1800&lt;'Заказ, cкидки и курсы валют'!$B$40,H1800*0.54*100/(100-'Заказ, cкидки и курсы валют'!$C$40),IF(H1800&lt;'Заказ, cкидки и курсы валют'!$B$41,H1800*0.54*100/(100-'Заказ, cкидки и курсы валют'!$C$41),IF(H1800&lt;'Заказ, cкидки и курсы валют'!$B$42,H1800*0.54*100/(100-'Заказ, cкидки и курсы валют'!$C$42),IF(H1800&lt;'Заказ, cкидки и курсы валют'!$B$43,H1800*0.54*100/(100-'Заказ, cкидки и курсы валют'!$C$43),H1800))))),2)</f>
        <v>464.4</v>
      </c>
    </row>
    <row r="1801" spans="1:10" ht="14.15" customHeight="1" thickBot="1">
      <c r="A1801" s="493" t="s">
        <v>8337</v>
      </c>
      <c r="B1801" s="399" t="s">
        <v>2897</v>
      </c>
      <c r="C1801" s="2287">
        <v>14.33</v>
      </c>
      <c r="D1801" s="40">
        <v>5</v>
      </c>
      <c r="E1801" s="1545">
        <f t="shared" si="196"/>
        <v>2480.38</v>
      </c>
      <c r="F1801" s="471">
        <f t="shared" si="197"/>
        <v>2480.38</v>
      </c>
      <c r="G1801" s="691">
        <f t="shared" si="198"/>
        <v>77400</v>
      </c>
      <c r="H1801" s="659">
        <f>ROUND(IF('Заказ, cкидки и курсы валют'!$J$23*E1801/1000*D1801&lt;387,387,'Заказ, cкидки и курсы валют'!$J$23*E1801/1000*D1801)*(1-'Заказ, cкидки и курсы валют'!$I$12),2)</f>
        <v>387</v>
      </c>
      <c r="I1801" s="168"/>
      <c r="J1801" s="1338">
        <f>ROUND(IF(H1801&lt;'Заказ, cкидки и курсы валют'!$B$39,H1801*0.54*100/(100-'Заказ, cкидки и курсы валют'!$C$39),IF(H1801&lt;'Заказ, cкидки и курсы валют'!$B$40,H1801*0.54*100/(100-'Заказ, cкидки и курсы валют'!$C$40),IF(H1801&lt;'Заказ, cкидки и курсы валют'!$B$41,H1801*0.54*100/(100-'Заказ, cкидки и курсы валют'!$C$41),IF(H1801&lt;'Заказ, cкидки и курсы валют'!$B$42,H1801*0.54*100/(100-'Заказ, cкидки и курсы валют'!$C$42),IF(H1801&lt;'Заказ, cкидки и курсы валют'!$B$43,H1801*0.54*100/(100-'Заказ, cкидки и курсы валют'!$C$43),H1801))))),2)</f>
        <v>464.4</v>
      </c>
    </row>
    <row r="1802" spans="1:10" ht="14.15" customHeight="1" thickBot="1">
      <c r="A1802" s="493" t="s">
        <v>8338</v>
      </c>
      <c r="B1802" s="399" t="s">
        <v>186</v>
      </c>
      <c r="C1802" s="2287">
        <v>14.97</v>
      </c>
      <c r="D1802" s="40">
        <v>5</v>
      </c>
      <c r="E1802" s="1545">
        <f t="shared" si="196"/>
        <v>2541.02</v>
      </c>
      <c r="F1802" s="471">
        <f t="shared" si="197"/>
        <v>2541.02</v>
      </c>
      <c r="G1802" s="691">
        <f t="shared" si="198"/>
        <v>77400</v>
      </c>
      <c r="H1802" s="659">
        <f>ROUND(IF('Заказ, cкидки и курсы валют'!$J$23*E1802/1000*D1802&lt;387,387,'Заказ, cкидки и курсы валют'!$J$23*E1802/1000*D1802)*(1-'Заказ, cкидки и курсы валют'!$I$12),2)</f>
        <v>387</v>
      </c>
      <c r="I1802" s="168"/>
      <c r="J1802" s="1338">
        <f>ROUND(IF(H1802&lt;'Заказ, cкидки и курсы валют'!$B$39,H1802*0.54*100/(100-'Заказ, cкидки и курсы валют'!$C$39),IF(H1802&lt;'Заказ, cкидки и курсы валют'!$B$40,H1802*0.54*100/(100-'Заказ, cкидки и курсы валют'!$C$40),IF(H1802&lt;'Заказ, cкидки и курсы валют'!$B$41,H1802*0.54*100/(100-'Заказ, cкидки и курсы валют'!$C$41),IF(H1802&lt;'Заказ, cкидки и курсы валют'!$B$42,H1802*0.54*100/(100-'Заказ, cкидки и курсы валют'!$C$42),IF(H1802&lt;'Заказ, cкидки и курсы валют'!$B$43,H1802*0.54*100/(100-'Заказ, cкидки и курсы валют'!$C$43),H1802))))),2)</f>
        <v>464.4</v>
      </c>
    </row>
    <row r="1803" spans="1:10" ht="14.15" customHeight="1" thickBot="1">
      <c r="A1803" s="493" t="s">
        <v>8339</v>
      </c>
      <c r="B1803" s="399" t="s">
        <v>84</v>
      </c>
      <c r="C1803" s="2288">
        <v>16.95</v>
      </c>
      <c r="D1803" s="40">
        <v>5</v>
      </c>
      <c r="E1803" s="1545">
        <f t="shared" si="196"/>
        <v>2775.48</v>
      </c>
      <c r="F1803" s="471">
        <f t="shared" si="197"/>
        <v>2775.48</v>
      </c>
      <c r="G1803" s="691">
        <f t="shared" si="198"/>
        <v>77400</v>
      </c>
      <c r="H1803" s="659">
        <f>ROUND(IF('Заказ, cкидки и курсы валют'!$J$23*E1803/1000*D1803&lt;387,387,'Заказ, cкидки и курсы валют'!$J$23*E1803/1000*D1803)*(1-'Заказ, cкидки и курсы валют'!$I$12),2)</f>
        <v>387</v>
      </c>
      <c r="I1803" s="168"/>
      <c r="J1803" s="1338">
        <f>ROUND(IF(H1803&lt;'Заказ, cкидки и курсы валют'!$B$39,H1803*0.54*100/(100-'Заказ, cкидки и курсы валют'!$C$39),IF(H1803&lt;'Заказ, cкидки и курсы валют'!$B$40,H1803*0.54*100/(100-'Заказ, cкидки и курсы валют'!$C$40),IF(H1803&lt;'Заказ, cкидки и курсы валют'!$B$41,H1803*0.54*100/(100-'Заказ, cкидки и курсы валют'!$C$41),IF(H1803&lt;'Заказ, cкидки и курсы валют'!$B$42,H1803*0.54*100/(100-'Заказ, cкидки и курсы валют'!$C$42),IF(H1803&lt;'Заказ, cкидки и курсы валют'!$B$43,H1803*0.54*100/(100-'Заказ, cкидки и курсы валют'!$C$43),H1803))))),2)</f>
        <v>464.4</v>
      </c>
    </row>
    <row r="1804" spans="1:10" ht="14.15" customHeight="1" thickBot="1">
      <c r="A1804" s="521" t="s">
        <v>8340</v>
      </c>
      <c r="B1804" s="777" t="s">
        <v>187</v>
      </c>
      <c r="C1804" s="2287">
        <v>20.6</v>
      </c>
      <c r="D1804" s="172">
        <v>5</v>
      </c>
      <c r="E1804" s="1568">
        <f t="shared" si="196"/>
        <v>3039.34</v>
      </c>
      <c r="F1804" s="775">
        <f t="shared" si="197"/>
        <v>3039.34</v>
      </c>
      <c r="G1804" s="776">
        <f t="shared" si="198"/>
        <v>77400</v>
      </c>
      <c r="H1804" s="659">
        <f>ROUND(IF('Заказ, cкидки и курсы валют'!$J$23*E1804/1000*D1804&lt;387,387,'Заказ, cкидки и курсы валют'!$J$23*E1804/1000*D1804)*(1-'Заказ, cкидки и курсы валют'!$I$12),2)</f>
        <v>387</v>
      </c>
      <c r="I1804" s="170"/>
      <c r="J1804" s="1338">
        <f>ROUND(IF(H1804&lt;'Заказ, cкидки и курсы валют'!$B$39,H1804*0.54*100/(100-'Заказ, cкидки и курсы валют'!$C$39),IF(H1804&lt;'Заказ, cкидки и курсы валют'!$B$40,H1804*0.54*100/(100-'Заказ, cкидки и курсы валют'!$C$40),IF(H1804&lt;'Заказ, cкидки и курсы валют'!$B$41,H1804*0.54*100/(100-'Заказ, cкидки и курсы валют'!$C$41),IF(H1804&lt;'Заказ, cкидки и курсы валют'!$B$42,H1804*0.54*100/(100-'Заказ, cкидки и курсы валют'!$C$42),IF(H1804&lt;'Заказ, cкидки и курсы валют'!$B$43,H1804*0.54*100/(100-'Заказ, cкидки и курсы валют'!$C$43),H1804))))),2)</f>
        <v>464.4</v>
      </c>
    </row>
    <row r="1805" spans="1:10" ht="14.15" customHeight="1" thickBot="1">
      <c r="A1805" s="648"/>
      <c r="B1805" s="1342"/>
      <c r="C1805" s="2265"/>
      <c r="D1805" s="41"/>
      <c r="E1805" s="420"/>
      <c r="F1805" s="448"/>
      <c r="G1805" s="692"/>
      <c r="H1805" s="13"/>
      <c r="I1805" s="13"/>
    </row>
    <row r="1806" spans="1:10" ht="17.25" customHeight="1">
      <c r="A1806" s="1934"/>
      <c r="B1806" s="1910" t="s">
        <v>2876</v>
      </c>
      <c r="C1806" s="1962"/>
      <c r="D1806" s="69"/>
      <c r="E1806" s="460"/>
      <c r="F1806" s="461"/>
      <c r="G1806" s="688"/>
      <c r="H1806" s="128"/>
      <c r="I1806" s="68"/>
    </row>
    <row r="1807" spans="1:10" ht="14.15" customHeight="1">
      <c r="A1807" s="1935"/>
      <c r="B1807" s="1912" t="s">
        <v>1368</v>
      </c>
      <c r="C1807" s="1475"/>
      <c r="D1807" s="131"/>
      <c r="E1807" s="462"/>
      <c r="F1807" s="426"/>
      <c r="G1807" s="266"/>
      <c r="H1807" s="16"/>
      <c r="I1807" s="132"/>
    </row>
    <row r="1808" spans="1:10" ht="13.5" customHeight="1">
      <c r="A1808" s="1935"/>
      <c r="B1808" s="1475"/>
      <c r="C1808" s="1475"/>
      <c r="D1808" s="70"/>
      <c r="E1808" s="464"/>
      <c r="F1808" s="465"/>
      <c r="G1808" s="689"/>
      <c r="H1808" s="177"/>
      <c r="I1808" s="132"/>
    </row>
    <row r="1809" spans="1:9" ht="13.5" customHeight="1">
      <c r="A1809" s="1935"/>
      <c r="B1809" s="1475"/>
      <c r="C1809" s="1475"/>
      <c r="D1809" s="70"/>
      <c r="E1809" s="464"/>
      <c r="F1809" s="465"/>
      <c r="G1809" s="689"/>
      <c r="H1809" s="177"/>
      <c r="I1809" s="132"/>
    </row>
    <row r="1810" spans="1:9" ht="14.15" customHeight="1">
      <c r="A1810" s="1935"/>
      <c r="B1810" s="1475"/>
      <c r="C1810" s="1475"/>
      <c r="D1810" s="70"/>
      <c r="E1810" s="464"/>
      <c r="F1810" s="465"/>
      <c r="G1810" s="689"/>
      <c r="H1810" s="177"/>
      <c r="I1810" s="132"/>
    </row>
    <row r="1811" spans="1:9" ht="14.15" customHeight="1" thickBot="1">
      <c r="A1811" s="1913" t="s">
        <v>6698</v>
      </c>
      <c r="B1811" s="1931"/>
      <c r="C1811" s="1931"/>
      <c r="D1811" s="72"/>
      <c r="E1811" s="466"/>
      <c r="F1811" s="467"/>
      <c r="G1811" s="690"/>
      <c r="H1811" s="178"/>
      <c r="I1811" s="137"/>
    </row>
    <row r="1812" spans="1:9" ht="39" customHeight="1">
      <c r="A1812" s="1519" t="s">
        <v>1013</v>
      </c>
      <c r="B1812" s="1520" t="s">
        <v>1014</v>
      </c>
      <c r="C1812" s="2286" t="s">
        <v>665</v>
      </c>
      <c r="D1812" s="158" t="s">
        <v>2923</v>
      </c>
      <c r="E1812" s="914" t="s">
        <v>10276</v>
      </c>
      <c r="F1812" s="469" t="s">
        <v>2578</v>
      </c>
      <c r="G1812" s="693" t="s">
        <v>2427</v>
      </c>
      <c r="H1812" s="264" t="s">
        <v>493</v>
      </c>
      <c r="I1812" s="160" t="s">
        <v>4003</v>
      </c>
    </row>
    <row r="1813" spans="1:9" ht="14.15" customHeight="1" thickBot="1">
      <c r="A1813" s="1519"/>
      <c r="B1813" s="1680"/>
      <c r="C1813" s="2286" t="s">
        <v>3419</v>
      </c>
      <c r="D1813" s="313" t="s">
        <v>2428</v>
      </c>
      <c r="E1813" s="470" t="s">
        <v>264</v>
      </c>
      <c r="F1813" s="475">
        <f>'Заказ, cкидки и курсы валют'!$I$12</f>
        <v>0</v>
      </c>
      <c r="G1813" s="764"/>
      <c r="H1813" s="358"/>
      <c r="I1813" s="252"/>
    </row>
    <row r="1814" spans="1:9" ht="14.15" customHeight="1">
      <c r="A1814" s="915" t="s">
        <v>2777</v>
      </c>
      <c r="B1814" s="800" t="s">
        <v>3123</v>
      </c>
      <c r="C1814" s="2250">
        <v>0.26</v>
      </c>
      <c r="D1814" s="1577">
        <v>70000</v>
      </c>
      <c r="E1814" s="530">
        <v>16.75</v>
      </c>
      <c r="F1814" s="779">
        <f>ROUND(E1814*(1-$F$11),2)</f>
        <v>16.75</v>
      </c>
      <c r="G1814" s="780">
        <f>'Заказ, cкидки и курсы валют'!$J$23*F1814</f>
        <v>192.625</v>
      </c>
      <c r="H1814" s="310">
        <f>ROUND((D1814/1000)*G1814,2)</f>
        <v>13483.75</v>
      </c>
      <c r="I1814" s="263"/>
    </row>
    <row r="1815" spans="1:9" ht="14.15" customHeight="1">
      <c r="A1815" s="398" t="s">
        <v>2778</v>
      </c>
      <c r="B1815" s="399" t="s">
        <v>3124</v>
      </c>
      <c r="C1815" s="2250">
        <v>0.28000000000000003</v>
      </c>
      <c r="D1815" s="1555">
        <v>60000</v>
      </c>
      <c r="E1815" s="530">
        <v>18.690000000000001</v>
      </c>
      <c r="F1815" s="471">
        <f t="shared" ref="F1815:F1878" si="199">ROUND(E1815*(1-$F$11),2)</f>
        <v>18.690000000000001</v>
      </c>
      <c r="G1815" s="691">
        <f>'Заказ, cкидки и курсы валют'!$J$23*F1815</f>
        <v>214.935</v>
      </c>
      <c r="H1815" s="96">
        <f t="shared" ref="H1815:H1878" si="200">ROUND((D1815/1000)*G1815,2)</f>
        <v>12896.1</v>
      </c>
      <c r="I1815" s="168"/>
    </row>
    <row r="1816" spans="1:9" ht="14.15" customHeight="1">
      <c r="A1816" s="398" t="s">
        <v>2779</v>
      </c>
      <c r="B1816" s="399" t="s">
        <v>3125</v>
      </c>
      <c r="C1816" s="2250">
        <v>0.33</v>
      </c>
      <c r="D1816" s="1555">
        <v>50000</v>
      </c>
      <c r="E1816" s="530">
        <v>20.010000000000002</v>
      </c>
      <c r="F1816" s="471">
        <f t="shared" si="199"/>
        <v>20.010000000000002</v>
      </c>
      <c r="G1816" s="691">
        <f>'Заказ, cкидки и курсы валют'!$J$23*F1816</f>
        <v>230.11500000000001</v>
      </c>
      <c r="H1816" s="96">
        <f t="shared" si="200"/>
        <v>11505.75</v>
      </c>
      <c r="I1816" s="168"/>
    </row>
    <row r="1817" spans="1:9" ht="14.15" customHeight="1">
      <c r="A1817" s="398" t="s">
        <v>2780</v>
      </c>
      <c r="B1817" s="399" t="s">
        <v>3126</v>
      </c>
      <c r="C1817" s="2250">
        <v>0.43</v>
      </c>
      <c r="D1817" s="1555">
        <v>40000</v>
      </c>
      <c r="E1817" s="530">
        <v>20.83</v>
      </c>
      <c r="F1817" s="471">
        <f t="shared" si="199"/>
        <v>20.83</v>
      </c>
      <c r="G1817" s="691">
        <f>'Заказ, cкидки и курсы валют'!$J$23*F1817</f>
        <v>239.54499999999999</v>
      </c>
      <c r="H1817" s="96">
        <f t="shared" si="200"/>
        <v>9581.7999999999993</v>
      </c>
      <c r="I1817" s="168"/>
    </row>
    <row r="1818" spans="1:9" ht="14.15" customHeight="1">
      <c r="A1818" s="398" t="s">
        <v>2781</v>
      </c>
      <c r="B1818" s="399" t="s">
        <v>3127</v>
      </c>
      <c r="C1818" s="2250">
        <v>0.57999999999999996</v>
      </c>
      <c r="D1818" s="1555">
        <v>30000</v>
      </c>
      <c r="E1818" s="530">
        <v>27.15</v>
      </c>
      <c r="F1818" s="471">
        <f t="shared" si="199"/>
        <v>27.15</v>
      </c>
      <c r="G1818" s="691">
        <f>'Заказ, cкидки и курсы валют'!$J$23*F1818</f>
        <v>312.22499999999997</v>
      </c>
      <c r="H1818" s="96">
        <f t="shared" si="200"/>
        <v>9366.75</v>
      </c>
      <c r="I1818" s="168"/>
    </row>
    <row r="1819" spans="1:9" ht="14.15" customHeight="1">
      <c r="A1819" s="398" t="s">
        <v>2782</v>
      </c>
      <c r="B1819" s="399" t="s">
        <v>3128</v>
      </c>
      <c r="C1819" s="2250">
        <v>0.34499999999999997</v>
      </c>
      <c r="D1819" s="1555">
        <v>60000</v>
      </c>
      <c r="E1819" s="530">
        <v>19.93</v>
      </c>
      <c r="F1819" s="471">
        <f t="shared" si="199"/>
        <v>19.93</v>
      </c>
      <c r="G1819" s="691">
        <f>'Заказ, cкидки и курсы валют'!$J$23*F1819</f>
        <v>229.19499999999999</v>
      </c>
      <c r="H1819" s="96">
        <f t="shared" si="200"/>
        <v>13751.7</v>
      </c>
      <c r="I1819" s="168"/>
    </row>
    <row r="1820" spans="1:9" ht="14.15" customHeight="1">
      <c r="A1820" s="398" t="s">
        <v>2783</v>
      </c>
      <c r="B1820" s="399" t="s">
        <v>137</v>
      </c>
      <c r="C1820" s="2250">
        <v>0.39</v>
      </c>
      <c r="D1820" s="1555">
        <v>50000</v>
      </c>
      <c r="E1820" s="530">
        <v>21.86</v>
      </c>
      <c r="F1820" s="471">
        <f t="shared" si="199"/>
        <v>21.86</v>
      </c>
      <c r="G1820" s="691">
        <f>'Заказ, cкидки и курсы валют'!$J$23*F1820</f>
        <v>251.39</v>
      </c>
      <c r="H1820" s="96">
        <f t="shared" si="200"/>
        <v>12569.5</v>
      </c>
      <c r="I1820" s="168"/>
    </row>
    <row r="1821" spans="1:9" ht="14.15" customHeight="1">
      <c r="A1821" s="398" t="s">
        <v>2784</v>
      </c>
      <c r="B1821" s="399" t="s">
        <v>138</v>
      </c>
      <c r="C1821" s="2250">
        <v>0.45</v>
      </c>
      <c r="D1821" s="1555">
        <v>40000</v>
      </c>
      <c r="E1821" s="530">
        <v>22.56</v>
      </c>
      <c r="F1821" s="471">
        <f t="shared" si="199"/>
        <v>22.56</v>
      </c>
      <c r="G1821" s="691">
        <f>'Заказ, cкидки и курсы валют'!$J$23*F1821</f>
        <v>259.44</v>
      </c>
      <c r="H1821" s="96">
        <f t="shared" si="200"/>
        <v>10377.6</v>
      </c>
      <c r="I1821" s="168"/>
    </row>
    <row r="1822" spans="1:9" ht="14.15" customHeight="1">
      <c r="A1822" s="398" t="s">
        <v>2785</v>
      </c>
      <c r="B1822" s="399" t="s">
        <v>139</v>
      </c>
      <c r="C1822" s="2250">
        <v>0.57999999999999996</v>
      </c>
      <c r="D1822" s="1555">
        <v>25000</v>
      </c>
      <c r="E1822" s="530">
        <v>27.27</v>
      </c>
      <c r="F1822" s="471">
        <f t="shared" si="199"/>
        <v>27.27</v>
      </c>
      <c r="G1822" s="691">
        <f>'Заказ, cкидки и курсы валют'!$J$23*F1822</f>
        <v>313.60500000000002</v>
      </c>
      <c r="H1822" s="96">
        <f t="shared" si="200"/>
        <v>7840.13</v>
      </c>
      <c r="I1822" s="168"/>
    </row>
    <row r="1823" spans="1:9" ht="14.15" customHeight="1">
      <c r="A1823" s="398" t="s">
        <v>2786</v>
      </c>
      <c r="B1823" s="399" t="s">
        <v>140</v>
      </c>
      <c r="C1823" s="2250">
        <v>0.7</v>
      </c>
      <c r="D1823" s="1555">
        <v>25000</v>
      </c>
      <c r="E1823" s="530">
        <v>29.1</v>
      </c>
      <c r="F1823" s="471">
        <f t="shared" si="199"/>
        <v>29.1</v>
      </c>
      <c r="G1823" s="691">
        <f>'Заказ, cкидки и курсы валют'!$J$23*F1823</f>
        <v>334.65000000000003</v>
      </c>
      <c r="H1823" s="96">
        <f t="shared" si="200"/>
        <v>8366.25</v>
      </c>
      <c r="I1823" s="168"/>
    </row>
    <row r="1824" spans="1:9" ht="14.15" customHeight="1">
      <c r="A1824" s="398" t="s">
        <v>2787</v>
      </c>
      <c r="B1824" s="399" t="s">
        <v>141</v>
      </c>
      <c r="C1824" s="2250">
        <v>0.78</v>
      </c>
      <c r="D1824" s="1555">
        <v>15000</v>
      </c>
      <c r="E1824" s="530">
        <v>35</v>
      </c>
      <c r="F1824" s="471">
        <f t="shared" si="199"/>
        <v>35</v>
      </c>
      <c r="G1824" s="691">
        <f>'Заказ, cкидки и курсы валют'!$J$23*F1824</f>
        <v>402.5</v>
      </c>
      <c r="H1824" s="96">
        <f t="shared" si="200"/>
        <v>6037.5</v>
      </c>
      <c r="I1824" s="168"/>
    </row>
    <row r="1825" spans="1:9" ht="14.15" customHeight="1">
      <c r="A1825" s="398" t="s">
        <v>2788</v>
      </c>
      <c r="B1825" s="399" t="s">
        <v>142</v>
      </c>
      <c r="C1825" s="2250">
        <v>0.92</v>
      </c>
      <c r="D1825" s="1555">
        <v>15000</v>
      </c>
      <c r="E1825" s="530">
        <v>36.46</v>
      </c>
      <c r="F1825" s="471">
        <f t="shared" si="199"/>
        <v>36.46</v>
      </c>
      <c r="G1825" s="691">
        <f>'Заказ, cкидки и курсы валют'!$J$23*F1825</f>
        <v>419.29</v>
      </c>
      <c r="H1825" s="96">
        <f t="shared" si="200"/>
        <v>6289.35</v>
      </c>
      <c r="I1825" s="168"/>
    </row>
    <row r="1826" spans="1:9" ht="14.15" customHeight="1">
      <c r="A1826" s="398" t="s">
        <v>2789</v>
      </c>
      <c r="B1826" s="399" t="s">
        <v>143</v>
      </c>
      <c r="C1826" s="2250">
        <v>1.3</v>
      </c>
      <c r="D1826" s="1555">
        <v>11000</v>
      </c>
      <c r="E1826" s="530">
        <v>53.73</v>
      </c>
      <c r="F1826" s="471">
        <f t="shared" si="199"/>
        <v>53.73</v>
      </c>
      <c r="G1826" s="691">
        <f>'Заказ, cкидки и курсы валют'!$J$23*F1826</f>
        <v>617.89499999999998</v>
      </c>
      <c r="H1826" s="96">
        <f t="shared" si="200"/>
        <v>6796.85</v>
      </c>
      <c r="I1826" s="168"/>
    </row>
    <row r="1827" spans="1:9" ht="14.15" customHeight="1">
      <c r="A1827" s="804" t="s">
        <v>2790</v>
      </c>
      <c r="B1827" s="399" t="s">
        <v>3771</v>
      </c>
      <c r="C1827" s="2250">
        <v>1.22</v>
      </c>
      <c r="D1827" s="1555">
        <v>11000</v>
      </c>
      <c r="E1827" s="530">
        <v>49.07</v>
      </c>
      <c r="F1827" s="471">
        <f t="shared" si="199"/>
        <v>49.07</v>
      </c>
      <c r="G1827" s="691">
        <f>'Заказ, cкидки и курсы валют'!$J$23*F1827</f>
        <v>564.30499999999995</v>
      </c>
      <c r="H1827" s="96">
        <f t="shared" si="200"/>
        <v>6207.36</v>
      </c>
      <c r="I1827" s="168"/>
    </row>
    <row r="1828" spans="1:9" ht="14.15" customHeight="1">
      <c r="A1828" s="398" t="s">
        <v>2791</v>
      </c>
      <c r="B1828" s="399" t="s">
        <v>3137</v>
      </c>
      <c r="C1828" s="2250">
        <v>1.49</v>
      </c>
      <c r="D1828" s="1555">
        <v>10000</v>
      </c>
      <c r="E1828" s="530">
        <v>55.07</v>
      </c>
      <c r="F1828" s="471">
        <f t="shared" si="199"/>
        <v>55.07</v>
      </c>
      <c r="G1828" s="691">
        <f>'Заказ, cкидки и курсы валют'!$J$23*F1828</f>
        <v>633.30499999999995</v>
      </c>
      <c r="H1828" s="96">
        <f t="shared" si="200"/>
        <v>6333.05</v>
      </c>
      <c r="I1828" s="168"/>
    </row>
    <row r="1829" spans="1:9" ht="14.15" customHeight="1">
      <c r="A1829" s="398" t="s">
        <v>2792</v>
      </c>
      <c r="B1829" s="399" t="s">
        <v>152</v>
      </c>
      <c r="C1829" s="2287">
        <v>0.51</v>
      </c>
      <c r="D1829" s="1558">
        <v>35000</v>
      </c>
      <c r="E1829" s="530">
        <v>24.81</v>
      </c>
      <c r="F1829" s="471">
        <f t="shared" si="199"/>
        <v>24.81</v>
      </c>
      <c r="G1829" s="691">
        <f>'Заказ, cкидки и курсы валют'!$J$23*F1829</f>
        <v>285.315</v>
      </c>
      <c r="H1829" s="96">
        <f t="shared" si="200"/>
        <v>9986.0300000000007</v>
      </c>
      <c r="I1829" s="168"/>
    </row>
    <row r="1830" spans="1:9" ht="14.15" customHeight="1">
      <c r="A1830" s="398" t="s">
        <v>2793</v>
      </c>
      <c r="B1830" s="399" t="s">
        <v>104</v>
      </c>
      <c r="C1830" s="2287">
        <v>0.62</v>
      </c>
      <c r="D1830" s="1558">
        <v>35000</v>
      </c>
      <c r="E1830" s="530">
        <v>27.07</v>
      </c>
      <c r="F1830" s="471">
        <f t="shared" si="199"/>
        <v>27.07</v>
      </c>
      <c r="G1830" s="691">
        <f>'Заказ, cкидки и курсы валют'!$J$23*F1830</f>
        <v>311.30500000000001</v>
      </c>
      <c r="H1830" s="96">
        <f t="shared" si="200"/>
        <v>10895.68</v>
      </c>
      <c r="I1830" s="168"/>
    </row>
    <row r="1831" spans="1:9" ht="14.15" customHeight="1">
      <c r="A1831" s="398" t="s">
        <v>2794</v>
      </c>
      <c r="B1831" s="399" t="s">
        <v>153</v>
      </c>
      <c r="C1831" s="2250">
        <v>0.74</v>
      </c>
      <c r="D1831" s="1558">
        <v>25000</v>
      </c>
      <c r="E1831" s="530">
        <v>30.9</v>
      </c>
      <c r="F1831" s="471">
        <f t="shared" si="199"/>
        <v>30.9</v>
      </c>
      <c r="G1831" s="691">
        <f>'Заказ, cкидки и курсы валют'!$J$23*F1831</f>
        <v>355.34999999999997</v>
      </c>
      <c r="H1831" s="96">
        <f t="shared" si="200"/>
        <v>8883.75</v>
      </c>
      <c r="I1831" s="168"/>
    </row>
    <row r="1832" spans="1:9" ht="14.15" customHeight="1">
      <c r="A1832" s="398" t="s">
        <v>2795</v>
      </c>
      <c r="B1832" s="399" t="s">
        <v>106</v>
      </c>
      <c r="C1832" s="2250">
        <v>1</v>
      </c>
      <c r="D1832" s="1558">
        <v>15000</v>
      </c>
      <c r="E1832" s="530">
        <v>33.950000000000003</v>
      </c>
      <c r="F1832" s="471">
        <f t="shared" si="199"/>
        <v>33.950000000000003</v>
      </c>
      <c r="G1832" s="691">
        <f>'Заказ, cкидки и курсы валют'!$J$23*F1832</f>
        <v>390.42500000000001</v>
      </c>
      <c r="H1832" s="96">
        <f t="shared" si="200"/>
        <v>5856.38</v>
      </c>
      <c r="I1832" s="168"/>
    </row>
    <row r="1833" spans="1:9" ht="14.15" customHeight="1">
      <c r="A1833" s="398" t="s">
        <v>2796</v>
      </c>
      <c r="B1833" s="1586" t="s">
        <v>154</v>
      </c>
      <c r="C1833" s="2250">
        <v>1.08</v>
      </c>
      <c r="D1833" s="1555">
        <v>17000</v>
      </c>
      <c r="E1833" s="530">
        <v>38.049999999999997</v>
      </c>
      <c r="F1833" s="471">
        <f t="shared" si="199"/>
        <v>38.049999999999997</v>
      </c>
      <c r="G1833" s="691">
        <f>'Заказ, cкидки и курсы валют'!$J$23*F1833</f>
        <v>437.57499999999999</v>
      </c>
      <c r="H1833" s="96">
        <f t="shared" si="200"/>
        <v>7438.78</v>
      </c>
      <c r="I1833" s="168"/>
    </row>
    <row r="1834" spans="1:9" ht="14.15" customHeight="1">
      <c r="A1834" s="398" t="s">
        <v>2797</v>
      </c>
      <c r="B1834" s="399" t="s">
        <v>108</v>
      </c>
      <c r="C1834" s="2250">
        <v>1.17</v>
      </c>
      <c r="D1834" s="1558">
        <v>12000</v>
      </c>
      <c r="E1834" s="530">
        <v>41.68</v>
      </c>
      <c r="F1834" s="471">
        <f t="shared" si="199"/>
        <v>41.68</v>
      </c>
      <c r="G1834" s="691">
        <f>'Заказ, cкидки и курсы валют'!$J$23*F1834</f>
        <v>479.32</v>
      </c>
      <c r="H1834" s="96">
        <f t="shared" si="200"/>
        <v>5751.84</v>
      </c>
      <c r="I1834" s="168"/>
    </row>
    <row r="1835" spans="1:9" ht="14.15" customHeight="1">
      <c r="A1835" s="398" t="s">
        <v>2798</v>
      </c>
      <c r="B1835" s="399" t="s">
        <v>155</v>
      </c>
      <c r="C1835" s="2250">
        <v>1.36</v>
      </c>
      <c r="D1835" s="1558">
        <v>10000</v>
      </c>
      <c r="E1835" s="530">
        <v>50.72</v>
      </c>
      <c r="F1835" s="471">
        <f t="shared" si="199"/>
        <v>50.72</v>
      </c>
      <c r="G1835" s="691">
        <f>'Заказ, cкидки и курсы валют'!$J$23*F1835</f>
        <v>583.28</v>
      </c>
      <c r="H1835" s="96">
        <f t="shared" si="200"/>
        <v>5832.8</v>
      </c>
      <c r="I1835" s="168"/>
    </row>
    <row r="1836" spans="1:9" ht="14.15" customHeight="1">
      <c r="A1836" s="398" t="s">
        <v>2799</v>
      </c>
      <c r="B1836" s="399" t="s">
        <v>110</v>
      </c>
      <c r="C1836" s="2250">
        <v>1.58</v>
      </c>
      <c r="D1836" s="1558">
        <v>6000</v>
      </c>
      <c r="E1836" s="530">
        <v>60.02</v>
      </c>
      <c r="F1836" s="471">
        <f t="shared" si="199"/>
        <v>60.02</v>
      </c>
      <c r="G1836" s="691">
        <f>'Заказ, cкидки и курсы валют'!$J$23*F1836</f>
        <v>690.23</v>
      </c>
      <c r="H1836" s="96">
        <f t="shared" si="200"/>
        <v>4141.38</v>
      </c>
      <c r="I1836" s="168"/>
    </row>
    <row r="1837" spans="1:9" ht="14.15" customHeight="1">
      <c r="A1837" s="398" t="s">
        <v>2800</v>
      </c>
      <c r="B1837" s="399" t="s">
        <v>156</v>
      </c>
      <c r="C1837" s="2250">
        <v>1.62</v>
      </c>
      <c r="D1837" s="1558">
        <v>5000</v>
      </c>
      <c r="E1837" s="530">
        <v>63.97</v>
      </c>
      <c r="F1837" s="471">
        <f t="shared" si="199"/>
        <v>63.97</v>
      </c>
      <c r="G1837" s="691">
        <f>'Заказ, cкидки и курсы валют'!$J$23*F1837</f>
        <v>735.65499999999997</v>
      </c>
      <c r="H1837" s="96">
        <f t="shared" si="200"/>
        <v>3678.28</v>
      </c>
      <c r="I1837" s="168"/>
    </row>
    <row r="1838" spans="1:9" ht="14.15" customHeight="1">
      <c r="A1838" s="398" t="s">
        <v>2801</v>
      </c>
      <c r="B1838" s="399" t="s">
        <v>144</v>
      </c>
      <c r="C1838" s="2250">
        <v>0.73</v>
      </c>
      <c r="D1838" s="1558">
        <v>30000</v>
      </c>
      <c r="E1838" s="530">
        <v>33.36</v>
      </c>
      <c r="F1838" s="471">
        <f t="shared" si="199"/>
        <v>33.36</v>
      </c>
      <c r="G1838" s="691">
        <f>'Заказ, cкидки и курсы валют'!$J$23*F1838</f>
        <v>383.64</v>
      </c>
      <c r="H1838" s="96">
        <f t="shared" si="200"/>
        <v>11509.2</v>
      </c>
      <c r="I1838" s="168"/>
    </row>
    <row r="1839" spans="1:9" ht="14.15" customHeight="1">
      <c r="A1839" s="398" t="s">
        <v>2802</v>
      </c>
      <c r="B1839" s="399" t="s">
        <v>145</v>
      </c>
      <c r="C1839" s="2250">
        <v>0.9</v>
      </c>
      <c r="D1839" s="1558">
        <v>25000</v>
      </c>
      <c r="E1839" s="530">
        <v>32.090000000000003</v>
      </c>
      <c r="F1839" s="471">
        <f t="shared" si="199"/>
        <v>32.090000000000003</v>
      </c>
      <c r="G1839" s="691">
        <f>'Заказ, cкидки и курсы валют'!$J$23*F1839</f>
        <v>369.03500000000003</v>
      </c>
      <c r="H1839" s="96">
        <f t="shared" si="200"/>
        <v>9225.8799999999992</v>
      </c>
      <c r="I1839" s="168"/>
    </row>
    <row r="1840" spans="1:9" ht="14.15" customHeight="1">
      <c r="A1840" s="398" t="s">
        <v>2803</v>
      </c>
      <c r="B1840" s="399" t="s">
        <v>146</v>
      </c>
      <c r="C1840" s="2287">
        <v>1.03</v>
      </c>
      <c r="D1840" s="1558">
        <v>16000</v>
      </c>
      <c r="E1840" s="530">
        <v>37.479999999999997</v>
      </c>
      <c r="F1840" s="471">
        <f t="shared" si="199"/>
        <v>37.479999999999997</v>
      </c>
      <c r="G1840" s="691">
        <f>'Заказ, cкидки и курсы валют'!$J$23*F1840</f>
        <v>431.02</v>
      </c>
      <c r="H1840" s="96">
        <f t="shared" si="200"/>
        <v>6896.32</v>
      </c>
      <c r="I1840" s="168"/>
    </row>
    <row r="1841" spans="1:9" ht="14.15" customHeight="1">
      <c r="A1841" s="398" t="s">
        <v>2804</v>
      </c>
      <c r="B1841" s="399" t="s">
        <v>147</v>
      </c>
      <c r="C1841" s="2287">
        <v>1.18</v>
      </c>
      <c r="D1841" s="1558">
        <v>12000</v>
      </c>
      <c r="E1841" s="530">
        <v>41.06</v>
      </c>
      <c r="F1841" s="471">
        <f t="shared" si="199"/>
        <v>41.06</v>
      </c>
      <c r="G1841" s="691">
        <f>'Заказ, cкидки и курсы валют'!$J$23*F1841</f>
        <v>472.19000000000005</v>
      </c>
      <c r="H1841" s="96">
        <f t="shared" si="200"/>
        <v>5666.28</v>
      </c>
      <c r="I1841" s="168"/>
    </row>
    <row r="1842" spans="1:9" ht="14.15" customHeight="1">
      <c r="A1842" s="398" t="s">
        <v>2805</v>
      </c>
      <c r="B1842" s="399" t="s">
        <v>148</v>
      </c>
      <c r="C1842" s="2287">
        <v>1.41</v>
      </c>
      <c r="D1842" s="1555">
        <v>10000</v>
      </c>
      <c r="E1842" s="530">
        <v>47.66</v>
      </c>
      <c r="F1842" s="471">
        <f t="shared" si="199"/>
        <v>47.66</v>
      </c>
      <c r="G1842" s="691">
        <f>'Заказ, cкидки и курсы валют'!$J$23*F1842</f>
        <v>548.08999999999992</v>
      </c>
      <c r="H1842" s="96">
        <f t="shared" si="200"/>
        <v>5480.9</v>
      </c>
      <c r="I1842" s="168"/>
    </row>
    <row r="1843" spans="1:9" ht="14.15" customHeight="1">
      <c r="A1843" s="398" t="s">
        <v>2806</v>
      </c>
      <c r="B1843" s="399" t="s">
        <v>149</v>
      </c>
      <c r="C1843" s="2287">
        <v>1.58</v>
      </c>
      <c r="D1843" s="1558">
        <v>8000</v>
      </c>
      <c r="E1843" s="530">
        <v>56.2</v>
      </c>
      <c r="F1843" s="471">
        <f t="shared" si="199"/>
        <v>56.2</v>
      </c>
      <c r="G1843" s="691">
        <f>'Заказ, cкидки и курсы валют'!$J$23*F1843</f>
        <v>646.30000000000007</v>
      </c>
      <c r="H1843" s="96">
        <f t="shared" si="200"/>
        <v>5170.3999999999996</v>
      </c>
      <c r="I1843" s="168"/>
    </row>
    <row r="1844" spans="1:9" ht="14.15" customHeight="1">
      <c r="A1844" s="398" t="s">
        <v>2807</v>
      </c>
      <c r="B1844" s="399" t="s">
        <v>150</v>
      </c>
      <c r="C1844" s="2250">
        <v>1.79</v>
      </c>
      <c r="D1844" s="1558">
        <v>8000</v>
      </c>
      <c r="E1844" s="530">
        <v>59.87</v>
      </c>
      <c r="F1844" s="471">
        <f t="shared" si="199"/>
        <v>59.87</v>
      </c>
      <c r="G1844" s="691">
        <f>'Заказ, cкидки и курсы валют'!$J$23*F1844</f>
        <v>688.505</v>
      </c>
      <c r="H1844" s="96">
        <f t="shared" si="200"/>
        <v>5508.04</v>
      </c>
      <c r="I1844" s="168"/>
    </row>
    <row r="1845" spans="1:9" ht="14.15" customHeight="1">
      <c r="A1845" s="398" t="s">
        <v>2808</v>
      </c>
      <c r="B1845" s="399" t="s">
        <v>78</v>
      </c>
      <c r="C1845" s="2250">
        <v>1.9</v>
      </c>
      <c r="D1845" s="1558">
        <v>8000</v>
      </c>
      <c r="E1845" s="530">
        <v>62.13</v>
      </c>
      <c r="F1845" s="471">
        <f t="shared" si="199"/>
        <v>62.13</v>
      </c>
      <c r="G1845" s="691">
        <f>'Заказ, cкидки и курсы валют'!$J$23*F1845</f>
        <v>714.495</v>
      </c>
      <c r="H1845" s="96">
        <f t="shared" si="200"/>
        <v>5715.96</v>
      </c>
      <c r="I1845" s="168"/>
    </row>
    <row r="1846" spans="1:9" ht="14.15" customHeight="1">
      <c r="A1846" s="398" t="s">
        <v>2809</v>
      </c>
      <c r="B1846" s="399" t="s">
        <v>151</v>
      </c>
      <c r="C1846" s="2250">
        <v>2.21</v>
      </c>
      <c r="D1846" s="1558">
        <v>5500</v>
      </c>
      <c r="E1846" s="530">
        <v>73.12</v>
      </c>
      <c r="F1846" s="471">
        <f t="shared" si="199"/>
        <v>73.12</v>
      </c>
      <c r="G1846" s="691">
        <f>'Заказ, cкидки и курсы валют'!$J$23*F1846</f>
        <v>840.88000000000011</v>
      </c>
      <c r="H1846" s="96">
        <f t="shared" si="200"/>
        <v>4624.84</v>
      </c>
      <c r="I1846" s="168"/>
    </row>
    <row r="1847" spans="1:9" ht="14.15" customHeight="1">
      <c r="A1847" s="398" t="s">
        <v>4859</v>
      </c>
      <c r="B1847" s="399" t="s">
        <v>157</v>
      </c>
      <c r="C1847" s="2250">
        <v>2.6</v>
      </c>
      <c r="D1847" s="1558">
        <v>4000</v>
      </c>
      <c r="E1847" s="530">
        <v>86.18</v>
      </c>
      <c r="F1847" s="471">
        <f t="shared" si="199"/>
        <v>86.18</v>
      </c>
      <c r="G1847" s="691">
        <f>'Заказ, cкидки и курсы валют'!$J$23*F1847</f>
        <v>991.07</v>
      </c>
      <c r="H1847" s="96">
        <f t="shared" si="200"/>
        <v>3964.28</v>
      </c>
      <c r="I1847" s="168"/>
    </row>
    <row r="1848" spans="1:9" ht="14.15" customHeight="1">
      <c r="A1848" s="398" t="s">
        <v>4860</v>
      </c>
      <c r="B1848" s="399" t="s">
        <v>158</v>
      </c>
      <c r="C1848" s="2250">
        <v>2.95</v>
      </c>
      <c r="D1848" s="1558">
        <v>3000</v>
      </c>
      <c r="E1848" s="530">
        <v>98.76</v>
      </c>
      <c r="F1848" s="471">
        <f t="shared" si="199"/>
        <v>98.76</v>
      </c>
      <c r="G1848" s="691">
        <f>'Заказ, cкидки и курсы валют'!$J$23*F1848</f>
        <v>1135.74</v>
      </c>
      <c r="H1848" s="96">
        <f t="shared" si="200"/>
        <v>3407.22</v>
      </c>
      <c r="I1848" s="168"/>
    </row>
    <row r="1849" spans="1:9" ht="14.15" customHeight="1">
      <c r="A1849" s="398" t="s">
        <v>4861</v>
      </c>
      <c r="B1849" s="399" t="s">
        <v>79</v>
      </c>
      <c r="C1849" s="2250">
        <v>1.21</v>
      </c>
      <c r="D1849" s="1558">
        <v>15000</v>
      </c>
      <c r="E1849" s="530">
        <v>45.51</v>
      </c>
      <c r="F1849" s="471">
        <f t="shared" si="199"/>
        <v>45.51</v>
      </c>
      <c r="G1849" s="691">
        <f>'Заказ, cкидки и курсы валют'!$J$23*F1849</f>
        <v>523.36500000000001</v>
      </c>
      <c r="H1849" s="96">
        <f t="shared" si="200"/>
        <v>7850.48</v>
      </c>
      <c r="I1849" s="168"/>
    </row>
    <row r="1850" spans="1:9" ht="14.15" customHeight="1">
      <c r="A1850" s="398" t="s">
        <v>4862</v>
      </c>
      <c r="B1850" s="399" t="s">
        <v>159</v>
      </c>
      <c r="C1850" s="2250">
        <v>1.34</v>
      </c>
      <c r="D1850" s="1558">
        <v>12000</v>
      </c>
      <c r="E1850" s="530">
        <v>49.03</v>
      </c>
      <c r="F1850" s="471">
        <f t="shared" si="199"/>
        <v>49.03</v>
      </c>
      <c r="G1850" s="691">
        <f>'Заказ, cкидки и курсы валют'!$J$23*F1850</f>
        <v>563.84500000000003</v>
      </c>
      <c r="H1850" s="96">
        <f t="shared" si="200"/>
        <v>6766.14</v>
      </c>
      <c r="I1850" s="168"/>
    </row>
    <row r="1851" spans="1:9" ht="14.15" customHeight="1">
      <c r="A1851" s="398" t="s">
        <v>4863</v>
      </c>
      <c r="B1851" s="399" t="s">
        <v>160</v>
      </c>
      <c r="C1851" s="2250">
        <v>1.56</v>
      </c>
      <c r="D1851" s="1558">
        <v>10000</v>
      </c>
      <c r="E1851" s="530">
        <v>53.99</v>
      </c>
      <c r="F1851" s="471">
        <f t="shared" si="199"/>
        <v>53.99</v>
      </c>
      <c r="G1851" s="691">
        <f>'Заказ, cкидки и курсы валют'!$J$23*F1851</f>
        <v>620.88499999999999</v>
      </c>
      <c r="H1851" s="96">
        <f t="shared" si="200"/>
        <v>6208.85</v>
      </c>
      <c r="I1851" s="168"/>
    </row>
    <row r="1852" spans="1:9" ht="14.15" customHeight="1">
      <c r="A1852" s="398" t="s">
        <v>4864</v>
      </c>
      <c r="B1852" s="399" t="s">
        <v>161</v>
      </c>
      <c r="C1852" s="2250">
        <v>1.67</v>
      </c>
      <c r="D1852" s="1558">
        <v>9000</v>
      </c>
      <c r="E1852" s="530">
        <v>56.05</v>
      </c>
      <c r="F1852" s="471">
        <f t="shared" si="199"/>
        <v>56.05</v>
      </c>
      <c r="G1852" s="691">
        <f>'Заказ, cкидки и курсы валют'!$J$23*F1852</f>
        <v>644.57499999999993</v>
      </c>
      <c r="H1852" s="96">
        <f t="shared" si="200"/>
        <v>5801.18</v>
      </c>
      <c r="I1852" s="168"/>
    </row>
    <row r="1853" spans="1:9" ht="14.15" customHeight="1">
      <c r="A1853" s="804" t="s">
        <v>4865</v>
      </c>
      <c r="B1853" s="399" t="s">
        <v>80</v>
      </c>
      <c r="C1853" s="2250">
        <v>1.9</v>
      </c>
      <c r="D1853" s="1558">
        <v>8000</v>
      </c>
      <c r="E1853" s="530">
        <v>68.47</v>
      </c>
      <c r="F1853" s="471">
        <f t="shared" si="199"/>
        <v>68.47</v>
      </c>
      <c r="G1853" s="691">
        <f>'Заказ, cкидки и курсы валют'!$J$23*F1853</f>
        <v>787.40499999999997</v>
      </c>
      <c r="H1853" s="96">
        <f t="shared" si="200"/>
        <v>6299.24</v>
      </c>
      <c r="I1853" s="168"/>
    </row>
    <row r="1854" spans="1:9" ht="14.15" customHeight="1">
      <c r="A1854" s="804" t="s">
        <v>4866</v>
      </c>
      <c r="B1854" s="399" t="s">
        <v>162</v>
      </c>
      <c r="C1854" s="2250">
        <v>2.4</v>
      </c>
      <c r="D1854" s="1558">
        <v>7000</v>
      </c>
      <c r="E1854" s="530">
        <v>77.05</v>
      </c>
      <c r="F1854" s="471">
        <f t="shared" si="199"/>
        <v>77.05</v>
      </c>
      <c r="G1854" s="691">
        <f>'Заказ, cкидки и курсы валют'!$J$23*F1854</f>
        <v>886.07499999999993</v>
      </c>
      <c r="H1854" s="96">
        <f t="shared" si="200"/>
        <v>6202.53</v>
      </c>
      <c r="I1854" s="168"/>
    </row>
    <row r="1855" spans="1:9" ht="14.15" customHeight="1">
      <c r="A1855" s="804" t="s">
        <v>4867</v>
      </c>
      <c r="B1855" s="399" t="s">
        <v>81</v>
      </c>
      <c r="C1855" s="2250">
        <v>2.83</v>
      </c>
      <c r="D1855" s="1558">
        <v>6000</v>
      </c>
      <c r="E1855" s="530">
        <v>86.53</v>
      </c>
      <c r="F1855" s="471">
        <f t="shared" si="199"/>
        <v>86.53</v>
      </c>
      <c r="G1855" s="691">
        <f>'Заказ, cкидки и курсы валют'!$J$23*F1855</f>
        <v>995.09500000000003</v>
      </c>
      <c r="H1855" s="96">
        <f t="shared" si="200"/>
        <v>5970.57</v>
      </c>
      <c r="I1855" s="168"/>
    </row>
    <row r="1856" spans="1:9" ht="14.15" customHeight="1">
      <c r="A1856" s="804" t="s">
        <v>4868</v>
      </c>
      <c r="B1856" s="399" t="s">
        <v>163</v>
      </c>
      <c r="C1856" s="2250">
        <v>2.94</v>
      </c>
      <c r="D1856" s="1558">
        <v>4500</v>
      </c>
      <c r="E1856" s="530">
        <v>93.57</v>
      </c>
      <c r="F1856" s="471">
        <f t="shared" si="199"/>
        <v>93.57</v>
      </c>
      <c r="G1856" s="691">
        <f>'Заказ, cкидки и курсы валют'!$J$23*F1856</f>
        <v>1076.0549999999998</v>
      </c>
      <c r="H1856" s="96">
        <f t="shared" si="200"/>
        <v>4842.25</v>
      </c>
      <c r="I1856" s="168"/>
    </row>
    <row r="1857" spans="1:9" ht="14.15" customHeight="1">
      <c r="A1857" s="804" t="s">
        <v>4869</v>
      </c>
      <c r="B1857" s="399" t="s">
        <v>164</v>
      </c>
      <c r="C1857" s="2287">
        <v>3.1</v>
      </c>
      <c r="D1857" s="1558">
        <v>4500</v>
      </c>
      <c r="E1857" s="530">
        <v>108.75</v>
      </c>
      <c r="F1857" s="471">
        <f t="shared" si="199"/>
        <v>108.75</v>
      </c>
      <c r="G1857" s="691">
        <f>'Заказ, cкидки и курсы валют'!$J$23*F1857</f>
        <v>1250.625</v>
      </c>
      <c r="H1857" s="96">
        <f t="shared" si="200"/>
        <v>5627.81</v>
      </c>
      <c r="I1857" s="168"/>
    </row>
    <row r="1858" spans="1:9" ht="14.15" customHeight="1">
      <c r="A1858" s="804" t="s">
        <v>4870</v>
      </c>
      <c r="B1858" s="399" t="s">
        <v>165</v>
      </c>
      <c r="C1858" s="2287">
        <v>3.63</v>
      </c>
      <c r="D1858" s="1555">
        <v>3000</v>
      </c>
      <c r="E1858" s="530">
        <v>115.85</v>
      </c>
      <c r="F1858" s="471">
        <f t="shared" si="199"/>
        <v>115.85</v>
      </c>
      <c r="G1858" s="691">
        <f>'Заказ, cкидки и курсы валют'!$J$23*F1858</f>
        <v>1332.2749999999999</v>
      </c>
      <c r="H1858" s="96">
        <f t="shared" si="200"/>
        <v>3996.83</v>
      </c>
      <c r="I1858" s="168"/>
    </row>
    <row r="1859" spans="1:9" ht="14.15" customHeight="1">
      <c r="A1859" s="804" t="s">
        <v>4871</v>
      </c>
      <c r="B1859" s="399" t="s">
        <v>82</v>
      </c>
      <c r="C1859" s="2287">
        <v>4.21</v>
      </c>
      <c r="D1859" s="1558">
        <v>1500</v>
      </c>
      <c r="E1859" s="530">
        <v>147.54</v>
      </c>
      <c r="F1859" s="471">
        <f t="shared" si="199"/>
        <v>147.54</v>
      </c>
      <c r="G1859" s="691">
        <f>'Заказ, cкидки и курсы валют'!$J$23*F1859</f>
        <v>1696.7099999999998</v>
      </c>
      <c r="H1859" s="96">
        <f t="shared" si="200"/>
        <v>2545.0700000000002</v>
      </c>
      <c r="I1859" s="168"/>
    </row>
    <row r="1860" spans="1:9" ht="14.15" customHeight="1">
      <c r="A1860" s="804" t="s">
        <v>4983</v>
      </c>
      <c r="B1860" s="1586" t="s">
        <v>3428</v>
      </c>
      <c r="C1860" s="2250">
        <v>1.48</v>
      </c>
      <c r="D1860" s="1555">
        <v>15000</v>
      </c>
      <c r="E1860" s="530">
        <v>50.72</v>
      </c>
      <c r="F1860" s="471">
        <f t="shared" si="199"/>
        <v>50.72</v>
      </c>
      <c r="G1860" s="691">
        <f>'Заказ, cкидки и курсы валют'!$J$23*F1860</f>
        <v>583.28</v>
      </c>
      <c r="H1860" s="96">
        <f t="shared" si="200"/>
        <v>8749.2000000000007</v>
      </c>
      <c r="I1860" s="168"/>
    </row>
    <row r="1861" spans="1:9" ht="14.15" customHeight="1">
      <c r="A1861" s="804" t="s">
        <v>4872</v>
      </c>
      <c r="B1861" s="1586" t="s">
        <v>166</v>
      </c>
      <c r="C1861" s="2287">
        <v>1.65</v>
      </c>
      <c r="D1861" s="1555">
        <v>12000</v>
      </c>
      <c r="E1861" s="530">
        <v>56.11</v>
      </c>
      <c r="F1861" s="471">
        <f t="shared" si="199"/>
        <v>56.11</v>
      </c>
      <c r="G1861" s="691">
        <f>'Заказ, cкидки и курсы валют'!$J$23*F1861</f>
        <v>645.26499999999999</v>
      </c>
      <c r="H1861" s="96">
        <f t="shared" si="200"/>
        <v>7743.18</v>
      </c>
      <c r="I1861" s="168"/>
    </row>
    <row r="1862" spans="1:9" ht="14.15" customHeight="1">
      <c r="A1862" s="804" t="s">
        <v>4873</v>
      </c>
      <c r="B1862" s="1586" t="s">
        <v>167</v>
      </c>
      <c r="C1862" s="2287">
        <v>2.06</v>
      </c>
      <c r="D1862" s="1555">
        <v>8000</v>
      </c>
      <c r="E1862" s="530">
        <v>63.41</v>
      </c>
      <c r="F1862" s="471">
        <f t="shared" si="199"/>
        <v>63.41</v>
      </c>
      <c r="G1862" s="691">
        <f>'Заказ, cкидки и курсы валют'!$J$23*F1862</f>
        <v>729.21499999999992</v>
      </c>
      <c r="H1862" s="96">
        <f t="shared" si="200"/>
        <v>5833.72</v>
      </c>
      <c r="I1862" s="168"/>
    </row>
    <row r="1863" spans="1:9" ht="14.15" customHeight="1">
      <c r="A1863" s="804" t="s">
        <v>4874</v>
      </c>
      <c r="B1863" s="1586" t="s">
        <v>168</v>
      </c>
      <c r="C1863" s="2287">
        <v>2.15</v>
      </c>
      <c r="D1863" s="1555">
        <v>8000</v>
      </c>
      <c r="E1863" s="530">
        <v>74.61</v>
      </c>
      <c r="F1863" s="471">
        <f t="shared" si="199"/>
        <v>74.61</v>
      </c>
      <c r="G1863" s="691">
        <f>'Заказ, cкидки и курсы валют'!$J$23*F1863</f>
        <v>858.01499999999999</v>
      </c>
      <c r="H1863" s="96">
        <f t="shared" si="200"/>
        <v>6864.12</v>
      </c>
      <c r="I1863" s="168"/>
    </row>
    <row r="1864" spans="1:9" ht="14.15" customHeight="1">
      <c r="A1864" s="804" t="s">
        <v>4875</v>
      </c>
      <c r="B1864" s="1586" t="s">
        <v>604</v>
      </c>
      <c r="C1864" s="2287">
        <v>2.56</v>
      </c>
      <c r="D1864" s="1555">
        <v>6000</v>
      </c>
      <c r="E1864" s="530">
        <v>85.1</v>
      </c>
      <c r="F1864" s="471">
        <f t="shared" si="199"/>
        <v>85.1</v>
      </c>
      <c r="G1864" s="691">
        <f>'Заказ, cкидки и курсы валют'!$J$23*F1864</f>
        <v>978.65</v>
      </c>
      <c r="H1864" s="96">
        <f t="shared" si="200"/>
        <v>5871.9</v>
      </c>
      <c r="I1864" s="168"/>
    </row>
    <row r="1865" spans="1:9" ht="14.15" customHeight="1">
      <c r="A1865" s="804" t="s">
        <v>4876</v>
      </c>
      <c r="B1865" s="1586" t="s">
        <v>169</v>
      </c>
      <c r="C1865" s="2287">
        <v>2.73</v>
      </c>
      <c r="D1865" s="1555">
        <v>7000</v>
      </c>
      <c r="E1865" s="530">
        <v>94.16</v>
      </c>
      <c r="F1865" s="471">
        <f t="shared" si="199"/>
        <v>94.16</v>
      </c>
      <c r="G1865" s="691">
        <f>'Заказ, cкидки и курсы валют'!$J$23*F1865</f>
        <v>1082.8399999999999</v>
      </c>
      <c r="H1865" s="96">
        <f t="shared" si="200"/>
        <v>7579.88</v>
      </c>
      <c r="I1865" s="168"/>
    </row>
    <row r="1866" spans="1:9" ht="14.15" customHeight="1">
      <c r="A1866" s="804" t="s">
        <v>4877</v>
      </c>
      <c r="B1866" s="1586" t="s">
        <v>605</v>
      </c>
      <c r="C1866" s="2287">
        <v>3.24</v>
      </c>
      <c r="D1866" s="1555">
        <v>5000</v>
      </c>
      <c r="E1866" s="530">
        <v>108.69</v>
      </c>
      <c r="F1866" s="471">
        <f t="shared" si="199"/>
        <v>108.69</v>
      </c>
      <c r="G1866" s="691">
        <f>'Заказ, cкидки и курсы валют'!$J$23*F1866</f>
        <v>1249.9349999999999</v>
      </c>
      <c r="H1866" s="96">
        <f t="shared" si="200"/>
        <v>6249.68</v>
      </c>
      <c r="I1866" s="168"/>
    </row>
    <row r="1867" spans="1:9" ht="14.15" customHeight="1">
      <c r="A1867" s="804" t="s">
        <v>4878</v>
      </c>
      <c r="B1867" s="1586" t="s">
        <v>170</v>
      </c>
      <c r="C1867" s="2287">
        <v>3.6</v>
      </c>
      <c r="D1867" s="1555">
        <v>4500</v>
      </c>
      <c r="E1867" s="530">
        <v>122.12</v>
      </c>
      <c r="F1867" s="471">
        <f t="shared" si="199"/>
        <v>122.12</v>
      </c>
      <c r="G1867" s="691">
        <f>'Заказ, cкидки и курсы валют'!$J$23*F1867</f>
        <v>1404.38</v>
      </c>
      <c r="H1867" s="96">
        <f t="shared" si="200"/>
        <v>6319.71</v>
      </c>
      <c r="I1867" s="168"/>
    </row>
    <row r="1868" spans="1:9" ht="14.15" customHeight="1">
      <c r="A1868" s="804" t="s">
        <v>4879</v>
      </c>
      <c r="B1868" s="1586" t="s">
        <v>171</v>
      </c>
      <c r="C1868" s="2250">
        <v>3.95</v>
      </c>
      <c r="D1868" s="1555">
        <v>2500</v>
      </c>
      <c r="E1868" s="530">
        <v>134.26</v>
      </c>
      <c r="F1868" s="471">
        <f t="shared" si="199"/>
        <v>134.26</v>
      </c>
      <c r="G1868" s="691">
        <f>'Заказ, cкидки и курсы валют'!$J$23*F1868</f>
        <v>1543.9899999999998</v>
      </c>
      <c r="H1868" s="96">
        <f t="shared" si="200"/>
        <v>3859.98</v>
      </c>
      <c r="I1868" s="168"/>
    </row>
    <row r="1869" spans="1:9" ht="14.15" customHeight="1">
      <c r="A1869" s="804" t="s">
        <v>4880</v>
      </c>
      <c r="B1869" s="1586" t="s">
        <v>172</v>
      </c>
      <c r="C1869" s="2287">
        <v>4.54</v>
      </c>
      <c r="D1869" s="1555">
        <v>2000</v>
      </c>
      <c r="E1869" s="530">
        <v>163.25</v>
      </c>
      <c r="F1869" s="471">
        <f t="shared" si="199"/>
        <v>163.25</v>
      </c>
      <c r="G1869" s="691">
        <f>'Заказ, cкидки и курсы валют'!$J$23*F1869</f>
        <v>1877.375</v>
      </c>
      <c r="H1869" s="96">
        <f t="shared" si="200"/>
        <v>3754.75</v>
      </c>
      <c r="I1869" s="168"/>
    </row>
    <row r="1870" spans="1:9" ht="14.15" customHeight="1">
      <c r="A1870" s="398" t="s">
        <v>4881</v>
      </c>
      <c r="B1870" s="1586" t="s">
        <v>173</v>
      </c>
      <c r="C1870" s="2287">
        <v>5.13</v>
      </c>
      <c r="D1870" s="1555">
        <v>1800</v>
      </c>
      <c r="E1870" s="530">
        <v>180.77</v>
      </c>
      <c r="F1870" s="471">
        <f t="shared" si="199"/>
        <v>180.77</v>
      </c>
      <c r="G1870" s="691">
        <f>'Заказ, cкидки и курсы валют'!$J$23*F1870</f>
        <v>2078.855</v>
      </c>
      <c r="H1870" s="96">
        <f t="shared" si="200"/>
        <v>3741.94</v>
      </c>
      <c r="I1870" s="168"/>
    </row>
    <row r="1871" spans="1:9" ht="14.15" customHeight="1">
      <c r="A1871" s="398" t="s">
        <v>4882</v>
      </c>
      <c r="B1871" s="1586" t="s">
        <v>174</v>
      </c>
      <c r="C1871" s="2287">
        <v>5.6</v>
      </c>
      <c r="D1871" s="1555">
        <v>1500</v>
      </c>
      <c r="E1871" s="530">
        <v>203.23</v>
      </c>
      <c r="F1871" s="471">
        <f t="shared" si="199"/>
        <v>203.23</v>
      </c>
      <c r="G1871" s="691">
        <f>'Заказ, cкидки и курсы валют'!$J$23*F1871</f>
        <v>2337.145</v>
      </c>
      <c r="H1871" s="96">
        <f t="shared" si="200"/>
        <v>3505.72</v>
      </c>
      <c r="I1871" s="168"/>
    </row>
    <row r="1872" spans="1:9" ht="14.15" customHeight="1">
      <c r="A1872" s="398" t="s">
        <v>4883</v>
      </c>
      <c r="B1872" s="1586" t="s">
        <v>175</v>
      </c>
      <c r="C1872" s="2287">
        <v>6.37</v>
      </c>
      <c r="D1872" s="1555">
        <v>1300</v>
      </c>
      <c r="E1872" s="530">
        <v>216.27</v>
      </c>
      <c r="F1872" s="471">
        <f t="shared" si="199"/>
        <v>216.27</v>
      </c>
      <c r="G1872" s="691">
        <f>'Заказ, cкидки и курсы валют'!$J$23*F1872</f>
        <v>2487.105</v>
      </c>
      <c r="H1872" s="96">
        <f t="shared" si="200"/>
        <v>3233.24</v>
      </c>
      <c r="I1872" s="168"/>
    </row>
    <row r="1873" spans="1:9" ht="14.15" customHeight="1">
      <c r="A1873" s="398" t="s">
        <v>4884</v>
      </c>
      <c r="B1873" s="1586" t="s">
        <v>176</v>
      </c>
      <c r="C1873" s="2287">
        <v>7.42</v>
      </c>
      <c r="D1873" s="40">
        <v>1000</v>
      </c>
      <c r="E1873" s="530">
        <v>268.44</v>
      </c>
      <c r="F1873" s="471">
        <f t="shared" si="199"/>
        <v>268.44</v>
      </c>
      <c r="G1873" s="691">
        <f>'Заказ, cкидки и курсы валют'!$J$23*F1873</f>
        <v>3087.06</v>
      </c>
      <c r="H1873" s="96">
        <f t="shared" si="200"/>
        <v>3087.06</v>
      </c>
      <c r="I1873" s="168"/>
    </row>
    <row r="1874" spans="1:9" ht="14.15" customHeight="1">
      <c r="A1874" s="493" t="s">
        <v>4982</v>
      </c>
      <c r="B1874" s="399" t="s">
        <v>188</v>
      </c>
      <c r="C1874" s="2250">
        <v>3.72</v>
      </c>
      <c r="D1874" s="1558">
        <v>4000</v>
      </c>
      <c r="E1874" s="530">
        <v>112.79</v>
      </c>
      <c r="F1874" s="471">
        <f t="shared" si="199"/>
        <v>112.79</v>
      </c>
      <c r="G1874" s="691">
        <f>'Заказ, cкидки и курсы валют'!$J$23*F1874</f>
        <v>1297.085</v>
      </c>
      <c r="H1874" s="96">
        <f t="shared" si="200"/>
        <v>5188.34</v>
      </c>
      <c r="I1874" s="168"/>
    </row>
    <row r="1875" spans="1:9" ht="14.15" customHeight="1">
      <c r="A1875" s="493" t="s">
        <v>4885</v>
      </c>
      <c r="B1875" s="399" t="s">
        <v>177</v>
      </c>
      <c r="C1875" s="2287">
        <v>4.2699999999999996</v>
      </c>
      <c r="D1875" s="1558">
        <v>4000</v>
      </c>
      <c r="E1875" s="530">
        <v>141.71</v>
      </c>
      <c r="F1875" s="471">
        <f t="shared" si="199"/>
        <v>141.71</v>
      </c>
      <c r="G1875" s="691">
        <f>'Заказ, cкидки и курсы валют'!$J$23*F1875</f>
        <v>1629.6650000000002</v>
      </c>
      <c r="H1875" s="96">
        <f t="shared" si="200"/>
        <v>6518.66</v>
      </c>
      <c r="I1875" s="168"/>
    </row>
    <row r="1876" spans="1:9" ht="14.15" customHeight="1">
      <c r="A1876" s="398" t="s">
        <v>4886</v>
      </c>
      <c r="B1876" s="399" t="s">
        <v>83</v>
      </c>
      <c r="C1876" s="2287">
        <v>4.88</v>
      </c>
      <c r="D1876" s="1558">
        <v>3000</v>
      </c>
      <c r="E1876" s="530">
        <v>155.78</v>
      </c>
      <c r="F1876" s="471">
        <f t="shared" si="199"/>
        <v>155.78</v>
      </c>
      <c r="G1876" s="691">
        <f>'Заказ, cкидки и курсы валют'!$J$23*F1876</f>
        <v>1791.47</v>
      </c>
      <c r="H1876" s="96">
        <f t="shared" si="200"/>
        <v>5374.41</v>
      </c>
      <c r="I1876" s="168"/>
    </row>
    <row r="1877" spans="1:9" ht="14.15" customHeight="1">
      <c r="A1877" s="398" t="s">
        <v>4887</v>
      </c>
      <c r="B1877" s="399" t="s">
        <v>178</v>
      </c>
      <c r="C1877" s="2287">
        <v>5.32</v>
      </c>
      <c r="D1877" s="1558">
        <v>2500</v>
      </c>
      <c r="E1877" s="530">
        <v>172.6</v>
      </c>
      <c r="F1877" s="471">
        <f t="shared" si="199"/>
        <v>172.6</v>
      </c>
      <c r="G1877" s="691">
        <f>'Заказ, cкидки и курсы валют'!$J$23*F1877</f>
        <v>1984.8999999999999</v>
      </c>
      <c r="H1877" s="96">
        <f t="shared" si="200"/>
        <v>4962.25</v>
      </c>
      <c r="I1877" s="168"/>
    </row>
    <row r="1878" spans="1:9" ht="14.15" customHeight="1">
      <c r="A1878" s="398" t="s">
        <v>4888</v>
      </c>
      <c r="B1878" s="399" t="s">
        <v>179</v>
      </c>
      <c r="C1878" s="2287">
        <v>6.16</v>
      </c>
      <c r="D1878" s="1558">
        <v>2000</v>
      </c>
      <c r="E1878" s="530">
        <v>202.16</v>
      </c>
      <c r="F1878" s="471">
        <f t="shared" si="199"/>
        <v>202.16</v>
      </c>
      <c r="G1878" s="691">
        <f>'Заказ, cкидки и курсы валют'!$J$23*F1878</f>
        <v>2324.84</v>
      </c>
      <c r="H1878" s="96">
        <f t="shared" si="200"/>
        <v>4649.68</v>
      </c>
      <c r="I1878" s="168"/>
    </row>
    <row r="1879" spans="1:9" ht="14.15" customHeight="1">
      <c r="A1879" s="398" t="s">
        <v>4889</v>
      </c>
      <c r="B1879" s="399" t="s">
        <v>180</v>
      </c>
      <c r="C1879" s="2287">
        <v>7.12</v>
      </c>
      <c r="D1879" s="1558">
        <v>1700</v>
      </c>
      <c r="E1879" s="530">
        <v>244.39</v>
      </c>
      <c r="F1879" s="471">
        <f t="shared" ref="F1879:F1890" si="201">ROUND(E1879*(1-$F$11),2)</f>
        <v>244.39</v>
      </c>
      <c r="G1879" s="691">
        <f>'Заказ, cкидки и курсы валют'!$J$23*F1879</f>
        <v>2810.4849999999997</v>
      </c>
      <c r="H1879" s="96">
        <f t="shared" ref="H1879:H1890" si="202">ROUND((D1879/1000)*G1879,2)</f>
        <v>4777.82</v>
      </c>
      <c r="I1879" s="168"/>
    </row>
    <row r="1880" spans="1:9" ht="14.15" customHeight="1">
      <c r="A1880" s="398" t="s">
        <v>4890</v>
      </c>
      <c r="B1880" s="399" t="s">
        <v>181</v>
      </c>
      <c r="C1880" s="2287">
        <v>7.8</v>
      </c>
      <c r="D1880" s="1558">
        <v>1500</v>
      </c>
      <c r="E1880" s="530">
        <v>260.37</v>
      </c>
      <c r="F1880" s="471">
        <f t="shared" si="201"/>
        <v>260.37</v>
      </c>
      <c r="G1880" s="691">
        <f>'Заказ, cкидки и курсы валют'!$J$23*F1880</f>
        <v>2994.2550000000001</v>
      </c>
      <c r="H1880" s="96">
        <f t="shared" si="202"/>
        <v>4491.38</v>
      </c>
      <c r="I1880" s="168"/>
    </row>
    <row r="1881" spans="1:9" ht="14.15" customHeight="1">
      <c r="A1881" s="398" t="s">
        <v>4891</v>
      </c>
      <c r="B1881" s="399" t="s">
        <v>182</v>
      </c>
      <c r="C1881" s="2287">
        <v>8.5399999999999991</v>
      </c>
      <c r="D1881" s="1558">
        <v>1000</v>
      </c>
      <c r="E1881" s="530">
        <v>280.95</v>
      </c>
      <c r="F1881" s="471">
        <f t="shared" si="201"/>
        <v>280.95</v>
      </c>
      <c r="G1881" s="691">
        <f>'Заказ, cкидки и курсы валют'!$J$23*F1881</f>
        <v>3230.9249999999997</v>
      </c>
      <c r="H1881" s="96">
        <f t="shared" si="202"/>
        <v>3230.93</v>
      </c>
      <c r="I1881" s="168"/>
    </row>
    <row r="1882" spans="1:9" ht="14.15" customHeight="1">
      <c r="A1882" s="398" t="s">
        <v>4892</v>
      </c>
      <c r="B1882" s="399" t="s">
        <v>183</v>
      </c>
      <c r="C1882" s="2287">
        <v>9.76</v>
      </c>
      <c r="D1882" s="36">
        <v>1000</v>
      </c>
      <c r="E1882" s="530">
        <v>332.88</v>
      </c>
      <c r="F1882" s="471">
        <f t="shared" si="201"/>
        <v>332.88</v>
      </c>
      <c r="G1882" s="691">
        <f>'Заказ, cкидки и курсы валют'!$J$23*F1882</f>
        <v>3828.12</v>
      </c>
      <c r="H1882" s="96">
        <f t="shared" si="202"/>
        <v>3828.12</v>
      </c>
      <c r="I1882" s="168"/>
    </row>
    <row r="1883" spans="1:9" ht="14.15" customHeight="1">
      <c r="A1883" s="398" t="s">
        <v>4893</v>
      </c>
      <c r="B1883" s="399" t="s">
        <v>955</v>
      </c>
      <c r="C1883" s="2287">
        <v>11.4</v>
      </c>
      <c r="D1883" s="36">
        <v>1000</v>
      </c>
      <c r="E1883" s="530">
        <v>361.84</v>
      </c>
      <c r="F1883" s="471">
        <f t="shared" si="201"/>
        <v>361.84</v>
      </c>
      <c r="G1883" s="691">
        <f>'Заказ, cкидки и курсы валют'!$J$23*F1883</f>
        <v>4161.16</v>
      </c>
      <c r="H1883" s="96">
        <f t="shared" si="202"/>
        <v>4161.16</v>
      </c>
      <c r="I1883" s="168"/>
    </row>
    <row r="1884" spans="1:9" ht="14.15" customHeight="1">
      <c r="A1884" s="398" t="s">
        <v>4894</v>
      </c>
      <c r="B1884" s="399" t="s">
        <v>184</v>
      </c>
      <c r="C1884" s="2287">
        <v>11.3</v>
      </c>
      <c r="D1884" s="36">
        <v>800</v>
      </c>
      <c r="E1884" s="530">
        <v>405.69</v>
      </c>
      <c r="F1884" s="471">
        <f t="shared" si="201"/>
        <v>405.69</v>
      </c>
      <c r="G1884" s="691">
        <f>'Заказ, cкидки и курсы валют'!$J$23*F1884</f>
        <v>4665.4350000000004</v>
      </c>
      <c r="H1884" s="96">
        <f t="shared" si="202"/>
        <v>3732.35</v>
      </c>
      <c r="I1884" s="168"/>
    </row>
    <row r="1885" spans="1:9" ht="14.15" customHeight="1">
      <c r="A1885" s="398" t="s">
        <v>4895</v>
      </c>
      <c r="B1885" s="399" t="s">
        <v>101</v>
      </c>
      <c r="C1885" s="2287">
        <v>12.23</v>
      </c>
      <c r="D1885" s="36">
        <v>800</v>
      </c>
      <c r="E1885" s="530">
        <v>426.22</v>
      </c>
      <c r="F1885" s="471">
        <f t="shared" si="201"/>
        <v>426.22</v>
      </c>
      <c r="G1885" s="691">
        <f>'Заказ, cкидки и курсы валют'!$J$23*F1885</f>
        <v>4901.5300000000007</v>
      </c>
      <c r="H1885" s="96">
        <f t="shared" si="202"/>
        <v>3921.22</v>
      </c>
      <c r="I1885" s="168"/>
    </row>
    <row r="1886" spans="1:9" ht="14.15" customHeight="1">
      <c r="A1886" s="398" t="s">
        <v>4896</v>
      </c>
      <c r="B1886" s="399" t="s">
        <v>185</v>
      </c>
      <c r="C1886" s="2287">
        <v>13.22</v>
      </c>
      <c r="D1886" s="36">
        <v>600</v>
      </c>
      <c r="E1886" s="530">
        <v>453.02</v>
      </c>
      <c r="F1886" s="471">
        <f t="shared" si="201"/>
        <v>453.02</v>
      </c>
      <c r="G1886" s="691">
        <f>'Заказ, cкидки и курсы валют'!$J$23*F1886</f>
        <v>5209.7299999999996</v>
      </c>
      <c r="H1886" s="96">
        <f t="shared" si="202"/>
        <v>3125.84</v>
      </c>
      <c r="I1886" s="168"/>
    </row>
    <row r="1887" spans="1:9" ht="14.15" customHeight="1">
      <c r="A1887" s="493" t="s">
        <v>4897</v>
      </c>
      <c r="B1887" s="399" t="s">
        <v>2897</v>
      </c>
      <c r="C1887" s="2287">
        <v>13.8</v>
      </c>
      <c r="D1887" s="36">
        <v>600</v>
      </c>
      <c r="E1887" s="530">
        <v>528.78</v>
      </c>
      <c r="F1887" s="471">
        <f t="shared" si="201"/>
        <v>528.78</v>
      </c>
      <c r="G1887" s="691">
        <f>'Заказ, cкидки и курсы валют'!$J$23*F1887</f>
        <v>6080.9699999999993</v>
      </c>
      <c r="H1887" s="96">
        <f t="shared" si="202"/>
        <v>3648.58</v>
      </c>
      <c r="I1887" s="168"/>
    </row>
    <row r="1888" spans="1:9" ht="14.15" customHeight="1">
      <c r="A1888" s="493" t="s">
        <v>4898</v>
      </c>
      <c r="B1888" s="399" t="s">
        <v>186</v>
      </c>
      <c r="C1888" s="2287">
        <v>14.97</v>
      </c>
      <c r="D1888" s="36">
        <v>600</v>
      </c>
      <c r="E1888" s="530">
        <v>545.76</v>
      </c>
      <c r="F1888" s="471">
        <f t="shared" si="201"/>
        <v>545.76</v>
      </c>
      <c r="G1888" s="691">
        <f>'Заказ, cкидки и курсы валют'!$J$23*F1888</f>
        <v>6276.24</v>
      </c>
      <c r="H1888" s="96">
        <f t="shared" si="202"/>
        <v>3765.74</v>
      </c>
      <c r="I1888" s="168"/>
    </row>
    <row r="1889" spans="1:10" ht="14.15" customHeight="1">
      <c r="A1889" s="493" t="s">
        <v>4899</v>
      </c>
      <c r="B1889" s="399" t="s">
        <v>84</v>
      </c>
      <c r="C1889" s="2288">
        <v>18.329999999999998</v>
      </c>
      <c r="D1889" s="36">
        <v>600</v>
      </c>
      <c r="E1889" s="530">
        <v>651.07000000000005</v>
      </c>
      <c r="F1889" s="471">
        <f t="shared" si="201"/>
        <v>651.07000000000005</v>
      </c>
      <c r="G1889" s="691">
        <f>'Заказ, cкидки и курсы валют'!$J$23*F1889</f>
        <v>7487.3050000000003</v>
      </c>
      <c r="H1889" s="96">
        <f t="shared" si="202"/>
        <v>4492.38</v>
      </c>
      <c r="I1889" s="168"/>
    </row>
    <row r="1890" spans="1:10" ht="14.15" customHeight="1" thickBot="1">
      <c r="A1890" s="521" t="s">
        <v>4900</v>
      </c>
      <c r="B1890" s="777" t="s">
        <v>187</v>
      </c>
      <c r="C1890" s="2287">
        <v>18.64</v>
      </c>
      <c r="D1890" s="169">
        <v>500</v>
      </c>
      <c r="E1890" s="530">
        <v>702.13</v>
      </c>
      <c r="F1890" s="775">
        <f t="shared" si="201"/>
        <v>702.13</v>
      </c>
      <c r="G1890" s="776">
        <f>'Заказ, cкидки и курсы валют'!$J$23*F1890</f>
        <v>8074.4949999999999</v>
      </c>
      <c r="H1890" s="142">
        <f t="shared" si="202"/>
        <v>4037.25</v>
      </c>
      <c r="I1890" s="170"/>
    </row>
    <row r="1891" spans="1:10" ht="14.15" customHeight="1" thickBot="1">
      <c r="A1891" s="648"/>
      <c r="B1891" s="1342"/>
      <c r="C1891" s="2265"/>
      <c r="D1891" s="41"/>
      <c r="E1891" s="420"/>
      <c r="F1891" s="448"/>
      <c r="G1891" s="692"/>
      <c r="H1891" s="13"/>
      <c r="I1891" s="13"/>
    </row>
    <row r="1892" spans="1:10" ht="12.75" customHeight="1">
      <c r="A1892" s="1934"/>
      <c r="B1892" s="1910" t="s">
        <v>2876</v>
      </c>
      <c r="C1892" s="1962"/>
      <c r="D1892" s="69"/>
      <c r="E1892" s="460"/>
      <c r="F1892" s="461"/>
      <c r="G1892" s="688"/>
      <c r="H1892" s="128"/>
      <c r="I1892" s="68"/>
    </row>
    <row r="1893" spans="1:10" ht="15" customHeight="1">
      <c r="A1893" s="1935"/>
      <c r="B1893" s="1912" t="s">
        <v>1368</v>
      </c>
      <c r="C1893" s="1475"/>
      <c r="D1893" s="131"/>
      <c r="E1893" s="462"/>
      <c r="F1893" s="426"/>
      <c r="G1893" s="266"/>
      <c r="H1893" s="16"/>
      <c r="I1893" s="132"/>
    </row>
    <row r="1894" spans="1:10" ht="14.15" customHeight="1">
      <c r="A1894" s="1935"/>
      <c r="B1894" s="1475"/>
      <c r="C1894" s="1475"/>
      <c r="D1894" s="70"/>
      <c r="E1894" s="464"/>
      <c r="F1894" s="465"/>
      <c r="G1894" s="689"/>
      <c r="H1894" s="177"/>
      <c r="I1894" s="132"/>
    </row>
    <row r="1895" spans="1:10" ht="12.75" customHeight="1">
      <c r="A1895" s="1935"/>
      <c r="B1895" s="1475"/>
      <c r="C1895" s="1475"/>
      <c r="D1895" s="70"/>
      <c r="E1895" s="464"/>
      <c r="F1895" s="465"/>
      <c r="G1895" s="689"/>
      <c r="H1895" s="177"/>
      <c r="I1895" s="132"/>
    </row>
    <row r="1896" spans="1:10" ht="14.15" customHeight="1">
      <c r="A1896" s="1935"/>
      <c r="B1896" s="1475"/>
      <c r="C1896" s="1475"/>
      <c r="D1896" s="70"/>
      <c r="E1896" s="464"/>
      <c r="F1896" s="465"/>
      <c r="G1896" s="689"/>
      <c r="H1896" s="177"/>
      <c r="I1896" s="132"/>
    </row>
    <row r="1897" spans="1:10" ht="14.15" customHeight="1" thickBot="1">
      <c r="A1897" s="1918" t="s">
        <v>6697</v>
      </c>
      <c r="B1897" s="1914"/>
      <c r="C1897" s="2289"/>
      <c r="D1897" s="162"/>
      <c r="E1897" s="466"/>
      <c r="F1897" s="467"/>
      <c r="G1897" s="690"/>
      <c r="H1897" s="178"/>
      <c r="I1897" s="137"/>
    </row>
    <row r="1898" spans="1:10" ht="42.75" customHeight="1">
      <c r="A1898" s="1519" t="s">
        <v>1013</v>
      </c>
      <c r="B1898" s="1520" t="s">
        <v>1014</v>
      </c>
      <c r="C1898" s="2286" t="s">
        <v>665</v>
      </c>
      <c r="D1898" s="158" t="s">
        <v>2923</v>
      </c>
      <c r="E1898" s="914" t="s">
        <v>10276</v>
      </c>
      <c r="F1898" s="469" t="s">
        <v>2578</v>
      </c>
      <c r="G1898" s="693" t="s">
        <v>2427</v>
      </c>
      <c r="H1898" s="264" t="s">
        <v>493</v>
      </c>
      <c r="I1898" s="160" t="s">
        <v>4003</v>
      </c>
      <c r="J1898" s="327" t="s">
        <v>11229</v>
      </c>
    </row>
    <row r="1899" spans="1:10" ht="14.15" customHeight="1" thickBot="1">
      <c r="A1899" s="1519"/>
      <c r="B1899" s="1680"/>
      <c r="C1899" s="2286" t="s">
        <v>3419</v>
      </c>
      <c r="D1899" s="313" t="s">
        <v>2428</v>
      </c>
      <c r="E1899" s="470" t="s">
        <v>264</v>
      </c>
      <c r="F1899" s="475">
        <f>'Заказ, cкидки и курсы валют'!$I$12</f>
        <v>0</v>
      </c>
      <c r="G1899" s="764"/>
      <c r="H1899" s="358"/>
      <c r="I1899" s="252"/>
      <c r="J1899" s="264"/>
    </row>
    <row r="1900" spans="1:10" ht="14.15" customHeight="1" thickBot="1">
      <c r="A1900" s="915" t="s">
        <v>4901</v>
      </c>
      <c r="B1900" s="800" t="s">
        <v>3123</v>
      </c>
      <c r="C1900" s="2250">
        <v>0.26</v>
      </c>
      <c r="D1900" s="1903">
        <v>5000</v>
      </c>
      <c r="E1900" s="1545">
        <f>E1814*1.2</f>
        <v>20.099999999999998</v>
      </c>
      <c r="F1900" s="874">
        <f>ROUND(E1900*(1-$F$11),2)</f>
        <v>20.100000000000001</v>
      </c>
      <c r="G1900" s="691">
        <f>H1900/D1900*1000</f>
        <v>231.15</v>
      </c>
      <c r="H1900" s="659">
        <f>ROUND(IF('Заказ, cкидки и курсы валют'!$J$23*E1900/1000*D1900&lt;387,387,'Заказ, cкидки и курсы валют'!$J$23*E1900/1000*D1900)*(1-'Заказ, cкидки и курсы валют'!$I$12),2)</f>
        <v>1155.75</v>
      </c>
      <c r="I1900" s="263"/>
      <c r="J1900" s="96">
        <f>ROUND(IF(H1900&lt;'Заказ, cкидки и курсы валют'!$B$39,H1900*0.54*100/(100-'Заказ, cкидки и курсы валют'!$C$39),IF(H1900&lt;'Заказ, cкидки и курсы валют'!$B$40,H1900*0.54*100/(100-'Заказ, cкидки и курсы валют'!$C$40),IF(H1900&lt;'Заказ, cкидки и курсы валют'!$B$41,H1900*0.54*100/(100-'Заказ, cкидки и курсы валют'!$C$41),IF(H1900&lt;'Заказ, cкидки и курсы валют'!$B$42,H1900*0.54*100/(100-'Заказ, cкидки и курсы валют'!$C$42),IF(H1900&lt;'Заказ, cкидки и курсы валют'!$B$43,H1900*0.54*100/(100-'Заказ, cкидки и курсы валют'!$C$43),H1900))))),2)</f>
        <v>1155.75</v>
      </c>
    </row>
    <row r="1901" spans="1:10" ht="14.15" customHeight="1" thickBot="1">
      <c r="A1901" s="398" t="s">
        <v>4902</v>
      </c>
      <c r="B1901" s="399" t="s">
        <v>3124</v>
      </c>
      <c r="C1901" s="2250">
        <v>0.28000000000000003</v>
      </c>
      <c r="D1901" s="1904">
        <v>5000</v>
      </c>
      <c r="E1901" s="1545">
        <f t="shared" ref="E1901:E1964" si="203">E1815*1.2</f>
        <v>22.428000000000001</v>
      </c>
      <c r="F1901" s="875">
        <f t="shared" ref="F1901:F1959" si="204">ROUND(E1901*(1-$F$11),2)</f>
        <v>22.43</v>
      </c>
      <c r="G1901" s="691">
        <f t="shared" ref="G1901:G1964" si="205">H1901/D1901*1000</f>
        <v>257.92199999999997</v>
      </c>
      <c r="H1901" s="659">
        <f>ROUND(IF('Заказ, cкидки и курсы валют'!$J$23*E1901/1000*D1901&lt;387,387,'Заказ, cкидки и курсы валют'!$J$23*E1901/1000*D1901)*(1-'Заказ, cкидки и курсы валют'!$I$12),2)</f>
        <v>1289.6099999999999</v>
      </c>
      <c r="I1901" s="168"/>
      <c r="J1901" s="96">
        <f>ROUND(IF(H1901&lt;'Заказ, cкидки и курсы валют'!$B$39,H1901*0.54*100/(100-'Заказ, cкидки и курсы валют'!$C$39),IF(H1901&lt;'Заказ, cкидки и курсы валют'!$B$40,H1901*0.54*100/(100-'Заказ, cкидки и курсы валют'!$C$40),IF(H1901&lt;'Заказ, cкидки и курсы валют'!$B$41,H1901*0.54*100/(100-'Заказ, cкидки и курсы валют'!$C$41),IF(H1901&lt;'Заказ, cкидки и курсы валют'!$B$42,H1901*0.54*100/(100-'Заказ, cкидки и курсы валют'!$C$42),IF(H1901&lt;'Заказ, cкидки и курсы валют'!$B$43,H1901*0.54*100/(100-'Заказ, cкидки и курсы валют'!$C$43),H1901))))),2)</f>
        <v>1289.6099999999999</v>
      </c>
    </row>
    <row r="1902" spans="1:10" ht="14.15" customHeight="1" thickBot="1">
      <c r="A1902" s="398" t="s">
        <v>4903</v>
      </c>
      <c r="B1902" s="399" t="s">
        <v>3125</v>
      </c>
      <c r="C1902" s="2250">
        <v>0.33</v>
      </c>
      <c r="D1902" s="1904">
        <v>3000</v>
      </c>
      <c r="E1902" s="1545">
        <f t="shared" si="203"/>
        <v>24.012</v>
      </c>
      <c r="F1902" s="875">
        <f t="shared" si="204"/>
        <v>24.01</v>
      </c>
      <c r="G1902" s="691">
        <f t="shared" si="205"/>
        <v>276.13666666666666</v>
      </c>
      <c r="H1902" s="659">
        <f>ROUND(IF('Заказ, cкидки и курсы валют'!$J$23*E1902/1000*D1902&lt;387,387,'Заказ, cкидки и курсы валют'!$J$23*E1902/1000*D1902)*(1-'Заказ, cкидки и курсы валют'!$I$12),2)</f>
        <v>828.41</v>
      </c>
      <c r="I1902" s="168"/>
      <c r="J1902" s="96">
        <f>ROUND(IF(H1902&lt;'Заказ, cкидки и курсы валют'!$B$39,H1902*0.54*100/(100-'Заказ, cкидки и курсы валют'!$C$39),IF(H1902&lt;'Заказ, cкидки и курсы валют'!$B$40,H1902*0.54*100/(100-'Заказ, cкидки и курсы валют'!$C$40),IF(H1902&lt;'Заказ, cкидки и курсы валют'!$B$41,H1902*0.54*100/(100-'Заказ, cкидки и курсы валют'!$C$41),IF(H1902&lt;'Заказ, cкидки и курсы валют'!$B$42,H1902*0.54*100/(100-'Заказ, cкидки и курсы валют'!$C$42),IF(H1902&lt;'Заказ, cкидки и курсы валют'!$B$43,H1902*0.54*100/(100-'Заказ, cкидки и курсы валют'!$C$43),H1902))))),2)</f>
        <v>894.68</v>
      </c>
    </row>
    <row r="1903" spans="1:10" ht="14.15" customHeight="1" thickBot="1">
      <c r="A1903" s="398" t="s">
        <v>4479</v>
      </c>
      <c r="B1903" s="399" t="s">
        <v>3126</v>
      </c>
      <c r="C1903" s="2250">
        <v>0.43</v>
      </c>
      <c r="D1903" s="1904">
        <v>3000</v>
      </c>
      <c r="E1903" s="1545">
        <f t="shared" si="203"/>
        <v>24.995999999999999</v>
      </c>
      <c r="F1903" s="875">
        <f t="shared" si="204"/>
        <v>25</v>
      </c>
      <c r="G1903" s="691">
        <f t="shared" si="205"/>
        <v>287.45333333333332</v>
      </c>
      <c r="H1903" s="659">
        <f>ROUND(IF('Заказ, cкидки и курсы валют'!$J$23*E1903/1000*D1903&lt;387,387,'Заказ, cкидки и курсы валют'!$J$23*E1903/1000*D1903)*(1-'Заказ, cкидки и курсы валют'!$I$12),2)</f>
        <v>862.36</v>
      </c>
      <c r="I1903" s="168"/>
      <c r="J1903" s="96">
        <f>ROUND(IF(H1903&lt;'Заказ, cкидки и курсы валют'!$B$39,H1903*0.54*100/(100-'Заказ, cкидки и курсы валют'!$C$39),IF(H1903&lt;'Заказ, cкидки и курсы валют'!$B$40,H1903*0.54*100/(100-'Заказ, cкидки и курсы валют'!$C$40),IF(H1903&lt;'Заказ, cкидки и курсы валют'!$B$41,H1903*0.54*100/(100-'Заказ, cкидки и курсы валют'!$C$41),IF(H1903&lt;'Заказ, cкидки и курсы валют'!$B$42,H1903*0.54*100/(100-'Заказ, cкидки и курсы валют'!$C$42),IF(H1903&lt;'Заказ, cкидки и курсы валют'!$B$43,H1903*0.54*100/(100-'Заказ, cкидки и курсы валют'!$C$43),H1903))))),2)</f>
        <v>931.35</v>
      </c>
    </row>
    <row r="1904" spans="1:10" ht="14.15" customHeight="1" thickBot="1">
      <c r="A1904" s="398" t="s">
        <v>4480</v>
      </c>
      <c r="B1904" s="399" t="s">
        <v>3127</v>
      </c>
      <c r="C1904" s="2250">
        <v>0.57999999999999996</v>
      </c>
      <c r="D1904" s="1904">
        <v>2000</v>
      </c>
      <c r="E1904" s="1545">
        <f t="shared" si="203"/>
        <v>32.58</v>
      </c>
      <c r="F1904" s="875">
        <f t="shared" si="204"/>
        <v>32.58</v>
      </c>
      <c r="G1904" s="691">
        <f t="shared" si="205"/>
        <v>374.67</v>
      </c>
      <c r="H1904" s="659">
        <f>ROUND(IF('Заказ, cкидки и курсы валют'!$J$23*E1904/1000*D1904&lt;387,387,'Заказ, cкидки и курсы валют'!$J$23*E1904/1000*D1904)*(1-'Заказ, cкидки и курсы валют'!$I$12),2)</f>
        <v>749.34</v>
      </c>
      <c r="I1904" s="168"/>
      <c r="J1904" s="96">
        <f>ROUND(IF(H1904&lt;'Заказ, cкидки и курсы валют'!$B$39,H1904*0.54*100/(100-'Заказ, cкидки и курсы валют'!$C$39),IF(H1904&lt;'Заказ, cкидки и курсы валют'!$B$40,H1904*0.54*100/(100-'Заказ, cкидки и курсы валют'!$C$40),IF(H1904&lt;'Заказ, cкидки и курсы валют'!$B$41,H1904*0.54*100/(100-'Заказ, cкидки и курсы валют'!$C$41),IF(H1904&lt;'Заказ, cкидки и курсы валют'!$B$42,H1904*0.54*100/(100-'Заказ, cкидки и курсы валют'!$C$42),IF(H1904&lt;'Заказ, cкидки и курсы валют'!$B$43,H1904*0.54*100/(100-'Заказ, cкидки и курсы валют'!$C$43),H1904))))),2)</f>
        <v>809.29</v>
      </c>
    </row>
    <row r="1905" spans="1:10" ht="14.15" customHeight="1" thickBot="1">
      <c r="A1905" s="398" t="s">
        <v>4481</v>
      </c>
      <c r="B1905" s="399" t="s">
        <v>3128</v>
      </c>
      <c r="C1905" s="2250">
        <v>0.34499999999999997</v>
      </c>
      <c r="D1905" s="1904">
        <v>5000</v>
      </c>
      <c r="E1905" s="1545">
        <f t="shared" si="203"/>
        <v>23.916</v>
      </c>
      <c r="F1905" s="875">
        <f t="shared" si="204"/>
        <v>23.92</v>
      </c>
      <c r="G1905" s="691">
        <f t="shared" si="205"/>
        <v>275.03399999999999</v>
      </c>
      <c r="H1905" s="659">
        <f>ROUND(IF('Заказ, cкидки и курсы валют'!$J$23*E1905/1000*D1905&lt;387,387,'Заказ, cкидки и курсы валют'!$J$23*E1905/1000*D1905)*(1-'Заказ, cкидки и курсы валют'!$I$12),2)</f>
        <v>1375.17</v>
      </c>
      <c r="I1905" s="168"/>
      <c r="J1905" s="96">
        <f>ROUND(IF(H1905&lt;'Заказ, cкидки и курсы валют'!$B$39,H1905*0.54*100/(100-'Заказ, cкидки и курсы валют'!$C$39),IF(H1905&lt;'Заказ, cкидки и курсы валют'!$B$40,H1905*0.54*100/(100-'Заказ, cкидки и курсы валют'!$C$40),IF(H1905&lt;'Заказ, cкидки и курсы валют'!$B$41,H1905*0.54*100/(100-'Заказ, cкидки и курсы валют'!$C$41),IF(H1905&lt;'Заказ, cкидки и курсы валют'!$B$42,H1905*0.54*100/(100-'Заказ, cкидки и курсы валют'!$C$42),IF(H1905&lt;'Заказ, cкидки и курсы валют'!$B$43,H1905*0.54*100/(100-'Заказ, cкидки и курсы валют'!$C$43),H1905))))),2)</f>
        <v>1375.17</v>
      </c>
    </row>
    <row r="1906" spans="1:10" ht="14.15" customHeight="1" thickBot="1">
      <c r="A1906" s="398" t="s">
        <v>4482</v>
      </c>
      <c r="B1906" s="399" t="s">
        <v>137</v>
      </c>
      <c r="C1906" s="2250">
        <v>0.39</v>
      </c>
      <c r="D1906" s="1904">
        <v>5000</v>
      </c>
      <c r="E1906" s="1545">
        <f t="shared" si="203"/>
        <v>26.231999999999999</v>
      </c>
      <c r="F1906" s="875">
        <f t="shared" si="204"/>
        <v>26.23</v>
      </c>
      <c r="G1906" s="691">
        <f t="shared" si="205"/>
        <v>301.66800000000001</v>
      </c>
      <c r="H1906" s="659">
        <f>ROUND(IF('Заказ, cкидки и курсы валют'!$J$23*E1906/1000*D1906&lt;387,387,'Заказ, cкидки и курсы валют'!$J$23*E1906/1000*D1906)*(1-'Заказ, cкидки и курсы валют'!$I$12),2)</f>
        <v>1508.34</v>
      </c>
      <c r="I1906" s="168"/>
      <c r="J1906" s="96">
        <f>ROUND(IF(H1906&lt;'Заказ, cкидки и курсы валют'!$B$39,H1906*0.54*100/(100-'Заказ, cкидки и курсы валют'!$C$39),IF(H1906&lt;'Заказ, cкидки и курсы валют'!$B$40,H1906*0.54*100/(100-'Заказ, cкидки и курсы валют'!$C$40),IF(H1906&lt;'Заказ, cкидки и курсы валют'!$B$41,H1906*0.54*100/(100-'Заказ, cкидки и курсы валют'!$C$41),IF(H1906&lt;'Заказ, cкидки и курсы валют'!$B$42,H1906*0.54*100/(100-'Заказ, cкидки и курсы валют'!$C$42),IF(H1906&lt;'Заказ, cкидки и курсы валют'!$B$43,H1906*0.54*100/(100-'Заказ, cкидки и курсы валют'!$C$43),H1906))))),2)</f>
        <v>1508.34</v>
      </c>
    </row>
    <row r="1907" spans="1:10" ht="14.15" customHeight="1" thickBot="1">
      <c r="A1907" s="398" t="s">
        <v>4483</v>
      </c>
      <c r="B1907" s="399" t="s">
        <v>138</v>
      </c>
      <c r="C1907" s="2250">
        <v>0.45</v>
      </c>
      <c r="D1907" s="1904">
        <v>4500</v>
      </c>
      <c r="E1907" s="1545">
        <f t="shared" si="203"/>
        <v>27.071999999999999</v>
      </c>
      <c r="F1907" s="875">
        <f t="shared" si="204"/>
        <v>27.07</v>
      </c>
      <c r="G1907" s="691">
        <f t="shared" si="205"/>
        <v>311.32888888888886</v>
      </c>
      <c r="H1907" s="659">
        <f>ROUND(IF('Заказ, cкидки и курсы валют'!$J$23*E1907/1000*D1907&lt;387,387,'Заказ, cкидки и курсы валют'!$J$23*E1907/1000*D1907)*(1-'Заказ, cкидки и курсы валют'!$I$12),2)</f>
        <v>1400.98</v>
      </c>
      <c r="I1907" s="168"/>
      <c r="J1907" s="96">
        <f>ROUND(IF(H1907&lt;'Заказ, cкидки и курсы валют'!$B$39,H1907*0.54*100/(100-'Заказ, cкидки и курсы валют'!$C$39),IF(H1907&lt;'Заказ, cкидки и курсы валют'!$B$40,H1907*0.54*100/(100-'Заказ, cкидки и курсы валют'!$C$40),IF(H1907&lt;'Заказ, cкидки и курсы валют'!$B$41,H1907*0.54*100/(100-'Заказ, cкидки и курсы валют'!$C$41),IF(H1907&lt;'Заказ, cкидки и курсы валют'!$B$42,H1907*0.54*100/(100-'Заказ, cкидки и курсы валют'!$C$42),IF(H1907&lt;'Заказ, cкидки и курсы валют'!$B$43,H1907*0.54*100/(100-'Заказ, cкидки и курсы валют'!$C$43),H1907))))),2)</f>
        <v>1400.98</v>
      </c>
    </row>
    <row r="1908" spans="1:10" ht="14.15" customHeight="1" thickBot="1">
      <c r="A1908" s="398" t="s">
        <v>4484</v>
      </c>
      <c r="B1908" s="399" t="s">
        <v>139</v>
      </c>
      <c r="C1908" s="2250">
        <v>0.57999999999999996</v>
      </c>
      <c r="D1908" s="1904">
        <v>3000</v>
      </c>
      <c r="E1908" s="1545">
        <f t="shared" si="203"/>
        <v>32.723999999999997</v>
      </c>
      <c r="F1908" s="875">
        <f t="shared" si="204"/>
        <v>32.72</v>
      </c>
      <c r="G1908" s="691">
        <f t="shared" si="205"/>
        <v>376.32666666666671</v>
      </c>
      <c r="H1908" s="659">
        <f>ROUND(IF('Заказ, cкидки и курсы валют'!$J$23*E1908/1000*D1908&lt;387,387,'Заказ, cкидки и курсы валют'!$J$23*E1908/1000*D1908)*(1-'Заказ, cкидки и курсы валют'!$I$12),2)</f>
        <v>1128.98</v>
      </c>
      <c r="I1908" s="168"/>
      <c r="J1908" s="96">
        <f>ROUND(IF(H1908&lt;'Заказ, cкидки и курсы валют'!$B$39,H1908*0.54*100/(100-'Заказ, cкидки и курсы валют'!$C$39),IF(H1908&lt;'Заказ, cкидки и курсы валют'!$B$40,H1908*0.54*100/(100-'Заказ, cкидки и курсы валют'!$C$40),IF(H1908&lt;'Заказ, cкидки и курсы валют'!$B$41,H1908*0.54*100/(100-'Заказ, cкидки и курсы валют'!$C$41),IF(H1908&lt;'Заказ, cкидки и курсы валют'!$B$42,H1908*0.54*100/(100-'Заказ, cкидки и курсы валют'!$C$42),IF(H1908&lt;'Заказ, cкидки и курсы валют'!$B$43,H1908*0.54*100/(100-'Заказ, cкидки и курсы валют'!$C$43),H1908))))),2)</f>
        <v>1128.98</v>
      </c>
    </row>
    <row r="1909" spans="1:10" ht="14.15" customHeight="1" thickBot="1">
      <c r="A1909" s="398" t="s">
        <v>4485</v>
      </c>
      <c r="B1909" s="399" t="s">
        <v>140</v>
      </c>
      <c r="C1909" s="2250">
        <v>0.7</v>
      </c>
      <c r="D1909" s="1904">
        <v>1500</v>
      </c>
      <c r="E1909" s="1545">
        <f t="shared" si="203"/>
        <v>34.92</v>
      </c>
      <c r="F1909" s="875">
        <f t="shared" si="204"/>
        <v>34.92</v>
      </c>
      <c r="G1909" s="691">
        <f t="shared" si="205"/>
        <v>401.58</v>
      </c>
      <c r="H1909" s="659">
        <f>ROUND(IF('Заказ, cкидки и курсы валют'!$J$23*E1909/1000*D1909&lt;387,387,'Заказ, cкидки и курсы валют'!$J$23*E1909/1000*D1909)*(1-'Заказ, cкидки и курсы валют'!$I$12),2)</f>
        <v>602.37</v>
      </c>
      <c r="I1909" s="168"/>
      <c r="J1909" s="96">
        <f>ROUND(IF(H1909&lt;'Заказ, cкидки и курсы валют'!$B$39,H1909*0.54*100/(100-'Заказ, cкидки и курсы валют'!$C$39),IF(H1909&lt;'Заказ, cкидки и курсы валют'!$B$40,H1909*0.54*100/(100-'Заказ, cкидки и курсы валют'!$C$40),IF(H1909&lt;'Заказ, cкидки и курсы валют'!$B$41,H1909*0.54*100/(100-'Заказ, cкидки и курсы валют'!$C$41),IF(H1909&lt;'Заказ, cкидки и курсы валют'!$B$42,H1909*0.54*100/(100-'Заказ, cкидки и курсы валют'!$C$42),IF(H1909&lt;'Заказ, cкидки и курсы валют'!$B$43,H1909*0.54*100/(100-'Заказ, cкидки и курсы валют'!$C$43),H1909))))),2)</f>
        <v>650.55999999999995</v>
      </c>
    </row>
    <row r="1910" spans="1:10" ht="14.15" customHeight="1" thickBot="1">
      <c r="A1910" s="398" t="s">
        <v>4486</v>
      </c>
      <c r="B1910" s="399" t="s">
        <v>141</v>
      </c>
      <c r="C1910" s="2250">
        <v>0.78</v>
      </c>
      <c r="D1910" s="1904">
        <v>1500</v>
      </c>
      <c r="E1910" s="1545">
        <f t="shared" si="203"/>
        <v>42</v>
      </c>
      <c r="F1910" s="875">
        <f t="shared" si="204"/>
        <v>42</v>
      </c>
      <c r="G1910" s="691">
        <f t="shared" si="205"/>
        <v>483</v>
      </c>
      <c r="H1910" s="659">
        <f>ROUND(IF('Заказ, cкидки и курсы валют'!$J$23*E1910/1000*D1910&lt;387,387,'Заказ, cкидки и курсы валют'!$J$23*E1910/1000*D1910)*(1-'Заказ, cкидки и курсы валют'!$I$12),2)</f>
        <v>724.5</v>
      </c>
      <c r="I1910" s="168"/>
      <c r="J1910" s="96">
        <f>ROUND(IF(H1910&lt;'Заказ, cкидки и курсы валют'!$B$39,H1910*0.54*100/(100-'Заказ, cкидки и курсы валют'!$C$39),IF(H1910&lt;'Заказ, cкидки и курсы валют'!$B$40,H1910*0.54*100/(100-'Заказ, cкидки и курсы валют'!$C$40),IF(H1910&lt;'Заказ, cкидки и курсы валют'!$B$41,H1910*0.54*100/(100-'Заказ, cкидки и курсы валют'!$C$41),IF(H1910&lt;'Заказ, cкидки и курсы валют'!$B$42,H1910*0.54*100/(100-'Заказ, cкидки и курсы валют'!$C$42),IF(H1910&lt;'Заказ, cкидки и курсы валют'!$B$43,H1910*0.54*100/(100-'Заказ, cкидки и курсы валют'!$C$43),H1910))))),2)</f>
        <v>782.46</v>
      </c>
    </row>
    <row r="1911" spans="1:10" ht="14.15" customHeight="1" thickBot="1">
      <c r="A1911" s="398" t="s">
        <v>4487</v>
      </c>
      <c r="B1911" s="399" t="s">
        <v>142</v>
      </c>
      <c r="C1911" s="2250">
        <v>0.92</v>
      </c>
      <c r="D1911" s="1904">
        <v>1000</v>
      </c>
      <c r="E1911" s="1545">
        <f t="shared" si="203"/>
        <v>43.752000000000002</v>
      </c>
      <c r="F1911" s="875">
        <f t="shared" si="204"/>
        <v>43.75</v>
      </c>
      <c r="G1911" s="691">
        <f t="shared" si="205"/>
        <v>503.15</v>
      </c>
      <c r="H1911" s="659">
        <f>ROUND(IF('Заказ, cкидки и курсы валют'!$J$23*E1911/1000*D1911&lt;387,387,'Заказ, cкидки и курсы валют'!$J$23*E1911/1000*D1911)*(1-'Заказ, cкидки и курсы валют'!$I$12),2)</f>
        <v>503.15</v>
      </c>
      <c r="I1911" s="168"/>
      <c r="J1911" s="96">
        <f>ROUND(IF(H1911&lt;'Заказ, cкидки и курсы валют'!$B$39,H1911*0.54*100/(100-'Заказ, cкидки и курсы валют'!$C$39),IF(H1911&lt;'Заказ, cкидки и курсы валют'!$B$40,H1911*0.54*100/(100-'Заказ, cкидки и курсы валют'!$C$40),IF(H1911&lt;'Заказ, cкидки и курсы валют'!$B$41,H1911*0.54*100/(100-'Заказ, cкидки и курсы валют'!$C$41),IF(H1911&lt;'Заказ, cкидки и курсы валют'!$B$42,H1911*0.54*100/(100-'Заказ, cкидки и курсы валют'!$C$42),IF(H1911&lt;'Заказ, cкидки и курсы валют'!$B$43,H1911*0.54*100/(100-'Заказ, cкидки и курсы валют'!$C$43),H1911))))),2)</f>
        <v>603.78</v>
      </c>
    </row>
    <row r="1912" spans="1:10" ht="14.15" customHeight="1" thickBot="1">
      <c r="A1912" s="398" t="s">
        <v>4488</v>
      </c>
      <c r="B1912" s="399" t="s">
        <v>143</v>
      </c>
      <c r="C1912" s="2250">
        <v>1.3</v>
      </c>
      <c r="D1912" s="1904">
        <v>1000</v>
      </c>
      <c r="E1912" s="1545">
        <f t="shared" si="203"/>
        <v>64.475999999999999</v>
      </c>
      <c r="F1912" s="875">
        <f t="shared" si="204"/>
        <v>64.48</v>
      </c>
      <c r="G1912" s="691">
        <f t="shared" si="205"/>
        <v>741.47</v>
      </c>
      <c r="H1912" s="659">
        <f>ROUND(IF('Заказ, cкидки и курсы валют'!$J$23*E1912/1000*D1912&lt;387,387,'Заказ, cкидки и курсы валют'!$J$23*E1912/1000*D1912)*(1-'Заказ, cкидки и курсы валют'!$I$12),2)</f>
        <v>741.47</v>
      </c>
      <c r="I1912" s="168"/>
      <c r="J1912" s="96">
        <f>ROUND(IF(H1912&lt;'Заказ, cкидки и курсы валют'!$B$39,H1912*0.54*100/(100-'Заказ, cкидки и курсы валют'!$C$39),IF(H1912&lt;'Заказ, cкидки и курсы валют'!$B$40,H1912*0.54*100/(100-'Заказ, cкидки и курсы валют'!$C$40),IF(H1912&lt;'Заказ, cкидки и курсы валют'!$B$41,H1912*0.54*100/(100-'Заказ, cкидки и курсы валют'!$C$41),IF(H1912&lt;'Заказ, cкидки и курсы валют'!$B$42,H1912*0.54*100/(100-'Заказ, cкидки и курсы валют'!$C$42),IF(H1912&lt;'Заказ, cкидки и курсы валют'!$B$43,H1912*0.54*100/(100-'Заказ, cкидки и курсы валют'!$C$43),H1912))))),2)</f>
        <v>800.79</v>
      </c>
    </row>
    <row r="1913" spans="1:10" ht="14.15" customHeight="1" thickBot="1">
      <c r="A1913" s="804" t="s">
        <v>4489</v>
      </c>
      <c r="B1913" s="399" t="s">
        <v>3771</v>
      </c>
      <c r="C1913" s="2250">
        <v>1.22</v>
      </c>
      <c r="D1913" s="1904">
        <v>800</v>
      </c>
      <c r="E1913" s="1545">
        <f t="shared" si="203"/>
        <v>58.884</v>
      </c>
      <c r="F1913" s="875">
        <f t="shared" si="204"/>
        <v>58.88</v>
      </c>
      <c r="G1913" s="691">
        <f t="shared" si="205"/>
        <v>677.16250000000002</v>
      </c>
      <c r="H1913" s="659">
        <f>ROUND(IF('Заказ, cкидки и курсы валют'!$J$23*E1913/1000*D1913&lt;387,387,'Заказ, cкидки и курсы валют'!$J$23*E1913/1000*D1913)*(1-'Заказ, cкидки и курсы валют'!$I$12),2)</f>
        <v>541.73</v>
      </c>
      <c r="I1913" s="168"/>
      <c r="J1913" s="96">
        <f>ROUND(IF(H1913&lt;'Заказ, cкидки и курсы валют'!$B$39,H1913*0.54*100/(100-'Заказ, cкидки и курсы валют'!$C$39),IF(H1913&lt;'Заказ, cкидки и курсы валют'!$B$40,H1913*0.54*100/(100-'Заказ, cкидки и курсы валют'!$C$40),IF(H1913&lt;'Заказ, cкидки и курсы валют'!$B$41,H1913*0.54*100/(100-'Заказ, cкидки и курсы валют'!$C$41),IF(H1913&lt;'Заказ, cкидки и курсы валют'!$B$42,H1913*0.54*100/(100-'Заказ, cкидки и курсы валют'!$C$42),IF(H1913&lt;'Заказ, cкидки и курсы валют'!$B$43,H1913*0.54*100/(100-'Заказ, cкидки и курсы валют'!$C$43),H1913))))),2)</f>
        <v>650.08000000000004</v>
      </c>
    </row>
    <row r="1914" spans="1:10" ht="14.15" customHeight="1" thickBot="1">
      <c r="A1914" s="398" t="s">
        <v>4490</v>
      </c>
      <c r="B1914" s="399" t="s">
        <v>3137</v>
      </c>
      <c r="C1914" s="2250">
        <v>1.49</v>
      </c>
      <c r="D1914" s="1904">
        <v>500</v>
      </c>
      <c r="E1914" s="1545">
        <f t="shared" si="203"/>
        <v>66.084000000000003</v>
      </c>
      <c r="F1914" s="875">
        <f t="shared" si="204"/>
        <v>66.08</v>
      </c>
      <c r="G1914" s="691">
        <f t="shared" si="205"/>
        <v>774</v>
      </c>
      <c r="H1914" s="659">
        <f>ROUND(IF('Заказ, cкидки и курсы валют'!$J$23*E1914/1000*D1914&lt;387,387,'Заказ, cкидки и курсы валют'!$J$23*E1914/1000*D1914)*(1-'Заказ, cкидки и курсы валют'!$I$12),2)</f>
        <v>387</v>
      </c>
      <c r="I1914" s="168"/>
      <c r="J1914" s="96">
        <f>ROUND(IF(H1914&lt;'Заказ, cкидки и курсы валют'!$B$39,H1914*0.54*100/(100-'Заказ, cкидки и курсы валют'!$C$39),IF(H1914&lt;'Заказ, cкидки и курсы валют'!$B$40,H1914*0.54*100/(100-'Заказ, cкидки и курсы валют'!$C$40),IF(H1914&lt;'Заказ, cкидки и курсы валют'!$B$41,H1914*0.54*100/(100-'Заказ, cкидки и курсы валют'!$C$41),IF(H1914&lt;'Заказ, cкидки и курсы валют'!$B$42,H1914*0.54*100/(100-'Заказ, cкидки и курсы валют'!$C$42),IF(H1914&lt;'Заказ, cкидки и курсы валют'!$B$43,H1914*0.54*100/(100-'Заказ, cкидки и курсы валют'!$C$43),H1914))))),2)</f>
        <v>464.4</v>
      </c>
    </row>
    <row r="1915" spans="1:10" ht="14.15" customHeight="1" thickBot="1">
      <c r="A1915" s="398" t="s">
        <v>4491</v>
      </c>
      <c r="B1915" s="399" t="s">
        <v>152</v>
      </c>
      <c r="C1915" s="2287">
        <v>0.51</v>
      </c>
      <c r="D1915" s="1904">
        <v>4000</v>
      </c>
      <c r="E1915" s="1545">
        <f t="shared" si="203"/>
        <v>29.771999999999998</v>
      </c>
      <c r="F1915" s="875">
        <f t="shared" si="204"/>
        <v>29.77</v>
      </c>
      <c r="G1915" s="691">
        <f t="shared" si="205"/>
        <v>342.3775</v>
      </c>
      <c r="H1915" s="659">
        <f>ROUND(IF('Заказ, cкидки и курсы валют'!$J$23*E1915/1000*D1915&lt;387,387,'Заказ, cкидки и курсы валют'!$J$23*E1915/1000*D1915)*(1-'Заказ, cкидки и курсы валют'!$I$12),2)</f>
        <v>1369.51</v>
      </c>
      <c r="I1915" s="168"/>
      <c r="J1915" s="96">
        <f>ROUND(IF(H1915&lt;'Заказ, cкидки и курсы валют'!$B$39,H1915*0.54*100/(100-'Заказ, cкидки и курсы валют'!$C$39),IF(H1915&lt;'Заказ, cкидки и курсы валют'!$B$40,H1915*0.54*100/(100-'Заказ, cкидки и курсы валют'!$C$40),IF(H1915&lt;'Заказ, cкидки и курсы валют'!$B$41,H1915*0.54*100/(100-'Заказ, cкидки и курсы валют'!$C$41),IF(H1915&lt;'Заказ, cкидки и курсы валют'!$B$42,H1915*0.54*100/(100-'Заказ, cкидки и курсы валют'!$C$42),IF(H1915&lt;'Заказ, cкидки и курсы валют'!$B$43,H1915*0.54*100/(100-'Заказ, cкидки и курсы валют'!$C$43),H1915))))),2)</f>
        <v>1369.51</v>
      </c>
    </row>
    <row r="1916" spans="1:10" ht="14.15" customHeight="1" thickBot="1">
      <c r="A1916" s="398" t="s">
        <v>4492</v>
      </c>
      <c r="B1916" s="399" t="s">
        <v>104</v>
      </c>
      <c r="C1916" s="2287">
        <v>0.62</v>
      </c>
      <c r="D1916" s="1904">
        <v>3000</v>
      </c>
      <c r="E1916" s="1545">
        <f t="shared" si="203"/>
        <v>32.484000000000002</v>
      </c>
      <c r="F1916" s="875">
        <f t="shared" si="204"/>
        <v>32.479999999999997</v>
      </c>
      <c r="G1916" s="691">
        <f t="shared" si="205"/>
        <v>373.56666666666666</v>
      </c>
      <c r="H1916" s="659">
        <f>ROUND(IF('Заказ, cкидки и курсы валют'!$J$23*E1916/1000*D1916&lt;387,387,'Заказ, cкидки и курсы валют'!$J$23*E1916/1000*D1916)*(1-'Заказ, cкидки и курсы валют'!$I$12),2)</f>
        <v>1120.7</v>
      </c>
      <c r="I1916" s="168"/>
      <c r="J1916" s="96">
        <f>ROUND(IF(H1916&lt;'Заказ, cкидки и курсы валют'!$B$39,H1916*0.54*100/(100-'Заказ, cкидки и курсы валют'!$C$39),IF(H1916&lt;'Заказ, cкидки и курсы валют'!$B$40,H1916*0.54*100/(100-'Заказ, cкидки и курсы валют'!$C$40),IF(H1916&lt;'Заказ, cкидки и курсы валют'!$B$41,H1916*0.54*100/(100-'Заказ, cкидки и курсы валют'!$C$41),IF(H1916&lt;'Заказ, cкидки и курсы валют'!$B$42,H1916*0.54*100/(100-'Заказ, cкидки и курсы валют'!$C$42),IF(H1916&lt;'Заказ, cкидки и курсы валют'!$B$43,H1916*0.54*100/(100-'Заказ, cкидки и курсы валют'!$C$43),H1916))))),2)</f>
        <v>1120.7</v>
      </c>
    </row>
    <row r="1917" spans="1:10" ht="14.15" customHeight="1" thickBot="1">
      <c r="A1917" s="398" t="s">
        <v>4493</v>
      </c>
      <c r="B1917" s="399" t="s">
        <v>153</v>
      </c>
      <c r="C1917" s="2250">
        <v>0.74</v>
      </c>
      <c r="D1917" s="1904">
        <v>2000</v>
      </c>
      <c r="E1917" s="1545">
        <f t="shared" si="203"/>
        <v>37.08</v>
      </c>
      <c r="F1917" s="875">
        <f t="shared" si="204"/>
        <v>37.08</v>
      </c>
      <c r="G1917" s="691">
        <f t="shared" si="205"/>
        <v>426.42</v>
      </c>
      <c r="H1917" s="659">
        <f>ROUND(IF('Заказ, cкидки и курсы валют'!$J$23*E1917/1000*D1917&lt;387,387,'Заказ, cкидки и курсы валют'!$J$23*E1917/1000*D1917)*(1-'Заказ, cкидки и курсы валют'!$I$12),2)</f>
        <v>852.84</v>
      </c>
      <c r="I1917" s="168"/>
      <c r="J1917" s="96">
        <f>ROUND(IF(H1917&lt;'Заказ, cкидки и курсы валют'!$B$39,H1917*0.54*100/(100-'Заказ, cкидки и курсы валют'!$C$39),IF(H1917&lt;'Заказ, cкидки и курсы валют'!$B$40,H1917*0.54*100/(100-'Заказ, cкидки и курсы валют'!$C$40),IF(H1917&lt;'Заказ, cкидки и курсы валют'!$B$41,H1917*0.54*100/(100-'Заказ, cкидки и курсы валют'!$C$41),IF(H1917&lt;'Заказ, cкидки и курсы валют'!$B$42,H1917*0.54*100/(100-'Заказ, cкидки и курсы валют'!$C$42),IF(H1917&lt;'Заказ, cкидки и курсы валют'!$B$43,H1917*0.54*100/(100-'Заказ, cкидки и курсы валют'!$C$43),H1917))))),2)</f>
        <v>921.07</v>
      </c>
    </row>
    <row r="1918" spans="1:10" ht="14.15" customHeight="1" thickBot="1">
      <c r="A1918" s="398" t="s">
        <v>4494</v>
      </c>
      <c r="B1918" s="399" t="s">
        <v>106</v>
      </c>
      <c r="C1918" s="2250">
        <v>1</v>
      </c>
      <c r="D1918" s="1904">
        <v>1500</v>
      </c>
      <c r="E1918" s="1545">
        <f t="shared" si="203"/>
        <v>40.74</v>
      </c>
      <c r="F1918" s="875">
        <f t="shared" si="204"/>
        <v>40.74</v>
      </c>
      <c r="G1918" s="691">
        <f t="shared" si="205"/>
        <v>468.51333333333332</v>
      </c>
      <c r="H1918" s="659">
        <f>ROUND(IF('Заказ, cкидки и курсы валют'!$J$23*E1918/1000*D1918&lt;387,387,'Заказ, cкидки и курсы валют'!$J$23*E1918/1000*D1918)*(1-'Заказ, cкидки и курсы валют'!$I$12),2)</f>
        <v>702.77</v>
      </c>
      <c r="I1918" s="168"/>
      <c r="J1918" s="96">
        <f>ROUND(IF(H1918&lt;'Заказ, cкидки и курсы валют'!$B$39,H1918*0.54*100/(100-'Заказ, cкидки и курсы валют'!$C$39),IF(H1918&lt;'Заказ, cкидки и курсы валют'!$B$40,H1918*0.54*100/(100-'Заказ, cкидки и курсы валют'!$C$40),IF(H1918&lt;'Заказ, cкидки и курсы валют'!$B$41,H1918*0.54*100/(100-'Заказ, cкидки и курсы валют'!$C$41),IF(H1918&lt;'Заказ, cкидки и курсы валют'!$B$42,H1918*0.54*100/(100-'Заказ, cкидки и курсы валют'!$C$42),IF(H1918&lt;'Заказ, cкидки и курсы валют'!$B$43,H1918*0.54*100/(100-'Заказ, cкидки и курсы валют'!$C$43),H1918))))),2)</f>
        <v>758.99</v>
      </c>
    </row>
    <row r="1919" spans="1:10" ht="14.15" customHeight="1" thickBot="1">
      <c r="A1919" s="398" t="s">
        <v>4495</v>
      </c>
      <c r="B1919" s="1586" t="s">
        <v>154</v>
      </c>
      <c r="C1919" s="2250">
        <v>1.08</v>
      </c>
      <c r="D1919" s="1904">
        <v>1000</v>
      </c>
      <c r="E1919" s="1545">
        <f t="shared" si="203"/>
        <v>45.66</v>
      </c>
      <c r="F1919" s="875">
        <f t="shared" si="204"/>
        <v>45.66</v>
      </c>
      <c r="G1919" s="691">
        <f t="shared" si="205"/>
        <v>525.09</v>
      </c>
      <c r="H1919" s="659">
        <f>ROUND(IF('Заказ, cкидки и курсы валют'!$J$23*E1919/1000*D1919&lt;387,387,'Заказ, cкидки и курсы валют'!$J$23*E1919/1000*D1919)*(1-'Заказ, cкидки и курсы валют'!$I$12),2)</f>
        <v>525.09</v>
      </c>
      <c r="I1919" s="168"/>
      <c r="J1919" s="96">
        <f>ROUND(IF(H1919&lt;'Заказ, cкидки и курсы валют'!$B$39,H1919*0.54*100/(100-'Заказ, cкидки и курсы валют'!$C$39),IF(H1919&lt;'Заказ, cкидки и курсы валют'!$B$40,H1919*0.54*100/(100-'Заказ, cкидки и курсы валют'!$C$40),IF(H1919&lt;'Заказ, cкидки и курсы валют'!$B$41,H1919*0.54*100/(100-'Заказ, cкидки и курсы валют'!$C$41),IF(H1919&lt;'Заказ, cкидки и курсы валют'!$B$42,H1919*0.54*100/(100-'Заказ, cкидки и курсы валют'!$C$42),IF(H1919&lt;'Заказ, cкидки и курсы валют'!$B$43,H1919*0.54*100/(100-'Заказ, cкидки и курсы валют'!$C$43),H1919))))),2)</f>
        <v>630.11</v>
      </c>
    </row>
    <row r="1920" spans="1:10" ht="14.15" customHeight="1" thickBot="1">
      <c r="A1920" s="398" t="s">
        <v>4496</v>
      </c>
      <c r="B1920" s="399" t="s">
        <v>108</v>
      </c>
      <c r="C1920" s="2250">
        <v>1.17</v>
      </c>
      <c r="D1920" s="1904">
        <v>1000</v>
      </c>
      <c r="E1920" s="1545">
        <f t="shared" si="203"/>
        <v>50.015999999999998</v>
      </c>
      <c r="F1920" s="875">
        <f t="shared" si="204"/>
        <v>50.02</v>
      </c>
      <c r="G1920" s="691">
        <f t="shared" si="205"/>
        <v>575.17999999999995</v>
      </c>
      <c r="H1920" s="659">
        <f>ROUND(IF('Заказ, cкидки и курсы валют'!$J$23*E1920/1000*D1920&lt;387,387,'Заказ, cкидки и курсы валют'!$J$23*E1920/1000*D1920)*(1-'Заказ, cкидки и курсы валют'!$I$12),2)</f>
        <v>575.17999999999995</v>
      </c>
      <c r="I1920" s="168"/>
      <c r="J1920" s="96">
        <f>ROUND(IF(H1920&lt;'Заказ, cкидки и курсы валют'!$B$39,H1920*0.54*100/(100-'Заказ, cкидки и курсы валют'!$C$39),IF(H1920&lt;'Заказ, cкидки и курсы валют'!$B$40,H1920*0.54*100/(100-'Заказ, cкидки и курсы валют'!$C$40),IF(H1920&lt;'Заказ, cкидки и курсы валют'!$B$41,H1920*0.54*100/(100-'Заказ, cкидки и курсы валют'!$C$41),IF(H1920&lt;'Заказ, cкидки и курсы валют'!$B$42,H1920*0.54*100/(100-'Заказ, cкидки и курсы валют'!$C$42),IF(H1920&lt;'Заказ, cкидки и курсы валют'!$B$43,H1920*0.54*100/(100-'Заказ, cкидки и курсы валют'!$C$43),H1920))))),2)</f>
        <v>621.19000000000005</v>
      </c>
    </row>
    <row r="1921" spans="1:10" ht="14.15" customHeight="1" thickBot="1">
      <c r="A1921" s="398" t="s">
        <v>4497</v>
      </c>
      <c r="B1921" s="399" t="s">
        <v>155</v>
      </c>
      <c r="C1921" s="2250">
        <v>1.36</v>
      </c>
      <c r="D1921" s="1904">
        <v>800</v>
      </c>
      <c r="E1921" s="1545">
        <f t="shared" si="203"/>
        <v>60.863999999999997</v>
      </c>
      <c r="F1921" s="875">
        <f t="shared" si="204"/>
        <v>60.86</v>
      </c>
      <c r="G1921" s="691">
        <f t="shared" si="205"/>
        <v>699.93750000000011</v>
      </c>
      <c r="H1921" s="659">
        <f>ROUND(IF('Заказ, cкидки и курсы валют'!$J$23*E1921/1000*D1921&lt;387,387,'Заказ, cкидки и курсы валют'!$J$23*E1921/1000*D1921)*(1-'Заказ, cкидки и курсы валют'!$I$12),2)</f>
        <v>559.95000000000005</v>
      </c>
      <c r="I1921" s="168"/>
      <c r="J1921" s="96">
        <f>ROUND(IF(H1921&lt;'Заказ, cкидки и курсы валют'!$B$39,H1921*0.54*100/(100-'Заказ, cкидки и курсы валют'!$C$39),IF(H1921&lt;'Заказ, cкидки и курсы валют'!$B$40,H1921*0.54*100/(100-'Заказ, cкидки и курсы валют'!$C$40),IF(H1921&lt;'Заказ, cкидки и курсы валют'!$B$41,H1921*0.54*100/(100-'Заказ, cкидки и курсы валют'!$C$41),IF(H1921&lt;'Заказ, cкидки и курсы валют'!$B$42,H1921*0.54*100/(100-'Заказ, cкидки и курсы валют'!$C$42),IF(H1921&lt;'Заказ, cкидки и курсы валют'!$B$43,H1921*0.54*100/(100-'Заказ, cкидки и курсы валют'!$C$43),H1921))))),2)</f>
        <v>604.75</v>
      </c>
    </row>
    <row r="1922" spans="1:10" ht="14.15" customHeight="1" thickBot="1">
      <c r="A1922" s="398" t="s">
        <v>4498</v>
      </c>
      <c r="B1922" s="399" t="s">
        <v>110</v>
      </c>
      <c r="C1922" s="2250">
        <v>1.58</v>
      </c>
      <c r="D1922" s="1904">
        <v>500</v>
      </c>
      <c r="E1922" s="1545">
        <f t="shared" si="203"/>
        <v>72.024000000000001</v>
      </c>
      <c r="F1922" s="875">
        <f t="shared" si="204"/>
        <v>72.02</v>
      </c>
      <c r="G1922" s="691">
        <f t="shared" si="205"/>
        <v>828.28</v>
      </c>
      <c r="H1922" s="659">
        <f>ROUND(IF('Заказ, cкидки и курсы валют'!$J$23*E1922/1000*D1922&lt;387,387,'Заказ, cкидки и курсы валют'!$J$23*E1922/1000*D1922)*(1-'Заказ, cкидки и курсы валют'!$I$12),2)</f>
        <v>414.14</v>
      </c>
      <c r="I1922" s="168"/>
      <c r="J1922" s="96">
        <f>ROUND(IF(H1922&lt;'Заказ, cкидки и курсы валют'!$B$39,H1922*0.54*100/(100-'Заказ, cкидки и курсы валют'!$C$39),IF(H1922&lt;'Заказ, cкидки и курсы валют'!$B$40,H1922*0.54*100/(100-'Заказ, cкидки и курсы валют'!$C$40),IF(H1922&lt;'Заказ, cкидки и курсы валют'!$B$41,H1922*0.54*100/(100-'Заказ, cкидки и курсы валют'!$C$41),IF(H1922&lt;'Заказ, cкидки и курсы валют'!$B$42,H1922*0.54*100/(100-'Заказ, cкидки и курсы валют'!$C$42),IF(H1922&lt;'Заказ, cкидки и курсы валют'!$B$43,H1922*0.54*100/(100-'Заказ, cкидки и курсы валют'!$C$43),H1922))))),2)</f>
        <v>496.97</v>
      </c>
    </row>
    <row r="1923" spans="1:10" ht="14.15" customHeight="1" thickBot="1">
      <c r="A1923" s="398" t="s">
        <v>4499</v>
      </c>
      <c r="B1923" s="399" t="s">
        <v>156</v>
      </c>
      <c r="C1923" s="2250">
        <v>1.62</v>
      </c>
      <c r="D1923" s="1904">
        <v>500</v>
      </c>
      <c r="E1923" s="1545">
        <f t="shared" si="203"/>
        <v>76.763999999999996</v>
      </c>
      <c r="F1923" s="875">
        <f t="shared" si="204"/>
        <v>76.760000000000005</v>
      </c>
      <c r="G1923" s="691">
        <f t="shared" si="205"/>
        <v>882.78</v>
      </c>
      <c r="H1923" s="659">
        <f>ROUND(IF('Заказ, cкидки и курсы валют'!$J$23*E1923/1000*D1923&lt;387,387,'Заказ, cкидки и курсы валют'!$J$23*E1923/1000*D1923)*(1-'Заказ, cкидки и курсы валют'!$I$12),2)</f>
        <v>441.39</v>
      </c>
      <c r="I1923" s="168"/>
      <c r="J1923" s="96">
        <f>ROUND(IF(H1923&lt;'Заказ, cкидки и курсы валют'!$B$39,H1923*0.54*100/(100-'Заказ, cкидки и курсы валют'!$C$39),IF(H1923&lt;'Заказ, cкидки и курсы валют'!$B$40,H1923*0.54*100/(100-'Заказ, cкидки и курсы валют'!$C$40),IF(H1923&lt;'Заказ, cкидки и курсы валют'!$B$41,H1923*0.54*100/(100-'Заказ, cкидки и курсы валют'!$C$41),IF(H1923&lt;'Заказ, cкидки и курсы валют'!$B$42,H1923*0.54*100/(100-'Заказ, cкидки и курсы валют'!$C$42),IF(H1923&lt;'Заказ, cкидки и курсы валют'!$B$43,H1923*0.54*100/(100-'Заказ, cкидки и курсы валют'!$C$43),H1923))))),2)</f>
        <v>529.66999999999996</v>
      </c>
    </row>
    <row r="1924" spans="1:10" ht="14.15" customHeight="1" thickBot="1">
      <c r="A1924" s="398" t="s">
        <v>4500</v>
      </c>
      <c r="B1924" s="399" t="s">
        <v>144</v>
      </c>
      <c r="C1924" s="2250">
        <v>0.73</v>
      </c>
      <c r="D1924" s="1904">
        <v>3000</v>
      </c>
      <c r="E1924" s="1545">
        <f t="shared" si="203"/>
        <v>40.031999999999996</v>
      </c>
      <c r="F1924" s="875">
        <f t="shared" si="204"/>
        <v>40.03</v>
      </c>
      <c r="G1924" s="691">
        <f t="shared" si="205"/>
        <v>460.36666666666667</v>
      </c>
      <c r="H1924" s="659">
        <f>ROUND(IF('Заказ, cкидки и курсы валют'!$J$23*E1924/1000*D1924&lt;387,387,'Заказ, cкидки и курсы валют'!$J$23*E1924/1000*D1924)*(1-'Заказ, cкидки и курсы валют'!$I$12),2)</f>
        <v>1381.1</v>
      </c>
      <c r="I1924" s="168"/>
      <c r="J1924" s="96">
        <f>ROUND(IF(H1924&lt;'Заказ, cкидки и курсы валют'!$B$39,H1924*0.54*100/(100-'Заказ, cкидки и курсы валют'!$C$39),IF(H1924&lt;'Заказ, cкидки и курсы валют'!$B$40,H1924*0.54*100/(100-'Заказ, cкидки и курсы валют'!$C$40),IF(H1924&lt;'Заказ, cкидки и курсы валют'!$B$41,H1924*0.54*100/(100-'Заказ, cкидки и курсы валют'!$C$41),IF(H1924&lt;'Заказ, cкидки и курсы валют'!$B$42,H1924*0.54*100/(100-'Заказ, cкидки и курсы валют'!$C$42),IF(H1924&lt;'Заказ, cкидки и курсы валют'!$B$43,H1924*0.54*100/(100-'Заказ, cкидки и курсы валют'!$C$43),H1924))))),2)</f>
        <v>1381.1</v>
      </c>
    </row>
    <row r="1925" spans="1:10" ht="14.15" customHeight="1" thickBot="1">
      <c r="A1925" s="398" t="s">
        <v>4501</v>
      </c>
      <c r="B1925" s="399" t="s">
        <v>145</v>
      </c>
      <c r="C1925" s="2250">
        <v>0.9</v>
      </c>
      <c r="D1925" s="1904">
        <v>2500</v>
      </c>
      <c r="E1925" s="1545">
        <f t="shared" si="203"/>
        <v>38.508000000000003</v>
      </c>
      <c r="F1925" s="875">
        <f t="shared" si="204"/>
        <v>38.51</v>
      </c>
      <c r="G1925" s="691">
        <f t="shared" si="205"/>
        <v>442.84399999999994</v>
      </c>
      <c r="H1925" s="659">
        <f>ROUND(IF('Заказ, cкидки и курсы валют'!$J$23*E1925/1000*D1925&lt;387,387,'Заказ, cкидки и курсы валют'!$J$23*E1925/1000*D1925)*(1-'Заказ, cкидки и курсы валют'!$I$12),2)</f>
        <v>1107.1099999999999</v>
      </c>
      <c r="I1925" s="168"/>
      <c r="J1925" s="96">
        <f>ROUND(IF(H1925&lt;'Заказ, cкидки и курсы валют'!$B$39,H1925*0.54*100/(100-'Заказ, cкидки и курсы валют'!$C$39),IF(H1925&lt;'Заказ, cкидки и курсы валют'!$B$40,H1925*0.54*100/(100-'Заказ, cкидки и курсы валют'!$C$40),IF(H1925&lt;'Заказ, cкидки и курсы валют'!$B$41,H1925*0.54*100/(100-'Заказ, cкидки и курсы валют'!$C$41),IF(H1925&lt;'Заказ, cкидки и курсы валют'!$B$42,H1925*0.54*100/(100-'Заказ, cкидки и курсы валют'!$C$42),IF(H1925&lt;'Заказ, cкидки и курсы валют'!$B$43,H1925*0.54*100/(100-'Заказ, cкидки и курсы валют'!$C$43),H1925))))),2)</f>
        <v>1107.1099999999999</v>
      </c>
    </row>
    <row r="1926" spans="1:10" ht="14.15" customHeight="1" thickBot="1">
      <c r="A1926" s="398" t="s">
        <v>4502</v>
      </c>
      <c r="B1926" s="399" t="s">
        <v>146</v>
      </c>
      <c r="C1926" s="2287">
        <v>1.03</v>
      </c>
      <c r="D1926" s="1904">
        <v>2000</v>
      </c>
      <c r="E1926" s="1545">
        <f t="shared" si="203"/>
        <v>44.975999999999992</v>
      </c>
      <c r="F1926" s="875">
        <f t="shared" si="204"/>
        <v>44.98</v>
      </c>
      <c r="G1926" s="691">
        <f t="shared" si="205"/>
        <v>517.22500000000002</v>
      </c>
      <c r="H1926" s="659">
        <f>ROUND(IF('Заказ, cкидки и курсы валют'!$J$23*E1926/1000*D1926&lt;387,387,'Заказ, cкидки и курсы валют'!$J$23*E1926/1000*D1926)*(1-'Заказ, cкидки и курсы валют'!$I$12),2)</f>
        <v>1034.45</v>
      </c>
      <c r="I1926" s="168"/>
      <c r="J1926" s="96">
        <f>ROUND(IF(H1926&lt;'Заказ, cкидки и курсы валют'!$B$39,H1926*0.54*100/(100-'Заказ, cкидки и курсы валют'!$C$39),IF(H1926&lt;'Заказ, cкидки и курсы валют'!$B$40,H1926*0.54*100/(100-'Заказ, cкидки и курсы валют'!$C$40),IF(H1926&lt;'Заказ, cкидки и курсы валют'!$B$41,H1926*0.54*100/(100-'Заказ, cкидки и курсы валют'!$C$41),IF(H1926&lt;'Заказ, cкидки и курсы валют'!$B$42,H1926*0.54*100/(100-'Заказ, cкидки и курсы валют'!$C$42),IF(H1926&lt;'Заказ, cкидки и курсы валют'!$B$43,H1926*0.54*100/(100-'Заказ, cкидки и курсы валют'!$C$43),H1926))))),2)</f>
        <v>1034.45</v>
      </c>
    </row>
    <row r="1927" spans="1:10" ht="14.15" customHeight="1" thickBot="1">
      <c r="A1927" s="398" t="s">
        <v>4503</v>
      </c>
      <c r="B1927" s="399" t="s">
        <v>147</v>
      </c>
      <c r="C1927" s="2287">
        <v>1.18</v>
      </c>
      <c r="D1927" s="1904">
        <v>1500</v>
      </c>
      <c r="E1927" s="1545">
        <f t="shared" si="203"/>
        <v>49.271999999999998</v>
      </c>
      <c r="F1927" s="875">
        <f t="shared" si="204"/>
        <v>49.27</v>
      </c>
      <c r="G1927" s="691">
        <f t="shared" si="205"/>
        <v>566.62666666666678</v>
      </c>
      <c r="H1927" s="659">
        <f>ROUND(IF('Заказ, cкидки и курсы валют'!$J$23*E1927/1000*D1927&lt;387,387,'Заказ, cкидки и курсы валют'!$J$23*E1927/1000*D1927)*(1-'Заказ, cкидки и курсы валют'!$I$12),2)</f>
        <v>849.94</v>
      </c>
      <c r="I1927" s="168"/>
      <c r="J1927" s="96">
        <f>ROUND(IF(H1927&lt;'Заказ, cкидки и курсы валют'!$B$39,H1927*0.54*100/(100-'Заказ, cкидки и курсы валют'!$C$39),IF(H1927&lt;'Заказ, cкидки и курсы валют'!$B$40,H1927*0.54*100/(100-'Заказ, cкидки и курсы валют'!$C$40),IF(H1927&lt;'Заказ, cкидки и курсы валют'!$B$41,H1927*0.54*100/(100-'Заказ, cкидки и курсы валют'!$C$41),IF(H1927&lt;'Заказ, cкидки и курсы валют'!$B$42,H1927*0.54*100/(100-'Заказ, cкидки и курсы валют'!$C$42),IF(H1927&lt;'Заказ, cкидки и курсы валют'!$B$43,H1927*0.54*100/(100-'Заказ, cкидки и курсы валют'!$C$43),H1927))))),2)</f>
        <v>917.94</v>
      </c>
    </row>
    <row r="1928" spans="1:10" ht="14.15" customHeight="1" thickBot="1">
      <c r="A1928" s="398" t="s">
        <v>4504</v>
      </c>
      <c r="B1928" s="399" t="s">
        <v>148</v>
      </c>
      <c r="C1928" s="2287">
        <v>1.41</v>
      </c>
      <c r="D1928" s="1904">
        <v>1000</v>
      </c>
      <c r="E1928" s="1545">
        <f t="shared" si="203"/>
        <v>57.191999999999993</v>
      </c>
      <c r="F1928" s="875">
        <f t="shared" si="204"/>
        <v>57.19</v>
      </c>
      <c r="G1928" s="691">
        <f t="shared" si="205"/>
        <v>657.71</v>
      </c>
      <c r="H1928" s="659">
        <f>ROUND(IF('Заказ, cкидки и курсы валют'!$J$23*E1928/1000*D1928&lt;387,387,'Заказ, cкидки и курсы валют'!$J$23*E1928/1000*D1928)*(1-'Заказ, cкидки и курсы валют'!$I$12),2)</f>
        <v>657.71</v>
      </c>
      <c r="I1928" s="168"/>
      <c r="J1928" s="96">
        <f>ROUND(IF(H1928&lt;'Заказ, cкидки и курсы валют'!$B$39,H1928*0.54*100/(100-'Заказ, cкидки и курсы валют'!$C$39),IF(H1928&lt;'Заказ, cкидки и курсы валют'!$B$40,H1928*0.54*100/(100-'Заказ, cкидки и курсы валют'!$C$40),IF(H1928&lt;'Заказ, cкидки и курсы валют'!$B$41,H1928*0.54*100/(100-'Заказ, cкидки и курсы валют'!$C$41),IF(H1928&lt;'Заказ, cкидки и курсы валют'!$B$42,H1928*0.54*100/(100-'Заказ, cкидки и курсы валют'!$C$42),IF(H1928&lt;'Заказ, cкидки и курсы валют'!$B$43,H1928*0.54*100/(100-'Заказ, cкидки и курсы валют'!$C$43),H1928))))),2)</f>
        <v>710.33</v>
      </c>
    </row>
    <row r="1929" spans="1:10" ht="14.15" customHeight="1" thickBot="1">
      <c r="A1929" s="398" t="s">
        <v>4505</v>
      </c>
      <c r="B1929" s="399" t="s">
        <v>149</v>
      </c>
      <c r="C1929" s="2287">
        <v>1.58</v>
      </c>
      <c r="D1929" s="1904">
        <v>800</v>
      </c>
      <c r="E1929" s="1545">
        <f t="shared" si="203"/>
        <v>67.44</v>
      </c>
      <c r="F1929" s="875">
        <f t="shared" si="204"/>
        <v>67.44</v>
      </c>
      <c r="G1929" s="691">
        <f t="shared" si="205"/>
        <v>775.5625</v>
      </c>
      <c r="H1929" s="659">
        <f>ROUND(IF('Заказ, cкидки и курсы валют'!$J$23*E1929/1000*D1929&lt;387,387,'Заказ, cкидки и курсы валют'!$J$23*E1929/1000*D1929)*(1-'Заказ, cкидки и курсы валют'!$I$12),2)</f>
        <v>620.45000000000005</v>
      </c>
      <c r="I1929" s="168"/>
      <c r="J1929" s="96">
        <f>ROUND(IF(H1929&lt;'Заказ, cкидки и курсы валют'!$B$39,H1929*0.54*100/(100-'Заказ, cкидки и курсы валют'!$C$39),IF(H1929&lt;'Заказ, cкидки и курсы валют'!$B$40,H1929*0.54*100/(100-'Заказ, cкидки и курсы валют'!$C$40),IF(H1929&lt;'Заказ, cкидки и курсы валют'!$B$41,H1929*0.54*100/(100-'Заказ, cкидки и курсы валют'!$C$41),IF(H1929&lt;'Заказ, cкидки и курсы валют'!$B$42,H1929*0.54*100/(100-'Заказ, cкидки и курсы валют'!$C$42),IF(H1929&lt;'Заказ, cкидки и курсы валют'!$B$43,H1929*0.54*100/(100-'Заказ, cкидки и курсы валют'!$C$43),H1929))))),2)</f>
        <v>670.09</v>
      </c>
    </row>
    <row r="1930" spans="1:10" ht="14.15" customHeight="1" thickBot="1">
      <c r="A1930" s="398" t="s">
        <v>4506</v>
      </c>
      <c r="B1930" s="399" t="s">
        <v>150</v>
      </c>
      <c r="C1930" s="2250">
        <v>1.79</v>
      </c>
      <c r="D1930" s="1904">
        <v>700</v>
      </c>
      <c r="E1930" s="1545">
        <f t="shared" si="203"/>
        <v>71.843999999999994</v>
      </c>
      <c r="F1930" s="875">
        <f t="shared" si="204"/>
        <v>71.84</v>
      </c>
      <c r="G1930" s="691">
        <f t="shared" si="205"/>
        <v>826.2</v>
      </c>
      <c r="H1930" s="659">
        <f>ROUND(IF('Заказ, cкидки и курсы валют'!$J$23*E1930/1000*D1930&lt;387,387,'Заказ, cкидки и курсы валют'!$J$23*E1930/1000*D1930)*(1-'Заказ, cкидки и курсы валют'!$I$12),2)</f>
        <v>578.34</v>
      </c>
      <c r="I1930" s="168"/>
      <c r="J1930" s="96">
        <f>ROUND(IF(H1930&lt;'Заказ, cкидки и курсы валют'!$B$39,H1930*0.54*100/(100-'Заказ, cкидки и курсы валют'!$C$39),IF(H1930&lt;'Заказ, cкидки и курсы валют'!$B$40,H1930*0.54*100/(100-'Заказ, cкидки и курсы валют'!$C$40),IF(H1930&lt;'Заказ, cкидки и курсы валют'!$B$41,H1930*0.54*100/(100-'Заказ, cкидки и курсы валют'!$C$41),IF(H1930&lt;'Заказ, cкидки и курсы валют'!$B$42,H1930*0.54*100/(100-'Заказ, cкидки и курсы валют'!$C$42),IF(H1930&lt;'Заказ, cкидки и курсы валют'!$B$43,H1930*0.54*100/(100-'Заказ, cкидки и курсы валют'!$C$43),H1930))))),2)</f>
        <v>624.61</v>
      </c>
    </row>
    <row r="1931" spans="1:10" ht="14.15" customHeight="1" thickBot="1">
      <c r="A1931" s="398" t="s">
        <v>4507</v>
      </c>
      <c r="B1931" s="399" t="s">
        <v>78</v>
      </c>
      <c r="C1931" s="2250">
        <v>1.9</v>
      </c>
      <c r="D1931" s="1904">
        <v>500</v>
      </c>
      <c r="E1931" s="1545">
        <f t="shared" si="203"/>
        <v>74.555999999999997</v>
      </c>
      <c r="F1931" s="875">
        <f t="shared" si="204"/>
        <v>74.56</v>
      </c>
      <c r="G1931" s="691">
        <f t="shared" si="205"/>
        <v>857.4</v>
      </c>
      <c r="H1931" s="659">
        <f>ROUND(IF('Заказ, cкидки и курсы валют'!$J$23*E1931/1000*D1931&lt;387,387,'Заказ, cкидки и курсы валют'!$J$23*E1931/1000*D1931)*(1-'Заказ, cкидки и курсы валют'!$I$12),2)</f>
        <v>428.7</v>
      </c>
      <c r="I1931" s="168"/>
      <c r="J1931" s="96">
        <f>ROUND(IF(H1931&lt;'Заказ, cкидки и курсы валют'!$B$39,H1931*0.54*100/(100-'Заказ, cкидки и курсы валют'!$C$39),IF(H1931&lt;'Заказ, cкидки и курсы валют'!$B$40,H1931*0.54*100/(100-'Заказ, cкидки и курсы валют'!$C$40),IF(H1931&lt;'Заказ, cкидки и курсы валют'!$B$41,H1931*0.54*100/(100-'Заказ, cкидки и курсы валют'!$C$41),IF(H1931&lt;'Заказ, cкидки и курсы валют'!$B$42,H1931*0.54*100/(100-'Заказ, cкидки и курсы валют'!$C$42),IF(H1931&lt;'Заказ, cкидки и курсы валют'!$B$43,H1931*0.54*100/(100-'Заказ, cкидки и курсы валют'!$C$43),H1931))))),2)</f>
        <v>514.44000000000005</v>
      </c>
    </row>
    <row r="1932" spans="1:10" ht="14.15" customHeight="1" thickBot="1">
      <c r="A1932" s="398" t="s">
        <v>4508</v>
      </c>
      <c r="B1932" s="399" t="s">
        <v>151</v>
      </c>
      <c r="C1932" s="2250">
        <v>2.21</v>
      </c>
      <c r="D1932" s="1904">
        <v>500</v>
      </c>
      <c r="E1932" s="1545">
        <f t="shared" si="203"/>
        <v>87.744</v>
      </c>
      <c r="F1932" s="875">
        <f t="shared" si="204"/>
        <v>87.74</v>
      </c>
      <c r="G1932" s="691">
        <f t="shared" si="205"/>
        <v>1009.0599999999998</v>
      </c>
      <c r="H1932" s="659">
        <f>ROUND(IF('Заказ, cкидки и курсы валют'!$J$23*E1932/1000*D1932&lt;387,387,'Заказ, cкидки и курсы валют'!$J$23*E1932/1000*D1932)*(1-'Заказ, cкидки и курсы валют'!$I$12),2)</f>
        <v>504.53</v>
      </c>
      <c r="I1932" s="168"/>
      <c r="J1932" s="96">
        <f>ROUND(IF(H1932&lt;'Заказ, cкидки и курсы валют'!$B$39,H1932*0.54*100/(100-'Заказ, cкидки и курсы валют'!$C$39),IF(H1932&lt;'Заказ, cкидки и курсы валют'!$B$40,H1932*0.54*100/(100-'Заказ, cкидки и курсы валют'!$C$40),IF(H1932&lt;'Заказ, cкидки и курсы валют'!$B$41,H1932*0.54*100/(100-'Заказ, cкидки и курсы валют'!$C$41),IF(H1932&lt;'Заказ, cкидки и курсы валют'!$B$42,H1932*0.54*100/(100-'Заказ, cкидки и курсы валют'!$C$42),IF(H1932&lt;'Заказ, cкидки и курсы валют'!$B$43,H1932*0.54*100/(100-'Заказ, cкидки и курсы валют'!$C$43),H1932))))),2)</f>
        <v>605.44000000000005</v>
      </c>
    </row>
    <row r="1933" spans="1:10" ht="14.15" customHeight="1" thickBot="1">
      <c r="A1933" s="398" t="s">
        <v>4509</v>
      </c>
      <c r="B1933" s="399" t="s">
        <v>157</v>
      </c>
      <c r="C1933" s="2250">
        <v>2.6</v>
      </c>
      <c r="D1933" s="1904">
        <v>300</v>
      </c>
      <c r="E1933" s="1545">
        <f t="shared" si="203"/>
        <v>103.41600000000001</v>
      </c>
      <c r="F1933" s="875">
        <f t="shared" si="204"/>
        <v>103.42</v>
      </c>
      <c r="G1933" s="691">
        <f t="shared" si="205"/>
        <v>1290</v>
      </c>
      <c r="H1933" s="659">
        <f>ROUND(IF('Заказ, cкидки и курсы валют'!$J$23*E1933/1000*D1933&lt;387,387,'Заказ, cкидки и курсы валют'!$J$23*E1933/1000*D1933)*(1-'Заказ, cкидки и курсы валют'!$I$12),2)</f>
        <v>387</v>
      </c>
      <c r="I1933" s="168"/>
      <c r="J1933" s="96">
        <f>ROUND(IF(H1933&lt;'Заказ, cкидки и курсы валют'!$B$39,H1933*0.54*100/(100-'Заказ, cкидки и курсы валют'!$C$39),IF(H1933&lt;'Заказ, cкидки и курсы валют'!$B$40,H1933*0.54*100/(100-'Заказ, cкидки и курсы валют'!$C$40),IF(H1933&lt;'Заказ, cкидки и курсы валют'!$B$41,H1933*0.54*100/(100-'Заказ, cкидки и курсы валют'!$C$41),IF(H1933&lt;'Заказ, cкидки и курсы валют'!$B$42,H1933*0.54*100/(100-'Заказ, cкидки и курсы валют'!$C$42),IF(H1933&lt;'Заказ, cкидки и курсы валют'!$B$43,H1933*0.54*100/(100-'Заказ, cкидки и курсы валют'!$C$43),H1933))))),2)</f>
        <v>464.4</v>
      </c>
    </row>
    <row r="1934" spans="1:10" ht="14.15" customHeight="1" thickBot="1">
      <c r="A1934" s="398" t="s">
        <v>4510</v>
      </c>
      <c r="B1934" s="399" t="s">
        <v>158</v>
      </c>
      <c r="C1934" s="2250">
        <v>2.95</v>
      </c>
      <c r="D1934" s="1904">
        <v>250</v>
      </c>
      <c r="E1934" s="1545">
        <f t="shared" si="203"/>
        <v>118.512</v>
      </c>
      <c r="F1934" s="875">
        <f t="shared" si="204"/>
        <v>118.51</v>
      </c>
      <c r="G1934" s="691">
        <f t="shared" si="205"/>
        <v>1548</v>
      </c>
      <c r="H1934" s="659">
        <f>ROUND(IF('Заказ, cкидки и курсы валют'!$J$23*E1934/1000*D1934&lt;387,387,'Заказ, cкидки и курсы валют'!$J$23*E1934/1000*D1934)*(1-'Заказ, cкидки и курсы валют'!$I$12),2)</f>
        <v>387</v>
      </c>
      <c r="I1934" s="168"/>
      <c r="J1934" s="96">
        <f>ROUND(IF(H1934&lt;'Заказ, cкидки и курсы валют'!$B$39,H1934*0.54*100/(100-'Заказ, cкидки и курсы валют'!$C$39),IF(H1934&lt;'Заказ, cкидки и курсы валют'!$B$40,H1934*0.54*100/(100-'Заказ, cкидки и курсы валют'!$C$40),IF(H1934&lt;'Заказ, cкидки и курсы валют'!$B$41,H1934*0.54*100/(100-'Заказ, cкидки и курсы валют'!$C$41),IF(H1934&lt;'Заказ, cкидки и курсы валют'!$B$42,H1934*0.54*100/(100-'Заказ, cкидки и курсы валют'!$C$42),IF(H1934&lt;'Заказ, cкидки и курсы валют'!$B$43,H1934*0.54*100/(100-'Заказ, cкидки и курсы валют'!$C$43),H1934))))),2)</f>
        <v>464.4</v>
      </c>
    </row>
    <row r="1935" spans="1:10" ht="14.15" customHeight="1" thickBot="1">
      <c r="A1935" s="398" t="s">
        <v>4511</v>
      </c>
      <c r="B1935" s="399" t="s">
        <v>79</v>
      </c>
      <c r="C1935" s="2250">
        <v>1.21</v>
      </c>
      <c r="D1935" s="1904">
        <v>2000</v>
      </c>
      <c r="E1935" s="1545">
        <f t="shared" si="203"/>
        <v>54.611999999999995</v>
      </c>
      <c r="F1935" s="875">
        <f t="shared" si="204"/>
        <v>54.61</v>
      </c>
      <c r="G1935" s="691">
        <f t="shared" si="205"/>
        <v>628.04</v>
      </c>
      <c r="H1935" s="659">
        <f>ROUND(IF('Заказ, cкидки и курсы валют'!$J$23*E1935/1000*D1935&lt;387,387,'Заказ, cкидки и курсы валют'!$J$23*E1935/1000*D1935)*(1-'Заказ, cкидки и курсы валют'!$I$12),2)</f>
        <v>1256.08</v>
      </c>
      <c r="I1935" s="168"/>
      <c r="J1935" s="96">
        <f>ROUND(IF(H1935&lt;'Заказ, cкидки и курсы валют'!$B$39,H1935*0.54*100/(100-'Заказ, cкидки и курсы валют'!$C$39),IF(H1935&lt;'Заказ, cкидки и курсы валют'!$B$40,H1935*0.54*100/(100-'Заказ, cкидки и курсы валют'!$C$40),IF(H1935&lt;'Заказ, cкидки и курсы валют'!$B$41,H1935*0.54*100/(100-'Заказ, cкидки и курсы валют'!$C$41),IF(H1935&lt;'Заказ, cкидки и курсы валют'!$B$42,H1935*0.54*100/(100-'Заказ, cкидки и курсы валют'!$C$42),IF(H1935&lt;'Заказ, cкидки и курсы валют'!$B$43,H1935*0.54*100/(100-'Заказ, cкидки и курсы валют'!$C$43),H1935))))),2)</f>
        <v>1256.08</v>
      </c>
    </row>
    <row r="1936" spans="1:10" ht="14.15" customHeight="1" thickBot="1">
      <c r="A1936" s="398" t="s">
        <v>4512</v>
      </c>
      <c r="B1936" s="399" t="s">
        <v>159</v>
      </c>
      <c r="C1936" s="2250">
        <v>1.34</v>
      </c>
      <c r="D1936" s="1904">
        <v>1000</v>
      </c>
      <c r="E1936" s="1545">
        <f t="shared" si="203"/>
        <v>58.835999999999999</v>
      </c>
      <c r="F1936" s="875">
        <f t="shared" si="204"/>
        <v>58.84</v>
      </c>
      <c r="G1936" s="691">
        <f t="shared" si="205"/>
        <v>676.61</v>
      </c>
      <c r="H1936" s="659">
        <f>ROUND(IF('Заказ, cкидки и курсы валют'!$J$23*E1936/1000*D1936&lt;387,387,'Заказ, cкидки и курсы валют'!$J$23*E1936/1000*D1936)*(1-'Заказ, cкидки и курсы валют'!$I$12),2)</f>
        <v>676.61</v>
      </c>
      <c r="I1936" s="168"/>
      <c r="J1936" s="96">
        <f>ROUND(IF(H1936&lt;'Заказ, cкидки и курсы валют'!$B$39,H1936*0.54*100/(100-'Заказ, cкидки и курсы валют'!$C$39),IF(H1936&lt;'Заказ, cкидки и курсы валют'!$B$40,H1936*0.54*100/(100-'Заказ, cкидки и курсы валют'!$C$40),IF(H1936&lt;'Заказ, cкидки и курсы валют'!$B$41,H1936*0.54*100/(100-'Заказ, cкидки и курсы валют'!$C$41),IF(H1936&lt;'Заказ, cкидки и курсы валют'!$B$42,H1936*0.54*100/(100-'Заказ, cкидки и курсы валют'!$C$42),IF(H1936&lt;'Заказ, cкидки и курсы валют'!$B$43,H1936*0.54*100/(100-'Заказ, cкидки и курсы валют'!$C$43),H1936))))),2)</f>
        <v>730.74</v>
      </c>
    </row>
    <row r="1937" spans="1:10" ht="14.15" customHeight="1" thickBot="1">
      <c r="A1937" s="398" t="s">
        <v>4513</v>
      </c>
      <c r="B1937" s="399" t="s">
        <v>160</v>
      </c>
      <c r="C1937" s="2250">
        <v>1.56</v>
      </c>
      <c r="D1937" s="1904">
        <v>1000</v>
      </c>
      <c r="E1937" s="1545">
        <f t="shared" si="203"/>
        <v>64.787999999999997</v>
      </c>
      <c r="F1937" s="875">
        <f t="shared" si="204"/>
        <v>64.790000000000006</v>
      </c>
      <c r="G1937" s="691">
        <f t="shared" si="205"/>
        <v>745.06</v>
      </c>
      <c r="H1937" s="659">
        <f>ROUND(IF('Заказ, cкидки и курсы валют'!$J$23*E1937/1000*D1937&lt;387,387,'Заказ, cкидки и курсы валют'!$J$23*E1937/1000*D1937)*(1-'Заказ, cкидки и курсы валют'!$I$12),2)</f>
        <v>745.06</v>
      </c>
      <c r="I1937" s="168"/>
      <c r="J1937" s="96">
        <f>ROUND(IF(H1937&lt;'Заказ, cкидки и курсы валют'!$B$39,H1937*0.54*100/(100-'Заказ, cкидки и курсы валют'!$C$39),IF(H1937&lt;'Заказ, cкидки и курсы валют'!$B$40,H1937*0.54*100/(100-'Заказ, cкидки и курсы валют'!$C$40),IF(H1937&lt;'Заказ, cкидки и курсы валют'!$B$41,H1937*0.54*100/(100-'Заказ, cкидки и курсы валют'!$C$41),IF(H1937&lt;'Заказ, cкидки и курсы валют'!$B$42,H1937*0.54*100/(100-'Заказ, cкидки и курсы валют'!$C$42),IF(H1937&lt;'Заказ, cкидки и курсы валют'!$B$43,H1937*0.54*100/(100-'Заказ, cкидки и курсы валют'!$C$43),H1937))))),2)</f>
        <v>804.66</v>
      </c>
    </row>
    <row r="1938" spans="1:10" ht="14.15" customHeight="1" thickBot="1">
      <c r="A1938" s="398" t="s">
        <v>4514</v>
      </c>
      <c r="B1938" s="399" t="s">
        <v>161</v>
      </c>
      <c r="C1938" s="2250">
        <v>1.67</v>
      </c>
      <c r="D1938" s="1904">
        <v>700</v>
      </c>
      <c r="E1938" s="1545">
        <f t="shared" si="203"/>
        <v>67.259999999999991</v>
      </c>
      <c r="F1938" s="875">
        <f t="shared" si="204"/>
        <v>67.260000000000005</v>
      </c>
      <c r="G1938" s="691">
        <f t="shared" si="205"/>
        <v>773.48571428571438</v>
      </c>
      <c r="H1938" s="659">
        <f>ROUND(IF('Заказ, cкидки и курсы валют'!$J$23*E1938/1000*D1938&lt;387,387,'Заказ, cкидки и курсы валют'!$J$23*E1938/1000*D1938)*(1-'Заказ, cкидки и курсы валют'!$I$12),2)</f>
        <v>541.44000000000005</v>
      </c>
      <c r="I1938" s="168"/>
      <c r="J1938" s="96">
        <f>ROUND(IF(H1938&lt;'Заказ, cкидки и курсы валют'!$B$39,H1938*0.54*100/(100-'Заказ, cкидки и курсы валют'!$C$39),IF(H1938&lt;'Заказ, cкидки и курсы валют'!$B$40,H1938*0.54*100/(100-'Заказ, cкидки и курсы валют'!$C$40),IF(H1938&lt;'Заказ, cкидки и курсы валют'!$B$41,H1938*0.54*100/(100-'Заказ, cкидки и курсы валют'!$C$41),IF(H1938&lt;'Заказ, cкидки и курсы валют'!$B$42,H1938*0.54*100/(100-'Заказ, cкидки и курсы валют'!$C$42),IF(H1938&lt;'Заказ, cкидки и курсы валют'!$B$43,H1938*0.54*100/(100-'Заказ, cкидки и курсы валют'!$C$43),H1938))))),2)</f>
        <v>649.73</v>
      </c>
    </row>
    <row r="1939" spans="1:10" ht="14.15" customHeight="1" thickBot="1">
      <c r="A1939" s="804" t="s">
        <v>4515</v>
      </c>
      <c r="B1939" s="399" t="s">
        <v>80</v>
      </c>
      <c r="C1939" s="2250">
        <v>1.9</v>
      </c>
      <c r="D1939" s="1904">
        <v>500</v>
      </c>
      <c r="E1939" s="1545">
        <f t="shared" si="203"/>
        <v>82.164000000000001</v>
      </c>
      <c r="F1939" s="875">
        <f t="shared" si="204"/>
        <v>82.16</v>
      </c>
      <c r="G1939" s="691">
        <f t="shared" si="205"/>
        <v>944.88</v>
      </c>
      <c r="H1939" s="659">
        <f>ROUND(IF('Заказ, cкидки и курсы валют'!$J$23*E1939/1000*D1939&lt;387,387,'Заказ, cкидки и курсы валют'!$J$23*E1939/1000*D1939)*(1-'Заказ, cкидки и курсы валют'!$I$12),2)</f>
        <v>472.44</v>
      </c>
      <c r="I1939" s="168"/>
      <c r="J1939" s="96">
        <f>ROUND(IF(H1939&lt;'Заказ, cкидки и курсы валют'!$B$39,H1939*0.54*100/(100-'Заказ, cкидки и курсы валют'!$C$39),IF(H1939&lt;'Заказ, cкидки и курсы валют'!$B$40,H1939*0.54*100/(100-'Заказ, cкидки и курсы валют'!$C$40),IF(H1939&lt;'Заказ, cкидки и курсы валют'!$B$41,H1939*0.54*100/(100-'Заказ, cкидки и курсы валют'!$C$41),IF(H1939&lt;'Заказ, cкидки и курсы валют'!$B$42,H1939*0.54*100/(100-'Заказ, cкидки и курсы валют'!$C$42),IF(H1939&lt;'Заказ, cкидки и курсы валют'!$B$43,H1939*0.54*100/(100-'Заказ, cкидки и курсы валют'!$C$43),H1939))))),2)</f>
        <v>566.92999999999995</v>
      </c>
    </row>
    <row r="1940" spans="1:10" ht="14.15" customHeight="1" thickBot="1">
      <c r="A1940" s="804" t="s">
        <v>4516</v>
      </c>
      <c r="B1940" s="399" t="s">
        <v>162</v>
      </c>
      <c r="C1940" s="2250">
        <v>2.4</v>
      </c>
      <c r="D1940" s="1904">
        <v>500</v>
      </c>
      <c r="E1940" s="1545">
        <f t="shared" si="203"/>
        <v>92.46</v>
      </c>
      <c r="F1940" s="875">
        <f t="shared" si="204"/>
        <v>92.46</v>
      </c>
      <c r="G1940" s="691">
        <f t="shared" si="205"/>
        <v>1063.3</v>
      </c>
      <c r="H1940" s="659">
        <f>ROUND(IF('Заказ, cкидки и курсы валют'!$J$23*E1940/1000*D1940&lt;387,387,'Заказ, cкидки и курсы валют'!$J$23*E1940/1000*D1940)*(1-'Заказ, cкидки и курсы валют'!$I$12),2)</f>
        <v>531.65</v>
      </c>
      <c r="I1940" s="168"/>
      <c r="J1940" s="96">
        <f>ROUND(IF(H1940&lt;'Заказ, cкидки и курсы валют'!$B$39,H1940*0.54*100/(100-'Заказ, cкидки и курсы валют'!$C$39),IF(H1940&lt;'Заказ, cкидки и курсы валют'!$B$40,H1940*0.54*100/(100-'Заказ, cкидки и курсы валют'!$C$40),IF(H1940&lt;'Заказ, cкидки и курсы валют'!$B$41,H1940*0.54*100/(100-'Заказ, cкидки и курсы валют'!$C$41),IF(H1940&lt;'Заказ, cкидки и курсы валют'!$B$42,H1940*0.54*100/(100-'Заказ, cкидки и курсы валют'!$C$42),IF(H1940&lt;'Заказ, cкидки и курсы валют'!$B$43,H1940*0.54*100/(100-'Заказ, cкидки и курсы валют'!$C$43),H1940))))),2)</f>
        <v>637.98</v>
      </c>
    </row>
    <row r="1941" spans="1:10" ht="14.15" customHeight="1" thickBot="1">
      <c r="A1941" s="804" t="s">
        <v>4517</v>
      </c>
      <c r="B1941" s="399" t="s">
        <v>81</v>
      </c>
      <c r="C1941" s="2250">
        <v>2.83</v>
      </c>
      <c r="D1941" s="1904">
        <v>500</v>
      </c>
      <c r="E1941" s="1545">
        <f t="shared" si="203"/>
        <v>103.836</v>
      </c>
      <c r="F1941" s="875">
        <f t="shared" si="204"/>
        <v>103.84</v>
      </c>
      <c r="G1941" s="691">
        <f t="shared" si="205"/>
        <v>1194.1199999999999</v>
      </c>
      <c r="H1941" s="659">
        <f>ROUND(IF('Заказ, cкидки и курсы валют'!$J$23*E1941/1000*D1941&lt;387,387,'Заказ, cкидки и курсы валют'!$J$23*E1941/1000*D1941)*(1-'Заказ, cкидки и курсы валют'!$I$12),2)</f>
        <v>597.05999999999995</v>
      </c>
      <c r="I1941" s="168"/>
      <c r="J1941" s="96">
        <f>ROUND(IF(H1941&lt;'Заказ, cкидки и курсы валют'!$B$39,H1941*0.54*100/(100-'Заказ, cкидки и курсы валют'!$C$39),IF(H1941&lt;'Заказ, cкидки и курсы валют'!$B$40,H1941*0.54*100/(100-'Заказ, cкидки и курсы валют'!$C$40),IF(H1941&lt;'Заказ, cкидки и курсы валют'!$B$41,H1941*0.54*100/(100-'Заказ, cкидки и курсы валют'!$C$41),IF(H1941&lt;'Заказ, cкидки и курсы валют'!$B$42,H1941*0.54*100/(100-'Заказ, cкидки и курсы валют'!$C$42),IF(H1941&lt;'Заказ, cкидки и курсы валют'!$B$43,H1941*0.54*100/(100-'Заказ, cкидки и курсы валют'!$C$43),H1941))))),2)</f>
        <v>644.82000000000005</v>
      </c>
    </row>
    <row r="1942" spans="1:10" ht="14.15" customHeight="1" thickBot="1">
      <c r="A1942" s="804" t="s">
        <v>4518</v>
      </c>
      <c r="B1942" s="399" t="s">
        <v>163</v>
      </c>
      <c r="C1942" s="2250">
        <v>2.94</v>
      </c>
      <c r="D1942" s="1904">
        <v>400</v>
      </c>
      <c r="E1942" s="1545">
        <f t="shared" si="203"/>
        <v>112.28399999999999</v>
      </c>
      <c r="F1942" s="875">
        <f t="shared" si="204"/>
        <v>112.28</v>
      </c>
      <c r="G1942" s="691">
        <f t="shared" si="205"/>
        <v>1291.2749999999999</v>
      </c>
      <c r="H1942" s="659">
        <f>ROUND(IF('Заказ, cкидки и курсы валют'!$J$23*E1942/1000*D1942&lt;387,387,'Заказ, cкидки и курсы валют'!$J$23*E1942/1000*D1942)*(1-'Заказ, cкидки и курсы валют'!$I$12),2)</f>
        <v>516.51</v>
      </c>
      <c r="I1942" s="168"/>
      <c r="J1942" s="96">
        <f>ROUND(IF(H1942&lt;'Заказ, cкидки и курсы валют'!$B$39,H1942*0.54*100/(100-'Заказ, cкидки и курсы валют'!$C$39),IF(H1942&lt;'Заказ, cкидки и курсы валют'!$B$40,H1942*0.54*100/(100-'Заказ, cкидки и курсы валют'!$C$40),IF(H1942&lt;'Заказ, cкидки и курсы валют'!$B$41,H1942*0.54*100/(100-'Заказ, cкидки и курсы валют'!$C$41),IF(H1942&lt;'Заказ, cкидки и курсы валют'!$B$42,H1942*0.54*100/(100-'Заказ, cкидки и курсы валют'!$C$42),IF(H1942&lt;'Заказ, cкидки и курсы валют'!$B$43,H1942*0.54*100/(100-'Заказ, cкидки и курсы валют'!$C$43),H1942))))),2)</f>
        <v>619.80999999999995</v>
      </c>
    </row>
    <row r="1943" spans="1:10" ht="14.15" customHeight="1" thickBot="1">
      <c r="A1943" s="804" t="s">
        <v>4519</v>
      </c>
      <c r="B1943" s="399" t="s">
        <v>164</v>
      </c>
      <c r="C1943" s="2287">
        <v>3.1</v>
      </c>
      <c r="D1943" s="1904">
        <v>300</v>
      </c>
      <c r="E1943" s="1545">
        <f t="shared" si="203"/>
        <v>130.5</v>
      </c>
      <c r="F1943" s="875">
        <f t="shared" si="204"/>
        <v>130.5</v>
      </c>
      <c r="G1943" s="691">
        <f t="shared" si="205"/>
        <v>1500.7666666666669</v>
      </c>
      <c r="H1943" s="659">
        <f>ROUND(IF('Заказ, cкидки и курсы валют'!$J$23*E1943/1000*D1943&lt;387,387,'Заказ, cкидки и курсы валют'!$J$23*E1943/1000*D1943)*(1-'Заказ, cкидки и курсы валют'!$I$12),2)</f>
        <v>450.23</v>
      </c>
      <c r="I1943" s="168"/>
      <c r="J1943" s="96">
        <f>ROUND(IF(H1943&lt;'Заказ, cкидки и курсы валют'!$B$39,H1943*0.54*100/(100-'Заказ, cкидки и курсы валют'!$C$39),IF(H1943&lt;'Заказ, cкидки и курсы валют'!$B$40,H1943*0.54*100/(100-'Заказ, cкидки и курсы валют'!$C$40),IF(H1943&lt;'Заказ, cкидки и курсы валют'!$B$41,H1943*0.54*100/(100-'Заказ, cкидки и курсы валют'!$C$41),IF(H1943&lt;'Заказ, cкидки и курсы валют'!$B$42,H1943*0.54*100/(100-'Заказ, cкидки и курсы валют'!$C$42),IF(H1943&lt;'Заказ, cкидки и курсы валют'!$B$43,H1943*0.54*100/(100-'Заказ, cкидки и курсы валют'!$C$43),H1943))))),2)</f>
        <v>540.28</v>
      </c>
    </row>
    <row r="1944" spans="1:10" ht="14.15" customHeight="1" thickBot="1">
      <c r="A1944" s="804" t="s">
        <v>4520</v>
      </c>
      <c r="B1944" s="399" t="s">
        <v>165</v>
      </c>
      <c r="C1944" s="2287">
        <v>3.63</v>
      </c>
      <c r="D1944" s="1904">
        <v>200</v>
      </c>
      <c r="E1944" s="1545">
        <f t="shared" si="203"/>
        <v>139.01999999999998</v>
      </c>
      <c r="F1944" s="875">
        <f t="shared" si="204"/>
        <v>139.02000000000001</v>
      </c>
      <c r="G1944" s="691">
        <f t="shared" si="205"/>
        <v>1935</v>
      </c>
      <c r="H1944" s="659">
        <f>ROUND(IF('Заказ, cкидки и курсы валют'!$J$23*E1944/1000*D1944&lt;387,387,'Заказ, cкидки и курсы валют'!$J$23*E1944/1000*D1944)*(1-'Заказ, cкидки и курсы валют'!$I$12),2)</f>
        <v>387</v>
      </c>
      <c r="I1944" s="168"/>
      <c r="J1944" s="96">
        <f>ROUND(IF(H1944&lt;'Заказ, cкидки и курсы валют'!$B$39,H1944*0.54*100/(100-'Заказ, cкидки и курсы валют'!$C$39),IF(H1944&lt;'Заказ, cкидки и курсы валют'!$B$40,H1944*0.54*100/(100-'Заказ, cкидки и курсы валют'!$C$40),IF(H1944&lt;'Заказ, cкидки и курсы валют'!$B$41,H1944*0.54*100/(100-'Заказ, cкидки и курсы валют'!$C$41),IF(H1944&lt;'Заказ, cкидки и курсы валют'!$B$42,H1944*0.54*100/(100-'Заказ, cкидки и курсы валют'!$C$42),IF(H1944&lt;'Заказ, cкидки и курсы валют'!$B$43,H1944*0.54*100/(100-'Заказ, cкидки и курсы валют'!$C$43),H1944))))),2)</f>
        <v>464.4</v>
      </c>
    </row>
    <row r="1945" spans="1:10" ht="14.15" customHeight="1" thickBot="1">
      <c r="A1945" s="804" t="s">
        <v>4521</v>
      </c>
      <c r="B1945" s="399" t="s">
        <v>82</v>
      </c>
      <c r="C1945" s="2287">
        <v>4.21</v>
      </c>
      <c r="D1945" s="1904">
        <v>200</v>
      </c>
      <c r="E1945" s="1545">
        <f t="shared" si="203"/>
        <v>177.04799999999997</v>
      </c>
      <c r="F1945" s="875">
        <f t="shared" si="204"/>
        <v>177.05</v>
      </c>
      <c r="G1945" s="691">
        <f t="shared" si="205"/>
        <v>2036.05</v>
      </c>
      <c r="H1945" s="659">
        <f>ROUND(IF('Заказ, cкидки и курсы валют'!$J$23*E1945/1000*D1945&lt;387,387,'Заказ, cкидки и курсы валют'!$J$23*E1945/1000*D1945)*(1-'Заказ, cкидки и курсы валют'!$I$12),2)</f>
        <v>407.21</v>
      </c>
      <c r="I1945" s="168"/>
      <c r="J1945" s="96">
        <f>ROUND(IF(H1945&lt;'Заказ, cкидки и курсы валют'!$B$39,H1945*0.54*100/(100-'Заказ, cкидки и курсы валют'!$C$39),IF(H1945&lt;'Заказ, cкидки и курсы валют'!$B$40,H1945*0.54*100/(100-'Заказ, cкидки и курсы валют'!$C$40),IF(H1945&lt;'Заказ, cкидки и курсы валют'!$B$41,H1945*0.54*100/(100-'Заказ, cкидки и курсы валют'!$C$41),IF(H1945&lt;'Заказ, cкидки и курсы валют'!$B$42,H1945*0.54*100/(100-'Заказ, cкидки и курсы валют'!$C$42),IF(H1945&lt;'Заказ, cкидки и курсы валют'!$B$43,H1945*0.54*100/(100-'Заказ, cкидки и курсы валют'!$C$43),H1945))))),2)</f>
        <v>488.65</v>
      </c>
    </row>
    <row r="1946" spans="1:10" ht="14.15" customHeight="1" thickBot="1">
      <c r="A1946" s="804" t="s">
        <v>3690</v>
      </c>
      <c r="B1946" s="1586" t="s">
        <v>3428</v>
      </c>
      <c r="C1946" s="2250">
        <v>1.48</v>
      </c>
      <c r="D1946" s="1904">
        <v>1000</v>
      </c>
      <c r="E1946" s="1545">
        <f t="shared" si="203"/>
        <v>60.863999999999997</v>
      </c>
      <c r="F1946" s="875">
        <f t="shared" si="204"/>
        <v>60.86</v>
      </c>
      <c r="G1946" s="691">
        <f t="shared" si="205"/>
        <v>699.94</v>
      </c>
      <c r="H1946" s="659">
        <f>ROUND(IF('Заказ, cкидки и курсы валют'!$J$23*E1946/1000*D1946&lt;387,387,'Заказ, cкидки и курсы валют'!$J$23*E1946/1000*D1946)*(1-'Заказ, cкидки и курсы валют'!$I$12),2)</f>
        <v>699.94</v>
      </c>
      <c r="I1946" s="168"/>
      <c r="J1946" s="96">
        <f>ROUND(IF(H1946&lt;'Заказ, cкидки и курсы валют'!$B$39,H1946*0.54*100/(100-'Заказ, cкидки и курсы валют'!$C$39),IF(H1946&lt;'Заказ, cкидки и курсы валют'!$B$40,H1946*0.54*100/(100-'Заказ, cкидки и курсы валют'!$C$40),IF(H1946&lt;'Заказ, cкидки и курсы валют'!$B$41,H1946*0.54*100/(100-'Заказ, cкидки и курсы валют'!$C$41),IF(H1946&lt;'Заказ, cкидки и курсы валют'!$B$42,H1946*0.54*100/(100-'Заказ, cкидки и курсы валют'!$C$42),IF(H1946&lt;'Заказ, cкидки и курсы валют'!$B$43,H1946*0.54*100/(100-'Заказ, cкидки и курсы валют'!$C$43),H1946))))),2)</f>
        <v>755.94</v>
      </c>
    </row>
    <row r="1947" spans="1:10" ht="14.15" customHeight="1" thickBot="1">
      <c r="A1947" s="804" t="s">
        <v>4522</v>
      </c>
      <c r="B1947" s="1586" t="s">
        <v>166</v>
      </c>
      <c r="C1947" s="2287">
        <v>1.65</v>
      </c>
      <c r="D1947" s="1904">
        <v>1000</v>
      </c>
      <c r="E1947" s="1545">
        <f t="shared" si="203"/>
        <v>67.331999999999994</v>
      </c>
      <c r="F1947" s="875">
        <f t="shared" si="204"/>
        <v>67.33</v>
      </c>
      <c r="G1947" s="691">
        <f t="shared" si="205"/>
        <v>774.32</v>
      </c>
      <c r="H1947" s="659">
        <f>ROUND(IF('Заказ, cкидки и курсы валют'!$J$23*E1947/1000*D1947&lt;387,387,'Заказ, cкидки и курсы валют'!$J$23*E1947/1000*D1947)*(1-'Заказ, cкидки и курсы валют'!$I$12),2)</f>
        <v>774.32</v>
      </c>
      <c r="I1947" s="168"/>
      <c r="J1947" s="96">
        <f>ROUND(IF(H1947&lt;'Заказ, cкидки и курсы валют'!$B$39,H1947*0.54*100/(100-'Заказ, cкидки и курсы валют'!$C$39),IF(H1947&lt;'Заказ, cкидки и курсы валют'!$B$40,H1947*0.54*100/(100-'Заказ, cкидки и курсы валют'!$C$40),IF(H1947&lt;'Заказ, cкидки и курсы валют'!$B$41,H1947*0.54*100/(100-'Заказ, cкидки и курсы валют'!$C$41),IF(H1947&lt;'Заказ, cкидки и курсы валют'!$B$42,H1947*0.54*100/(100-'Заказ, cкидки и курсы валют'!$C$42),IF(H1947&lt;'Заказ, cкидки и курсы валют'!$B$43,H1947*0.54*100/(100-'Заказ, cкидки и курсы валют'!$C$43),H1947))))),2)</f>
        <v>836.27</v>
      </c>
    </row>
    <row r="1948" spans="1:10" ht="14.15" customHeight="1" thickBot="1">
      <c r="A1948" s="804" t="s">
        <v>4523</v>
      </c>
      <c r="B1948" s="1586" t="s">
        <v>167</v>
      </c>
      <c r="C1948" s="2287">
        <v>2.06</v>
      </c>
      <c r="D1948" s="1904">
        <v>1000</v>
      </c>
      <c r="E1948" s="1545">
        <f t="shared" si="203"/>
        <v>76.091999999999999</v>
      </c>
      <c r="F1948" s="875">
        <f t="shared" si="204"/>
        <v>76.09</v>
      </c>
      <c r="G1948" s="691">
        <f t="shared" si="205"/>
        <v>875.06</v>
      </c>
      <c r="H1948" s="659">
        <f>ROUND(IF('Заказ, cкидки и курсы валют'!$J$23*E1948/1000*D1948&lt;387,387,'Заказ, cкидки и курсы валют'!$J$23*E1948/1000*D1948)*(1-'Заказ, cкидки и курсы валют'!$I$12),2)</f>
        <v>875.06</v>
      </c>
      <c r="I1948" s="168"/>
      <c r="J1948" s="96">
        <f>ROUND(IF(H1948&lt;'Заказ, cкидки и курсы валют'!$B$39,H1948*0.54*100/(100-'Заказ, cкидки и курсы валют'!$C$39),IF(H1948&lt;'Заказ, cкидки и курсы валют'!$B$40,H1948*0.54*100/(100-'Заказ, cкидки и курсы валют'!$C$40),IF(H1948&lt;'Заказ, cкидки и курсы валют'!$B$41,H1948*0.54*100/(100-'Заказ, cкидки и курсы валют'!$C$41),IF(H1948&lt;'Заказ, cкидки и курсы валют'!$B$42,H1948*0.54*100/(100-'Заказ, cкидки и курсы валют'!$C$42),IF(H1948&lt;'Заказ, cкидки и курсы валют'!$B$43,H1948*0.54*100/(100-'Заказ, cкидки и курсы валют'!$C$43),H1948))))),2)</f>
        <v>945.06</v>
      </c>
    </row>
    <row r="1949" spans="1:10" ht="14.15" customHeight="1" thickBot="1">
      <c r="A1949" s="804" t="s">
        <v>4524</v>
      </c>
      <c r="B1949" s="1586" t="s">
        <v>168</v>
      </c>
      <c r="C1949" s="2287">
        <v>2.15</v>
      </c>
      <c r="D1949" s="1904">
        <v>800</v>
      </c>
      <c r="E1949" s="1545">
        <f t="shared" si="203"/>
        <v>89.531999999999996</v>
      </c>
      <c r="F1949" s="875">
        <f t="shared" si="204"/>
        <v>89.53</v>
      </c>
      <c r="G1949" s="691">
        <f t="shared" si="205"/>
        <v>1029.6125</v>
      </c>
      <c r="H1949" s="659">
        <f>ROUND(IF('Заказ, cкидки и курсы валют'!$J$23*E1949/1000*D1949&lt;387,387,'Заказ, cкидки и курсы валют'!$J$23*E1949/1000*D1949)*(1-'Заказ, cкидки и курсы валют'!$I$12),2)</f>
        <v>823.69</v>
      </c>
      <c r="I1949" s="168"/>
      <c r="J1949" s="96">
        <f>ROUND(IF(H1949&lt;'Заказ, cкидки и курсы валют'!$B$39,H1949*0.54*100/(100-'Заказ, cкидки и курсы валют'!$C$39),IF(H1949&lt;'Заказ, cкидки и курсы валют'!$B$40,H1949*0.54*100/(100-'Заказ, cкидки и курсы валют'!$C$40),IF(H1949&lt;'Заказ, cкидки и курсы валют'!$B$41,H1949*0.54*100/(100-'Заказ, cкидки и курсы валют'!$C$41),IF(H1949&lt;'Заказ, cкидки и курсы валют'!$B$42,H1949*0.54*100/(100-'Заказ, cкидки и курсы валют'!$C$42),IF(H1949&lt;'Заказ, cкидки и курсы валют'!$B$43,H1949*0.54*100/(100-'Заказ, cкидки и курсы валют'!$C$43),H1949))))),2)</f>
        <v>889.59</v>
      </c>
    </row>
    <row r="1950" spans="1:10" ht="14.15" customHeight="1" thickBot="1">
      <c r="A1950" s="804" t="s">
        <v>4525</v>
      </c>
      <c r="B1950" s="1586" t="s">
        <v>604</v>
      </c>
      <c r="C1950" s="2287">
        <v>2.56</v>
      </c>
      <c r="D1950" s="1904">
        <v>600</v>
      </c>
      <c r="E1950" s="1545">
        <f t="shared" si="203"/>
        <v>102.11999999999999</v>
      </c>
      <c r="F1950" s="875">
        <f t="shared" si="204"/>
        <v>102.12</v>
      </c>
      <c r="G1950" s="691">
        <f t="shared" si="205"/>
        <v>1174.3833333333334</v>
      </c>
      <c r="H1950" s="659">
        <f>ROUND(IF('Заказ, cкидки и курсы валют'!$J$23*E1950/1000*D1950&lt;387,387,'Заказ, cкидки и курсы валют'!$J$23*E1950/1000*D1950)*(1-'Заказ, cкидки и курсы валют'!$I$12),2)</f>
        <v>704.63</v>
      </c>
      <c r="I1950" s="168"/>
      <c r="J1950" s="96">
        <f>ROUND(IF(H1950&lt;'Заказ, cкидки и курсы валют'!$B$39,H1950*0.54*100/(100-'Заказ, cкидки и курсы валют'!$C$39),IF(H1950&lt;'Заказ, cкидки и курсы валют'!$B$40,H1950*0.54*100/(100-'Заказ, cкидки и курсы валют'!$C$40),IF(H1950&lt;'Заказ, cкидки и курсы валют'!$B$41,H1950*0.54*100/(100-'Заказ, cкидки и курсы валют'!$C$41),IF(H1950&lt;'Заказ, cкидки и курсы валют'!$B$42,H1950*0.54*100/(100-'Заказ, cкидки и курсы валют'!$C$42),IF(H1950&lt;'Заказ, cкидки и курсы валют'!$B$43,H1950*0.54*100/(100-'Заказ, cкидки и курсы валют'!$C$43),H1950))))),2)</f>
        <v>761</v>
      </c>
    </row>
    <row r="1951" spans="1:10" ht="14.15" customHeight="1" thickBot="1">
      <c r="A1951" s="804" t="s">
        <v>4526</v>
      </c>
      <c r="B1951" s="1586" t="s">
        <v>169</v>
      </c>
      <c r="C1951" s="2287">
        <v>2.73</v>
      </c>
      <c r="D1951" s="1904">
        <v>500</v>
      </c>
      <c r="E1951" s="1545">
        <f t="shared" si="203"/>
        <v>112.99199999999999</v>
      </c>
      <c r="F1951" s="875">
        <f t="shared" si="204"/>
        <v>112.99</v>
      </c>
      <c r="G1951" s="691">
        <f t="shared" si="205"/>
        <v>1299.4000000000001</v>
      </c>
      <c r="H1951" s="659">
        <f>ROUND(IF('Заказ, cкидки и курсы валют'!$J$23*E1951/1000*D1951&lt;387,387,'Заказ, cкидки и курсы валют'!$J$23*E1951/1000*D1951)*(1-'Заказ, cкидки и курсы валют'!$I$12),2)</f>
        <v>649.70000000000005</v>
      </c>
      <c r="I1951" s="168"/>
      <c r="J1951" s="96">
        <f>ROUND(IF(H1951&lt;'Заказ, cкидки и курсы валют'!$B$39,H1951*0.54*100/(100-'Заказ, cкидки и курсы валют'!$C$39),IF(H1951&lt;'Заказ, cкидки и курсы валют'!$B$40,H1951*0.54*100/(100-'Заказ, cкидки и курсы валют'!$C$40),IF(H1951&lt;'Заказ, cкидки и курсы валют'!$B$41,H1951*0.54*100/(100-'Заказ, cкидки и курсы валют'!$C$41),IF(H1951&lt;'Заказ, cкидки и курсы валют'!$B$42,H1951*0.54*100/(100-'Заказ, cкидки и курсы валют'!$C$42),IF(H1951&lt;'Заказ, cкидки и курсы валют'!$B$43,H1951*0.54*100/(100-'Заказ, cкидки и курсы валют'!$C$43),H1951))))),2)</f>
        <v>701.68</v>
      </c>
    </row>
    <row r="1952" spans="1:10" ht="14.15" customHeight="1" thickBot="1">
      <c r="A1952" s="804" t="s">
        <v>4527</v>
      </c>
      <c r="B1952" s="1586" t="s">
        <v>605</v>
      </c>
      <c r="C1952" s="2287">
        <v>3.24</v>
      </c>
      <c r="D1952" s="1904">
        <v>300</v>
      </c>
      <c r="E1952" s="1545">
        <f t="shared" si="203"/>
        <v>130.428</v>
      </c>
      <c r="F1952" s="875">
        <f t="shared" si="204"/>
        <v>130.43</v>
      </c>
      <c r="G1952" s="691">
        <f t="shared" si="205"/>
        <v>1499.9333333333334</v>
      </c>
      <c r="H1952" s="659">
        <f>ROUND(IF('Заказ, cкидки и курсы валют'!$J$23*E1952/1000*D1952&lt;387,387,'Заказ, cкидки и курсы валют'!$J$23*E1952/1000*D1952)*(1-'Заказ, cкидки и курсы валют'!$I$12),2)</f>
        <v>449.98</v>
      </c>
      <c r="I1952" s="168"/>
      <c r="J1952" s="96">
        <f>ROUND(IF(H1952&lt;'Заказ, cкидки и курсы валют'!$B$39,H1952*0.54*100/(100-'Заказ, cкидки и курсы валют'!$C$39),IF(H1952&lt;'Заказ, cкидки и курсы валют'!$B$40,H1952*0.54*100/(100-'Заказ, cкидки и курсы валют'!$C$40),IF(H1952&lt;'Заказ, cкидки и курсы валют'!$B$41,H1952*0.54*100/(100-'Заказ, cкидки и курсы валют'!$C$41),IF(H1952&lt;'Заказ, cкидки и курсы валют'!$B$42,H1952*0.54*100/(100-'Заказ, cкидки и курсы валют'!$C$42),IF(H1952&lt;'Заказ, cкидки и курсы валют'!$B$43,H1952*0.54*100/(100-'Заказ, cкидки и курсы валют'!$C$43),H1952))))),2)</f>
        <v>539.98</v>
      </c>
    </row>
    <row r="1953" spans="1:10" ht="14.15" customHeight="1" thickBot="1">
      <c r="A1953" s="804" t="s">
        <v>4528</v>
      </c>
      <c r="B1953" s="1586" t="s">
        <v>170</v>
      </c>
      <c r="C1953" s="2287">
        <v>3.6</v>
      </c>
      <c r="D1953" s="1904">
        <v>300</v>
      </c>
      <c r="E1953" s="1545">
        <f t="shared" si="203"/>
        <v>146.54400000000001</v>
      </c>
      <c r="F1953" s="875">
        <f t="shared" si="204"/>
        <v>146.54</v>
      </c>
      <c r="G1953" s="691">
        <f t="shared" si="205"/>
        <v>1685.2666666666667</v>
      </c>
      <c r="H1953" s="659">
        <f>ROUND(IF('Заказ, cкидки и курсы валют'!$J$23*E1953/1000*D1953&lt;387,387,'Заказ, cкидки и курсы валют'!$J$23*E1953/1000*D1953)*(1-'Заказ, cкидки и курсы валют'!$I$12),2)</f>
        <v>505.58</v>
      </c>
      <c r="I1953" s="168"/>
      <c r="J1953" s="96">
        <f>ROUND(IF(H1953&lt;'Заказ, cкидки и курсы валют'!$B$39,H1953*0.54*100/(100-'Заказ, cкидки и курсы валют'!$C$39),IF(H1953&lt;'Заказ, cкидки и курсы валют'!$B$40,H1953*0.54*100/(100-'Заказ, cкидки и курсы валют'!$C$40),IF(H1953&lt;'Заказ, cкидки и курсы валют'!$B$41,H1953*0.54*100/(100-'Заказ, cкидки и курсы валют'!$C$41),IF(H1953&lt;'Заказ, cкидки и курсы валют'!$B$42,H1953*0.54*100/(100-'Заказ, cкидки и курсы валют'!$C$42),IF(H1953&lt;'Заказ, cкидки и курсы валют'!$B$43,H1953*0.54*100/(100-'Заказ, cкидки и курсы валют'!$C$43),H1953))))),2)</f>
        <v>606.70000000000005</v>
      </c>
    </row>
    <row r="1954" spans="1:10" ht="14.15" customHeight="1" thickBot="1">
      <c r="A1954" s="804" t="s">
        <v>4529</v>
      </c>
      <c r="B1954" s="1586" t="s">
        <v>171</v>
      </c>
      <c r="C1954" s="2250">
        <v>3.95</v>
      </c>
      <c r="D1954" s="1904">
        <v>250</v>
      </c>
      <c r="E1954" s="1545">
        <f t="shared" si="203"/>
        <v>161.11199999999999</v>
      </c>
      <c r="F1954" s="875">
        <f t="shared" si="204"/>
        <v>161.11000000000001</v>
      </c>
      <c r="G1954" s="691">
        <f t="shared" si="205"/>
        <v>1852.8</v>
      </c>
      <c r="H1954" s="659">
        <f>ROUND(IF('Заказ, cкидки и курсы валют'!$J$23*E1954/1000*D1954&lt;387,387,'Заказ, cкидки и курсы валют'!$J$23*E1954/1000*D1954)*(1-'Заказ, cкидки и курсы валют'!$I$12),2)</f>
        <v>463.2</v>
      </c>
      <c r="I1954" s="168"/>
      <c r="J1954" s="96">
        <f>ROUND(IF(H1954&lt;'Заказ, cкидки и курсы валют'!$B$39,H1954*0.54*100/(100-'Заказ, cкидки и курсы валют'!$C$39),IF(H1954&lt;'Заказ, cкидки и курсы валют'!$B$40,H1954*0.54*100/(100-'Заказ, cкидки и курсы валют'!$C$40),IF(H1954&lt;'Заказ, cкидки и курсы валют'!$B$41,H1954*0.54*100/(100-'Заказ, cкидки и курсы валют'!$C$41),IF(H1954&lt;'Заказ, cкидки и курсы валют'!$B$42,H1954*0.54*100/(100-'Заказ, cкидки и курсы валют'!$C$42),IF(H1954&lt;'Заказ, cкидки и курсы валют'!$B$43,H1954*0.54*100/(100-'Заказ, cкидки и курсы валют'!$C$43),H1954))))),2)</f>
        <v>555.84</v>
      </c>
    </row>
    <row r="1955" spans="1:10" ht="14.15" customHeight="1" thickBot="1">
      <c r="A1955" s="804" t="s">
        <v>4530</v>
      </c>
      <c r="B1955" s="1586" t="s">
        <v>172</v>
      </c>
      <c r="C1955" s="2287">
        <v>4.54</v>
      </c>
      <c r="D1955" s="1904">
        <v>200</v>
      </c>
      <c r="E1955" s="1545">
        <f t="shared" si="203"/>
        <v>195.9</v>
      </c>
      <c r="F1955" s="875">
        <f t="shared" si="204"/>
        <v>195.9</v>
      </c>
      <c r="G1955" s="691">
        <f t="shared" si="205"/>
        <v>2252.85</v>
      </c>
      <c r="H1955" s="659">
        <f>ROUND(IF('Заказ, cкидки и курсы валют'!$J$23*E1955/1000*D1955&lt;387,387,'Заказ, cкидки и курсы валют'!$J$23*E1955/1000*D1955)*(1-'Заказ, cкидки и курсы валют'!$I$12),2)</f>
        <v>450.57</v>
      </c>
      <c r="I1955" s="168"/>
      <c r="J1955" s="96">
        <f>ROUND(IF(H1955&lt;'Заказ, cкидки и курсы валют'!$B$39,H1955*0.54*100/(100-'Заказ, cкидки и курсы валют'!$C$39),IF(H1955&lt;'Заказ, cкидки и курсы валют'!$B$40,H1955*0.54*100/(100-'Заказ, cкидки и курсы валют'!$C$40),IF(H1955&lt;'Заказ, cкидки и курсы валют'!$B$41,H1955*0.54*100/(100-'Заказ, cкидки и курсы валют'!$C$41),IF(H1955&lt;'Заказ, cкидки и курсы валют'!$B$42,H1955*0.54*100/(100-'Заказ, cкидки и курсы валют'!$C$42),IF(H1955&lt;'Заказ, cкидки и курсы валют'!$B$43,H1955*0.54*100/(100-'Заказ, cкидки и курсы валют'!$C$43),H1955))))),2)</f>
        <v>540.67999999999995</v>
      </c>
    </row>
    <row r="1956" spans="1:10" ht="14.15" customHeight="1" thickBot="1">
      <c r="A1956" s="398" t="s">
        <v>4531</v>
      </c>
      <c r="B1956" s="1586" t="s">
        <v>173</v>
      </c>
      <c r="C1956" s="2287">
        <v>5.13</v>
      </c>
      <c r="D1956" s="1904">
        <v>150</v>
      </c>
      <c r="E1956" s="1545">
        <f t="shared" si="203"/>
        <v>216.92400000000001</v>
      </c>
      <c r="F1956" s="875">
        <f t="shared" si="204"/>
        <v>216.92</v>
      </c>
      <c r="G1956" s="691">
        <f t="shared" si="205"/>
        <v>2580</v>
      </c>
      <c r="H1956" s="659">
        <f>ROUND(IF('Заказ, cкидки и курсы валют'!$J$23*E1956/1000*D1956&lt;387,387,'Заказ, cкидки и курсы валют'!$J$23*E1956/1000*D1956)*(1-'Заказ, cкидки и курсы валют'!$I$12),2)</f>
        <v>387</v>
      </c>
      <c r="I1956" s="168"/>
      <c r="J1956" s="96">
        <f>ROUND(IF(H1956&lt;'Заказ, cкидки и курсы валют'!$B$39,H1956*0.54*100/(100-'Заказ, cкидки и курсы валют'!$C$39),IF(H1956&lt;'Заказ, cкидки и курсы валют'!$B$40,H1956*0.54*100/(100-'Заказ, cкидки и курсы валют'!$C$40),IF(H1956&lt;'Заказ, cкидки и курсы валют'!$B$41,H1956*0.54*100/(100-'Заказ, cкидки и курсы валют'!$C$41),IF(H1956&lt;'Заказ, cкидки и курсы валют'!$B$42,H1956*0.54*100/(100-'Заказ, cкидки и курсы валют'!$C$42),IF(H1956&lt;'Заказ, cкидки и курсы валют'!$B$43,H1956*0.54*100/(100-'Заказ, cкидки и курсы валют'!$C$43),H1956))))),2)</f>
        <v>464.4</v>
      </c>
    </row>
    <row r="1957" spans="1:10" ht="14.15" customHeight="1" thickBot="1">
      <c r="A1957" s="398" t="s">
        <v>4532</v>
      </c>
      <c r="B1957" s="1586" t="s">
        <v>174</v>
      </c>
      <c r="C1957" s="2287">
        <v>5.6</v>
      </c>
      <c r="D1957" s="1904">
        <v>100</v>
      </c>
      <c r="E1957" s="1545">
        <f t="shared" si="203"/>
        <v>243.87599999999998</v>
      </c>
      <c r="F1957" s="875">
        <f t="shared" si="204"/>
        <v>243.88</v>
      </c>
      <c r="G1957" s="691">
        <f t="shared" si="205"/>
        <v>3870</v>
      </c>
      <c r="H1957" s="659">
        <f>ROUND(IF('Заказ, cкидки и курсы валют'!$J$23*E1957/1000*D1957&lt;387,387,'Заказ, cкидки и курсы валют'!$J$23*E1957/1000*D1957)*(1-'Заказ, cкидки и курсы валют'!$I$12),2)</f>
        <v>387</v>
      </c>
      <c r="I1957" s="168"/>
      <c r="J1957" s="96">
        <f>ROUND(IF(H1957&lt;'Заказ, cкидки и курсы валют'!$B$39,H1957*0.54*100/(100-'Заказ, cкидки и курсы валют'!$C$39),IF(H1957&lt;'Заказ, cкидки и курсы валют'!$B$40,H1957*0.54*100/(100-'Заказ, cкидки и курсы валют'!$C$40),IF(H1957&lt;'Заказ, cкидки и курсы валют'!$B$41,H1957*0.54*100/(100-'Заказ, cкидки и курсы валют'!$C$41),IF(H1957&lt;'Заказ, cкидки и курсы валют'!$B$42,H1957*0.54*100/(100-'Заказ, cкидки и курсы валют'!$C$42),IF(H1957&lt;'Заказ, cкидки и курсы валют'!$B$43,H1957*0.54*100/(100-'Заказ, cкидки и курсы валют'!$C$43),H1957))))),2)</f>
        <v>464.4</v>
      </c>
    </row>
    <row r="1958" spans="1:10" ht="14.15" customHeight="1" thickBot="1">
      <c r="A1958" s="398" t="s">
        <v>345</v>
      </c>
      <c r="B1958" s="1586" t="s">
        <v>175</v>
      </c>
      <c r="C1958" s="2287">
        <v>6.37</v>
      </c>
      <c r="D1958" s="1904">
        <v>100</v>
      </c>
      <c r="E1958" s="1545">
        <f t="shared" si="203"/>
        <v>259.524</v>
      </c>
      <c r="F1958" s="875">
        <f t="shared" si="204"/>
        <v>259.52</v>
      </c>
      <c r="G1958" s="691">
        <f t="shared" si="205"/>
        <v>3870</v>
      </c>
      <c r="H1958" s="659">
        <f>ROUND(IF('Заказ, cкидки и курсы валют'!$J$23*E1958/1000*D1958&lt;387,387,'Заказ, cкидки и курсы валют'!$J$23*E1958/1000*D1958)*(1-'Заказ, cкидки и курсы валют'!$I$12),2)</f>
        <v>387</v>
      </c>
      <c r="I1958" s="168"/>
      <c r="J1958" s="96">
        <f>ROUND(IF(H1958&lt;'Заказ, cкидки и курсы валют'!$B$39,H1958*0.54*100/(100-'Заказ, cкидки и курсы валют'!$C$39),IF(H1958&lt;'Заказ, cкидки и курсы валют'!$B$40,H1958*0.54*100/(100-'Заказ, cкидки и курсы валют'!$C$40),IF(H1958&lt;'Заказ, cкидки и курсы валют'!$B$41,H1958*0.54*100/(100-'Заказ, cкидки и курсы валют'!$C$41),IF(H1958&lt;'Заказ, cкидки и курсы валют'!$B$42,H1958*0.54*100/(100-'Заказ, cкидки и курсы валют'!$C$42),IF(H1958&lt;'Заказ, cкидки и курсы валют'!$B$43,H1958*0.54*100/(100-'Заказ, cкидки и курсы валют'!$C$43),H1958))))),2)</f>
        <v>464.4</v>
      </c>
    </row>
    <row r="1959" spans="1:10" ht="14.15" customHeight="1" thickBot="1">
      <c r="A1959" s="398" t="s">
        <v>346</v>
      </c>
      <c r="B1959" s="1586" t="s">
        <v>176</v>
      </c>
      <c r="C1959" s="2287">
        <v>7.42</v>
      </c>
      <c r="D1959" s="1905">
        <v>100</v>
      </c>
      <c r="E1959" s="1545">
        <f t="shared" si="203"/>
        <v>322.12799999999999</v>
      </c>
      <c r="F1959" s="875">
        <f t="shared" si="204"/>
        <v>322.13</v>
      </c>
      <c r="G1959" s="691">
        <f t="shared" si="205"/>
        <v>3870</v>
      </c>
      <c r="H1959" s="659">
        <f>ROUND(IF('Заказ, cкидки и курсы валют'!$J$23*E1959/1000*D1959&lt;387,387,'Заказ, cкидки и курсы валют'!$J$23*E1959/1000*D1959)*(1-'Заказ, cкидки и курсы валют'!$I$12),2)</f>
        <v>387</v>
      </c>
      <c r="I1959" s="168"/>
      <c r="J1959" s="96">
        <f>ROUND(IF(H1959&lt;'Заказ, cкидки и курсы валют'!$B$39,H1959*0.54*100/(100-'Заказ, cкидки и курсы валют'!$C$39),IF(H1959&lt;'Заказ, cкидки и курсы валют'!$B$40,H1959*0.54*100/(100-'Заказ, cкидки и курсы валют'!$C$40),IF(H1959&lt;'Заказ, cкидки и курсы валют'!$B$41,H1959*0.54*100/(100-'Заказ, cкидки и курсы валют'!$C$41),IF(H1959&lt;'Заказ, cкидки и курсы валют'!$B$42,H1959*0.54*100/(100-'Заказ, cкидки и курсы валют'!$C$42),IF(H1959&lt;'Заказ, cкидки и курсы валют'!$B$43,H1959*0.54*100/(100-'Заказ, cкидки и курсы валют'!$C$43),H1959))))),2)</f>
        <v>464.4</v>
      </c>
    </row>
    <row r="1960" spans="1:10" ht="14.15" customHeight="1" thickBot="1">
      <c r="A1960" s="493" t="s">
        <v>11418</v>
      </c>
      <c r="B1960" s="399" t="s">
        <v>188</v>
      </c>
      <c r="C1960" s="2250">
        <v>3.72</v>
      </c>
      <c r="D1960" s="1904">
        <v>400</v>
      </c>
      <c r="E1960" s="1545">
        <f t="shared" si="203"/>
        <v>135.34800000000001</v>
      </c>
      <c r="F1960" s="875">
        <f t="shared" ref="F1960:F1965" si="206">ROUND(E1960*(1-$F$11),2)</f>
        <v>135.35</v>
      </c>
      <c r="G1960" s="691">
        <f t="shared" si="205"/>
        <v>1556.5</v>
      </c>
      <c r="H1960" s="659">
        <f>ROUND(IF('Заказ, cкидки и курсы валют'!$J$23*E1960/1000*D1960&lt;387,387,'Заказ, cкидки и курсы валют'!$J$23*E1960/1000*D1960)*(1-'Заказ, cкидки и курсы валют'!$I$12),2)</f>
        <v>622.6</v>
      </c>
      <c r="I1960" s="168"/>
      <c r="J1960" s="96">
        <f>ROUND(IF(H1960&lt;'Заказ, cкидки и курсы валют'!$B$39,H1960*0.54*100/(100-'Заказ, cкидки и курсы валют'!$C$39),IF(H1960&lt;'Заказ, cкидки и курсы валют'!$B$40,H1960*0.54*100/(100-'Заказ, cкидки и курсы валют'!$C$40),IF(H1960&lt;'Заказ, cкидки и курсы валют'!$B$41,H1960*0.54*100/(100-'Заказ, cкидки и курсы валют'!$C$41),IF(H1960&lt;'Заказ, cкидки и курсы валют'!$B$42,H1960*0.54*100/(100-'Заказ, cкидки и курсы валют'!$C$42),IF(H1960&lt;'Заказ, cкидки и курсы валют'!$B$43,H1960*0.54*100/(100-'Заказ, cкидки и курсы валют'!$C$43),H1960))))),2)</f>
        <v>672.41</v>
      </c>
    </row>
    <row r="1961" spans="1:10" ht="14.15" customHeight="1" thickBot="1">
      <c r="A1961" s="493" t="s">
        <v>347</v>
      </c>
      <c r="B1961" s="399" t="s">
        <v>177</v>
      </c>
      <c r="C1961" s="2287">
        <v>4.2699999999999996</v>
      </c>
      <c r="D1961" s="1904">
        <v>300</v>
      </c>
      <c r="E1961" s="1545">
        <f t="shared" si="203"/>
        <v>170.05199999999999</v>
      </c>
      <c r="F1961" s="875">
        <f t="shared" si="206"/>
        <v>170.05</v>
      </c>
      <c r="G1961" s="691">
        <f t="shared" si="205"/>
        <v>1955.5999999999997</v>
      </c>
      <c r="H1961" s="659">
        <f>ROUND(IF('Заказ, cкидки и курсы валют'!$J$23*E1961/1000*D1961&lt;387,387,'Заказ, cкидки и курсы валют'!$J$23*E1961/1000*D1961)*(1-'Заказ, cкидки и курсы валют'!$I$12),2)</f>
        <v>586.67999999999995</v>
      </c>
      <c r="I1961" s="168"/>
      <c r="J1961" s="96">
        <f>ROUND(IF(H1961&lt;'Заказ, cкидки и курсы валют'!$B$39,H1961*0.54*100/(100-'Заказ, cкидки и курсы валют'!$C$39),IF(H1961&lt;'Заказ, cкидки и курсы валют'!$B$40,H1961*0.54*100/(100-'Заказ, cкидки и курсы валют'!$C$40),IF(H1961&lt;'Заказ, cкидки и курсы валют'!$B$41,H1961*0.54*100/(100-'Заказ, cкидки и курсы валют'!$C$41),IF(H1961&lt;'Заказ, cкидки и курсы валют'!$B$42,H1961*0.54*100/(100-'Заказ, cкидки и курсы валют'!$C$42),IF(H1961&lt;'Заказ, cкидки и курсы валют'!$B$43,H1961*0.54*100/(100-'Заказ, cкидки и курсы валют'!$C$43),H1961))))),2)</f>
        <v>633.61</v>
      </c>
    </row>
    <row r="1962" spans="1:10" ht="14.15" customHeight="1" thickBot="1">
      <c r="A1962" s="398" t="s">
        <v>348</v>
      </c>
      <c r="B1962" s="399" t="s">
        <v>83</v>
      </c>
      <c r="C1962" s="2287">
        <v>4.88</v>
      </c>
      <c r="D1962" s="1904">
        <v>250</v>
      </c>
      <c r="E1962" s="1545">
        <f t="shared" si="203"/>
        <v>186.93600000000001</v>
      </c>
      <c r="F1962" s="875">
        <f t="shared" si="206"/>
        <v>186.94</v>
      </c>
      <c r="G1962" s="691">
        <f t="shared" si="205"/>
        <v>2149.7600000000002</v>
      </c>
      <c r="H1962" s="659">
        <f>ROUND(IF('Заказ, cкидки и курсы валют'!$J$23*E1962/1000*D1962&lt;387,387,'Заказ, cкидки и курсы валют'!$J$23*E1962/1000*D1962)*(1-'Заказ, cкидки и курсы валют'!$I$12),2)</f>
        <v>537.44000000000005</v>
      </c>
      <c r="I1962" s="168"/>
      <c r="J1962" s="96">
        <f>ROUND(IF(H1962&lt;'Заказ, cкидки и курсы валют'!$B$39,H1962*0.54*100/(100-'Заказ, cкидки и курсы валют'!$C$39),IF(H1962&lt;'Заказ, cкидки и курсы валют'!$B$40,H1962*0.54*100/(100-'Заказ, cкидки и курсы валют'!$C$40),IF(H1962&lt;'Заказ, cкидки и курсы валют'!$B$41,H1962*0.54*100/(100-'Заказ, cкидки и курсы валют'!$C$41),IF(H1962&lt;'Заказ, cкидки и курсы валют'!$B$42,H1962*0.54*100/(100-'Заказ, cкидки и курсы валют'!$C$42),IF(H1962&lt;'Заказ, cкидки и курсы валют'!$B$43,H1962*0.54*100/(100-'Заказ, cкидки и курсы валют'!$C$43),H1962))))),2)</f>
        <v>644.92999999999995</v>
      </c>
    </row>
    <row r="1963" spans="1:10" ht="14.15" customHeight="1" thickBot="1">
      <c r="A1963" s="398" t="s">
        <v>349</v>
      </c>
      <c r="B1963" s="399" t="s">
        <v>178</v>
      </c>
      <c r="C1963" s="2287">
        <v>5.32</v>
      </c>
      <c r="D1963" s="1904">
        <v>200</v>
      </c>
      <c r="E1963" s="1545">
        <f t="shared" si="203"/>
        <v>207.11999999999998</v>
      </c>
      <c r="F1963" s="875">
        <f t="shared" si="206"/>
        <v>207.12</v>
      </c>
      <c r="G1963" s="691">
        <f t="shared" si="205"/>
        <v>2381.9</v>
      </c>
      <c r="H1963" s="659">
        <f>ROUND(IF('Заказ, cкидки и курсы валют'!$J$23*E1963/1000*D1963&lt;387,387,'Заказ, cкидки и курсы валют'!$J$23*E1963/1000*D1963)*(1-'Заказ, cкидки и курсы валют'!$I$12),2)</f>
        <v>476.38</v>
      </c>
      <c r="I1963" s="168"/>
      <c r="J1963" s="96">
        <f>ROUND(IF(H1963&lt;'Заказ, cкидки и курсы валют'!$B$39,H1963*0.54*100/(100-'Заказ, cкидки и курсы валют'!$C$39),IF(H1963&lt;'Заказ, cкидки и курсы валют'!$B$40,H1963*0.54*100/(100-'Заказ, cкидки и курсы валют'!$C$40),IF(H1963&lt;'Заказ, cкидки и курсы валют'!$B$41,H1963*0.54*100/(100-'Заказ, cкидки и курсы валют'!$C$41),IF(H1963&lt;'Заказ, cкидки и курсы валют'!$B$42,H1963*0.54*100/(100-'Заказ, cкидки и курсы валют'!$C$42),IF(H1963&lt;'Заказ, cкидки и курсы валют'!$B$43,H1963*0.54*100/(100-'Заказ, cкидки и курсы валют'!$C$43),H1963))))),2)</f>
        <v>571.66</v>
      </c>
    </row>
    <row r="1964" spans="1:10" ht="14.15" customHeight="1" thickBot="1">
      <c r="A1964" s="398" t="s">
        <v>350</v>
      </c>
      <c r="B1964" s="399" t="s">
        <v>179</v>
      </c>
      <c r="C1964" s="2287">
        <v>6.16</v>
      </c>
      <c r="D1964" s="1904">
        <v>200</v>
      </c>
      <c r="E1964" s="1545">
        <f t="shared" si="203"/>
        <v>242.59199999999998</v>
      </c>
      <c r="F1964" s="875">
        <f t="shared" si="206"/>
        <v>242.59</v>
      </c>
      <c r="G1964" s="691">
        <f t="shared" si="205"/>
        <v>2789.8</v>
      </c>
      <c r="H1964" s="659">
        <f>ROUND(IF('Заказ, cкидки и курсы валют'!$J$23*E1964/1000*D1964&lt;387,387,'Заказ, cкидки и курсы валют'!$J$23*E1964/1000*D1964)*(1-'Заказ, cкидки и курсы валют'!$I$12),2)</f>
        <v>557.96</v>
      </c>
      <c r="I1964" s="168"/>
      <c r="J1964" s="96">
        <f>ROUND(IF(H1964&lt;'Заказ, cкидки и курсы валют'!$B$39,H1964*0.54*100/(100-'Заказ, cкидки и курсы валют'!$C$39),IF(H1964&lt;'Заказ, cкидки и курсы валют'!$B$40,H1964*0.54*100/(100-'Заказ, cкидки и курсы валют'!$C$40),IF(H1964&lt;'Заказ, cкидки и курсы валют'!$B$41,H1964*0.54*100/(100-'Заказ, cкидки и курсы валют'!$C$41),IF(H1964&lt;'Заказ, cкидки и курсы валют'!$B$42,H1964*0.54*100/(100-'Заказ, cкидки и курсы валют'!$C$42),IF(H1964&lt;'Заказ, cкидки и курсы валют'!$B$43,H1964*0.54*100/(100-'Заказ, cкидки и курсы валют'!$C$43),H1964))))),2)</f>
        <v>602.6</v>
      </c>
    </row>
    <row r="1965" spans="1:10" ht="14.15" customHeight="1" thickBot="1">
      <c r="A1965" s="398" t="s">
        <v>351</v>
      </c>
      <c r="B1965" s="399" t="s">
        <v>180</v>
      </c>
      <c r="C1965" s="2287">
        <v>7.12</v>
      </c>
      <c r="D1965" s="1904">
        <v>150</v>
      </c>
      <c r="E1965" s="1545">
        <f t="shared" ref="E1965:E1976" si="207">E1879*1.2</f>
        <v>293.26799999999997</v>
      </c>
      <c r="F1965" s="875">
        <f t="shared" si="206"/>
        <v>293.27</v>
      </c>
      <c r="G1965" s="691">
        <f t="shared" ref="G1965:G1976" si="208">H1965/D1965*1000</f>
        <v>3372.6</v>
      </c>
      <c r="H1965" s="659">
        <f>ROUND(IF('Заказ, cкидки и курсы валют'!$J$23*E1965/1000*D1965&lt;387,387,'Заказ, cкидки и курсы валют'!$J$23*E1965/1000*D1965)*(1-'Заказ, cкидки и курсы валют'!$I$12),2)</f>
        <v>505.89</v>
      </c>
      <c r="I1965" s="168"/>
      <c r="J1965" s="96">
        <f>ROUND(IF(H1965&lt;'Заказ, cкидки и курсы валют'!$B$39,H1965*0.54*100/(100-'Заказ, cкидки и курсы валют'!$C$39),IF(H1965&lt;'Заказ, cкидки и курсы валют'!$B$40,H1965*0.54*100/(100-'Заказ, cкидки и курсы валют'!$C$40),IF(H1965&lt;'Заказ, cкидки и курсы валют'!$B$41,H1965*0.54*100/(100-'Заказ, cкидки и курсы валют'!$C$41),IF(H1965&lt;'Заказ, cкидки и курсы валют'!$B$42,H1965*0.54*100/(100-'Заказ, cкидки и курсы валют'!$C$42),IF(H1965&lt;'Заказ, cкидки и курсы валют'!$B$43,H1965*0.54*100/(100-'Заказ, cкидки и курсы валют'!$C$43),H1965))))),2)</f>
        <v>607.07000000000005</v>
      </c>
    </row>
    <row r="1966" spans="1:10" ht="14.15" customHeight="1" thickBot="1">
      <c r="A1966" s="398" t="s">
        <v>5254</v>
      </c>
      <c r="B1966" s="399" t="s">
        <v>181</v>
      </c>
      <c r="C1966" s="2287">
        <v>7.8</v>
      </c>
      <c r="D1966" s="1904">
        <v>100</v>
      </c>
      <c r="E1966" s="1545">
        <f t="shared" si="207"/>
        <v>312.44400000000002</v>
      </c>
      <c r="F1966" s="875">
        <f t="shared" ref="F1966:F1976" si="209">ROUND(E1966*(1-$F$11),2)</f>
        <v>312.44</v>
      </c>
      <c r="G1966" s="691">
        <f t="shared" si="208"/>
        <v>3870</v>
      </c>
      <c r="H1966" s="659">
        <f>ROUND(IF('Заказ, cкидки и курсы валют'!$J$23*E1966/1000*D1966&lt;387,387,'Заказ, cкидки и курсы валют'!$J$23*E1966/1000*D1966)*(1-'Заказ, cкидки и курсы валют'!$I$12),2)</f>
        <v>387</v>
      </c>
      <c r="I1966" s="168"/>
      <c r="J1966" s="96">
        <f>ROUND(IF(H1966&lt;'Заказ, cкидки и курсы валют'!$B$39,H1966*0.54*100/(100-'Заказ, cкидки и курсы валют'!$C$39),IF(H1966&lt;'Заказ, cкидки и курсы валют'!$B$40,H1966*0.54*100/(100-'Заказ, cкидки и курсы валют'!$C$40),IF(H1966&lt;'Заказ, cкидки и курсы валют'!$B$41,H1966*0.54*100/(100-'Заказ, cкидки и курсы валют'!$C$41),IF(H1966&lt;'Заказ, cкидки и курсы валют'!$B$42,H1966*0.54*100/(100-'Заказ, cкидки и курсы валют'!$C$42),IF(H1966&lt;'Заказ, cкидки и курсы валют'!$B$43,H1966*0.54*100/(100-'Заказ, cкидки и курсы валют'!$C$43),H1966))))),2)</f>
        <v>464.4</v>
      </c>
    </row>
    <row r="1967" spans="1:10" ht="14.15" customHeight="1" thickBot="1">
      <c r="A1967" s="398" t="s">
        <v>352</v>
      </c>
      <c r="B1967" s="399" t="s">
        <v>182</v>
      </c>
      <c r="C1967" s="2287">
        <v>8.5399999999999991</v>
      </c>
      <c r="D1967" s="1904">
        <v>100</v>
      </c>
      <c r="E1967" s="1545">
        <f t="shared" si="207"/>
        <v>337.14</v>
      </c>
      <c r="F1967" s="875">
        <f t="shared" si="209"/>
        <v>337.14</v>
      </c>
      <c r="G1967" s="691">
        <f t="shared" si="208"/>
        <v>3877.1</v>
      </c>
      <c r="H1967" s="659">
        <f>ROUND(IF('Заказ, cкидки и курсы валют'!$J$23*E1967/1000*D1967&lt;387,387,'Заказ, cкидки и курсы валют'!$J$23*E1967/1000*D1967)*(1-'Заказ, cкидки и курсы валют'!$I$12),2)</f>
        <v>387.71</v>
      </c>
      <c r="I1967" s="168"/>
      <c r="J1967" s="96">
        <f>ROUND(IF(H1967&lt;'Заказ, cкидки и курсы валют'!$B$39,H1967*0.54*100/(100-'Заказ, cкидки и курсы валют'!$C$39),IF(H1967&lt;'Заказ, cкидки и курсы валют'!$B$40,H1967*0.54*100/(100-'Заказ, cкидки и курсы валют'!$C$40),IF(H1967&lt;'Заказ, cкидки и курсы валют'!$B$41,H1967*0.54*100/(100-'Заказ, cкидки и курсы валют'!$C$41),IF(H1967&lt;'Заказ, cкидки и курсы валют'!$B$42,H1967*0.54*100/(100-'Заказ, cкидки и курсы валют'!$C$42),IF(H1967&lt;'Заказ, cкидки и курсы валют'!$B$43,H1967*0.54*100/(100-'Заказ, cкидки и курсы валют'!$C$43),H1967))))),2)</f>
        <v>465.25</v>
      </c>
    </row>
    <row r="1968" spans="1:10" ht="14.15" customHeight="1" thickBot="1">
      <c r="A1968" s="398" t="s">
        <v>353</v>
      </c>
      <c r="B1968" s="399" t="s">
        <v>183</v>
      </c>
      <c r="C1968" s="2287">
        <v>9.76</v>
      </c>
      <c r="D1968" s="1905">
        <v>100</v>
      </c>
      <c r="E1968" s="1545">
        <f t="shared" si="207"/>
        <v>399.45599999999996</v>
      </c>
      <c r="F1968" s="875">
        <f t="shared" si="209"/>
        <v>399.46</v>
      </c>
      <c r="G1968" s="691">
        <f t="shared" si="208"/>
        <v>4593.7</v>
      </c>
      <c r="H1968" s="659">
        <f>ROUND(IF('Заказ, cкидки и курсы валют'!$J$23*E1968/1000*D1968&lt;387,387,'Заказ, cкидки и курсы валют'!$J$23*E1968/1000*D1968)*(1-'Заказ, cкидки и курсы валют'!$I$12),2)</f>
        <v>459.37</v>
      </c>
      <c r="I1968" s="168"/>
      <c r="J1968" s="96">
        <f>ROUND(IF(H1968&lt;'Заказ, cкидки и курсы валют'!$B$39,H1968*0.54*100/(100-'Заказ, cкидки и курсы валют'!$C$39),IF(H1968&lt;'Заказ, cкидки и курсы валют'!$B$40,H1968*0.54*100/(100-'Заказ, cкидки и курсы валют'!$C$40),IF(H1968&lt;'Заказ, cкидки и курсы валют'!$B$41,H1968*0.54*100/(100-'Заказ, cкидки и курсы валют'!$C$41),IF(H1968&lt;'Заказ, cкидки и курсы валют'!$B$42,H1968*0.54*100/(100-'Заказ, cкидки и курсы валют'!$C$42),IF(H1968&lt;'Заказ, cкидки и курсы валют'!$B$43,H1968*0.54*100/(100-'Заказ, cкидки и курсы валют'!$C$43),H1968))))),2)</f>
        <v>551.24</v>
      </c>
    </row>
    <row r="1969" spans="1:10" ht="14.15" customHeight="1" thickBot="1">
      <c r="A1969" s="398" t="s">
        <v>354</v>
      </c>
      <c r="B1969" s="399" t="s">
        <v>955</v>
      </c>
      <c r="C1969" s="2287">
        <v>11.4</v>
      </c>
      <c r="D1969" s="1905">
        <v>50</v>
      </c>
      <c r="E1969" s="1545">
        <f t="shared" si="207"/>
        <v>434.20799999999997</v>
      </c>
      <c r="F1969" s="875">
        <f t="shared" si="209"/>
        <v>434.21</v>
      </c>
      <c r="G1969" s="691">
        <f t="shared" si="208"/>
        <v>7740</v>
      </c>
      <c r="H1969" s="659">
        <f>ROUND(IF('Заказ, cкидки и курсы валют'!$J$23*E1969/1000*D1969&lt;387,387,'Заказ, cкидки и курсы валют'!$J$23*E1969/1000*D1969)*(1-'Заказ, cкидки и курсы валют'!$I$12),2)</f>
        <v>387</v>
      </c>
      <c r="I1969" s="168"/>
      <c r="J1969" s="96">
        <f>ROUND(IF(H1969&lt;'Заказ, cкидки и курсы валют'!$B$39,H1969*0.54*100/(100-'Заказ, cкидки и курсы валют'!$C$39),IF(H1969&lt;'Заказ, cкидки и курсы валют'!$B$40,H1969*0.54*100/(100-'Заказ, cкидки и курсы валют'!$C$40),IF(H1969&lt;'Заказ, cкидки и курсы валют'!$B$41,H1969*0.54*100/(100-'Заказ, cкидки и курсы валют'!$C$41),IF(H1969&lt;'Заказ, cкидки и курсы валют'!$B$42,H1969*0.54*100/(100-'Заказ, cкидки и курсы валют'!$C$42),IF(H1969&lt;'Заказ, cкидки и курсы валют'!$B$43,H1969*0.54*100/(100-'Заказ, cкидки и курсы валют'!$C$43),H1969))))),2)</f>
        <v>464.4</v>
      </c>
    </row>
    <row r="1970" spans="1:10" ht="14.15" customHeight="1" thickBot="1">
      <c r="A1970" s="398" t="s">
        <v>355</v>
      </c>
      <c r="B1970" s="399" t="s">
        <v>184</v>
      </c>
      <c r="C1970" s="2287">
        <v>11.3</v>
      </c>
      <c r="D1970" s="1905">
        <v>50</v>
      </c>
      <c r="E1970" s="1545">
        <f t="shared" si="207"/>
        <v>486.82799999999997</v>
      </c>
      <c r="F1970" s="875">
        <f t="shared" si="209"/>
        <v>486.83</v>
      </c>
      <c r="G1970" s="691">
        <f t="shared" si="208"/>
        <v>7740</v>
      </c>
      <c r="H1970" s="659">
        <f>ROUND(IF('Заказ, cкидки и курсы валют'!$J$23*E1970/1000*D1970&lt;387,387,'Заказ, cкидки и курсы валют'!$J$23*E1970/1000*D1970)*(1-'Заказ, cкидки и курсы валют'!$I$12),2)</f>
        <v>387</v>
      </c>
      <c r="I1970" s="168"/>
      <c r="J1970" s="96">
        <f>ROUND(IF(H1970&lt;'Заказ, cкидки и курсы валют'!$B$39,H1970*0.54*100/(100-'Заказ, cкидки и курсы валют'!$C$39),IF(H1970&lt;'Заказ, cкидки и курсы валют'!$B$40,H1970*0.54*100/(100-'Заказ, cкидки и курсы валют'!$C$40),IF(H1970&lt;'Заказ, cкидки и курсы валют'!$B$41,H1970*0.54*100/(100-'Заказ, cкидки и курсы валют'!$C$41),IF(H1970&lt;'Заказ, cкидки и курсы валют'!$B$42,H1970*0.54*100/(100-'Заказ, cкидки и курсы валют'!$C$42),IF(H1970&lt;'Заказ, cкидки и курсы валют'!$B$43,H1970*0.54*100/(100-'Заказ, cкидки и курсы валют'!$C$43),H1970))))),2)</f>
        <v>464.4</v>
      </c>
    </row>
    <row r="1971" spans="1:10" ht="14.15" customHeight="1" thickBot="1">
      <c r="A1971" s="398" t="s">
        <v>356</v>
      </c>
      <c r="B1971" s="399" t="s">
        <v>101</v>
      </c>
      <c r="C1971" s="2287">
        <v>12.23</v>
      </c>
      <c r="D1971" s="1905">
        <v>50</v>
      </c>
      <c r="E1971" s="1545">
        <f t="shared" si="207"/>
        <v>511.464</v>
      </c>
      <c r="F1971" s="875">
        <f t="shared" si="209"/>
        <v>511.46</v>
      </c>
      <c r="G1971" s="691">
        <f t="shared" si="208"/>
        <v>7740</v>
      </c>
      <c r="H1971" s="659">
        <f>ROUND(IF('Заказ, cкидки и курсы валют'!$J$23*E1971/1000*D1971&lt;387,387,'Заказ, cкидки и курсы валют'!$J$23*E1971/1000*D1971)*(1-'Заказ, cкидки и курсы валют'!$I$12),2)</f>
        <v>387</v>
      </c>
      <c r="I1971" s="168"/>
      <c r="J1971" s="96">
        <f>ROUND(IF(H1971&lt;'Заказ, cкидки и курсы валют'!$B$39,H1971*0.54*100/(100-'Заказ, cкидки и курсы валют'!$C$39),IF(H1971&lt;'Заказ, cкидки и курсы валют'!$B$40,H1971*0.54*100/(100-'Заказ, cкидки и курсы валют'!$C$40),IF(H1971&lt;'Заказ, cкидки и курсы валют'!$B$41,H1971*0.54*100/(100-'Заказ, cкидки и курсы валют'!$C$41),IF(H1971&lt;'Заказ, cкидки и курсы валют'!$B$42,H1971*0.54*100/(100-'Заказ, cкидки и курсы валют'!$C$42),IF(H1971&lt;'Заказ, cкидки и курсы валют'!$B$43,H1971*0.54*100/(100-'Заказ, cкидки и курсы валют'!$C$43),H1971))))),2)</f>
        <v>464.4</v>
      </c>
    </row>
    <row r="1972" spans="1:10" ht="14.15" customHeight="1" thickBot="1">
      <c r="A1972" s="398" t="s">
        <v>357</v>
      </c>
      <c r="B1972" s="399" t="s">
        <v>185</v>
      </c>
      <c r="C1972" s="2287">
        <v>13.22</v>
      </c>
      <c r="D1972" s="1905">
        <v>50</v>
      </c>
      <c r="E1972" s="1545">
        <f t="shared" si="207"/>
        <v>543.62399999999991</v>
      </c>
      <c r="F1972" s="875">
        <f t="shared" si="209"/>
        <v>543.62</v>
      </c>
      <c r="G1972" s="691">
        <f t="shared" si="208"/>
        <v>7740</v>
      </c>
      <c r="H1972" s="659">
        <f>ROUND(IF('Заказ, cкидки и курсы валют'!$J$23*E1972/1000*D1972&lt;387,387,'Заказ, cкидки и курсы валют'!$J$23*E1972/1000*D1972)*(1-'Заказ, cкидки и курсы валют'!$I$12),2)</f>
        <v>387</v>
      </c>
      <c r="I1972" s="168"/>
      <c r="J1972" s="96">
        <f>ROUND(IF(H1972&lt;'Заказ, cкидки и курсы валют'!$B$39,H1972*0.54*100/(100-'Заказ, cкидки и курсы валют'!$C$39),IF(H1972&lt;'Заказ, cкидки и курсы валют'!$B$40,H1972*0.54*100/(100-'Заказ, cкидки и курсы валют'!$C$40),IF(H1972&lt;'Заказ, cкидки и курсы валют'!$B$41,H1972*0.54*100/(100-'Заказ, cкидки и курсы валют'!$C$41),IF(H1972&lt;'Заказ, cкидки и курсы валют'!$B$42,H1972*0.54*100/(100-'Заказ, cкидки и курсы валют'!$C$42),IF(H1972&lt;'Заказ, cкидки и курсы валют'!$B$43,H1972*0.54*100/(100-'Заказ, cкидки и курсы валют'!$C$43),H1972))))),2)</f>
        <v>464.4</v>
      </c>
    </row>
    <row r="1973" spans="1:10" ht="14.15" customHeight="1" thickBot="1">
      <c r="A1973" s="493" t="s">
        <v>358</v>
      </c>
      <c r="B1973" s="399" t="s">
        <v>2897</v>
      </c>
      <c r="C1973" s="2287">
        <v>13.8</v>
      </c>
      <c r="D1973" s="1905">
        <v>50</v>
      </c>
      <c r="E1973" s="1545">
        <f t="shared" si="207"/>
        <v>634.53599999999994</v>
      </c>
      <c r="F1973" s="875">
        <f t="shared" si="209"/>
        <v>634.54</v>
      </c>
      <c r="G1973" s="691">
        <f t="shared" si="208"/>
        <v>7740</v>
      </c>
      <c r="H1973" s="659">
        <f>ROUND(IF('Заказ, cкидки и курсы валют'!$J$23*E1973/1000*D1973&lt;387,387,'Заказ, cкидки и курсы валют'!$J$23*E1973/1000*D1973)*(1-'Заказ, cкидки и курсы валют'!$I$12),2)</f>
        <v>387</v>
      </c>
      <c r="I1973" s="168"/>
      <c r="J1973" s="96">
        <f>ROUND(IF(H1973&lt;'Заказ, cкидки и курсы валют'!$B$39,H1973*0.54*100/(100-'Заказ, cкидки и курсы валют'!$C$39),IF(H1973&lt;'Заказ, cкидки и курсы валют'!$B$40,H1973*0.54*100/(100-'Заказ, cкидки и курсы валют'!$C$40),IF(H1973&lt;'Заказ, cкидки и курсы валют'!$B$41,H1973*0.54*100/(100-'Заказ, cкидки и курсы валют'!$C$41),IF(H1973&lt;'Заказ, cкидки и курсы валют'!$B$42,H1973*0.54*100/(100-'Заказ, cкидки и курсы валют'!$C$42),IF(H1973&lt;'Заказ, cкидки и курсы валют'!$B$43,H1973*0.54*100/(100-'Заказ, cкидки и курсы валют'!$C$43),H1973))))),2)</f>
        <v>464.4</v>
      </c>
    </row>
    <row r="1974" spans="1:10" ht="14.15" customHeight="1" thickBot="1">
      <c r="A1974" s="493" t="s">
        <v>359</v>
      </c>
      <c r="B1974" s="399" t="s">
        <v>186</v>
      </c>
      <c r="C1974" s="2287">
        <v>14.97</v>
      </c>
      <c r="D1974" s="1905">
        <v>50</v>
      </c>
      <c r="E1974" s="1545">
        <f t="shared" si="207"/>
        <v>654.91199999999992</v>
      </c>
      <c r="F1974" s="875">
        <f t="shared" si="209"/>
        <v>654.91</v>
      </c>
      <c r="G1974" s="691">
        <f t="shared" si="208"/>
        <v>7740</v>
      </c>
      <c r="H1974" s="659">
        <f>ROUND(IF('Заказ, cкидки и курсы валют'!$J$23*E1974/1000*D1974&lt;387,387,'Заказ, cкидки и курсы валют'!$J$23*E1974/1000*D1974)*(1-'Заказ, cкидки и курсы валют'!$I$12),2)</f>
        <v>387</v>
      </c>
      <c r="I1974" s="168"/>
      <c r="J1974" s="96">
        <f>ROUND(IF(H1974&lt;'Заказ, cкидки и курсы валют'!$B$39,H1974*0.54*100/(100-'Заказ, cкидки и курсы валют'!$C$39),IF(H1974&lt;'Заказ, cкидки и курсы валют'!$B$40,H1974*0.54*100/(100-'Заказ, cкидки и курсы валют'!$C$40),IF(H1974&lt;'Заказ, cкидки и курсы валют'!$B$41,H1974*0.54*100/(100-'Заказ, cкидки и курсы валют'!$C$41),IF(H1974&lt;'Заказ, cкидки и курсы валют'!$B$42,H1974*0.54*100/(100-'Заказ, cкидки и курсы валют'!$C$42),IF(H1974&lt;'Заказ, cкидки и курсы валют'!$B$43,H1974*0.54*100/(100-'Заказ, cкидки и курсы валют'!$C$43),H1974))))),2)</f>
        <v>464.4</v>
      </c>
    </row>
    <row r="1975" spans="1:10" ht="14.15" customHeight="1" thickBot="1">
      <c r="A1975" s="493" t="s">
        <v>360</v>
      </c>
      <c r="B1975" s="399" t="s">
        <v>84</v>
      </c>
      <c r="C1975" s="2288">
        <v>18.329999999999998</v>
      </c>
      <c r="D1975" s="1905">
        <v>50</v>
      </c>
      <c r="E1975" s="1545">
        <f t="shared" si="207"/>
        <v>781.28399999999999</v>
      </c>
      <c r="F1975" s="875">
        <f t="shared" si="209"/>
        <v>781.28</v>
      </c>
      <c r="G1975" s="691">
        <f t="shared" si="208"/>
        <v>8984.7999999999993</v>
      </c>
      <c r="H1975" s="659">
        <f>ROUND(IF('Заказ, cкидки и курсы валют'!$J$23*E1975/1000*D1975&lt;387,387,'Заказ, cкидки и курсы валют'!$J$23*E1975/1000*D1975)*(1-'Заказ, cкидки и курсы валют'!$I$12),2)</f>
        <v>449.24</v>
      </c>
      <c r="I1975" s="168"/>
      <c r="J1975" s="96">
        <f>ROUND(IF(H1975&lt;'Заказ, cкидки и курсы валют'!$B$39,H1975*0.54*100/(100-'Заказ, cкидки и курсы валют'!$C$39),IF(H1975&lt;'Заказ, cкидки и курсы валют'!$B$40,H1975*0.54*100/(100-'Заказ, cкидки и курсы валют'!$C$40),IF(H1975&lt;'Заказ, cкидки и курсы валют'!$B$41,H1975*0.54*100/(100-'Заказ, cкидки и курсы валют'!$C$41),IF(H1975&lt;'Заказ, cкидки и курсы валют'!$B$42,H1975*0.54*100/(100-'Заказ, cкидки и курсы валют'!$C$42),IF(H1975&lt;'Заказ, cкидки и курсы валют'!$B$43,H1975*0.54*100/(100-'Заказ, cкидки и курсы валют'!$C$43),H1975))))),2)</f>
        <v>539.09</v>
      </c>
    </row>
    <row r="1976" spans="1:10" ht="14.15" customHeight="1" thickBot="1">
      <c r="A1976" s="521" t="s">
        <v>361</v>
      </c>
      <c r="B1976" s="777" t="s">
        <v>187</v>
      </c>
      <c r="C1976" s="2287">
        <v>18.64</v>
      </c>
      <c r="D1976" s="1906">
        <v>50</v>
      </c>
      <c r="E1976" s="1545">
        <f t="shared" si="207"/>
        <v>842.55599999999993</v>
      </c>
      <c r="F1976" s="876">
        <f t="shared" si="209"/>
        <v>842.56</v>
      </c>
      <c r="G1976" s="691">
        <f t="shared" si="208"/>
        <v>9689.4000000000015</v>
      </c>
      <c r="H1976" s="659">
        <f>ROUND(IF('Заказ, cкидки и курсы валют'!$J$23*E1976/1000*D1976&lt;387,387,'Заказ, cкидки и курсы валют'!$J$23*E1976/1000*D1976)*(1-'Заказ, cкидки и курсы валют'!$I$12),2)</f>
        <v>484.47</v>
      </c>
      <c r="I1976" s="170"/>
      <c r="J1976" s="96">
        <f>ROUND(IF(H1976&lt;'Заказ, cкидки и курсы валют'!$B$39,H1976*0.54*100/(100-'Заказ, cкидки и курсы валют'!$C$39),IF(H1976&lt;'Заказ, cкидки и курсы валют'!$B$40,H1976*0.54*100/(100-'Заказ, cкидки и курсы валют'!$C$40),IF(H1976&lt;'Заказ, cкидки и курсы валют'!$B$41,H1976*0.54*100/(100-'Заказ, cкидки и курсы валют'!$C$41),IF(H1976&lt;'Заказ, cкидки и курсы валют'!$B$42,H1976*0.54*100/(100-'Заказ, cкидки и курсы валют'!$C$42),IF(H1976&lt;'Заказ, cкидки и курсы валют'!$B$43,H1976*0.54*100/(100-'Заказ, cкидки и курсы валют'!$C$43),H1976))))),2)</f>
        <v>581.36</v>
      </c>
    </row>
    <row r="1977" spans="1:10" ht="14.15" customHeight="1" thickBot="1">
      <c r="A1977" s="648"/>
      <c r="B1977" s="1342"/>
      <c r="C1977" s="2265"/>
      <c r="D1977" s="41"/>
      <c r="E1977" s="420"/>
      <c r="F1977" s="448"/>
      <c r="G1977" s="692"/>
      <c r="H1977" s="13"/>
      <c r="I1977" s="13"/>
    </row>
    <row r="1978" spans="1:10" ht="17.25" customHeight="1">
      <c r="A1978" s="1934"/>
      <c r="B1978" s="1910" t="s">
        <v>2876</v>
      </c>
      <c r="C1978" s="1962"/>
      <c r="D1978" s="69"/>
      <c r="E1978" s="460"/>
      <c r="F1978" s="461"/>
      <c r="G1978" s="688"/>
      <c r="H1978" s="128"/>
      <c r="I1978" s="68"/>
    </row>
    <row r="1979" spans="1:10" ht="14.15" customHeight="1">
      <c r="A1979" s="1935"/>
      <c r="B1979" s="1912" t="s">
        <v>1368</v>
      </c>
      <c r="C1979" s="1475"/>
      <c r="D1979" s="131"/>
      <c r="E1979" s="462"/>
      <c r="F1979" s="426"/>
      <c r="G1979" s="266"/>
      <c r="H1979" s="16"/>
      <c r="I1979" s="132"/>
    </row>
    <row r="1980" spans="1:10" ht="14.15" customHeight="1">
      <c r="A1980" s="1935"/>
      <c r="B1980" s="1475"/>
      <c r="C1980" s="1475"/>
      <c r="D1980" s="70"/>
      <c r="E1980" s="464"/>
      <c r="F1980" s="465"/>
      <c r="G1980" s="689"/>
      <c r="H1980" s="177"/>
      <c r="I1980" s="132"/>
    </row>
    <row r="1981" spans="1:10" ht="14.25" customHeight="1">
      <c r="A1981" s="1935"/>
      <c r="B1981" s="1475"/>
      <c r="C1981" s="1475"/>
      <c r="D1981" s="70"/>
      <c r="E1981" s="464"/>
      <c r="F1981" s="465"/>
      <c r="G1981" s="689"/>
      <c r="H1981" s="177"/>
      <c r="I1981" s="132"/>
    </row>
    <row r="1982" spans="1:10" ht="14.15" customHeight="1">
      <c r="A1982" s="1935"/>
      <c r="B1982" s="1475"/>
      <c r="C1982" s="1475"/>
      <c r="D1982" s="70"/>
      <c r="E1982" s="464"/>
      <c r="F1982" s="465"/>
      <c r="G1982" s="689"/>
      <c r="H1982" s="177"/>
      <c r="I1982" s="132"/>
    </row>
    <row r="1983" spans="1:10" ht="14.15" customHeight="1" thickBot="1">
      <c r="A1983" s="1918" t="s">
        <v>6699</v>
      </c>
      <c r="B1983" s="1950"/>
      <c r="C1983" s="1931"/>
      <c r="D1983" s="72"/>
      <c r="E1983" s="466"/>
      <c r="F1983" s="467"/>
      <c r="G1983" s="690"/>
      <c r="H1983" s="178"/>
      <c r="I1983" s="137"/>
    </row>
    <row r="1984" spans="1:10" ht="47.25" customHeight="1">
      <c r="A1984" s="1519" t="s">
        <v>1013</v>
      </c>
      <c r="B1984" s="1520" t="s">
        <v>1014</v>
      </c>
      <c r="C1984" s="2286" t="s">
        <v>665</v>
      </c>
      <c r="D1984" s="158" t="s">
        <v>2923</v>
      </c>
      <c r="E1984" s="914" t="s">
        <v>10276</v>
      </c>
      <c r="F1984" s="469" t="s">
        <v>2578</v>
      </c>
      <c r="G1984" s="693" t="s">
        <v>2427</v>
      </c>
      <c r="H1984" s="264" t="s">
        <v>493</v>
      </c>
      <c r="I1984" s="160" t="s">
        <v>4003</v>
      </c>
      <c r="J1984" s="327" t="s">
        <v>11229</v>
      </c>
    </row>
    <row r="1985" spans="1:10" ht="14.15" customHeight="1" thickBot="1">
      <c r="A1985" s="1519"/>
      <c r="B1985" s="1680"/>
      <c r="C1985" s="2286" t="s">
        <v>3419</v>
      </c>
      <c r="D1985" s="313" t="s">
        <v>2428</v>
      </c>
      <c r="E1985" s="470" t="s">
        <v>264</v>
      </c>
      <c r="F1985" s="475">
        <f>'Заказ, cкидки и курсы валют'!$I$12</f>
        <v>0</v>
      </c>
      <c r="G1985" s="764"/>
      <c r="H1985" s="358"/>
      <c r="I1985" s="252"/>
      <c r="J1985" s="264"/>
    </row>
    <row r="1986" spans="1:10" ht="14.15" customHeight="1" thickBot="1">
      <c r="A1986" s="915" t="s">
        <v>6821</v>
      </c>
      <c r="B1986" s="800" t="s">
        <v>3123</v>
      </c>
      <c r="C1986" s="2250">
        <v>0.26</v>
      </c>
      <c r="D1986" s="1577">
        <v>500</v>
      </c>
      <c r="E1986" s="1595">
        <f t="shared" ref="E1986:E2017" si="210">(E1814*2)+(1000/D1986*7.5)</f>
        <v>48.5</v>
      </c>
      <c r="F1986" s="779">
        <f>ROUND(E1986*(1-$F$11),2)</f>
        <v>48.5</v>
      </c>
      <c r="G1986" s="691">
        <f>H1986/D1986*1000</f>
        <v>774</v>
      </c>
      <c r="H1986" s="659">
        <f>ROUND(IF('Заказ, cкидки и курсы валют'!$J$23*E1986/1000*D1986&lt;387,387,'Заказ, cкидки и курсы валют'!$J$23*E1986/1000*D1986)*(1-'Заказ, cкидки и курсы валют'!$I$12),2)</f>
        <v>387</v>
      </c>
      <c r="I1986" s="263"/>
      <c r="J1986" s="1338">
        <f>ROUND(IF(H1986&lt;'Заказ, cкидки и курсы валют'!$B$39,H1986*0.54*100/(100-'Заказ, cкидки и курсы валют'!$C$39),IF(H1986&lt;'Заказ, cкидки и курсы валют'!$B$40,H1986*0.54*100/(100-'Заказ, cкидки и курсы валют'!$C$40),IF(H1986&lt;'Заказ, cкидки и курсы валют'!$B$41,H1986*0.54*100/(100-'Заказ, cкидки и курсы валют'!$C$41),IF(H1986&lt;'Заказ, cкидки и курсы валют'!$B$42,H1986*0.54*100/(100-'Заказ, cкидки и курсы валют'!$C$42),IF(H1986&lt;'Заказ, cкидки и курсы валют'!$B$43,H1986*0.54*100/(100-'Заказ, cкидки и курсы валют'!$C$43),H1986))))),2)</f>
        <v>464.4</v>
      </c>
    </row>
    <row r="1987" spans="1:10" ht="14.15" customHeight="1" thickBot="1">
      <c r="A1987" s="398" t="s">
        <v>6822</v>
      </c>
      <c r="B1987" s="399" t="s">
        <v>3124</v>
      </c>
      <c r="C1987" s="2250">
        <v>0.28000000000000003</v>
      </c>
      <c r="D1987" s="1555">
        <v>500</v>
      </c>
      <c r="E1987" s="1572">
        <f t="shared" si="210"/>
        <v>52.38</v>
      </c>
      <c r="F1987" s="471">
        <f t="shared" ref="F1987:F2050" si="211">ROUND(E1987*(1-$F$11),2)</f>
        <v>52.38</v>
      </c>
      <c r="G1987" s="691">
        <f t="shared" ref="G1987:G2050" si="212">H1987/D1987*1000</f>
        <v>774</v>
      </c>
      <c r="H1987" s="659">
        <f>ROUND(IF('Заказ, cкидки и курсы валют'!$J$23*E1987/1000*D1987&lt;387,387,'Заказ, cкидки и курсы валют'!$J$23*E1987/1000*D1987)*(1-'Заказ, cкидки и курсы валют'!$I$12),2)</f>
        <v>387</v>
      </c>
      <c r="I1987" s="168"/>
      <c r="J1987" s="1338">
        <f>ROUND(IF(H1987&lt;'Заказ, cкидки и курсы валют'!$B$39,H1987*0.54*100/(100-'Заказ, cкидки и курсы валют'!$C$39),IF(H1987&lt;'Заказ, cкидки и курсы валют'!$B$40,H1987*0.54*100/(100-'Заказ, cкидки и курсы валют'!$C$40),IF(H1987&lt;'Заказ, cкидки и курсы валют'!$B$41,H1987*0.54*100/(100-'Заказ, cкидки и курсы валют'!$C$41),IF(H1987&lt;'Заказ, cкидки и курсы валют'!$B$42,H1987*0.54*100/(100-'Заказ, cкидки и курсы валют'!$C$42),IF(H1987&lt;'Заказ, cкидки и курсы валют'!$B$43,H1987*0.54*100/(100-'Заказ, cкидки и курсы валют'!$C$43),H1987))))),2)</f>
        <v>464.4</v>
      </c>
    </row>
    <row r="1988" spans="1:10" ht="14.15" customHeight="1" thickBot="1">
      <c r="A1988" s="398" t="s">
        <v>6823</v>
      </c>
      <c r="B1988" s="399" t="s">
        <v>3125</v>
      </c>
      <c r="C1988" s="2250">
        <v>0.33</v>
      </c>
      <c r="D1988" s="1555">
        <v>300</v>
      </c>
      <c r="E1988" s="1572">
        <f t="shared" si="210"/>
        <v>65.02000000000001</v>
      </c>
      <c r="F1988" s="471">
        <f t="shared" si="211"/>
        <v>65.02</v>
      </c>
      <c r="G1988" s="691">
        <f t="shared" si="212"/>
        <v>1290</v>
      </c>
      <c r="H1988" s="659">
        <f>ROUND(IF('Заказ, cкидки и курсы валют'!$J$23*E1988/1000*D1988&lt;387,387,'Заказ, cкидки и курсы валют'!$J$23*E1988/1000*D1988)*(1-'Заказ, cкидки и курсы валют'!$I$12),2)</f>
        <v>387</v>
      </c>
      <c r="I1988" s="168"/>
      <c r="J1988" s="1338">
        <f>ROUND(IF(H1988&lt;'Заказ, cкидки и курсы валют'!$B$39,H1988*0.54*100/(100-'Заказ, cкидки и курсы валют'!$C$39),IF(H1988&lt;'Заказ, cкидки и курсы валют'!$B$40,H1988*0.54*100/(100-'Заказ, cкидки и курсы валют'!$C$40),IF(H1988&lt;'Заказ, cкидки и курсы валют'!$B$41,H1988*0.54*100/(100-'Заказ, cкидки и курсы валют'!$C$41),IF(H1988&lt;'Заказ, cкидки и курсы валют'!$B$42,H1988*0.54*100/(100-'Заказ, cкидки и курсы валют'!$C$42),IF(H1988&lt;'Заказ, cкидки и курсы валют'!$B$43,H1988*0.54*100/(100-'Заказ, cкидки и курсы валют'!$C$43),H1988))))),2)</f>
        <v>464.4</v>
      </c>
    </row>
    <row r="1989" spans="1:10" ht="14.15" customHeight="1" thickBot="1">
      <c r="A1989" s="398" t="s">
        <v>6824</v>
      </c>
      <c r="B1989" s="399" t="s">
        <v>3126</v>
      </c>
      <c r="C1989" s="2250">
        <v>0.43</v>
      </c>
      <c r="D1989" s="1555">
        <v>300</v>
      </c>
      <c r="E1989" s="1572">
        <f t="shared" si="210"/>
        <v>66.66</v>
      </c>
      <c r="F1989" s="471">
        <f t="shared" si="211"/>
        <v>66.66</v>
      </c>
      <c r="G1989" s="691">
        <f t="shared" si="212"/>
        <v>1290</v>
      </c>
      <c r="H1989" s="659">
        <f>ROUND(IF('Заказ, cкидки и курсы валют'!$J$23*E1989/1000*D1989&lt;387,387,'Заказ, cкидки и курсы валют'!$J$23*E1989/1000*D1989)*(1-'Заказ, cкидки и курсы валют'!$I$12),2)</f>
        <v>387</v>
      </c>
      <c r="I1989" s="168"/>
      <c r="J1989" s="1338">
        <f>ROUND(IF(H1989&lt;'Заказ, cкидки и курсы валют'!$B$39,H1989*0.54*100/(100-'Заказ, cкидки и курсы валют'!$C$39),IF(H1989&lt;'Заказ, cкидки и курсы валют'!$B$40,H1989*0.54*100/(100-'Заказ, cкидки и курсы валют'!$C$40),IF(H1989&lt;'Заказ, cкидки и курсы валют'!$B$41,H1989*0.54*100/(100-'Заказ, cкидки и курсы валют'!$C$41),IF(H1989&lt;'Заказ, cкидки и курсы валют'!$B$42,H1989*0.54*100/(100-'Заказ, cкидки и курсы валют'!$C$42),IF(H1989&lt;'Заказ, cкидки и курсы валют'!$B$43,H1989*0.54*100/(100-'Заказ, cкидки и курсы валют'!$C$43),H1989))))),2)</f>
        <v>464.4</v>
      </c>
    </row>
    <row r="1990" spans="1:10" ht="14.15" customHeight="1" thickBot="1">
      <c r="A1990" s="398" t="s">
        <v>6825</v>
      </c>
      <c r="B1990" s="399" t="s">
        <v>3127</v>
      </c>
      <c r="C1990" s="2250">
        <v>0.57999999999999996</v>
      </c>
      <c r="D1990" s="1555">
        <v>200</v>
      </c>
      <c r="E1990" s="1572">
        <f t="shared" si="210"/>
        <v>91.8</v>
      </c>
      <c r="F1990" s="471">
        <f t="shared" si="211"/>
        <v>91.8</v>
      </c>
      <c r="G1990" s="691">
        <f t="shared" si="212"/>
        <v>1935</v>
      </c>
      <c r="H1990" s="659">
        <f>ROUND(IF('Заказ, cкидки и курсы валют'!$J$23*E1990/1000*D1990&lt;387,387,'Заказ, cкидки и курсы валют'!$J$23*E1990/1000*D1990)*(1-'Заказ, cкидки и курсы валют'!$I$12),2)</f>
        <v>387</v>
      </c>
      <c r="I1990" s="168"/>
      <c r="J1990" s="1338">
        <f>ROUND(IF(H1990&lt;'Заказ, cкидки и курсы валют'!$B$39,H1990*0.54*100/(100-'Заказ, cкидки и курсы валют'!$C$39),IF(H1990&lt;'Заказ, cкидки и курсы валют'!$B$40,H1990*0.54*100/(100-'Заказ, cкидки и курсы валют'!$C$40),IF(H1990&lt;'Заказ, cкидки и курсы валют'!$B$41,H1990*0.54*100/(100-'Заказ, cкидки и курсы валют'!$C$41),IF(H1990&lt;'Заказ, cкидки и курсы валют'!$B$42,H1990*0.54*100/(100-'Заказ, cкидки и курсы валют'!$C$42),IF(H1990&lt;'Заказ, cкидки и курсы валют'!$B$43,H1990*0.54*100/(100-'Заказ, cкидки и курсы валют'!$C$43),H1990))))),2)</f>
        <v>464.4</v>
      </c>
    </row>
    <row r="1991" spans="1:10" ht="14.15" customHeight="1" thickBot="1">
      <c r="A1991" s="398" t="s">
        <v>6826</v>
      </c>
      <c r="B1991" s="399" t="s">
        <v>3128</v>
      </c>
      <c r="C1991" s="2250">
        <v>0.34499999999999997</v>
      </c>
      <c r="D1991" s="1555">
        <v>500</v>
      </c>
      <c r="E1991" s="1572">
        <f t="shared" si="210"/>
        <v>54.86</v>
      </c>
      <c r="F1991" s="471">
        <f t="shared" si="211"/>
        <v>54.86</v>
      </c>
      <c r="G1991" s="691">
        <f t="shared" si="212"/>
        <v>774</v>
      </c>
      <c r="H1991" s="659">
        <f>ROUND(IF('Заказ, cкидки и курсы валют'!$J$23*E1991/1000*D1991&lt;387,387,'Заказ, cкидки и курсы валют'!$J$23*E1991/1000*D1991)*(1-'Заказ, cкидки и курсы валют'!$I$12),2)</f>
        <v>387</v>
      </c>
      <c r="I1991" s="168"/>
      <c r="J1991" s="1338">
        <f>ROUND(IF(H1991&lt;'Заказ, cкидки и курсы валют'!$B$39,H1991*0.54*100/(100-'Заказ, cкидки и курсы валют'!$C$39),IF(H1991&lt;'Заказ, cкидки и курсы валют'!$B$40,H1991*0.54*100/(100-'Заказ, cкидки и курсы валют'!$C$40),IF(H1991&lt;'Заказ, cкидки и курсы валют'!$B$41,H1991*0.54*100/(100-'Заказ, cкидки и курсы валют'!$C$41),IF(H1991&lt;'Заказ, cкидки и курсы валют'!$B$42,H1991*0.54*100/(100-'Заказ, cкидки и курсы валют'!$C$42),IF(H1991&lt;'Заказ, cкидки и курсы валют'!$B$43,H1991*0.54*100/(100-'Заказ, cкидки и курсы валют'!$C$43),H1991))))),2)</f>
        <v>464.4</v>
      </c>
    </row>
    <row r="1992" spans="1:10" ht="14.15" customHeight="1" thickBot="1">
      <c r="A1992" s="398" t="s">
        <v>6827</v>
      </c>
      <c r="B1992" s="399" t="s">
        <v>137</v>
      </c>
      <c r="C1992" s="2250">
        <v>0.39</v>
      </c>
      <c r="D1992" s="1555">
        <v>500</v>
      </c>
      <c r="E1992" s="1572">
        <f t="shared" si="210"/>
        <v>58.72</v>
      </c>
      <c r="F1992" s="471">
        <f t="shared" si="211"/>
        <v>58.72</v>
      </c>
      <c r="G1992" s="691">
        <f t="shared" si="212"/>
        <v>774</v>
      </c>
      <c r="H1992" s="659">
        <f>ROUND(IF('Заказ, cкидки и курсы валют'!$J$23*E1992/1000*D1992&lt;387,387,'Заказ, cкидки и курсы валют'!$J$23*E1992/1000*D1992)*(1-'Заказ, cкидки и курсы валют'!$I$12),2)</f>
        <v>387</v>
      </c>
      <c r="I1992" s="168"/>
      <c r="J1992" s="1338">
        <f>ROUND(IF(H1992&lt;'Заказ, cкидки и курсы валют'!$B$39,H1992*0.54*100/(100-'Заказ, cкидки и курсы валют'!$C$39),IF(H1992&lt;'Заказ, cкидки и курсы валют'!$B$40,H1992*0.54*100/(100-'Заказ, cкидки и курсы валют'!$C$40),IF(H1992&lt;'Заказ, cкидки и курсы валют'!$B$41,H1992*0.54*100/(100-'Заказ, cкидки и курсы валют'!$C$41),IF(H1992&lt;'Заказ, cкидки и курсы валют'!$B$42,H1992*0.54*100/(100-'Заказ, cкидки и курсы валют'!$C$42),IF(H1992&lt;'Заказ, cкидки и курсы валют'!$B$43,H1992*0.54*100/(100-'Заказ, cкидки и курсы валют'!$C$43),H1992))))),2)</f>
        <v>464.4</v>
      </c>
    </row>
    <row r="1993" spans="1:10" ht="14.15" customHeight="1" thickBot="1">
      <c r="A1993" s="398" t="s">
        <v>6828</v>
      </c>
      <c r="B1993" s="399" t="s">
        <v>138</v>
      </c>
      <c r="C1993" s="2250">
        <v>0.45</v>
      </c>
      <c r="D1993" s="1555">
        <v>500</v>
      </c>
      <c r="E1993" s="1572">
        <f t="shared" si="210"/>
        <v>60.12</v>
      </c>
      <c r="F1993" s="471">
        <f t="shared" si="211"/>
        <v>60.12</v>
      </c>
      <c r="G1993" s="691">
        <f t="shared" si="212"/>
        <v>774</v>
      </c>
      <c r="H1993" s="659">
        <f>ROUND(IF('Заказ, cкидки и курсы валют'!$J$23*E1993/1000*D1993&lt;387,387,'Заказ, cкидки и курсы валют'!$J$23*E1993/1000*D1993)*(1-'Заказ, cкидки и курсы валют'!$I$12),2)</f>
        <v>387</v>
      </c>
      <c r="I1993" s="168"/>
      <c r="J1993" s="1338">
        <f>ROUND(IF(H1993&lt;'Заказ, cкидки и курсы валют'!$B$39,H1993*0.54*100/(100-'Заказ, cкидки и курсы валют'!$C$39),IF(H1993&lt;'Заказ, cкидки и курсы валют'!$B$40,H1993*0.54*100/(100-'Заказ, cкидки и курсы валют'!$C$40),IF(H1993&lt;'Заказ, cкидки и курсы валют'!$B$41,H1993*0.54*100/(100-'Заказ, cкидки и курсы валют'!$C$41),IF(H1993&lt;'Заказ, cкидки и курсы валют'!$B$42,H1993*0.54*100/(100-'Заказ, cкидки и курсы валют'!$C$42),IF(H1993&lt;'Заказ, cкидки и курсы валют'!$B$43,H1993*0.54*100/(100-'Заказ, cкидки и курсы валют'!$C$43),H1993))))),2)</f>
        <v>464.4</v>
      </c>
    </row>
    <row r="1994" spans="1:10" ht="14.15" customHeight="1" thickBot="1">
      <c r="A1994" s="398" t="s">
        <v>6829</v>
      </c>
      <c r="B1994" s="399" t="s">
        <v>139</v>
      </c>
      <c r="C1994" s="2250">
        <v>0.57999999999999996</v>
      </c>
      <c r="D1994" s="1555">
        <v>300</v>
      </c>
      <c r="E1994" s="1572">
        <f t="shared" si="210"/>
        <v>79.539999999999992</v>
      </c>
      <c r="F1994" s="471">
        <f t="shared" si="211"/>
        <v>79.540000000000006</v>
      </c>
      <c r="G1994" s="691">
        <f t="shared" si="212"/>
        <v>1290</v>
      </c>
      <c r="H1994" s="659">
        <f>ROUND(IF('Заказ, cкидки и курсы валют'!$J$23*E1994/1000*D1994&lt;387,387,'Заказ, cкидки и курсы валют'!$J$23*E1994/1000*D1994)*(1-'Заказ, cкидки и курсы валют'!$I$12),2)</f>
        <v>387</v>
      </c>
      <c r="I1994" s="168"/>
      <c r="J1994" s="1338">
        <f>ROUND(IF(H1994&lt;'Заказ, cкидки и курсы валют'!$B$39,H1994*0.54*100/(100-'Заказ, cкидки и курсы валют'!$C$39),IF(H1994&lt;'Заказ, cкидки и курсы валют'!$B$40,H1994*0.54*100/(100-'Заказ, cкидки и курсы валют'!$C$40),IF(H1994&lt;'Заказ, cкидки и курсы валют'!$B$41,H1994*0.54*100/(100-'Заказ, cкидки и курсы валют'!$C$41),IF(H1994&lt;'Заказ, cкидки и курсы валют'!$B$42,H1994*0.54*100/(100-'Заказ, cкидки и курсы валют'!$C$42),IF(H1994&lt;'Заказ, cкидки и курсы валют'!$B$43,H1994*0.54*100/(100-'Заказ, cкидки и курсы валют'!$C$43),H1994))))),2)</f>
        <v>464.4</v>
      </c>
    </row>
    <row r="1995" spans="1:10" ht="14.15" customHeight="1" thickBot="1">
      <c r="A1995" s="398" t="s">
        <v>6830</v>
      </c>
      <c r="B1995" s="399" t="s">
        <v>140</v>
      </c>
      <c r="C1995" s="2250">
        <v>0.7</v>
      </c>
      <c r="D1995" s="1555">
        <v>150</v>
      </c>
      <c r="E1995" s="1572">
        <f t="shared" si="210"/>
        <v>108.2</v>
      </c>
      <c r="F1995" s="471">
        <f t="shared" si="211"/>
        <v>108.2</v>
      </c>
      <c r="G1995" s="691">
        <f t="shared" si="212"/>
        <v>2580</v>
      </c>
      <c r="H1995" s="659">
        <f>ROUND(IF('Заказ, cкидки и курсы валют'!$J$23*E1995/1000*D1995&lt;387,387,'Заказ, cкидки и курсы валют'!$J$23*E1995/1000*D1995)*(1-'Заказ, cкидки и курсы валют'!$I$12),2)</f>
        <v>387</v>
      </c>
      <c r="I1995" s="168"/>
      <c r="J1995" s="1338">
        <f>ROUND(IF(H1995&lt;'Заказ, cкидки и курсы валют'!$B$39,H1995*0.54*100/(100-'Заказ, cкидки и курсы валют'!$C$39),IF(H1995&lt;'Заказ, cкидки и курсы валют'!$B$40,H1995*0.54*100/(100-'Заказ, cкидки и курсы валют'!$C$40),IF(H1995&lt;'Заказ, cкидки и курсы валют'!$B$41,H1995*0.54*100/(100-'Заказ, cкидки и курсы валют'!$C$41),IF(H1995&lt;'Заказ, cкидки и курсы валют'!$B$42,H1995*0.54*100/(100-'Заказ, cкидки и курсы валют'!$C$42),IF(H1995&lt;'Заказ, cкидки и курсы валют'!$B$43,H1995*0.54*100/(100-'Заказ, cкидки и курсы валют'!$C$43),H1995))))),2)</f>
        <v>464.4</v>
      </c>
    </row>
    <row r="1996" spans="1:10" ht="14.15" customHeight="1" thickBot="1">
      <c r="A1996" s="398" t="s">
        <v>6831</v>
      </c>
      <c r="B1996" s="399" t="s">
        <v>141</v>
      </c>
      <c r="C1996" s="2250">
        <v>0.78</v>
      </c>
      <c r="D1996" s="1555">
        <v>150</v>
      </c>
      <c r="E1996" s="1572">
        <f t="shared" si="210"/>
        <v>120</v>
      </c>
      <c r="F1996" s="471">
        <f t="shared" si="211"/>
        <v>120</v>
      </c>
      <c r="G1996" s="691">
        <f t="shared" si="212"/>
        <v>2580</v>
      </c>
      <c r="H1996" s="659">
        <f>ROUND(IF('Заказ, cкидки и курсы валют'!$J$23*E1996/1000*D1996&lt;387,387,'Заказ, cкидки и курсы валют'!$J$23*E1996/1000*D1996)*(1-'Заказ, cкидки и курсы валют'!$I$12),2)</f>
        <v>387</v>
      </c>
      <c r="I1996" s="168"/>
      <c r="J1996" s="1338">
        <f>ROUND(IF(H1996&lt;'Заказ, cкидки и курсы валют'!$B$39,H1996*0.54*100/(100-'Заказ, cкидки и курсы валют'!$C$39),IF(H1996&lt;'Заказ, cкидки и курсы валют'!$B$40,H1996*0.54*100/(100-'Заказ, cкидки и курсы валют'!$C$40),IF(H1996&lt;'Заказ, cкидки и курсы валют'!$B$41,H1996*0.54*100/(100-'Заказ, cкидки и курсы валют'!$C$41),IF(H1996&lt;'Заказ, cкидки и курсы валют'!$B$42,H1996*0.54*100/(100-'Заказ, cкидки и курсы валют'!$C$42),IF(H1996&lt;'Заказ, cкидки и курсы валют'!$B$43,H1996*0.54*100/(100-'Заказ, cкидки и курсы валют'!$C$43),H1996))))),2)</f>
        <v>464.4</v>
      </c>
    </row>
    <row r="1997" spans="1:10" ht="14.15" customHeight="1" thickBot="1">
      <c r="A1997" s="398" t="s">
        <v>6832</v>
      </c>
      <c r="B1997" s="399" t="s">
        <v>142</v>
      </c>
      <c r="C1997" s="2250">
        <v>0.92</v>
      </c>
      <c r="D1997" s="1555">
        <v>100</v>
      </c>
      <c r="E1997" s="1572">
        <f t="shared" si="210"/>
        <v>147.92000000000002</v>
      </c>
      <c r="F1997" s="471">
        <f t="shared" si="211"/>
        <v>147.91999999999999</v>
      </c>
      <c r="G1997" s="691">
        <f t="shared" si="212"/>
        <v>3870</v>
      </c>
      <c r="H1997" s="659">
        <f>ROUND(IF('Заказ, cкидки и курсы валют'!$J$23*E1997/1000*D1997&lt;387,387,'Заказ, cкидки и курсы валют'!$J$23*E1997/1000*D1997)*(1-'Заказ, cкидки и курсы валют'!$I$12),2)</f>
        <v>387</v>
      </c>
      <c r="I1997" s="168"/>
      <c r="J1997" s="1338">
        <f>ROUND(IF(H1997&lt;'Заказ, cкидки и курсы валют'!$B$39,H1997*0.54*100/(100-'Заказ, cкидки и курсы валют'!$C$39),IF(H1997&lt;'Заказ, cкидки и курсы валют'!$B$40,H1997*0.54*100/(100-'Заказ, cкидки и курсы валют'!$C$40),IF(H1997&lt;'Заказ, cкидки и курсы валют'!$B$41,H1997*0.54*100/(100-'Заказ, cкидки и курсы валют'!$C$41),IF(H1997&lt;'Заказ, cкидки и курсы валют'!$B$42,H1997*0.54*100/(100-'Заказ, cкидки и курсы валют'!$C$42),IF(H1997&lt;'Заказ, cкидки и курсы валют'!$B$43,H1997*0.54*100/(100-'Заказ, cкидки и курсы валют'!$C$43),H1997))))),2)</f>
        <v>464.4</v>
      </c>
    </row>
    <row r="1998" spans="1:10" ht="14.15" customHeight="1" thickBot="1">
      <c r="A1998" s="398" t="s">
        <v>6833</v>
      </c>
      <c r="B1998" s="399" t="s">
        <v>143</v>
      </c>
      <c r="C1998" s="2250">
        <v>1.3</v>
      </c>
      <c r="D1998" s="1555">
        <v>100</v>
      </c>
      <c r="E1998" s="1572">
        <f t="shared" si="210"/>
        <v>182.45999999999998</v>
      </c>
      <c r="F1998" s="471">
        <f t="shared" si="211"/>
        <v>182.46</v>
      </c>
      <c r="G1998" s="691">
        <f t="shared" si="212"/>
        <v>3870</v>
      </c>
      <c r="H1998" s="659">
        <f>ROUND(IF('Заказ, cкидки и курсы валют'!$J$23*E1998/1000*D1998&lt;387,387,'Заказ, cкидки и курсы валют'!$J$23*E1998/1000*D1998)*(1-'Заказ, cкидки и курсы валют'!$I$12),2)</f>
        <v>387</v>
      </c>
      <c r="I1998" s="168"/>
      <c r="J1998" s="1338">
        <f>ROUND(IF(H1998&lt;'Заказ, cкидки и курсы валют'!$B$39,H1998*0.54*100/(100-'Заказ, cкидки и курсы валют'!$C$39),IF(H1998&lt;'Заказ, cкидки и курсы валют'!$B$40,H1998*0.54*100/(100-'Заказ, cкидки и курсы валют'!$C$40),IF(H1998&lt;'Заказ, cкидки и курсы валют'!$B$41,H1998*0.54*100/(100-'Заказ, cкидки и курсы валют'!$C$41),IF(H1998&lt;'Заказ, cкидки и курсы валют'!$B$42,H1998*0.54*100/(100-'Заказ, cкидки и курсы валют'!$C$42),IF(H1998&lt;'Заказ, cкидки и курсы валют'!$B$43,H1998*0.54*100/(100-'Заказ, cкидки и курсы валют'!$C$43),H1998))))),2)</f>
        <v>464.4</v>
      </c>
    </row>
    <row r="1999" spans="1:10" ht="14.15" customHeight="1" thickBot="1">
      <c r="A1999" s="804" t="s">
        <v>6834</v>
      </c>
      <c r="B1999" s="399" t="s">
        <v>3771</v>
      </c>
      <c r="C1999" s="2250">
        <v>1.22</v>
      </c>
      <c r="D1999" s="1555">
        <v>80</v>
      </c>
      <c r="E1999" s="1572">
        <f t="shared" si="210"/>
        <v>191.89</v>
      </c>
      <c r="F1999" s="471">
        <f t="shared" si="211"/>
        <v>191.89</v>
      </c>
      <c r="G1999" s="691">
        <f t="shared" si="212"/>
        <v>4837.5</v>
      </c>
      <c r="H1999" s="659">
        <f>ROUND(IF('Заказ, cкидки и курсы валют'!$J$23*E1999/1000*D1999&lt;387,387,'Заказ, cкидки и курсы валют'!$J$23*E1999/1000*D1999)*(1-'Заказ, cкидки и курсы валют'!$I$12),2)</f>
        <v>387</v>
      </c>
      <c r="I1999" s="168"/>
      <c r="J1999" s="1338">
        <f>ROUND(IF(H1999&lt;'Заказ, cкидки и курсы валют'!$B$39,H1999*0.54*100/(100-'Заказ, cкидки и курсы валют'!$C$39),IF(H1999&lt;'Заказ, cкидки и курсы валют'!$B$40,H1999*0.54*100/(100-'Заказ, cкидки и курсы валют'!$C$40),IF(H1999&lt;'Заказ, cкидки и курсы валют'!$B$41,H1999*0.54*100/(100-'Заказ, cкидки и курсы валют'!$C$41),IF(H1999&lt;'Заказ, cкидки и курсы валют'!$B$42,H1999*0.54*100/(100-'Заказ, cкидки и курсы валют'!$C$42),IF(H1999&lt;'Заказ, cкидки и курсы валют'!$B$43,H1999*0.54*100/(100-'Заказ, cкидки и курсы валют'!$C$43),H1999))))),2)</f>
        <v>464.4</v>
      </c>
    </row>
    <row r="2000" spans="1:10" ht="14.15" customHeight="1" thickBot="1">
      <c r="A2000" s="398" t="s">
        <v>6835</v>
      </c>
      <c r="B2000" s="399" t="s">
        <v>3137</v>
      </c>
      <c r="C2000" s="2250">
        <v>1.49</v>
      </c>
      <c r="D2000" s="1555">
        <v>80</v>
      </c>
      <c r="E2000" s="1572">
        <f t="shared" si="210"/>
        <v>203.89</v>
      </c>
      <c r="F2000" s="471">
        <f t="shared" si="211"/>
        <v>203.89</v>
      </c>
      <c r="G2000" s="691">
        <f t="shared" si="212"/>
        <v>4837.5</v>
      </c>
      <c r="H2000" s="659">
        <f>ROUND(IF('Заказ, cкидки и курсы валют'!$J$23*E2000/1000*D2000&lt;387,387,'Заказ, cкидки и курсы валют'!$J$23*E2000/1000*D2000)*(1-'Заказ, cкидки и курсы валют'!$I$12),2)</f>
        <v>387</v>
      </c>
      <c r="I2000" s="168"/>
      <c r="J2000" s="1338">
        <f>ROUND(IF(H2000&lt;'Заказ, cкидки и курсы валют'!$B$39,H2000*0.54*100/(100-'Заказ, cкидки и курсы валют'!$C$39),IF(H2000&lt;'Заказ, cкидки и курсы валют'!$B$40,H2000*0.54*100/(100-'Заказ, cкидки и курсы валют'!$C$40),IF(H2000&lt;'Заказ, cкидки и курсы валют'!$B$41,H2000*0.54*100/(100-'Заказ, cкидки и курсы валют'!$C$41),IF(H2000&lt;'Заказ, cкидки и курсы валют'!$B$42,H2000*0.54*100/(100-'Заказ, cкидки и курсы валют'!$C$42),IF(H2000&lt;'Заказ, cкидки и курсы валют'!$B$43,H2000*0.54*100/(100-'Заказ, cкидки и курсы валют'!$C$43),H2000))))),2)</f>
        <v>464.4</v>
      </c>
    </row>
    <row r="2001" spans="1:10" ht="14.15" customHeight="1" thickBot="1">
      <c r="A2001" s="398" t="s">
        <v>6836</v>
      </c>
      <c r="B2001" s="399" t="s">
        <v>152</v>
      </c>
      <c r="C2001" s="2287">
        <v>0.51</v>
      </c>
      <c r="D2001" s="1555">
        <v>500</v>
      </c>
      <c r="E2001" s="1572">
        <f t="shared" si="210"/>
        <v>64.62</v>
      </c>
      <c r="F2001" s="471">
        <f t="shared" si="211"/>
        <v>64.62</v>
      </c>
      <c r="G2001" s="691">
        <f t="shared" si="212"/>
        <v>774</v>
      </c>
      <c r="H2001" s="659">
        <f>ROUND(IF('Заказ, cкидки и курсы валют'!$J$23*E2001/1000*D2001&lt;387,387,'Заказ, cкидки и курсы валют'!$J$23*E2001/1000*D2001)*(1-'Заказ, cкидки и курсы валют'!$I$12),2)</f>
        <v>387</v>
      </c>
      <c r="I2001" s="168"/>
      <c r="J2001" s="1338">
        <f>ROUND(IF(H2001&lt;'Заказ, cкидки и курсы валют'!$B$39,H2001*0.54*100/(100-'Заказ, cкидки и курсы валют'!$C$39),IF(H2001&lt;'Заказ, cкидки и курсы валют'!$B$40,H2001*0.54*100/(100-'Заказ, cкидки и курсы валют'!$C$40),IF(H2001&lt;'Заказ, cкидки и курсы валют'!$B$41,H2001*0.54*100/(100-'Заказ, cкидки и курсы валют'!$C$41),IF(H2001&lt;'Заказ, cкидки и курсы валют'!$B$42,H2001*0.54*100/(100-'Заказ, cкидки и курсы валют'!$C$42),IF(H2001&lt;'Заказ, cкидки и курсы валют'!$B$43,H2001*0.54*100/(100-'Заказ, cкидки и курсы валют'!$C$43),H2001))))),2)</f>
        <v>464.4</v>
      </c>
    </row>
    <row r="2002" spans="1:10" ht="14.15" customHeight="1" thickBot="1">
      <c r="A2002" s="398" t="s">
        <v>6837</v>
      </c>
      <c r="B2002" s="399" t="s">
        <v>104</v>
      </c>
      <c r="C2002" s="2287">
        <v>0.62</v>
      </c>
      <c r="D2002" s="1555">
        <v>300</v>
      </c>
      <c r="E2002" s="1572">
        <f t="shared" si="210"/>
        <v>79.14</v>
      </c>
      <c r="F2002" s="471">
        <f t="shared" si="211"/>
        <v>79.14</v>
      </c>
      <c r="G2002" s="691">
        <f t="shared" si="212"/>
        <v>1290</v>
      </c>
      <c r="H2002" s="659">
        <f>ROUND(IF('Заказ, cкидки и курсы валют'!$J$23*E2002/1000*D2002&lt;387,387,'Заказ, cкидки и курсы валют'!$J$23*E2002/1000*D2002)*(1-'Заказ, cкидки и курсы валют'!$I$12),2)</f>
        <v>387</v>
      </c>
      <c r="I2002" s="168"/>
      <c r="J2002" s="1338">
        <f>ROUND(IF(H2002&lt;'Заказ, cкидки и курсы валют'!$B$39,H2002*0.54*100/(100-'Заказ, cкидки и курсы валют'!$C$39),IF(H2002&lt;'Заказ, cкидки и курсы валют'!$B$40,H2002*0.54*100/(100-'Заказ, cкидки и курсы валют'!$C$40),IF(H2002&lt;'Заказ, cкидки и курсы валют'!$B$41,H2002*0.54*100/(100-'Заказ, cкидки и курсы валют'!$C$41),IF(H2002&lt;'Заказ, cкидки и курсы валют'!$B$42,H2002*0.54*100/(100-'Заказ, cкидки и курсы валют'!$C$42),IF(H2002&lt;'Заказ, cкидки и курсы валют'!$B$43,H2002*0.54*100/(100-'Заказ, cкидки и курсы валют'!$C$43),H2002))))),2)</f>
        <v>464.4</v>
      </c>
    </row>
    <row r="2003" spans="1:10" ht="14.15" customHeight="1" thickBot="1">
      <c r="A2003" s="398" t="s">
        <v>6838</v>
      </c>
      <c r="B2003" s="399" t="s">
        <v>153</v>
      </c>
      <c r="C2003" s="2250">
        <v>0.74</v>
      </c>
      <c r="D2003" s="1555">
        <v>150</v>
      </c>
      <c r="E2003" s="1572">
        <f t="shared" si="210"/>
        <v>111.8</v>
      </c>
      <c r="F2003" s="471">
        <f t="shared" si="211"/>
        <v>111.8</v>
      </c>
      <c r="G2003" s="691">
        <f t="shared" si="212"/>
        <v>2580</v>
      </c>
      <c r="H2003" s="659">
        <f>ROUND(IF('Заказ, cкидки и курсы валют'!$J$23*E2003/1000*D2003&lt;387,387,'Заказ, cкидки и курсы валют'!$J$23*E2003/1000*D2003)*(1-'Заказ, cкидки и курсы валют'!$I$12),2)</f>
        <v>387</v>
      </c>
      <c r="I2003" s="168"/>
      <c r="J2003" s="1338">
        <f>ROUND(IF(H2003&lt;'Заказ, cкидки и курсы валют'!$B$39,H2003*0.54*100/(100-'Заказ, cкидки и курсы валют'!$C$39),IF(H2003&lt;'Заказ, cкидки и курсы валют'!$B$40,H2003*0.54*100/(100-'Заказ, cкидки и курсы валют'!$C$40),IF(H2003&lt;'Заказ, cкидки и курсы валют'!$B$41,H2003*0.54*100/(100-'Заказ, cкидки и курсы валют'!$C$41),IF(H2003&lt;'Заказ, cкидки и курсы валют'!$B$42,H2003*0.54*100/(100-'Заказ, cкидки и курсы валют'!$C$42),IF(H2003&lt;'Заказ, cкидки и курсы валют'!$B$43,H2003*0.54*100/(100-'Заказ, cкидки и курсы валют'!$C$43),H2003))))),2)</f>
        <v>464.4</v>
      </c>
    </row>
    <row r="2004" spans="1:10" ht="14.15" customHeight="1" thickBot="1">
      <c r="A2004" s="398" t="s">
        <v>6839</v>
      </c>
      <c r="B2004" s="399" t="s">
        <v>106</v>
      </c>
      <c r="C2004" s="2250">
        <v>1</v>
      </c>
      <c r="D2004" s="1555">
        <v>150</v>
      </c>
      <c r="E2004" s="1572">
        <f t="shared" si="210"/>
        <v>117.9</v>
      </c>
      <c r="F2004" s="471">
        <f t="shared" si="211"/>
        <v>117.9</v>
      </c>
      <c r="G2004" s="691">
        <f t="shared" si="212"/>
        <v>2580</v>
      </c>
      <c r="H2004" s="659">
        <f>ROUND(IF('Заказ, cкидки и курсы валют'!$J$23*E2004/1000*D2004&lt;387,387,'Заказ, cкидки и курсы валют'!$J$23*E2004/1000*D2004)*(1-'Заказ, cкидки и курсы валют'!$I$12),2)</f>
        <v>387</v>
      </c>
      <c r="I2004" s="168"/>
      <c r="J2004" s="1338">
        <f>ROUND(IF(H2004&lt;'Заказ, cкидки и курсы валют'!$B$39,H2004*0.54*100/(100-'Заказ, cкидки и курсы валют'!$C$39),IF(H2004&lt;'Заказ, cкидки и курсы валют'!$B$40,H2004*0.54*100/(100-'Заказ, cкидки и курсы валют'!$C$40),IF(H2004&lt;'Заказ, cкидки и курсы валют'!$B$41,H2004*0.54*100/(100-'Заказ, cкидки и курсы валют'!$C$41),IF(H2004&lt;'Заказ, cкидки и курсы валют'!$B$42,H2004*0.54*100/(100-'Заказ, cкидки и курсы валют'!$C$42),IF(H2004&lt;'Заказ, cкидки и курсы валют'!$B$43,H2004*0.54*100/(100-'Заказ, cкидки и курсы валют'!$C$43),H2004))))),2)</f>
        <v>464.4</v>
      </c>
    </row>
    <row r="2005" spans="1:10" ht="14.15" customHeight="1" thickBot="1">
      <c r="A2005" s="398" t="s">
        <v>6840</v>
      </c>
      <c r="B2005" s="1586" t="s">
        <v>154</v>
      </c>
      <c r="C2005" s="2250">
        <v>1.08</v>
      </c>
      <c r="D2005" s="1555">
        <v>100</v>
      </c>
      <c r="E2005" s="1572">
        <f t="shared" si="210"/>
        <v>151.1</v>
      </c>
      <c r="F2005" s="471">
        <f t="shared" si="211"/>
        <v>151.1</v>
      </c>
      <c r="G2005" s="691">
        <f t="shared" si="212"/>
        <v>3870</v>
      </c>
      <c r="H2005" s="659">
        <f>ROUND(IF('Заказ, cкидки и курсы валют'!$J$23*E2005/1000*D2005&lt;387,387,'Заказ, cкидки и курсы валют'!$J$23*E2005/1000*D2005)*(1-'Заказ, cкидки и курсы валют'!$I$12),2)</f>
        <v>387</v>
      </c>
      <c r="I2005" s="168"/>
      <c r="J2005" s="1338">
        <f>ROUND(IF(H2005&lt;'Заказ, cкидки и курсы валют'!$B$39,H2005*0.54*100/(100-'Заказ, cкидки и курсы валют'!$C$39),IF(H2005&lt;'Заказ, cкидки и курсы валют'!$B$40,H2005*0.54*100/(100-'Заказ, cкидки и курсы валют'!$C$40),IF(H2005&lt;'Заказ, cкидки и курсы валют'!$B$41,H2005*0.54*100/(100-'Заказ, cкидки и курсы валют'!$C$41),IF(H2005&lt;'Заказ, cкидки и курсы валют'!$B$42,H2005*0.54*100/(100-'Заказ, cкидки и курсы валют'!$C$42),IF(H2005&lt;'Заказ, cкидки и курсы валют'!$B$43,H2005*0.54*100/(100-'Заказ, cкидки и курсы валют'!$C$43),H2005))))),2)</f>
        <v>464.4</v>
      </c>
    </row>
    <row r="2006" spans="1:10" ht="14.15" customHeight="1" thickBot="1">
      <c r="A2006" s="398" t="s">
        <v>6841</v>
      </c>
      <c r="B2006" s="399" t="s">
        <v>108</v>
      </c>
      <c r="C2006" s="2250">
        <v>1.17</v>
      </c>
      <c r="D2006" s="1555">
        <v>100</v>
      </c>
      <c r="E2006" s="1572">
        <f t="shared" si="210"/>
        <v>158.36000000000001</v>
      </c>
      <c r="F2006" s="471">
        <f t="shared" si="211"/>
        <v>158.36000000000001</v>
      </c>
      <c r="G2006" s="691">
        <f t="shared" si="212"/>
        <v>3870</v>
      </c>
      <c r="H2006" s="659">
        <f>ROUND(IF('Заказ, cкидки и курсы валют'!$J$23*E2006/1000*D2006&lt;387,387,'Заказ, cкидки и курсы валют'!$J$23*E2006/1000*D2006)*(1-'Заказ, cкидки и курсы валют'!$I$12),2)</f>
        <v>387</v>
      </c>
      <c r="I2006" s="168"/>
      <c r="J2006" s="1338">
        <f>ROUND(IF(H2006&lt;'Заказ, cкидки и курсы валют'!$B$39,H2006*0.54*100/(100-'Заказ, cкидки и курсы валют'!$C$39),IF(H2006&lt;'Заказ, cкидки и курсы валют'!$B$40,H2006*0.54*100/(100-'Заказ, cкидки и курсы валют'!$C$40),IF(H2006&lt;'Заказ, cкидки и курсы валют'!$B$41,H2006*0.54*100/(100-'Заказ, cкидки и курсы валют'!$C$41),IF(H2006&lt;'Заказ, cкидки и курсы валют'!$B$42,H2006*0.54*100/(100-'Заказ, cкидки и курсы валют'!$C$42),IF(H2006&lt;'Заказ, cкидки и курсы валют'!$B$43,H2006*0.54*100/(100-'Заказ, cкидки и курсы валют'!$C$43),H2006))))),2)</f>
        <v>464.4</v>
      </c>
    </row>
    <row r="2007" spans="1:10" ht="14.15" customHeight="1" thickBot="1">
      <c r="A2007" s="398" t="s">
        <v>6842</v>
      </c>
      <c r="B2007" s="399" t="s">
        <v>155</v>
      </c>
      <c r="C2007" s="2250">
        <v>1.36</v>
      </c>
      <c r="D2007" s="1555">
        <v>80</v>
      </c>
      <c r="E2007" s="1572">
        <f t="shared" si="210"/>
        <v>195.19</v>
      </c>
      <c r="F2007" s="471">
        <f t="shared" si="211"/>
        <v>195.19</v>
      </c>
      <c r="G2007" s="691">
        <f t="shared" si="212"/>
        <v>4837.5</v>
      </c>
      <c r="H2007" s="659">
        <f>ROUND(IF('Заказ, cкидки и курсы валют'!$J$23*E2007/1000*D2007&lt;387,387,'Заказ, cкидки и курсы валют'!$J$23*E2007/1000*D2007)*(1-'Заказ, cкидки и курсы валют'!$I$12),2)</f>
        <v>387</v>
      </c>
      <c r="I2007" s="168"/>
      <c r="J2007" s="1338">
        <f>ROUND(IF(H2007&lt;'Заказ, cкидки и курсы валют'!$B$39,H2007*0.54*100/(100-'Заказ, cкидки и курсы валют'!$C$39),IF(H2007&lt;'Заказ, cкидки и курсы валют'!$B$40,H2007*0.54*100/(100-'Заказ, cкидки и курсы валют'!$C$40),IF(H2007&lt;'Заказ, cкидки и курсы валют'!$B$41,H2007*0.54*100/(100-'Заказ, cкидки и курсы валют'!$C$41),IF(H2007&lt;'Заказ, cкидки и курсы валют'!$B$42,H2007*0.54*100/(100-'Заказ, cкидки и курсы валют'!$C$42),IF(H2007&lt;'Заказ, cкидки и курсы валют'!$B$43,H2007*0.54*100/(100-'Заказ, cкидки и курсы валют'!$C$43),H2007))))),2)</f>
        <v>464.4</v>
      </c>
    </row>
    <row r="2008" spans="1:10" ht="14.15" customHeight="1" thickBot="1">
      <c r="A2008" s="398" t="s">
        <v>6843</v>
      </c>
      <c r="B2008" s="399" t="s">
        <v>110</v>
      </c>
      <c r="C2008" s="2250">
        <v>1.58</v>
      </c>
      <c r="D2008" s="1555">
        <v>50</v>
      </c>
      <c r="E2008" s="1572">
        <f t="shared" si="210"/>
        <v>270.04000000000002</v>
      </c>
      <c r="F2008" s="471">
        <f t="shared" si="211"/>
        <v>270.04000000000002</v>
      </c>
      <c r="G2008" s="691">
        <f t="shared" si="212"/>
        <v>7740</v>
      </c>
      <c r="H2008" s="659">
        <f>ROUND(IF('Заказ, cкидки и курсы валют'!$J$23*E2008/1000*D2008&lt;387,387,'Заказ, cкидки и курсы валют'!$J$23*E2008/1000*D2008)*(1-'Заказ, cкидки и курсы валют'!$I$12),2)</f>
        <v>387</v>
      </c>
      <c r="I2008" s="168"/>
      <c r="J2008" s="1338">
        <f>ROUND(IF(H2008&lt;'Заказ, cкидки и курсы валют'!$B$39,H2008*0.54*100/(100-'Заказ, cкидки и курсы валют'!$C$39),IF(H2008&lt;'Заказ, cкидки и курсы валют'!$B$40,H2008*0.54*100/(100-'Заказ, cкидки и курсы валют'!$C$40),IF(H2008&lt;'Заказ, cкидки и курсы валют'!$B$41,H2008*0.54*100/(100-'Заказ, cкидки и курсы валют'!$C$41),IF(H2008&lt;'Заказ, cкидки и курсы валют'!$B$42,H2008*0.54*100/(100-'Заказ, cкидки и курсы валют'!$C$42),IF(H2008&lt;'Заказ, cкидки и курсы валют'!$B$43,H2008*0.54*100/(100-'Заказ, cкидки и курсы валют'!$C$43),H2008))))),2)</f>
        <v>464.4</v>
      </c>
    </row>
    <row r="2009" spans="1:10" ht="14.15" customHeight="1" thickBot="1">
      <c r="A2009" s="398" t="s">
        <v>6844</v>
      </c>
      <c r="B2009" s="399" t="s">
        <v>156</v>
      </c>
      <c r="C2009" s="2250">
        <v>1.62</v>
      </c>
      <c r="D2009" s="1555">
        <v>50</v>
      </c>
      <c r="E2009" s="1572">
        <f t="shared" si="210"/>
        <v>277.94</v>
      </c>
      <c r="F2009" s="471">
        <f t="shared" si="211"/>
        <v>277.94</v>
      </c>
      <c r="G2009" s="691">
        <f t="shared" si="212"/>
        <v>7740</v>
      </c>
      <c r="H2009" s="659">
        <f>ROUND(IF('Заказ, cкидки и курсы валют'!$J$23*E2009/1000*D2009&lt;387,387,'Заказ, cкидки и курсы валют'!$J$23*E2009/1000*D2009)*(1-'Заказ, cкидки и курсы валют'!$I$12),2)</f>
        <v>387</v>
      </c>
      <c r="I2009" s="168"/>
      <c r="J2009" s="1338">
        <f>ROUND(IF(H2009&lt;'Заказ, cкидки и курсы валют'!$B$39,H2009*0.54*100/(100-'Заказ, cкидки и курсы валют'!$C$39),IF(H2009&lt;'Заказ, cкидки и курсы валют'!$B$40,H2009*0.54*100/(100-'Заказ, cкидки и курсы валют'!$C$40),IF(H2009&lt;'Заказ, cкидки и курсы валют'!$B$41,H2009*0.54*100/(100-'Заказ, cкидки и курсы валют'!$C$41),IF(H2009&lt;'Заказ, cкидки и курсы валют'!$B$42,H2009*0.54*100/(100-'Заказ, cкидки и курсы валют'!$C$42),IF(H2009&lt;'Заказ, cкидки и курсы валют'!$B$43,H2009*0.54*100/(100-'Заказ, cкидки и курсы валют'!$C$43),H2009))))),2)</f>
        <v>464.4</v>
      </c>
    </row>
    <row r="2010" spans="1:10" ht="14.15" customHeight="1" thickBot="1">
      <c r="A2010" s="398" t="s">
        <v>6845</v>
      </c>
      <c r="B2010" s="399" t="s">
        <v>144</v>
      </c>
      <c r="C2010" s="2250">
        <v>0.73</v>
      </c>
      <c r="D2010" s="1555">
        <v>300</v>
      </c>
      <c r="E2010" s="1572">
        <f t="shared" si="210"/>
        <v>91.72</v>
      </c>
      <c r="F2010" s="471">
        <f t="shared" si="211"/>
        <v>91.72</v>
      </c>
      <c r="G2010" s="691">
        <f t="shared" si="212"/>
        <v>1290</v>
      </c>
      <c r="H2010" s="659">
        <f>ROUND(IF('Заказ, cкидки и курсы валют'!$J$23*E2010/1000*D2010&lt;387,387,'Заказ, cкидки и курсы валют'!$J$23*E2010/1000*D2010)*(1-'Заказ, cкидки и курсы валют'!$I$12),2)</f>
        <v>387</v>
      </c>
      <c r="I2010" s="168"/>
      <c r="J2010" s="1338">
        <f>ROUND(IF(H2010&lt;'Заказ, cкидки и курсы валют'!$B$39,H2010*0.54*100/(100-'Заказ, cкидки и курсы валют'!$C$39),IF(H2010&lt;'Заказ, cкидки и курсы валют'!$B$40,H2010*0.54*100/(100-'Заказ, cкидки и курсы валют'!$C$40),IF(H2010&lt;'Заказ, cкидки и курсы валют'!$B$41,H2010*0.54*100/(100-'Заказ, cкидки и курсы валют'!$C$41),IF(H2010&lt;'Заказ, cкидки и курсы валют'!$B$42,H2010*0.54*100/(100-'Заказ, cкидки и курсы валют'!$C$42),IF(H2010&lt;'Заказ, cкидки и курсы валют'!$B$43,H2010*0.54*100/(100-'Заказ, cкидки и курсы валют'!$C$43),H2010))))),2)</f>
        <v>464.4</v>
      </c>
    </row>
    <row r="2011" spans="1:10" ht="14.15" customHeight="1" thickBot="1">
      <c r="A2011" s="398" t="s">
        <v>6846</v>
      </c>
      <c r="B2011" s="399" t="s">
        <v>145</v>
      </c>
      <c r="C2011" s="2250">
        <v>0.9</v>
      </c>
      <c r="D2011" s="1555">
        <v>250</v>
      </c>
      <c r="E2011" s="1572">
        <f t="shared" si="210"/>
        <v>94.18</v>
      </c>
      <c r="F2011" s="471">
        <f t="shared" si="211"/>
        <v>94.18</v>
      </c>
      <c r="G2011" s="691">
        <f t="shared" si="212"/>
        <v>1548</v>
      </c>
      <c r="H2011" s="659">
        <f>ROUND(IF('Заказ, cкидки и курсы валют'!$J$23*E2011/1000*D2011&lt;387,387,'Заказ, cкидки и курсы валют'!$J$23*E2011/1000*D2011)*(1-'Заказ, cкидки и курсы валют'!$I$12),2)</f>
        <v>387</v>
      </c>
      <c r="I2011" s="168"/>
      <c r="J2011" s="1338">
        <f>ROUND(IF(H2011&lt;'Заказ, cкидки и курсы валют'!$B$39,H2011*0.54*100/(100-'Заказ, cкидки и курсы валют'!$C$39),IF(H2011&lt;'Заказ, cкидки и курсы валют'!$B$40,H2011*0.54*100/(100-'Заказ, cкидки и курсы валют'!$C$40),IF(H2011&lt;'Заказ, cкидки и курсы валют'!$B$41,H2011*0.54*100/(100-'Заказ, cкидки и курсы валют'!$C$41),IF(H2011&lt;'Заказ, cкидки и курсы валют'!$B$42,H2011*0.54*100/(100-'Заказ, cкидки и курсы валют'!$C$42),IF(H2011&lt;'Заказ, cкидки и курсы валют'!$B$43,H2011*0.54*100/(100-'Заказ, cкидки и курсы валют'!$C$43),H2011))))),2)</f>
        <v>464.4</v>
      </c>
    </row>
    <row r="2012" spans="1:10" ht="14.15" customHeight="1" thickBot="1">
      <c r="A2012" s="398" t="s">
        <v>6847</v>
      </c>
      <c r="B2012" s="399" t="s">
        <v>146</v>
      </c>
      <c r="C2012" s="2287">
        <v>1.03</v>
      </c>
      <c r="D2012" s="1555">
        <v>200</v>
      </c>
      <c r="E2012" s="1572">
        <f t="shared" si="210"/>
        <v>112.46</v>
      </c>
      <c r="F2012" s="471">
        <f t="shared" si="211"/>
        <v>112.46</v>
      </c>
      <c r="G2012" s="691">
        <f t="shared" si="212"/>
        <v>1935</v>
      </c>
      <c r="H2012" s="659">
        <f>ROUND(IF('Заказ, cкидки и курсы валют'!$J$23*E2012/1000*D2012&lt;387,387,'Заказ, cкидки и курсы валют'!$J$23*E2012/1000*D2012)*(1-'Заказ, cкидки и курсы валют'!$I$12),2)</f>
        <v>387</v>
      </c>
      <c r="I2012" s="168"/>
      <c r="J2012" s="1338">
        <f>ROUND(IF(H2012&lt;'Заказ, cкидки и курсы валют'!$B$39,H2012*0.54*100/(100-'Заказ, cкидки и курсы валют'!$C$39),IF(H2012&lt;'Заказ, cкидки и курсы валют'!$B$40,H2012*0.54*100/(100-'Заказ, cкидки и курсы валют'!$C$40),IF(H2012&lt;'Заказ, cкидки и курсы валют'!$B$41,H2012*0.54*100/(100-'Заказ, cкидки и курсы валют'!$C$41),IF(H2012&lt;'Заказ, cкидки и курсы валют'!$B$42,H2012*0.54*100/(100-'Заказ, cкидки и курсы валют'!$C$42),IF(H2012&lt;'Заказ, cкидки и курсы валют'!$B$43,H2012*0.54*100/(100-'Заказ, cкидки и курсы валют'!$C$43),H2012))))),2)</f>
        <v>464.4</v>
      </c>
    </row>
    <row r="2013" spans="1:10" ht="14.15" customHeight="1" thickBot="1">
      <c r="A2013" s="398" t="s">
        <v>6848</v>
      </c>
      <c r="B2013" s="399" t="s">
        <v>147</v>
      </c>
      <c r="C2013" s="2287">
        <v>1.18</v>
      </c>
      <c r="D2013" s="1555">
        <v>150</v>
      </c>
      <c r="E2013" s="1572">
        <f t="shared" si="210"/>
        <v>132.12</v>
      </c>
      <c r="F2013" s="471">
        <f t="shared" si="211"/>
        <v>132.12</v>
      </c>
      <c r="G2013" s="691">
        <f t="shared" si="212"/>
        <v>2580</v>
      </c>
      <c r="H2013" s="659">
        <f>ROUND(IF('Заказ, cкидки и курсы валют'!$J$23*E2013/1000*D2013&lt;387,387,'Заказ, cкидки и курсы валют'!$J$23*E2013/1000*D2013)*(1-'Заказ, cкидки и курсы валют'!$I$12),2)</f>
        <v>387</v>
      </c>
      <c r="I2013" s="168"/>
      <c r="J2013" s="1338">
        <f>ROUND(IF(H2013&lt;'Заказ, cкидки и курсы валют'!$B$39,H2013*0.54*100/(100-'Заказ, cкидки и курсы валют'!$C$39),IF(H2013&lt;'Заказ, cкидки и курсы валют'!$B$40,H2013*0.54*100/(100-'Заказ, cкидки и курсы валют'!$C$40),IF(H2013&lt;'Заказ, cкидки и курсы валют'!$B$41,H2013*0.54*100/(100-'Заказ, cкидки и курсы валют'!$C$41),IF(H2013&lt;'Заказ, cкидки и курсы валют'!$B$42,H2013*0.54*100/(100-'Заказ, cкидки и курсы валют'!$C$42),IF(H2013&lt;'Заказ, cкидки и курсы валют'!$B$43,H2013*0.54*100/(100-'Заказ, cкидки и курсы валют'!$C$43),H2013))))),2)</f>
        <v>464.4</v>
      </c>
    </row>
    <row r="2014" spans="1:10" ht="14.15" customHeight="1" thickBot="1">
      <c r="A2014" s="398" t="s">
        <v>6849</v>
      </c>
      <c r="B2014" s="399" t="s">
        <v>148</v>
      </c>
      <c r="C2014" s="2287">
        <v>1.41</v>
      </c>
      <c r="D2014" s="1555">
        <v>100</v>
      </c>
      <c r="E2014" s="1572">
        <f t="shared" si="210"/>
        <v>170.32</v>
      </c>
      <c r="F2014" s="471">
        <f t="shared" si="211"/>
        <v>170.32</v>
      </c>
      <c r="G2014" s="691">
        <f t="shared" si="212"/>
        <v>3870</v>
      </c>
      <c r="H2014" s="659">
        <f>ROUND(IF('Заказ, cкидки и курсы валют'!$J$23*E2014/1000*D2014&lt;387,387,'Заказ, cкидки и курсы валют'!$J$23*E2014/1000*D2014)*(1-'Заказ, cкидки и курсы валют'!$I$12),2)</f>
        <v>387</v>
      </c>
      <c r="I2014" s="168"/>
      <c r="J2014" s="1338">
        <f>ROUND(IF(H2014&lt;'Заказ, cкидки и курсы валют'!$B$39,H2014*0.54*100/(100-'Заказ, cкидки и курсы валют'!$C$39),IF(H2014&lt;'Заказ, cкидки и курсы валют'!$B$40,H2014*0.54*100/(100-'Заказ, cкидки и курсы валют'!$C$40),IF(H2014&lt;'Заказ, cкидки и курсы валют'!$B$41,H2014*0.54*100/(100-'Заказ, cкидки и курсы валют'!$C$41),IF(H2014&lt;'Заказ, cкидки и курсы валют'!$B$42,H2014*0.54*100/(100-'Заказ, cкидки и курсы валют'!$C$42),IF(H2014&lt;'Заказ, cкидки и курсы валют'!$B$43,H2014*0.54*100/(100-'Заказ, cкидки и курсы валют'!$C$43),H2014))))),2)</f>
        <v>464.4</v>
      </c>
    </row>
    <row r="2015" spans="1:10" ht="14.15" customHeight="1" thickBot="1">
      <c r="A2015" s="398" t="s">
        <v>6850</v>
      </c>
      <c r="B2015" s="399" t="s">
        <v>149</v>
      </c>
      <c r="C2015" s="2287">
        <v>1.58</v>
      </c>
      <c r="D2015" s="1555">
        <v>80</v>
      </c>
      <c r="E2015" s="1572">
        <f t="shared" si="210"/>
        <v>206.15</v>
      </c>
      <c r="F2015" s="471">
        <f t="shared" si="211"/>
        <v>206.15</v>
      </c>
      <c r="G2015" s="691">
        <f t="shared" si="212"/>
        <v>4837.5</v>
      </c>
      <c r="H2015" s="659">
        <f>ROUND(IF('Заказ, cкидки и курсы валют'!$J$23*E2015/1000*D2015&lt;387,387,'Заказ, cкидки и курсы валют'!$J$23*E2015/1000*D2015)*(1-'Заказ, cкидки и курсы валют'!$I$12),2)</f>
        <v>387</v>
      </c>
      <c r="I2015" s="168"/>
      <c r="J2015" s="1338">
        <f>ROUND(IF(H2015&lt;'Заказ, cкидки и курсы валют'!$B$39,H2015*0.54*100/(100-'Заказ, cкидки и курсы валют'!$C$39),IF(H2015&lt;'Заказ, cкидки и курсы валют'!$B$40,H2015*0.54*100/(100-'Заказ, cкидки и курсы валют'!$C$40),IF(H2015&lt;'Заказ, cкидки и курсы валют'!$B$41,H2015*0.54*100/(100-'Заказ, cкидки и курсы валют'!$C$41),IF(H2015&lt;'Заказ, cкидки и курсы валют'!$B$42,H2015*0.54*100/(100-'Заказ, cкидки и курсы валют'!$C$42),IF(H2015&lt;'Заказ, cкидки и курсы валют'!$B$43,H2015*0.54*100/(100-'Заказ, cкидки и курсы валют'!$C$43),H2015))))),2)</f>
        <v>464.4</v>
      </c>
    </row>
    <row r="2016" spans="1:10" ht="14.15" customHeight="1" thickBot="1">
      <c r="A2016" s="398" t="s">
        <v>6851</v>
      </c>
      <c r="B2016" s="399" t="s">
        <v>150</v>
      </c>
      <c r="C2016" s="2250">
        <v>1.79</v>
      </c>
      <c r="D2016" s="1555">
        <v>70</v>
      </c>
      <c r="E2016" s="1572">
        <f t="shared" si="210"/>
        <v>226.88285714285715</v>
      </c>
      <c r="F2016" s="471">
        <f t="shared" si="211"/>
        <v>226.88</v>
      </c>
      <c r="G2016" s="691">
        <f t="shared" si="212"/>
        <v>5528.5714285714284</v>
      </c>
      <c r="H2016" s="659">
        <f>ROUND(IF('Заказ, cкидки и курсы валют'!$J$23*E2016/1000*D2016&lt;387,387,'Заказ, cкидки и курсы валют'!$J$23*E2016/1000*D2016)*(1-'Заказ, cкидки и курсы валют'!$I$12),2)</f>
        <v>387</v>
      </c>
      <c r="I2016" s="168"/>
      <c r="J2016" s="1338">
        <f>ROUND(IF(H2016&lt;'Заказ, cкидки и курсы валют'!$B$39,H2016*0.54*100/(100-'Заказ, cкидки и курсы валют'!$C$39),IF(H2016&lt;'Заказ, cкидки и курсы валют'!$B$40,H2016*0.54*100/(100-'Заказ, cкидки и курсы валют'!$C$40),IF(H2016&lt;'Заказ, cкидки и курсы валют'!$B$41,H2016*0.54*100/(100-'Заказ, cкидки и курсы валют'!$C$41),IF(H2016&lt;'Заказ, cкидки и курсы валют'!$B$42,H2016*0.54*100/(100-'Заказ, cкидки и курсы валют'!$C$42),IF(H2016&lt;'Заказ, cкидки и курсы валют'!$B$43,H2016*0.54*100/(100-'Заказ, cкидки и курсы валют'!$C$43),H2016))))),2)</f>
        <v>464.4</v>
      </c>
    </row>
    <row r="2017" spans="1:10" ht="14.15" customHeight="1" thickBot="1">
      <c r="A2017" s="398" t="s">
        <v>6852</v>
      </c>
      <c r="B2017" s="399" t="s">
        <v>78</v>
      </c>
      <c r="C2017" s="2250">
        <v>1.9</v>
      </c>
      <c r="D2017" s="1555">
        <v>50</v>
      </c>
      <c r="E2017" s="1572">
        <f t="shared" si="210"/>
        <v>274.26</v>
      </c>
      <c r="F2017" s="471">
        <f t="shared" si="211"/>
        <v>274.26</v>
      </c>
      <c r="G2017" s="691">
        <f t="shared" si="212"/>
        <v>7740</v>
      </c>
      <c r="H2017" s="659">
        <f>ROUND(IF('Заказ, cкидки и курсы валют'!$J$23*E2017/1000*D2017&lt;387,387,'Заказ, cкидки и курсы валют'!$J$23*E2017/1000*D2017)*(1-'Заказ, cкидки и курсы валют'!$I$12),2)</f>
        <v>387</v>
      </c>
      <c r="I2017" s="168"/>
      <c r="J2017" s="1338">
        <f>ROUND(IF(H2017&lt;'Заказ, cкидки и курсы валют'!$B$39,H2017*0.54*100/(100-'Заказ, cкидки и курсы валют'!$C$39),IF(H2017&lt;'Заказ, cкидки и курсы валют'!$B$40,H2017*0.54*100/(100-'Заказ, cкидки и курсы валют'!$C$40),IF(H2017&lt;'Заказ, cкидки и курсы валют'!$B$41,H2017*0.54*100/(100-'Заказ, cкидки и курсы валют'!$C$41),IF(H2017&lt;'Заказ, cкидки и курсы валют'!$B$42,H2017*0.54*100/(100-'Заказ, cкидки и курсы валют'!$C$42),IF(H2017&lt;'Заказ, cкидки и курсы валют'!$B$43,H2017*0.54*100/(100-'Заказ, cкидки и курсы валют'!$C$43),H2017))))),2)</f>
        <v>464.4</v>
      </c>
    </row>
    <row r="2018" spans="1:10" ht="14.15" customHeight="1" thickBot="1">
      <c r="A2018" s="398" t="s">
        <v>6853</v>
      </c>
      <c r="B2018" s="399" t="s">
        <v>151</v>
      </c>
      <c r="C2018" s="2250">
        <v>2.21</v>
      </c>
      <c r="D2018" s="1555">
        <v>50</v>
      </c>
      <c r="E2018" s="1572">
        <f t="shared" ref="E2018:E2049" si="213">(E1846*2)+(1000/D2018*7.5)</f>
        <v>296.24</v>
      </c>
      <c r="F2018" s="471">
        <f t="shared" si="211"/>
        <v>296.24</v>
      </c>
      <c r="G2018" s="691">
        <f t="shared" si="212"/>
        <v>7740</v>
      </c>
      <c r="H2018" s="659">
        <f>ROUND(IF('Заказ, cкидки и курсы валют'!$J$23*E2018/1000*D2018&lt;387,387,'Заказ, cкидки и курсы валют'!$J$23*E2018/1000*D2018)*(1-'Заказ, cкидки и курсы валют'!$I$12),2)</f>
        <v>387</v>
      </c>
      <c r="I2018" s="168"/>
      <c r="J2018" s="1338">
        <f>ROUND(IF(H2018&lt;'Заказ, cкидки и курсы валют'!$B$39,H2018*0.54*100/(100-'Заказ, cкидки и курсы валют'!$C$39),IF(H2018&lt;'Заказ, cкидки и курсы валют'!$B$40,H2018*0.54*100/(100-'Заказ, cкидки и курсы валют'!$C$40),IF(H2018&lt;'Заказ, cкидки и курсы валют'!$B$41,H2018*0.54*100/(100-'Заказ, cкидки и курсы валют'!$C$41),IF(H2018&lt;'Заказ, cкидки и курсы валют'!$B$42,H2018*0.54*100/(100-'Заказ, cкидки и курсы валют'!$C$42),IF(H2018&lt;'Заказ, cкидки и курсы валют'!$B$43,H2018*0.54*100/(100-'Заказ, cкидки и курсы валют'!$C$43),H2018))))),2)</f>
        <v>464.4</v>
      </c>
    </row>
    <row r="2019" spans="1:10" ht="14.15" customHeight="1" thickBot="1">
      <c r="A2019" s="398" t="s">
        <v>6854</v>
      </c>
      <c r="B2019" s="399" t="s">
        <v>157</v>
      </c>
      <c r="C2019" s="2250">
        <v>2.6</v>
      </c>
      <c r="D2019" s="1555">
        <v>30</v>
      </c>
      <c r="E2019" s="1572">
        <f t="shared" si="213"/>
        <v>422.36</v>
      </c>
      <c r="F2019" s="471">
        <f t="shared" si="211"/>
        <v>422.36</v>
      </c>
      <c r="G2019" s="691">
        <f t="shared" si="212"/>
        <v>12900</v>
      </c>
      <c r="H2019" s="659">
        <f>ROUND(IF('Заказ, cкидки и курсы валют'!$J$23*E2019/1000*D2019&lt;387,387,'Заказ, cкидки и курсы валют'!$J$23*E2019/1000*D2019)*(1-'Заказ, cкидки и курсы валют'!$I$12),2)</f>
        <v>387</v>
      </c>
      <c r="I2019" s="168"/>
      <c r="J2019" s="1338">
        <f>ROUND(IF(H2019&lt;'Заказ, cкидки и курсы валют'!$B$39,H2019*0.54*100/(100-'Заказ, cкидки и курсы валют'!$C$39),IF(H2019&lt;'Заказ, cкидки и курсы валют'!$B$40,H2019*0.54*100/(100-'Заказ, cкидки и курсы валют'!$C$40),IF(H2019&lt;'Заказ, cкидки и курсы валют'!$B$41,H2019*0.54*100/(100-'Заказ, cкидки и курсы валют'!$C$41),IF(H2019&lt;'Заказ, cкидки и курсы валют'!$B$42,H2019*0.54*100/(100-'Заказ, cкидки и курсы валют'!$C$42),IF(H2019&lt;'Заказ, cкидки и курсы валют'!$B$43,H2019*0.54*100/(100-'Заказ, cкидки и курсы валют'!$C$43),H2019))))),2)</f>
        <v>464.4</v>
      </c>
    </row>
    <row r="2020" spans="1:10" ht="14.15" customHeight="1" thickBot="1">
      <c r="A2020" s="398" t="s">
        <v>6855</v>
      </c>
      <c r="B2020" s="399" t="s">
        <v>158</v>
      </c>
      <c r="C2020" s="2250">
        <v>2.95</v>
      </c>
      <c r="D2020" s="1555">
        <v>20</v>
      </c>
      <c r="E2020" s="1572">
        <f t="shared" si="213"/>
        <v>572.52</v>
      </c>
      <c r="F2020" s="471">
        <f t="shared" si="211"/>
        <v>572.52</v>
      </c>
      <c r="G2020" s="691">
        <f t="shared" si="212"/>
        <v>19350</v>
      </c>
      <c r="H2020" s="659">
        <f>ROUND(IF('Заказ, cкидки и курсы валют'!$J$23*E2020/1000*D2020&lt;387,387,'Заказ, cкидки и курсы валют'!$J$23*E2020/1000*D2020)*(1-'Заказ, cкидки и курсы валют'!$I$12),2)</f>
        <v>387</v>
      </c>
      <c r="I2020" s="168"/>
      <c r="J2020" s="1338">
        <f>ROUND(IF(H2020&lt;'Заказ, cкидки и курсы валют'!$B$39,H2020*0.54*100/(100-'Заказ, cкидки и курсы валют'!$C$39),IF(H2020&lt;'Заказ, cкидки и курсы валют'!$B$40,H2020*0.54*100/(100-'Заказ, cкидки и курсы валют'!$C$40),IF(H2020&lt;'Заказ, cкидки и курсы валют'!$B$41,H2020*0.54*100/(100-'Заказ, cкидки и курсы валют'!$C$41),IF(H2020&lt;'Заказ, cкидки и курсы валют'!$B$42,H2020*0.54*100/(100-'Заказ, cкидки и курсы валют'!$C$42),IF(H2020&lt;'Заказ, cкидки и курсы валют'!$B$43,H2020*0.54*100/(100-'Заказ, cкидки и курсы валют'!$C$43),H2020))))),2)</f>
        <v>464.4</v>
      </c>
    </row>
    <row r="2021" spans="1:10" ht="14.15" customHeight="1" thickBot="1">
      <c r="A2021" s="398" t="s">
        <v>6856</v>
      </c>
      <c r="B2021" s="399" t="s">
        <v>79</v>
      </c>
      <c r="C2021" s="2250">
        <v>1.21</v>
      </c>
      <c r="D2021" s="1555">
        <v>200</v>
      </c>
      <c r="E2021" s="1572">
        <f t="shared" si="213"/>
        <v>128.51999999999998</v>
      </c>
      <c r="F2021" s="471">
        <f t="shared" si="211"/>
        <v>128.52000000000001</v>
      </c>
      <c r="G2021" s="691">
        <f t="shared" si="212"/>
        <v>1935</v>
      </c>
      <c r="H2021" s="659">
        <f>ROUND(IF('Заказ, cкидки и курсы валют'!$J$23*E2021/1000*D2021&lt;387,387,'Заказ, cкидки и курсы валют'!$J$23*E2021/1000*D2021)*(1-'Заказ, cкидки и курсы валют'!$I$12),2)</f>
        <v>387</v>
      </c>
      <c r="I2021" s="168"/>
      <c r="J2021" s="1338">
        <f>ROUND(IF(H2021&lt;'Заказ, cкидки и курсы валют'!$B$39,H2021*0.54*100/(100-'Заказ, cкидки и курсы валют'!$C$39),IF(H2021&lt;'Заказ, cкидки и курсы валют'!$B$40,H2021*0.54*100/(100-'Заказ, cкидки и курсы валют'!$C$40),IF(H2021&lt;'Заказ, cкидки и курсы валют'!$B$41,H2021*0.54*100/(100-'Заказ, cкидки и курсы валют'!$C$41),IF(H2021&lt;'Заказ, cкидки и курсы валют'!$B$42,H2021*0.54*100/(100-'Заказ, cкидки и курсы валют'!$C$42),IF(H2021&lt;'Заказ, cкидки и курсы валют'!$B$43,H2021*0.54*100/(100-'Заказ, cкидки и курсы валют'!$C$43),H2021))))),2)</f>
        <v>464.4</v>
      </c>
    </row>
    <row r="2022" spans="1:10" ht="14.15" customHeight="1" thickBot="1">
      <c r="A2022" s="398" t="s">
        <v>6857</v>
      </c>
      <c r="B2022" s="399" t="s">
        <v>159</v>
      </c>
      <c r="C2022" s="2250">
        <v>1.34</v>
      </c>
      <c r="D2022" s="1555">
        <v>100</v>
      </c>
      <c r="E2022" s="1572">
        <f t="shared" si="213"/>
        <v>173.06</v>
      </c>
      <c r="F2022" s="471">
        <f t="shared" si="211"/>
        <v>173.06</v>
      </c>
      <c r="G2022" s="691">
        <f t="shared" si="212"/>
        <v>3870</v>
      </c>
      <c r="H2022" s="659">
        <f>ROUND(IF('Заказ, cкидки и курсы валют'!$J$23*E2022/1000*D2022&lt;387,387,'Заказ, cкидки и курсы валют'!$J$23*E2022/1000*D2022)*(1-'Заказ, cкидки и курсы валют'!$I$12),2)</f>
        <v>387</v>
      </c>
      <c r="I2022" s="168"/>
      <c r="J2022" s="1338">
        <f>ROUND(IF(H2022&lt;'Заказ, cкидки и курсы валют'!$B$39,H2022*0.54*100/(100-'Заказ, cкидки и курсы валют'!$C$39),IF(H2022&lt;'Заказ, cкидки и курсы валют'!$B$40,H2022*0.54*100/(100-'Заказ, cкидки и курсы валют'!$C$40),IF(H2022&lt;'Заказ, cкидки и курсы валют'!$B$41,H2022*0.54*100/(100-'Заказ, cкидки и курсы валют'!$C$41),IF(H2022&lt;'Заказ, cкидки и курсы валют'!$B$42,H2022*0.54*100/(100-'Заказ, cкидки и курсы валют'!$C$42),IF(H2022&lt;'Заказ, cкидки и курсы валют'!$B$43,H2022*0.54*100/(100-'Заказ, cкидки и курсы валют'!$C$43),H2022))))),2)</f>
        <v>464.4</v>
      </c>
    </row>
    <row r="2023" spans="1:10" ht="14.15" customHeight="1" thickBot="1">
      <c r="A2023" s="398" t="s">
        <v>6858</v>
      </c>
      <c r="B2023" s="399" t="s">
        <v>160</v>
      </c>
      <c r="C2023" s="2250">
        <v>1.56</v>
      </c>
      <c r="D2023" s="1555">
        <v>100</v>
      </c>
      <c r="E2023" s="1572">
        <f t="shared" si="213"/>
        <v>182.98000000000002</v>
      </c>
      <c r="F2023" s="471">
        <f t="shared" si="211"/>
        <v>182.98</v>
      </c>
      <c r="G2023" s="691">
        <f t="shared" si="212"/>
        <v>3870</v>
      </c>
      <c r="H2023" s="659">
        <f>ROUND(IF('Заказ, cкидки и курсы валют'!$J$23*E2023/1000*D2023&lt;387,387,'Заказ, cкидки и курсы валют'!$J$23*E2023/1000*D2023)*(1-'Заказ, cкидки и курсы валют'!$I$12),2)</f>
        <v>387</v>
      </c>
      <c r="I2023" s="168"/>
      <c r="J2023" s="1338">
        <f>ROUND(IF(H2023&lt;'Заказ, cкидки и курсы валют'!$B$39,H2023*0.54*100/(100-'Заказ, cкидки и курсы валют'!$C$39),IF(H2023&lt;'Заказ, cкидки и курсы валют'!$B$40,H2023*0.54*100/(100-'Заказ, cкидки и курсы валют'!$C$40),IF(H2023&lt;'Заказ, cкидки и курсы валют'!$B$41,H2023*0.54*100/(100-'Заказ, cкидки и курсы валют'!$C$41),IF(H2023&lt;'Заказ, cкидки и курсы валют'!$B$42,H2023*0.54*100/(100-'Заказ, cкидки и курсы валют'!$C$42),IF(H2023&lt;'Заказ, cкидки и курсы валют'!$B$43,H2023*0.54*100/(100-'Заказ, cкидки и курсы валют'!$C$43),H2023))))),2)</f>
        <v>464.4</v>
      </c>
    </row>
    <row r="2024" spans="1:10" ht="14.15" customHeight="1" thickBot="1">
      <c r="A2024" s="398" t="s">
        <v>6859</v>
      </c>
      <c r="B2024" s="399" t="s">
        <v>161</v>
      </c>
      <c r="C2024" s="2250">
        <v>1.67</v>
      </c>
      <c r="D2024" s="1555">
        <v>70</v>
      </c>
      <c r="E2024" s="1572">
        <f t="shared" si="213"/>
        <v>219.24285714285713</v>
      </c>
      <c r="F2024" s="471">
        <f t="shared" si="211"/>
        <v>219.24</v>
      </c>
      <c r="G2024" s="691">
        <f t="shared" si="212"/>
        <v>5528.5714285714284</v>
      </c>
      <c r="H2024" s="659">
        <f>ROUND(IF('Заказ, cкидки и курсы валют'!$J$23*E2024/1000*D2024&lt;387,387,'Заказ, cкидки и курсы валют'!$J$23*E2024/1000*D2024)*(1-'Заказ, cкидки и курсы валют'!$I$12),2)</f>
        <v>387</v>
      </c>
      <c r="I2024" s="168"/>
      <c r="J2024" s="1338">
        <f>ROUND(IF(H2024&lt;'Заказ, cкидки и курсы валют'!$B$39,H2024*0.54*100/(100-'Заказ, cкидки и курсы валют'!$C$39),IF(H2024&lt;'Заказ, cкидки и курсы валют'!$B$40,H2024*0.54*100/(100-'Заказ, cкидки и курсы валют'!$C$40),IF(H2024&lt;'Заказ, cкидки и курсы валют'!$B$41,H2024*0.54*100/(100-'Заказ, cкидки и курсы валют'!$C$41),IF(H2024&lt;'Заказ, cкидки и курсы валют'!$B$42,H2024*0.54*100/(100-'Заказ, cкидки и курсы валют'!$C$42),IF(H2024&lt;'Заказ, cкидки и курсы валют'!$B$43,H2024*0.54*100/(100-'Заказ, cкидки и курсы валют'!$C$43),H2024))))),2)</f>
        <v>464.4</v>
      </c>
    </row>
    <row r="2025" spans="1:10" ht="14.15" customHeight="1" thickBot="1">
      <c r="A2025" s="804" t="s">
        <v>6860</v>
      </c>
      <c r="B2025" s="399" t="s">
        <v>80</v>
      </c>
      <c r="C2025" s="2250">
        <v>1.9</v>
      </c>
      <c r="D2025" s="1555">
        <v>50</v>
      </c>
      <c r="E2025" s="1572">
        <f t="shared" si="213"/>
        <v>286.94</v>
      </c>
      <c r="F2025" s="471">
        <f t="shared" si="211"/>
        <v>286.94</v>
      </c>
      <c r="G2025" s="691">
        <f t="shared" si="212"/>
        <v>7740</v>
      </c>
      <c r="H2025" s="659">
        <f>ROUND(IF('Заказ, cкидки и курсы валют'!$J$23*E2025/1000*D2025&lt;387,387,'Заказ, cкидки и курсы валют'!$J$23*E2025/1000*D2025)*(1-'Заказ, cкидки и курсы валют'!$I$12),2)</f>
        <v>387</v>
      </c>
      <c r="I2025" s="168"/>
      <c r="J2025" s="1338">
        <f>ROUND(IF(H2025&lt;'Заказ, cкидки и курсы валют'!$B$39,H2025*0.54*100/(100-'Заказ, cкидки и курсы валют'!$C$39),IF(H2025&lt;'Заказ, cкидки и курсы валют'!$B$40,H2025*0.54*100/(100-'Заказ, cкидки и курсы валют'!$C$40),IF(H2025&lt;'Заказ, cкидки и курсы валют'!$B$41,H2025*0.54*100/(100-'Заказ, cкидки и курсы валют'!$C$41),IF(H2025&lt;'Заказ, cкидки и курсы валют'!$B$42,H2025*0.54*100/(100-'Заказ, cкидки и курсы валют'!$C$42),IF(H2025&lt;'Заказ, cкидки и курсы валют'!$B$43,H2025*0.54*100/(100-'Заказ, cкидки и курсы валют'!$C$43),H2025))))),2)</f>
        <v>464.4</v>
      </c>
    </row>
    <row r="2026" spans="1:10" ht="14.15" customHeight="1" thickBot="1">
      <c r="A2026" s="804" t="s">
        <v>6861</v>
      </c>
      <c r="B2026" s="399" t="s">
        <v>162</v>
      </c>
      <c r="C2026" s="2250">
        <v>2.4</v>
      </c>
      <c r="D2026" s="1555">
        <v>50</v>
      </c>
      <c r="E2026" s="1572">
        <f t="shared" si="213"/>
        <v>304.10000000000002</v>
      </c>
      <c r="F2026" s="471">
        <f t="shared" si="211"/>
        <v>304.10000000000002</v>
      </c>
      <c r="G2026" s="691">
        <f t="shared" si="212"/>
        <v>7740</v>
      </c>
      <c r="H2026" s="659">
        <f>ROUND(IF('Заказ, cкидки и курсы валют'!$J$23*E2026/1000*D2026&lt;387,387,'Заказ, cкидки и курсы валют'!$J$23*E2026/1000*D2026)*(1-'Заказ, cкидки и курсы валют'!$I$12),2)</f>
        <v>387</v>
      </c>
      <c r="I2026" s="168"/>
      <c r="J2026" s="1338">
        <f>ROUND(IF(H2026&lt;'Заказ, cкидки и курсы валют'!$B$39,H2026*0.54*100/(100-'Заказ, cкидки и курсы валют'!$C$39),IF(H2026&lt;'Заказ, cкидки и курсы валют'!$B$40,H2026*0.54*100/(100-'Заказ, cкидки и курсы валют'!$C$40),IF(H2026&lt;'Заказ, cкидки и курсы валют'!$B$41,H2026*0.54*100/(100-'Заказ, cкидки и курсы валют'!$C$41),IF(H2026&lt;'Заказ, cкидки и курсы валют'!$B$42,H2026*0.54*100/(100-'Заказ, cкидки и курсы валют'!$C$42),IF(H2026&lt;'Заказ, cкидки и курсы валют'!$B$43,H2026*0.54*100/(100-'Заказ, cкидки и курсы валют'!$C$43),H2026))))),2)</f>
        <v>464.4</v>
      </c>
    </row>
    <row r="2027" spans="1:10" ht="14.15" customHeight="1" thickBot="1">
      <c r="A2027" s="804" t="s">
        <v>6862</v>
      </c>
      <c r="B2027" s="399" t="s">
        <v>81</v>
      </c>
      <c r="C2027" s="2250">
        <v>2.83</v>
      </c>
      <c r="D2027" s="1555">
        <v>50</v>
      </c>
      <c r="E2027" s="1572">
        <f t="shared" si="213"/>
        <v>323.06</v>
      </c>
      <c r="F2027" s="471">
        <f t="shared" si="211"/>
        <v>323.06</v>
      </c>
      <c r="G2027" s="691">
        <f t="shared" si="212"/>
        <v>7740</v>
      </c>
      <c r="H2027" s="659">
        <f>ROUND(IF('Заказ, cкидки и курсы валют'!$J$23*E2027/1000*D2027&lt;387,387,'Заказ, cкидки и курсы валют'!$J$23*E2027/1000*D2027)*(1-'Заказ, cкидки и курсы валют'!$I$12),2)</f>
        <v>387</v>
      </c>
      <c r="I2027" s="168"/>
      <c r="J2027" s="1338">
        <f>ROUND(IF(H2027&lt;'Заказ, cкидки и курсы валют'!$B$39,H2027*0.54*100/(100-'Заказ, cкидки и курсы валют'!$C$39),IF(H2027&lt;'Заказ, cкидки и курсы валют'!$B$40,H2027*0.54*100/(100-'Заказ, cкидки и курсы валют'!$C$40),IF(H2027&lt;'Заказ, cкидки и курсы валют'!$B$41,H2027*0.54*100/(100-'Заказ, cкидки и курсы валют'!$C$41),IF(H2027&lt;'Заказ, cкидки и курсы валют'!$B$42,H2027*0.54*100/(100-'Заказ, cкидки и курсы валют'!$C$42),IF(H2027&lt;'Заказ, cкидки и курсы валют'!$B$43,H2027*0.54*100/(100-'Заказ, cкидки и курсы валют'!$C$43),H2027))))),2)</f>
        <v>464.4</v>
      </c>
    </row>
    <row r="2028" spans="1:10" ht="14.15" customHeight="1" thickBot="1">
      <c r="A2028" s="804" t="s">
        <v>6863</v>
      </c>
      <c r="B2028" s="399" t="s">
        <v>163</v>
      </c>
      <c r="C2028" s="2250">
        <v>2.94</v>
      </c>
      <c r="D2028" s="1555">
        <v>40</v>
      </c>
      <c r="E2028" s="1572">
        <f t="shared" si="213"/>
        <v>374.64</v>
      </c>
      <c r="F2028" s="471">
        <f t="shared" si="211"/>
        <v>374.64</v>
      </c>
      <c r="G2028" s="691">
        <f t="shared" si="212"/>
        <v>9675</v>
      </c>
      <c r="H2028" s="659">
        <f>ROUND(IF('Заказ, cкидки и курсы валют'!$J$23*E2028/1000*D2028&lt;387,387,'Заказ, cкидки и курсы валют'!$J$23*E2028/1000*D2028)*(1-'Заказ, cкидки и курсы валют'!$I$12),2)</f>
        <v>387</v>
      </c>
      <c r="I2028" s="168"/>
      <c r="J2028" s="1338">
        <f>ROUND(IF(H2028&lt;'Заказ, cкидки и курсы валют'!$B$39,H2028*0.54*100/(100-'Заказ, cкидки и курсы валют'!$C$39),IF(H2028&lt;'Заказ, cкидки и курсы валют'!$B$40,H2028*0.54*100/(100-'Заказ, cкидки и курсы валют'!$C$40),IF(H2028&lt;'Заказ, cкидки и курсы валют'!$B$41,H2028*0.54*100/(100-'Заказ, cкидки и курсы валют'!$C$41),IF(H2028&lt;'Заказ, cкидки и курсы валют'!$B$42,H2028*0.54*100/(100-'Заказ, cкидки и курсы валют'!$C$42),IF(H2028&lt;'Заказ, cкидки и курсы валют'!$B$43,H2028*0.54*100/(100-'Заказ, cкидки и курсы валют'!$C$43),H2028))))),2)</f>
        <v>464.4</v>
      </c>
    </row>
    <row r="2029" spans="1:10" ht="14.15" customHeight="1" thickBot="1">
      <c r="A2029" s="804" t="s">
        <v>6864</v>
      </c>
      <c r="B2029" s="399" t="s">
        <v>164</v>
      </c>
      <c r="C2029" s="2287">
        <v>3.1</v>
      </c>
      <c r="D2029" s="1555">
        <v>30</v>
      </c>
      <c r="E2029" s="1572">
        <f t="shared" si="213"/>
        <v>467.5</v>
      </c>
      <c r="F2029" s="471">
        <f t="shared" si="211"/>
        <v>467.5</v>
      </c>
      <c r="G2029" s="691">
        <f t="shared" si="212"/>
        <v>12900</v>
      </c>
      <c r="H2029" s="659">
        <f>ROUND(IF('Заказ, cкидки и курсы валют'!$J$23*E2029/1000*D2029&lt;387,387,'Заказ, cкидки и курсы валют'!$J$23*E2029/1000*D2029)*(1-'Заказ, cкидки и курсы валют'!$I$12),2)</f>
        <v>387</v>
      </c>
      <c r="I2029" s="168"/>
      <c r="J2029" s="1338">
        <f>ROUND(IF(H2029&lt;'Заказ, cкидки и курсы валют'!$B$39,H2029*0.54*100/(100-'Заказ, cкидки и курсы валют'!$C$39),IF(H2029&lt;'Заказ, cкидки и курсы валют'!$B$40,H2029*0.54*100/(100-'Заказ, cкидки и курсы валют'!$C$40),IF(H2029&lt;'Заказ, cкидки и курсы валют'!$B$41,H2029*0.54*100/(100-'Заказ, cкидки и курсы валют'!$C$41),IF(H2029&lt;'Заказ, cкидки и курсы валют'!$B$42,H2029*0.54*100/(100-'Заказ, cкидки и курсы валют'!$C$42),IF(H2029&lt;'Заказ, cкидки и курсы валют'!$B$43,H2029*0.54*100/(100-'Заказ, cкидки и курсы валют'!$C$43),H2029))))),2)</f>
        <v>464.4</v>
      </c>
    </row>
    <row r="2030" spans="1:10" ht="14.15" customHeight="1" thickBot="1">
      <c r="A2030" s="804" t="s">
        <v>6865</v>
      </c>
      <c r="B2030" s="399" t="s">
        <v>165</v>
      </c>
      <c r="C2030" s="2287">
        <v>3.63</v>
      </c>
      <c r="D2030" s="1555">
        <v>20</v>
      </c>
      <c r="E2030" s="1572">
        <f t="shared" si="213"/>
        <v>606.70000000000005</v>
      </c>
      <c r="F2030" s="471">
        <f t="shared" si="211"/>
        <v>606.70000000000005</v>
      </c>
      <c r="G2030" s="691">
        <f t="shared" si="212"/>
        <v>19350</v>
      </c>
      <c r="H2030" s="659">
        <f>ROUND(IF('Заказ, cкидки и курсы валют'!$J$23*E2030/1000*D2030&lt;387,387,'Заказ, cкидки и курсы валют'!$J$23*E2030/1000*D2030)*(1-'Заказ, cкидки и курсы валют'!$I$12),2)</f>
        <v>387</v>
      </c>
      <c r="I2030" s="168"/>
      <c r="J2030" s="1338">
        <f>ROUND(IF(H2030&lt;'Заказ, cкидки и курсы валют'!$B$39,H2030*0.54*100/(100-'Заказ, cкидки и курсы валют'!$C$39),IF(H2030&lt;'Заказ, cкидки и курсы валют'!$B$40,H2030*0.54*100/(100-'Заказ, cкидки и курсы валют'!$C$40),IF(H2030&lt;'Заказ, cкидки и курсы валют'!$B$41,H2030*0.54*100/(100-'Заказ, cкидки и курсы валют'!$C$41),IF(H2030&lt;'Заказ, cкидки и курсы валют'!$B$42,H2030*0.54*100/(100-'Заказ, cкидки и курсы валют'!$C$42),IF(H2030&lt;'Заказ, cкидки и курсы валют'!$B$43,H2030*0.54*100/(100-'Заказ, cкидки и курсы валют'!$C$43),H2030))))),2)</f>
        <v>464.4</v>
      </c>
    </row>
    <row r="2031" spans="1:10" ht="14.15" customHeight="1" thickBot="1">
      <c r="A2031" s="804" t="s">
        <v>6866</v>
      </c>
      <c r="B2031" s="399" t="s">
        <v>82</v>
      </c>
      <c r="C2031" s="2287">
        <v>4.21</v>
      </c>
      <c r="D2031" s="1555">
        <v>20</v>
      </c>
      <c r="E2031" s="1572">
        <f t="shared" si="213"/>
        <v>670.07999999999993</v>
      </c>
      <c r="F2031" s="471">
        <f t="shared" si="211"/>
        <v>670.08</v>
      </c>
      <c r="G2031" s="691">
        <f t="shared" si="212"/>
        <v>19350</v>
      </c>
      <c r="H2031" s="659">
        <f>ROUND(IF('Заказ, cкидки и курсы валют'!$J$23*E2031/1000*D2031&lt;387,387,'Заказ, cкидки и курсы валют'!$J$23*E2031/1000*D2031)*(1-'Заказ, cкидки и курсы валют'!$I$12),2)</f>
        <v>387</v>
      </c>
      <c r="I2031" s="168"/>
      <c r="J2031" s="1338">
        <f>ROUND(IF(H2031&lt;'Заказ, cкидки и курсы валют'!$B$39,H2031*0.54*100/(100-'Заказ, cкидки и курсы валют'!$C$39),IF(H2031&lt;'Заказ, cкидки и курсы валют'!$B$40,H2031*0.54*100/(100-'Заказ, cкидки и курсы валют'!$C$40),IF(H2031&lt;'Заказ, cкидки и курсы валют'!$B$41,H2031*0.54*100/(100-'Заказ, cкидки и курсы валют'!$C$41),IF(H2031&lt;'Заказ, cкидки и курсы валют'!$B$42,H2031*0.54*100/(100-'Заказ, cкидки и курсы валют'!$C$42),IF(H2031&lt;'Заказ, cкидки и курсы валют'!$B$43,H2031*0.54*100/(100-'Заказ, cкидки и курсы валют'!$C$43),H2031))))),2)</f>
        <v>464.4</v>
      </c>
    </row>
    <row r="2032" spans="1:10" ht="14.15" customHeight="1" thickBot="1">
      <c r="A2032" s="804" t="s">
        <v>8341</v>
      </c>
      <c r="B2032" s="1586" t="s">
        <v>3428</v>
      </c>
      <c r="C2032" s="2250">
        <v>1.48</v>
      </c>
      <c r="D2032" s="1555">
        <v>100</v>
      </c>
      <c r="E2032" s="1572">
        <f t="shared" si="213"/>
        <v>176.44</v>
      </c>
      <c r="F2032" s="471">
        <f t="shared" si="211"/>
        <v>176.44</v>
      </c>
      <c r="G2032" s="691">
        <f t="shared" si="212"/>
        <v>3870</v>
      </c>
      <c r="H2032" s="659">
        <f>ROUND(IF('Заказ, cкидки и курсы валют'!$J$23*E2032/1000*D2032&lt;387,387,'Заказ, cкидки и курсы валют'!$J$23*E2032/1000*D2032)*(1-'Заказ, cкидки и курсы валют'!$I$12),2)</f>
        <v>387</v>
      </c>
      <c r="I2032" s="168"/>
      <c r="J2032" s="1338">
        <f>ROUND(IF(H2032&lt;'Заказ, cкидки и курсы валют'!$B$39,H2032*0.54*100/(100-'Заказ, cкидки и курсы валют'!$C$39),IF(H2032&lt;'Заказ, cкидки и курсы валют'!$B$40,H2032*0.54*100/(100-'Заказ, cкидки и курсы валют'!$C$40),IF(H2032&lt;'Заказ, cкидки и курсы валют'!$B$41,H2032*0.54*100/(100-'Заказ, cкидки и курсы валют'!$C$41),IF(H2032&lt;'Заказ, cкидки и курсы валют'!$B$42,H2032*0.54*100/(100-'Заказ, cкидки и курсы валют'!$C$42),IF(H2032&lt;'Заказ, cкидки и курсы валют'!$B$43,H2032*0.54*100/(100-'Заказ, cкидки и курсы валют'!$C$43),H2032))))),2)</f>
        <v>464.4</v>
      </c>
    </row>
    <row r="2033" spans="1:10" ht="14.15" customHeight="1" thickBot="1">
      <c r="A2033" s="804" t="s">
        <v>6867</v>
      </c>
      <c r="B2033" s="1586" t="s">
        <v>166</v>
      </c>
      <c r="C2033" s="2287">
        <v>1.65</v>
      </c>
      <c r="D2033" s="1555">
        <v>100</v>
      </c>
      <c r="E2033" s="1572">
        <f t="shared" si="213"/>
        <v>187.22</v>
      </c>
      <c r="F2033" s="471">
        <f t="shared" si="211"/>
        <v>187.22</v>
      </c>
      <c r="G2033" s="691">
        <f t="shared" si="212"/>
        <v>3870</v>
      </c>
      <c r="H2033" s="659">
        <f>ROUND(IF('Заказ, cкидки и курсы валют'!$J$23*E2033/1000*D2033&lt;387,387,'Заказ, cкидки и курсы валют'!$J$23*E2033/1000*D2033)*(1-'Заказ, cкидки и курсы валют'!$I$12),2)</f>
        <v>387</v>
      </c>
      <c r="I2033" s="168"/>
      <c r="J2033" s="1338">
        <f>ROUND(IF(H2033&lt;'Заказ, cкидки и курсы валют'!$B$39,H2033*0.54*100/(100-'Заказ, cкидки и курсы валют'!$C$39),IF(H2033&lt;'Заказ, cкидки и курсы валют'!$B$40,H2033*0.54*100/(100-'Заказ, cкидки и курсы валют'!$C$40),IF(H2033&lt;'Заказ, cкидки и курсы валют'!$B$41,H2033*0.54*100/(100-'Заказ, cкидки и курсы валют'!$C$41),IF(H2033&lt;'Заказ, cкидки и курсы валют'!$B$42,H2033*0.54*100/(100-'Заказ, cкидки и курсы валют'!$C$42),IF(H2033&lt;'Заказ, cкидки и курсы валют'!$B$43,H2033*0.54*100/(100-'Заказ, cкидки и курсы валют'!$C$43),H2033))))),2)</f>
        <v>464.4</v>
      </c>
    </row>
    <row r="2034" spans="1:10" ht="14.15" customHeight="1" thickBot="1">
      <c r="A2034" s="804" t="s">
        <v>6868</v>
      </c>
      <c r="B2034" s="1586" t="s">
        <v>167</v>
      </c>
      <c r="C2034" s="2287">
        <v>2.06</v>
      </c>
      <c r="D2034" s="1555">
        <v>100</v>
      </c>
      <c r="E2034" s="1572">
        <f t="shared" si="213"/>
        <v>201.82</v>
      </c>
      <c r="F2034" s="471">
        <f t="shared" si="211"/>
        <v>201.82</v>
      </c>
      <c r="G2034" s="691">
        <f t="shared" si="212"/>
        <v>3870</v>
      </c>
      <c r="H2034" s="659">
        <f>ROUND(IF('Заказ, cкидки и курсы валют'!$J$23*E2034/1000*D2034&lt;387,387,'Заказ, cкидки и курсы валют'!$J$23*E2034/1000*D2034)*(1-'Заказ, cкидки и курсы валют'!$I$12),2)</f>
        <v>387</v>
      </c>
      <c r="I2034" s="168"/>
      <c r="J2034" s="1338">
        <f>ROUND(IF(H2034&lt;'Заказ, cкидки и курсы валют'!$B$39,H2034*0.54*100/(100-'Заказ, cкидки и курсы валют'!$C$39),IF(H2034&lt;'Заказ, cкидки и курсы валют'!$B$40,H2034*0.54*100/(100-'Заказ, cкидки и курсы валют'!$C$40),IF(H2034&lt;'Заказ, cкидки и курсы валют'!$B$41,H2034*0.54*100/(100-'Заказ, cкидки и курсы валют'!$C$41),IF(H2034&lt;'Заказ, cкидки и курсы валют'!$B$42,H2034*0.54*100/(100-'Заказ, cкидки и курсы валют'!$C$42),IF(H2034&lt;'Заказ, cкидки и курсы валют'!$B$43,H2034*0.54*100/(100-'Заказ, cкидки и курсы валют'!$C$43),H2034))))),2)</f>
        <v>464.4</v>
      </c>
    </row>
    <row r="2035" spans="1:10" ht="14.15" customHeight="1" thickBot="1">
      <c r="A2035" s="804" t="s">
        <v>6869</v>
      </c>
      <c r="B2035" s="1586" t="s">
        <v>168</v>
      </c>
      <c r="C2035" s="2287">
        <v>2.15</v>
      </c>
      <c r="D2035" s="1555">
        <v>80</v>
      </c>
      <c r="E2035" s="1572">
        <f t="shared" si="213"/>
        <v>242.97</v>
      </c>
      <c r="F2035" s="471">
        <f t="shared" si="211"/>
        <v>242.97</v>
      </c>
      <c r="G2035" s="691">
        <f t="shared" si="212"/>
        <v>4837.5</v>
      </c>
      <c r="H2035" s="659">
        <f>ROUND(IF('Заказ, cкидки и курсы валют'!$J$23*E2035/1000*D2035&lt;387,387,'Заказ, cкидки и курсы валют'!$J$23*E2035/1000*D2035)*(1-'Заказ, cкидки и курсы валют'!$I$12),2)</f>
        <v>387</v>
      </c>
      <c r="I2035" s="168"/>
      <c r="J2035" s="1338">
        <f>ROUND(IF(H2035&lt;'Заказ, cкидки и курсы валют'!$B$39,H2035*0.54*100/(100-'Заказ, cкидки и курсы валют'!$C$39),IF(H2035&lt;'Заказ, cкидки и курсы валют'!$B$40,H2035*0.54*100/(100-'Заказ, cкидки и курсы валют'!$C$40),IF(H2035&lt;'Заказ, cкидки и курсы валют'!$B$41,H2035*0.54*100/(100-'Заказ, cкидки и курсы валют'!$C$41),IF(H2035&lt;'Заказ, cкидки и курсы валют'!$B$42,H2035*0.54*100/(100-'Заказ, cкидки и курсы валют'!$C$42),IF(H2035&lt;'Заказ, cкидки и курсы валют'!$B$43,H2035*0.54*100/(100-'Заказ, cкидки и курсы валют'!$C$43),H2035))))),2)</f>
        <v>464.4</v>
      </c>
    </row>
    <row r="2036" spans="1:10" ht="14.15" customHeight="1" thickBot="1">
      <c r="A2036" s="804" t="s">
        <v>6870</v>
      </c>
      <c r="B2036" s="1586" t="s">
        <v>604</v>
      </c>
      <c r="C2036" s="2287">
        <v>2.56</v>
      </c>
      <c r="D2036" s="1555">
        <v>60</v>
      </c>
      <c r="E2036" s="1572">
        <f t="shared" si="213"/>
        <v>295.2</v>
      </c>
      <c r="F2036" s="471">
        <f t="shared" si="211"/>
        <v>295.2</v>
      </c>
      <c r="G2036" s="691">
        <f t="shared" si="212"/>
        <v>6450</v>
      </c>
      <c r="H2036" s="659">
        <f>ROUND(IF('Заказ, cкидки и курсы валют'!$J$23*E2036/1000*D2036&lt;387,387,'Заказ, cкидки и курсы валют'!$J$23*E2036/1000*D2036)*(1-'Заказ, cкидки и курсы валют'!$I$12),2)</f>
        <v>387</v>
      </c>
      <c r="I2036" s="168"/>
      <c r="J2036" s="1338">
        <f>ROUND(IF(H2036&lt;'Заказ, cкидки и курсы валют'!$B$39,H2036*0.54*100/(100-'Заказ, cкидки и курсы валют'!$C$39),IF(H2036&lt;'Заказ, cкидки и курсы валют'!$B$40,H2036*0.54*100/(100-'Заказ, cкидки и курсы валют'!$C$40),IF(H2036&lt;'Заказ, cкидки и курсы валют'!$B$41,H2036*0.54*100/(100-'Заказ, cкидки и курсы валют'!$C$41),IF(H2036&lt;'Заказ, cкидки и курсы валют'!$B$42,H2036*0.54*100/(100-'Заказ, cкидки и курсы валют'!$C$42),IF(H2036&lt;'Заказ, cкидки и курсы валют'!$B$43,H2036*0.54*100/(100-'Заказ, cкидки и курсы валют'!$C$43),H2036))))),2)</f>
        <v>464.4</v>
      </c>
    </row>
    <row r="2037" spans="1:10" ht="14.15" customHeight="1" thickBot="1">
      <c r="A2037" s="804" t="s">
        <v>6871</v>
      </c>
      <c r="B2037" s="1586" t="s">
        <v>169</v>
      </c>
      <c r="C2037" s="2287">
        <v>2.73</v>
      </c>
      <c r="D2037" s="1555">
        <v>50</v>
      </c>
      <c r="E2037" s="1572">
        <f t="shared" si="213"/>
        <v>338.32</v>
      </c>
      <c r="F2037" s="471">
        <f t="shared" si="211"/>
        <v>338.32</v>
      </c>
      <c r="G2037" s="691">
        <f t="shared" si="212"/>
        <v>7740</v>
      </c>
      <c r="H2037" s="659">
        <f>ROUND(IF('Заказ, cкидки и курсы валют'!$J$23*E2037/1000*D2037&lt;387,387,'Заказ, cкидки и курсы валют'!$J$23*E2037/1000*D2037)*(1-'Заказ, cкидки и курсы валют'!$I$12),2)</f>
        <v>387</v>
      </c>
      <c r="I2037" s="168"/>
      <c r="J2037" s="1338">
        <f>ROUND(IF(H2037&lt;'Заказ, cкидки и курсы валют'!$B$39,H2037*0.54*100/(100-'Заказ, cкидки и курсы валют'!$C$39),IF(H2037&lt;'Заказ, cкидки и курсы валют'!$B$40,H2037*0.54*100/(100-'Заказ, cкидки и курсы валют'!$C$40),IF(H2037&lt;'Заказ, cкидки и курсы валют'!$B$41,H2037*0.54*100/(100-'Заказ, cкидки и курсы валют'!$C$41),IF(H2037&lt;'Заказ, cкидки и курсы валют'!$B$42,H2037*0.54*100/(100-'Заказ, cкидки и курсы валют'!$C$42),IF(H2037&lt;'Заказ, cкидки и курсы валют'!$B$43,H2037*0.54*100/(100-'Заказ, cкидки и курсы валют'!$C$43),H2037))))),2)</f>
        <v>464.4</v>
      </c>
    </row>
    <row r="2038" spans="1:10" ht="14.15" customHeight="1" thickBot="1">
      <c r="A2038" s="804" t="s">
        <v>6872</v>
      </c>
      <c r="B2038" s="1586" t="s">
        <v>605</v>
      </c>
      <c r="C2038" s="2287">
        <v>3.24</v>
      </c>
      <c r="D2038" s="1555">
        <v>30</v>
      </c>
      <c r="E2038" s="1572">
        <f t="shared" si="213"/>
        <v>467.38</v>
      </c>
      <c r="F2038" s="471">
        <f t="shared" si="211"/>
        <v>467.38</v>
      </c>
      <c r="G2038" s="691">
        <f t="shared" si="212"/>
        <v>12900</v>
      </c>
      <c r="H2038" s="659">
        <f>ROUND(IF('Заказ, cкидки и курсы валют'!$J$23*E2038/1000*D2038&lt;387,387,'Заказ, cкидки и курсы валют'!$J$23*E2038/1000*D2038)*(1-'Заказ, cкидки и курсы валют'!$I$12),2)</f>
        <v>387</v>
      </c>
      <c r="I2038" s="168"/>
      <c r="J2038" s="1338">
        <f>ROUND(IF(H2038&lt;'Заказ, cкидки и курсы валют'!$B$39,H2038*0.54*100/(100-'Заказ, cкидки и курсы валют'!$C$39),IF(H2038&lt;'Заказ, cкидки и курсы валют'!$B$40,H2038*0.54*100/(100-'Заказ, cкидки и курсы валют'!$C$40),IF(H2038&lt;'Заказ, cкидки и курсы валют'!$B$41,H2038*0.54*100/(100-'Заказ, cкидки и курсы валют'!$C$41),IF(H2038&lt;'Заказ, cкидки и курсы валют'!$B$42,H2038*0.54*100/(100-'Заказ, cкидки и курсы валют'!$C$42),IF(H2038&lt;'Заказ, cкидки и курсы валют'!$B$43,H2038*0.54*100/(100-'Заказ, cкидки и курсы валют'!$C$43),H2038))))),2)</f>
        <v>464.4</v>
      </c>
    </row>
    <row r="2039" spans="1:10" ht="14.15" customHeight="1" thickBot="1">
      <c r="A2039" s="804" t="s">
        <v>6873</v>
      </c>
      <c r="B2039" s="1586" t="s">
        <v>170</v>
      </c>
      <c r="C2039" s="2287">
        <v>3.6</v>
      </c>
      <c r="D2039" s="1555">
        <v>30</v>
      </c>
      <c r="E2039" s="1572">
        <f t="shared" si="213"/>
        <v>494.24</v>
      </c>
      <c r="F2039" s="471">
        <f t="shared" si="211"/>
        <v>494.24</v>
      </c>
      <c r="G2039" s="691">
        <f t="shared" si="212"/>
        <v>12900</v>
      </c>
      <c r="H2039" s="659">
        <f>ROUND(IF('Заказ, cкидки и курсы валют'!$J$23*E2039/1000*D2039&lt;387,387,'Заказ, cкидки и курсы валют'!$J$23*E2039/1000*D2039)*(1-'Заказ, cкидки и курсы валют'!$I$12),2)</f>
        <v>387</v>
      </c>
      <c r="I2039" s="168"/>
      <c r="J2039" s="1338">
        <f>ROUND(IF(H2039&lt;'Заказ, cкидки и курсы валют'!$B$39,H2039*0.54*100/(100-'Заказ, cкидки и курсы валют'!$C$39),IF(H2039&lt;'Заказ, cкидки и курсы валют'!$B$40,H2039*0.54*100/(100-'Заказ, cкидки и курсы валют'!$C$40),IF(H2039&lt;'Заказ, cкидки и курсы валют'!$B$41,H2039*0.54*100/(100-'Заказ, cкидки и курсы валют'!$C$41),IF(H2039&lt;'Заказ, cкидки и курсы валют'!$B$42,H2039*0.54*100/(100-'Заказ, cкидки и курсы валют'!$C$42),IF(H2039&lt;'Заказ, cкидки и курсы валют'!$B$43,H2039*0.54*100/(100-'Заказ, cкидки и курсы валют'!$C$43),H2039))))),2)</f>
        <v>464.4</v>
      </c>
    </row>
    <row r="2040" spans="1:10" ht="14.15" customHeight="1" thickBot="1">
      <c r="A2040" s="804" t="s">
        <v>6874</v>
      </c>
      <c r="B2040" s="1586" t="s">
        <v>171</v>
      </c>
      <c r="C2040" s="2250">
        <v>3.95</v>
      </c>
      <c r="D2040" s="1555">
        <v>25</v>
      </c>
      <c r="E2040" s="1572">
        <f t="shared" si="213"/>
        <v>568.52</v>
      </c>
      <c r="F2040" s="471">
        <f t="shared" si="211"/>
        <v>568.52</v>
      </c>
      <c r="G2040" s="691">
        <f t="shared" si="212"/>
        <v>15480</v>
      </c>
      <c r="H2040" s="659">
        <f>ROUND(IF('Заказ, cкидки и курсы валют'!$J$23*E2040/1000*D2040&lt;387,387,'Заказ, cкидки и курсы валют'!$J$23*E2040/1000*D2040)*(1-'Заказ, cкидки и курсы валют'!$I$12),2)</f>
        <v>387</v>
      </c>
      <c r="I2040" s="168"/>
      <c r="J2040" s="1338">
        <f>ROUND(IF(H2040&lt;'Заказ, cкидки и курсы валют'!$B$39,H2040*0.54*100/(100-'Заказ, cкидки и курсы валют'!$C$39),IF(H2040&lt;'Заказ, cкидки и курсы валют'!$B$40,H2040*0.54*100/(100-'Заказ, cкидки и курсы валют'!$C$40),IF(H2040&lt;'Заказ, cкидки и курсы валют'!$B$41,H2040*0.54*100/(100-'Заказ, cкидки и курсы валют'!$C$41),IF(H2040&lt;'Заказ, cкидки и курсы валют'!$B$42,H2040*0.54*100/(100-'Заказ, cкидки и курсы валют'!$C$42),IF(H2040&lt;'Заказ, cкидки и курсы валют'!$B$43,H2040*0.54*100/(100-'Заказ, cкидки и курсы валют'!$C$43),H2040))))),2)</f>
        <v>464.4</v>
      </c>
    </row>
    <row r="2041" spans="1:10" ht="14.15" customHeight="1" thickBot="1">
      <c r="A2041" s="804" t="s">
        <v>6875</v>
      </c>
      <c r="B2041" s="1586" t="s">
        <v>172</v>
      </c>
      <c r="C2041" s="2287">
        <v>4.54</v>
      </c>
      <c r="D2041" s="1555">
        <v>20</v>
      </c>
      <c r="E2041" s="1572">
        <f t="shared" si="213"/>
        <v>701.5</v>
      </c>
      <c r="F2041" s="471">
        <f t="shared" si="211"/>
        <v>701.5</v>
      </c>
      <c r="G2041" s="691">
        <f t="shared" si="212"/>
        <v>19350</v>
      </c>
      <c r="H2041" s="659">
        <f>ROUND(IF('Заказ, cкидки и курсы валют'!$J$23*E2041/1000*D2041&lt;387,387,'Заказ, cкидки и курсы валют'!$J$23*E2041/1000*D2041)*(1-'Заказ, cкидки и курсы валют'!$I$12),2)</f>
        <v>387</v>
      </c>
      <c r="I2041" s="168"/>
      <c r="J2041" s="1338">
        <f>ROUND(IF(H2041&lt;'Заказ, cкидки и курсы валют'!$B$39,H2041*0.54*100/(100-'Заказ, cкидки и курсы валют'!$C$39),IF(H2041&lt;'Заказ, cкидки и курсы валют'!$B$40,H2041*0.54*100/(100-'Заказ, cкидки и курсы валют'!$C$40),IF(H2041&lt;'Заказ, cкидки и курсы валют'!$B$41,H2041*0.54*100/(100-'Заказ, cкидки и курсы валют'!$C$41),IF(H2041&lt;'Заказ, cкидки и курсы валют'!$B$42,H2041*0.54*100/(100-'Заказ, cкидки и курсы валют'!$C$42),IF(H2041&lt;'Заказ, cкидки и курсы валют'!$B$43,H2041*0.54*100/(100-'Заказ, cкидки и курсы валют'!$C$43),H2041))))),2)</f>
        <v>464.4</v>
      </c>
    </row>
    <row r="2042" spans="1:10" ht="14.15" customHeight="1" thickBot="1">
      <c r="A2042" s="398" t="s">
        <v>6876</v>
      </c>
      <c r="B2042" s="1586" t="s">
        <v>173</v>
      </c>
      <c r="C2042" s="2287">
        <v>5.13</v>
      </c>
      <c r="D2042" s="1555">
        <v>15</v>
      </c>
      <c r="E2042" s="1572">
        <f t="shared" si="213"/>
        <v>861.54000000000008</v>
      </c>
      <c r="F2042" s="471">
        <f t="shared" si="211"/>
        <v>861.54</v>
      </c>
      <c r="G2042" s="691">
        <f t="shared" si="212"/>
        <v>25800</v>
      </c>
      <c r="H2042" s="659">
        <f>ROUND(IF('Заказ, cкидки и курсы валют'!$J$23*E2042/1000*D2042&lt;387,387,'Заказ, cкидки и курсы валют'!$J$23*E2042/1000*D2042)*(1-'Заказ, cкидки и курсы валют'!$I$12),2)</f>
        <v>387</v>
      </c>
      <c r="I2042" s="168"/>
      <c r="J2042" s="1338">
        <f>ROUND(IF(H2042&lt;'Заказ, cкидки и курсы валют'!$B$39,H2042*0.54*100/(100-'Заказ, cкидки и курсы валют'!$C$39),IF(H2042&lt;'Заказ, cкидки и курсы валют'!$B$40,H2042*0.54*100/(100-'Заказ, cкидки и курсы валют'!$C$40),IF(H2042&lt;'Заказ, cкидки и курсы валют'!$B$41,H2042*0.54*100/(100-'Заказ, cкидки и курсы валют'!$C$41),IF(H2042&lt;'Заказ, cкидки и курсы валют'!$B$42,H2042*0.54*100/(100-'Заказ, cкидки и курсы валют'!$C$42),IF(H2042&lt;'Заказ, cкидки и курсы валют'!$B$43,H2042*0.54*100/(100-'Заказ, cкидки и курсы валют'!$C$43),H2042))))),2)</f>
        <v>464.4</v>
      </c>
    </row>
    <row r="2043" spans="1:10" ht="14.15" customHeight="1" thickBot="1">
      <c r="A2043" s="398" t="s">
        <v>6877</v>
      </c>
      <c r="B2043" s="1586" t="s">
        <v>174</v>
      </c>
      <c r="C2043" s="2287">
        <v>5.6</v>
      </c>
      <c r="D2043" s="1555">
        <v>10</v>
      </c>
      <c r="E2043" s="1572">
        <f t="shared" si="213"/>
        <v>1156.46</v>
      </c>
      <c r="F2043" s="471">
        <f t="shared" si="211"/>
        <v>1156.46</v>
      </c>
      <c r="G2043" s="691">
        <f t="shared" si="212"/>
        <v>38700</v>
      </c>
      <c r="H2043" s="659">
        <f>ROUND(IF('Заказ, cкидки и курсы валют'!$J$23*E2043/1000*D2043&lt;387,387,'Заказ, cкидки и курсы валют'!$J$23*E2043/1000*D2043)*(1-'Заказ, cкидки и курсы валют'!$I$12),2)</f>
        <v>387</v>
      </c>
      <c r="I2043" s="168"/>
      <c r="J2043" s="1338">
        <f>ROUND(IF(H2043&lt;'Заказ, cкидки и курсы валют'!$B$39,H2043*0.54*100/(100-'Заказ, cкидки и курсы валют'!$C$39),IF(H2043&lt;'Заказ, cкидки и курсы валют'!$B$40,H2043*0.54*100/(100-'Заказ, cкидки и курсы валют'!$C$40),IF(H2043&lt;'Заказ, cкидки и курсы валют'!$B$41,H2043*0.54*100/(100-'Заказ, cкидки и курсы валют'!$C$41),IF(H2043&lt;'Заказ, cкидки и курсы валют'!$B$42,H2043*0.54*100/(100-'Заказ, cкидки и курсы валют'!$C$42),IF(H2043&lt;'Заказ, cкидки и курсы валют'!$B$43,H2043*0.54*100/(100-'Заказ, cкидки и курсы валют'!$C$43),H2043))))),2)</f>
        <v>464.4</v>
      </c>
    </row>
    <row r="2044" spans="1:10" ht="14.15" customHeight="1" thickBot="1">
      <c r="A2044" s="398" t="s">
        <v>6878</v>
      </c>
      <c r="B2044" s="1586" t="s">
        <v>175</v>
      </c>
      <c r="C2044" s="2287">
        <v>6.37</v>
      </c>
      <c r="D2044" s="1555">
        <v>10</v>
      </c>
      <c r="E2044" s="1572">
        <f t="shared" si="213"/>
        <v>1182.54</v>
      </c>
      <c r="F2044" s="471">
        <f t="shared" si="211"/>
        <v>1182.54</v>
      </c>
      <c r="G2044" s="691">
        <f t="shared" si="212"/>
        <v>38700</v>
      </c>
      <c r="H2044" s="659">
        <f>ROUND(IF('Заказ, cкидки и курсы валют'!$J$23*E2044/1000*D2044&lt;387,387,'Заказ, cкидки и курсы валют'!$J$23*E2044/1000*D2044)*(1-'Заказ, cкидки и курсы валют'!$I$12),2)</f>
        <v>387</v>
      </c>
      <c r="I2044" s="168"/>
      <c r="J2044" s="1338">
        <f>ROUND(IF(H2044&lt;'Заказ, cкидки и курсы валют'!$B$39,H2044*0.54*100/(100-'Заказ, cкидки и курсы валют'!$C$39),IF(H2044&lt;'Заказ, cкидки и курсы валют'!$B$40,H2044*0.54*100/(100-'Заказ, cкидки и курсы валют'!$C$40),IF(H2044&lt;'Заказ, cкидки и курсы валют'!$B$41,H2044*0.54*100/(100-'Заказ, cкидки и курсы валют'!$C$41),IF(H2044&lt;'Заказ, cкидки и курсы валют'!$B$42,H2044*0.54*100/(100-'Заказ, cкидки и курсы валют'!$C$42),IF(H2044&lt;'Заказ, cкидки и курсы валют'!$B$43,H2044*0.54*100/(100-'Заказ, cкидки и курсы валют'!$C$43),H2044))))),2)</f>
        <v>464.4</v>
      </c>
    </row>
    <row r="2045" spans="1:10" ht="14.15" customHeight="1" thickBot="1">
      <c r="A2045" s="398" t="s">
        <v>6879</v>
      </c>
      <c r="B2045" s="1586" t="s">
        <v>176</v>
      </c>
      <c r="C2045" s="2287">
        <v>7.42</v>
      </c>
      <c r="D2045" s="40">
        <v>10</v>
      </c>
      <c r="E2045" s="1572">
        <f t="shared" si="213"/>
        <v>1286.8800000000001</v>
      </c>
      <c r="F2045" s="471">
        <f t="shared" si="211"/>
        <v>1286.8800000000001</v>
      </c>
      <c r="G2045" s="691">
        <f t="shared" si="212"/>
        <v>38700</v>
      </c>
      <c r="H2045" s="659">
        <f>ROUND(IF('Заказ, cкидки и курсы валют'!$J$23*E2045/1000*D2045&lt;387,387,'Заказ, cкидки и курсы валют'!$J$23*E2045/1000*D2045)*(1-'Заказ, cкидки и курсы валют'!$I$12),2)</f>
        <v>387</v>
      </c>
      <c r="I2045" s="168"/>
      <c r="J2045" s="1338">
        <f>ROUND(IF(H2045&lt;'Заказ, cкидки и курсы валют'!$B$39,H2045*0.54*100/(100-'Заказ, cкидки и курсы валют'!$C$39),IF(H2045&lt;'Заказ, cкидки и курсы валют'!$B$40,H2045*0.54*100/(100-'Заказ, cкидки и курсы валют'!$C$40),IF(H2045&lt;'Заказ, cкидки и курсы валют'!$B$41,H2045*0.54*100/(100-'Заказ, cкидки и курсы валют'!$C$41),IF(H2045&lt;'Заказ, cкидки и курсы валют'!$B$42,H2045*0.54*100/(100-'Заказ, cкидки и курсы валют'!$C$42),IF(H2045&lt;'Заказ, cкидки и курсы валют'!$B$43,H2045*0.54*100/(100-'Заказ, cкидки и курсы валют'!$C$43),H2045))))),2)</f>
        <v>464.4</v>
      </c>
    </row>
    <row r="2046" spans="1:10" ht="14.15" customHeight="1" thickBot="1">
      <c r="A2046" s="493" t="s">
        <v>8342</v>
      </c>
      <c r="B2046" s="399" t="s">
        <v>188</v>
      </c>
      <c r="C2046" s="2250">
        <v>3.72</v>
      </c>
      <c r="D2046" s="1555">
        <v>40</v>
      </c>
      <c r="E2046" s="1572">
        <f t="shared" si="213"/>
        <v>413.08000000000004</v>
      </c>
      <c r="F2046" s="471">
        <f t="shared" si="211"/>
        <v>413.08</v>
      </c>
      <c r="G2046" s="691">
        <f t="shared" si="212"/>
        <v>9675</v>
      </c>
      <c r="H2046" s="659">
        <f>ROUND(IF('Заказ, cкидки и курсы валют'!$J$23*E2046/1000*D2046&lt;387,387,'Заказ, cкидки и курсы валют'!$J$23*E2046/1000*D2046)*(1-'Заказ, cкидки и курсы валют'!$I$12),2)</f>
        <v>387</v>
      </c>
      <c r="I2046" s="168"/>
      <c r="J2046" s="1338">
        <f>ROUND(IF(H2046&lt;'Заказ, cкидки и курсы валют'!$B$39,H2046*0.54*100/(100-'Заказ, cкидки и курсы валют'!$C$39),IF(H2046&lt;'Заказ, cкидки и курсы валют'!$B$40,H2046*0.54*100/(100-'Заказ, cкидки и курсы валют'!$C$40),IF(H2046&lt;'Заказ, cкидки и курсы валют'!$B$41,H2046*0.54*100/(100-'Заказ, cкидки и курсы валют'!$C$41),IF(H2046&lt;'Заказ, cкидки и курсы валют'!$B$42,H2046*0.54*100/(100-'Заказ, cкидки и курсы валют'!$C$42),IF(H2046&lt;'Заказ, cкидки и курсы валют'!$B$43,H2046*0.54*100/(100-'Заказ, cкидки и курсы валют'!$C$43),H2046))))),2)</f>
        <v>464.4</v>
      </c>
    </row>
    <row r="2047" spans="1:10" ht="14.15" customHeight="1" thickBot="1">
      <c r="A2047" s="493" t="s">
        <v>6880</v>
      </c>
      <c r="B2047" s="399" t="s">
        <v>177</v>
      </c>
      <c r="C2047" s="2287">
        <v>4.2699999999999996</v>
      </c>
      <c r="D2047" s="1555">
        <v>30</v>
      </c>
      <c r="E2047" s="1572">
        <f t="shared" si="213"/>
        <v>533.42000000000007</v>
      </c>
      <c r="F2047" s="471">
        <f t="shared" si="211"/>
        <v>533.41999999999996</v>
      </c>
      <c r="G2047" s="691">
        <f t="shared" si="212"/>
        <v>12900</v>
      </c>
      <c r="H2047" s="659">
        <f>ROUND(IF('Заказ, cкидки и курсы валют'!$J$23*E2047/1000*D2047&lt;387,387,'Заказ, cкидки и курсы валют'!$J$23*E2047/1000*D2047)*(1-'Заказ, cкидки и курсы валют'!$I$12),2)</f>
        <v>387</v>
      </c>
      <c r="I2047" s="168"/>
      <c r="J2047" s="1338">
        <f>ROUND(IF(H2047&lt;'Заказ, cкидки и курсы валют'!$B$39,H2047*0.54*100/(100-'Заказ, cкидки и курсы валют'!$C$39),IF(H2047&lt;'Заказ, cкидки и курсы валют'!$B$40,H2047*0.54*100/(100-'Заказ, cкидки и курсы валют'!$C$40),IF(H2047&lt;'Заказ, cкидки и курсы валют'!$B$41,H2047*0.54*100/(100-'Заказ, cкидки и курсы валют'!$C$41),IF(H2047&lt;'Заказ, cкидки и курсы валют'!$B$42,H2047*0.54*100/(100-'Заказ, cкидки и курсы валют'!$C$42),IF(H2047&lt;'Заказ, cкидки и курсы валют'!$B$43,H2047*0.54*100/(100-'Заказ, cкидки и курсы валют'!$C$43),H2047))))),2)</f>
        <v>464.4</v>
      </c>
    </row>
    <row r="2048" spans="1:10" ht="14.15" customHeight="1" thickBot="1">
      <c r="A2048" s="398" t="s">
        <v>6881</v>
      </c>
      <c r="B2048" s="399" t="s">
        <v>83</v>
      </c>
      <c r="C2048" s="2287">
        <v>4.88</v>
      </c>
      <c r="D2048" s="1555">
        <v>25</v>
      </c>
      <c r="E2048" s="1572">
        <f t="shared" si="213"/>
        <v>611.55999999999995</v>
      </c>
      <c r="F2048" s="471">
        <f t="shared" si="211"/>
        <v>611.55999999999995</v>
      </c>
      <c r="G2048" s="691">
        <f t="shared" si="212"/>
        <v>15480</v>
      </c>
      <c r="H2048" s="659">
        <f>ROUND(IF('Заказ, cкидки и курсы валют'!$J$23*E2048/1000*D2048&lt;387,387,'Заказ, cкидки и курсы валют'!$J$23*E2048/1000*D2048)*(1-'Заказ, cкидки и курсы валют'!$I$12),2)</f>
        <v>387</v>
      </c>
      <c r="I2048" s="168"/>
      <c r="J2048" s="1338">
        <f>ROUND(IF(H2048&lt;'Заказ, cкидки и курсы валют'!$B$39,H2048*0.54*100/(100-'Заказ, cкидки и курсы валют'!$C$39),IF(H2048&lt;'Заказ, cкидки и курсы валют'!$B$40,H2048*0.54*100/(100-'Заказ, cкидки и курсы валют'!$C$40),IF(H2048&lt;'Заказ, cкидки и курсы валют'!$B$41,H2048*0.54*100/(100-'Заказ, cкидки и курсы валют'!$C$41),IF(H2048&lt;'Заказ, cкидки и курсы валют'!$B$42,H2048*0.54*100/(100-'Заказ, cкидки и курсы валют'!$C$42),IF(H2048&lt;'Заказ, cкидки и курсы валют'!$B$43,H2048*0.54*100/(100-'Заказ, cкидки и курсы валют'!$C$43),H2048))))),2)</f>
        <v>464.4</v>
      </c>
    </row>
    <row r="2049" spans="1:10" ht="14.15" customHeight="1" thickBot="1">
      <c r="A2049" s="398" t="s">
        <v>6882</v>
      </c>
      <c r="B2049" s="399" t="s">
        <v>178</v>
      </c>
      <c r="C2049" s="2287">
        <v>5.32</v>
      </c>
      <c r="D2049" s="1555">
        <v>20</v>
      </c>
      <c r="E2049" s="1572">
        <f t="shared" si="213"/>
        <v>720.2</v>
      </c>
      <c r="F2049" s="471">
        <f t="shared" si="211"/>
        <v>720.2</v>
      </c>
      <c r="G2049" s="691">
        <f t="shared" si="212"/>
        <v>19350</v>
      </c>
      <c r="H2049" s="659">
        <f>ROUND(IF('Заказ, cкидки и курсы валют'!$J$23*E2049/1000*D2049&lt;387,387,'Заказ, cкидки и курсы валют'!$J$23*E2049/1000*D2049)*(1-'Заказ, cкидки и курсы валют'!$I$12),2)</f>
        <v>387</v>
      </c>
      <c r="I2049" s="168"/>
      <c r="J2049" s="1338">
        <f>ROUND(IF(H2049&lt;'Заказ, cкидки и курсы валют'!$B$39,H2049*0.54*100/(100-'Заказ, cкидки и курсы валют'!$C$39),IF(H2049&lt;'Заказ, cкидки и курсы валют'!$B$40,H2049*0.54*100/(100-'Заказ, cкидки и курсы валют'!$C$40),IF(H2049&lt;'Заказ, cкидки и курсы валют'!$B$41,H2049*0.54*100/(100-'Заказ, cкидки и курсы валют'!$C$41),IF(H2049&lt;'Заказ, cкидки и курсы валют'!$B$42,H2049*0.54*100/(100-'Заказ, cкидки и курсы валют'!$C$42),IF(H2049&lt;'Заказ, cкидки и курсы валют'!$B$43,H2049*0.54*100/(100-'Заказ, cкидки и курсы валют'!$C$43),H2049))))),2)</f>
        <v>464.4</v>
      </c>
    </row>
    <row r="2050" spans="1:10" ht="14.15" customHeight="1" thickBot="1">
      <c r="A2050" s="398" t="s">
        <v>6883</v>
      </c>
      <c r="B2050" s="399" t="s">
        <v>179</v>
      </c>
      <c r="C2050" s="2287">
        <v>6.16</v>
      </c>
      <c r="D2050" s="1555">
        <v>20</v>
      </c>
      <c r="E2050" s="1572">
        <f t="shared" ref="E2050:E2062" si="214">(E1878*2)+(1000/D2050*7.5)</f>
        <v>779.31999999999994</v>
      </c>
      <c r="F2050" s="471">
        <f t="shared" si="211"/>
        <v>779.32</v>
      </c>
      <c r="G2050" s="691">
        <f t="shared" si="212"/>
        <v>19350</v>
      </c>
      <c r="H2050" s="659">
        <f>ROUND(IF('Заказ, cкидки и курсы валют'!$J$23*E2050/1000*D2050&lt;387,387,'Заказ, cкидки и курсы валют'!$J$23*E2050/1000*D2050)*(1-'Заказ, cкидки и курсы валют'!$I$12),2)</f>
        <v>387</v>
      </c>
      <c r="I2050" s="168"/>
      <c r="J2050" s="1338">
        <f>ROUND(IF(H2050&lt;'Заказ, cкидки и курсы валют'!$B$39,H2050*0.54*100/(100-'Заказ, cкидки и курсы валют'!$C$39),IF(H2050&lt;'Заказ, cкидки и курсы валют'!$B$40,H2050*0.54*100/(100-'Заказ, cкидки и курсы валют'!$C$40),IF(H2050&lt;'Заказ, cкидки и курсы валют'!$B$41,H2050*0.54*100/(100-'Заказ, cкидки и курсы валют'!$C$41),IF(H2050&lt;'Заказ, cкидки и курсы валют'!$B$42,H2050*0.54*100/(100-'Заказ, cкидки и курсы валют'!$C$42),IF(H2050&lt;'Заказ, cкидки и курсы валют'!$B$43,H2050*0.54*100/(100-'Заказ, cкидки и курсы валют'!$C$43),H2050))))),2)</f>
        <v>464.4</v>
      </c>
    </row>
    <row r="2051" spans="1:10" ht="14.15" customHeight="1" thickBot="1">
      <c r="A2051" s="398" t="s">
        <v>6884</v>
      </c>
      <c r="B2051" s="399" t="s">
        <v>180</v>
      </c>
      <c r="C2051" s="2287">
        <v>7.12</v>
      </c>
      <c r="D2051" s="1555">
        <v>15</v>
      </c>
      <c r="E2051" s="1572">
        <f t="shared" si="214"/>
        <v>988.78</v>
      </c>
      <c r="F2051" s="471">
        <f t="shared" ref="F2051:F2062" si="215">ROUND(E2051*(1-$F$11),2)</f>
        <v>988.78</v>
      </c>
      <c r="G2051" s="691">
        <f t="shared" ref="G2051:G2062" si="216">H2051/D2051*1000</f>
        <v>25800</v>
      </c>
      <c r="H2051" s="659">
        <f>ROUND(IF('Заказ, cкидки и курсы валют'!$J$23*E2051/1000*D2051&lt;387,387,'Заказ, cкидки и курсы валют'!$J$23*E2051/1000*D2051)*(1-'Заказ, cкидки и курсы валют'!$I$12),2)</f>
        <v>387</v>
      </c>
      <c r="I2051" s="168"/>
      <c r="J2051" s="1338">
        <f>ROUND(IF(H2051&lt;'Заказ, cкидки и курсы валют'!$B$39,H2051*0.54*100/(100-'Заказ, cкидки и курсы валют'!$C$39),IF(H2051&lt;'Заказ, cкидки и курсы валют'!$B$40,H2051*0.54*100/(100-'Заказ, cкидки и курсы валют'!$C$40),IF(H2051&lt;'Заказ, cкидки и курсы валют'!$B$41,H2051*0.54*100/(100-'Заказ, cкидки и курсы валют'!$C$41),IF(H2051&lt;'Заказ, cкидки и курсы валют'!$B$42,H2051*0.54*100/(100-'Заказ, cкидки и курсы валют'!$C$42),IF(H2051&lt;'Заказ, cкидки и курсы валют'!$B$43,H2051*0.54*100/(100-'Заказ, cкидки и курсы валют'!$C$43),H2051))))),2)</f>
        <v>464.4</v>
      </c>
    </row>
    <row r="2052" spans="1:10" ht="14.15" customHeight="1" thickBot="1">
      <c r="A2052" s="398" t="s">
        <v>6885</v>
      </c>
      <c r="B2052" s="399" t="s">
        <v>181</v>
      </c>
      <c r="C2052" s="2287">
        <v>7.8</v>
      </c>
      <c r="D2052" s="1555">
        <v>10</v>
      </c>
      <c r="E2052" s="1572">
        <f t="shared" si="214"/>
        <v>1270.74</v>
      </c>
      <c r="F2052" s="471">
        <f t="shared" si="215"/>
        <v>1270.74</v>
      </c>
      <c r="G2052" s="691">
        <f t="shared" si="216"/>
        <v>38700</v>
      </c>
      <c r="H2052" s="659">
        <f>ROUND(IF('Заказ, cкидки и курсы валют'!$J$23*E2052/1000*D2052&lt;387,387,'Заказ, cкидки и курсы валют'!$J$23*E2052/1000*D2052)*(1-'Заказ, cкидки и курсы валют'!$I$12),2)</f>
        <v>387</v>
      </c>
      <c r="I2052" s="168"/>
      <c r="J2052" s="1338">
        <f>ROUND(IF(H2052&lt;'Заказ, cкидки и курсы валют'!$B$39,H2052*0.54*100/(100-'Заказ, cкидки и курсы валют'!$C$39),IF(H2052&lt;'Заказ, cкидки и курсы валют'!$B$40,H2052*0.54*100/(100-'Заказ, cкидки и курсы валют'!$C$40),IF(H2052&lt;'Заказ, cкидки и курсы валют'!$B$41,H2052*0.54*100/(100-'Заказ, cкидки и курсы валют'!$C$41),IF(H2052&lt;'Заказ, cкидки и курсы валют'!$B$42,H2052*0.54*100/(100-'Заказ, cкидки и курсы валют'!$C$42),IF(H2052&lt;'Заказ, cкидки и курсы валют'!$B$43,H2052*0.54*100/(100-'Заказ, cкидки и курсы валют'!$C$43),H2052))))),2)</f>
        <v>464.4</v>
      </c>
    </row>
    <row r="2053" spans="1:10" ht="14.15" customHeight="1" thickBot="1">
      <c r="A2053" s="398" t="s">
        <v>6886</v>
      </c>
      <c r="B2053" s="399" t="s">
        <v>182</v>
      </c>
      <c r="C2053" s="2287">
        <v>8.5399999999999991</v>
      </c>
      <c r="D2053" s="1555">
        <v>10</v>
      </c>
      <c r="E2053" s="1572">
        <f t="shared" si="214"/>
        <v>1311.9</v>
      </c>
      <c r="F2053" s="471">
        <f t="shared" si="215"/>
        <v>1311.9</v>
      </c>
      <c r="G2053" s="691">
        <f t="shared" si="216"/>
        <v>38700</v>
      </c>
      <c r="H2053" s="659">
        <f>ROUND(IF('Заказ, cкидки и курсы валют'!$J$23*E2053/1000*D2053&lt;387,387,'Заказ, cкидки и курсы валют'!$J$23*E2053/1000*D2053)*(1-'Заказ, cкидки и курсы валют'!$I$12),2)</f>
        <v>387</v>
      </c>
      <c r="I2053" s="168"/>
      <c r="J2053" s="1338">
        <f>ROUND(IF(H2053&lt;'Заказ, cкидки и курсы валют'!$B$39,H2053*0.54*100/(100-'Заказ, cкидки и курсы валют'!$C$39),IF(H2053&lt;'Заказ, cкидки и курсы валют'!$B$40,H2053*0.54*100/(100-'Заказ, cкидки и курсы валют'!$C$40),IF(H2053&lt;'Заказ, cкидки и курсы валют'!$B$41,H2053*0.54*100/(100-'Заказ, cкидки и курсы валют'!$C$41),IF(H2053&lt;'Заказ, cкидки и курсы валют'!$B$42,H2053*0.54*100/(100-'Заказ, cкидки и курсы валют'!$C$42),IF(H2053&lt;'Заказ, cкидки и курсы валют'!$B$43,H2053*0.54*100/(100-'Заказ, cкидки и курсы валют'!$C$43),H2053))))),2)</f>
        <v>464.4</v>
      </c>
    </row>
    <row r="2054" spans="1:10" ht="14.15" customHeight="1" thickBot="1">
      <c r="A2054" s="398" t="s">
        <v>6887</v>
      </c>
      <c r="B2054" s="399" t="s">
        <v>183</v>
      </c>
      <c r="C2054" s="2287">
        <v>9.76</v>
      </c>
      <c r="D2054" s="40">
        <v>10</v>
      </c>
      <c r="E2054" s="1572">
        <f t="shared" si="214"/>
        <v>1415.76</v>
      </c>
      <c r="F2054" s="471">
        <f t="shared" si="215"/>
        <v>1415.76</v>
      </c>
      <c r="G2054" s="691">
        <f t="shared" si="216"/>
        <v>38700</v>
      </c>
      <c r="H2054" s="659">
        <f>ROUND(IF('Заказ, cкидки и курсы валют'!$J$23*E2054/1000*D2054&lt;387,387,'Заказ, cкидки и курсы валют'!$J$23*E2054/1000*D2054)*(1-'Заказ, cкидки и курсы валют'!$I$12),2)</f>
        <v>387</v>
      </c>
      <c r="I2054" s="168"/>
      <c r="J2054" s="1338">
        <f>ROUND(IF(H2054&lt;'Заказ, cкидки и курсы валют'!$B$39,H2054*0.54*100/(100-'Заказ, cкидки и курсы валют'!$C$39),IF(H2054&lt;'Заказ, cкидки и курсы валют'!$B$40,H2054*0.54*100/(100-'Заказ, cкидки и курсы валют'!$C$40),IF(H2054&lt;'Заказ, cкидки и курсы валют'!$B$41,H2054*0.54*100/(100-'Заказ, cкидки и курсы валют'!$C$41),IF(H2054&lt;'Заказ, cкидки и курсы валют'!$B$42,H2054*0.54*100/(100-'Заказ, cкидки и курсы валют'!$C$42),IF(H2054&lt;'Заказ, cкидки и курсы валют'!$B$43,H2054*0.54*100/(100-'Заказ, cкидки и курсы валют'!$C$43),H2054))))),2)</f>
        <v>464.4</v>
      </c>
    </row>
    <row r="2055" spans="1:10" ht="14.15" customHeight="1" thickBot="1">
      <c r="A2055" s="398" t="s">
        <v>6888</v>
      </c>
      <c r="B2055" s="399" t="s">
        <v>955</v>
      </c>
      <c r="C2055" s="2287">
        <v>11.4</v>
      </c>
      <c r="D2055" s="40">
        <v>5</v>
      </c>
      <c r="E2055" s="1572">
        <f t="shared" si="214"/>
        <v>2223.6799999999998</v>
      </c>
      <c r="F2055" s="471">
        <f t="shared" si="215"/>
        <v>2223.6799999999998</v>
      </c>
      <c r="G2055" s="691">
        <f t="shared" si="216"/>
        <v>77400</v>
      </c>
      <c r="H2055" s="659">
        <f>ROUND(IF('Заказ, cкидки и курсы валют'!$J$23*E2055/1000*D2055&lt;387,387,'Заказ, cкидки и курсы валют'!$J$23*E2055/1000*D2055)*(1-'Заказ, cкидки и курсы валют'!$I$12),2)</f>
        <v>387</v>
      </c>
      <c r="I2055" s="168"/>
      <c r="J2055" s="1338">
        <f>ROUND(IF(H2055&lt;'Заказ, cкидки и курсы валют'!$B$39,H2055*0.54*100/(100-'Заказ, cкидки и курсы валют'!$C$39),IF(H2055&lt;'Заказ, cкидки и курсы валют'!$B$40,H2055*0.54*100/(100-'Заказ, cкидки и курсы валют'!$C$40),IF(H2055&lt;'Заказ, cкидки и курсы валют'!$B$41,H2055*0.54*100/(100-'Заказ, cкидки и курсы валют'!$C$41),IF(H2055&lt;'Заказ, cкидки и курсы валют'!$B$42,H2055*0.54*100/(100-'Заказ, cкидки и курсы валют'!$C$42),IF(H2055&lt;'Заказ, cкидки и курсы валют'!$B$43,H2055*0.54*100/(100-'Заказ, cкидки и курсы валют'!$C$43),H2055))))),2)</f>
        <v>464.4</v>
      </c>
    </row>
    <row r="2056" spans="1:10" ht="14.15" customHeight="1" thickBot="1">
      <c r="A2056" s="398" t="s">
        <v>6889</v>
      </c>
      <c r="B2056" s="399" t="s">
        <v>184</v>
      </c>
      <c r="C2056" s="2287">
        <v>11.3</v>
      </c>
      <c r="D2056" s="40">
        <v>5</v>
      </c>
      <c r="E2056" s="1572">
        <f t="shared" si="214"/>
        <v>2311.38</v>
      </c>
      <c r="F2056" s="471">
        <f t="shared" si="215"/>
        <v>2311.38</v>
      </c>
      <c r="G2056" s="691">
        <f t="shared" si="216"/>
        <v>77400</v>
      </c>
      <c r="H2056" s="659">
        <f>ROUND(IF('Заказ, cкидки и курсы валют'!$J$23*E2056/1000*D2056&lt;387,387,'Заказ, cкидки и курсы валют'!$J$23*E2056/1000*D2056)*(1-'Заказ, cкидки и курсы валют'!$I$12),2)</f>
        <v>387</v>
      </c>
      <c r="I2056" s="168"/>
      <c r="J2056" s="1338">
        <f>ROUND(IF(H2056&lt;'Заказ, cкидки и курсы валют'!$B$39,H2056*0.54*100/(100-'Заказ, cкидки и курсы валют'!$C$39),IF(H2056&lt;'Заказ, cкидки и курсы валют'!$B$40,H2056*0.54*100/(100-'Заказ, cкидки и курсы валют'!$C$40),IF(H2056&lt;'Заказ, cкидки и курсы валют'!$B$41,H2056*0.54*100/(100-'Заказ, cкидки и курсы валют'!$C$41),IF(H2056&lt;'Заказ, cкидки и курсы валют'!$B$42,H2056*0.54*100/(100-'Заказ, cкидки и курсы валют'!$C$42),IF(H2056&lt;'Заказ, cкидки и курсы валют'!$B$43,H2056*0.54*100/(100-'Заказ, cкидки и курсы валют'!$C$43),H2056))))),2)</f>
        <v>464.4</v>
      </c>
    </row>
    <row r="2057" spans="1:10" ht="14.15" customHeight="1" thickBot="1">
      <c r="A2057" s="398" t="s">
        <v>6890</v>
      </c>
      <c r="B2057" s="399" t="s">
        <v>101</v>
      </c>
      <c r="C2057" s="2287">
        <v>12.23</v>
      </c>
      <c r="D2057" s="40">
        <v>5</v>
      </c>
      <c r="E2057" s="1572">
        <f t="shared" si="214"/>
        <v>2352.44</v>
      </c>
      <c r="F2057" s="471">
        <f t="shared" si="215"/>
        <v>2352.44</v>
      </c>
      <c r="G2057" s="691">
        <f t="shared" si="216"/>
        <v>77400</v>
      </c>
      <c r="H2057" s="659">
        <f>ROUND(IF('Заказ, cкидки и курсы валют'!$J$23*E2057/1000*D2057&lt;387,387,'Заказ, cкидки и курсы валют'!$J$23*E2057/1000*D2057)*(1-'Заказ, cкидки и курсы валют'!$I$12),2)</f>
        <v>387</v>
      </c>
      <c r="I2057" s="168"/>
      <c r="J2057" s="1338">
        <f>ROUND(IF(H2057&lt;'Заказ, cкидки и курсы валют'!$B$39,H2057*0.54*100/(100-'Заказ, cкидки и курсы валют'!$C$39),IF(H2057&lt;'Заказ, cкидки и курсы валют'!$B$40,H2057*0.54*100/(100-'Заказ, cкидки и курсы валют'!$C$40),IF(H2057&lt;'Заказ, cкидки и курсы валют'!$B$41,H2057*0.54*100/(100-'Заказ, cкидки и курсы валют'!$C$41),IF(H2057&lt;'Заказ, cкидки и курсы валют'!$B$42,H2057*0.54*100/(100-'Заказ, cкидки и курсы валют'!$C$42),IF(H2057&lt;'Заказ, cкидки и курсы валют'!$B$43,H2057*0.54*100/(100-'Заказ, cкидки и курсы валют'!$C$43),H2057))))),2)</f>
        <v>464.4</v>
      </c>
    </row>
    <row r="2058" spans="1:10" ht="14.15" customHeight="1" thickBot="1">
      <c r="A2058" s="398" t="s">
        <v>6891</v>
      </c>
      <c r="B2058" s="399" t="s">
        <v>185</v>
      </c>
      <c r="C2058" s="2287">
        <v>13.22</v>
      </c>
      <c r="D2058" s="40">
        <v>5</v>
      </c>
      <c r="E2058" s="1572">
        <f t="shared" si="214"/>
        <v>2406.04</v>
      </c>
      <c r="F2058" s="471">
        <f t="shared" si="215"/>
        <v>2406.04</v>
      </c>
      <c r="G2058" s="691">
        <f t="shared" si="216"/>
        <v>77400</v>
      </c>
      <c r="H2058" s="659">
        <f>ROUND(IF('Заказ, cкидки и курсы валют'!$J$23*E2058/1000*D2058&lt;387,387,'Заказ, cкидки и курсы валют'!$J$23*E2058/1000*D2058)*(1-'Заказ, cкидки и курсы валют'!$I$12),2)</f>
        <v>387</v>
      </c>
      <c r="I2058" s="168"/>
      <c r="J2058" s="1338">
        <f>ROUND(IF(H2058&lt;'Заказ, cкидки и курсы валют'!$B$39,H2058*0.54*100/(100-'Заказ, cкидки и курсы валют'!$C$39),IF(H2058&lt;'Заказ, cкидки и курсы валют'!$B$40,H2058*0.54*100/(100-'Заказ, cкидки и курсы валют'!$C$40),IF(H2058&lt;'Заказ, cкидки и курсы валют'!$B$41,H2058*0.54*100/(100-'Заказ, cкидки и курсы валют'!$C$41),IF(H2058&lt;'Заказ, cкидки и курсы валют'!$B$42,H2058*0.54*100/(100-'Заказ, cкидки и курсы валют'!$C$42),IF(H2058&lt;'Заказ, cкидки и курсы валют'!$B$43,H2058*0.54*100/(100-'Заказ, cкидки и курсы валют'!$C$43),H2058))))),2)</f>
        <v>464.4</v>
      </c>
    </row>
    <row r="2059" spans="1:10" ht="14.15" customHeight="1" thickBot="1">
      <c r="A2059" s="493" t="s">
        <v>6892</v>
      </c>
      <c r="B2059" s="399" t="s">
        <v>2897</v>
      </c>
      <c r="C2059" s="2287">
        <v>13.8</v>
      </c>
      <c r="D2059" s="40">
        <v>5</v>
      </c>
      <c r="E2059" s="1572">
        <f t="shared" si="214"/>
        <v>2557.56</v>
      </c>
      <c r="F2059" s="471">
        <f t="shared" si="215"/>
        <v>2557.56</v>
      </c>
      <c r="G2059" s="691">
        <f t="shared" si="216"/>
        <v>77400</v>
      </c>
      <c r="H2059" s="659">
        <f>ROUND(IF('Заказ, cкидки и курсы валют'!$J$23*E2059/1000*D2059&lt;387,387,'Заказ, cкидки и курсы валют'!$J$23*E2059/1000*D2059)*(1-'Заказ, cкидки и курсы валют'!$I$12),2)</f>
        <v>387</v>
      </c>
      <c r="I2059" s="168"/>
      <c r="J2059" s="1338">
        <f>ROUND(IF(H2059&lt;'Заказ, cкидки и курсы валют'!$B$39,H2059*0.54*100/(100-'Заказ, cкидки и курсы валют'!$C$39),IF(H2059&lt;'Заказ, cкидки и курсы валют'!$B$40,H2059*0.54*100/(100-'Заказ, cкидки и курсы валют'!$C$40),IF(H2059&lt;'Заказ, cкидки и курсы валют'!$B$41,H2059*0.54*100/(100-'Заказ, cкидки и курсы валют'!$C$41),IF(H2059&lt;'Заказ, cкидки и курсы валют'!$B$42,H2059*0.54*100/(100-'Заказ, cкидки и курсы валют'!$C$42),IF(H2059&lt;'Заказ, cкидки и курсы валют'!$B$43,H2059*0.54*100/(100-'Заказ, cкидки и курсы валют'!$C$43),H2059))))),2)</f>
        <v>464.4</v>
      </c>
    </row>
    <row r="2060" spans="1:10" ht="14.15" customHeight="1" thickBot="1">
      <c r="A2060" s="493" t="s">
        <v>6893</v>
      </c>
      <c r="B2060" s="399" t="s">
        <v>186</v>
      </c>
      <c r="C2060" s="2287">
        <v>14.97</v>
      </c>
      <c r="D2060" s="40">
        <v>5</v>
      </c>
      <c r="E2060" s="1572">
        <f t="shared" si="214"/>
        <v>2591.52</v>
      </c>
      <c r="F2060" s="471">
        <f t="shared" si="215"/>
        <v>2591.52</v>
      </c>
      <c r="G2060" s="691">
        <f t="shared" si="216"/>
        <v>77400</v>
      </c>
      <c r="H2060" s="659">
        <f>ROUND(IF('Заказ, cкидки и курсы валют'!$J$23*E2060/1000*D2060&lt;387,387,'Заказ, cкидки и курсы валют'!$J$23*E2060/1000*D2060)*(1-'Заказ, cкидки и курсы валют'!$I$12),2)</f>
        <v>387</v>
      </c>
      <c r="I2060" s="168"/>
      <c r="J2060" s="1338">
        <f>ROUND(IF(H2060&lt;'Заказ, cкидки и курсы валют'!$B$39,H2060*0.54*100/(100-'Заказ, cкидки и курсы валют'!$C$39),IF(H2060&lt;'Заказ, cкидки и курсы валют'!$B$40,H2060*0.54*100/(100-'Заказ, cкидки и курсы валют'!$C$40),IF(H2060&lt;'Заказ, cкидки и курсы валют'!$B$41,H2060*0.54*100/(100-'Заказ, cкидки и курсы валют'!$C$41),IF(H2060&lt;'Заказ, cкидки и курсы валют'!$B$42,H2060*0.54*100/(100-'Заказ, cкидки и курсы валют'!$C$42),IF(H2060&lt;'Заказ, cкидки и курсы валют'!$B$43,H2060*0.54*100/(100-'Заказ, cкидки и курсы валют'!$C$43),H2060))))),2)</f>
        <v>464.4</v>
      </c>
    </row>
    <row r="2061" spans="1:10" ht="14.15" customHeight="1" thickBot="1">
      <c r="A2061" s="493" t="s">
        <v>6894</v>
      </c>
      <c r="B2061" s="399" t="s">
        <v>84</v>
      </c>
      <c r="C2061" s="2288">
        <v>18.329999999999998</v>
      </c>
      <c r="D2061" s="40">
        <v>5</v>
      </c>
      <c r="E2061" s="1572">
        <f t="shared" si="214"/>
        <v>2802.1400000000003</v>
      </c>
      <c r="F2061" s="471">
        <f t="shared" si="215"/>
        <v>2802.14</v>
      </c>
      <c r="G2061" s="691">
        <f t="shared" si="216"/>
        <v>77400</v>
      </c>
      <c r="H2061" s="659">
        <f>ROUND(IF('Заказ, cкидки и курсы валют'!$J$23*E2061/1000*D2061&lt;387,387,'Заказ, cкидки и курсы валют'!$J$23*E2061/1000*D2061)*(1-'Заказ, cкидки и курсы валют'!$I$12),2)</f>
        <v>387</v>
      </c>
      <c r="I2061" s="168"/>
      <c r="J2061" s="1338">
        <f>ROUND(IF(H2061&lt;'Заказ, cкидки и курсы валют'!$B$39,H2061*0.54*100/(100-'Заказ, cкидки и курсы валют'!$C$39),IF(H2061&lt;'Заказ, cкидки и курсы валют'!$B$40,H2061*0.54*100/(100-'Заказ, cкидки и курсы валют'!$C$40),IF(H2061&lt;'Заказ, cкидки и курсы валют'!$B$41,H2061*0.54*100/(100-'Заказ, cкидки и курсы валют'!$C$41),IF(H2061&lt;'Заказ, cкидки и курсы валют'!$B$42,H2061*0.54*100/(100-'Заказ, cкидки и курсы валют'!$C$42),IF(H2061&lt;'Заказ, cкидки и курсы валют'!$B$43,H2061*0.54*100/(100-'Заказ, cкидки и курсы валют'!$C$43),H2061))))),2)</f>
        <v>464.4</v>
      </c>
    </row>
    <row r="2062" spans="1:10" ht="14.15" customHeight="1" thickBot="1">
      <c r="A2062" s="521" t="s">
        <v>6895</v>
      </c>
      <c r="B2062" s="777" t="s">
        <v>187</v>
      </c>
      <c r="C2062" s="2287">
        <v>18.64</v>
      </c>
      <c r="D2062" s="172">
        <v>5</v>
      </c>
      <c r="E2062" s="1597">
        <f t="shared" si="214"/>
        <v>2904.26</v>
      </c>
      <c r="F2062" s="775">
        <f t="shared" si="215"/>
        <v>2904.26</v>
      </c>
      <c r="G2062" s="691">
        <f t="shared" si="216"/>
        <v>77400</v>
      </c>
      <c r="H2062" s="659">
        <f>ROUND(IF('Заказ, cкидки и курсы валют'!$J$23*E2062/1000*D2062&lt;387,387,'Заказ, cкидки и курсы валют'!$J$23*E2062/1000*D2062)*(1-'Заказ, cкидки и курсы валют'!$I$12),2)</f>
        <v>387</v>
      </c>
      <c r="I2062" s="170"/>
      <c r="J2062" s="1338">
        <f>ROUND(IF(H2062&lt;'Заказ, cкидки и курсы валют'!$B$39,H2062*0.54*100/(100-'Заказ, cкидки и курсы валют'!$C$39),IF(H2062&lt;'Заказ, cкидки и курсы валют'!$B$40,H2062*0.54*100/(100-'Заказ, cкидки и курсы валют'!$C$40),IF(H2062&lt;'Заказ, cкидки и курсы валют'!$B$41,H2062*0.54*100/(100-'Заказ, cкидки и курсы валют'!$C$41),IF(H2062&lt;'Заказ, cкидки и курсы валют'!$B$42,H2062*0.54*100/(100-'Заказ, cкидки и курсы валют'!$C$42),IF(H2062&lt;'Заказ, cкидки и курсы валют'!$B$43,H2062*0.54*100/(100-'Заказ, cкидки и курсы валют'!$C$43),H2062))))),2)</f>
        <v>464.4</v>
      </c>
    </row>
    <row r="2063" spans="1:10" ht="14.15" customHeight="1" thickBot="1">
      <c r="A2063" s="648"/>
      <c r="B2063" s="1342"/>
      <c r="C2063" s="2265"/>
      <c r="D2063" s="41"/>
      <c r="E2063" s="420"/>
      <c r="F2063" s="448"/>
      <c r="G2063" s="692"/>
      <c r="H2063" s="13"/>
      <c r="I2063" s="13"/>
    </row>
    <row r="2064" spans="1:10" ht="17.25" customHeight="1">
      <c r="A2064" s="1934"/>
      <c r="B2064" s="1910" t="s">
        <v>2877</v>
      </c>
      <c r="C2064" s="1962"/>
      <c r="D2064" s="69"/>
      <c r="E2064" s="460"/>
      <c r="F2064" s="461"/>
      <c r="G2064" s="688"/>
      <c r="H2064" s="128"/>
      <c r="I2064" s="68"/>
    </row>
    <row r="2065" spans="1:9" ht="14.15" customHeight="1">
      <c r="A2065" s="1935"/>
      <c r="B2065" s="1912" t="s">
        <v>1369</v>
      </c>
      <c r="C2065" s="1475"/>
      <c r="D2065" s="131"/>
      <c r="E2065" s="462"/>
      <c r="F2065" s="426"/>
      <c r="G2065" s="266"/>
      <c r="H2065" s="16"/>
      <c r="I2065" s="132"/>
    </row>
    <row r="2066" spans="1:9" ht="14.15" customHeight="1">
      <c r="A2066" s="1935"/>
      <c r="B2066" s="1475"/>
      <c r="C2066" s="1475"/>
      <c r="D2066" s="70"/>
      <c r="E2066" s="464"/>
      <c r="F2066" s="465"/>
      <c r="G2066" s="689"/>
      <c r="H2066" s="177"/>
      <c r="I2066" s="132"/>
    </row>
    <row r="2067" spans="1:9" ht="16.5" customHeight="1">
      <c r="A2067" s="1935"/>
      <c r="B2067" s="1475"/>
      <c r="C2067" s="1475"/>
      <c r="D2067" s="70"/>
      <c r="E2067" s="464"/>
      <c r="F2067" s="465"/>
      <c r="G2067" s="689"/>
      <c r="H2067" s="177"/>
      <c r="I2067" s="132"/>
    </row>
    <row r="2068" spans="1:9" ht="14.15" customHeight="1">
      <c r="A2068" s="1935"/>
      <c r="B2068" s="1475"/>
      <c r="C2068" s="1475"/>
      <c r="D2068" s="70"/>
      <c r="E2068" s="464"/>
      <c r="F2068" s="465"/>
      <c r="G2068" s="689"/>
      <c r="H2068" s="177"/>
      <c r="I2068" s="132"/>
    </row>
    <row r="2069" spans="1:9" ht="14.15" customHeight="1" thickBot="1">
      <c r="A2069" s="1913" t="s">
        <v>6698</v>
      </c>
      <c r="B2069" s="1475"/>
      <c r="C2069" s="2338"/>
      <c r="D2069" s="396"/>
      <c r="E2069" s="464"/>
      <c r="F2069" s="465"/>
      <c r="G2069" s="689"/>
      <c r="H2069" s="177"/>
      <c r="I2069" s="132"/>
    </row>
    <row r="2070" spans="1:9" ht="43.5" customHeight="1">
      <c r="A2070" s="1963" t="s">
        <v>1013</v>
      </c>
      <c r="B2070" s="1981" t="s">
        <v>1014</v>
      </c>
      <c r="C2070" s="2285" t="s">
        <v>665</v>
      </c>
      <c r="D2070" s="153" t="s">
        <v>2923</v>
      </c>
      <c r="E2070" s="914" t="s">
        <v>10276</v>
      </c>
      <c r="F2070" s="966" t="s">
        <v>2578</v>
      </c>
      <c r="G2070" s="967" t="s">
        <v>2427</v>
      </c>
      <c r="H2070" s="327" t="s">
        <v>493</v>
      </c>
      <c r="I2070" s="138" t="s">
        <v>4003</v>
      </c>
    </row>
    <row r="2071" spans="1:9" ht="14.15" customHeight="1" thickBot="1">
      <c r="A2071" s="1519"/>
      <c r="B2071" s="1982"/>
      <c r="C2071" s="2286" t="s">
        <v>3419</v>
      </c>
      <c r="D2071" s="313" t="s">
        <v>2428</v>
      </c>
      <c r="E2071" s="1487" t="s">
        <v>264</v>
      </c>
      <c r="F2071" s="1578">
        <f>'Заказ, cкидки и курсы валют'!$I$12</f>
        <v>0</v>
      </c>
      <c r="G2071" s="764"/>
      <c r="H2071" s="358"/>
      <c r="I2071" s="252"/>
    </row>
    <row r="2072" spans="1:9" ht="14.15" customHeight="1">
      <c r="A2072" s="915" t="s">
        <v>9080</v>
      </c>
      <c r="B2072" s="800" t="s">
        <v>168</v>
      </c>
      <c r="C2072" s="2250">
        <v>3.6</v>
      </c>
      <c r="D2072" s="1580">
        <v>5000</v>
      </c>
      <c r="E2072" s="530">
        <v>124.11</v>
      </c>
      <c r="F2072" s="1550">
        <f>ROUND(E2072*(1-$F$11),2)</f>
        <v>124.11</v>
      </c>
      <c r="G2072" s="1331">
        <f>'Заказ, cкидки и курсы валют'!$J$23*F2072</f>
        <v>1427.2650000000001</v>
      </c>
      <c r="H2072" s="1038">
        <f>ROUND((D2072/1000)*G2072,2)</f>
        <v>7136.33</v>
      </c>
      <c r="I2072" s="1581"/>
    </row>
    <row r="2073" spans="1:9" ht="14.15" customHeight="1">
      <c r="A2073" s="398" t="s">
        <v>9081</v>
      </c>
      <c r="B2073" s="399" t="s">
        <v>170</v>
      </c>
      <c r="C2073" s="2250">
        <v>6.4</v>
      </c>
      <c r="D2073" s="1579">
        <v>4000</v>
      </c>
      <c r="E2073" s="530">
        <v>213.75</v>
      </c>
      <c r="F2073" s="752">
        <f t="shared" ref="F2073" si="217">ROUND(E2073*(1-$F$11),2)</f>
        <v>213.75</v>
      </c>
      <c r="G2073" s="695">
        <f>'Заказ, cкидки и курсы валют'!$J$23*F2073</f>
        <v>2458.125</v>
      </c>
      <c r="H2073" s="1018">
        <f>ROUND((D2073/1000)*G2073,2)</f>
        <v>9832.5</v>
      </c>
      <c r="I2073" s="1051"/>
    </row>
    <row r="2074" spans="1:9" ht="14.15" customHeight="1">
      <c r="A2074" s="1050" t="s">
        <v>2284</v>
      </c>
      <c r="B2074" s="1017" t="s">
        <v>188</v>
      </c>
      <c r="C2074" s="2250">
        <v>5.83</v>
      </c>
      <c r="D2074" s="1579">
        <v>3500</v>
      </c>
      <c r="E2074" s="530">
        <v>152.86000000000001</v>
      </c>
      <c r="F2074" s="752">
        <f>ROUND(E2074*(1-$F$11),2)</f>
        <v>152.86000000000001</v>
      </c>
      <c r="G2074" s="695">
        <f>'Заказ, cкидки и курсы валют'!$J$23*F2074</f>
        <v>1757.89</v>
      </c>
      <c r="H2074" s="400">
        <f>ROUND((D2074/1000)*G2074,2)</f>
        <v>6152.62</v>
      </c>
      <c r="I2074" s="1051"/>
    </row>
    <row r="2075" spans="1:9" ht="14.15" customHeight="1">
      <c r="A2075" s="1050" t="s">
        <v>362</v>
      </c>
      <c r="B2075" s="1017" t="s">
        <v>177</v>
      </c>
      <c r="C2075" s="2250">
        <v>7</v>
      </c>
      <c r="D2075" s="1579">
        <v>3000</v>
      </c>
      <c r="E2075" s="530">
        <v>195.9</v>
      </c>
      <c r="F2075" s="752">
        <f>ROUND(E2075*(1-$F$11),2)</f>
        <v>195.9</v>
      </c>
      <c r="G2075" s="695">
        <f>'Заказ, cкидки и курсы валют'!$J$23*F2075</f>
        <v>2252.85</v>
      </c>
      <c r="H2075" s="400">
        <f t="shared" ref="H2075:H2086" si="218">ROUND((D2075/1000)*G2075,2)</f>
        <v>6758.55</v>
      </c>
      <c r="I2075" s="1051"/>
    </row>
    <row r="2076" spans="1:9" ht="14.15" customHeight="1">
      <c r="A2076" s="1050" t="s">
        <v>363</v>
      </c>
      <c r="B2076" s="1017" t="s">
        <v>178</v>
      </c>
      <c r="C2076" s="2250">
        <v>8.81</v>
      </c>
      <c r="D2076" s="1579">
        <v>2600</v>
      </c>
      <c r="E2076" s="530">
        <v>226.19</v>
      </c>
      <c r="F2076" s="752">
        <f t="shared" ref="F2076:F2086" si="219">ROUND(E2076*(1-$F$11),2)</f>
        <v>226.19</v>
      </c>
      <c r="G2076" s="695">
        <f>'Заказ, cкидки и курсы валют'!$J$23*F2076</f>
        <v>2601.1849999999999</v>
      </c>
      <c r="H2076" s="400">
        <f t="shared" si="218"/>
        <v>6763.08</v>
      </c>
      <c r="I2076" s="1051"/>
    </row>
    <row r="2077" spans="1:9" ht="14.15" customHeight="1">
      <c r="A2077" s="1050" t="s">
        <v>364</v>
      </c>
      <c r="B2077" s="1017" t="s">
        <v>179</v>
      </c>
      <c r="C2077" s="2250">
        <v>10.72</v>
      </c>
      <c r="D2077" s="1579">
        <v>2220</v>
      </c>
      <c r="E2077" s="530">
        <v>296.98</v>
      </c>
      <c r="F2077" s="752">
        <f t="shared" si="219"/>
        <v>296.98</v>
      </c>
      <c r="G2077" s="695">
        <f>'Заказ, cкидки и курсы валют'!$J$23*F2077</f>
        <v>3415.2700000000004</v>
      </c>
      <c r="H2077" s="400">
        <f t="shared" si="218"/>
        <v>7581.9</v>
      </c>
      <c r="I2077" s="1051"/>
    </row>
    <row r="2078" spans="1:9" ht="14.15" customHeight="1">
      <c r="A2078" s="1050" t="s">
        <v>365</v>
      </c>
      <c r="B2078" s="1017" t="s">
        <v>180</v>
      </c>
      <c r="C2078" s="2250">
        <v>11.315</v>
      </c>
      <c r="D2078" s="1579">
        <v>2000</v>
      </c>
      <c r="E2078" s="530">
        <v>302.42</v>
      </c>
      <c r="F2078" s="752">
        <f t="shared" si="219"/>
        <v>302.42</v>
      </c>
      <c r="G2078" s="695">
        <f>'Заказ, cкидки и курсы валют'!$J$23*F2078</f>
        <v>3477.8300000000004</v>
      </c>
      <c r="H2078" s="400">
        <f t="shared" si="218"/>
        <v>6955.66</v>
      </c>
      <c r="I2078" s="1051"/>
    </row>
    <row r="2079" spans="1:9" ht="14.15" customHeight="1">
      <c r="A2079" s="1050" t="s">
        <v>366</v>
      </c>
      <c r="B2079" s="1017" t="s">
        <v>181</v>
      </c>
      <c r="C2079" s="2250">
        <v>13.67</v>
      </c>
      <c r="D2079" s="1579">
        <v>1800</v>
      </c>
      <c r="E2079" s="530">
        <v>375.22</v>
      </c>
      <c r="F2079" s="752">
        <f t="shared" si="219"/>
        <v>375.22</v>
      </c>
      <c r="G2079" s="695">
        <f>'Заказ, cкидки и курсы валют'!$J$23*F2079</f>
        <v>4315.0300000000007</v>
      </c>
      <c r="H2079" s="400">
        <f t="shared" si="218"/>
        <v>7767.05</v>
      </c>
      <c r="I2079" s="1051"/>
    </row>
    <row r="2080" spans="1:9" ht="14.15" customHeight="1">
      <c r="A2080" s="1050" t="s">
        <v>367</v>
      </c>
      <c r="B2080" s="1017" t="s">
        <v>182</v>
      </c>
      <c r="C2080" s="2250">
        <v>14.4</v>
      </c>
      <c r="D2080" s="1579">
        <v>1400</v>
      </c>
      <c r="E2080" s="530">
        <v>412.76</v>
      </c>
      <c r="F2080" s="752">
        <f t="shared" si="219"/>
        <v>412.76</v>
      </c>
      <c r="G2080" s="695">
        <f>'Заказ, cкидки и курсы валют'!$J$23*F2080</f>
        <v>4746.74</v>
      </c>
      <c r="H2080" s="400">
        <f t="shared" si="218"/>
        <v>6645.44</v>
      </c>
      <c r="I2080" s="1051"/>
    </row>
    <row r="2081" spans="1:9" ht="14.15" customHeight="1">
      <c r="A2081" s="1050" t="s">
        <v>368</v>
      </c>
      <c r="B2081" s="1017" t="s">
        <v>183</v>
      </c>
      <c r="C2081" s="2250">
        <v>15.6</v>
      </c>
      <c r="D2081" s="1579">
        <v>1250</v>
      </c>
      <c r="E2081" s="530">
        <v>419.1</v>
      </c>
      <c r="F2081" s="752">
        <f t="shared" si="219"/>
        <v>419.1</v>
      </c>
      <c r="G2081" s="695">
        <f>'Заказ, cкидки и курсы валют'!$J$23*F2081</f>
        <v>4819.6500000000005</v>
      </c>
      <c r="H2081" s="400">
        <f t="shared" si="218"/>
        <v>6024.56</v>
      </c>
      <c r="I2081" s="1051"/>
    </row>
    <row r="2082" spans="1:9" ht="14.15" customHeight="1">
      <c r="A2082" s="1050" t="s">
        <v>4984</v>
      </c>
      <c r="B2082" s="1017" t="s">
        <v>955</v>
      </c>
      <c r="C2082" s="2250">
        <v>18.329999999999998</v>
      </c>
      <c r="D2082" s="1579">
        <v>1200</v>
      </c>
      <c r="E2082" s="530">
        <v>443.65</v>
      </c>
      <c r="F2082" s="752">
        <f t="shared" si="219"/>
        <v>443.65</v>
      </c>
      <c r="G2082" s="695">
        <f>'Заказ, cкидки и курсы валют'!$J$23*F2082</f>
        <v>5101.9749999999995</v>
      </c>
      <c r="H2082" s="400">
        <f t="shared" si="218"/>
        <v>6122.37</v>
      </c>
      <c r="I2082" s="1051"/>
    </row>
    <row r="2083" spans="1:9" ht="14.15" customHeight="1">
      <c r="A2083" s="1050" t="s">
        <v>369</v>
      </c>
      <c r="B2083" s="1017" t="s">
        <v>184</v>
      </c>
      <c r="C2083" s="2250">
        <v>19.399999999999999</v>
      </c>
      <c r="D2083" s="1579">
        <v>1000</v>
      </c>
      <c r="E2083" s="530">
        <v>515.12</v>
      </c>
      <c r="F2083" s="752">
        <f t="shared" si="219"/>
        <v>515.12</v>
      </c>
      <c r="G2083" s="695">
        <f>'Заказ, cкидки и курсы валют'!$J$23*F2083</f>
        <v>5923.88</v>
      </c>
      <c r="H2083" s="400">
        <f t="shared" si="218"/>
        <v>5923.88</v>
      </c>
      <c r="I2083" s="1051"/>
    </row>
    <row r="2084" spans="1:9" ht="14.15" customHeight="1">
      <c r="A2084" s="398" t="s">
        <v>9082</v>
      </c>
      <c r="B2084" s="399" t="s">
        <v>101</v>
      </c>
      <c r="C2084" s="2250">
        <v>21</v>
      </c>
      <c r="D2084" s="1579">
        <v>1000</v>
      </c>
      <c r="E2084" s="530">
        <v>570.82000000000005</v>
      </c>
      <c r="F2084" s="752">
        <f t="shared" ref="F2084" si="220">ROUND(E2084*(1-$F$11),2)</f>
        <v>570.82000000000005</v>
      </c>
      <c r="G2084" s="695">
        <f>'Заказ, cкидки и курсы валют'!$J$23*F2084</f>
        <v>6564.43</v>
      </c>
      <c r="H2084" s="1018">
        <f t="shared" ref="H2084" si="221">ROUND((D2084/1000)*G2084,2)</f>
        <v>6564.43</v>
      </c>
      <c r="I2084" s="1051"/>
    </row>
    <row r="2085" spans="1:9" ht="14.15" customHeight="1">
      <c r="A2085" s="1050" t="s">
        <v>370</v>
      </c>
      <c r="B2085" s="399" t="s">
        <v>185</v>
      </c>
      <c r="C2085" s="2250">
        <v>22.279</v>
      </c>
      <c r="D2085" s="1579">
        <v>860</v>
      </c>
      <c r="E2085" s="530">
        <v>625.04</v>
      </c>
      <c r="F2085" s="752">
        <f t="shared" si="219"/>
        <v>625.04</v>
      </c>
      <c r="G2085" s="695">
        <f>'Заказ, cкидки и курсы валют'!$J$23*F2085</f>
        <v>7187.9599999999991</v>
      </c>
      <c r="H2085" s="400">
        <f t="shared" si="218"/>
        <v>6181.65</v>
      </c>
      <c r="I2085" s="1051"/>
    </row>
    <row r="2086" spans="1:9" ht="14.15" customHeight="1">
      <c r="A2086" s="1050" t="s">
        <v>2285</v>
      </c>
      <c r="B2086" s="399" t="s">
        <v>2897</v>
      </c>
      <c r="C2086" s="2250">
        <v>23.6</v>
      </c>
      <c r="D2086" s="1579">
        <v>800</v>
      </c>
      <c r="E2086" s="530">
        <v>639.39</v>
      </c>
      <c r="F2086" s="752">
        <f t="shared" si="219"/>
        <v>639.39</v>
      </c>
      <c r="G2086" s="695">
        <f>'Заказ, cкидки и курсы валют'!$J$23*F2086</f>
        <v>7352.9849999999997</v>
      </c>
      <c r="H2086" s="400">
        <f t="shared" si="218"/>
        <v>5882.39</v>
      </c>
      <c r="I2086" s="1051"/>
    </row>
    <row r="2087" spans="1:9" ht="14.15" customHeight="1">
      <c r="A2087" s="398" t="s">
        <v>10950</v>
      </c>
      <c r="B2087" s="399" t="s">
        <v>610</v>
      </c>
      <c r="C2087" s="2250">
        <v>10.994999999999999</v>
      </c>
      <c r="D2087" s="1579">
        <v>2000</v>
      </c>
      <c r="E2087" s="530">
        <v>314.81</v>
      </c>
      <c r="F2087" s="752">
        <f t="shared" ref="F2087:F2121" si="222">ROUND(E2087*(1-$F$11),2)</f>
        <v>314.81</v>
      </c>
      <c r="G2087" s="695">
        <f>'Заказ, cкидки и курсы валют'!$J$23*F2087</f>
        <v>3620.3150000000001</v>
      </c>
      <c r="H2087" s="400">
        <f t="shared" ref="H2087:H2121" si="223">ROUND((D2087/1000)*G2087,2)</f>
        <v>7240.63</v>
      </c>
      <c r="I2087" s="1051"/>
    </row>
    <row r="2088" spans="1:9" ht="14.15" customHeight="1">
      <c r="A2088" s="1050" t="s">
        <v>3543</v>
      </c>
      <c r="B2088" s="1017" t="s">
        <v>189</v>
      </c>
      <c r="C2088" s="2250">
        <v>13.6</v>
      </c>
      <c r="D2088" s="1579">
        <v>1700</v>
      </c>
      <c r="E2088" s="530">
        <v>386.95</v>
      </c>
      <c r="F2088" s="752">
        <f t="shared" si="222"/>
        <v>386.95</v>
      </c>
      <c r="G2088" s="695">
        <f>'Заказ, cкидки и курсы валют'!$J$23*F2088</f>
        <v>4449.9250000000002</v>
      </c>
      <c r="H2088" s="400">
        <f t="shared" si="223"/>
        <v>7564.87</v>
      </c>
      <c r="I2088" s="1051"/>
    </row>
    <row r="2089" spans="1:9" ht="14.15" customHeight="1">
      <c r="A2089" s="1050" t="s">
        <v>371</v>
      </c>
      <c r="B2089" s="1017" t="s">
        <v>190</v>
      </c>
      <c r="C2089" s="2250">
        <v>15.46</v>
      </c>
      <c r="D2089" s="1579">
        <v>1400</v>
      </c>
      <c r="E2089" s="530">
        <v>449.48</v>
      </c>
      <c r="F2089" s="752">
        <f t="shared" si="222"/>
        <v>449.48</v>
      </c>
      <c r="G2089" s="695">
        <f>'Заказ, cкидки и курсы валют'!$J$23*F2089</f>
        <v>5169.0200000000004</v>
      </c>
      <c r="H2089" s="400">
        <f t="shared" si="223"/>
        <v>7236.63</v>
      </c>
      <c r="I2089" s="1051"/>
    </row>
    <row r="2090" spans="1:9" ht="14.15" customHeight="1">
      <c r="A2090" s="1050" t="s">
        <v>372</v>
      </c>
      <c r="B2090" s="1017" t="s">
        <v>191</v>
      </c>
      <c r="C2090" s="2250">
        <v>17.5</v>
      </c>
      <c r="D2090" s="1579">
        <v>1200</v>
      </c>
      <c r="E2090" s="530">
        <v>489.2</v>
      </c>
      <c r="F2090" s="752">
        <f t="shared" si="222"/>
        <v>489.2</v>
      </c>
      <c r="G2090" s="695">
        <f>'Заказ, cкидки и курсы валют'!$J$23*F2090</f>
        <v>5625.8</v>
      </c>
      <c r="H2090" s="400">
        <f t="shared" si="223"/>
        <v>6750.96</v>
      </c>
      <c r="I2090" s="1051"/>
    </row>
    <row r="2091" spans="1:9" ht="14.15" customHeight="1">
      <c r="A2091" s="1050" t="s">
        <v>373</v>
      </c>
      <c r="B2091" s="1017" t="s">
        <v>192</v>
      </c>
      <c r="C2091" s="2250">
        <v>21.2</v>
      </c>
      <c r="D2091" s="1579">
        <v>1100</v>
      </c>
      <c r="E2091" s="530">
        <v>559.54</v>
      </c>
      <c r="F2091" s="752">
        <f t="shared" si="222"/>
        <v>559.54</v>
      </c>
      <c r="G2091" s="695">
        <f>'Заказ, cкидки и курсы валют'!$J$23*F2091</f>
        <v>6434.7099999999991</v>
      </c>
      <c r="H2091" s="400">
        <f t="shared" si="223"/>
        <v>7078.18</v>
      </c>
      <c r="I2091" s="1051"/>
    </row>
    <row r="2092" spans="1:9" ht="14.15" customHeight="1">
      <c r="A2092" s="1050" t="s">
        <v>374</v>
      </c>
      <c r="B2092" s="1017" t="s">
        <v>193</v>
      </c>
      <c r="C2092" s="2250">
        <v>23.51</v>
      </c>
      <c r="D2092" s="1017">
        <v>950</v>
      </c>
      <c r="E2092" s="530">
        <v>626.83000000000004</v>
      </c>
      <c r="F2092" s="752">
        <f t="shared" si="222"/>
        <v>626.83000000000004</v>
      </c>
      <c r="G2092" s="695">
        <f>'Заказ, cкидки и курсы валют'!$J$23*F2092</f>
        <v>7208.5450000000001</v>
      </c>
      <c r="H2092" s="400">
        <f t="shared" si="223"/>
        <v>6848.12</v>
      </c>
      <c r="I2092" s="1051"/>
    </row>
    <row r="2093" spans="1:9" ht="14.15" customHeight="1">
      <c r="A2093" s="1050" t="s">
        <v>375</v>
      </c>
      <c r="B2093" s="1017" t="s">
        <v>2901</v>
      </c>
      <c r="C2093" s="2250">
        <v>26.71</v>
      </c>
      <c r="D2093" s="1579">
        <v>850</v>
      </c>
      <c r="E2093" s="530">
        <v>698.54</v>
      </c>
      <c r="F2093" s="752">
        <f t="shared" si="222"/>
        <v>698.54</v>
      </c>
      <c r="G2093" s="695">
        <f>'Заказ, cкидки и курсы валют'!$J$23*F2093</f>
        <v>8033.2099999999991</v>
      </c>
      <c r="H2093" s="400">
        <f t="shared" si="223"/>
        <v>6828.23</v>
      </c>
      <c r="I2093" s="1051"/>
    </row>
    <row r="2094" spans="1:9" ht="14.15" customHeight="1">
      <c r="A2094" s="1050" t="s">
        <v>376</v>
      </c>
      <c r="B2094" s="1017" t="s">
        <v>194</v>
      </c>
      <c r="C2094" s="2250">
        <v>29.1</v>
      </c>
      <c r="D2094" s="1017">
        <v>800</v>
      </c>
      <c r="E2094" s="530">
        <v>760.49</v>
      </c>
      <c r="F2094" s="752">
        <f t="shared" si="222"/>
        <v>760.49</v>
      </c>
      <c r="G2094" s="695">
        <f>'Заказ, cкидки и курсы валют'!$J$23*F2094</f>
        <v>8745.6350000000002</v>
      </c>
      <c r="H2094" s="400">
        <f t="shared" si="223"/>
        <v>6996.51</v>
      </c>
      <c r="I2094" s="1051"/>
    </row>
    <row r="2095" spans="1:9" ht="14.15" customHeight="1">
      <c r="A2095" s="1050" t="s">
        <v>4985</v>
      </c>
      <c r="B2095" s="1017" t="s">
        <v>956</v>
      </c>
      <c r="C2095" s="2250">
        <v>33</v>
      </c>
      <c r="D2095" s="1017">
        <v>600</v>
      </c>
      <c r="E2095" s="530">
        <v>833.74</v>
      </c>
      <c r="F2095" s="752">
        <f t="shared" si="222"/>
        <v>833.74</v>
      </c>
      <c r="G2095" s="695">
        <f>'Заказ, cкидки и курсы валют'!$J$23*F2095</f>
        <v>9588.01</v>
      </c>
      <c r="H2095" s="400">
        <f t="shared" si="223"/>
        <v>5752.81</v>
      </c>
      <c r="I2095" s="1051"/>
    </row>
    <row r="2096" spans="1:9" ht="14.15" customHeight="1">
      <c r="A2096" s="1050" t="s">
        <v>377</v>
      </c>
      <c r="B2096" s="1017" t="s">
        <v>195</v>
      </c>
      <c r="C2096" s="2250">
        <v>33.51</v>
      </c>
      <c r="D2096" s="1017">
        <v>650</v>
      </c>
      <c r="E2096" s="530">
        <v>888.23</v>
      </c>
      <c r="F2096" s="752">
        <f t="shared" si="222"/>
        <v>888.23</v>
      </c>
      <c r="G2096" s="695">
        <f>'Заказ, cкидки и курсы валют'!$J$23*F2096</f>
        <v>10214.645</v>
      </c>
      <c r="H2096" s="400">
        <f t="shared" si="223"/>
        <v>6639.52</v>
      </c>
      <c r="I2096" s="1051"/>
    </row>
    <row r="2097" spans="1:9" ht="14.15" customHeight="1">
      <c r="A2097" s="1050" t="s">
        <v>378</v>
      </c>
      <c r="B2097" s="1017" t="s">
        <v>196</v>
      </c>
      <c r="C2097" s="2250">
        <v>38.71</v>
      </c>
      <c r="D2097" s="1017">
        <v>580</v>
      </c>
      <c r="E2097" s="530">
        <v>1006.04</v>
      </c>
      <c r="F2097" s="752">
        <f t="shared" si="222"/>
        <v>1006.04</v>
      </c>
      <c r="G2097" s="695">
        <f>'Заказ, cкидки и курсы валют'!$J$23*F2097</f>
        <v>11569.46</v>
      </c>
      <c r="H2097" s="400">
        <f t="shared" si="223"/>
        <v>6710.29</v>
      </c>
      <c r="I2097" s="1051"/>
    </row>
    <row r="2098" spans="1:9" ht="14.15" customHeight="1">
      <c r="A2098" s="1050" t="s">
        <v>3691</v>
      </c>
      <c r="B2098" s="1017" t="s">
        <v>1477</v>
      </c>
      <c r="C2098" s="2250">
        <v>42.4</v>
      </c>
      <c r="D2098" s="1017">
        <v>500</v>
      </c>
      <c r="E2098" s="530">
        <v>1046.3699999999999</v>
      </c>
      <c r="F2098" s="752">
        <f t="shared" si="222"/>
        <v>1046.3699999999999</v>
      </c>
      <c r="G2098" s="695">
        <f>'Заказ, cкидки и курсы валют'!$J$23*F2098</f>
        <v>12033.254999999999</v>
      </c>
      <c r="H2098" s="400">
        <f t="shared" si="223"/>
        <v>6016.63</v>
      </c>
      <c r="I2098" s="1051"/>
    </row>
    <row r="2099" spans="1:9" ht="14.15" customHeight="1">
      <c r="A2099" s="1050" t="s">
        <v>379</v>
      </c>
      <c r="B2099" s="1017" t="s">
        <v>197</v>
      </c>
      <c r="C2099" s="2250">
        <v>44.61</v>
      </c>
      <c r="D2099" s="1017">
        <v>460</v>
      </c>
      <c r="E2099" s="530">
        <v>1235.1500000000001</v>
      </c>
      <c r="F2099" s="752">
        <f t="shared" si="222"/>
        <v>1235.1500000000001</v>
      </c>
      <c r="G2099" s="695">
        <f>'Заказ, cкидки и курсы валют'!$J$23*F2099</f>
        <v>14204.225</v>
      </c>
      <c r="H2099" s="400">
        <f t="shared" si="223"/>
        <v>6533.94</v>
      </c>
      <c r="I2099" s="1051"/>
    </row>
    <row r="2100" spans="1:9" ht="14.15" customHeight="1">
      <c r="A2100" s="1050" t="s">
        <v>3692</v>
      </c>
      <c r="B2100" s="1017" t="s">
        <v>4041</v>
      </c>
      <c r="C2100" s="2250">
        <v>47.67</v>
      </c>
      <c r="D2100" s="1017">
        <v>460</v>
      </c>
      <c r="E2100" s="530">
        <v>1289.76</v>
      </c>
      <c r="F2100" s="752">
        <f t="shared" si="222"/>
        <v>1289.76</v>
      </c>
      <c r="G2100" s="695">
        <f>'Заказ, cкидки и курсы валют'!$J$23*F2100</f>
        <v>14832.24</v>
      </c>
      <c r="H2100" s="400">
        <f t="shared" si="223"/>
        <v>6822.83</v>
      </c>
      <c r="I2100" s="1051"/>
    </row>
    <row r="2101" spans="1:9" ht="14.15" customHeight="1">
      <c r="A2101" s="1050" t="s">
        <v>380</v>
      </c>
      <c r="B2101" s="1017" t="s">
        <v>198</v>
      </c>
      <c r="C2101" s="2250">
        <v>51.77</v>
      </c>
      <c r="D2101" s="1017">
        <v>400</v>
      </c>
      <c r="E2101" s="530">
        <v>1335.04</v>
      </c>
      <c r="F2101" s="752">
        <f t="shared" si="222"/>
        <v>1335.04</v>
      </c>
      <c r="G2101" s="695">
        <f>'Заказ, cкидки и курсы валют'!$J$23*F2101</f>
        <v>15352.96</v>
      </c>
      <c r="H2101" s="400">
        <f t="shared" si="223"/>
        <v>6141.18</v>
      </c>
      <c r="I2101" s="1051"/>
    </row>
    <row r="2102" spans="1:9" ht="14.15" customHeight="1">
      <c r="A2102" s="1050" t="s">
        <v>381</v>
      </c>
      <c r="B2102" s="1017" t="s">
        <v>199</v>
      </c>
      <c r="C2102" s="2250">
        <v>58.33</v>
      </c>
      <c r="D2102" s="1017">
        <v>360</v>
      </c>
      <c r="E2102" s="530">
        <v>1483.13</v>
      </c>
      <c r="F2102" s="752">
        <f t="shared" si="222"/>
        <v>1483.13</v>
      </c>
      <c r="G2102" s="695">
        <f>'Заказ, cкидки и курсы валют'!$J$23*F2102</f>
        <v>17055.995000000003</v>
      </c>
      <c r="H2102" s="400">
        <f t="shared" si="223"/>
        <v>6140.16</v>
      </c>
      <c r="I2102" s="1051"/>
    </row>
    <row r="2103" spans="1:9" ht="14.15" customHeight="1">
      <c r="A2103" s="1050" t="s">
        <v>2286</v>
      </c>
      <c r="B2103" s="1017" t="s">
        <v>2904</v>
      </c>
      <c r="C2103" s="2250">
        <v>25.07</v>
      </c>
      <c r="D2103" s="1017">
        <v>800</v>
      </c>
      <c r="E2103" s="530">
        <v>663.44</v>
      </c>
      <c r="F2103" s="752">
        <f t="shared" si="222"/>
        <v>663.44</v>
      </c>
      <c r="G2103" s="695">
        <f>'Заказ, cкидки и курсы валют'!$J$23*F2103</f>
        <v>7629.56</v>
      </c>
      <c r="H2103" s="400">
        <f t="shared" si="223"/>
        <v>6103.65</v>
      </c>
      <c r="I2103" s="1051"/>
    </row>
    <row r="2104" spans="1:9" ht="14.15" customHeight="1">
      <c r="A2104" s="1050" t="s">
        <v>382</v>
      </c>
      <c r="B2104" s="1017" t="s">
        <v>200</v>
      </c>
      <c r="C2104" s="2250">
        <v>28.73</v>
      </c>
      <c r="D2104" s="1017">
        <v>780</v>
      </c>
      <c r="E2104" s="530">
        <v>739.8</v>
      </c>
      <c r="F2104" s="752">
        <f t="shared" si="222"/>
        <v>739.8</v>
      </c>
      <c r="G2104" s="695">
        <f>'Заказ, cкидки и курсы валют'!$J$23*F2104</f>
        <v>8507.6999999999989</v>
      </c>
      <c r="H2104" s="400">
        <f t="shared" si="223"/>
        <v>6636.01</v>
      </c>
      <c r="I2104" s="1051"/>
    </row>
    <row r="2105" spans="1:9" ht="14.15" customHeight="1">
      <c r="A2105" s="1050" t="s">
        <v>383</v>
      </c>
      <c r="B2105" s="1017" t="s">
        <v>201</v>
      </c>
      <c r="C2105" s="2250">
        <v>31.71</v>
      </c>
      <c r="D2105" s="1017">
        <v>680</v>
      </c>
      <c r="E2105" s="530">
        <v>860.02</v>
      </c>
      <c r="F2105" s="752">
        <f t="shared" si="222"/>
        <v>860.02</v>
      </c>
      <c r="G2105" s="695">
        <f>'Заказ, cкидки и курсы валют'!$J$23*F2105</f>
        <v>9890.23</v>
      </c>
      <c r="H2105" s="400">
        <f t="shared" si="223"/>
        <v>6725.36</v>
      </c>
      <c r="I2105" s="1051"/>
    </row>
    <row r="2106" spans="1:9" ht="14.15" customHeight="1">
      <c r="A2106" s="1050" t="s">
        <v>384</v>
      </c>
      <c r="B2106" s="1017" t="s">
        <v>607</v>
      </c>
      <c r="C2106" s="2250">
        <v>35.46</v>
      </c>
      <c r="D2106" s="1017">
        <v>620</v>
      </c>
      <c r="E2106" s="530">
        <v>959.5</v>
      </c>
      <c r="F2106" s="752">
        <f t="shared" si="222"/>
        <v>959.5</v>
      </c>
      <c r="G2106" s="695">
        <f>'Заказ, cкидки и курсы валют'!$J$23*F2106</f>
        <v>11034.25</v>
      </c>
      <c r="H2106" s="400">
        <f t="shared" si="223"/>
        <v>6841.24</v>
      </c>
      <c r="I2106" s="1051"/>
    </row>
    <row r="2107" spans="1:9" ht="14.15" customHeight="1">
      <c r="A2107" s="1050" t="s">
        <v>385</v>
      </c>
      <c r="B2107" s="1017" t="s">
        <v>202</v>
      </c>
      <c r="C2107" s="2250">
        <v>40.98</v>
      </c>
      <c r="D2107" s="1017">
        <v>550</v>
      </c>
      <c r="E2107" s="530">
        <v>1119.58</v>
      </c>
      <c r="F2107" s="752">
        <f t="shared" si="222"/>
        <v>1119.58</v>
      </c>
      <c r="G2107" s="695">
        <f>'Заказ, cкидки и курсы валют'!$J$23*F2107</f>
        <v>12875.169999999998</v>
      </c>
      <c r="H2107" s="400">
        <f t="shared" si="223"/>
        <v>7081.34</v>
      </c>
      <c r="I2107" s="1051"/>
    </row>
    <row r="2108" spans="1:9" ht="14.15" customHeight="1">
      <c r="A2108" s="1050" t="s">
        <v>386</v>
      </c>
      <c r="B2108" s="1017" t="s">
        <v>606</v>
      </c>
      <c r="C2108" s="2250">
        <v>45.97</v>
      </c>
      <c r="D2108" s="1017">
        <v>500</v>
      </c>
      <c r="E2108" s="530">
        <v>1188.82</v>
      </c>
      <c r="F2108" s="752">
        <f t="shared" si="222"/>
        <v>1188.82</v>
      </c>
      <c r="G2108" s="695">
        <f>'Заказ, cкидки и курсы валют'!$J$23*F2108</f>
        <v>13671.429999999998</v>
      </c>
      <c r="H2108" s="400">
        <f t="shared" si="223"/>
        <v>6835.72</v>
      </c>
      <c r="I2108" s="1051"/>
    </row>
    <row r="2109" spans="1:9" ht="14.15" customHeight="1">
      <c r="A2109" s="1050" t="s">
        <v>387</v>
      </c>
      <c r="B2109" s="1017" t="s">
        <v>203</v>
      </c>
      <c r="C2109" s="2250">
        <v>49.58</v>
      </c>
      <c r="D2109" s="1017">
        <v>460</v>
      </c>
      <c r="E2109" s="530">
        <v>1285.6400000000001</v>
      </c>
      <c r="F2109" s="752">
        <f t="shared" si="222"/>
        <v>1285.6400000000001</v>
      </c>
      <c r="G2109" s="695">
        <f>'Заказ, cкидки и курсы валют'!$J$23*F2109</f>
        <v>14784.86</v>
      </c>
      <c r="H2109" s="400">
        <f t="shared" si="223"/>
        <v>6801.04</v>
      </c>
      <c r="I2109" s="1051"/>
    </row>
    <row r="2110" spans="1:9" ht="14.15" customHeight="1">
      <c r="A2110" s="1050" t="s">
        <v>2287</v>
      </c>
      <c r="B2110" s="1017" t="s">
        <v>2919</v>
      </c>
      <c r="C2110" s="2250">
        <v>55.625</v>
      </c>
      <c r="D2110" s="1017">
        <v>400</v>
      </c>
      <c r="E2110" s="530">
        <v>1410.93</v>
      </c>
      <c r="F2110" s="752">
        <f t="shared" si="222"/>
        <v>1410.93</v>
      </c>
      <c r="G2110" s="695">
        <f>'Заказ, cкидки и курсы валют'!$J$23*F2110</f>
        <v>16225.695000000002</v>
      </c>
      <c r="H2110" s="400">
        <f t="shared" si="223"/>
        <v>6490.28</v>
      </c>
      <c r="I2110" s="1051"/>
    </row>
    <row r="2111" spans="1:9" ht="14.15" customHeight="1">
      <c r="A2111" s="1050" t="s">
        <v>388</v>
      </c>
      <c r="B2111" s="1017" t="s">
        <v>204</v>
      </c>
      <c r="C2111" s="2250">
        <v>59</v>
      </c>
      <c r="D2111" s="1017">
        <v>360</v>
      </c>
      <c r="E2111" s="530">
        <v>1487.7</v>
      </c>
      <c r="F2111" s="752">
        <f t="shared" si="222"/>
        <v>1487.7</v>
      </c>
      <c r="G2111" s="695">
        <f>'Заказ, cкидки и курсы валют'!$J$23*F2111</f>
        <v>17108.55</v>
      </c>
      <c r="H2111" s="400">
        <f t="shared" si="223"/>
        <v>6159.08</v>
      </c>
      <c r="I2111" s="1051"/>
    </row>
    <row r="2112" spans="1:9" ht="14.15" customHeight="1">
      <c r="A2112" s="1052" t="s">
        <v>389</v>
      </c>
      <c r="B2112" s="1017" t="s">
        <v>205</v>
      </c>
      <c r="C2112" s="2250">
        <v>69.5</v>
      </c>
      <c r="D2112" s="1017">
        <v>320</v>
      </c>
      <c r="E2112" s="530">
        <v>1690.92</v>
      </c>
      <c r="F2112" s="752">
        <f t="shared" si="222"/>
        <v>1690.92</v>
      </c>
      <c r="G2112" s="695">
        <f>'Заказ, cкидки и курсы валют'!$J$23*F2112</f>
        <v>19445.580000000002</v>
      </c>
      <c r="H2112" s="400">
        <f t="shared" si="223"/>
        <v>6222.59</v>
      </c>
      <c r="I2112" s="1051"/>
    </row>
    <row r="2113" spans="1:9" ht="14.15" customHeight="1">
      <c r="A2113" s="1052" t="s">
        <v>3693</v>
      </c>
      <c r="B2113" s="1017" t="s">
        <v>1331</v>
      </c>
      <c r="C2113" s="2250">
        <v>72.2</v>
      </c>
      <c r="D2113" s="1017">
        <v>300</v>
      </c>
      <c r="E2113" s="530">
        <v>1782.69</v>
      </c>
      <c r="F2113" s="752">
        <f t="shared" si="222"/>
        <v>1782.69</v>
      </c>
      <c r="G2113" s="695">
        <f>'Заказ, cкидки и курсы валют'!$J$23*F2113</f>
        <v>20500.935000000001</v>
      </c>
      <c r="H2113" s="400">
        <f t="shared" si="223"/>
        <v>6150.28</v>
      </c>
      <c r="I2113" s="1051"/>
    </row>
    <row r="2114" spans="1:9" ht="14.15" customHeight="1">
      <c r="A2114" s="1052" t="s">
        <v>390</v>
      </c>
      <c r="B2114" s="1017" t="s">
        <v>206</v>
      </c>
      <c r="C2114" s="2250">
        <v>75.41</v>
      </c>
      <c r="D2114" s="1017">
        <v>270</v>
      </c>
      <c r="E2114" s="530">
        <v>1881.47</v>
      </c>
      <c r="F2114" s="752">
        <f t="shared" si="222"/>
        <v>1881.47</v>
      </c>
      <c r="G2114" s="695">
        <f>'Заказ, cкидки и курсы валют'!$J$23*F2114</f>
        <v>21636.904999999999</v>
      </c>
      <c r="H2114" s="400">
        <f t="shared" si="223"/>
        <v>5841.96</v>
      </c>
      <c r="I2114" s="1051"/>
    </row>
    <row r="2115" spans="1:9" ht="14.15" customHeight="1">
      <c r="A2115" s="1052" t="s">
        <v>391</v>
      </c>
      <c r="B2115" s="1017" t="s">
        <v>207</v>
      </c>
      <c r="C2115" s="2250">
        <v>87.6</v>
      </c>
      <c r="D2115" s="1017">
        <v>250</v>
      </c>
      <c r="E2115" s="530">
        <v>2132.5500000000002</v>
      </c>
      <c r="F2115" s="752">
        <f t="shared" si="222"/>
        <v>2132.5500000000002</v>
      </c>
      <c r="G2115" s="695">
        <f>'Заказ, cкидки и курсы валют'!$J$23*F2115</f>
        <v>24524.325000000001</v>
      </c>
      <c r="H2115" s="400">
        <f t="shared" si="223"/>
        <v>6131.08</v>
      </c>
      <c r="I2115" s="1051"/>
    </row>
    <row r="2116" spans="1:9" ht="14.15" customHeight="1">
      <c r="A2116" s="1052" t="s">
        <v>392</v>
      </c>
      <c r="B2116" s="1017" t="s">
        <v>208</v>
      </c>
      <c r="C2116" s="2250">
        <v>90.41</v>
      </c>
      <c r="D2116" s="1017">
        <v>220</v>
      </c>
      <c r="E2116" s="530">
        <v>2527.4299999999998</v>
      </c>
      <c r="F2116" s="752">
        <f t="shared" si="222"/>
        <v>2527.4299999999998</v>
      </c>
      <c r="G2116" s="695">
        <f>'Заказ, cкидки и курсы валют'!$J$23*F2116</f>
        <v>29065.445</v>
      </c>
      <c r="H2116" s="400">
        <f t="shared" si="223"/>
        <v>6394.4</v>
      </c>
      <c r="I2116" s="1051"/>
    </row>
    <row r="2117" spans="1:9" ht="14.15" customHeight="1">
      <c r="A2117" s="1052" t="s">
        <v>393</v>
      </c>
      <c r="B2117" s="1017" t="s">
        <v>209</v>
      </c>
      <c r="C2117" s="2250">
        <v>106</v>
      </c>
      <c r="D2117" s="1017">
        <v>195</v>
      </c>
      <c r="E2117" s="530">
        <v>2613.7199999999998</v>
      </c>
      <c r="F2117" s="752">
        <f t="shared" si="222"/>
        <v>2613.7199999999998</v>
      </c>
      <c r="G2117" s="695">
        <f>'Заказ, cкидки и курсы валют'!$J$23*F2117</f>
        <v>30057.78</v>
      </c>
      <c r="H2117" s="400">
        <f t="shared" si="223"/>
        <v>5861.27</v>
      </c>
      <c r="I2117" s="1051"/>
    </row>
    <row r="2118" spans="1:9" ht="14.15" customHeight="1">
      <c r="A2118" s="1052" t="s">
        <v>394</v>
      </c>
      <c r="B2118" s="1017" t="s">
        <v>210</v>
      </c>
      <c r="C2118" s="2250">
        <v>110.79</v>
      </c>
      <c r="D2118" s="1017">
        <v>140</v>
      </c>
      <c r="E2118" s="530">
        <v>2805.95</v>
      </c>
      <c r="F2118" s="752">
        <f t="shared" si="222"/>
        <v>2805.95</v>
      </c>
      <c r="G2118" s="695">
        <f>'Заказ, cкидки и курсы валют'!$J$23*F2118</f>
        <v>32268.424999999999</v>
      </c>
      <c r="H2118" s="400">
        <f t="shared" si="223"/>
        <v>4517.58</v>
      </c>
      <c r="I2118" s="1051"/>
    </row>
    <row r="2119" spans="1:9" ht="14.15" customHeight="1">
      <c r="A2119" s="1052" t="s">
        <v>395</v>
      </c>
      <c r="B2119" s="1017" t="s">
        <v>211</v>
      </c>
      <c r="C2119" s="2250">
        <v>124</v>
      </c>
      <c r="D2119" s="1017">
        <v>160</v>
      </c>
      <c r="E2119" s="530">
        <v>3110.39</v>
      </c>
      <c r="F2119" s="752">
        <f t="shared" si="222"/>
        <v>3110.39</v>
      </c>
      <c r="G2119" s="695">
        <f>'Заказ, cкидки и курсы валют'!$J$23*F2119</f>
        <v>35769.485000000001</v>
      </c>
      <c r="H2119" s="400">
        <f t="shared" si="223"/>
        <v>5723.12</v>
      </c>
      <c r="I2119" s="1051"/>
    </row>
    <row r="2120" spans="1:9" ht="14.15" customHeight="1">
      <c r="A2120" s="1052" t="s">
        <v>2288</v>
      </c>
      <c r="B2120" s="1017" t="s">
        <v>4039</v>
      </c>
      <c r="C2120" s="2250">
        <v>127.36</v>
      </c>
      <c r="D2120" s="1017">
        <v>140</v>
      </c>
      <c r="E2120" s="530">
        <v>3326.06</v>
      </c>
      <c r="F2120" s="752">
        <f t="shared" si="222"/>
        <v>3326.06</v>
      </c>
      <c r="G2120" s="695">
        <f>'Заказ, cкидки и курсы валют'!$J$23*F2120</f>
        <v>38249.69</v>
      </c>
      <c r="H2120" s="400">
        <f t="shared" si="223"/>
        <v>5354.96</v>
      </c>
      <c r="I2120" s="1051"/>
    </row>
    <row r="2121" spans="1:9" ht="14.15" customHeight="1">
      <c r="A2121" s="1052" t="s">
        <v>2289</v>
      </c>
      <c r="B2121" s="1017" t="s">
        <v>608</v>
      </c>
      <c r="C2121" s="2250">
        <v>137.80000000000001</v>
      </c>
      <c r="D2121" s="1017">
        <v>100</v>
      </c>
      <c r="E2121" s="530">
        <v>4149.62</v>
      </c>
      <c r="F2121" s="752">
        <f t="shared" si="222"/>
        <v>4149.62</v>
      </c>
      <c r="G2121" s="695">
        <f>'Заказ, cкидки и курсы валют'!$J$23*F2121</f>
        <v>47720.63</v>
      </c>
      <c r="H2121" s="400">
        <f t="shared" si="223"/>
        <v>4772.0600000000004</v>
      </c>
      <c r="I2121" s="1051"/>
    </row>
    <row r="2122" spans="1:9" ht="14.15" customHeight="1">
      <c r="A2122" s="804" t="s">
        <v>9986</v>
      </c>
      <c r="B2122" s="399" t="s">
        <v>611</v>
      </c>
      <c r="C2122" s="2250">
        <v>55.7</v>
      </c>
      <c r="D2122" s="1017">
        <v>300</v>
      </c>
      <c r="E2122" s="530">
        <v>1506.65</v>
      </c>
      <c r="F2122" s="752">
        <f t="shared" ref="F2122:F2132" si="224">ROUND(E2122*(1-$F$11),2)</f>
        <v>1506.65</v>
      </c>
      <c r="G2122" s="695">
        <f>'Заказ, cкидки и курсы валют'!$J$23*F2122</f>
        <v>17326.475000000002</v>
      </c>
      <c r="H2122" s="400">
        <f t="shared" ref="H2122:H2132" si="225">ROUND((D2122/1000)*G2122,2)</f>
        <v>5197.9399999999996</v>
      </c>
      <c r="I2122" s="1051"/>
    </row>
    <row r="2123" spans="1:9" ht="14.15" customHeight="1">
      <c r="A2123" s="1052" t="s">
        <v>2290</v>
      </c>
      <c r="B2123" s="1017" t="s">
        <v>2908</v>
      </c>
      <c r="C2123" s="2250">
        <v>62</v>
      </c>
      <c r="D2123" s="1017">
        <v>300</v>
      </c>
      <c r="E2123" s="530">
        <v>1540.85</v>
      </c>
      <c r="F2123" s="752">
        <f t="shared" si="224"/>
        <v>1540.85</v>
      </c>
      <c r="G2123" s="695">
        <f>'Заказ, cкидки и курсы валют'!$J$23*F2123</f>
        <v>17719.774999999998</v>
      </c>
      <c r="H2123" s="400">
        <f t="shared" si="225"/>
        <v>5315.93</v>
      </c>
      <c r="I2123" s="1051"/>
    </row>
    <row r="2124" spans="1:9" ht="14.15" customHeight="1">
      <c r="A2124" s="804" t="s">
        <v>9987</v>
      </c>
      <c r="B2124" s="399" t="s">
        <v>1295</v>
      </c>
      <c r="C2124" s="2250">
        <v>76.599999999999994</v>
      </c>
      <c r="D2124" s="1017">
        <v>250</v>
      </c>
      <c r="E2124" s="530">
        <v>1834.61</v>
      </c>
      <c r="F2124" s="752">
        <f t="shared" si="224"/>
        <v>1834.61</v>
      </c>
      <c r="G2124" s="695">
        <f>'Заказ, cкидки и курсы валют'!$J$23*F2124</f>
        <v>21098.014999999999</v>
      </c>
      <c r="H2124" s="400">
        <f t="shared" si="225"/>
        <v>5274.5</v>
      </c>
      <c r="I2124" s="1051"/>
    </row>
    <row r="2125" spans="1:9" ht="14.15" customHeight="1">
      <c r="A2125" s="1052" t="s">
        <v>2291</v>
      </c>
      <c r="B2125" s="1017" t="s">
        <v>1296</v>
      </c>
      <c r="C2125" s="2250">
        <v>85</v>
      </c>
      <c r="D2125" s="1017">
        <v>250</v>
      </c>
      <c r="E2125" s="530">
        <v>2254.9</v>
      </c>
      <c r="F2125" s="752">
        <f t="shared" si="224"/>
        <v>2254.9</v>
      </c>
      <c r="G2125" s="695">
        <f>'Заказ, cкидки и курсы валют'!$J$23*F2125</f>
        <v>25931.350000000002</v>
      </c>
      <c r="H2125" s="400">
        <f t="shared" si="225"/>
        <v>6482.84</v>
      </c>
      <c r="I2125" s="1051"/>
    </row>
    <row r="2126" spans="1:9" ht="14.15" customHeight="1">
      <c r="A2126" s="1052" t="s">
        <v>396</v>
      </c>
      <c r="B2126" s="1017" t="s">
        <v>212</v>
      </c>
      <c r="C2126" s="2250">
        <v>105.14</v>
      </c>
      <c r="D2126" s="1017">
        <v>225</v>
      </c>
      <c r="E2126" s="530">
        <v>2602.4699999999998</v>
      </c>
      <c r="F2126" s="752">
        <f t="shared" si="224"/>
        <v>2602.4699999999998</v>
      </c>
      <c r="G2126" s="695">
        <f>'Заказ, cкидки и курсы валют'!$J$23*F2126</f>
        <v>29928.404999999999</v>
      </c>
      <c r="H2126" s="400">
        <f t="shared" si="225"/>
        <v>6733.89</v>
      </c>
      <c r="I2126" s="1051"/>
    </row>
    <row r="2127" spans="1:9" ht="14.15" customHeight="1">
      <c r="A2127" s="804" t="s">
        <v>4987</v>
      </c>
      <c r="B2127" s="1017" t="s">
        <v>1297</v>
      </c>
      <c r="C2127" s="2250">
        <v>91.5</v>
      </c>
      <c r="D2127" s="1017">
        <v>200</v>
      </c>
      <c r="E2127" s="530">
        <v>2664.46</v>
      </c>
      <c r="F2127" s="752">
        <f t="shared" si="224"/>
        <v>2664.46</v>
      </c>
      <c r="G2127" s="695">
        <f>'Заказ, cкидки и курсы валют'!$J$23*F2127</f>
        <v>30641.29</v>
      </c>
      <c r="H2127" s="400">
        <f t="shared" si="225"/>
        <v>6128.26</v>
      </c>
      <c r="I2127" s="1051"/>
    </row>
    <row r="2128" spans="1:9" ht="14.15" customHeight="1">
      <c r="A2128" s="1052" t="s">
        <v>397</v>
      </c>
      <c r="B2128" s="1017" t="s">
        <v>213</v>
      </c>
      <c r="C2128" s="2250">
        <v>113.79</v>
      </c>
      <c r="D2128" s="1017">
        <v>195</v>
      </c>
      <c r="E2128" s="530">
        <v>2877.66</v>
      </c>
      <c r="F2128" s="752">
        <f t="shared" si="224"/>
        <v>2877.66</v>
      </c>
      <c r="G2128" s="695">
        <f>'Заказ, cкидки и курсы валют'!$J$23*F2128</f>
        <v>33093.089999999997</v>
      </c>
      <c r="H2128" s="400">
        <f t="shared" si="225"/>
        <v>6453.15</v>
      </c>
      <c r="I2128" s="1051"/>
    </row>
    <row r="2129" spans="1:9" ht="14.15" customHeight="1">
      <c r="A2129" s="1052" t="s">
        <v>398</v>
      </c>
      <c r="B2129" s="1017" t="s">
        <v>214</v>
      </c>
      <c r="C2129" s="2250">
        <v>130</v>
      </c>
      <c r="D2129" s="1017">
        <v>155</v>
      </c>
      <c r="E2129" s="530">
        <v>3219.6</v>
      </c>
      <c r="F2129" s="752">
        <f t="shared" si="224"/>
        <v>3219.6</v>
      </c>
      <c r="G2129" s="695">
        <f>'Заказ, cкидки и курсы валют'!$J$23*F2129</f>
        <v>37025.4</v>
      </c>
      <c r="H2129" s="400">
        <f t="shared" si="225"/>
        <v>5738.94</v>
      </c>
      <c r="I2129" s="1051"/>
    </row>
    <row r="2130" spans="1:9" ht="14.15" customHeight="1">
      <c r="A2130" s="1052" t="s">
        <v>399</v>
      </c>
      <c r="B2130" s="1017" t="s">
        <v>215</v>
      </c>
      <c r="C2130" s="2250">
        <v>141.80000000000001</v>
      </c>
      <c r="D2130" s="1017">
        <v>150</v>
      </c>
      <c r="E2130" s="530">
        <v>3552.44</v>
      </c>
      <c r="F2130" s="752">
        <f t="shared" si="224"/>
        <v>3552.44</v>
      </c>
      <c r="G2130" s="695">
        <f>'Заказ, cкидки и курсы валют'!$J$23*F2130</f>
        <v>40853.06</v>
      </c>
      <c r="H2130" s="400">
        <f t="shared" si="225"/>
        <v>6127.96</v>
      </c>
      <c r="I2130" s="1051"/>
    </row>
    <row r="2131" spans="1:9" ht="14.15" customHeight="1">
      <c r="A2131" s="1052" t="s">
        <v>400</v>
      </c>
      <c r="B2131" s="1017" t="s">
        <v>216</v>
      </c>
      <c r="C2131" s="2250">
        <v>155.19999999999999</v>
      </c>
      <c r="D2131" s="1017">
        <v>125</v>
      </c>
      <c r="E2131" s="530">
        <v>3775.4</v>
      </c>
      <c r="F2131" s="752">
        <f t="shared" si="224"/>
        <v>3775.4</v>
      </c>
      <c r="G2131" s="695">
        <f>'Заказ, cкидки и курсы валют'!$J$23*F2131</f>
        <v>43417.1</v>
      </c>
      <c r="H2131" s="400">
        <f t="shared" si="225"/>
        <v>5427.14</v>
      </c>
      <c r="I2131" s="1051"/>
    </row>
    <row r="2132" spans="1:9" ht="14.15" customHeight="1">
      <c r="A2132" s="1052" t="s">
        <v>401</v>
      </c>
      <c r="B2132" s="1017" t="s">
        <v>217</v>
      </c>
      <c r="C2132" s="2250">
        <v>164.57</v>
      </c>
      <c r="D2132" s="1017">
        <v>140</v>
      </c>
      <c r="E2132" s="530">
        <v>4599.45</v>
      </c>
      <c r="F2132" s="752">
        <f t="shared" si="224"/>
        <v>4599.45</v>
      </c>
      <c r="G2132" s="695">
        <f>'Заказ, cкидки и курсы валют'!$J$23*F2132</f>
        <v>52893.674999999996</v>
      </c>
      <c r="H2132" s="400">
        <f t="shared" si="225"/>
        <v>7405.11</v>
      </c>
      <c r="I2132" s="1051"/>
    </row>
    <row r="2133" spans="1:9" ht="14.15" customHeight="1">
      <c r="A2133" s="804" t="s">
        <v>9083</v>
      </c>
      <c r="B2133" s="399" t="s">
        <v>1332</v>
      </c>
      <c r="C2133" s="2250">
        <v>175</v>
      </c>
      <c r="D2133" s="1017">
        <v>140</v>
      </c>
      <c r="E2133" s="530">
        <v>4344.5</v>
      </c>
      <c r="F2133" s="752">
        <f t="shared" ref="F2133" si="226">ROUND(E2133*(1-$F$11),2)</f>
        <v>4344.5</v>
      </c>
      <c r="G2133" s="695">
        <f>'Заказ, cкидки и курсы валют'!$J$23*F2133</f>
        <v>49961.75</v>
      </c>
      <c r="H2133" s="400">
        <f t="shared" ref="H2133" si="227">ROUND((D2133/1000)*G2133,2)</f>
        <v>6994.65</v>
      </c>
      <c r="I2133" s="1051"/>
    </row>
    <row r="2134" spans="1:9" ht="14.15" customHeight="1">
      <c r="A2134" s="1052" t="s">
        <v>402</v>
      </c>
      <c r="B2134" s="1017" t="s">
        <v>218</v>
      </c>
      <c r="C2134" s="2250">
        <v>177</v>
      </c>
      <c r="D2134" s="1017">
        <v>140</v>
      </c>
      <c r="E2134" s="530">
        <v>4507.0600000000004</v>
      </c>
      <c r="F2134" s="752">
        <f>ROUND(E2134*(1-$F$11),2)</f>
        <v>4507.0600000000004</v>
      </c>
      <c r="G2134" s="695">
        <f>'Заказ, cкидки и курсы валют'!$J$23*F2134</f>
        <v>51831.19</v>
      </c>
      <c r="H2134" s="400">
        <f>ROUND((D2134/1000)*G2134,2)</f>
        <v>7256.37</v>
      </c>
      <c r="I2134" s="1051"/>
    </row>
    <row r="2135" spans="1:9" ht="14.15" customHeight="1">
      <c r="A2135" s="1052" t="s">
        <v>403</v>
      </c>
      <c r="B2135" s="1017" t="s">
        <v>219</v>
      </c>
      <c r="C2135" s="2250">
        <v>190.96</v>
      </c>
      <c r="D2135" s="1017">
        <v>115</v>
      </c>
      <c r="E2135" s="530">
        <v>4838.3</v>
      </c>
      <c r="F2135" s="752">
        <f>ROUND(E2135*(1-$F$11),2)</f>
        <v>4838.3</v>
      </c>
      <c r="G2135" s="695">
        <f>'Заказ, cкидки и курсы валют'!$J$23*F2135</f>
        <v>55640.450000000004</v>
      </c>
      <c r="H2135" s="400">
        <f>ROUND((D2135/1000)*G2135,2)</f>
        <v>6398.65</v>
      </c>
      <c r="I2135" s="1051"/>
    </row>
    <row r="2136" spans="1:9" ht="14.15" customHeight="1">
      <c r="A2136" s="1052" t="s">
        <v>404</v>
      </c>
      <c r="B2136" s="1017" t="s">
        <v>220</v>
      </c>
      <c r="C2136" s="2250">
        <v>207.6</v>
      </c>
      <c r="D2136" s="1017">
        <v>100</v>
      </c>
      <c r="E2136" s="530">
        <v>5175.8500000000004</v>
      </c>
      <c r="F2136" s="752">
        <f>ROUND(E2136*(1-$F$11),2)</f>
        <v>5175.8500000000004</v>
      </c>
      <c r="G2136" s="695">
        <f>'Заказ, cкидки и курсы валют'!$J$23*F2136</f>
        <v>59522.275000000001</v>
      </c>
      <c r="H2136" s="400">
        <f>ROUND((D2136/1000)*G2136,2)</f>
        <v>5952.23</v>
      </c>
      <c r="I2136" s="1051"/>
    </row>
    <row r="2137" spans="1:9" ht="14.15" customHeight="1">
      <c r="A2137" s="1052" t="s">
        <v>3694</v>
      </c>
      <c r="B2137" s="1017" t="s">
        <v>4055</v>
      </c>
      <c r="C2137" s="2250">
        <v>253</v>
      </c>
      <c r="D2137" s="1017">
        <v>100</v>
      </c>
      <c r="E2137" s="530">
        <v>8276.0499999999993</v>
      </c>
      <c r="F2137" s="752">
        <f>ROUND(E2137*(1-$F$11),2)</f>
        <v>8276.0499999999993</v>
      </c>
      <c r="G2137" s="695">
        <f>'Заказ, cкидки и курсы валют'!$J$23*F2137</f>
        <v>95174.574999999997</v>
      </c>
      <c r="H2137" s="400">
        <f>ROUND((D2137/1000)*G2137,2)</f>
        <v>9517.4599999999991</v>
      </c>
      <c r="I2137" s="1051"/>
    </row>
    <row r="2138" spans="1:9" ht="14.15" customHeight="1" thickBot="1">
      <c r="A2138" s="1582" t="s">
        <v>3695</v>
      </c>
      <c r="B2138" s="1583" t="s">
        <v>3696</v>
      </c>
      <c r="C2138" s="2250">
        <v>263.75</v>
      </c>
      <c r="D2138" s="1583">
        <v>80</v>
      </c>
      <c r="E2138" s="530">
        <v>9075.39</v>
      </c>
      <c r="F2138" s="1553">
        <f>ROUND(E2138*(1-$F$11),2)</f>
        <v>9075.39</v>
      </c>
      <c r="G2138" s="1011">
        <f>'Заказ, cкидки и курсы валют'!$J$23*F2138</f>
        <v>104366.98499999999</v>
      </c>
      <c r="H2138" s="1012">
        <f>ROUND((D2138/1000)*G2138,2)</f>
        <v>8349.36</v>
      </c>
      <c r="I2138" s="1584"/>
    </row>
    <row r="2139" spans="1:9" ht="14.15" customHeight="1" thickBot="1"/>
    <row r="2140" spans="1:9" ht="17.25" customHeight="1">
      <c r="A2140" s="904"/>
      <c r="B2140" s="906" t="s">
        <v>2877</v>
      </c>
      <c r="C2140" s="2298"/>
      <c r="D2140" s="397"/>
      <c r="E2140" s="484"/>
      <c r="F2140" s="485"/>
      <c r="G2140" s="700"/>
      <c r="H2140" s="183"/>
      <c r="I2140" s="57"/>
    </row>
    <row r="2141" spans="1:9" ht="14.15" customHeight="1">
      <c r="A2141" s="1935"/>
      <c r="B2141" s="1912" t="s">
        <v>1369</v>
      </c>
      <c r="C2141" s="1475"/>
      <c r="D2141" s="131"/>
      <c r="E2141" s="462"/>
      <c r="F2141" s="426"/>
      <c r="G2141" s="266"/>
      <c r="H2141" s="16"/>
      <c r="I2141" s="132"/>
    </row>
    <row r="2142" spans="1:9" ht="14.15" customHeight="1">
      <c r="A2142" s="1935"/>
      <c r="B2142" s="1475"/>
      <c r="C2142" s="1475"/>
      <c r="D2142" s="70"/>
      <c r="E2142" s="464"/>
      <c r="F2142" s="465"/>
      <c r="G2142" s="689"/>
      <c r="H2142" s="177"/>
      <c r="I2142" s="132"/>
    </row>
    <row r="2143" spans="1:9" ht="13.5" customHeight="1">
      <c r="A2143" s="1935"/>
      <c r="B2143" s="1475"/>
      <c r="C2143" s="1475"/>
      <c r="D2143" s="70"/>
      <c r="E2143" s="464"/>
      <c r="F2143" s="465"/>
      <c r="G2143" s="689"/>
      <c r="H2143" s="177"/>
      <c r="I2143" s="132"/>
    </row>
    <row r="2144" spans="1:9" ht="14.15" customHeight="1">
      <c r="A2144" s="1935"/>
      <c r="B2144" s="1475"/>
      <c r="C2144" s="1475"/>
      <c r="D2144" s="70"/>
      <c r="E2144" s="464"/>
      <c r="F2144" s="465"/>
      <c r="G2144" s="689"/>
      <c r="H2144" s="177"/>
      <c r="I2144" s="132"/>
    </row>
    <row r="2145" spans="1:10" ht="14.15" customHeight="1" thickBot="1">
      <c r="A2145" s="1918" t="s">
        <v>6697</v>
      </c>
      <c r="B2145" s="1914"/>
      <c r="C2145" s="2289"/>
      <c r="D2145" s="162"/>
      <c r="E2145" s="466"/>
      <c r="F2145" s="467"/>
      <c r="G2145" s="690"/>
      <c r="H2145" s="178"/>
      <c r="I2145" s="137"/>
    </row>
    <row r="2146" spans="1:10" ht="40.5" customHeight="1">
      <c r="A2146" s="1963" t="s">
        <v>1013</v>
      </c>
      <c r="B2146" s="1964" t="s">
        <v>1014</v>
      </c>
      <c r="C2146" s="2285" t="s">
        <v>665</v>
      </c>
      <c r="D2146" s="153" t="s">
        <v>2923</v>
      </c>
      <c r="E2146" s="914" t="s">
        <v>10276</v>
      </c>
      <c r="F2146" s="479" t="s">
        <v>2578</v>
      </c>
      <c r="G2146" s="967" t="s">
        <v>2427</v>
      </c>
      <c r="H2146" s="327" t="s">
        <v>493</v>
      </c>
      <c r="I2146" s="138" t="s">
        <v>4003</v>
      </c>
      <c r="J2146" s="327" t="s">
        <v>11229</v>
      </c>
    </row>
    <row r="2147" spans="1:10" ht="14.15" customHeight="1" thickBot="1">
      <c r="A2147" s="1519"/>
      <c r="B2147" s="1680"/>
      <c r="C2147" s="2286" t="s">
        <v>3419</v>
      </c>
      <c r="D2147" s="313" t="s">
        <v>2428</v>
      </c>
      <c r="E2147" s="470" t="s">
        <v>264</v>
      </c>
      <c r="F2147" s="475">
        <f>'Заказ, cкидки и курсы валют'!$I$12</f>
        <v>0</v>
      </c>
      <c r="G2147" s="764"/>
      <c r="H2147" s="358"/>
      <c r="I2147" s="252"/>
      <c r="J2147" s="264"/>
    </row>
    <row r="2148" spans="1:10" ht="14.15" customHeight="1" thickBot="1">
      <c r="A2148" s="915" t="s">
        <v>10750</v>
      </c>
      <c r="B2148" s="1039" t="s">
        <v>168</v>
      </c>
      <c r="C2148" s="2250">
        <v>3.6</v>
      </c>
      <c r="D2148" s="1907">
        <v>250</v>
      </c>
      <c r="E2148" s="1585">
        <f t="shared" ref="E2148:E2161" si="228">E2072*1.2</f>
        <v>148.93199999999999</v>
      </c>
      <c r="F2148" s="874">
        <f t="shared" ref="F2148:F2157" si="229">ROUND(E2148*(1-$F$11),2)</f>
        <v>148.93</v>
      </c>
      <c r="G2148" s="780">
        <f>'Заказ, cкидки и курсы валют'!$J$23*F2148</f>
        <v>1712.6950000000002</v>
      </c>
      <c r="H2148" s="659">
        <f>ROUND(IF('Заказ, cкидки и курсы валют'!$J$23*E2148/1000*D2148&lt;387,387,'Заказ, cкидки и курсы валют'!$J$23*E2148/1000*D2148)*(1-'Заказ, cкидки и курсы валют'!$I$12),2)</f>
        <v>428.18</v>
      </c>
      <c r="I2148" s="262"/>
      <c r="J2148" s="96">
        <f>ROUND(IF(H2148&lt;'Заказ, cкидки и курсы валют'!$B$39,H2148*0.54*100/(100-'Заказ, cкидки и курсы валют'!$C$39),IF(H2148&lt;'Заказ, cкидки и курсы валют'!$B$40,H2148*0.54*100/(100-'Заказ, cкидки и курсы валют'!$C$40),IF(H2148&lt;'Заказ, cкидки и курсы валют'!$B$41,H2148*0.54*100/(100-'Заказ, cкидки и курсы валют'!$C$41),IF(H2148&lt;'Заказ, cкидки и курсы валют'!$B$42,H2148*0.54*100/(100-'Заказ, cкидки и курсы валют'!$C$42),IF(H2148&lt;'Заказ, cкидки и курсы валют'!$B$43,H2148*0.54*100/(100-'Заказ, cкидки и курсы валют'!$C$43),H2148))))),2)</f>
        <v>513.82000000000005</v>
      </c>
    </row>
    <row r="2149" spans="1:10" ht="14.15" customHeight="1" thickBot="1">
      <c r="A2149" s="398" t="s">
        <v>10751</v>
      </c>
      <c r="B2149" s="399" t="s">
        <v>170</v>
      </c>
      <c r="C2149" s="2250">
        <v>6.4</v>
      </c>
      <c r="D2149" s="1904">
        <v>250</v>
      </c>
      <c r="E2149" s="1585">
        <f t="shared" si="228"/>
        <v>256.5</v>
      </c>
      <c r="F2149" s="875">
        <f t="shared" si="229"/>
        <v>256.5</v>
      </c>
      <c r="G2149" s="691">
        <f>'Заказ, cкидки и курсы валют'!$J$23*F2149</f>
        <v>2949.75</v>
      </c>
      <c r="H2149" s="659">
        <f>ROUND(IF('Заказ, cкидки и курсы валют'!$J$23*E2149/1000*D2149&lt;387,387,'Заказ, cкидки и курсы валют'!$J$23*E2149/1000*D2149)*(1-'Заказ, cкидки и курсы валют'!$I$12),2)</f>
        <v>737.44</v>
      </c>
      <c r="I2149" s="253"/>
      <c r="J2149" s="96">
        <f>ROUND(IF(H2149&lt;'Заказ, cкидки и курсы валют'!$B$39,H2149*0.54*100/(100-'Заказ, cкидки и курсы валют'!$C$39),IF(H2149&lt;'Заказ, cкидки и курсы валют'!$B$40,H2149*0.54*100/(100-'Заказ, cкидки и курсы валют'!$C$40),IF(H2149&lt;'Заказ, cкидки и курсы валют'!$B$41,H2149*0.54*100/(100-'Заказ, cкидки и курсы валют'!$C$41),IF(H2149&lt;'Заказ, cкидки и курсы валют'!$B$42,H2149*0.54*100/(100-'Заказ, cкидки и курсы валют'!$C$42),IF(H2149&lt;'Заказ, cкидки и курсы валют'!$B$43,H2149*0.54*100/(100-'Заказ, cкидки и курсы валют'!$C$43),H2149))))),2)</f>
        <v>796.44</v>
      </c>
    </row>
    <row r="2150" spans="1:10" ht="14.15" customHeight="1" thickBot="1">
      <c r="A2150" s="398" t="s">
        <v>8382</v>
      </c>
      <c r="B2150" s="399" t="s">
        <v>188</v>
      </c>
      <c r="C2150" s="2250">
        <v>5.83</v>
      </c>
      <c r="D2150" s="1904">
        <v>200</v>
      </c>
      <c r="E2150" s="1585">
        <f t="shared" si="228"/>
        <v>183.43200000000002</v>
      </c>
      <c r="F2150" s="875">
        <f t="shared" si="229"/>
        <v>183.43</v>
      </c>
      <c r="G2150" s="691">
        <f>'Заказ, cкидки и курсы валют'!$J$23*F2150</f>
        <v>2109.4450000000002</v>
      </c>
      <c r="H2150" s="659">
        <f>ROUND(IF('Заказ, cкидки и курсы валют'!$J$23*E2150/1000*D2150&lt;387,387,'Заказ, cкидки и курсы валют'!$J$23*E2150/1000*D2150)*(1-'Заказ, cкидки и курсы валют'!$I$12),2)</f>
        <v>421.89</v>
      </c>
      <c r="I2150" s="168"/>
      <c r="J2150" s="96">
        <f>ROUND(IF(H2150&lt;'Заказ, cкидки и курсы валют'!$B$39,H2150*0.54*100/(100-'Заказ, cкидки и курсы валют'!$C$39),IF(H2150&lt;'Заказ, cкидки и курсы валют'!$B$40,H2150*0.54*100/(100-'Заказ, cкидки и курсы валют'!$C$40),IF(H2150&lt;'Заказ, cкидки и курсы валют'!$B$41,H2150*0.54*100/(100-'Заказ, cкидки и курсы валют'!$C$41),IF(H2150&lt;'Заказ, cкидки и курсы валют'!$B$42,H2150*0.54*100/(100-'Заказ, cкидки и курсы валют'!$C$42),IF(H2150&lt;'Заказ, cкидки и курсы валют'!$B$43,H2150*0.54*100/(100-'Заказ, cкидки и курсы валют'!$C$43),H2150))))),2)</f>
        <v>506.27</v>
      </c>
    </row>
    <row r="2151" spans="1:10" ht="14.15" customHeight="1" thickBot="1">
      <c r="A2151" s="398" t="s">
        <v>405</v>
      </c>
      <c r="B2151" s="399" t="s">
        <v>177</v>
      </c>
      <c r="C2151" s="2250">
        <v>7</v>
      </c>
      <c r="D2151" s="1904">
        <v>300</v>
      </c>
      <c r="E2151" s="1585">
        <f t="shared" si="228"/>
        <v>235.07999999999998</v>
      </c>
      <c r="F2151" s="875">
        <f t="shared" si="229"/>
        <v>235.08</v>
      </c>
      <c r="G2151" s="691">
        <f>'Заказ, cкидки и курсы валют'!$J$23*F2151</f>
        <v>2703.42</v>
      </c>
      <c r="H2151" s="659">
        <f>ROUND(IF('Заказ, cкидки и курсы валют'!$J$23*E2151/1000*D2151&lt;387,387,'Заказ, cкидки и курсы валют'!$J$23*E2151/1000*D2151)*(1-'Заказ, cкидки и курсы валют'!$I$12),2)</f>
        <v>811.03</v>
      </c>
      <c r="I2151" s="168"/>
      <c r="J2151" s="96">
        <f>ROUND(IF(H2151&lt;'Заказ, cкидки и курсы валют'!$B$39,H2151*0.54*100/(100-'Заказ, cкидки и курсы валют'!$C$39),IF(H2151&lt;'Заказ, cкидки и курсы валют'!$B$40,H2151*0.54*100/(100-'Заказ, cкидки и курсы валют'!$C$40),IF(H2151&lt;'Заказ, cкидки и курсы валют'!$B$41,H2151*0.54*100/(100-'Заказ, cкидки и курсы валют'!$C$41),IF(H2151&lt;'Заказ, cкидки и курсы валют'!$B$42,H2151*0.54*100/(100-'Заказ, cкидки и курсы валют'!$C$42),IF(H2151&lt;'Заказ, cкидки и курсы валют'!$B$43,H2151*0.54*100/(100-'Заказ, cкидки и курсы валют'!$C$43),H2151))))),2)</f>
        <v>875.91</v>
      </c>
    </row>
    <row r="2152" spans="1:10" ht="14.15" customHeight="1" thickBot="1">
      <c r="A2152" s="398" t="s">
        <v>406</v>
      </c>
      <c r="B2152" s="399" t="s">
        <v>178</v>
      </c>
      <c r="C2152" s="2250">
        <v>8.81</v>
      </c>
      <c r="D2152" s="1904">
        <v>200</v>
      </c>
      <c r="E2152" s="1585">
        <f t="shared" si="228"/>
        <v>271.428</v>
      </c>
      <c r="F2152" s="875">
        <f t="shared" si="229"/>
        <v>271.43</v>
      </c>
      <c r="G2152" s="691">
        <f>'Заказ, cкидки и курсы валют'!$J$23*F2152</f>
        <v>3121.4450000000002</v>
      </c>
      <c r="H2152" s="659">
        <f>ROUND(IF('Заказ, cкидки и курсы валют'!$J$23*E2152/1000*D2152&lt;387,387,'Заказ, cкидки и курсы валют'!$J$23*E2152/1000*D2152)*(1-'Заказ, cкидки и курсы валют'!$I$12),2)</f>
        <v>624.28</v>
      </c>
      <c r="I2152" s="168"/>
      <c r="J2152" s="96">
        <f>ROUND(IF(H2152&lt;'Заказ, cкидки и курсы валют'!$B$39,H2152*0.54*100/(100-'Заказ, cкидки и курсы валют'!$C$39),IF(H2152&lt;'Заказ, cкидки и курсы валют'!$B$40,H2152*0.54*100/(100-'Заказ, cкидки и курсы валют'!$C$40),IF(H2152&lt;'Заказ, cкидки и курсы валют'!$B$41,H2152*0.54*100/(100-'Заказ, cкидки и курсы валют'!$C$41),IF(H2152&lt;'Заказ, cкидки и курсы валют'!$B$42,H2152*0.54*100/(100-'Заказ, cкидки и курсы валют'!$C$42),IF(H2152&lt;'Заказ, cкидки и курсы валют'!$B$43,H2152*0.54*100/(100-'Заказ, cкидки и курсы валют'!$C$43),H2152))))),2)</f>
        <v>674.22</v>
      </c>
    </row>
    <row r="2153" spans="1:10" ht="14.15" customHeight="1" thickBot="1">
      <c r="A2153" s="398" t="s">
        <v>407</v>
      </c>
      <c r="B2153" s="399" t="s">
        <v>179</v>
      </c>
      <c r="C2153" s="2250">
        <v>10.72</v>
      </c>
      <c r="D2153" s="1904">
        <v>180</v>
      </c>
      <c r="E2153" s="1585">
        <f t="shared" si="228"/>
        <v>356.37600000000003</v>
      </c>
      <c r="F2153" s="875">
        <f t="shared" si="229"/>
        <v>356.38</v>
      </c>
      <c r="G2153" s="691">
        <f>'Заказ, cкидки и курсы валют'!$J$23*F2153</f>
        <v>4098.37</v>
      </c>
      <c r="H2153" s="659">
        <f>ROUND(IF('Заказ, cкидки и курсы валют'!$J$23*E2153/1000*D2153&lt;387,387,'Заказ, cкидки и курсы валют'!$J$23*E2153/1000*D2153)*(1-'Заказ, cкидки и курсы валют'!$I$12),2)</f>
        <v>737.7</v>
      </c>
      <c r="I2153" s="168"/>
      <c r="J2153" s="96">
        <f>ROUND(IF(H2153&lt;'Заказ, cкидки и курсы валют'!$B$39,H2153*0.54*100/(100-'Заказ, cкидки и курсы валют'!$C$39),IF(H2153&lt;'Заказ, cкидки и курсы валют'!$B$40,H2153*0.54*100/(100-'Заказ, cкидки и курсы валют'!$C$40),IF(H2153&lt;'Заказ, cкидки и курсы валют'!$B$41,H2153*0.54*100/(100-'Заказ, cкидки и курсы валют'!$C$41),IF(H2153&lt;'Заказ, cкидки и курсы валют'!$B$42,H2153*0.54*100/(100-'Заказ, cкидки и курсы валют'!$C$42),IF(H2153&lt;'Заказ, cкидки и курсы валют'!$B$43,H2153*0.54*100/(100-'Заказ, cкидки и курсы валют'!$C$43),H2153))))),2)</f>
        <v>796.72</v>
      </c>
    </row>
    <row r="2154" spans="1:10" ht="14.15" customHeight="1" thickBot="1">
      <c r="A2154" s="398" t="s">
        <v>408</v>
      </c>
      <c r="B2154" s="399" t="s">
        <v>180</v>
      </c>
      <c r="C2154" s="2250">
        <v>11.315</v>
      </c>
      <c r="D2154" s="1904">
        <v>150</v>
      </c>
      <c r="E2154" s="1585">
        <f t="shared" si="228"/>
        <v>362.904</v>
      </c>
      <c r="F2154" s="875">
        <f t="shared" si="229"/>
        <v>362.9</v>
      </c>
      <c r="G2154" s="691">
        <f>'Заказ, cкидки и курсы валют'!$J$23*F2154</f>
        <v>4173.3499999999995</v>
      </c>
      <c r="H2154" s="659">
        <f>ROUND(IF('Заказ, cкидки и курсы валют'!$J$23*E2154/1000*D2154&lt;387,387,'Заказ, cкидки и курсы валют'!$J$23*E2154/1000*D2154)*(1-'Заказ, cкидки и курсы валют'!$I$12),2)</f>
        <v>626.01</v>
      </c>
      <c r="I2154" s="168"/>
      <c r="J2154" s="96">
        <f>ROUND(IF(H2154&lt;'Заказ, cкидки и курсы валют'!$B$39,H2154*0.54*100/(100-'Заказ, cкидки и курсы валют'!$C$39),IF(H2154&lt;'Заказ, cкидки и курсы валют'!$B$40,H2154*0.54*100/(100-'Заказ, cкидки и курсы валют'!$C$40),IF(H2154&lt;'Заказ, cкидки и курсы валют'!$B$41,H2154*0.54*100/(100-'Заказ, cкидки и курсы валют'!$C$41),IF(H2154&lt;'Заказ, cкидки и курсы валют'!$B$42,H2154*0.54*100/(100-'Заказ, cкидки и курсы валют'!$C$42),IF(H2154&lt;'Заказ, cкидки и курсы валют'!$B$43,H2154*0.54*100/(100-'Заказ, cкидки и курсы валют'!$C$43),H2154))))),2)</f>
        <v>676.09</v>
      </c>
    </row>
    <row r="2155" spans="1:10" ht="14.15" customHeight="1" thickBot="1">
      <c r="A2155" s="398" t="s">
        <v>409</v>
      </c>
      <c r="B2155" s="399" t="s">
        <v>181</v>
      </c>
      <c r="C2155" s="2250">
        <v>13.67</v>
      </c>
      <c r="D2155" s="1904">
        <v>100</v>
      </c>
      <c r="E2155" s="1585">
        <f t="shared" si="228"/>
        <v>450.26400000000001</v>
      </c>
      <c r="F2155" s="875">
        <f t="shared" si="229"/>
        <v>450.26</v>
      </c>
      <c r="G2155" s="691">
        <f>'Заказ, cкидки и курсы валют'!$J$23*F2155</f>
        <v>5177.99</v>
      </c>
      <c r="H2155" s="659">
        <f>ROUND(IF('Заказ, cкидки и курсы валют'!$J$23*E2155/1000*D2155&lt;387,387,'Заказ, cкидки и курсы валют'!$J$23*E2155/1000*D2155)*(1-'Заказ, cкидки и курсы валют'!$I$12),2)</f>
        <v>517.79999999999995</v>
      </c>
      <c r="I2155" s="168"/>
      <c r="J2155" s="96">
        <f>ROUND(IF(H2155&lt;'Заказ, cкидки и курсы валют'!$B$39,H2155*0.54*100/(100-'Заказ, cкидки и курсы валют'!$C$39),IF(H2155&lt;'Заказ, cкидки и курсы валют'!$B$40,H2155*0.54*100/(100-'Заказ, cкидки и курсы валют'!$C$40),IF(H2155&lt;'Заказ, cкидки и курсы валют'!$B$41,H2155*0.54*100/(100-'Заказ, cкидки и курсы валют'!$C$41),IF(H2155&lt;'Заказ, cкидки и курсы валют'!$B$42,H2155*0.54*100/(100-'Заказ, cкидки и курсы валют'!$C$42),IF(H2155&lt;'Заказ, cкидки и курсы валют'!$B$43,H2155*0.54*100/(100-'Заказ, cкидки и курсы валют'!$C$43),H2155))))),2)</f>
        <v>621.36</v>
      </c>
    </row>
    <row r="2156" spans="1:10" ht="14.15" customHeight="1" thickBot="1">
      <c r="A2156" s="398" t="s">
        <v>410</v>
      </c>
      <c r="B2156" s="399" t="s">
        <v>182</v>
      </c>
      <c r="C2156" s="2250">
        <v>14.4</v>
      </c>
      <c r="D2156" s="1904">
        <v>100</v>
      </c>
      <c r="E2156" s="1585">
        <f t="shared" si="228"/>
        <v>495.31199999999995</v>
      </c>
      <c r="F2156" s="875">
        <f t="shared" si="229"/>
        <v>495.31</v>
      </c>
      <c r="G2156" s="691">
        <f>'Заказ, cкидки и курсы валют'!$J$23*F2156</f>
        <v>5696.0649999999996</v>
      </c>
      <c r="H2156" s="659">
        <f>ROUND(IF('Заказ, cкидки и курсы валют'!$J$23*E2156/1000*D2156&lt;387,387,'Заказ, cкидки и курсы валют'!$J$23*E2156/1000*D2156)*(1-'Заказ, cкидки и курсы валют'!$I$12),2)</f>
        <v>569.61</v>
      </c>
      <c r="I2156" s="168"/>
      <c r="J2156" s="96">
        <f>ROUND(IF(H2156&lt;'Заказ, cкидки и курсы валют'!$B$39,H2156*0.54*100/(100-'Заказ, cкидки и курсы валют'!$C$39),IF(H2156&lt;'Заказ, cкидки и курсы валют'!$B$40,H2156*0.54*100/(100-'Заказ, cкидки и курсы валют'!$C$40),IF(H2156&lt;'Заказ, cкидки и курсы валют'!$B$41,H2156*0.54*100/(100-'Заказ, cкидки и курсы валют'!$C$41),IF(H2156&lt;'Заказ, cкидки и курсы валют'!$B$42,H2156*0.54*100/(100-'Заказ, cкидки и курсы валют'!$C$42),IF(H2156&lt;'Заказ, cкидки и курсы валют'!$B$43,H2156*0.54*100/(100-'Заказ, cкидки и курсы валют'!$C$43),H2156))))),2)</f>
        <v>615.17999999999995</v>
      </c>
    </row>
    <row r="2157" spans="1:10" ht="14.15" customHeight="1" thickBot="1">
      <c r="A2157" s="398" t="s">
        <v>411</v>
      </c>
      <c r="B2157" s="399" t="s">
        <v>183</v>
      </c>
      <c r="C2157" s="2250">
        <v>15.6</v>
      </c>
      <c r="D2157" s="1904">
        <v>100</v>
      </c>
      <c r="E2157" s="1585">
        <f t="shared" si="228"/>
        <v>502.92</v>
      </c>
      <c r="F2157" s="875">
        <f t="shared" si="229"/>
        <v>502.92</v>
      </c>
      <c r="G2157" s="691">
        <f>'Заказ, cкидки и курсы валют'!$J$23*F2157</f>
        <v>5783.58</v>
      </c>
      <c r="H2157" s="659">
        <f>ROUND(IF('Заказ, cкидки и курсы валют'!$J$23*E2157/1000*D2157&lt;387,387,'Заказ, cкидки и курсы валют'!$J$23*E2157/1000*D2157)*(1-'Заказ, cкидки и курсы валют'!$I$12),2)</f>
        <v>578.36</v>
      </c>
      <c r="I2157" s="168"/>
      <c r="J2157" s="96">
        <f>ROUND(IF(H2157&lt;'Заказ, cкидки и курсы валют'!$B$39,H2157*0.54*100/(100-'Заказ, cкидки и курсы валют'!$C$39),IF(H2157&lt;'Заказ, cкидки и курсы валют'!$B$40,H2157*0.54*100/(100-'Заказ, cкидки и курсы валют'!$C$40),IF(H2157&lt;'Заказ, cкидки и курсы валют'!$B$41,H2157*0.54*100/(100-'Заказ, cкидки и курсы валют'!$C$41),IF(H2157&lt;'Заказ, cкидки и курсы валют'!$B$42,H2157*0.54*100/(100-'Заказ, cкидки и курсы валют'!$C$42),IF(H2157&lt;'Заказ, cкидки и курсы валют'!$B$43,H2157*0.54*100/(100-'Заказ, cкидки и курсы валют'!$C$43),H2157))))),2)</f>
        <v>624.63</v>
      </c>
    </row>
    <row r="2158" spans="1:10" ht="14.15" customHeight="1" thickBot="1">
      <c r="A2158" s="398" t="s">
        <v>11419</v>
      </c>
      <c r="B2158" s="399" t="s">
        <v>955</v>
      </c>
      <c r="C2158" s="2250">
        <v>18.329999999999998</v>
      </c>
      <c r="D2158" s="1904">
        <v>100</v>
      </c>
      <c r="E2158" s="1585">
        <f t="shared" si="228"/>
        <v>532.38</v>
      </c>
      <c r="F2158" s="875">
        <f t="shared" ref="F2158" si="230">ROUND(E2158*(1-$F$11),2)</f>
        <v>532.38</v>
      </c>
      <c r="G2158" s="691">
        <f>'Заказ, cкидки и курсы валют'!$J$23*F2158</f>
        <v>6122.37</v>
      </c>
      <c r="H2158" s="659">
        <f>ROUND(IF('Заказ, cкидки и курсы валют'!$J$23*E2158/1000*D2158&lt;387,387,'Заказ, cкидки и курсы валют'!$J$23*E2158/1000*D2158)*(1-'Заказ, cкидки и курсы валют'!$I$12),2)</f>
        <v>612.24</v>
      </c>
      <c r="I2158" s="168"/>
      <c r="J2158" s="96">
        <f>ROUND(IF(H2158&lt;'Заказ, cкидки и курсы валют'!$B$39,H2158*0.54*100/(100-'Заказ, cкидки и курсы валют'!$C$39),IF(H2158&lt;'Заказ, cкидки и курсы валют'!$B$40,H2158*0.54*100/(100-'Заказ, cкидки и курсы валют'!$C$40),IF(H2158&lt;'Заказ, cкидки и курсы валют'!$B$41,H2158*0.54*100/(100-'Заказ, cкидки и курсы валют'!$C$41),IF(H2158&lt;'Заказ, cкидки и курсы валют'!$B$42,H2158*0.54*100/(100-'Заказ, cкидки и курсы валют'!$C$42),IF(H2158&lt;'Заказ, cкидки и курсы валют'!$B$43,H2158*0.54*100/(100-'Заказ, cкидки и курсы валют'!$C$43),H2158))))),2)</f>
        <v>661.22</v>
      </c>
    </row>
    <row r="2159" spans="1:10" ht="14.15" customHeight="1" thickBot="1">
      <c r="A2159" s="398" t="s">
        <v>412</v>
      </c>
      <c r="B2159" s="399" t="s">
        <v>184</v>
      </c>
      <c r="C2159" s="2250">
        <v>19.399999999999999</v>
      </c>
      <c r="D2159" s="1904">
        <v>100</v>
      </c>
      <c r="E2159" s="1585">
        <f t="shared" si="228"/>
        <v>618.14400000000001</v>
      </c>
      <c r="F2159" s="875">
        <f>ROUND(E2159*(1-$F$11),2)</f>
        <v>618.14</v>
      </c>
      <c r="G2159" s="691">
        <f>'Заказ, cкидки и курсы валют'!$J$23*F2159</f>
        <v>7108.61</v>
      </c>
      <c r="H2159" s="659">
        <f>ROUND(IF('Заказ, cкидки и курсы валют'!$J$23*E2159/1000*D2159&lt;387,387,'Заказ, cкидки и курсы валют'!$J$23*E2159/1000*D2159)*(1-'Заказ, cкидки и курсы валют'!$I$12),2)</f>
        <v>710.87</v>
      </c>
      <c r="I2159" s="168"/>
      <c r="J2159" s="96">
        <f>ROUND(IF(H2159&lt;'Заказ, cкидки и курсы валют'!$B$39,H2159*0.54*100/(100-'Заказ, cкидки и курсы валют'!$C$39),IF(H2159&lt;'Заказ, cкидки и курсы валют'!$B$40,H2159*0.54*100/(100-'Заказ, cкидки и курсы валют'!$C$40),IF(H2159&lt;'Заказ, cкидки и курсы валют'!$B$41,H2159*0.54*100/(100-'Заказ, cкидки и курсы валют'!$C$41),IF(H2159&lt;'Заказ, cкидки и курсы валют'!$B$42,H2159*0.54*100/(100-'Заказ, cкидки и курсы валют'!$C$42),IF(H2159&lt;'Заказ, cкидки и курсы валют'!$B$43,H2159*0.54*100/(100-'Заказ, cкидки и курсы валют'!$C$43),H2159))))),2)</f>
        <v>767.74</v>
      </c>
    </row>
    <row r="2160" spans="1:10" ht="14.15" customHeight="1" thickBot="1">
      <c r="A2160" s="398" t="s">
        <v>11420</v>
      </c>
      <c r="B2160" s="399" t="s">
        <v>101</v>
      </c>
      <c r="C2160" s="2250">
        <v>21</v>
      </c>
      <c r="D2160" s="1904">
        <v>100</v>
      </c>
      <c r="E2160" s="1585">
        <f t="shared" si="228"/>
        <v>684.98400000000004</v>
      </c>
      <c r="F2160" s="875">
        <f>ROUND(E2160*(1-$F$11),2)</f>
        <v>684.98</v>
      </c>
      <c r="G2160" s="691">
        <f>'Заказ, cкидки и курсы валют'!$J$23*F2160</f>
        <v>7877.27</v>
      </c>
      <c r="H2160" s="659">
        <f>ROUND(IF('Заказ, cкидки и курсы валют'!$J$23*E2160/1000*D2160&lt;387,387,'Заказ, cкидки и курсы валют'!$J$23*E2160/1000*D2160)*(1-'Заказ, cкидки и курсы валют'!$I$12),2)</f>
        <v>787.73</v>
      </c>
      <c r="I2160" s="168"/>
      <c r="J2160" s="96">
        <f>ROUND(IF(H2160&lt;'Заказ, cкидки и курсы валют'!$B$39,H2160*0.54*100/(100-'Заказ, cкидки и курсы валют'!$C$39),IF(H2160&lt;'Заказ, cкидки и курсы валют'!$B$40,H2160*0.54*100/(100-'Заказ, cкидки и курсы валют'!$C$40),IF(H2160&lt;'Заказ, cкидки и курсы валют'!$B$41,H2160*0.54*100/(100-'Заказ, cкидки и курсы валют'!$C$41),IF(H2160&lt;'Заказ, cкидки и курсы валют'!$B$42,H2160*0.54*100/(100-'Заказ, cкидки и курсы валют'!$C$42),IF(H2160&lt;'Заказ, cкидки и курсы валют'!$B$43,H2160*0.54*100/(100-'Заказ, cкидки и курсы валют'!$C$43),H2160))))),2)</f>
        <v>850.75</v>
      </c>
    </row>
    <row r="2161" spans="1:10" ht="14.15" customHeight="1" thickBot="1">
      <c r="A2161" s="398" t="s">
        <v>413</v>
      </c>
      <c r="B2161" s="399" t="s">
        <v>185</v>
      </c>
      <c r="C2161" s="2250">
        <v>22.279</v>
      </c>
      <c r="D2161" s="1904">
        <v>50</v>
      </c>
      <c r="E2161" s="1585">
        <f t="shared" si="228"/>
        <v>750.04799999999989</v>
      </c>
      <c r="F2161" s="875">
        <f>ROUND(E2161*(1-$F$11),2)</f>
        <v>750.05</v>
      </c>
      <c r="G2161" s="691">
        <f>'Заказ, cкидки и курсы валют'!$J$23*F2161</f>
        <v>8625.5749999999989</v>
      </c>
      <c r="H2161" s="659">
        <f>ROUND(IF('Заказ, cкидки и курсы валют'!$J$23*E2161/1000*D2161&lt;387,387,'Заказ, cкидки и курсы валют'!$J$23*E2161/1000*D2161)*(1-'Заказ, cкидки и курсы валют'!$I$12),2)</f>
        <v>431.28</v>
      </c>
      <c r="I2161" s="168"/>
      <c r="J2161" s="96">
        <f>ROUND(IF(H2161&lt;'Заказ, cкидки и курсы валют'!$B$39,H2161*0.54*100/(100-'Заказ, cкидки и курсы валют'!$C$39),IF(H2161&lt;'Заказ, cкидки и курсы валют'!$B$40,H2161*0.54*100/(100-'Заказ, cкидки и курсы валют'!$C$40),IF(H2161&lt;'Заказ, cкидки и курсы валют'!$B$41,H2161*0.54*100/(100-'Заказ, cкидки и курсы валют'!$C$41),IF(H2161&lt;'Заказ, cкидки и курсы валют'!$B$42,H2161*0.54*100/(100-'Заказ, cкидки и курсы валют'!$C$42),IF(H2161&lt;'Заказ, cкидки и курсы валют'!$B$43,H2161*0.54*100/(100-'Заказ, cкидки и курсы валют'!$C$43),H2161))))),2)</f>
        <v>517.54</v>
      </c>
    </row>
    <row r="2162" spans="1:10" ht="14.15" customHeight="1" thickBot="1">
      <c r="A2162" s="398" t="s">
        <v>10951</v>
      </c>
      <c r="B2162" s="399" t="s">
        <v>610</v>
      </c>
      <c r="C2162" s="2250">
        <v>10.994999999999999</v>
      </c>
      <c r="D2162" s="1904">
        <v>150</v>
      </c>
      <c r="E2162" s="1545">
        <f>E2087*1.2</f>
        <v>377.77199999999999</v>
      </c>
      <c r="F2162" s="875">
        <f t="shared" ref="F2162" si="231">ROUND(E2162*(1-$F$11),2)</f>
        <v>377.77</v>
      </c>
      <c r="G2162" s="691">
        <f>'Заказ, cкидки и курсы валют'!$J$23*F2162</f>
        <v>4344.3549999999996</v>
      </c>
      <c r="H2162" s="659">
        <f>ROUND(IF('Заказ, cкидки и курсы валют'!$J$23*E2162/1000*D2162&lt;387,387,'Заказ, cкидки и курсы валют'!$J$23*E2162/1000*D2162)*(1-'Заказ, cкидки и курсы валют'!$I$12),2)</f>
        <v>651.66</v>
      </c>
      <c r="J2162" s="96">
        <f>ROUND(IF(H2162&lt;'Заказ, cкидки и курсы валют'!$B$39,H2162*0.54*100/(100-'Заказ, cкидки и курсы валют'!$C$39),IF(H2162&lt;'Заказ, cкидки и курсы валют'!$B$40,H2162*0.54*100/(100-'Заказ, cкидки и курсы валют'!$C$40),IF(H2162&lt;'Заказ, cкидки и курсы валют'!$B$41,H2162*0.54*100/(100-'Заказ, cкидки и курсы валют'!$C$41),IF(H2162&lt;'Заказ, cкидки и курсы валют'!$B$42,H2162*0.54*100/(100-'Заказ, cкидки и курсы валют'!$C$42),IF(H2162&lt;'Заказ, cкидки и курсы валют'!$B$43,H2162*0.54*100/(100-'Заказ, cкидки и курсы валют'!$C$43),H2162))))),2)</f>
        <v>703.79</v>
      </c>
    </row>
    <row r="2163" spans="1:10" ht="14.15" customHeight="1" thickBot="1">
      <c r="A2163" s="398" t="s">
        <v>4986</v>
      </c>
      <c r="B2163" s="399" t="s">
        <v>189</v>
      </c>
      <c r="C2163" s="2250">
        <v>13.6</v>
      </c>
      <c r="D2163" s="1904">
        <v>150</v>
      </c>
      <c r="E2163" s="1545">
        <f t="shared" ref="E2163:E2172" si="232">E2088*1.2</f>
        <v>464.34</v>
      </c>
      <c r="F2163" s="875">
        <f t="shared" ref="F2163:F2170" si="233">ROUND(E2163*(1-$F$11),2)</f>
        <v>464.34</v>
      </c>
      <c r="G2163" s="691">
        <f>'Заказ, cкидки и курсы валют'!$J$23*F2163</f>
        <v>5339.91</v>
      </c>
      <c r="H2163" s="659">
        <f>ROUND(IF('Заказ, cкидки и курсы валют'!$J$23*E2163/1000*D2163&lt;387,387,'Заказ, cкидки и курсы валют'!$J$23*E2163/1000*D2163)*(1-'Заказ, cкидки и курсы валют'!$I$12),2)</f>
        <v>800.99</v>
      </c>
      <c r="I2163" s="168"/>
      <c r="J2163" s="96">
        <f>ROUND(IF(H2163&lt;'Заказ, cкидки и курсы валют'!$B$39,H2163*0.54*100/(100-'Заказ, cкидки и курсы валют'!$C$39),IF(H2163&lt;'Заказ, cкидки и курсы валют'!$B$40,H2163*0.54*100/(100-'Заказ, cкидки и курсы валют'!$C$40),IF(H2163&lt;'Заказ, cкидки и курсы валют'!$B$41,H2163*0.54*100/(100-'Заказ, cкидки и курсы валют'!$C$41),IF(H2163&lt;'Заказ, cкидки и курсы валют'!$B$42,H2163*0.54*100/(100-'Заказ, cкидки и курсы валют'!$C$42),IF(H2163&lt;'Заказ, cкидки и курсы валют'!$B$43,H2163*0.54*100/(100-'Заказ, cкидки и курсы валют'!$C$43),H2163))))),2)</f>
        <v>865.07</v>
      </c>
    </row>
    <row r="2164" spans="1:10" ht="14.15" customHeight="1" thickBot="1">
      <c r="A2164" s="398" t="s">
        <v>414</v>
      </c>
      <c r="B2164" s="399" t="s">
        <v>190</v>
      </c>
      <c r="C2164" s="2250">
        <v>15.46</v>
      </c>
      <c r="D2164" s="1904">
        <v>150</v>
      </c>
      <c r="E2164" s="1545">
        <f t="shared" si="232"/>
        <v>539.37599999999998</v>
      </c>
      <c r="F2164" s="875">
        <f t="shared" si="233"/>
        <v>539.38</v>
      </c>
      <c r="G2164" s="691">
        <f>'Заказ, cкидки и курсы валют'!$J$23*F2164</f>
        <v>6202.87</v>
      </c>
      <c r="H2164" s="659">
        <f>ROUND(IF('Заказ, cкидки и курсы валют'!$J$23*E2164/1000*D2164&lt;387,387,'Заказ, cкидки и курсы валют'!$J$23*E2164/1000*D2164)*(1-'Заказ, cкидки и курсы валют'!$I$12),2)</f>
        <v>930.42</v>
      </c>
      <c r="I2164" s="168"/>
      <c r="J2164" s="96">
        <f>ROUND(IF(H2164&lt;'Заказ, cкидки и курсы валют'!$B$39,H2164*0.54*100/(100-'Заказ, cкидки и курсы валют'!$C$39),IF(H2164&lt;'Заказ, cкидки и курсы валют'!$B$40,H2164*0.54*100/(100-'Заказ, cкидки и курсы валют'!$C$40),IF(H2164&lt;'Заказ, cкидки и курсы валют'!$B$41,H2164*0.54*100/(100-'Заказ, cкидки и курсы валют'!$C$41),IF(H2164&lt;'Заказ, cкидки и курсы валют'!$B$42,H2164*0.54*100/(100-'Заказ, cкидки и курсы валют'!$C$42),IF(H2164&lt;'Заказ, cкидки и курсы валют'!$B$43,H2164*0.54*100/(100-'Заказ, cкидки и курсы валют'!$C$43),H2164))))),2)</f>
        <v>930.42</v>
      </c>
    </row>
    <row r="2165" spans="1:10" ht="14.15" customHeight="1" thickBot="1">
      <c r="A2165" s="398" t="s">
        <v>415</v>
      </c>
      <c r="B2165" s="399" t="s">
        <v>191</v>
      </c>
      <c r="C2165" s="2250">
        <v>17.5</v>
      </c>
      <c r="D2165" s="1904">
        <v>100</v>
      </c>
      <c r="E2165" s="1545">
        <f t="shared" si="232"/>
        <v>587.04</v>
      </c>
      <c r="F2165" s="875">
        <f t="shared" si="233"/>
        <v>587.04</v>
      </c>
      <c r="G2165" s="691">
        <f>'Заказ, cкидки и курсы валют'!$J$23*F2165</f>
        <v>6750.9599999999991</v>
      </c>
      <c r="H2165" s="659">
        <f>ROUND(IF('Заказ, cкидки и курсы валют'!$J$23*E2165/1000*D2165&lt;387,387,'Заказ, cкидки и курсы валют'!$J$23*E2165/1000*D2165)*(1-'Заказ, cкидки и курсы валют'!$I$12),2)</f>
        <v>675.1</v>
      </c>
      <c r="I2165" s="168"/>
      <c r="J2165" s="96">
        <f>ROUND(IF(H2165&lt;'Заказ, cкидки и курсы валют'!$B$39,H2165*0.54*100/(100-'Заказ, cкидки и курсы валют'!$C$39),IF(H2165&lt;'Заказ, cкидки и курсы валют'!$B$40,H2165*0.54*100/(100-'Заказ, cкидки и курсы валют'!$C$40),IF(H2165&lt;'Заказ, cкидки и курсы валют'!$B$41,H2165*0.54*100/(100-'Заказ, cкидки и курсы валют'!$C$41),IF(H2165&lt;'Заказ, cкидки и курсы валют'!$B$42,H2165*0.54*100/(100-'Заказ, cкидки и курсы валют'!$C$42),IF(H2165&lt;'Заказ, cкидки и курсы валют'!$B$43,H2165*0.54*100/(100-'Заказ, cкидки и курсы валют'!$C$43),H2165))))),2)</f>
        <v>729.11</v>
      </c>
    </row>
    <row r="2166" spans="1:10" ht="14.15" customHeight="1" thickBot="1">
      <c r="A2166" s="398" t="s">
        <v>416</v>
      </c>
      <c r="B2166" s="399" t="s">
        <v>192</v>
      </c>
      <c r="C2166" s="2250">
        <v>21.2</v>
      </c>
      <c r="D2166" s="1904">
        <v>80</v>
      </c>
      <c r="E2166" s="1545">
        <f t="shared" si="232"/>
        <v>671.44799999999998</v>
      </c>
      <c r="F2166" s="875">
        <f t="shared" si="233"/>
        <v>671.45</v>
      </c>
      <c r="G2166" s="691">
        <f>'Заказ, cкидки и курсы валют'!$J$23*F2166</f>
        <v>7721.6750000000002</v>
      </c>
      <c r="H2166" s="659">
        <f>ROUND(IF('Заказ, cкидки и курсы валют'!$J$23*E2166/1000*D2166&lt;387,387,'Заказ, cкидки и курсы валют'!$J$23*E2166/1000*D2166)*(1-'Заказ, cкидки и курсы валют'!$I$12),2)</f>
        <v>617.73</v>
      </c>
      <c r="I2166" s="168"/>
      <c r="J2166" s="96">
        <f>ROUND(IF(H2166&lt;'Заказ, cкидки и курсы валют'!$B$39,H2166*0.54*100/(100-'Заказ, cкидки и курсы валют'!$C$39),IF(H2166&lt;'Заказ, cкидки и курсы валют'!$B$40,H2166*0.54*100/(100-'Заказ, cкидки и курсы валют'!$C$40),IF(H2166&lt;'Заказ, cкидки и курсы валют'!$B$41,H2166*0.54*100/(100-'Заказ, cкидки и курсы валют'!$C$41),IF(H2166&lt;'Заказ, cкидки и курсы валют'!$B$42,H2166*0.54*100/(100-'Заказ, cкидки и курсы валют'!$C$42),IF(H2166&lt;'Заказ, cкидки и курсы валют'!$B$43,H2166*0.54*100/(100-'Заказ, cкидки и курсы валют'!$C$43),H2166))))),2)</f>
        <v>667.15</v>
      </c>
    </row>
    <row r="2167" spans="1:10" ht="14.15" customHeight="1" thickBot="1">
      <c r="A2167" s="398" t="s">
        <v>417</v>
      </c>
      <c r="B2167" s="399" t="s">
        <v>193</v>
      </c>
      <c r="C2167" s="2250">
        <v>23.51</v>
      </c>
      <c r="D2167" s="1905">
        <v>50</v>
      </c>
      <c r="E2167" s="1545">
        <f t="shared" si="232"/>
        <v>752.19600000000003</v>
      </c>
      <c r="F2167" s="875">
        <f t="shared" si="233"/>
        <v>752.2</v>
      </c>
      <c r="G2167" s="691">
        <f>'Заказ, cкидки и курсы валют'!$J$23*F2167</f>
        <v>8650.3000000000011</v>
      </c>
      <c r="H2167" s="659">
        <f>ROUND(IF('Заказ, cкидки и курсы валют'!$J$23*E2167/1000*D2167&lt;387,387,'Заказ, cкидки и курсы валют'!$J$23*E2167/1000*D2167)*(1-'Заказ, cкидки и курсы валют'!$I$12),2)</f>
        <v>432.51</v>
      </c>
      <c r="I2167" s="168"/>
      <c r="J2167" s="96">
        <f>ROUND(IF(H2167&lt;'Заказ, cкидки и курсы валют'!$B$39,H2167*0.54*100/(100-'Заказ, cкидки и курсы валют'!$C$39),IF(H2167&lt;'Заказ, cкидки и курсы валют'!$B$40,H2167*0.54*100/(100-'Заказ, cкидки и курсы валют'!$C$40),IF(H2167&lt;'Заказ, cкидки и курсы валют'!$B$41,H2167*0.54*100/(100-'Заказ, cкидки и курсы валют'!$C$41),IF(H2167&lt;'Заказ, cкидки и курсы валют'!$B$42,H2167*0.54*100/(100-'Заказ, cкидки и курсы валют'!$C$42),IF(H2167&lt;'Заказ, cкидки и курсы валют'!$B$43,H2167*0.54*100/(100-'Заказ, cкидки и курсы валют'!$C$43),H2167))))),2)</f>
        <v>519.01</v>
      </c>
    </row>
    <row r="2168" spans="1:10" ht="14.15" customHeight="1" thickBot="1">
      <c r="A2168" s="398" t="s">
        <v>418</v>
      </c>
      <c r="B2168" s="399" t="s">
        <v>2901</v>
      </c>
      <c r="C2168" s="2250">
        <v>26.71</v>
      </c>
      <c r="D2168" s="1904">
        <v>50</v>
      </c>
      <c r="E2168" s="1545">
        <f t="shared" si="232"/>
        <v>838.24799999999993</v>
      </c>
      <c r="F2168" s="875">
        <f t="shared" si="233"/>
        <v>838.25</v>
      </c>
      <c r="G2168" s="691">
        <f>'Заказ, cкидки и курсы валют'!$J$23*F2168</f>
        <v>9639.875</v>
      </c>
      <c r="H2168" s="659">
        <f>ROUND(IF('Заказ, cкидки и курсы валют'!$J$23*E2168/1000*D2168&lt;387,387,'Заказ, cкидки и курсы валют'!$J$23*E2168/1000*D2168)*(1-'Заказ, cкидки и курсы валют'!$I$12),2)</f>
        <v>481.99</v>
      </c>
      <c r="I2168" s="168"/>
      <c r="J2168" s="96">
        <f>ROUND(IF(H2168&lt;'Заказ, cкидки и курсы валют'!$B$39,H2168*0.54*100/(100-'Заказ, cкидки и курсы валют'!$C$39),IF(H2168&lt;'Заказ, cкидки и курсы валют'!$B$40,H2168*0.54*100/(100-'Заказ, cкидки и курсы валют'!$C$40),IF(H2168&lt;'Заказ, cкидки и курсы валют'!$B$41,H2168*0.54*100/(100-'Заказ, cкидки и курсы валют'!$C$41),IF(H2168&lt;'Заказ, cкидки и курсы валют'!$B$42,H2168*0.54*100/(100-'Заказ, cкидки и курсы валют'!$C$42),IF(H2168&lt;'Заказ, cкидки и курсы валют'!$B$43,H2168*0.54*100/(100-'Заказ, cкидки и курсы валют'!$C$43),H2168))))),2)</f>
        <v>578.39</v>
      </c>
    </row>
    <row r="2169" spans="1:10" ht="14.15" customHeight="1" thickBot="1">
      <c r="A2169" s="398" t="s">
        <v>419</v>
      </c>
      <c r="B2169" s="399" t="s">
        <v>194</v>
      </c>
      <c r="C2169" s="2250">
        <v>29.1</v>
      </c>
      <c r="D2169" s="1905">
        <v>50</v>
      </c>
      <c r="E2169" s="1545">
        <f t="shared" si="232"/>
        <v>912.58799999999997</v>
      </c>
      <c r="F2169" s="875">
        <f t="shared" si="233"/>
        <v>912.59</v>
      </c>
      <c r="G2169" s="691">
        <f>'Заказ, cкидки и курсы валют'!$J$23*F2169</f>
        <v>10494.785</v>
      </c>
      <c r="H2169" s="659">
        <f>ROUND(IF('Заказ, cкидки и курсы валют'!$J$23*E2169/1000*D2169&lt;387,387,'Заказ, cкидки и курсы валют'!$J$23*E2169/1000*D2169)*(1-'Заказ, cкидки и курсы валют'!$I$12),2)</f>
        <v>524.74</v>
      </c>
      <c r="I2169" s="168"/>
      <c r="J2169" s="96">
        <f>ROUND(IF(H2169&lt;'Заказ, cкидки и курсы валют'!$B$39,H2169*0.54*100/(100-'Заказ, cкидки и курсы валют'!$C$39),IF(H2169&lt;'Заказ, cкидки и курсы валют'!$B$40,H2169*0.54*100/(100-'Заказ, cкидки и курсы валют'!$C$40),IF(H2169&lt;'Заказ, cкидки и курсы валют'!$B$41,H2169*0.54*100/(100-'Заказ, cкидки и курсы валют'!$C$41),IF(H2169&lt;'Заказ, cкидки и курсы валют'!$B$42,H2169*0.54*100/(100-'Заказ, cкидки и курсы валют'!$C$42),IF(H2169&lt;'Заказ, cкидки и курсы валют'!$B$43,H2169*0.54*100/(100-'Заказ, cкидки и курсы валют'!$C$43),H2169))))),2)</f>
        <v>629.69000000000005</v>
      </c>
    </row>
    <row r="2170" spans="1:10" ht="14.15" customHeight="1" thickBot="1">
      <c r="A2170" s="398" t="s">
        <v>11421</v>
      </c>
      <c r="B2170" s="399" t="s">
        <v>956</v>
      </c>
      <c r="C2170" s="2250">
        <v>33</v>
      </c>
      <c r="D2170" s="1905">
        <v>50</v>
      </c>
      <c r="E2170" s="1545">
        <f t="shared" si="232"/>
        <v>1000.4879999999999</v>
      </c>
      <c r="F2170" s="875">
        <f t="shared" si="233"/>
        <v>1000.49</v>
      </c>
      <c r="G2170" s="691">
        <f>'Заказ, cкидки и курсы валют'!$J$23*F2170</f>
        <v>11505.635</v>
      </c>
      <c r="H2170" s="659">
        <f>ROUND(IF('Заказ, cкидки и курсы валют'!$J$23*E2170/1000*D2170&lt;387,387,'Заказ, cкидки и курсы валют'!$J$23*E2170/1000*D2170)*(1-'Заказ, cкидки и курсы валют'!$I$12),2)</f>
        <v>575.28</v>
      </c>
      <c r="I2170" s="168"/>
      <c r="J2170" s="96">
        <f>ROUND(IF(H2170&lt;'Заказ, cкидки и курсы валют'!$B$39,H2170*0.54*100/(100-'Заказ, cкидки и курсы валют'!$C$39),IF(H2170&lt;'Заказ, cкидки и курсы валют'!$B$40,H2170*0.54*100/(100-'Заказ, cкидки и курсы валют'!$C$40),IF(H2170&lt;'Заказ, cкидки и курсы валют'!$B$41,H2170*0.54*100/(100-'Заказ, cкидки и курсы валют'!$C$41),IF(H2170&lt;'Заказ, cкидки и курсы валют'!$B$42,H2170*0.54*100/(100-'Заказ, cкидки и курсы валют'!$C$42),IF(H2170&lt;'Заказ, cкидки и курсы валют'!$B$43,H2170*0.54*100/(100-'Заказ, cкидки и курсы валют'!$C$43),H2170))))),2)</f>
        <v>621.29999999999995</v>
      </c>
    </row>
    <row r="2171" spans="1:10" ht="14.15" customHeight="1" thickBot="1">
      <c r="A2171" s="398" t="s">
        <v>420</v>
      </c>
      <c r="B2171" s="399" t="s">
        <v>195</v>
      </c>
      <c r="C2171" s="2250">
        <v>33.51</v>
      </c>
      <c r="D2171" s="1905">
        <v>50</v>
      </c>
      <c r="E2171" s="1545">
        <f t="shared" si="232"/>
        <v>1065.876</v>
      </c>
      <c r="F2171" s="875">
        <f t="shared" ref="F2171:F2172" si="234">ROUND(E2171*(1-$F$11),2)</f>
        <v>1065.8800000000001</v>
      </c>
      <c r="G2171" s="691">
        <f>'Заказ, cкидки и курсы валют'!$J$23*F2171</f>
        <v>12257.62</v>
      </c>
      <c r="H2171" s="659">
        <f>ROUND(IF('Заказ, cкидки и курсы валют'!$J$23*E2171/1000*D2171&lt;387,387,'Заказ, cкидки и курсы валют'!$J$23*E2171/1000*D2171)*(1-'Заказ, cкидки и курсы валют'!$I$12),2)</f>
        <v>612.88</v>
      </c>
      <c r="I2171" s="168"/>
      <c r="J2171" s="96">
        <f>ROUND(IF(H2171&lt;'Заказ, cкидки и курсы валют'!$B$39,H2171*0.54*100/(100-'Заказ, cкидки и курсы валют'!$C$39),IF(H2171&lt;'Заказ, cкидки и курсы валют'!$B$40,H2171*0.54*100/(100-'Заказ, cкидки и курсы валют'!$C$40),IF(H2171&lt;'Заказ, cкидки и курсы валют'!$B$41,H2171*0.54*100/(100-'Заказ, cкидки и курсы валют'!$C$41),IF(H2171&lt;'Заказ, cкидки и курсы валют'!$B$42,H2171*0.54*100/(100-'Заказ, cкидки и курсы валют'!$C$42),IF(H2171&lt;'Заказ, cкидки и курсы валют'!$B$43,H2171*0.54*100/(100-'Заказ, cкидки и курсы валют'!$C$43),H2171))))),2)</f>
        <v>661.91</v>
      </c>
    </row>
    <row r="2172" spans="1:10" ht="14.15" customHeight="1" thickBot="1">
      <c r="A2172" s="778" t="s">
        <v>421</v>
      </c>
      <c r="B2172" s="777" t="s">
        <v>196</v>
      </c>
      <c r="C2172" s="2250">
        <v>38.71</v>
      </c>
      <c r="D2172" s="1906">
        <v>50</v>
      </c>
      <c r="E2172" s="1545">
        <f t="shared" si="232"/>
        <v>1207.2479999999998</v>
      </c>
      <c r="F2172" s="876">
        <f t="shared" si="234"/>
        <v>1207.25</v>
      </c>
      <c r="G2172" s="776">
        <f>'Заказ, cкидки и курсы валют'!$J$23*F2172</f>
        <v>13883.375</v>
      </c>
      <c r="H2172" s="659">
        <f>ROUND(IF('Заказ, cкидки и курсы валют'!$J$23*E2172/1000*D2172&lt;387,387,'Заказ, cкидки и курсы валют'!$J$23*E2172/1000*D2172)*(1-'Заказ, cкидки и курсы валют'!$I$12),2)</f>
        <v>694.17</v>
      </c>
      <c r="I2172" s="170"/>
      <c r="J2172" s="96">
        <f>ROUND(IF(H2172&lt;'Заказ, cкидки и курсы валют'!$B$39,H2172*0.54*100/(100-'Заказ, cкидки и курсы валют'!$C$39),IF(H2172&lt;'Заказ, cкидки и курсы валют'!$B$40,H2172*0.54*100/(100-'Заказ, cкидки и курсы валют'!$C$40),IF(H2172&lt;'Заказ, cкидки и курсы валют'!$B$41,H2172*0.54*100/(100-'Заказ, cкидки и курсы валют'!$C$41),IF(H2172&lt;'Заказ, cкидки и курсы валют'!$B$42,H2172*0.54*100/(100-'Заказ, cкидки и курсы валют'!$C$42),IF(H2172&lt;'Заказ, cкидки и курсы валют'!$B$43,H2172*0.54*100/(100-'Заказ, cкидки и курсы валют'!$C$43),H2172))))),2)</f>
        <v>749.7</v>
      </c>
    </row>
    <row r="2173" spans="1:10" ht="14.15" customHeight="1" thickBot="1"/>
    <row r="2174" spans="1:10" ht="16.5" customHeight="1">
      <c r="A2174" s="904"/>
      <c r="B2174" s="906" t="s">
        <v>2877</v>
      </c>
      <c r="C2174" s="2298"/>
      <c r="D2174" s="397"/>
      <c r="E2174" s="484"/>
      <c r="F2174" s="485"/>
      <c r="G2174" s="700"/>
      <c r="H2174" s="183"/>
      <c r="I2174" s="57"/>
    </row>
    <row r="2175" spans="1:10" ht="14.15" customHeight="1">
      <c r="A2175" s="1935"/>
      <c r="B2175" s="1912" t="s">
        <v>1369</v>
      </c>
      <c r="C2175" s="1475"/>
      <c r="D2175" s="131"/>
      <c r="E2175" s="462"/>
      <c r="F2175" s="426"/>
      <c r="G2175" s="266"/>
      <c r="H2175" s="16"/>
      <c r="I2175" s="132"/>
    </row>
    <row r="2176" spans="1:10" ht="14.15" customHeight="1">
      <c r="A2176" s="1935"/>
      <c r="B2176" s="1475"/>
      <c r="C2176" s="1475"/>
      <c r="D2176" s="70"/>
      <c r="E2176" s="464"/>
      <c r="F2176" s="465"/>
      <c r="G2176" s="689"/>
      <c r="H2176" s="177"/>
      <c r="I2176" s="132"/>
    </row>
    <row r="2177" spans="1:10" ht="13.5" customHeight="1">
      <c r="A2177" s="1935"/>
      <c r="B2177" s="1475"/>
      <c r="C2177" s="1475"/>
      <c r="D2177" s="70"/>
      <c r="E2177" s="464"/>
      <c r="F2177" s="465"/>
      <c r="G2177" s="689"/>
      <c r="H2177" s="177"/>
      <c r="I2177" s="132"/>
    </row>
    <row r="2178" spans="1:10" ht="14.15" customHeight="1">
      <c r="A2178" s="1935"/>
      <c r="B2178" s="1475"/>
      <c r="C2178" s="1475"/>
      <c r="D2178" s="70"/>
      <c r="E2178" s="464"/>
      <c r="F2178" s="465"/>
      <c r="G2178" s="689"/>
      <c r="H2178" s="177"/>
      <c r="I2178" s="132"/>
    </row>
    <row r="2179" spans="1:10" ht="14.15" customHeight="1" thickBot="1">
      <c r="A2179" s="1918" t="s">
        <v>6699</v>
      </c>
      <c r="B2179" s="1919"/>
      <c r="C2179" s="2289"/>
      <c r="D2179" s="162"/>
      <c r="E2179" s="466"/>
      <c r="F2179" s="467"/>
      <c r="G2179" s="690"/>
      <c r="H2179" s="178"/>
      <c r="I2179" s="137"/>
    </row>
    <row r="2180" spans="1:10" ht="50.25" customHeight="1">
      <c r="A2180" s="1963" t="s">
        <v>1013</v>
      </c>
      <c r="B2180" s="1964" t="s">
        <v>1014</v>
      </c>
      <c r="C2180" s="2285" t="s">
        <v>665</v>
      </c>
      <c r="D2180" s="153" t="s">
        <v>2923</v>
      </c>
      <c r="E2180" s="914" t="s">
        <v>10276</v>
      </c>
      <c r="F2180" s="479" t="s">
        <v>2578</v>
      </c>
      <c r="G2180" s="967" t="s">
        <v>2427</v>
      </c>
      <c r="H2180" s="327" t="s">
        <v>493</v>
      </c>
      <c r="I2180" s="138" t="s">
        <v>4003</v>
      </c>
      <c r="J2180" s="327" t="s">
        <v>11229</v>
      </c>
    </row>
    <row r="2181" spans="1:10" ht="14.15" customHeight="1" thickBot="1">
      <c r="A2181" s="1519"/>
      <c r="B2181" s="1680"/>
      <c r="C2181" s="2286" t="s">
        <v>3419</v>
      </c>
      <c r="D2181" s="313" t="s">
        <v>2428</v>
      </c>
      <c r="E2181" s="470" t="s">
        <v>264</v>
      </c>
      <c r="F2181" s="475">
        <f>'Заказ, cкидки и курсы валют'!$I$12</f>
        <v>0</v>
      </c>
      <c r="G2181" s="764"/>
      <c r="H2181" s="358"/>
      <c r="I2181" s="252"/>
      <c r="J2181" s="264"/>
    </row>
    <row r="2182" spans="1:10" ht="14.15" customHeight="1" thickBot="1">
      <c r="A2182" s="915" t="s">
        <v>9084</v>
      </c>
      <c r="B2182" s="800" t="s">
        <v>168</v>
      </c>
      <c r="C2182" s="2250">
        <v>3.6</v>
      </c>
      <c r="D2182" s="1615">
        <v>50</v>
      </c>
      <c r="E2182" s="1566">
        <f t="shared" ref="E2182:E2213" si="235">(E2072*2)+(1000/D2182*7.5)</f>
        <v>398.22</v>
      </c>
      <c r="F2182" s="1550">
        <f t="shared" ref="F2182:F2192" si="236">ROUND(E2182*(1-$F$11),2)</f>
        <v>398.22</v>
      </c>
      <c r="G2182" s="691">
        <f>H2182/D2182*1000</f>
        <v>7740</v>
      </c>
      <c r="H2182" s="659">
        <f>ROUND(IF('Заказ, cкидки и курсы валют'!$J$23*E2182/1000*D2182&lt;387,387,'Заказ, cкидки и курсы валют'!$J$23*E2182/1000*D2182)*(1-'Заказ, cкидки и курсы валют'!$I$12),2)</f>
        <v>387</v>
      </c>
      <c r="I2182" s="866"/>
      <c r="J2182" s="1338">
        <f>ROUND(IF(H2182&lt;'Заказ, cкидки и курсы валют'!$B$39,H2182*0.54*100/(100-'Заказ, cкидки и курсы валют'!$C$39),IF(H2182&lt;'Заказ, cкидки и курсы валют'!$B$40,H2182*0.54*100/(100-'Заказ, cкидки и курсы валют'!$C$40),IF(H2182&lt;'Заказ, cкидки и курсы валют'!$B$41,H2182*0.54*100/(100-'Заказ, cкидки и курсы валют'!$C$41),IF(H2182&lt;'Заказ, cкидки и курсы валют'!$B$42,H2182*0.54*100/(100-'Заказ, cкидки и курсы валют'!$C$42),IF(H2182&lt;'Заказ, cкидки и курсы валют'!$B$43,H2182*0.54*100/(100-'Заказ, cкидки и курсы валют'!$C$43),H2182))))),2)</f>
        <v>464.4</v>
      </c>
    </row>
    <row r="2183" spans="1:10" ht="14.15" customHeight="1" thickBot="1">
      <c r="A2183" s="398" t="s">
        <v>9085</v>
      </c>
      <c r="B2183" s="399" t="s">
        <v>170</v>
      </c>
      <c r="C2183" s="2250">
        <v>6.4</v>
      </c>
      <c r="D2183" s="1571">
        <v>40</v>
      </c>
      <c r="E2183" s="1545">
        <f t="shared" si="235"/>
        <v>615</v>
      </c>
      <c r="F2183" s="752">
        <f t="shared" si="236"/>
        <v>615</v>
      </c>
      <c r="G2183" s="691">
        <f t="shared" ref="G2183:G2246" si="237">H2183/D2183*1000</f>
        <v>9675</v>
      </c>
      <c r="H2183" s="659">
        <f>ROUND(IF('Заказ, cкидки и курсы валют'!$J$23*E2183/1000*D2183&lt;387,387,'Заказ, cкидки и курсы валют'!$J$23*E2183/1000*D2183)*(1-'Заказ, cкидки и курсы валют'!$I$12),2)</f>
        <v>387</v>
      </c>
      <c r="I2183" s="401"/>
      <c r="J2183" s="1338">
        <f>ROUND(IF(H2183&lt;'Заказ, cкидки и курсы валют'!$B$39,H2183*0.54*100/(100-'Заказ, cкидки и курсы валют'!$C$39),IF(H2183&lt;'Заказ, cкидки и курсы валют'!$B$40,H2183*0.54*100/(100-'Заказ, cкидки и курсы валют'!$C$40),IF(H2183&lt;'Заказ, cкидки и курсы валют'!$B$41,H2183*0.54*100/(100-'Заказ, cкидки и курсы валют'!$C$41),IF(H2183&lt;'Заказ, cкидки и курсы валют'!$B$42,H2183*0.54*100/(100-'Заказ, cкидки и курсы валют'!$C$42),IF(H2183&lt;'Заказ, cкидки и курсы валют'!$B$43,H2183*0.54*100/(100-'Заказ, cкидки и курсы валют'!$C$43),H2183))))),2)</f>
        <v>464.4</v>
      </c>
    </row>
    <row r="2184" spans="1:10" ht="14.15" customHeight="1" thickBot="1">
      <c r="A2184" s="398" t="s">
        <v>9086</v>
      </c>
      <c r="B2184" s="399" t="s">
        <v>188</v>
      </c>
      <c r="C2184" s="2250">
        <v>5.83</v>
      </c>
      <c r="D2184" s="1571">
        <v>35</v>
      </c>
      <c r="E2184" s="1545">
        <f t="shared" si="235"/>
        <v>520.00571428571436</v>
      </c>
      <c r="F2184" s="752">
        <f t="shared" si="236"/>
        <v>520.01</v>
      </c>
      <c r="G2184" s="691">
        <f t="shared" si="237"/>
        <v>11057.142857142857</v>
      </c>
      <c r="H2184" s="659">
        <f>ROUND(IF('Заказ, cкидки и курсы валют'!$J$23*E2184/1000*D2184&lt;387,387,'Заказ, cкидки и курсы валют'!$J$23*E2184/1000*D2184)*(1-'Заказ, cкидки и курсы валют'!$I$12),2)</f>
        <v>387</v>
      </c>
      <c r="I2184" s="401"/>
      <c r="J2184" s="1338">
        <f>ROUND(IF(H2184&lt;'Заказ, cкидки и курсы валют'!$B$39,H2184*0.54*100/(100-'Заказ, cкидки и курсы валют'!$C$39),IF(H2184&lt;'Заказ, cкидки и курсы валют'!$B$40,H2184*0.54*100/(100-'Заказ, cкидки и курсы валют'!$C$40),IF(H2184&lt;'Заказ, cкидки и курсы валют'!$B$41,H2184*0.54*100/(100-'Заказ, cкидки и курсы валют'!$C$41),IF(H2184&lt;'Заказ, cкидки и курсы валют'!$B$42,H2184*0.54*100/(100-'Заказ, cкидки и курсы валют'!$C$42),IF(H2184&lt;'Заказ, cкидки и курсы валют'!$B$43,H2184*0.54*100/(100-'Заказ, cкидки и курсы валют'!$C$43),H2184))))),2)</f>
        <v>464.4</v>
      </c>
    </row>
    <row r="2185" spans="1:10" ht="14.15" customHeight="1" thickBot="1">
      <c r="A2185" s="398" t="s">
        <v>6896</v>
      </c>
      <c r="B2185" s="399" t="s">
        <v>177</v>
      </c>
      <c r="C2185" s="2250">
        <v>7</v>
      </c>
      <c r="D2185" s="1571">
        <v>30</v>
      </c>
      <c r="E2185" s="1545">
        <f t="shared" si="235"/>
        <v>641.80000000000007</v>
      </c>
      <c r="F2185" s="752">
        <f t="shared" si="236"/>
        <v>641.79999999999995</v>
      </c>
      <c r="G2185" s="691">
        <f t="shared" si="237"/>
        <v>12900</v>
      </c>
      <c r="H2185" s="659">
        <f>ROUND(IF('Заказ, cкидки и курсы валют'!$J$23*E2185/1000*D2185&lt;387,387,'Заказ, cкидки и курсы валют'!$J$23*E2185/1000*D2185)*(1-'Заказ, cкидки и курсы валют'!$I$12),2)</f>
        <v>387</v>
      </c>
      <c r="I2185" s="401"/>
      <c r="J2185" s="1338">
        <f>ROUND(IF(H2185&lt;'Заказ, cкидки и курсы валют'!$B$39,H2185*0.54*100/(100-'Заказ, cкидки и курсы валют'!$C$39),IF(H2185&lt;'Заказ, cкидки и курсы валют'!$B$40,H2185*0.54*100/(100-'Заказ, cкидки и курсы валют'!$C$40),IF(H2185&lt;'Заказ, cкидки и курсы валют'!$B$41,H2185*0.54*100/(100-'Заказ, cкидки и курсы валют'!$C$41),IF(H2185&lt;'Заказ, cкидки и курсы валют'!$B$42,H2185*0.54*100/(100-'Заказ, cкидки и курсы валют'!$C$42),IF(H2185&lt;'Заказ, cкидки и курсы валют'!$B$43,H2185*0.54*100/(100-'Заказ, cкидки и курсы валют'!$C$43),H2185))))),2)</f>
        <v>464.4</v>
      </c>
    </row>
    <row r="2186" spans="1:10" ht="14.15" customHeight="1" thickBot="1">
      <c r="A2186" s="398" t="s">
        <v>6897</v>
      </c>
      <c r="B2186" s="399" t="s">
        <v>178</v>
      </c>
      <c r="C2186" s="2250">
        <v>8.81</v>
      </c>
      <c r="D2186" s="1571">
        <v>26</v>
      </c>
      <c r="E2186" s="1545">
        <f t="shared" si="235"/>
        <v>740.84153846153845</v>
      </c>
      <c r="F2186" s="752">
        <f t="shared" si="236"/>
        <v>740.84</v>
      </c>
      <c r="G2186" s="691">
        <f t="shared" si="237"/>
        <v>14884.615384615385</v>
      </c>
      <c r="H2186" s="659">
        <f>ROUND(IF('Заказ, cкидки и курсы валют'!$J$23*E2186/1000*D2186&lt;387,387,'Заказ, cкидки и курсы валют'!$J$23*E2186/1000*D2186)*(1-'Заказ, cкидки и курсы валют'!$I$12),2)</f>
        <v>387</v>
      </c>
      <c r="I2186" s="401"/>
      <c r="J2186" s="1338">
        <f>ROUND(IF(H2186&lt;'Заказ, cкидки и курсы валют'!$B$39,H2186*0.54*100/(100-'Заказ, cкидки и курсы валют'!$C$39),IF(H2186&lt;'Заказ, cкидки и курсы валют'!$B$40,H2186*0.54*100/(100-'Заказ, cкидки и курсы валют'!$C$40),IF(H2186&lt;'Заказ, cкидки и курсы валют'!$B$41,H2186*0.54*100/(100-'Заказ, cкидки и курсы валют'!$C$41),IF(H2186&lt;'Заказ, cкидки и курсы валют'!$B$42,H2186*0.54*100/(100-'Заказ, cкидки и курсы валют'!$C$42),IF(H2186&lt;'Заказ, cкидки и курсы валют'!$B$43,H2186*0.54*100/(100-'Заказ, cкидки и курсы валют'!$C$43),H2186))))),2)</f>
        <v>464.4</v>
      </c>
    </row>
    <row r="2187" spans="1:10" ht="14.15" customHeight="1" thickBot="1">
      <c r="A2187" s="398" t="s">
        <v>6898</v>
      </c>
      <c r="B2187" s="399" t="s">
        <v>179</v>
      </c>
      <c r="C2187" s="2250">
        <v>10.72</v>
      </c>
      <c r="D2187" s="1571">
        <v>20</v>
      </c>
      <c r="E2187" s="1545">
        <f t="shared" si="235"/>
        <v>968.96</v>
      </c>
      <c r="F2187" s="752">
        <f t="shared" si="236"/>
        <v>968.96</v>
      </c>
      <c r="G2187" s="691">
        <f t="shared" si="237"/>
        <v>19350</v>
      </c>
      <c r="H2187" s="659">
        <f>ROUND(IF('Заказ, cкидки и курсы валют'!$J$23*E2187/1000*D2187&lt;387,387,'Заказ, cкидки и курсы валют'!$J$23*E2187/1000*D2187)*(1-'Заказ, cкидки и курсы валют'!$I$12),2)</f>
        <v>387</v>
      </c>
      <c r="I2187" s="401"/>
      <c r="J2187" s="1338">
        <f>ROUND(IF(H2187&lt;'Заказ, cкидки и курсы валют'!$B$39,H2187*0.54*100/(100-'Заказ, cкидки и курсы валют'!$C$39),IF(H2187&lt;'Заказ, cкидки и курсы валют'!$B$40,H2187*0.54*100/(100-'Заказ, cкидки и курсы валют'!$C$40),IF(H2187&lt;'Заказ, cкидки и курсы валют'!$B$41,H2187*0.54*100/(100-'Заказ, cкидки и курсы валют'!$C$41),IF(H2187&lt;'Заказ, cкидки и курсы валют'!$B$42,H2187*0.54*100/(100-'Заказ, cкидки и курсы валют'!$C$42),IF(H2187&lt;'Заказ, cкидки и курсы валют'!$B$43,H2187*0.54*100/(100-'Заказ, cкидки и курсы валют'!$C$43),H2187))))),2)</f>
        <v>464.4</v>
      </c>
    </row>
    <row r="2188" spans="1:10" ht="14.15" customHeight="1" thickBot="1">
      <c r="A2188" s="398" t="s">
        <v>6899</v>
      </c>
      <c r="B2188" s="399" t="s">
        <v>180</v>
      </c>
      <c r="C2188" s="2250">
        <v>11.315</v>
      </c>
      <c r="D2188" s="1571">
        <v>20</v>
      </c>
      <c r="E2188" s="1545">
        <f t="shared" si="235"/>
        <v>979.84</v>
      </c>
      <c r="F2188" s="752">
        <f t="shared" si="236"/>
        <v>979.84</v>
      </c>
      <c r="G2188" s="691">
        <f t="shared" si="237"/>
        <v>19350</v>
      </c>
      <c r="H2188" s="659">
        <f>ROUND(IF('Заказ, cкидки и курсы валют'!$J$23*E2188/1000*D2188&lt;387,387,'Заказ, cкидки и курсы валют'!$J$23*E2188/1000*D2188)*(1-'Заказ, cкидки и курсы валют'!$I$12),2)</f>
        <v>387</v>
      </c>
      <c r="I2188" s="401"/>
      <c r="J2188" s="1338">
        <f>ROUND(IF(H2188&lt;'Заказ, cкидки и курсы валют'!$B$39,H2188*0.54*100/(100-'Заказ, cкидки и курсы валют'!$C$39),IF(H2188&lt;'Заказ, cкидки и курсы валют'!$B$40,H2188*0.54*100/(100-'Заказ, cкидки и курсы валют'!$C$40),IF(H2188&lt;'Заказ, cкидки и курсы валют'!$B$41,H2188*0.54*100/(100-'Заказ, cкидки и курсы валют'!$C$41),IF(H2188&lt;'Заказ, cкидки и курсы валют'!$B$42,H2188*0.54*100/(100-'Заказ, cкидки и курсы валют'!$C$42),IF(H2188&lt;'Заказ, cкидки и курсы валют'!$B$43,H2188*0.54*100/(100-'Заказ, cкидки и курсы валют'!$C$43),H2188))))),2)</f>
        <v>464.4</v>
      </c>
    </row>
    <row r="2189" spans="1:10" ht="14.15" customHeight="1" thickBot="1">
      <c r="A2189" s="398" t="s">
        <v>6900</v>
      </c>
      <c r="B2189" s="399" t="s">
        <v>181</v>
      </c>
      <c r="C2189" s="2250">
        <v>13.67</v>
      </c>
      <c r="D2189" s="1571">
        <v>18</v>
      </c>
      <c r="E2189" s="1545">
        <f t="shared" si="235"/>
        <v>1167.1066666666668</v>
      </c>
      <c r="F2189" s="752">
        <f t="shared" si="236"/>
        <v>1167.1099999999999</v>
      </c>
      <c r="G2189" s="691">
        <f t="shared" si="237"/>
        <v>21500</v>
      </c>
      <c r="H2189" s="659">
        <f>ROUND(IF('Заказ, cкидки и курсы валют'!$J$23*E2189/1000*D2189&lt;387,387,'Заказ, cкидки и курсы валют'!$J$23*E2189/1000*D2189)*(1-'Заказ, cкидки и курсы валют'!$I$12),2)</f>
        <v>387</v>
      </c>
      <c r="I2189" s="401"/>
      <c r="J2189" s="1338">
        <f>ROUND(IF(H2189&lt;'Заказ, cкидки и курсы валют'!$B$39,H2189*0.54*100/(100-'Заказ, cкидки и курсы валют'!$C$39),IF(H2189&lt;'Заказ, cкидки и курсы валют'!$B$40,H2189*0.54*100/(100-'Заказ, cкидки и курсы валют'!$C$40),IF(H2189&lt;'Заказ, cкидки и курсы валют'!$B$41,H2189*0.54*100/(100-'Заказ, cкидки и курсы валют'!$C$41),IF(H2189&lt;'Заказ, cкидки и курсы валют'!$B$42,H2189*0.54*100/(100-'Заказ, cкидки и курсы валют'!$C$42),IF(H2189&lt;'Заказ, cкидки и курсы валют'!$B$43,H2189*0.54*100/(100-'Заказ, cкидки и курсы валют'!$C$43),H2189))))),2)</f>
        <v>464.4</v>
      </c>
    </row>
    <row r="2190" spans="1:10" ht="14.15" customHeight="1" thickBot="1">
      <c r="A2190" s="398" t="s">
        <v>6901</v>
      </c>
      <c r="B2190" s="399" t="s">
        <v>182</v>
      </c>
      <c r="C2190" s="2250">
        <v>14.4</v>
      </c>
      <c r="D2190" s="1571">
        <v>14</v>
      </c>
      <c r="E2190" s="1545">
        <f t="shared" si="235"/>
        <v>1361.2342857142858</v>
      </c>
      <c r="F2190" s="752">
        <f t="shared" si="236"/>
        <v>1361.23</v>
      </c>
      <c r="G2190" s="691">
        <f t="shared" si="237"/>
        <v>27642.857142857141</v>
      </c>
      <c r="H2190" s="659">
        <f>ROUND(IF('Заказ, cкидки и курсы валют'!$J$23*E2190/1000*D2190&lt;387,387,'Заказ, cкидки и курсы валют'!$J$23*E2190/1000*D2190)*(1-'Заказ, cкидки и курсы валют'!$I$12),2)</f>
        <v>387</v>
      </c>
      <c r="I2190" s="401"/>
      <c r="J2190" s="1338">
        <f>ROUND(IF(H2190&lt;'Заказ, cкидки и курсы валют'!$B$39,H2190*0.54*100/(100-'Заказ, cкидки и курсы валют'!$C$39),IF(H2190&lt;'Заказ, cкидки и курсы валют'!$B$40,H2190*0.54*100/(100-'Заказ, cкидки и курсы валют'!$C$40),IF(H2190&lt;'Заказ, cкидки и курсы валют'!$B$41,H2190*0.54*100/(100-'Заказ, cкидки и курсы валют'!$C$41),IF(H2190&lt;'Заказ, cкидки и курсы валют'!$B$42,H2190*0.54*100/(100-'Заказ, cкидки и курсы валют'!$C$42),IF(H2190&lt;'Заказ, cкидки и курсы валют'!$B$43,H2190*0.54*100/(100-'Заказ, cкидки и курсы валют'!$C$43),H2190))))),2)</f>
        <v>464.4</v>
      </c>
    </row>
    <row r="2191" spans="1:10" ht="14.15" customHeight="1" thickBot="1">
      <c r="A2191" s="398" t="s">
        <v>6902</v>
      </c>
      <c r="B2191" s="399" t="s">
        <v>183</v>
      </c>
      <c r="C2191" s="2250">
        <v>15.6</v>
      </c>
      <c r="D2191" s="1571">
        <v>10</v>
      </c>
      <c r="E2191" s="1545">
        <f t="shared" si="235"/>
        <v>1588.2</v>
      </c>
      <c r="F2191" s="752">
        <f t="shared" si="236"/>
        <v>1588.2</v>
      </c>
      <c r="G2191" s="691">
        <f t="shared" si="237"/>
        <v>38700</v>
      </c>
      <c r="H2191" s="659">
        <f>ROUND(IF('Заказ, cкидки и курсы валют'!$J$23*E2191/1000*D2191&lt;387,387,'Заказ, cкидки и курсы валют'!$J$23*E2191/1000*D2191)*(1-'Заказ, cкидки и курсы валют'!$I$12),2)</f>
        <v>387</v>
      </c>
      <c r="I2191" s="401"/>
      <c r="J2191" s="1338">
        <f>ROUND(IF(H2191&lt;'Заказ, cкидки и курсы валют'!$B$39,H2191*0.54*100/(100-'Заказ, cкидки и курсы валют'!$C$39),IF(H2191&lt;'Заказ, cкидки и курсы валют'!$B$40,H2191*0.54*100/(100-'Заказ, cкидки и курсы валют'!$C$40),IF(H2191&lt;'Заказ, cкидки и курсы валют'!$B$41,H2191*0.54*100/(100-'Заказ, cкидки и курсы валют'!$C$41),IF(H2191&lt;'Заказ, cкидки и курсы валют'!$B$42,H2191*0.54*100/(100-'Заказ, cкидки и курсы валют'!$C$42),IF(H2191&lt;'Заказ, cкидки и курсы валют'!$B$43,H2191*0.54*100/(100-'Заказ, cкидки и курсы валют'!$C$43),H2191))))),2)</f>
        <v>464.4</v>
      </c>
    </row>
    <row r="2192" spans="1:10" ht="14.15" customHeight="1" thickBot="1">
      <c r="A2192" s="398" t="s">
        <v>9087</v>
      </c>
      <c r="B2192" s="399" t="s">
        <v>955</v>
      </c>
      <c r="C2192" s="2250">
        <v>18.329999999999998</v>
      </c>
      <c r="D2192" s="1571">
        <v>10</v>
      </c>
      <c r="E2192" s="1545">
        <f t="shared" si="235"/>
        <v>1637.3</v>
      </c>
      <c r="F2192" s="752">
        <f t="shared" si="236"/>
        <v>1637.3</v>
      </c>
      <c r="G2192" s="691">
        <f t="shared" si="237"/>
        <v>38700</v>
      </c>
      <c r="H2192" s="659">
        <f>ROUND(IF('Заказ, cкидки и курсы валют'!$J$23*E2192/1000*D2192&lt;387,387,'Заказ, cкидки и курсы валют'!$J$23*E2192/1000*D2192)*(1-'Заказ, cкидки и курсы валют'!$I$12),2)</f>
        <v>387</v>
      </c>
      <c r="I2192" s="401"/>
      <c r="J2192" s="1338">
        <f>ROUND(IF(H2192&lt;'Заказ, cкидки и курсы валют'!$B$39,H2192*0.54*100/(100-'Заказ, cкидки и курсы валют'!$C$39),IF(H2192&lt;'Заказ, cкидки и курсы валют'!$B$40,H2192*0.54*100/(100-'Заказ, cкидки и курсы валют'!$C$40),IF(H2192&lt;'Заказ, cкидки и курсы валют'!$B$41,H2192*0.54*100/(100-'Заказ, cкидки и курсы валют'!$C$41),IF(H2192&lt;'Заказ, cкидки и курсы валют'!$B$42,H2192*0.54*100/(100-'Заказ, cкидки и курсы валют'!$C$42),IF(H2192&lt;'Заказ, cкидки и курсы валют'!$B$43,H2192*0.54*100/(100-'Заказ, cкидки и курсы валют'!$C$43),H2192))))),2)</f>
        <v>464.4</v>
      </c>
    </row>
    <row r="2193" spans="1:10" ht="14.15" customHeight="1" thickBot="1">
      <c r="A2193" s="398" t="s">
        <v>6903</v>
      </c>
      <c r="B2193" s="399" t="s">
        <v>184</v>
      </c>
      <c r="C2193" s="2250">
        <v>19.399999999999999</v>
      </c>
      <c r="D2193" s="1571">
        <v>10</v>
      </c>
      <c r="E2193" s="1545">
        <f t="shared" si="235"/>
        <v>1780.24</v>
      </c>
      <c r="F2193" s="752">
        <f t="shared" ref="F2193" si="238">ROUND(E2193*(1-$F$11),2)</f>
        <v>1780.24</v>
      </c>
      <c r="G2193" s="691">
        <f t="shared" si="237"/>
        <v>38700</v>
      </c>
      <c r="H2193" s="659">
        <f>ROUND(IF('Заказ, cкидки и курсы валют'!$J$23*E2193/1000*D2193&lt;387,387,'Заказ, cкидки и курсы валют'!$J$23*E2193/1000*D2193)*(1-'Заказ, cкидки и курсы валют'!$I$12),2)</f>
        <v>387</v>
      </c>
      <c r="I2193" s="401"/>
      <c r="J2193" s="1338">
        <f>ROUND(IF(H2193&lt;'Заказ, cкидки и курсы валют'!$B$39,H2193*0.54*100/(100-'Заказ, cкидки и курсы валют'!$C$39),IF(H2193&lt;'Заказ, cкидки и курсы валют'!$B$40,H2193*0.54*100/(100-'Заказ, cкидки и курсы валют'!$C$40),IF(H2193&lt;'Заказ, cкидки и курсы валют'!$B$41,H2193*0.54*100/(100-'Заказ, cкидки и курсы валют'!$C$41),IF(H2193&lt;'Заказ, cкидки и курсы валют'!$B$42,H2193*0.54*100/(100-'Заказ, cкидки и курсы валют'!$C$42),IF(H2193&lt;'Заказ, cкидки и курсы валют'!$B$43,H2193*0.54*100/(100-'Заказ, cкидки и курсы валют'!$C$43),H2193))))),2)</f>
        <v>464.4</v>
      </c>
    </row>
    <row r="2194" spans="1:10" ht="14.15" customHeight="1" thickBot="1">
      <c r="A2194" s="398" t="s">
        <v>9088</v>
      </c>
      <c r="B2194" s="399" t="s">
        <v>101</v>
      </c>
      <c r="C2194" s="2250">
        <v>21</v>
      </c>
      <c r="D2194" s="1571">
        <v>10</v>
      </c>
      <c r="E2194" s="1545">
        <f t="shared" si="235"/>
        <v>1891.64</v>
      </c>
      <c r="F2194" s="752">
        <f t="shared" ref="F2194" si="239">ROUND(E2194*(1-$F$11),2)</f>
        <v>1891.64</v>
      </c>
      <c r="G2194" s="691">
        <f t="shared" si="237"/>
        <v>38700</v>
      </c>
      <c r="H2194" s="659">
        <f>ROUND(IF('Заказ, cкидки и курсы валют'!$J$23*E2194/1000*D2194&lt;387,387,'Заказ, cкидки и курсы валют'!$J$23*E2194/1000*D2194)*(1-'Заказ, cкидки и курсы валют'!$I$12),2)</f>
        <v>387</v>
      </c>
      <c r="I2194" s="401"/>
      <c r="J2194" s="1338">
        <f>ROUND(IF(H2194&lt;'Заказ, cкидки и курсы валют'!$B$39,H2194*0.54*100/(100-'Заказ, cкидки и курсы валют'!$C$39),IF(H2194&lt;'Заказ, cкидки и курсы валют'!$B$40,H2194*0.54*100/(100-'Заказ, cкидки и курсы валют'!$C$40),IF(H2194&lt;'Заказ, cкидки и курсы валют'!$B$41,H2194*0.54*100/(100-'Заказ, cкидки и курсы валют'!$C$41),IF(H2194&lt;'Заказ, cкидки и курсы валют'!$B$42,H2194*0.54*100/(100-'Заказ, cкидки и курсы валют'!$C$42),IF(H2194&lt;'Заказ, cкидки и курсы валют'!$B$43,H2194*0.54*100/(100-'Заказ, cкидки и курсы валют'!$C$43),H2194))))),2)</f>
        <v>464.4</v>
      </c>
    </row>
    <row r="2195" spans="1:10" ht="14.15" customHeight="1" thickBot="1">
      <c r="A2195" s="398" t="s">
        <v>9089</v>
      </c>
      <c r="B2195" s="399" t="s">
        <v>185</v>
      </c>
      <c r="C2195" s="2250">
        <v>22.279</v>
      </c>
      <c r="D2195" s="1571">
        <v>10</v>
      </c>
      <c r="E2195" s="1545">
        <f t="shared" si="235"/>
        <v>2000.08</v>
      </c>
      <c r="F2195" s="752">
        <f t="shared" ref="F2195" si="240">ROUND(E2195*(1-$F$11),2)</f>
        <v>2000.08</v>
      </c>
      <c r="G2195" s="691">
        <f t="shared" si="237"/>
        <v>38700</v>
      </c>
      <c r="H2195" s="659">
        <f>ROUND(IF('Заказ, cкидки и курсы валют'!$J$23*E2195/1000*D2195&lt;387,387,'Заказ, cкидки и курсы валют'!$J$23*E2195/1000*D2195)*(1-'Заказ, cкидки и курсы валют'!$I$12),2)</f>
        <v>387</v>
      </c>
      <c r="I2195" s="401"/>
      <c r="J2195" s="1338">
        <f>ROUND(IF(H2195&lt;'Заказ, cкидки и курсы валют'!$B$39,H2195*0.54*100/(100-'Заказ, cкидки и курсы валют'!$C$39),IF(H2195&lt;'Заказ, cкидки и курсы валют'!$B$40,H2195*0.54*100/(100-'Заказ, cкидки и курсы валют'!$C$40),IF(H2195&lt;'Заказ, cкидки и курсы валют'!$B$41,H2195*0.54*100/(100-'Заказ, cкидки и курсы валют'!$C$41),IF(H2195&lt;'Заказ, cкидки и курсы валют'!$B$42,H2195*0.54*100/(100-'Заказ, cкидки и курсы валют'!$C$42),IF(H2195&lt;'Заказ, cкидки и курсы валют'!$B$43,H2195*0.54*100/(100-'Заказ, cкидки и курсы валют'!$C$43),H2195))))),2)</f>
        <v>464.4</v>
      </c>
    </row>
    <row r="2196" spans="1:10" ht="14.15" customHeight="1" thickBot="1">
      <c r="A2196" s="398" t="s">
        <v>9090</v>
      </c>
      <c r="B2196" s="399" t="s">
        <v>2897</v>
      </c>
      <c r="C2196" s="2250">
        <v>23.6</v>
      </c>
      <c r="D2196" s="1571">
        <v>8</v>
      </c>
      <c r="E2196" s="1545">
        <f t="shared" si="235"/>
        <v>2216.2799999999997</v>
      </c>
      <c r="F2196" s="752">
        <f t="shared" ref="F2196:F2197" si="241">ROUND(E2196*(1-$F$11),2)</f>
        <v>2216.2800000000002</v>
      </c>
      <c r="G2196" s="691">
        <f t="shared" si="237"/>
        <v>48375</v>
      </c>
      <c r="H2196" s="659">
        <f>ROUND(IF('Заказ, cкидки и курсы валют'!$J$23*E2196/1000*D2196&lt;387,387,'Заказ, cкидки и курсы валют'!$J$23*E2196/1000*D2196)*(1-'Заказ, cкидки и курсы валют'!$I$12),2)</f>
        <v>387</v>
      </c>
      <c r="I2196" s="401"/>
      <c r="J2196" s="1338">
        <f>ROUND(IF(H2196&lt;'Заказ, cкидки и курсы валют'!$B$39,H2196*0.54*100/(100-'Заказ, cкидки и курсы валют'!$C$39),IF(H2196&lt;'Заказ, cкидки и курсы валют'!$B$40,H2196*0.54*100/(100-'Заказ, cкидки и курсы валют'!$C$40),IF(H2196&lt;'Заказ, cкидки и курсы валют'!$B$41,H2196*0.54*100/(100-'Заказ, cкидки и курсы валют'!$C$41),IF(H2196&lt;'Заказ, cкидки и курсы валют'!$B$42,H2196*0.54*100/(100-'Заказ, cкидки и курсы валют'!$C$42),IF(H2196&lt;'Заказ, cкидки и курсы валют'!$B$43,H2196*0.54*100/(100-'Заказ, cкидки и курсы валют'!$C$43),H2196))))),2)</f>
        <v>464.4</v>
      </c>
    </row>
    <row r="2197" spans="1:10" ht="14.15" customHeight="1" thickBot="1">
      <c r="A2197" s="398" t="s">
        <v>10952</v>
      </c>
      <c r="B2197" s="399" t="s">
        <v>610</v>
      </c>
      <c r="C2197" s="2250">
        <v>10.994999999999999</v>
      </c>
      <c r="D2197" s="1571">
        <v>20</v>
      </c>
      <c r="E2197" s="1545">
        <f t="shared" si="235"/>
        <v>1004.62</v>
      </c>
      <c r="F2197" s="752">
        <f t="shared" si="241"/>
        <v>1004.62</v>
      </c>
      <c r="G2197" s="691">
        <f t="shared" si="237"/>
        <v>19350</v>
      </c>
      <c r="H2197" s="659">
        <f>ROUND(IF('Заказ, cкидки и курсы валют'!$J$23*E2197/1000*D2197&lt;387,387,'Заказ, cкидки и курсы валют'!$J$23*E2197/1000*D2197)*(1-'Заказ, cкидки и курсы валют'!$I$12),2)</f>
        <v>387</v>
      </c>
      <c r="I2197" s="401"/>
      <c r="J2197" s="1338">
        <f>ROUND(IF(H2197&lt;'Заказ, cкидки и курсы валют'!$B$39,H2197*0.54*100/(100-'Заказ, cкидки и курсы валют'!$C$39),IF(H2197&lt;'Заказ, cкидки и курсы валют'!$B$40,H2197*0.54*100/(100-'Заказ, cкидки и курсы валют'!$C$40),IF(H2197&lt;'Заказ, cкидки и курсы валют'!$B$41,H2197*0.54*100/(100-'Заказ, cкидки и курсы валют'!$C$41),IF(H2197&lt;'Заказ, cкидки и курсы валют'!$B$42,H2197*0.54*100/(100-'Заказ, cкидки и курсы валют'!$C$42),IF(H2197&lt;'Заказ, cкидки и курсы валют'!$B$43,H2197*0.54*100/(100-'Заказ, cкидки и курсы валют'!$C$43),H2197))))),2)</f>
        <v>464.4</v>
      </c>
    </row>
    <row r="2198" spans="1:10" ht="14.15" customHeight="1" thickBot="1">
      <c r="A2198" s="398" t="s">
        <v>6904</v>
      </c>
      <c r="B2198" s="399" t="s">
        <v>189</v>
      </c>
      <c r="C2198" s="2250">
        <v>13.6</v>
      </c>
      <c r="D2198" s="1571">
        <v>20</v>
      </c>
      <c r="E2198" s="1545">
        <f t="shared" si="235"/>
        <v>1148.9000000000001</v>
      </c>
      <c r="F2198" s="752">
        <f t="shared" ref="F2198:F2206" si="242">ROUND(E2198*(1-$F$11),2)</f>
        <v>1148.9000000000001</v>
      </c>
      <c r="G2198" s="691">
        <f t="shared" si="237"/>
        <v>19350</v>
      </c>
      <c r="H2198" s="659">
        <f>ROUND(IF('Заказ, cкидки и курсы валют'!$J$23*E2198/1000*D2198&lt;387,387,'Заказ, cкидки и курсы валют'!$J$23*E2198/1000*D2198)*(1-'Заказ, cкидки и курсы валют'!$I$12),2)</f>
        <v>387</v>
      </c>
      <c r="I2198" s="401"/>
      <c r="J2198" s="1338">
        <f>ROUND(IF(H2198&lt;'Заказ, cкидки и курсы валют'!$B$39,H2198*0.54*100/(100-'Заказ, cкидки и курсы валют'!$C$39),IF(H2198&lt;'Заказ, cкидки и курсы валют'!$B$40,H2198*0.54*100/(100-'Заказ, cкидки и курсы валют'!$C$40),IF(H2198&lt;'Заказ, cкидки и курсы валют'!$B$41,H2198*0.54*100/(100-'Заказ, cкидки и курсы валют'!$C$41),IF(H2198&lt;'Заказ, cкидки и курсы валют'!$B$42,H2198*0.54*100/(100-'Заказ, cкидки и курсы валют'!$C$42),IF(H2198&lt;'Заказ, cкидки и курсы валют'!$B$43,H2198*0.54*100/(100-'Заказ, cкидки и курсы валют'!$C$43),H2198))))),2)</f>
        <v>464.4</v>
      </c>
    </row>
    <row r="2199" spans="1:10" ht="14.15" customHeight="1" thickBot="1">
      <c r="A2199" s="398" t="s">
        <v>9091</v>
      </c>
      <c r="B2199" s="399" t="s">
        <v>190</v>
      </c>
      <c r="C2199" s="2250">
        <v>15.46</v>
      </c>
      <c r="D2199" s="1571">
        <v>20</v>
      </c>
      <c r="E2199" s="1545">
        <f t="shared" si="235"/>
        <v>1273.96</v>
      </c>
      <c r="F2199" s="752">
        <f t="shared" ref="F2199" si="243">ROUND(E2199*(1-$F$11),2)</f>
        <v>1273.96</v>
      </c>
      <c r="G2199" s="691">
        <f t="shared" si="237"/>
        <v>19350</v>
      </c>
      <c r="H2199" s="659">
        <f>ROUND(IF('Заказ, cкидки и курсы валют'!$J$23*E2199/1000*D2199&lt;387,387,'Заказ, cкидки и курсы валют'!$J$23*E2199/1000*D2199)*(1-'Заказ, cкидки и курсы валют'!$I$12),2)</f>
        <v>387</v>
      </c>
      <c r="I2199" s="401"/>
      <c r="J2199" s="1338">
        <f>ROUND(IF(H2199&lt;'Заказ, cкидки и курсы валют'!$B$39,H2199*0.54*100/(100-'Заказ, cкидки и курсы валют'!$C$39),IF(H2199&lt;'Заказ, cкидки и курсы валют'!$B$40,H2199*0.54*100/(100-'Заказ, cкидки и курсы валют'!$C$40),IF(H2199&lt;'Заказ, cкидки и курсы валют'!$B$41,H2199*0.54*100/(100-'Заказ, cкидки и курсы валют'!$C$41),IF(H2199&lt;'Заказ, cкидки и курсы валют'!$B$42,H2199*0.54*100/(100-'Заказ, cкидки и курсы валют'!$C$42),IF(H2199&lt;'Заказ, cкидки и курсы валют'!$B$43,H2199*0.54*100/(100-'Заказ, cкидки и курсы валют'!$C$43),H2199))))),2)</f>
        <v>464.4</v>
      </c>
    </row>
    <row r="2200" spans="1:10" ht="14.15" customHeight="1" thickBot="1">
      <c r="A2200" s="398" t="s">
        <v>6905</v>
      </c>
      <c r="B2200" s="399" t="s">
        <v>191</v>
      </c>
      <c r="C2200" s="2250">
        <v>17.5</v>
      </c>
      <c r="D2200" s="1571">
        <v>10</v>
      </c>
      <c r="E2200" s="1545">
        <f t="shared" si="235"/>
        <v>1728.4</v>
      </c>
      <c r="F2200" s="752">
        <f t="shared" si="242"/>
        <v>1728.4</v>
      </c>
      <c r="G2200" s="691">
        <f t="shared" si="237"/>
        <v>38700</v>
      </c>
      <c r="H2200" s="659">
        <f>ROUND(IF('Заказ, cкидки и курсы валют'!$J$23*E2200/1000*D2200&lt;387,387,'Заказ, cкидки и курсы валют'!$J$23*E2200/1000*D2200)*(1-'Заказ, cкидки и курсы валют'!$I$12),2)</f>
        <v>387</v>
      </c>
      <c r="I2200" s="401"/>
      <c r="J2200" s="1338">
        <f>ROUND(IF(H2200&lt;'Заказ, cкидки и курсы валют'!$B$39,H2200*0.54*100/(100-'Заказ, cкидки и курсы валют'!$C$39),IF(H2200&lt;'Заказ, cкидки и курсы валют'!$B$40,H2200*0.54*100/(100-'Заказ, cкидки и курсы валют'!$C$40),IF(H2200&lt;'Заказ, cкидки и курсы валют'!$B$41,H2200*0.54*100/(100-'Заказ, cкидки и курсы валют'!$C$41),IF(H2200&lt;'Заказ, cкидки и курсы валют'!$B$42,H2200*0.54*100/(100-'Заказ, cкидки и курсы валют'!$C$42),IF(H2200&lt;'Заказ, cкидки и курсы валют'!$B$43,H2200*0.54*100/(100-'Заказ, cкидки и курсы валют'!$C$43),H2200))))),2)</f>
        <v>464.4</v>
      </c>
    </row>
    <row r="2201" spans="1:10" ht="14.15" customHeight="1" thickBot="1">
      <c r="A2201" s="398" t="s">
        <v>6906</v>
      </c>
      <c r="B2201" s="399" t="s">
        <v>192</v>
      </c>
      <c r="C2201" s="2250">
        <v>21.2</v>
      </c>
      <c r="D2201" s="1571">
        <v>10</v>
      </c>
      <c r="E2201" s="1545">
        <f t="shared" si="235"/>
        <v>1869.08</v>
      </c>
      <c r="F2201" s="752">
        <f t="shared" si="242"/>
        <v>1869.08</v>
      </c>
      <c r="G2201" s="691">
        <f t="shared" si="237"/>
        <v>38700</v>
      </c>
      <c r="H2201" s="659">
        <f>ROUND(IF('Заказ, cкидки и курсы валют'!$J$23*E2201/1000*D2201&lt;387,387,'Заказ, cкидки и курсы валют'!$J$23*E2201/1000*D2201)*(1-'Заказ, cкидки и курсы валют'!$I$12),2)</f>
        <v>387</v>
      </c>
      <c r="I2201" s="401"/>
      <c r="J2201" s="1338">
        <f>ROUND(IF(H2201&lt;'Заказ, cкидки и курсы валют'!$B$39,H2201*0.54*100/(100-'Заказ, cкидки и курсы валют'!$C$39),IF(H2201&lt;'Заказ, cкидки и курсы валют'!$B$40,H2201*0.54*100/(100-'Заказ, cкидки и курсы валют'!$C$40),IF(H2201&lt;'Заказ, cкидки и курсы валют'!$B$41,H2201*0.54*100/(100-'Заказ, cкидки и курсы валют'!$C$41),IF(H2201&lt;'Заказ, cкидки и курсы валют'!$B$42,H2201*0.54*100/(100-'Заказ, cкидки и курсы валют'!$C$42),IF(H2201&lt;'Заказ, cкидки и курсы валют'!$B$43,H2201*0.54*100/(100-'Заказ, cкидки и курсы валют'!$C$43),H2201))))),2)</f>
        <v>464.4</v>
      </c>
    </row>
    <row r="2202" spans="1:10" ht="14.15" customHeight="1" thickBot="1">
      <c r="A2202" s="398" t="s">
        <v>6907</v>
      </c>
      <c r="B2202" s="399" t="s">
        <v>193</v>
      </c>
      <c r="C2202" s="2250">
        <v>23.51</v>
      </c>
      <c r="D2202" s="1586">
        <v>10</v>
      </c>
      <c r="E2202" s="1545">
        <f t="shared" si="235"/>
        <v>2003.66</v>
      </c>
      <c r="F2202" s="752">
        <f t="shared" si="242"/>
        <v>2003.66</v>
      </c>
      <c r="G2202" s="691">
        <f t="shared" si="237"/>
        <v>38700</v>
      </c>
      <c r="H2202" s="659">
        <f>ROUND(IF('Заказ, cкидки и курсы валют'!$J$23*E2202/1000*D2202&lt;387,387,'Заказ, cкидки и курсы валют'!$J$23*E2202/1000*D2202)*(1-'Заказ, cкидки и курсы валют'!$I$12),2)</f>
        <v>387</v>
      </c>
      <c r="I2202" s="401"/>
      <c r="J2202" s="1338">
        <f>ROUND(IF(H2202&lt;'Заказ, cкидки и курсы валют'!$B$39,H2202*0.54*100/(100-'Заказ, cкидки и курсы валют'!$C$39),IF(H2202&lt;'Заказ, cкидки и курсы валют'!$B$40,H2202*0.54*100/(100-'Заказ, cкидки и курсы валют'!$C$40),IF(H2202&lt;'Заказ, cкидки и курсы валют'!$B$41,H2202*0.54*100/(100-'Заказ, cкидки и курсы валют'!$C$41),IF(H2202&lt;'Заказ, cкидки и курсы валют'!$B$42,H2202*0.54*100/(100-'Заказ, cкидки и курсы валют'!$C$42),IF(H2202&lt;'Заказ, cкидки и курсы валют'!$B$43,H2202*0.54*100/(100-'Заказ, cкидки и курсы валют'!$C$43),H2202))))),2)</f>
        <v>464.4</v>
      </c>
    </row>
    <row r="2203" spans="1:10" ht="14.15" customHeight="1" thickBot="1">
      <c r="A2203" s="398" t="s">
        <v>6908</v>
      </c>
      <c r="B2203" s="399" t="s">
        <v>2901</v>
      </c>
      <c r="C2203" s="2250">
        <v>26.71</v>
      </c>
      <c r="D2203" s="1571">
        <v>5</v>
      </c>
      <c r="E2203" s="1545">
        <f t="shared" si="235"/>
        <v>2897.08</v>
      </c>
      <c r="F2203" s="752">
        <f t="shared" si="242"/>
        <v>2897.08</v>
      </c>
      <c r="G2203" s="691">
        <f t="shared" si="237"/>
        <v>77400</v>
      </c>
      <c r="H2203" s="659">
        <f>ROUND(IF('Заказ, cкидки и курсы валют'!$J$23*E2203/1000*D2203&lt;387,387,'Заказ, cкидки и курсы валют'!$J$23*E2203/1000*D2203)*(1-'Заказ, cкидки и курсы валют'!$I$12),2)</f>
        <v>387</v>
      </c>
      <c r="I2203" s="401"/>
      <c r="J2203" s="1338">
        <f>ROUND(IF(H2203&lt;'Заказ, cкидки и курсы валют'!$B$39,H2203*0.54*100/(100-'Заказ, cкидки и курсы валют'!$C$39),IF(H2203&lt;'Заказ, cкидки и курсы валют'!$B$40,H2203*0.54*100/(100-'Заказ, cкидки и курсы валют'!$C$40),IF(H2203&lt;'Заказ, cкидки и курсы валют'!$B$41,H2203*0.54*100/(100-'Заказ, cкидки и курсы валют'!$C$41),IF(H2203&lt;'Заказ, cкидки и курсы валют'!$B$42,H2203*0.54*100/(100-'Заказ, cкидки и курсы валют'!$C$42),IF(H2203&lt;'Заказ, cкидки и курсы валют'!$B$43,H2203*0.54*100/(100-'Заказ, cкидки и курсы валют'!$C$43),H2203))))),2)</f>
        <v>464.4</v>
      </c>
    </row>
    <row r="2204" spans="1:10" ht="14.15" customHeight="1" thickBot="1">
      <c r="A2204" s="398" t="s">
        <v>6909</v>
      </c>
      <c r="B2204" s="399" t="s">
        <v>194</v>
      </c>
      <c r="C2204" s="2250">
        <v>29.1</v>
      </c>
      <c r="D2204" s="1586">
        <v>5</v>
      </c>
      <c r="E2204" s="1545">
        <f t="shared" si="235"/>
        <v>3020.98</v>
      </c>
      <c r="F2204" s="752">
        <f t="shared" si="242"/>
        <v>3020.98</v>
      </c>
      <c r="G2204" s="691">
        <f t="shared" si="237"/>
        <v>77400</v>
      </c>
      <c r="H2204" s="659">
        <f>ROUND(IF('Заказ, cкидки и курсы валют'!$J$23*E2204/1000*D2204&lt;387,387,'Заказ, cкидки и курсы валют'!$J$23*E2204/1000*D2204)*(1-'Заказ, cкидки и курсы валют'!$I$12),2)</f>
        <v>387</v>
      </c>
      <c r="I2204" s="401"/>
      <c r="J2204" s="1338">
        <f>ROUND(IF(H2204&lt;'Заказ, cкидки и курсы валют'!$B$39,H2204*0.54*100/(100-'Заказ, cкидки и курсы валют'!$C$39),IF(H2204&lt;'Заказ, cкидки и курсы валют'!$B$40,H2204*0.54*100/(100-'Заказ, cкидки и курсы валют'!$C$40),IF(H2204&lt;'Заказ, cкидки и курсы валют'!$B$41,H2204*0.54*100/(100-'Заказ, cкидки и курсы валют'!$C$41),IF(H2204&lt;'Заказ, cкидки и курсы валют'!$B$42,H2204*0.54*100/(100-'Заказ, cкидки и курсы валют'!$C$42),IF(H2204&lt;'Заказ, cкидки и курсы валют'!$B$43,H2204*0.54*100/(100-'Заказ, cкидки и курсы валют'!$C$43),H2204))))),2)</f>
        <v>464.4</v>
      </c>
    </row>
    <row r="2205" spans="1:10" ht="14.15" customHeight="1" thickBot="1">
      <c r="A2205" s="398" t="s">
        <v>9092</v>
      </c>
      <c r="B2205" s="399" t="s">
        <v>956</v>
      </c>
      <c r="C2205" s="2250">
        <v>33</v>
      </c>
      <c r="D2205" s="1586">
        <v>5</v>
      </c>
      <c r="E2205" s="1545">
        <f t="shared" si="235"/>
        <v>3167.48</v>
      </c>
      <c r="F2205" s="752">
        <f t="shared" ref="F2205" si="244">ROUND(E2205*(1-$F$11),2)</f>
        <v>3167.48</v>
      </c>
      <c r="G2205" s="691">
        <f t="shared" si="237"/>
        <v>77400</v>
      </c>
      <c r="H2205" s="659">
        <f>ROUND(IF('Заказ, cкидки и курсы валют'!$J$23*E2205/1000*D2205&lt;387,387,'Заказ, cкидки и курсы валют'!$J$23*E2205/1000*D2205)*(1-'Заказ, cкидки и курсы валют'!$I$12),2)</f>
        <v>387</v>
      </c>
      <c r="I2205" s="401"/>
      <c r="J2205" s="1338">
        <f>ROUND(IF(H2205&lt;'Заказ, cкидки и курсы валют'!$B$39,H2205*0.54*100/(100-'Заказ, cкидки и курсы валют'!$C$39),IF(H2205&lt;'Заказ, cкидки и курсы валют'!$B$40,H2205*0.54*100/(100-'Заказ, cкидки и курсы валют'!$C$40),IF(H2205&lt;'Заказ, cкидки и курсы валют'!$B$41,H2205*0.54*100/(100-'Заказ, cкидки и курсы валют'!$C$41),IF(H2205&lt;'Заказ, cкидки и курсы валют'!$B$42,H2205*0.54*100/(100-'Заказ, cкидки и курсы валют'!$C$42),IF(H2205&lt;'Заказ, cкидки и курсы валют'!$B$43,H2205*0.54*100/(100-'Заказ, cкидки и курсы валют'!$C$43),H2205))))),2)</f>
        <v>464.4</v>
      </c>
    </row>
    <row r="2206" spans="1:10" ht="14.15" customHeight="1" thickBot="1">
      <c r="A2206" s="398" t="s">
        <v>6910</v>
      </c>
      <c r="B2206" s="399" t="s">
        <v>195</v>
      </c>
      <c r="C2206" s="2250">
        <v>33.51</v>
      </c>
      <c r="D2206" s="1586">
        <v>5</v>
      </c>
      <c r="E2206" s="1545">
        <f t="shared" si="235"/>
        <v>3276.46</v>
      </c>
      <c r="F2206" s="752">
        <f t="shared" si="242"/>
        <v>3276.46</v>
      </c>
      <c r="G2206" s="691">
        <f t="shared" si="237"/>
        <v>77400</v>
      </c>
      <c r="H2206" s="659">
        <f>ROUND(IF('Заказ, cкидки и курсы валют'!$J$23*E2206/1000*D2206&lt;387,387,'Заказ, cкидки и курсы валют'!$J$23*E2206/1000*D2206)*(1-'Заказ, cкидки и курсы валют'!$I$12),2)</f>
        <v>387</v>
      </c>
      <c r="I2206" s="401"/>
      <c r="J2206" s="1338">
        <f>ROUND(IF(H2206&lt;'Заказ, cкидки и курсы валют'!$B$39,H2206*0.54*100/(100-'Заказ, cкидки и курсы валют'!$C$39),IF(H2206&lt;'Заказ, cкидки и курсы валют'!$B$40,H2206*0.54*100/(100-'Заказ, cкидки и курсы валют'!$C$40),IF(H2206&lt;'Заказ, cкидки и курсы валют'!$B$41,H2206*0.54*100/(100-'Заказ, cкидки и курсы валют'!$C$41),IF(H2206&lt;'Заказ, cкидки и курсы валют'!$B$42,H2206*0.54*100/(100-'Заказ, cкидки и курсы валют'!$C$42),IF(H2206&lt;'Заказ, cкидки и курсы валют'!$B$43,H2206*0.54*100/(100-'Заказ, cкидки и курсы валют'!$C$43),H2206))))),2)</f>
        <v>464.4</v>
      </c>
    </row>
    <row r="2207" spans="1:10" ht="14.15" customHeight="1" thickBot="1">
      <c r="A2207" s="398" t="s">
        <v>6911</v>
      </c>
      <c r="B2207" s="399" t="s">
        <v>196</v>
      </c>
      <c r="C2207" s="2250">
        <v>38.71</v>
      </c>
      <c r="D2207" s="1586">
        <v>5</v>
      </c>
      <c r="E2207" s="1545">
        <f t="shared" si="235"/>
        <v>3512.08</v>
      </c>
      <c r="F2207" s="752">
        <f t="shared" ref="F2207" si="245">ROUND(E2207*(1-$F$11),2)</f>
        <v>3512.08</v>
      </c>
      <c r="G2207" s="691">
        <f t="shared" si="237"/>
        <v>77400</v>
      </c>
      <c r="H2207" s="659">
        <f>ROUND(IF('Заказ, cкидки и курсы валют'!$J$23*E2207/1000*D2207&lt;387,387,'Заказ, cкидки и курсы валют'!$J$23*E2207/1000*D2207)*(1-'Заказ, cкидки и курсы валют'!$I$12),2)</f>
        <v>387</v>
      </c>
      <c r="I2207" s="401"/>
      <c r="J2207" s="1338">
        <f>ROUND(IF(H2207&lt;'Заказ, cкидки и курсы валют'!$B$39,H2207*0.54*100/(100-'Заказ, cкидки и курсы валют'!$C$39),IF(H2207&lt;'Заказ, cкидки и курсы валют'!$B$40,H2207*0.54*100/(100-'Заказ, cкидки и курсы валют'!$C$40),IF(H2207&lt;'Заказ, cкидки и курсы валют'!$B$41,H2207*0.54*100/(100-'Заказ, cкидки и курсы валют'!$C$41),IF(H2207&lt;'Заказ, cкидки и курсы валют'!$B$42,H2207*0.54*100/(100-'Заказ, cкидки и курсы валют'!$C$42),IF(H2207&lt;'Заказ, cкидки и курсы валют'!$B$43,H2207*0.54*100/(100-'Заказ, cкидки и курсы валют'!$C$43),H2207))))),2)</f>
        <v>464.4</v>
      </c>
    </row>
    <row r="2208" spans="1:10" ht="14.15" customHeight="1" thickBot="1">
      <c r="A2208" s="398" t="s">
        <v>9093</v>
      </c>
      <c r="B2208" s="399" t="s">
        <v>1477</v>
      </c>
      <c r="C2208" s="2250">
        <v>42.4</v>
      </c>
      <c r="D2208" s="1586">
        <v>5</v>
      </c>
      <c r="E2208" s="1545">
        <f t="shared" si="235"/>
        <v>3592.74</v>
      </c>
      <c r="F2208" s="752">
        <f t="shared" ref="F2208" si="246">ROUND(E2208*(1-$F$11),2)</f>
        <v>3592.74</v>
      </c>
      <c r="G2208" s="691">
        <f t="shared" si="237"/>
        <v>77400</v>
      </c>
      <c r="H2208" s="659">
        <f>ROUND(IF('Заказ, cкидки и курсы валют'!$J$23*E2208/1000*D2208&lt;387,387,'Заказ, cкидки и курсы валют'!$J$23*E2208/1000*D2208)*(1-'Заказ, cкидки и курсы валют'!$I$12),2)</f>
        <v>387</v>
      </c>
      <c r="I2208" s="401"/>
      <c r="J2208" s="1338">
        <f>ROUND(IF(H2208&lt;'Заказ, cкидки и курсы валют'!$B$39,H2208*0.54*100/(100-'Заказ, cкидки и курсы валют'!$C$39),IF(H2208&lt;'Заказ, cкидки и курсы валют'!$B$40,H2208*0.54*100/(100-'Заказ, cкидки и курсы валют'!$C$40),IF(H2208&lt;'Заказ, cкидки и курсы валют'!$B$41,H2208*0.54*100/(100-'Заказ, cкидки и курсы валют'!$C$41),IF(H2208&lt;'Заказ, cкидки и курсы валют'!$B$42,H2208*0.54*100/(100-'Заказ, cкидки и курсы валют'!$C$42),IF(H2208&lt;'Заказ, cкидки и курсы валют'!$B$43,H2208*0.54*100/(100-'Заказ, cкидки и курсы валют'!$C$43),H2208))))),2)</f>
        <v>464.4</v>
      </c>
    </row>
    <row r="2209" spans="1:10" ht="14.15" customHeight="1" thickBot="1">
      <c r="A2209" s="398" t="s">
        <v>9094</v>
      </c>
      <c r="B2209" s="399" t="s">
        <v>197</v>
      </c>
      <c r="C2209" s="2250">
        <v>44.61</v>
      </c>
      <c r="D2209" s="1586">
        <v>5</v>
      </c>
      <c r="E2209" s="1545">
        <f t="shared" si="235"/>
        <v>3970.3</v>
      </c>
      <c r="F2209" s="752">
        <f t="shared" ref="F2209" si="247">ROUND(E2209*(1-$F$11),2)</f>
        <v>3970.3</v>
      </c>
      <c r="G2209" s="691">
        <f t="shared" si="237"/>
        <v>77400</v>
      </c>
      <c r="H2209" s="659">
        <f>ROUND(IF('Заказ, cкидки и курсы валют'!$J$23*E2209/1000*D2209&lt;387,387,'Заказ, cкидки и курсы валют'!$J$23*E2209/1000*D2209)*(1-'Заказ, cкидки и курсы валют'!$I$12),2)</f>
        <v>387</v>
      </c>
      <c r="I2209" s="401"/>
      <c r="J2209" s="1338">
        <f>ROUND(IF(H2209&lt;'Заказ, cкидки и курсы валют'!$B$39,H2209*0.54*100/(100-'Заказ, cкидки и курсы валют'!$C$39),IF(H2209&lt;'Заказ, cкидки и курсы валют'!$B$40,H2209*0.54*100/(100-'Заказ, cкидки и курсы валют'!$C$40),IF(H2209&lt;'Заказ, cкидки и курсы валют'!$B$41,H2209*0.54*100/(100-'Заказ, cкидки и курсы валют'!$C$41),IF(H2209&lt;'Заказ, cкидки и курсы валют'!$B$42,H2209*0.54*100/(100-'Заказ, cкидки и курсы валют'!$C$42),IF(H2209&lt;'Заказ, cкидки и курсы валют'!$B$43,H2209*0.54*100/(100-'Заказ, cкидки и курсы валют'!$C$43),H2209))))),2)</f>
        <v>464.4</v>
      </c>
    </row>
    <row r="2210" spans="1:10" ht="14.15" customHeight="1" thickBot="1">
      <c r="A2210" s="398" t="s">
        <v>9095</v>
      </c>
      <c r="B2210" s="399" t="s">
        <v>4041</v>
      </c>
      <c r="C2210" s="2250">
        <v>47.67</v>
      </c>
      <c r="D2210" s="1586">
        <v>5</v>
      </c>
      <c r="E2210" s="1545">
        <f t="shared" si="235"/>
        <v>4079.52</v>
      </c>
      <c r="F2210" s="752">
        <f t="shared" ref="F2210" si="248">ROUND(E2210*(1-$F$11),2)</f>
        <v>4079.52</v>
      </c>
      <c r="G2210" s="691">
        <f t="shared" si="237"/>
        <v>77400</v>
      </c>
      <c r="H2210" s="659">
        <f>ROUND(IF('Заказ, cкидки и курсы валют'!$J$23*E2210/1000*D2210&lt;387,387,'Заказ, cкидки и курсы валют'!$J$23*E2210/1000*D2210)*(1-'Заказ, cкидки и курсы валют'!$I$12),2)</f>
        <v>387</v>
      </c>
      <c r="I2210" s="401"/>
      <c r="J2210" s="1338">
        <f>ROUND(IF(H2210&lt;'Заказ, cкидки и курсы валют'!$B$39,H2210*0.54*100/(100-'Заказ, cкидки и курсы валют'!$C$39),IF(H2210&lt;'Заказ, cкидки и курсы валют'!$B$40,H2210*0.54*100/(100-'Заказ, cкидки и курсы валют'!$C$40),IF(H2210&lt;'Заказ, cкидки и курсы валют'!$B$41,H2210*0.54*100/(100-'Заказ, cкидки и курсы валют'!$C$41),IF(H2210&lt;'Заказ, cкидки и курсы валют'!$B$42,H2210*0.54*100/(100-'Заказ, cкидки и курсы валют'!$C$42),IF(H2210&lt;'Заказ, cкидки и курсы валют'!$B$43,H2210*0.54*100/(100-'Заказ, cкидки и курсы валют'!$C$43),H2210))))),2)</f>
        <v>464.4</v>
      </c>
    </row>
    <row r="2211" spans="1:10" ht="14.15" customHeight="1" thickBot="1">
      <c r="A2211" s="398" t="s">
        <v>9096</v>
      </c>
      <c r="B2211" s="399" t="s">
        <v>198</v>
      </c>
      <c r="C2211" s="2250">
        <v>51.77</v>
      </c>
      <c r="D2211" s="1586">
        <v>5</v>
      </c>
      <c r="E2211" s="1545">
        <f t="shared" si="235"/>
        <v>4170.08</v>
      </c>
      <c r="F2211" s="752">
        <f t="shared" ref="F2211" si="249">ROUND(E2211*(1-$F$11),2)</f>
        <v>4170.08</v>
      </c>
      <c r="G2211" s="691">
        <f t="shared" si="237"/>
        <v>77400</v>
      </c>
      <c r="H2211" s="659">
        <f>ROUND(IF('Заказ, cкидки и курсы валют'!$J$23*E2211/1000*D2211&lt;387,387,'Заказ, cкидки и курсы валют'!$J$23*E2211/1000*D2211)*(1-'Заказ, cкидки и курсы валют'!$I$12),2)</f>
        <v>387</v>
      </c>
      <c r="I2211" s="401"/>
      <c r="J2211" s="1338">
        <f>ROUND(IF(H2211&lt;'Заказ, cкидки и курсы валют'!$B$39,H2211*0.54*100/(100-'Заказ, cкидки и курсы валют'!$C$39),IF(H2211&lt;'Заказ, cкидки и курсы валют'!$B$40,H2211*0.54*100/(100-'Заказ, cкидки и курсы валют'!$C$40),IF(H2211&lt;'Заказ, cкидки и курсы валют'!$B$41,H2211*0.54*100/(100-'Заказ, cкидки и курсы валют'!$C$41),IF(H2211&lt;'Заказ, cкидки и курсы валют'!$B$42,H2211*0.54*100/(100-'Заказ, cкидки и курсы валют'!$C$42),IF(H2211&lt;'Заказ, cкидки и курсы валют'!$B$43,H2211*0.54*100/(100-'Заказ, cкидки и курсы валют'!$C$43),H2211))))),2)</f>
        <v>464.4</v>
      </c>
    </row>
    <row r="2212" spans="1:10" ht="14.15" customHeight="1" thickBot="1">
      <c r="A2212" s="398" t="s">
        <v>9097</v>
      </c>
      <c r="B2212" s="399" t="s">
        <v>199</v>
      </c>
      <c r="C2212" s="2250">
        <v>58.33</v>
      </c>
      <c r="D2212" s="1586">
        <v>5</v>
      </c>
      <c r="E2212" s="1545">
        <f t="shared" si="235"/>
        <v>4466.26</v>
      </c>
      <c r="F2212" s="752">
        <f t="shared" ref="F2212:F2231" si="250">ROUND(E2212*(1-$F$11),2)</f>
        <v>4466.26</v>
      </c>
      <c r="G2212" s="691">
        <f t="shared" si="237"/>
        <v>77400</v>
      </c>
      <c r="H2212" s="659">
        <f>ROUND(IF('Заказ, cкидки и курсы валют'!$J$23*E2212/1000*D2212&lt;387,387,'Заказ, cкидки и курсы валют'!$J$23*E2212/1000*D2212)*(1-'Заказ, cкидки и курсы валют'!$I$12),2)</f>
        <v>387</v>
      </c>
      <c r="I2212" s="401"/>
      <c r="J2212" s="1338">
        <f>ROUND(IF(H2212&lt;'Заказ, cкидки и курсы валют'!$B$39,H2212*0.54*100/(100-'Заказ, cкидки и курсы валют'!$C$39),IF(H2212&lt;'Заказ, cкидки и курсы валют'!$B$40,H2212*0.54*100/(100-'Заказ, cкидки и курсы валют'!$C$40),IF(H2212&lt;'Заказ, cкидки и курсы валют'!$B$41,H2212*0.54*100/(100-'Заказ, cкидки и курсы валют'!$C$41),IF(H2212&lt;'Заказ, cкидки и курсы валют'!$B$42,H2212*0.54*100/(100-'Заказ, cкидки и курсы валют'!$C$42),IF(H2212&lt;'Заказ, cкидки и курсы валют'!$B$43,H2212*0.54*100/(100-'Заказ, cкидки и курсы валют'!$C$43),H2212))))),2)</f>
        <v>464.4</v>
      </c>
    </row>
    <row r="2213" spans="1:10" ht="14.15" customHeight="1" thickBot="1">
      <c r="A2213" s="398" t="s">
        <v>9098</v>
      </c>
      <c r="B2213" s="399" t="s">
        <v>2904</v>
      </c>
      <c r="C2213" s="2250">
        <v>25.07</v>
      </c>
      <c r="D2213" s="1586">
        <v>10</v>
      </c>
      <c r="E2213" s="1545">
        <f t="shared" si="235"/>
        <v>2076.88</v>
      </c>
      <c r="F2213" s="752">
        <f t="shared" si="250"/>
        <v>2076.88</v>
      </c>
      <c r="G2213" s="691">
        <f t="shared" si="237"/>
        <v>38700</v>
      </c>
      <c r="H2213" s="659">
        <f>ROUND(IF('Заказ, cкидки и курсы валют'!$J$23*E2213/1000*D2213&lt;387,387,'Заказ, cкидки и курсы валют'!$J$23*E2213/1000*D2213)*(1-'Заказ, cкидки и курсы валют'!$I$12),2)</f>
        <v>387</v>
      </c>
      <c r="I2213" s="401"/>
      <c r="J2213" s="1338">
        <f>ROUND(IF(H2213&lt;'Заказ, cкидки и курсы валют'!$B$39,H2213*0.54*100/(100-'Заказ, cкидки и курсы валют'!$C$39),IF(H2213&lt;'Заказ, cкидки и курсы валют'!$B$40,H2213*0.54*100/(100-'Заказ, cкидки и курсы валют'!$C$40),IF(H2213&lt;'Заказ, cкидки и курсы валют'!$B$41,H2213*0.54*100/(100-'Заказ, cкидки и курсы валют'!$C$41),IF(H2213&lt;'Заказ, cкидки и курсы валют'!$B$42,H2213*0.54*100/(100-'Заказ, cкидки и курсы валют'!$C$42),IF(H2213&lt;'Заказ, cкидки и курсы валют'!$B$43,H2213*0.54*100/(100-'Заказ, cкидки и курсы валют'!$C$43),H2213))))),2)</f>
        <v>464.4</v>
      </c>
    </row>
    <row r="2214" spans="1:10" ht="14.15" customHeight="1" thickBot="1">
      <c r="A2214" s="398" t="s">
        <v>9099</v>
      </c>
      <c r="B2214" s="1017" t="s">
        <v>200</v>
      </c>
      <c r="C2214" s="2250">
        <v>28.73</v>
      </c>
      <c r="D2214" s="1586">
        <v>10</v>
      </c>
      <c r="E2214" s="1545">
        <f t="shared" ref="E2214:E2245" si="251">(E2104*2)+(1000/D2214*7.5)</f>
        <v>2229.6</v>
      </c>
      <c r="F2214" s="752">
        <f t="shared" si="250"/>
        <v>2229.6</v>
      </c>
      <c r="G2214" s="691">
        <f t="shared" si="237"/>
        <v>38700</v>
      </c>
      <c r="H2214" s="659">
        <f>ROUND(IF('Заказ, cкидки и курсы валют'!$J$23*E2214/1000*D2214&lt;387,387,'Заказ, cкидки и курсы валют'!$J$23*E2214/1000*D2214)*(1-'Заказ, cкидки и курсы валют'!$I$12),2)</f>
        <v>387</v>
      </c>
      <c r="I2214" s="401"/>
      <c r="J2214" s="1338">
        <f>ROUND(IF(H2214&lt;'Заказ, cкидки и курсы валют'!$B$39,H2214*0.54*100/(100-'Заказ, cкидки и курсы валют'!$C$39),IF(H2214&lt;'Заказ, cкидки и курсы валют'!$B$40,H2214*0.54*100/(100-'Заказ, cкидки и курсы валют'!$C$40),IF(H2214&lt;'Заказ, cкидки и курсы валют'!$B$41,H2214*0.54*100/(100-'Заказ, cкидки и курсы валют'!$C$41),IF(H2214&lt;'Заказ, cкидки и курсы валют'!$B$42,H2214*0.54*100/(100-'Заказ, cкидки и курсы валют'!$C$42),IF(H2214&lt;'Заказ, cкидки и курсы валют'!$B$43,H2214*0.54*100/(100-'Заказ, cкидки и курсы валют'!$C$43),H2214))))),2)</f>
        <v>464.4</v>
      </c>
    </row>
    <row r="2215" spans="1:10" ht="14.15" customHeight="1" thickBot="1">
      <c r="A2215" s="398" t="s">
        <v>9100</v>
      </c>
      <c r="B2215" s="1017" t="s">
        <v>201</v>
      </c>
      <c r="C2215" s="2250">
        <v>31.71</v>
      </c>
      <c r="D2215" s="1586">
        <v>5</v>
      </c>
      <c r="E2215" s="1545">
        <f t="shared" si="251"/>
        <v>3220.04</v>
      </c>
      <c r="F2215" s="752">
        <f t="shared" si="250"/>
        <v>3220.04</v>
      </c>
      <c r="G2215" s="691">
        <f t="shared" si="237"/>
        <v>77400</v>
      </c>
      <c r="H2215" s="659">
        <f>ROUND(IF('Заказ, cкидки и курсы валют'!$J$23*E2215/1000*D2215&lt;387,387,'Заказ, cкидки и курсы валют'!$J$23*E2215/1000*D2215)*(1-'Заказ, cкидки и курсы валют'!$I$12),2)</f>
        <v>387</v>
      </c>
      <c r="I2215" s="401"/>
      <c r="J2215" s="1338">
        <f>ROUND(IF(H2215&lt;'Заказ, cкидки и курсы валют'!$B$39,H2215*0.54*100/(100-'Заказ, cкидки и курсы валют'!$C$39),IF(H2215&lt;'Заказ, cкидки и курсы валют'!$B$40,H2215*0.54*100/(100-'Заказ, cкидки и курсы валют'!$C$40),IF(H2215&lt;'Заказ, cкидки и курсы валют'!$B$41,H2215*0.54*100/(100-'Заказ, cкидки и курсы валют'!$C$41),IF(H2215&lt;'Заказ, cкидки и курсы валют'!$B$42,H2215*0.54*100/(100-'Заказ, cкидки и курсы валют'!$C$42),IF(H2215&lt;'Заказ, cкидки и курсы валют'!$B$43,H2215*0.54*100/(100-'Заказ, cкидки и курсы валют'!$C$43),H2215))))),2)</f>
        <v>464.4</v>
      </c>
    </row>
    <row r="2216" spans="1:10" ht="14.15" customHeight="1" thickBot="1">
      <c r="A2216" s="398" t="s">
        <v>9101</v>
      </c>
      <c r="B2216" s="1017" t="s">
        <v>607</v>
      </c>
      <c r="C2216" s="2250">
        <v>35.46</v>
      </c>
      <c r="D2216" s="1586">
        <v>5</v>
      </c>
      <c r="E2216" s="1545">
        <f t="shared" si="251"/>
        <v>3419</v>
      </c>
      <c r="F2216" s="752">
        <f t="shared" si="250"/>
        <v>3419</v>
      </c>
      <c r="G2216" s="691">
        <f t="shared" si="237"/>
        <v>77400</v>
      </c>
      <c r="H2216" s="659">
        <f>ROUND(IF('Заказ, cкидки и курсы валют'!$J$23*E2216/1000*D2216&lt;387,387,'Заказ, cкидки и курсы валют'!$J$23*E2216/1000*D2216)*(1-'Заказ, cкидки и курсы валют'!$I$12),2)</f>
        <v>387</v>
      </c>
      <c r="I2216" s="401"/>
      <c r="J2216" s="1338">
        <f>ROUND(IF(H2216&lt;'Заказ, cкидки и курсы валют'!$B$39,H2216*0.54*100/(100-'Заказ, cкидки и курсы валют'!$C$39),IF(H2216&lt;'Заказ, cкидки и курсы валют'!$B$40,H2216*0.54*100/(100-'Заказ, cкидки и курсы валют'!$C$40),IF(H2216&lt;'Заказ, cкидки и курсы валют'!$B$41,H2216*0.54*100/(100-'Заказ, cкидки и курсы валют'!$C$41),IF(H2216&lt;'Заказ, cкидки и курсы валют'!$B$42,H2216*0.54*100/(100-'Заказ, cкидки и курсы валют'!$C$42),IF(H2216&lt;'Заказ, cкидки и курсы валют'!$B$43,H2216*0.54*100/(100-'Заказ, cкидки и курсы валют'!$C$43),H2216))))),2)</f>
        <v>464.4</v>
      </c>
    </row>
    <row r="2217" spans="1:10" ht="14.15" customHeight="1" thickBot="1">
      <c r="A2217" s="398" t="s">
        <v>9102</v>
      </c>
      <c r="B2217" s="1017" t="s">
        <v>202</v>
      </c>
      <c r="C2217" s="2250">
        <v>40.98</v>
      </c>
      <c r="D2217" s="1586">
        <v>5</v>
      </c>
      <c r="E2217" s="1545">
        <f t="shared" si="251"/>
        <v>3739.16</v>
      </c>
      <c r="F2217" s="752">
        <f t="shared" si="250"/>
        <v>3739.16</v>
      </c>
      <c r="G2217" s="691">
        <f t="shared" si="237"/>
        <v>77400</v>
      </c>
      <c r="H2217" s="659">
        <f>ROUND(IF('Заказ, cкидки и курсы валют'!$J$23*E2217/1000*D2217&lt;387,387,'Заказ, cкидки и курсы валют'!$J$23*E2217/1000*D2217)*(1-'Заказ, cкидки и курсы валют'!$I$12),2)</f>
        <v>387</v>
      </c>
      <c r="I2217" s="401"/>
      <c r="J2217" s="1338">
        <f>ROUND(IF(H2217&lt;'Заказ, cкидки и курсы валют'!$B$39,H2217*0.54*100/(100-'Заказ, cкидки и курсы валют'!$C$39),IF(H2217&lt;'Заказ, cкидки и курсы валют'!$B$40,H2217*0.54*100/(100-'Заказ, cкидки и курсы валют'!$C$40),IF(H2217&lt;'Заказ, cкидки и курсы валют'!$B$41,H2217*0.54*100/(100-'Заказ, cкидки и курсы валют'!$C$41),IF(H2217&lt;'Заказ, cкидки и курсы валют'!$B$42,H2217*0.54*100/(100-'Заказ, cкидки и курсы валют'!$C$42),IF(H2217&lt;'Заказ, cкидки и курсы валют'!$B$43,H2217*0.54*100/(100-'Заказ, cкидки и курсы валют'!$C$43),H2217))))),2)</f>
        <v>464.4</v>
      </c>
    </row>
    <row r="2218" spans="1:10" ht="14.15" customHeight="1" thickBot="1">
      <c r="A2218" s="398" t="s">
        <v>9103</v>
      </c>
      <c r="B2218" s="1017" t="s">
        <v>606</v>
      </c>
      <c r="C2218" s="2250">
        <v>45.97</v>
      </c>
      <c r="D2218" s="1586">
        <v>5</v>
      </c>
      <c r="E2218" s="1545">
        <f t="shared" si="251"/>
        <v>3877.64</v>
      </c>
      <c r="F2218" s="752">
        <f t="shared" si="250"/>
        <v>3877.64</v>
      </c>
      <c r="G2218" s="691">
        <f t="shared" si="237"/>
        <v>77400</v>
      </c>
      <c r="H2218" s="659">
        <f>ROUND(IF('Заказ, cкидки и курсы валют'!$J$23*E2218/1000*D2218&lt;387,387,'Заказ, cкидки и курсы валют'!$J$23*E2218/1000*D2218)*(1-'Заказ, cкидки и курсы валют'!$I$12),2)</f>
        <v>387</v>
      </c>
      <c r="I2218" s="401"/>
      <c r="J2218" s="1338">
        <f>ROUND(IF(H2218&lt;'Заказ, cкидки и курсы валют'!$B$39,H2218*0.54*100/(100-'Заказ, cкидки и курсы валют'!$C$39),IF(H2218&lt;'Заказ, cкидки и курсы валют'!$B$40,H2218*0.54*100/(100-'Заказ, cкидки и курсы валют'!$C$40),IF(H2218&lt;'Заказ, cкидки и курсы валют'!$B$41,H2218*0.54*100/(100-'Заказ, cкидки и курсы валют'!$C$41),IF(H2218&lt;'Заказ, cкидки и курсы валют'!$B$42,H2218*0.54*100/(100-'Заказ, cкидки и курсы валют'!$C$42),IF(H2218&lt;'Заказ, cкидки и курсы валют'!$B$43,H2218*0.54*100/(100-'Заказ, cкидки и курсы валют'!$C$43),H2218))))),2)</f>
        <v>464.4</v>
      </c>
    </row>
    <row r="2219" spans="1:10" ht="14.15" customHeight="1" thickBot="1">
      <c r="A2219" s="398" t="s">
        <v>9104</v>
      </c>
      <c r="B2219" s="1017" t="s">
        <v>203</v>
      </c>
      <c r="C2219" s="2250">
        <v>49.58</v>
      </c>
      <c r="D2219" s="1586">
        <v>5</v>
      </c>
      <c r="E2219" s="1545">
        <f t="shared" si="251"/>
        <v>4071.28</v>
      </c>
      <c r="F2219" s="752">
        <f t="shared" si="250"/>
        <v>4071.28</v>
      </c>
      <c r="G2219" s="691">
        <f t="shared" si="237"/>
        <v>77400</v>
      </c>
      <c r="H2219" s="659">
        <f>ROUND(IF('Заказ, cкидки и курсы валют'!$J$23*E2219/1000*D2219&lt;387,387,'Заказ, cкидки и курсы валют'!$J$23*E2219/1000*D2219)*(1-'Заказ, cкидки и курсы валют'!$I$12),2)</f>
        <v>387</v>
      </c>
      <c r="I2219" s="401"/>
      <c r="J2219" s="1338">
        <f>ROUND(IF(H2219&lt;'Заказ, cкидки и курсы валют'!$B$39,H2219*0.54*100/(100-'Заказ, cкидки и курсы валют'!$C$39),IF(H2219&lt;'Заказ, cкидки и курсы валют'!$B$40,H2219*0.54*100/(100-'Заказ, cкидки и курсы валют'!$C$40),IF(H2219&lt;'Заказ, cкидки и курсы валют'!$B$41,H2219*0.54*100/(100-'Заказ, cкидки и курсы валют'!$C$41),IF(H2219&lt;'Заказ, cкидки и курсы валют'!$B$42,H2219*0.54*100/(100-'Заказ, cкидки и курсы валют'!$C$42),IF(H2219&lt;'Заказ, cкидки и курсы валют'!$B$43,H2219*0.54*100/(100-'Заказ, cкидки и курсы валют'!$C$43),H2219))))),2)</f>
        <v>464.4</v>
      </c>
    </row>
    <row r="2220" spans="1:10" ht="14.15" customHeight="1" thickBot="1">
      <c r="A2220" s="398" t="s">
        <v>9105</v>
      </c>
      <c r="B2220" s="1017" t="s">
        <v>2919</v>
      </c>
      <c r="C2220" s="2250">
        <v>55.625</v>
      </c>
      <c r="D2220" s="1586">
        <v>5</v>
      </c>
      <c r="E2220" s="1545">
        <f t="shared" si="251"/>
        <v>4321.8600000000006</v>
      </c>
      <c r="F2220" s="752">
        <f t="shared" si="250"/>
        <v>4321.8599999999997</v>
      </c>
      <c r="G2220" s="691">
        <f t="shared" si="237"/>
        <v>77400</v>
      </c>
      <c r="H2220" s="659">
        <f>ROUND(IF('Заказ, cкидки и курсы валют'!$J$23*E2220/1000*D2220&lt;387,387,'Заказ, cкидки и курсы валют'!$J$23*E2220/1000*D2220)*(1-'Заказ, cкидки и курсы валют'!$I$12),2)</f>
        <v>387</v>
      </c>
      <c r="I2220" s="401"/>
      <c r="J2220" s="1338">
        <f>ROUND(IF(H2220&lt;'Заказ, cкидки и курсы валют'!$B$39,H2220*0.54*100/(100-'Заказ, cкидки и курсы валют'!$C$39),IF(H2220&lt;'Заказ, cкидки и курсы валют'!$B$40,H2220*0.54*100/(100-'Заказ, cкидки и курсы валют'!$C$40),IF(H2220&lt;'Заказ, cкидки и курсы валют'!$B$41,H2220*0.54*100/(100-'Заказ, cкидки и курсы валют'!$C$41),IF(H2220&lt;'Заказ, cкидки и курсы валют'!$B$42,H2220*0.54*100/(100-'Заказ, cкидки и курсы валют'!$C$42),IF(H2220&lt;'Заказ, cкидки и курсы валют'!$B$43,H2220*0.54*100/(100-'Заказ, cкидки и курсы валют'!$C$43),H2220))))),2)</f>
        <v>464.4</v>
      </c>
    </row>
    <row r="2221" spans="1:10" ht="14.15" customHeight="1" thickBot="1">
      <c r="A2221" s="398" t="s">
        <v>9106</v>
      </c>
      <c r="B2221" s="1017" t="s">
        <v>204</v>
      </c>
      <c r="C2221" s="2250">
        <v>59</v>
      </c>
      <c r="D2221" s="1586">
        <v>5</v>
      </c>
      <c r="E2221" s="1545">
        <f t="shared" si="251"/>
        <v>4475.3999999999996</v>
      </c>
      <c r="F2221" s="752">
        <f t="shared" si="250"/>
        <v>4475.3999999999996</v>
      </c>
      <c r="G2221" s="691">
        <f t="shared" si="237"/>
        <v>77400</v>
      </c>
      <c r="H2221" s="659">
        <f>ROUND(IF('Заказ, cкидки и курсы валют'!$J$23*E2221/1000*D2221&lt;387,387,'Заказ, cкидки и курсы валют'!$J$23*E2221/1000*D2221)*(1-'Заказ, cкидки и курсы валют'!$I$12),2)</f>
        <v>387</v>
      </c>
      <c r="I2221" s="401"/>
      <c r="J2221" s="1338">
        <f>ROUND(IF(H2221&lt;'Заказ, cкидки и курсы валют'!$B$39,H2221*0.54*100/(100-'Заказ, cкидки и курсы валют'!$C$39),IF(H2221&lt;'Заказ, cкидки и курсы валют'!$B$40,H2221*0.54*100/(100-'Заказ, cкидки и курсы валют'!$C$40),IF(H2221&lt;'Заказ, cкидки и курсы валют'!$B$41,H2221*0.54*100/(100-'Заказ, cкидки и курсы валют'!$C$41),IF(H2221&lt;'Заказ, cкидки и курсы валют'!$B$42,H2221*0.54*100/(100-'Заказ, cкидки и курсы валют'!$C$42),IF(H2221&lt;'Заказ, cкидки и курсы валют'!$B$43,H2221*0.54*100/(100-'Заказ, cкидки и курсы валют'!$C$43),H2221))))),2)</f>
        <v>464.4</v>
      </c>
    </row>
    <row r="2222" spans="1:10" ht="14.15" customHeight="1" thickBot="1">
      <c r="A2222" s="804" t="s">
        <v>9107</v>
      </c>
      <c r="B2222" s="1017" t="s">
        <v>205</v>
      </c>
      <c r="C2222" s="2250">
        <v>69.5</v>
      </c>
      <c r="D2222" s="1586">
        <v>5</v>
      </c>
      <c r="E2222" s="1545">
        <f t="shared" si="251"/>
        <v>4881.84</v>
      </c>
      <c r="F2222" s="752">
        <f t="shared" si="250"/>
        <v>4881.84</v>
      </c>
      <c r="G2222" s="691">
        <f t="shared" si="237"/>
        <v>77400</v>
      </c>
      <c r="H2222" s="659">
        <f>ROUND(IF('Заказ, cкидки и курсы валют'!$J$23*E2222/1000*D2222&lt;387,387,'Заказ, cкидки и курсы валют'!$J$23*E2222/1000*D2222)*(1-'Заказ, cкидки и курсы валют'!$I$12),2)</f>
        <v>387</v>
      </c>
      <c r="I2222" s="401"/>
      <c r="J2222" s="1338">
        <f>ROUND(IF(H2222&lt;'Заказ, cкидки и курсы валют'!$B$39,H2222*0.54*100/(100-'Заказ, cкидки и курсы валют'!$C$39),IF(H2222&lt;'Заказ, cкидки и курсы валют'!$B$40,H2222*0.54*100/(100-'Заказ, cкидки и курсы валют'!$C$40),IF(H2222&lt;'Заказ, cкидки и курсы валют'!$B$41,H2222*0.54*100/(100-'Заказ, cкидки и курсы валют'!$C$41),IF(H2222&lt;'Заказ, cкидки и курсы валют'!$B$42,H2222*0.54*100/(100-'Заказ, cкидки и курсы валют'!$C$42),IF(H2222&lt;'Заказ, cкидки и курсы валют'!$B$43,H2222*0.54*100/(100-'Заказ, cкидки и курсы валют'!$C$43),H2222))))),2)</f>
        <v>464.4</v>
      </c>
    </row>
    <row r="2223" spans="1:10" ht="14.15" customHeight="1" thickBot="1">
      <c r="A2223" s="804" t="s">
        <v>9108</v>
      </c>
      <c r="B2223" s="1017" t="s">
        <v>1331</v>
      </c>
      <c r="C2223" s="2250">
        <v>72.2</v>
      </c>
      <c r="D2223" s="1586">
        <v>5</v>
      </c>
      <c r="E2223" s="1545">
        <f t="shared" si="251"/>
        <v>5065.38</v>
      </c>
      <c r="F2223" s="752">
        <f t="shared" si="250"/>
        <v>5065.38</v>
      </c>
      <c r="G2223" s="691">
        <f t="shared" si="237"/>
        <v>77400</v>
      </c>
      <c r="H2223" s="659">
        <f>ROUND(IF('Заказ, cкидки и курсы валют'!$J$23*E2223/1000*D2223&lt;387,387,'Заказ, cкидки и курсы валют'!$J$23*E2223/1000*D2223)*(1-'Заказ, cкидки и курсы валют'!$I$12),2)</f>
        <v>387</v>
      </c>
      <c r="I2223" s="401"/>
      <c r="J2223" s="1338">
        <f>ROUND(IF(H2223&lt;'Заказ, cкидки и курсы валют'!$B$39,H2223*0.54*100/(100-'Заказ, cкидки и курсы валют'!$C$39),IF(H2223&lt;'Заказ, cкидки и курсы валют'!$B$40,H2223*0.54*100/(100-'Заказ, cкидки и курсы валют'!$C$40),IF(H2223&lt;'Заказ, cкидки и курсы валют'!$B$41,H2223*0.54*100/(100-'Заказ, cкидки и курсы валют'!$C$41),IF(H2223&lt;'Заказ, cкидки и курсы валют'!$B$42,H2223*0.54*100/(100-'Заказ, cкидки и курсы валют'!$C$42),IF(H2223&lt;'Заказ, cкидки и курсы валют'!$B$43,H2223*0.54*100/(100-'Заказ, cкидки и курсы валют'!$C$43),H2223))))),2)</f>
        <v>464.4</v>
      </c>
    </row>
    <row r="2224" spans="1:10" ht="14.15" customHeight="1" thickBot="1">
      <c r="A2224" s="804" t="s">
        <v>9109</v>
      </c>
      <c r="B2224" s="1017" t="s">
        <v>206</v>
      </c>
      <c r="C2224" s="2250">
        <v>75.41</v>
      </c>
      <c r="D2224" s="1586">
        <v>5</v>
      </c>
      <c r="E2224" s="1545">
        <f t="shared" si="251"/>
        <v>5262.9400000000005</v>
      </c>
      <c r="F2224" s="752">
        <f t="shared" si="250"/>
        <v>5262.94</v>
      </c>
      <c r="G2224" s="691">
        <f t="shared" si="237"/>
        <v>77400</v>
      </c>
      <c r="H2224" s="659">
        <f>ROUND(IF('Заказ, cкидки и курсы валют'!$J$23*E2224/1000*D2224&lt;387,387,'Заказ, cкидки и курсы валют'!$J$23*E2224/1000*D2224)*(1-'Заказ, cкидки и курсы валют'!$I$12),2)</f>
        <v>387</v>
      </c>
      <c r="I2224" s="401"/>
      <c r="J2224" s="1338">
        <f>ROUND(IF(H2224&lt;'Заказ, cкидки и курсы валют'!$B$39,H2224*0.54*100/(100-'Заказ, cкидки и курсы валют'!$C$39),IF(H2224&lt;'Заказ, cкидки и курсы валют'!$B$40,H2224*0.54*100/(100-'Заказ, cкидки и курсы валют'!$C$40),IF(H2224&lt;'Заказ, cкидки и курсы валют'!$B$41,H2224*0.54*100/(100-'Заказ, cкидки и курсы валют'!$C$41),IF(H2224&lt;'Заказ, cкидки и курсы валют'!$B$42,H2224*0.54*100/(100-'Заказ, cкидки и курсы валют'!$C$42),IF(H2224&lt;'Заказ, cкидки и курсы валют'!$B$43,H2224*0.54*100/(100-'Заказ, cкидки и курсы валют'!$C$43),H2224))))),2)</f>
        <v>464.4</v>
      </c>
    </row>
    <row r="2225" spans="1:10" ht="14.15" customHeight="1" thickBot="1">
      <c r="A2225" s="804" t="s">
        <v>9110</v>
      </c>
      <c r="B2225" s="1017" t="s">
        <v>207</v>
      </c>
      <c r="C2225" s="2250">
        <v>87.6</v>
      </c>
      <c r="D2225" s="1586">
        <v>5</v>
      </c>
      <c r="E2225" s="1545">
        <f t="shared" si="251"/>
        <v>5765.1</v>
      </c>
      <c r="F2225" s="752">
        <f t="shared" si="250"/>
        <v>5765.1</v>
      </c>
      <c r="G2225" s="691">
        <f t="shared" si="237"/>
        <v>77400</v>
      </c>
      <c r="H2225" s="659">
        <f>ROUND(IF('Заказ, cкидки и курсы валют'!$J$23*E2225/1000*D2225&lt;387,387,'Заказ, cкидки и курсы валют'!$J$23*E2225/1000*D2225)*(1-'Заказ, cкидки и курсы валют'!$I$12),2)</f>
        <v>387</v>
      </c>
      <c r="I2225" s="401"/>
      <c r="J2225" s="1338">
        <f>ROUND(IF(H2225&lt;'Заказ, cкидки и курсы валют'!$B$39,H2225*0.54*100/(100-'Заказ, cкидки и курсы валют'!$C$39),IF(H2225&lt;'Заказ, cкидки и курсы валют'!$B$40,H2225*0.54*100/(100-'Заказ, cкидки и курсы валют'!$C$40),IF(H2225&lt;'Заказ, cкидки и курсы валют'!$B$41,H2225*0.54*100/(100-'Заказ, cкидки и курсы валют'!$C$41),IF(H2225&lt;'Заказ, cкидки и курсы валют'!$B$42,H2225*0.54*100/(100-'Заказ, cкидки и курсы валют'!$C$42),IF(H2225&lt;'Заказ, cкидки и курсы валют'!$B$43,H2225*0.54*100/(100-'Заказ, cкидки и курсы валют'!$C$43),H2225))))),2)</f>
        <v>464.4</v>
      </c>
    </row>
    <row r="2226" spans="1:10" ht="14.15" customHeight="1" thickBot="1">
      <c r="A2226" s="804" t="s">
        <v>9111</v>
      </c>
      <c r="B2226" s="1017" t="s">
        <v>208</v>
      </c>
      <c r="C2226" s="2250">
        <v>90.41</v>
      </c>
      <c r="D2226" s="1586">
        <v>1</v>
      </c>
      <c r="E2226" s="1545">
        <f t="shared" si="251"/>
        <v>12554.86</v>
      </c>
      <c r="F2226" s="752">
        <f t="shared" si="250"/>
        <v>12554.86</v>
      </c>
      <c r="G2226" s="691">
        <f t="shared" si="237"/>
        <v>387000</v>
      </c>
      <c r="H2226" s="659">
        <f>ROUND(IF('Заказ, cкидки и курсы валют'!$J$23*E2226/1000*D2226&lt;387,387,'Заказ, cкидки и курсы валют'!$J$23*E2226/1000*D2226)*(1-'Заказ, cкидки и курсы валют'!$I$12),2)</f>
        <v>387</v>
      </c>
      <c r="I2226" s="401"/>
      <c r="J2226" s="1338">
        <f>ROUND(IF(H2226&lt;'Заказ, cкидки и курсы валют'!$B$39,H2226*0.54*100/(100-'Заказ, cкидки и курсы валют'!$C$39),IF(H2226&lt;'Заказ, cкидки и курсы валют'!$B$40,H2226*0.54*100/(100-'Заказ, cкидки и курсы валют'!$C$40),IF(H2226&lt;'Заказ, cкидки и курсы валют'!$B$41,H2226*0.54*100/(100-'Заказ, cкидки и курсы валют'!$C$41),IF(H2226&lt;'Заказ, cкидки и курсы валют'!$B$42,H2226*0.54*100/(100-'Заказ, cкидки и курсы валют'!$C$42),IF(H2226&lt;'Заказ, cкидки и курсы валют'!$B$43,H2226*0.54*100/(100-'Заказ, cкидки и курсы валют'!$C$43),H2226))))),2)</f>
        <v>464.4</v>
      </c>
    </row>
    <row r="2227" spans="1:10" ht="14.15" customHeight="1" thickBot="1">
      <c r="A2227" s="804" t="s">
        <v>9112</v>
      </c>
      <c r="B2227" s="1017" t="s">
        <v>209</v>
      </c>
      <c r="C2227" s="2250">
        <v>106</v>
      </c>
      <c r="D2227" s="1586">
        <v>1</v>
      </c>
      <c r="E2227" s="1545">
        <f t="shared" si="251"/>
        <v>12727.439999999999</v>
      </c>
      <c r="F2227" s="752">
        <f t="shared" si="250"/>
        <v>12727.44</v>
      </c>
      <c r="G2227" s="691">
        <f t="shared" si="237"/>
        <v>387000</v>
      </c>
      <c r="H2227" s="659">
        <f>ROUND(IF('Заказ, cкидки и курсы валют'!$J$23*E2227/1000*D2227&lt;387,387,'Заказ, cкидки и курсы валют'!$J$23*E2227/1000*D2227)*(1-'Заказ, cкидки и курсы валют'!$I$12),2)</f>
        <v>387</v>
      </c>
      <c r="I2227" s="401"/>
      <c r="J2227" s="1338">
        <f>ROUND(IF(H2227&lt;'Заказ, cкидки и курсы валют'!$B$39,H2227*0.54*100/(100-'Заказ, cкидки и курсы валют'!$C$39),IF(H2227&lt;'Заказ, cкидки и курсы валют'!$B$40,H2227*0.54*100/(100-'Заказ, cкидки и курсы валют'!$C$40),IF(H2227&lt;'Заказ, cкидки и курсы валют'!$B$41,H2227*0.54*100/(100-'Заказ, cкидки и курсы валют'!$C$41),IF(H2227&lt;'Заказ, cкидки и курсы валют'!$B$42,H2227*0.54*100/(100-'Заказ, cкидки и курсы валют'!$C$42),IF(H2227&lt;'Заказ, cкидки и курсы валют'!$B$43,H2227*0.54*100/(100-'Заказ, cкидки и курсы валют'!$C$43),H2227))))),2)</f>
        <v>464.4</v>
      </c>
    </row>
    <row r="2228" spans="1:10" ht="14.15" customHeight="1" thickBot="1">
      <c r="A2228" s="804" t="s">
        <v>9113</v>
      </c>
      <c r="B2228" s="1017" t="s">
        <v>210</v>
      </c>
      <c r="C2228" s="2250">
        <v>110.79</v>
      </c>
      <c r="D2228" s="1586">
        <v>1</v>
      </c>
      <c r="E2228" s="1545">
        <f t="shared" si="251"/>
        <v>13111.9</v>
      </c>
      <c r="F2228" s="752">
        <f t="shared" si="250"/>
        <v>13111.9</v>
      </c>
      <c r="G2228" s="691">
        <f t="shared" si="237"/>
        <v>387000</v>
      </c>
      <c r="H2228" s="659">
        <f>ROUND(IF('Заказ, cкидки и курсы валют'!$J$23*E2228/1000*D2228&lt;387,387,'Заказ, cкидки и курсы валют'!$J$23*E2228/1000*D2228)*(1-'Заказ, cкидки и курсы валют'!$I$12),2)</f>
        <v>387</v>
      </c>
      <c r="I2228" s="401"/>
      <c r="J2228" s="1338">
        <f>ROUND(IF(H2228&lt;'Заказ, cкидки и курсы валют'!$B$39,H2228*0.54*100/(100-'Заказ, cкидки и курсы валют'!$C$39),IF(H2228&lt;'Заказ, cкидки и курсы валют'!$B$40,H2228*0.54*100/(100-'Заказ, cкидки и курсы валют'!$C$40),IF(H2228&lt;'Заказ, cкидки и курсы валют'!$B$41,H2228*0.54*100/(100-'Заказ, cкидки и курсы валют'!$C$41),IF(H2228&lt;'Заказ, cкидки и курсы валют'!$B$42,H2228*0.54*100/(100-'Заказ, cкидки и курсы валют'!$C$42),IF(H2228&lt;'Заказ, cкидки и курсы валют'!$B$43,H2228*0.54*100/(100-'Заказ, cкидки и курсы валют'!$C$43),H2228))))),2)</f>
        <v>464.4</v>
      </c>
    </row>
    <row r="2229" spans="1:10" ht="14.15" customHeight="1" thickBot="1">
      <c r="A2229" s="804" t="s">
        <v>9114</v>
      </c>
      <c r="B2229" s="1017" t="s">
        <v>211</v>
      </c>
      <c r="C2229" s="2250">
        <v>124</v>
      </c>
      <c r="D2229" s="1586">
        <v>1</v>
      </c>
      <c r="E2229" s="1545">
        <f t="shared" si="251"/>
        <v>13720.779999999999</v>
      </c>
      <c r="F2229" s="752">
        <f t="shared" si="250"/>
        <v>13720.78</v>
      </c>
      <c r="G2229" s="691">
        <f t="shared" si="237"/>
        <v>387000</v>
      </c>
      <c r="H2229" s="659">
        <f>ROUND(IF('Заказ, cкидки и курсы валют'!$J$23*E2229/1000*D2229&lt;387,387,'Заказ, cкидки и курсы валют'!$J$23*E2229/1000*D2229)*(1-'Заказ, cкидки и курсы валют'!$I$12),2)</f>
        <v>387</v>
      </c>
      <c r="I2229" s="401"/>
      <c r="J2229" s="1338">
        <f>ROUND(IF(H2229&lt;'Заказ, cкидки и курсы валют'!$B$39,H2229*0.54*100/(100-'Заказ, cкидки и курсы валют'!$C$39),IF(H2229&lt;'Заказ, cкидки и курсы валют'!$B$40,H2229*0.54*100/(100-'Заказ, cкидки и курсы валют'!$C$40),IF(H2229&lt;'Заказ, cкидки и курсы валют'!$B$41,H2229*0.54*100/(100-'Заказ, cкидки и курсы валют'!$C$41),IF(H2229&lt;'Заказ, cкидки и курсы валют'!$B$42,H2229*0.54*100/(100-'Заказ, cкидки и курсы валют'!$C$42),IF(H2229&lt;'Заказ, cкидки и курсы валют'!$B$43,H2229*0.54*100/(100-'Заказ, cкидки и курсы валют'!$C$43),H2229))))),2)</f>
        <v>464.4</v>
      </c>
    </row>
    <row r="2230" spans="1:10" ht="14.15" customHeight="1" thickBot="1">
      <c r="A2230" s="804" t="s">
        <v>9115</v>
      </c>
      <c r="B2230" s="1017" t="s">
        <v>4039</v>
      </c>
      <c r="C2230" s="2250">
        <v>127.36</v>
      </c>
      <c r="D2230" s="1586">
        <v>1</v>
      </c>
      <c r="E2230" s="1545">
        <f t="shared" si="251"/>
        <v>14152.119999999999</v>
      </c>
      <c r="F2230" s="752">
        <f t="shared" si="250"/>
        <v>14152.12</v>
      </c>
      <c r="G2230" s="691">
        <f t="shared" si="237"/>
        <v>387000</v>
      </c>
      <c r="H2230" s="659">
        <f>ROUND(IF('Заказ, cкидки и курсы валют'!$J$23*E2230/1000*D2230&lt;387,387,'Заказ, cкидки и курсы валют'!$J$23*E2230/1000*D2230)*(1-'Заказ, cкидки и курсы валют'!$I$12),2)</f>
        <v>387</v>
      </c>
      <c r="I2230" s="401"/>
      <c r="J2230" s="1338">
        <f>ROUND(IF(H2230&lt;'Заказ, cкидки и курсы валют'!$B$39,H2230*0.54*100/(100-'Заказ, cкидки и курсы валют'!$C$39),IF(H2230&lt;'Заказ, cкидки и курсы валют'!$B$40,H2230*0.54*100/(100-'Заказ, cкидки и курсы валют'!$C$40),IF(H2230&lt;'Заказ, cкидки и курсы валют'!$B$41,H2230*0.54*100/(100-'Заказ, cкидки и курсы валют'!$C$41),IF(H2230&lt;'Заказ, cкидки и курсы валют'!$B$42,H2230*0.54*100/(100-'Заказ, cкидки и курсы валют'!$C$42),IF(H2230&lt;'Заказ, cкидки и курсы валют'!$B$43,H2230*0.54*100/(100-'Заказ, cкидки и курсы валют'!$C$43),H2230))))),2)</f>
        <v>464.4</v>
      </c>
    </row>
    <row r="2231" spans="1:10" ht="14.15" customHeight="1" thickBot="1">
      <c r="A2231" s="804" t="s">
        <v>9116</v>
      </c>
      <c r="B2231" s="1017" t="s">
        <v>608</v>
      </c>
      <c r="C2231" s="2250">
        <v>137.80000000000001</v>
      </c>
      <c r="D2231" s="1586">
        <v>1</v>
      </c>
      <c r="E2231" s="1545">
        <f t="shared" si="251"/>
        <v>15799.24</v>
      </c>
      <c r="F2231" s="752">
        <f t="shared" si="250"/>
        <v>15799.24</v>
      </c>
      <c r="G2231" s="691">
        <f t="shared" si="237"/>
        <v>387000</v>
      </c>
      <c r="H2231" s="659">
        <f>ROUND(IF('Заказ, cкидки и курсы валют'!$J$23*E2231/1000*D2231&lt;387,387,'Заказ, cкидки и курсы валют'!$J$23*E2231/1000*D2231)*(1-'Заказ, cкидки и курсы валют'!$I$12),2)</f>
        <v>387</v>
      </c>
      <c r="I2231" s="401"/>
      <c r="J2231" s="1338">
        <f>ROUND(IF(H2231&lt;'Заказ, cкидки и курсы валют'!$B$39,H2231*0.54*100/(100-'Заказ, cкидки и курсы валют'!$C$39),IF(H2231&lt;'Заказ, cкидки и курсы валют'!$B$40,H2231*0.54*100/(100-'Заказ, cкидки и курсы валют'!$C$40),IF(H2231&lt;'Заказ, cкидки и курсы валют'!$B$41,H2231*0.54*100/(100-'Заказ, cкидки и курсы валют'!$C$41),IF(H2231&lt;'Заказ, cкидки и курсы валют'!$B$42,H2231*0.54*100/(100-'Заказ, cкидки и курсы валют'!$C$42),IF(H2231&lt;'Заказ, cкидки и курсы валют'!$B$43,H2231*0.54*100/(100-'Заказ, cкидки и курсы валют'!$C$43),H2231))))),2)</f>
        <v>464.4</v>
      </c>
    </row>
    <row r="2232" spans="1:10" ht="14.15" customHeight="1" thickBot="1">
      <c r="A2232" s="804" t="s">
        <v>9988</v>
      </c>
      <c r="B2232" s="399" t="s">
        <v>611</v>
      </c>
      <c r="C2232" s="2250">
        <v>55.7</v>
      </c>
      <c r="D2232" s="1586">
        <v>1</v>
      </c>
      <c r="E2232" s="1545">
        <f t="shared" si="251"/>
        <v>10513.3</v>
      </c>
      <c r="F2232" s="752">
        <f t="shared" ref="F2232:F2248" si="252">ROUND(E2232*(1-$F$11),2)</f>
        <v>10513.3</v>
      </c>
      <c r="G2232" s="691">
        <f t="shared" si="237"/>
        <v>387000</v>
      </c>
      <c r="H2232" s="659">
        <f>ROUND(IF('Заказ, cкидки и курсы валют'!$J$23*E2232/1000*D2232&lt;387,387,'Заказ, cкидки и курсы валют'!$J$23*E2232/1000*D2232)*(1-'Заказ, cкидки и курсы валют'!$I$12),2)</f>
        <v>387</v>
      </c>
      <c r="I2232" s="401"/>
      <c r="J2232" s="1338">
        <f>ROUND(IF(H2232&lt;'Заказ, cкидки и курсы валют'!$B$39,H2232*0.54*100/(100-'Заказ, cкидки и курсы валют'!$C$39),IF(H2232&lt;'Заказ, cкидки и курсы валют'!$B$40,H2232*0.54*100/(100-'Заказ, cкидки и курсы валют'!$C$40),IF(H2232&lt;'Заказ, cкидки и курсы валют'!$B$41,H2232*0.54*100/(100-'Заказ, cкидки и курсы валют'!$C$41),IF(H2232&lt;'Заказ, cкидки и курсы валют'!$B$42,H2232*0.54*100/(100-'Заказ, cкидки и курсы валют'!$C$42),IF(H2232&lt;'Заказ, cкидки и курсы валют'!$B$43,H2232*0.54*100/(100-'Заказ, cкидки и курсы валют'!$C$43),H2232))))),2)</f>
        <v>464.4</v>
      </c>
    </row>
    <row r="2233" spans="1:10" ht="14.15" customHeight="1" thickBot="1">
      <c r="A2233" s="804" t="s">
        <v>9117</v>
      </c>
      <c r="B2233" s="1017" t="s">
        <v>2908</v>
      </c>
      <c r="C2233" s="2250">
        <v>62</v>
      </c>
      <c r="D2233" s="1586">
        <v>1</v>
      </c>
      <c r="E2233" s="1545">
        <f t="shared" si="251"/>
        <v>10581.7</v>
      </c>
      <c r="F2233" s="752">
        <f t="shared" si="252"/>
        <v>10581.7</v>
      </c>
      <c r="G2233" s="691">
        <f t="shared" si="237"/>
        <v>387000</v>
      </c>
      <c r="H2233" s="659">
        <f>ROUND(IF('Заказ, cкидки и курсы валют'!$J$23*E2233/1000*D2233&lt;387,387,'Заказ, cкидки и курсы валют'!$J$23*E2233/1000*D2233)*(1-'Заказ, cкидки и курсы валют'!$I$12),2)</f>
        <v>387</v>
      </c>
      <c r="I2233" s="401"/>
      <c r="J2233" s="1338">
        <f>ROUND(IF(H2233&lt;'Заказ, cкидки и курсы валют'!$B$39,H2233*0.54*100/(100-'Заказ, cкидки и курсы валют'!$C$39),IF(H2233&lt;'Заказ, cкидки и курсы валют'!$B$40,H2233*0.54*100/(100-'Заказ, cкидки и курсы валют'!$C$40),IF(H2233&lt;'Заказ, cкидки и курсы валют'!$B$41,H2233*0.54*100/(100-'Заказ, cкидки и курсы валют'!$C$41),IF(H2233&lt;'Заказ, cкидки и курсы валют'!$B$42,H2233*0.54*100/(100-'Заказ, cкидки и курсы валют'!$C$42),IF(H2233&lt;'Заказ, cкидки и курсы валют'!$B$43,H2233*0.54*100/(100-'Заказ, cкидки и курсы валют'!$C$43),H2233))))),2)</f>
        <v>464.4</v>
      </c>
    </row>
    <row r="2234" spans="1:10" ht="14.15" customHeight="1" thickBot="1">
      <c r="A2234" s="804" t="s">
        <v>9989</v>
      </c>
      <c r="B2234" s="399" t="s">
        <v>1295</v>
      </c>
      <c r="C2234" s="2250">
        <v>76.599999999999994</v>
      </c>
      <c r="D2234" s="1586">
        <v>1</v>
      </c>
      <c r="E2234" s="1545">
        <f t="shared" si="251"/>
        <v>11169.22</v>
      </c>
      <c r="F2234" s="752">
        <f t="shared" si="252"/>
        <v>11169.22</v>
      </c>
      <c r="G2234" s="691">
        <f t="shared" si="237"/>
        <v>387000</v>
      </c>
      <c r="H2234" s="659">
        <f>ROUND(IF('Заказ, cкидки и курсы валют'!$J$23*E2234/1000*D2234&lt;387,387,'Заказ, cкидки и курсы валют'!$J$23*E2234/1000*D2234)*(1-'Заказ, cкидки и курсы валют'!$I$12),2)</f>
        <v>387</v>
      </c>
      <c r="I2234" s="401"/>
      <c r="J2234" s="1338">
        <f>ROUND(IF(H2234&lt;'Заказ, cкидки и курсы валют'!$B$39,H2234*0.54*100/(100-'Заказ, cкидки и курсы валют'!$C$39),IF(H2234&lt;'Заказ, cкидки и курсы валют'!$B$40,H2234*0.54*100/(100-'Заказ, cкидки и курсы валют'!$C$40),IF(H2234&lt;'Заказ, cкидки и курсы валют'!$B$41,H2234*0.54*100/(100-'Заказ, cкидки и курсы валют'!$C$41),IF(H2234&lt;'Заказ, cкидки и курсы валют'!$B$42,H2234*0.54*100/(100-'Заказ, cкидки и курсы валют'!$C$42),IF(H2234&lt;'Заказ, cкидки и курсы валют'!$B$43,H2234*0.54*100/(100-'Заказ, cкидки и курсы валют'!$C$43),H2234))))),2)</f>
        <v>464.4</v>
      </c>
    </row>
    <row r="2235" spans="1:10" ht="14.15" customHeight="1" thickBot="1">
      <c r="A2235" s="804" t="s">
        <v>9118</v>
      </c>
      <c r="B2235" s="1017" t="s">
        <v>1296</v>
      </c>
      <c r="C2235" s="2250">
        <v>85</v>
      </c>
      <c r="D2235" s="1586">
        <v>1</v>
      </c>
      <c r="E2235" s="1545">
        <f t="shared" si="251"/>
        <v>12009.8</v>
      </c>
      <c r="F2235" s="752">
        <f t="shared" si="252"/>
        <v>12009.8</v>
      </c>
      <c r="G2235" s="691">
        <f t="shared" si="237"/>
        <v>387000</v>
      </c>
      <c r="H2235" s="659">
        <f>ROUND(IF('Заказ, cкидки и курсы валют'!$J$23*E2235/1000*D2235&lt;387,387,'Заказ, cкидки и курсы валют'!$J$23*E2235/1000*D2235)*(1-'Заказ, cкидки и курсы валют'!$I$12),2)</f>
        <v>387</v>
      </c>
      <c r="I2235" s="401"/>
      <c r="J2235" s="1338">
        <f>ROUND(IF(H2235&lt;'Заказ, cкидки и курсы валют'!$B$39,H2235*0.54*100/(100-'Заказ, cкидки и курсы валют'!$C$39),IF(H2235&lt;'Заказ, cкидки и курсы валют'!$B$40,H2235*0.54*100/(100-'Заказ, cкидки и курсы валют'!$C$40),IF(H2235&lt;'Заказ, cкидки и курсы валют'!$B$41,H2235*0.54*100/(100-'Заказ, cкидки и курсы валют'!$C$41),IF(H2235&lt;'Заказ, cкидки и курсы валют'!$B$42,H2235*0.54*100/(100-'Заказ, cкидки и курсы валют'!$C$42),IF(H2235&lt;'Заказ, cкидки и курсы валют'!$B$43,H2235*0.54*100/(100-'Заказ, cкидки и курсы валют'!$C$43),H2235))))),2)</f>
        <v>464.4</v>
      </c>
    </row>
    <row r="2236" spans="1:10" ht="14.15" customHeight="1" thickBot="1">
      <c r="A2236" s="804" t="s">
        <v>9119</v>
      </c>
      <c r="B2236" s="1017" t="s">
        <v>212</v>
      </c>
      <c r="C2236" s="2250">
        <v>105.14</v>
      </c>
      <c r="D2236" s="1586">
        <v>1</v>
      </c>
      <c r="E2236" s="1545">
        <f t="shared" si="251"/>
        <v>12704.939999999999</v>
      </c>
      <c r="F2236" s="752">
        <f t="shared" si="252"/>
        <v>12704.94</v>
      </c>
      <c r="G2236" s="691">
        <f t="shared" si="237"/>
        <v>387000</v>
      </c>
      <c r="H2236" s="659">
        <f>ROUND(IF('Заказ, cкидки и курсы валют'!$J$23*E2236/1000*D2236&lt;387,387,'Заказ, cкидки и курсы валют'!$J$23*E2236/1000*D2236)*(1-'Заказ, cкидки и курсы валют'!$I$12),2)</f>
        <v>387</v>
      </c>
      <c r="I2236" s="401"/>
      <c r="J2236" s="1338">
        <f>ROUND(IF(H2236&lt;'Заказ, cкидки и курсы валют'!$B$39,H2236*0.54*100/(100-'Заказ, cкидки и курсы валют'!$C$39),IF(H2236&lt;'Заказ, cкидки и курсы валют'!$B$40,H2236*0.54*100/(100-'Заказ, cкидки и курсы валют'!$C$40),IF(H2236&lt;'Заказ, cкидки и курсы валют'!$B$41,H2236*0.54*100/(100-'Заказ, cкидки и курсы валют'!$C$41),IF(H2236&lt;'Заказ, cкидки и курсы валют'!$B$42,H2236*0.54*100/(100-'Заказ, cкидки и курсы валют'!$C$42),IF(H2236&lt;'Заказ, cкидки и курсы валют'!$B$43,H2236*0.54*100/(100-'Заказ, cкидки и курсы валют'!$C$43),H2236))))),2)</f>
        <v>464.4</v>
      </c>
    </row>
    <row r="2237" spans="1:10" ht="14.15" customHeight="1" thickBot="1">
      <c r="A2237" s="804" t="s">
        <v>9120</v>
      </c>
      <c r="B2237" s="1017" t="s">
        <v>1297</v>
      </c>
      <c r="C2237" s="2250">
        <v>91.5</v>
      </c>
      <c r="D2237" s="1586">
        <v>1</v>
      </c>
      <c r="E2237" s="1545">
        <f t="shared" si="251"/>
        <v>12828.92</v>
      </c>
      <c r="F2237" s="752">
        <f t="shared" si="252"/>
        <v>12828.92</v>
      </c>
      <c r="G2237" s="691">
        <f t="shared" si="237"/>
        <v>387000</v>
      </c>
      <c r="H2237" s="659">
        <f>ROUND(IF('Заказ, cкидки и курсы валют'!$J$23*E2237/1000*D2237&lt;387,387,'Заказ, cкидки и курсы валют'!$J$23*E2237/1000*D2237)*(1-'Заказ, cкидки и курсы валют'!$I$12),2)</f>
        <v>387</v>
      </c>
      <c r="I2237" s="401"/>
      <c r="J2237" s="1338">
        <f>ROUND(IF(H2237&lt;'Заказ, cкидки и курсы валют'!$B$39,H2237*0.54*100/(100-'Заказ, cкидки и курсы валют'!$C$39),IF(H2237&lt;'Заказ, cкидки и курсы валют'!$B$40,H2237*0.54*100/(100-'Заказ, cкидки и курсы валют'!$C$40),IF(H2237&lt;'Заказ, cкидки и курсы валют'!$B$41,H2237*0.54*100/(100-'Заказ, cкидки и курсы валют'!$C$41),IF(H2237&lt;'Заказ, cкидки и курсы валют'!$B$42,H2237*0.54*100/(100-'Заказ, cкидки и курсы валют'!$C$42),IF(H2237&lt;'Заказ, cкидки и курсы валют'!$B$43,H2237*0.54*100/(100-'Заказ, cкидки и курсы валют'!$C$43),H2237))))),2)</f>
        <v>464.4</v>
      </c>
    </row>
    <row r="2238" spans="1:10" ht="14.15" customHeight="1" thickBot="1">
      <c r="A2238" s="804" t="s">
        <v>9121</v>
      </c>
      <c r="B2238" s="1017" t="s">
        <v>213</v>
      </c>
      <c r="C2238" s="2250">
        <v>113.79</v>
      </c>
      <c r="D2238" s="1586">
        <v>1</v>
      </c>
      <c r="E2238" s="1545">
        <f t="shared" si="251"/>
        <v>13255.32</v>
      </c>
      <c r="F2238" s="752">
        <f t="shared" si="252"/>
        <v>13255.32</v>
      </c>
      <c r="G2238" s="691">
        <f t="shared" si="237"/>
        <v>387000</v>
      </c>
      <c r="H2238" s="659">
        <f>ROUND(IF('Заказ, cкидки и курсы валют'!$J$23*E2238/1000*D2238&lt;387,387,'Заказ, cкидки и курсы валют'!$J$23*E2238/1000*D2238)*(1-'Заказ, cкидки и курсы валют'!$I$12),2)</f>
        <v>387</v>
      </c>
      <c r="I2238" s="401"/>
      <c r="J2238" s="1338">
        <f>ROUND(IF(H2238&lt;'Заказ, cкидки и курсы валют'!$B$39,H2238*0.54*100/(100-'Заказ, cкидки и курсы валют'!$C$39),IF(H2238&lt;'Заказ, cкидки и курсы валют'!$B$40,H2238*0.54*100/(100-'Заказ, cкидки и курсы валют'!$C$40),IF(H2238&lt;'Заказ, cкидки и курсы валют'!$B$41,H2238*0.54*100/(100-'Заказ, cкидки и курсы валют'!$C$41),IF(H2238&lt;'Заказ, cкидки и курсы валют'!$B$42,H2238*0.54*100/(100-'Заказ, cкидки и курсы валют'!$C$42),IF(H2238&lt;'Заказ, cкидки и курсы валют'!$B$43,H2238*0.54*100/(100-'Заказ, cкидки и курсы валют'!$C$43),H2238))))),2)</f>
        <v>464.4</v>
      </c>
    </row>
    <row r="2239" spans="1:10" ht="14.15" customHeight="1" thickBot="1">
      <c r="A2239" s="804" t="s">
        <v>9122</v>
      </c>
      <c r="B2239" s="1017" t="s">
        <v>214</v>
      </c>
      <c r="C2239" s="2250">
        <v>130</v>
      </c>
      <c r="D2239" s="1586">
        <v>1</v>
      </c>
      <c r="E2239" s="1545">
        <f t="shared" si="251"/>
        <v>13939.2</v>
      </c>
      <c r="F2239" s="752">
        <f t="shared" si="252"/>
        <v>13939.2</v>
      </c>
      <c r="G2239" s="691">
        <f t="shared" si="237"/>
        <v>387000</v>
      </c>
      <c r="H2239" s="659">
        <f>ROUND(IF('Заказ, cкидки и курсы валют'!$J$23*E2239/1000*D2239&lt;387,387,'Заказ, cкидки и курсы валют'!$J$23*E2239/1000*D2239)*(1-'Заказ, cкидки и курсы валют'!$I$12),2)</f>
        <v>387</v>
      </c>
      <c r="I2239" s="401"/>
      <c r="J2239" s="1338">
        <f>ROUND(IF(H2239&lt;'Заказ, cкидки и курсы валют'!$B$39,H2239*0.54*100/(100-'Заказ, cкидки и курсы валют'!$C$39),IF(H2239&lt;'Заказ, cкидки и курсы валют'!$B$40,H2239*0.54*100/(100-'Заказ, cкидки и курсы валют'!$C$40),IF(H2239&lt;'Заказ, cкидки и курсы валют'!$B$41,H2239*0.54*100/(100-'Заказ, cкидки и курсы валют'!$C$41),IF(H2239&lt;'Заказ, cкидки и курсы валют'!$B$42,H2239*0.54*100/(100-'Заказ, cкидки и курсы валют'!$C$42),IF(H2239&lt;'Заказ, cкидки и курсы валют'!$B$43,H2239*0.54*100/(100-'Заказ, cкидки и курсы валют'!$C$43),H2239))))),2)</f>
        <v>464.4</v>
      </c>
    </row>
    <row r="2240" spans="1:10" ht="14.15" customHeight="1" thickBot="1">
      <c r="A2240" s="804" t="s">
        <v>9123</v>
      </c>
      <c r="B2240" s="1017" t="s">
        <v>215</v>
      </c>
      <c r="C2240" s="2250">
        <v>141.80000000000001</v>
      </c>
      <c r="D2240" s="1586">
        <v>1</v>
      </c>
      <c r="E2240" s="1545">
        <f t="shared" si="251"/>
        <v>14604.880000000001</v>
      </c>
      <c r="F2240" s="752">
        <f t="shared" si="252"/>
        <v>14604.88</v>
      </c>
      <c r="G2240" s="691">
        <f t="shared" si="237"/>
        <v>387000</v>
      </c>
      <c r="H2240" s="659">
        <f>ROUND(IF('Заказ, cкидки и курсы валют'!$J$23*E2240/1000*D2240&lt;387,387,'Заказ, cкидки и курсы валют'!$J$23*E2240/1000*D2240)*(1-'Заказ, cкидки и курсы валют'!$I$12),2)</f>
        <v>387</v>
      </c>
      <c r="I2240" s="401"/>
      <c r="J2240" s="1338">
        <f>ROUND(IF(H2240&lt;'Заказ, cкидки и курсы валют'!$B$39,H2240*0.54*100/(100-'Заказ, cкидки и курсы валют'!$C$39),IF(H2240&lt;'Заказ, cкидки и курсы валют'!$B$40,H2240*0.54*100/(100-'Заказ, cкидки и курсы валют'!$C$40),IF(H2240&lt;'Заказ, cкидки и курсы валют'!$B$41,H2240*0.54*100/(100-'Заказ, cкидки и курсы валют'!$C$41),IF(H2240&lt;'Заказ, cкидки и курсы валют'!$B$42,H2240*0.54*100/(100-'Заказ, cкидки и курсы валют'!$C$42),IF(H2240&lt;'Заказ, cкидки и курсы валют'!$B$43,H2240*0.54*100/(100-'Заказ, cкидки и курсы валют'!$C$43),H2240))))),2)</f>
        <v>464.4</v>
      </c>
    </row>
    <row r="2241" spans="1:10" ht="14.15" customHeight="1" thickBot="1">
      <c r="A2241" s="804" t="s">
        <v>9124</v>
      </c>
      <c r="B2241" s="1017" t="s">
        <v>216</v>
      </c>
      <c r="C2241" s="2250">
        <v>155.19999999999999</v>
      </c>
      <c r="D2241" s="1586">
        <v>1</v>
      </c>
      <c r="E2241" s="1545">
        <f t="shared" si="251"/>
        <v>15050.8</v>
      </c>
      <c r="F2241" s="752">
        <f t="shared" si="252"/>
        <v>15050.8</v>
      </c>
      <c r="G2241" s="691">
        <f t="shared" si="237"/>
        <v>387000</v>
      </c>
      <c r="H2241" s="659">
        <f>ROUND(IF('Заказ, cкидки и курсы валют'!$J$23*E2241/1000*D2241&lt;387,387,'Заказ, cкидки и курсы валют'!$J$23*E2241/1000*D2241)*(1-'Заказ, cкидки и курсы валют'!$I$12),2)</f>
        <v>387</v>
      </c>
      <c r="I2241" s="401"/>
      <c r="J2241" s="1338">
        <f>ROUND(IF(H2241&lt;'Заказ, cкидки и курсы валют'!$B$39,H2241*0.54*100/(100-'Заказ, cкидки и курсы валют'!$C$39),IF(H2241&lt;'Заказ, cкидки и курсы валют'!$B$40,H2241*0.54*100/(100-'Заказ, cкидки и курсы валют'!$C$40),IF(H2241&lt;'Заказ, cкидки и курсы валют'!$B$41,H2241*0.54*100/(100-'Заказ, cкидки и курсы валют'!$C$41),IF(H2241&lt;'Заказ, cкидки и курсы валют'!$B$42,H2241*0.54*100/(100-'Заказ, cкидки и курсы валют'!$C$42),IF(H2241&lt;'Заказ, cкидки и курсы валют'!$B$43,H2241*0.54*100/(100-'Заказ, cкидки и курсы валют'!$C$43),H2241))))),2)</f>
        <v>464.4</v>
      </c>
    </row>
    <row r="2242" spans="1:10" ht="14.15" customHeight="1" thickBot="1">
      <c r="A2242" s="804" t="s">
        <v>9125</v>
      </c>
      <c r="B2242" s="1017" t="s">
        <v>217</v>
      </c>
      <c r="C2242" s="2250">
        <v>164.57</v>
      </c>
      <c r="D2242" s="1586">
        <v>1</v>
      </c>
      <c r="E2242" s="1545">
        <f t="shared" si="251"/>
        <v>16698.900000000001</v>
      </c>
      <c r="F2242" s="752">
        <f t="shared" si="252"/>
        <v>16698.900000000001</v>
      </c>
      <c r="G2242" s="691">
        <f t="shared" si="237"/>
        <v>387000</v>
      </c>
      <c r="H2242" s="659">
        <f>ROUND(IF('Заказ, cкидки и курсы валют'!$J$23*E2242/1000*D2242&lt;387,387,'Заказ, cкидки и курсы валют'!$J$23*E2242/1000*D2242)*(1-'Заказ, cкидки и курсы валют'!$I$12),2)</f>
        <v>387</v>
      </c>
      <c r="I2242" s="401"/>
      <c r="J2242" s="1338">
        <f>ROUND(IF(H2242&lt;'Заказ, cкидки и курсы валют'!$B$39,H2242*0.54*100/(100-'Заказ, cкидки и курсы валют'!$C$39),IF(H2242&lt;'Заказ, cкидки и курсы валют'!$B$40,H2242*0.54*100/(100-'Заказ, cкидки и курсы валют'!$C$40),IF(H2242&lt;'Заказ, cкидки и курсы валют'!$B$41,H2242*0.54*100/(100-'Заказ, cкидки и курсы валют'!$C$41),IF(H2242&lt;'Заказ, cкидки и курсы валют'!$B$42,H2242*0.54*100/(100-'Заказ, cкидки и курсы валют'!$C$42),IF(H2242&lt;'Заказ, cкидки и курсы валют'!$B$43,H2242*0.54*100/(100-'Заказ, cкидки и курсы валют'!$C$43),H2242))))),2)</f>
        <v>464.4</v>
      </c>
    </row>
    <row r="2243" spans="1:10" ht="14.15" customHeight="1" thickBot="1">
      <c r="A2243" s="804" t="s">
        <v>9126</v>
      </c>
      <c r="B2243" s="399" t="s">
        <v>1332</v>
      </c>
      <c r="C2243" s="2250">
        <v>175</v>
      </c>
      <c r="D2243" s="1586">
        <v>1</v>
      </c>
      <c r="E2243" s="1545">
        <f t="shared" si="251"/>
        <v>16189</v>
      </c>
      <c r="F2243" s="752">
        <f t="shared" si="252"/>
        <v>16189</v>
      </c>
      <c r="G2243" s="691">
        <f t="shared" si="237"/>
        <v>387000</v>
      </c>
      <c r="H2243" s="659">
        <f>ROUND(IF('Заказ, cкидки и курсы валют'!$J$23*E2243/1000*D2243&lt;387,387,'Заказ, cкидки и курсы валют'!$J$23*E2243/1000*D2243)*(1-'Заказ, cкидки и курсы валют'!$I$12),2)</f>
        <v>387</v>
      </c>
      <c r="I2243" s="401"/>
      <c r="J2243" s="1338">
        <f>ROUND(IF(H2243&lt;'Заказ, cкидки и курсы валют'!$B$39,H2243*0.54*100/(100-'Заказ, cкидки и курсы валют'!$C$39),IF(H2243&lt;'Заказ, cкидки и курсы валют'!$B$40,H2243*0.54*100/(100-'Заказ, cкидки и курсы валют'!$C$40),IF(H2243&lt;'Заказ, cкидки и курсы валют'!$B$41,H2243*0.54*100/(100-'Заказ, cкидки и курсы валют'!$C$41),IF(H2243&lt;'Заказ, cкидки и курсы валют'!$B$42,H2243*0.54*100/(100-'Заказ, cкидки и курсы валют'!$C$42),IF(H2243&lt;'Заказ, cкидки и курсы валют'!$B$43,H2243*0.54*100/(100-'Заказ, cкидки и курсы валют'!$C$43),H2243))))),2)</f>
        <v>464.4</v>
      </c>
    </row>
    <row r="2244" spans="1:10" ht="14.15" customHeight="1" thickBot="1">
      <c r="A2244" s="804" t="s">
        <v>9127</v>
      </c>
      <c r="B2244" s="1017" t="s">
        <v>218</v>
      </c>
      <c r="C2244" s="2250">
        <v>177</v>
      </c>
      <c r="D2244" s="1586">
        <v>1</v>
      </c>
      <c r="E2244" s="1545">
        <f t="shared" si="251"/>
        <v>16514.120000000003</v>
      </c>
      <c r="F2244" s="752">
        <f t="shared" si="252"/>
        <v>16514.12</v>
      </c>
      <c r="G2244" s="691">
        <f t="shared" si="237"/>
        <v>387000</v>
      </c>
      <c r="H2244" s="659">
        <f>ROUND(IF('Заказ, cкидки и курсы валют'!$J$23*E2244/1000*D2244&lt;387,387,'Заказ, cкидки и курсы валют'!$J$23*E2244/1000*D2244)*(1-'Заказ, cкидки и курсы валют'!$I$12),2)</f>
        <v>387</v>
      </c>
      <c r="I2244" s="401"/>
      <c r="J2244" s="1338">
        <f>ROUND(IF(H2244&lt;'Заказ, cкидки и курсы валют'!$B$39,H2244*0.54*100/(100-'Заказ, cкидки и курсы валют'!$C$39),IF(H2244&lt;'Заказ, cкидки и курсы валют'!$B$40,H2244*0.54*100/(100-'Заказ, cкидки и курсы валют'!$C$40),IF(H2244&lt;'Заказ, cкидки и курсы валют'!$B$41,H2244*0.54*100/(100-'Заказ, cкидки и курсы валют'!$C$41),IF(H2244&lt;'Заказ, cкидки и курсы валют'!$B$42,H2244*0.54*100/(100-'Заказ, cкидки и курсы валют'!$C$42),IF(H2244&lt;'Заказ, cкидки и курсы валют'!$B$43,H2244*0.54*100/(100-'Заказ, cкидки и курсы валют'!$C$43),H2244))))),2)</f>
        <v>464.4</v>
      </c>
    </row>
    <row r="2245" spans="1:10" ht="14.15" customHeight="1" thickBot="1">
      <c r="A2245" s="804" t="s">
        <v>9128</v>
      </c>
      <c r="B2245" s="1017" t="s">
        <v>219</v>
      </c>
      <c r="C2245" s="2250">
        <v>190.96</v>
      </c>
      <c r="D2245" s="1586">
        <v>1</v>
      </c>
      <c r="E2245" s="1545">
        <f t="shared" si="251"/>
        <v>17176.599999999999</v>
      </c>
      <c r="F2245" s="752">
        <f t="shared" si="252"/>
        <v>17176.599999999999</v>
      </c>
      <c r="G2245" s="691">
        <f t="shared" si="237"/>
        <v>387000</v>
      </c>
      <c r="H2245" s="659">
        <f>ROUND(IF('Заказ, cкидки и курсы валют'!$J$23*E2245/1000*D2245&lt;387,387,'Заказ, cкидки и курсы валют'!$J$23*E2245/1000*D2245)*(1-'Заказ, cкидки и курсы валют'!$I$12),2)</f>
        <v>387</v>
      </c>
      <c r="I2245" s="401"/>
      <c r="J2245" s="1338">
        <f>ROUND(IF(H2245&lt;'Заказ, cкидки и курсы валют'!$B$39,H2245*0.54*100/(100-'Заказ, cкидки и курсы валют'!$C$39),IF(H2245&lt;'Заказ, cкидки и курсы валют'!$B$40,H2245*0.54*100/(100-'Заказ, cкидки и курсы валют'!$C$40),IF(H2245&lt;'Заказ, cкидки и курсы валют'!$B$41,H2245*0.54*100/(100-'Заказ, cкидки и курсы валют'!$C$41),IF(H2245&lt;'Заказ, cкидки и курсы валют'!$B$42,H2245*0.54*100/(100-'Заказ, cкидки и курсы валют'!$C$42),IF(H2245&lt;'Заказ, cкидки и курсы валют'!$B$43,H2245*0.54*100/(100-'Заказ, cкидки и курсы валют'!$C$43),H2245))))),2)</f>
        <v>464.4</v>
      </c>
    </row>
    <row r="2246" spans="1:10" ht="14.15" customHeight="1" thickBot="1">
      <c r="A2246" s="804" t="s">
        <v>9129</v>
      </c>
      <c r="B2246" s="1017" t="s">
        <v>220</v>
      </c>
      <c r="C2246" s="2250">
        <v>207.6</v>
      </c>
      <c r="D2246" s="1586">
        <v>1</v>
      </c>
      <c r="E2246" s="1545">
        <f t="shared" ref="E2246:E2248" si="253">(E2136*2)+(1000/D2246*7.5)</f>
        <v>17851.7</v>
      </c>
      <c r="F2246" s="752">
        <f t="shared" si="252"/>
        <v>17851.7</v>
      </c>
      <c r="G2246" s="691">
        <f t="shared" si="237"/>
        <v>387000</v>
      </c>
      <c r="H2246" s="659">
        <f>ROUND(IF('Заказ, cкидки и курсы валют'!$J$23*E2246/1000*D2246&lt;387,387,'Заказ, cкидки и курсы валют'!$J$23*E2246/1000*D2246)*(1-'Заказ, cкидки и курсы валют'!$I$12),2)</f>
        <v>387</v>
      </c>
      <c r="I2246" s="401"/>
      <c r="J2246" s="1338">
        <f>ROUND(IF(H2246&lt;'Заказ, cкидки и курсы валют'!$B$39,H2246*0.54*100/(100-'Заказ, cкидки и курсы валют'!$C$39),IF(H2246&lt;'Заказ, cкидки и курсы валют'!$B$40,H2246*0.54*100/(100-'Заказ, cкидки и курсы валют'!$C$40),IF(H2246&lt;'Заказ, cкидки и курсы валют'!$B$41,H2246*0.54*100/(100-'Заказ, cкидки и курсы валют'!$C$41),IF(H2246&lt;'Заказ, cкидки и курсы валют'!$B$42,H2246*0.54*100/(100-'Заказ, cкидки и курсы валют'!$C$42),IF(H2246&lt;'Заказ, cкидки и курсы валют'!$B$43,H2246*0.54*100/(100-'Заказ, cкидки и курсы валют'!$C$43),H2246))))),2)</f>
        <v>464.4</v>
      </c>
    </row>
    <row r="2247" spans="1:10" ht="14.15" customHeight="1" thickBot="1">
      <c r="A2247" s="804" t="s">
        <v>9130</v>
      </c>
      <c r="B2247" s="1017" t="s">
        <v>4055</v>
      </c>
      <c r="C2247" s="2250">
        <v>253</v>
      </c>
      <c r="D2247" s="1586">
        <v>1</v>
      </c>
      <c r="E2247" s="1545">
        <f t="shared" si="253"/>
        <v>24052.1</v>
      </c>
      <c r="F2247" s="752">
        <f t="shared" si="252"/>
        <v>24052.1</v>
      </c>
      <c r="G2247" s="691">
        <f t="shared" ref="G2247:G2248" si="254">H2247/D2247*1000</f>
        <v>387000</v>
      </c>
      <c r="H2247" s="659">
        <f>ROUND(IF('Заказ, cкидки и курсы валют'!$J$23*E2247/1000*D2247&lt;387,387,'Заказ, cкидки и курсы валют'!$J$23*E2247/1000*D2247)*(1-'Заказ, cкидки и курсы валют'!$I$12),2)</f>
        <v>387</v>
      </c>
      <c r="I2247" s="401"/>
      <c r="J2247" s="1338">
        <f>ROUND(IF(H2247&lt;'Заказ, cкидки и курсы валют'!$B$39,H2247*0.54*100/(100-'Заказ, cкидки и курсы валют'!$C$39),IF(H2247&lt;'Заказ, cкидки и курсы валют'!$B$40,H2247*0.54*100/(100-'Заказ, cкидки и курсы валют'!$C$40),IF(H2247&lt;'Заказ, cкидки и курсы валют'!$B$41,H2247*0.54*100/(100-'Заказ, cкидки и курсы валют'!$C$41),IF(H2247&lt;'Заказ, cкидки и курсы валют'!$B$42,H2247*0.54*100/(100-'Заказ, cкидки и курсы валют'!$C$42),IF(H2247&lt;'Заказ, cкидки и курсы валют'!$B$43,H2247*0.54*100/(100-'Заказ, cкидки и курсы валют'!$C$43),H2247))))),2)</f>
        <v>464.4</v>
      </c>
    </row>
    <row r="2248" spans="1:10" ht="14.15" customHeight="1">
      <c r="A2248" s="804" t="s">
        <v>9131</v>
      </c>
      <c r="B2248" s="1017" t="s">
        <v>3696</v>
      </c>
      <c r="C2248" s="2250">
        <v>263.75</v>
      </c>
      <c r="D2248" s="1586">
        <v>1</v>
      </c>
      <c r="E2248" s="1545">
        <f t="shared" si="253"/>
        <v>25650.78</v>
      </c>
      <c r="F2248" s="752">
        <f t="shared" si="252"/>
        <v>25650.78</v>
      </c>
      <c r="G2248" s="691">
        <f t="shared" si="254"/>
        <v>387000</v>
      </c>
      <c r="H2248" s="659">
        <f>ROUND(IF('Заказ, cкидки и курсы валют'!$J$23*E2248/1000*D2248&lt;387,387,'Заказ, cкидки и курсы валют'!$J$23*E2248/1000*D2248)*(1-'Заказ, cкидки и курсы валют'!$I$12),2)</f>
        <v>387</v>
      </c>
      <c r="I2248" s="401"/>
      <c r="J2248" s="1338">
        <f>ROUND(IF(H2248&lt;'Заказ, cкидки и курсы валют'!$B$39,H2248*0.54*100/(100-'Заказ, cкидки и курсы валют'!$C$39),IF(H2248&lt;'Заказ, cкидки и курсы валют'!$B$40,H2248*0.54*100/(100-'Заказ, cкидки и курсы валют'!$C$40),IF(H2248&lt;'Заказ, cкидки и курсы валют'!$B$41,H2248*0.54*100/(100-'Заказ, cкидки и курсы валют'!$C$41),IF(H2248&lt;'Заказ, cкидки и курсы валют'!$B$42,H2248*0.54*100/(100-'Заказ, cкидки и курсы валют'!$C$42),IF(H2248&lt;'Заказ, cкидки и курсы валют'!$B$43,H2248*0.54*100/(100-'Заказ, cкидки и курсы валют'!$C$43),H2248))))),2)</f>
        <v>464.4</v>
      </c>
    </row>
    <row r="2249" spans="1:10" ht="14.15" customHeight="1" thickBot="1">
      <c r="A2249" s="1983"/>
      <c r="B2249" s="777"/>
      <c r="C2249" s="833"/>
      <c r="D2249" s="169"/>
      <c r="E2249" s="1873"/>
      <c r="F2249" s="1874"/>
      <c r="G2249" s="1875"/>
      <c r="H2249" s="1876"/>
      <c r="I2249" s="170"/>
    </row>
    <row r="2250" spans="1:10" ht="17.25" customHeight="1">
      <c r="A2250" s="1953"/>
      <c r="B2250" s="1954"/>
      <c r="C2250" s="1475" t="s">
        <v>2878</v>
      </c>
      <c r="D2250" s="131"/>
      <c r="E2250" s="462"/>
      <c r="F2250" s="426"/>
      <c r="G2250" s="266"/>
      <c r="H2250" s="16"/>
      <c r="I2250" s="132"/>
    </row>
    <row r="2251" spans="1:10" ht="14.15" customHeight="1">
      <c r="A2251" s="1953"/>
      <c r="B2251" s="1912" t="s">
        <v>1369</v>
      </c>
      <c r="C2251" s="1475"/>
      <c r="D2251" s="131"/>
      <c r="E2251" s="462"/>
      <c r="F2251" s="426"/>
      <c r="G2251" s="266"/>
      <c r="H2251" s="16"/>
      <c r="I2251" s="132"/>
    </row>
    <row r="2252" spans="1:10" ht="14.15" customHeight="1">
      <c r="A2252" s="1953"/>
      <c r="B2252" s="1954"/>
      <c r="C2252" s="1475"/>
      <c r="D2252" s="70"/>
      <c r="E2252" s="464"/>
      <c r="F2252" s="465"/>
      <c r="G2252" s="689"/>
      <c r="H2252" s="177"/>
      <c r="I2252" s="132"/>
    </row>
    <row r="2253" spans="1:10" ht="14.25" customHeight="1">
      <c r="A2253" s="1953"/>
      <c r="B2253" s="1954"/>
      <c r="C2253" s="1475"/>
      <c r="D2253" s="70"/>
      <c r="E2253" s="464"/>
      <c r="F2253" s="465"/>
      <c r="G2253" s="689"/>
      <c r="H2253" s="177"/>
      <c r="I2253" s="132"/>
    </row>
    <row r="2254" spans="1:10" ht="14.15" customHeight="1">
      <c r="A2254" s="1953"/>
      <c r="B2254" s="1954"/>
      <c r="C2254" s="1475"/>
      <c r="D2254" s="70"/>
      <c r="E2254" s="464"/>
      <c r="F2254" s="465"/>
      <c r="G2254" s="689"/>
      <c r="H2254" s="177"/>
      <c r="I2254" s="132"/>
    </row>
    <row r="2255" spans="1:10" ht="14.15" customHeight="1" thickBot="1">
      <c r="A2255" s="1913" t="s">
        <v>6698</v>
      </c>
      <c r="B2255" s="1956"/>
      <c r="C2255" s="1931"/>
      <c r="D2255" s="72"/>
      <c r="E2255" s="466"/>
      <c r="F2255" s="467"/>
      <c r="G2255" s="690"/>
      <c r="H2255" s="178"/>
      <c r="I2255" s="137"/>
    </row>
    <row r="2256" spans="1:10" ht="45" customHeight="1">
      <c r="A2256" s="1519" t="s">
        <v>1013</v>
      </c>
      <c r="B2256" s="1520" t="s">
        <v>1014</v>
      </c>
      <c r="C2256" s="2286" t="s">
        <v>665</v>
      </c>
      <c r="D2256" s="158" t="s">
        <v>2923</v>
      </c>
      <c r="E2256" s="914" t="s">
        <v>10276</v>
      </c>
      <c r="F2256" s="469" t="s">
        <v>2578</v>
      </c>
      <c r="G2256" s="693" t="s">
        <v>2427</v>
      </c>
      <c r="H2256" s="264" t="s">
        <v>493</v>
      </c>
      <c r="I2256" s="160" t="s">
        <v>4003</v>
      </c>
    </row>
    <row r="2257" spans="1:10" ht="14.15" customHeight="1" thickBot="1">
      <c r="A2257" s="1519"/>
      <c r="B2257" s="1680"/>
      <c r="C2257" s="2286" t="s">
        <v>3419</v>
      </c>
      <c r="D2257" s="313" t="s">
        <v>2428</v>
      </c>
      <c r="E2257" s="470" t="s">
        <v>264</v>
      </c>
      <c r="F2257" s="475">
        <f>'Заказ, cкидки и курсы валют'!$I$12</f>
        <v>0</v>
      </c>
      <c r="G2257" s="764"/>
      <c r="H2257" s="358"/>
      <c r="I2257" s="252"/>
    </row>
    <row r="2258" spans="1:10" ht="14.15" customHeight="1">
      <c r="A2258" s="933" t="s">
        <v>12003</v>
      </c>
      <c r="B2258" s="800" t="s">
        <v>3115</v>
      </c>
      <c r="C2258" s="2287">
        <v>5.4</v>
      </c>
      <c r="D2258" s="2130">
        <v>3000</v>
      </c>
      <c r="E2258" s="530">
        <v>165.3</v>
      </c>
      <c r="F2258" s="779">
        <f>ROUND(E2258*(1-$F$11),2)</f>
        <v>165.3</v>
      </c>
      <c r="G2258" s="780">
        <f>'Заказ, cкидки и курсы валют'!$J$23*F2258</f>
        <v>1900.95</v>
      </c>
      <c r="H2258" s="310">
        <f>ROUND((D2258/1000)*G2258,2)</f>
        <v>5702.85</v>
      </c>
      <c r="I2258" s="263"/>
    </row>
    <row r="2259" spans="1:10" ht="14.15" customHeight="1">
      <c r="A2259" s="804" t="s">
        <v>422</v>
      </c>
      <c r="B2259" s="2116" t="s">
        <v>4038</v>
      </c>
      <c r="C2259" s="2250">
        <v>6.4</v>
      </c>
      <c r="D2259" s="2129">
        <v>2500</v>
      </c>
      <c r="E2259" s="530">
        <v>193.31</v>
      </c>
      <c r="F2259" s="2104">
        <f>ROUND(E2259*(1-$F$11),2)</f>
        <v>193.31</v>
      </c>
      <c r="G2259" s="2105">
        <f>'Заказ, cкидки и курсы валют'!$J$23*F2259</f>
        <v>2223.0650000000001</v>
      </c>
      <c r="H2259" s="2107">
        <f>ROUND((D2259/1000)*G2259,2)</f>
        <v>5557.66</v>
      </c>
      <c r="I2259" s="2091"/>
    </row>
    <row r="2260" spans="1:10" ht="14.15" customHeight="1" thickBot="1">
      <c r="A2260" s="932" t="s">
        <v>423</v>
      </c>
      <c r="B2260" s="1393" t="s">
        <v>2429</v>
      </c>
      <c r="C2260" s="2287">
        <v>10</v>
      </c>
      <c r="D2260" s="2131">
        <v>1500</v>
      </c>
      <c r="E2260" s="530">
        <v>316.14999999999998</v>
      </c>
      <c r="F2260" s="775">
        <f>ROUND(E2260*(1-$F$11),2)</f>
        <v>316.14999999999998</v>
      </c>
      <c r="G2260" s="776">
        <f>'Заказ, cкидки и курсы валют'!$J$23*F2260</f>
        <v>3635.7249999999999</v>
      </c>
      <c r="H2260" s="142">
        <f>ROUND((D2260/1000)*G2260,2)</f>
        <v>5453.59</v>
      </c>
      <c r="I2260" s="170"/>
    </row>
    <row r="2261" spans="1:10" ht="14.15" customHeight="1" thickBot="1">
      <c r="A2261" s="1961"/>
      <c r="B2261" s="1984"/>
      <c r="C2261" s="2276"/>
      <c r="D2261" s="94"/>
      <c r="E2261" s="420"/>
      <c r="F2261" s="448"/>
      <c r="G2261" s="692"/>
      <c r="H2261" s="61"/>
      <c r="I2261" s="13"/>
    </row>
    <row r="2262" spans="1:10" ht="15.75" customHeight="1">
      <c r="A2262" s="1952"/>
      <c r="B2262" s="1985"/>
      <c r="C2262" s="1962" t="s">
        <v>2878</v>
      </c>
      <c r="D2262" s="69"/>
      <c r="E2262" s="460"/>
      <c r="F2262" s="461"/>
      <c r="G2262" s="688"/>
      <c r="H2262" s="128"/>
      <c r="I2262" s="68"/>
    </row>
    <row r="2263" spans="1:10" ht="14.15" customHeight="1">
      <c r="A2263" s="1953"/>
      <c r="B2263" s="1912" t="s">
        <v>1369</v>
      </c>
      <c r="C2263" s="1475"/>
      <c r="D2263" s="131"/>
      <c r="E2263" s="462"/>
      <c r="F2263" s="426"/>
      <c r="G2263" s="266"/>
      <c r="H2263" s="16"/>
      <c r="I2263" s="132"/>
    </row>
    <row r="2264" spans="1:10" ht="14.15" customHeight="1">
      <c r="A2264" s="1953"/>
      <c r="B2264" s="1954"/>
      <c r="C2264" s="1475"/>
      <c r="D2264" s="70"/>
      <c r="E2264" s="464"/>
      <c r="F2264" s="465"/>
      <c r="G2264" s="689"/>
      <c r="H2264" s="177"/>
      <c r="I2264" s="132"/>
    </row>
    <row r="2265" spans="1:10" ht="15" customHeight="1">
      <c r="A2265" s="1953"/>
      <c r="B2265" s="1954"/>
      <c r="C2265" s="1475"/>
      <c r="D2265" s="70"/>
      <c r="E2265" s="464"/>
      <c r="F2265" s="465"/>
      <c r="G2265" s="689"/>
      <c r="H2265" s="177"/>
      <c r="I2265" s="132"/>
    </row>
    <row r="2266" spans="1:10" ht="14.15" customHeight="1">
      <c r="A2266" s="1953"/>
      <c r="B2266" s="1954"/>
      <c r="C2266" s="1475"/>
      <c r="D2266" s="70"/>
      <c r="E2266" s="464"/>
      <c r="F2266" s="465"/>
      <c r="G2266" s="689"/>
      <c r="H2266" s="177"/>
      <c r="I2266" s="132"/>
    </row>
    <row r="2267" spans="1:10" ht="14.15" customHeight="1" thickBot="1">
      <c r="A2267" s="1918" t="s">
        <v>6697</v>
      </c>
      <c r="B2267" s="1914"/>
      <c r="C2267" s="2289"/>
      <c r="D2267" s="162"/>
      <c r="E2267" s="466"/>
      <c r="F2267" s="467"/>
      <c r="G2267" s="690"/>
      <c r="H2267" s="178"/>
      <c r="I2267" s="137"/>
    </row>
    <row r="2268" spans="1:10" ht="51" customHeight="1">
      <c r="A2268" s="1519" t="s">
        <v>1013</v>
      </c>
      <c r="B2268" s="1520" t="s">
        <v>1014</v>
      </c>
      <c r="C2268" s="2286" t="s">
        <v>665</v>
      </c>
      <c r="D2268" s="158" t="s">
        <v>2923</v>
      </c>
      <c r="E2268" s="914" t="s">
        <v>10276</v>
      </c>
      <c r="F2268" s="469" t="s">
        <v>2578</v>
      </c>
      <c r="G2268" s="693" t="s">
        <v>2427</v>
      </c>
      <c r="H2268" s="264" t="s">
        <v>493</v>
      </c>
      <c r="I2268" s="160" t="s">
        <v>4003</v>
      </c>
      <c r="J2268" s="327" t="s">
        <v>11229</v>
      </c>
    </row>
    <row r="2269" spans="1:10" ht="12" customHeight="1" thickBot="1">
      <c r="A2269" s="1519"/>
      <c r="B2269" s="1680"/>
      <c r="C2269" s="2286" t="s">
        <v>3419</v>
      </c>
      <c r="D2269" s="313" t="s">
        <v>2428</v>
      </c>
      <c r="E2269" s="470" t="s">
        <v>264</v>
      </c>
      <c r="F2269" s="475">
        <f>'Заказ, cкидки и курсы валют'!$I$12</f>
        <v>0</v>
      </c>
      <c r="G2269" s="764"/>
      <c r="H2269" s="358"/>
      <c r="I2269" s="252"/>
      <c r="J2269" s="264"/>
    </row>
    <row r="2270" spans="1:10" ht="13.5" customHeight="1">
      <c r="A2270" s="933" t="s">
        <v>12004</v>
      </c>
      <c r="B2270" s="800" t="s">
        <v>3115</v>
      </c>
      <c r="C2270" s="2287">
        <v>5.4</v>
      </c>
      <c r="D2270" s="1592">
        <v>300</v>
      </c>
      <c r="E2270" s="1566">
        <f>E2258*1.2</f>
        <v>198.36</v>
      </c>
      <c r="F2270" s="779">
        <f>ROUND(E2270*(1-$F$11),2)</f>
        <v>198.36</v>
      </c>
      <c r="G2270" s="780">
        <f>'Заказ, cкидки и курсы валют'!$J$23*F2270</f>
        <v>2281.1400000000003</v>
      </c>
      <c r="H2270" s="310">
        <f>ROUND((D2270/1000)*G2270,2)</f>
        <v>684.34</v>
      </c>
      <c r="I2270" s="263"/>
      <c r="J2270" s="2100">
        <f>ROUND(IF(H2270&lt;'Заказ, cкидки и курсы валют'!$B$39,H2270*0.54*100/(100-'Заказ, cкидки и курсы валют'!$C$39),IF(H2270&lt;'Заказ, cкидки и курсы валют'!$B$40,H2270*0.54*100/(100-'Заказ, cкидки и курсы валют'!$C$40),IF(H2270&lt;'Заказ, cкидки и курсы валют'!$B$41,H2270*0.54*100/(100-'Заказ, cкидки и курсы валют'!$C$41),IF(H2270&lt;'Заказ, cкидки и курсы валют'!$B$42,H2270*0.54*100/(100-'Заказ, cкидки и курсы валют'!$C$42),IF(H2270&lt;'Заказ, cкидки и курсы валют'!$B$43,H2270*0.54*100/(100-'Заказ, cкидки и курсы валют'!$C$43),H2270))))),2)</f>
        <v>739.09</v>
      </c>
    </row>
    <row r="2271" spans="1:10" ht="14.15" customHeight="1">
      <c r="A2271" s="804" t="s">
        <v>424</v>
      </c>
      <c r="B2271" s="2116" t="s">
        <v>4038</v>
      </c>
      <c r="C2271" s="2250">
        <v>6.4</v>
      </c>
      <c r="D2271" s="2132">
        <v>250</v>
      </c>
      <c r="E2271" s="2103">
        <f>E2259*1.2</f>
        <v>231.97199999999998</v>
      </c>
      <c r="F2271" s="2104">
        <f>ROUND(E2271*(1-$F$11),2)</f>
        <v>231.97</v>
      </c>
      <c r="G2271" s="2105">
        <f>'Заказ, cкидки и курсы валют'!$J$23*F2271</f>
        <v>2667.6550000000002</v>
      </c>
      <c r="H2271" s="2107">
        <f>ROUND((D2271/1000)*G2271,2)</f>
        <v>666.91</v>
      </c>
      <c r="I2271" s="2091"/>
      <c r="J2271" s="2100">
        <f>ROUND(IF(H2271&lt;'Заказ, cкидки и курсы валют'!$B$39,H2271*0.54*100/(100-'Заказ, cкидки и курсы валют'!$C$39),IF(H2271&lt;'Заказ, cкидки и курсы валют'!$B$40,H2271*0.54*100/(100-'Заказ, cкидки и курсы валют'!$C$40),IF(H2271&lt;'Заказ, cкидки и курсы валют'!$B$41,H2271*0.54*100/(100-'Заказ, cкидки и курсы валют'!$C$41),IF(H2271&lt;'Заказ, cкидки и курсы валют'!$B$42,H2271*0.54*100/(100-'Заказ, cкидки и курсы валют'!$C$42),IF(H2271&lt;'Заказ, cкидки и курсы валют'!$B$43,H2271*0.54*100/(100-'Заказ, cкидки и курсы валют'!$C$43),H2271))))),2)</f>
        <v>720.26</v>
      </c>
    </row>
    <row r="2272" spans="1:10" ht="14.15" customHeight="1" thickBot="1">
      <c r="A2272" s="932" t="s">
        <v>425</v>
      </c>
      <c r="B2272" s="1393" t="s">
        <v>2429</v>
      </c>
      <c r="C2272" s="2287">
        <v>10</v>
      </c>
      <c r="D2272" s="1614">
        <v>150</v>
      </c>
      <c r="E2272" s="1568">
        <f>E2260*1.2</f>
        <v>379.37999999999994</v>
      </c>
      <c r="F2272" s="775">
        <f>ROUND(E2272*(1-$F$11),2)</f>
        <v>379.38</v>
      </c>
      <c r="G2272" s="776">
        <f>'Заказ, cкидки и курсы валют'!$J$23*F2272</f>
        <v>4362.87</v>
      </c>
      <c r="H2272" s="142">
        <f>ROUND((D2272/1000)*G2272,2)</f>
        <v>654.42999999999995</v>
      </c>
      <c r="I2272" s="170"/>
      <c r="J2272" s="2100">
        <f>ROUND(IF(H2272&lt;'Заказ, cкидки и курсы валют'!$B$39,H2272*0.54*100/(100-'Заказ, cкидки и курсы валют'!$C$39),IF(H2272&lt;'Заказ, cкидки и курсы валют'!$B$40,H2272*0.54*100/(100-'Заказ, cкидки и курсы валют'!$C$40),IF(H2272&lt;'Заказ, cкидки и курсы валют'!$B$41,H2272*0.54*100/(100-'Заказ, cкидки и курсы валют'!$C$41),IF(H2272&lt;'Заказ, cкидки и курсы валют'!$B$42,H2272*0.54*100/(100-'Заказ, cкидки и курсы валют'!$C$42),IF(H2272&lt;'Заказ, cкидки и курсы валют'!$B$43,H2272*0.54*100/(100-'Заказ, cкидки и курсы валют'!$C$43),H2272))))),2)</f>
        <v>706.78</v>
      </c>
    </row>
    <row r="2273" spans="1:10" ht="14.15" customHeight="1" thickBot="1">
      <c r="A2273" s="1961"/>
      <c r="B2273" s="1984"/>
      <c r="C2273" s="2276"/>
      <c r="D2273" s="94"/>
      <c r="E2273" s="420"/>
      <c r="F2273" s="448"/>
      <c r="G2273" s="692"/>
      <c r="H2273" s="61"/>
      <c r="I2273" s="13"/>
    </row>
    <row r="2274" spans="1:10" ht="14.15" customHeight="1">
      <c r="A2274" s="1952"/>
      <c r="B2274" s="1985"/>
      <c r="C2274" s="1962" t="s">
        <v>2878</v>
      </c>
      <c r="D2274" s="69"/>
      <c r="E2274" s="460"/>
      <c r="F2274" s="461"/>
      <c r="G2274" s="688"/>
      <c r="H2274" s="128"/>
      <c r="I2274" s="68"/>
    </row>
    <row r="2275" spans="1:10" ht="14.15" customHeight="1">
      <c r="A2275" s="1953"/>
      <c r="B2275" s="1912" t="s">
        <v>1369</v>
      </c>
      <c r="C2275" s="1475"/>
      <c r="D2275" s="131"/>
      <c r="E2275" s="462"/>
      <c r="F2275" s="426"/>
      <c r="G2275" s="266"/>
      <c r="H2275" s="16"/>
      <c r="I2275" s="132"/>
    </row>
    <row r="2276" spans="1:10" ht="14.15" customHeight="1">
      <c r="A2276" s="1953"/>
      <c r="B2276" s="1954"/>
      <c r="C2276" s="1475"/>
      <c r="D2276" s="70"/>
      <c r="E2276" s="464"/>
      <c r="F2276" s="465"/>
      <c r="G2276" s="689"/>
      <c r="H2276" s="177"/>
      <c r="I2276" s="132"/>
    </row>
    <row r="2277" spans="1:10" ht="15.75" customHeight="1">
      <c r="A2277" s="1953"/>
      <c r="B2277" s="1954"/>
      <c r="C2277" s="1475"/>
      <c r="D2277" s="70"/>
      <c r="E2277" s="464"/>
      <c r="F2277" s="465"/>
      <c r="G2277" s="689"/>
      <c r="H2277" s="177"/>
      <c r="I2277" s="132"/>
    </row>
    <row r="2278" spans="1:10" ht="14.15" customHeight="1">
      <c r="A2278" s="1953"/>
      <c r="B2278" s="1954"/>
      <c r="C2278" s="1475"/>
      <c r="D2278" s="70"/>
      <c r="E2278" s="464"/>
      <c r="F2278" s="465"/>
      <c r="G2278" s="689"/>
      <c r="H2278" s="177"/>
      <c r="I2278" s="132"/>
    </row>
    <row r="2279" spans="1:10" ht="14.15" customHeight="1" thickBot="1">
      <c r="A2279" s="1918" t="s">
        <v>6699</v>
      </c>
      <c r="B2279" s="1919"/>
      <c r="C2279" s="2289"/>
      <c r="D2279" s="162"/>
      <c r="E2279" s="466"/>
      <c r="F2279" s="467"/>
      <c r="G2279" s="690"/>
      <c r="H2279" s="178"/>
      <c r="I2279" s="137"/>
    </row>
    <row r="2280" spans="1:10" ht="51" customHeight="1">
      <c r="A2280" s="1519" t="s">
        <v>1013</v>
      </c>
      <c r="B2280" s="1520" t="s">
        <v>1014</v>
      </c>
      <c r="C2280" s="2286" t="s">
        <v>665</v>
      </c>
      <c r="D2280" s="158" t="s">
        <v>2923</v>
      </c>
      <c r="E2280" s="914" t="s">
        <v>10276</v>
      </c>
      <c r="F2280" s="469" t="s">
        <v>2578</v>
      </c>
      <c r="G2280" s="693" t="s">
        <v>2427</v>
      </c>
      <c r="H2280" s="264" t="s">
        <v>493</v>
      </c>
      <c r="I2280" s="160" t="s">
        <v>4003</v>
      </c>
      <c r="J2280" s="327" t="s">
        <v>11229</v>
      </c>
    </row>
    <row r="2281" spans="1:10" ht="14.15" customHeight="1" thickBot="1">
      <c r="A2281" s="1519"/>
      <c r="B2281" s="1680"/>
      <c r="C2281" s="2286" t="s">
        <v>3419</v>
      </c>
      <c r="D2281" s="313" t="s">
        <v>2428</v>
      </c>
      <c r="E2281" s="470" t="s">
        <v>264</v>
      </c>
      <c r="F2281" s="475">
        <f>'Заказ, cкидки и курсы валют'!$I$12</f>
        <v>0</v>
      </c>
      <c r="G2281" s="764"/>
      <c r="H2281" s="358"/>
      <c r="I2281" s="252"/>
      <c r="J2281" s="264"/>
    </row>
    <row r="2282" spans="1:10" ht="14.15" customHeight="1" thickBot="1">
      <c r="A2282" s="933" t="s">
        <v>12005</v>
      </c>
      <c r="B2282" s="800" t="s">
        <v>3115</v>
      </c>
      <c r="C2282" s="2287">
        <v>5.4</v>
      </c>
      <c r="D2282" s="1592">
        <v>30</v>
      </c>
      <c r="E2282" s="1566">
        <f>(E2258*2)+(1000/D2282*7.5)</f>
        <v>580.6</v>
      </c>
      <c r="F2282" s="779">
        <f>ROUND(E2282*(1-$F$11),2)</f>
        <v>580.6</v>
      </c>
      <c r="G2282" s="780">
        <f>H2282/D2282*1000</f>
        <v>12900</v>
      </c>
      <c r="H2282" s="659">
        <f>ROUND(IF('Заказ, cкидки и курсы валют'!$J$23*E2282/1000*D2282&lt;387,387,'Заказ, cкидки и курсы валют'!$J$23*E2282/1000*D2282)*(1-'Заказ, cкидки и курсы валют'!$I$12),2)</f>
        <v>387</v>
      </c>
      <c r="I2282" s="263"/>
      <c r="J2282" s="2100">
        <f>ROUND(IF(H2282&lt;'Заказ, cкидки и курсы валют'!$B$39,H2282*0.54*100/(100-'Заказ, cкидки и курсы валют'!$C$39),IF(H2282&lt;'Заказ, cкидки и курсы валют'!$B$40,H2282*0.54*100/(100-'Заказ, cкидки и курсы валют'!$C$40),IF(H2282&lt;'Заказ, cкидки и курсы валют'!$B$41,H2282*0.54*100/(100-'Заказ, cкидки и курсы валют'!$C$41),IF(H2282&lt;'Заказ, cкидки и курсы валют'!$B$42,H2282*0.54*100/(100-'Заказ, cкидки и курсы валют'!$C$42),IF(H2282&lt;'Заказ, cкидки и курсы валют'!$B$43,H2282*0.54*100/(100-'Заказ, cкидки и курсы валют'!$C$43),H2282))))),2)</f>
        <v>464.4</v>
      </c>
    </row>
    <row r="2283" spans="1:10" ht="14.15" customHeight="1" thickBot="1">
      <c r="A2283" s="804" t="s">
        <v>6912</v>
      </c>
      <c r="B2283" s="2116" t="s">
        <v>4038</v>
      </c>
      <c r="C2283" s="2250">
        <v>6.4</v>
      </c>
      <c r="D2283" s="2132">
        <v>25</v>
      </c>
      <c r="E2283" s="2103">
        <f>(E2259*2)+(1000/D2283*7.5)</f>
        <v>686.62</v>
      </c>
      <c r="F2283" s="2104">
        <f>ROUND(E2283*(1-$F$11),2)</f>
        <v>686.62</v>
      </c>
      <c r="G2283" s="2105">
        <f>H2283/D2283*1000</f>
        <v>15480</v>
      </c>
      <c r="H2283" s="659">
        <f>ROUND(IF('Заказ, cкидки и курсы валют'!$J$23*E2283/1000*D2283&lt;387,387,'Заказ, cкидки и курсы валют'!$J$23*E2283/1000*D2283)*(1-'Заказ, cкидки и курсы валют'!$I$12),2)</f>
        <v>387</v>
      </c>
      <c r="I2283" s="2091"/>
      <c r="J2283" s="2100">
        <f>ROUND(IF(H2283&lt;'Заказ, cкидки и курсы валют'!$B$39,H2283*0.54*100/(100-'Заказ, cкидки и курсы валют'!$C$39),IF(H2283&lt;'Заказ, cкидки и курсы валют'!$B$40,H2283*0.54*100/(100-'Заказ, cкидки и курсы валют'!$C$40),IF(H2283&lt;'Заказ, cкидки и курсы валют'!$B$41,H2283*0.54*100/(100-'Заказ, cкидки и курсы валют'!$C$41),IF(H2283&lt;'Заказ, cкидки и курсы валют'!$B$42,H2283*0.54*100/(100-'Заказ, cкидки и курсы валют'!$C$42),IF(H2283&lt;'Заказ, cкидки и курсы валют'!$B$43,H2283*0.54*100/(100-'Заказ, cкидки и курсы валют'!$C$43),H2283))))),2)</f>
        <v>464.4</v>
      </c>
    </row>
    <row r="2284" spans="1:10" ht="14.15" customHeight="1" thickBot="1">
      <c r="A2284" s="932" t="s">
        <v>6913</v>
      </c>
      <c r="B2284" s="1393" t="s">
        <v>2429</v>
      </c>
      <c r="C2284" s="2287">
        <v>10</v>
      </c>
      <c r="D2284" s="1614">
        <v>15</v>
      </c>
      <c r="E2284" s="1568">
        <f>(E2260*2)+(1000/D2284*7.5)</f>
        <v>1132.3</v>
      </c>
      <c r="F2284" s="775">
        <f>ROUND(E2284*(1-$F$11),2)</f>
        <v>1132.3</v>
      </c>
      <c r="G2284" s="776">
        <f>H2284/D2284*1000</f>
        <v>25800</v>
      </c>
      <c r="H2284" s="659">
        <f>ROUND(IF('Заказ, cкидки и курсы валют'!$J$23*E2284/1000*D2284&lt;387,387,'Заказ, cкидки и курсы валют'!$J$23*E2284/1000*D2284)*(1-'Заказ, cкидки и курсы валют'!$I$12),2)</f>
        <v>387</v>
      </c>
      <c r="I2284" s="170"/>
      <c r="J2284" s="2100">
        <f>ROUND(IF(H2284&lt;'Заказ, cкидки и курсы валют'!$B$39,H2284*0.54*100/(100-'Заказ, cкидки и курсы валют'!$C$39),IF(H2284&lt;'Заказ, cкидки и курсы валют'!$B$40,H2284*0.54*100/(100-'Заказ, cкидки и курсы валют'!$C$40),IF(H2284&lt;'Заказ, cкидки и курсы валют'!$B$41,H2284*0.54*100/(100-'Заказ, cкидки и курсы валют'!$C$41),IF(H2284&lt;'Заказ, cкидки и курсы валют'!$B$42,H2284*0.54*100/(100-'Заказ, cкидки и курсы валют'!$C$42),IF(H2284&lt;'Заказ, cкидки и курсы валют'!$B$43,H2284*0.54*100/(100-'Заказ, cкидки и курсы валют'!$C$43),H2284))))),2)</f>
        <v>464.4</v>
      </c>
    </row>
    <row r="2285" spans="1:10" ht="14.15" customHeight="1" thickBot="1">
      <c r="A2285" s="1986"/>
      <c r="B2285" s="1984"/>
      <c r="C2285" s="928"/>
      <c r="D2285" s="201"/>
      <c r="E2285" s="987"/>
      <c r="F2285" s="881"/>
      <c r="G2285" s="694"/>
      <c r="H2285" s="22"/>
      <c r="I2285" s="395"/>
    </row>
    <row r="2286" spans="1:10" ht="15" customHeight="1">
      <c r="A2286" s="904"/>
      <c r="B2286" s="1985"/>
      <c r="C2286" s="1962" t="s">
        <v>1370</v>
      </c>
      <c r="D2286" s="69"/>
      <c r="E2286" s="460"/>
      <c r="F2286" s="461"/>
      <c r="G2286" s="688"/>
      <c r="H2286" s="128"/>
      <c r="I2286" s="68"/>
    </row>
    <row r="2287" spans="1:10" ht="14.15" customHeight="1">
      <c r="A2287" s="890"/>
      <c r="B2287" s="1912" t="s">
        <v>1369</v>
      </c>
      <c r="C2287" s="1475"/>
      <c r="D2287" s="131"/>
      <c r="E2287" s="462"/>
      <c r="F2287" s="426"/>
      <c r="G2287" s="266"/>
      <c r="H2287" s="16"/>
      <c r="I2287" s="132"/>
    </row>
    <row r="2288" spans="1:10" ht="14.15" customHeight="1">
      <c r="A2288" s="890"/>
      <c r="B2288" s="1954"/>
      <c r="C2288" s="1475"/>
      <c r="D2288" s="70"/>
      <c r="E2288" s="464"/>
      <c r="F2288" s="465"/>
      <c r="G2288" s="689"/>
      <c r="H2288" s="177"/>
      <c r="I2288" s="132"/>
    </row>
    <row r="2289" spans="1:9" ht="15" customHeight="1">
      <c r="A2289" s="890"/>
      <c r="B2289" s="1954"/>
      <c r="C2289" s="1475"/>
      <c r="D2289" s="70"/>
      <c r="E2289" s="464"/>
      <c r="F2289" s="465"/>
      <c r="G2289" s="689"/>
      <c r="H2289" s="177"/>
      <c r="I2289" s="132"/>
    </row>
    <row r="2290" spans="1:9" ht="14.15" customHeight="1">
      <c r="A2290" s="890"/>
      <c r="B2290" s="1954"/>
      <c r="C2290" s="1475"/>
      <c r="D2290" s="70"/>
      <c r="E2290" s="464"/>
      <c r="F2290" s="465"/>
      <c r="G2290" s="689"/>
      <c r="H2290" s="177"/>
      <c r="I2290" s="132"/>
    </row>
    <row r="2291" spans="1:9" ht="14.15" customHeight="1" thickBot="1">
      <c r="A2291" s="1913" t="s">
        <v>6698</v>
      </c>
      <c r="B2291" s="1956"/>
      <c r="C2291" s="1931"/>
      <c r="D2291" s="72"/>
      <c r="E2291" s="466"/>
      <c r="F2291" s="467"/>
      <c r="G2291" s="690"/>
      <c r="H2291" s="178"/>
      <c r="I2291" s="137"/>
    </row>
    <row r="2292" spans="1:9" ht="43.5" customHeight="1">
      <c r="A2292" s="1519" t="s">
        <v>1013</v>
      </c>
      <c r="B2292" s="1520" t="s">
        <v>1014</v>
      </c>
      <c r="C2292" s="2286" t="s">
        <v>665</v>
      </c>
      <c r="D2292" s="158" t="s">
        <v>2923</v>
      </c>
      <c r="E2292" s="914" t="s">
        <v>10276</v>
      </c>
      <c r="F2292" s="469" t="s">
        <v>2578</v>
      </c>
      <c r="G2292" s="693" t="s">
        <v>2427</v>
      </c>
      <c r="H2292" s="264" t="s">
        <v>493</v>
      </c>
      <c r="I2292" s="160" t="s">
        <v>4003</v>
      </c>
    </row>
    <row r="2293" spans="1:9" ht="14.15" customHeight="1">
      <c r="A2293" s="1519"/>
      <c r="B2293" s="1680"/>
      <c r="C2293" s="2286" t="s">
        <v>3419</v>
      </c>
      <c r="D2293" s="313" t="s">
        <v>2428</v>
      </c>
      <c r="E2293" s="470" t="s">
        <v>264</v>
      </c>
      <c r="F2293" s="475">
        <f>'Заказ, cкидки и курсы валют'!$I$12</f>
        <v>0</v>
      </c>
      <c r="G2293" s="764"/>
      <c r="H2293" s="358"/>
      <c r="I2293" s="252"/>
    </row>
    <row r="2294" spans="1:9" ht="14.15" customHeight="1">
      <c r="A2294" s="403" t="s">
        <v>10953</v>
      </c>
      <c r="B2294" s="520" t="s">
        <v>10954</v>
      </c>
      <c r="C2294" s="2250">
        <v>0.18</v>
      </c>
      <c r="D2294" s="1589">
        <v>40000</v>
      </c>
      <c r="E2294" s="446">
        <v>20.53</v>
      </c>
      <c r="F2294" s="752">
        <f t="shared" ref="F2294:F2325" si="255">ROUND(E2294*(1-$F$11),2)</f>
        <v>20.53</v>
      </c>
      <c r="G2294" s="695">
        <f>'Заказ, cкидки и курсы валют'!$J$23*F2294</f>
        <v>236.09500000000003</v>
      </c>
      <c r="H2294" s="400">
        <f t="shared" ref="H2294:H2325" si="256">ROUND((D2294/1000)*G2294,2)</f>
        <v>9443.7999999999993</v>
      </c>
      <c r="I2294" s="403"/>
    </row>
    <row r="2295" spans="1:9" ht="14.15" customHeight="1">
      <c r="A2295" s="403" t="s">
        <v>10451</v>
      </c>
      <c r="B2295" s="520" t="s">
        <v>10448</v>
      </c>
      <c r="C2295" s="2250">
        <v>0.2</v>
      </c>
      <c r="D2295" s="1589">
        <v>30000</v>
      </c>
      <c r="E2295" s="446">
        <v>13.73</v>
      </c>
      <c r="F2295" s="752">
        <f t="shared" si="255"/>
        <v>13.73</v>
      </c>
      <c r="G2295" s="695">
        <f>'Заказ, cкидки и курсы валют'!$J$23*F2295</f>
        <v>157.89500000000001</v>
      </c>
      <c r="H2295" s="400">
        <f t="shared" si="256"/>
        <v>4736.8500000000004</v>
      </c>
      <c r="I2295" s="403"/>
    </row>
    <row r="2296" spans="1:9" ht="14.15" customHeight="1">
      <c r="A2296" s="403" t="s">
        <v>10452</v>
      </c>
      <c r="B2296" s="520" t="s">
        <v>10449</v>
      </c>
      <c r="C2296" s="2250">
        <v>0.25</v>
      </c>
      <c r="D2296" s="1589">
        <v>30000</v>
      </c>
      <c r="E2296" s="446">
        <v>22.24</v>
      </c>
      <c r="F2296" s="752">
        <f t="shared" si="255"/>
        <v>22.24</v>
      </c>
      <c r="G2296" s="695">
        <f>'Заказ, cкидки и курсы валют'!$J$23*F2296</f>
        <v>255.76</v>
      </c>
      <c r="H2296" s="400">
        <f t="shared" si="256"/>
        <v>7672.8</v>
      </c>
      <c r="I2296" s="403"/>
    </row>
    <row r="2297" spans="1:9" ht="14.15" customHeight="1">
      <c r="A2297" s="403" t="s">
        <v>10453</v>
      </c>
      <c r="B2297" s="520" t="s">
        <v>10450</v>
      </c>
      <c r="C2297" s="2250">
        <v>0.3</v>
      </c>
      <c r="D2297" s="1589">
        <v>30000</v>
      </c>
      <c r="E2297" s="446">
        <v>24.31</v>
      </c>
      <c r="F2297" s="752">
        <f t="shared" si="255"/>
        <v>24.31</v>
      </c>
      <c r="G2297" s="695">
        <f>'Заказ, cкидки и курсы валют'!$J$23*F2297</f>
        <v>279.565</v>
      </c>
      <c r="H2297" s="400">
        <f t="shared" si="256"/>
        <v>8386.9500000000007</v>
      </c>
      <c r="I2297" s="403"/>
    </row>
    <row r="2298" spans="1:9" ht="14.15" customHeight="1">
      <c r="A2298" s="403" t="s">
        <v>426</v>
      </c>
      <c r="B2298" s="494" t="s">
        <v>3156</v>
      </c>
      <c r="C2298" s="2250">
        <v>0.38</v>
      </c>
      <c r="D2298" s="1590">
        <v>25000</v>
      </c>
      <c r="E2298" s="446">
        <v>24.86</v>
      </c>
      <c r="F2298" s="752">
        <f t="shared" si="255"/>
        <v>24.86</v>
      </c>
      <c r="G2298" s="695">
        <f>'Заказ, cкидки и курсы валют'!$J$23*F2298</f>
        <v>285.89</v>
      </c>
      <c r="H2298" s="400">
        <f t="shared" si="256"/>
        <v>7147.25</v>
      </c>
      <c r="I2298" s="403"/>
    </row>
    <row r="2299" spans="1:9" ht="14.15" customHeight="1">
      <c r="A2299" s="403" t="s">
        <v>427</v>
      </c>
      <c r="B2299" s="494" t="s">
        <v>3157</v>
      </c>
      <c r="C2299" s="2250">
        <v>0.47</v>
      </c>
      <c r="D2299" s="1590">
        <v>30000</v>
      </c>
      <c r="E2299" s="446">
        <v>28.05</v>
      </c>
      <c r="F2299" s="752">
        <f t="shared" si="255"/>
        <v>28.05</v>
      </c>
      <c r="G2299" s="695">
        <f>'Заказ, cкидки и курсы валют'!$J$23*F2299</f>
        <v>322.57499999999999</v>
      </c>
      <c r="H2299" s="400">
        <f t="shared" si="256"/>
        <v>9677.25</v>
      </c>
      <c r="I2299" s="403"/>
    </row>
    <row r="2300" spans="1:9" ht="14.15" customHeight="1">
      <c r="A2300" s="403" t="s">
        <v>428</v>
      </c>
      <c r="B2300" s="494" t="s">
        <v>3158</v>
      </c>
      <c r="C2300" s="2250">
        <v>0.56000000000000005</v>
      </c>
      <c r="D2300" s="1590">
        <v>25000</v>
      </c>
      <c r="E2300" s="446">
        <v>24.89</v>
      </c>
      <c r="F2300" s="752">
        <f t="shared" si="255"/>
        <v>24.89</v>
      </c>
      <c r="G2300" s="695">
        <f>'Заказ, cкидки и курсы валют'!$J$23*F2300</f>
        <v>286.23500000000001</v>
      </c>
      <c r="H2300" s="400">
        <f t="shared" si="256"/>
        <v>7155.88</v>
      </c>
      <c r="I2300" s="403"/>
    </row>
    <row r="2301" spans="1:9" ht="14.15" customHeight="1">
      <c r="A2301" s="403" t="s">
        <v>429</v>
      </c>
      <c r="B2301" s="494" t="s">
        <v>3159</v>
      </c>
      <c r="C2301" s="2250">
        <v>0.65</v>
      </c>
      <c r="D2301" s="1590">
        <v>20000</v>
      </c>
      <c r="E2301" s="446">
        <v>32.71</v>
      </c>
      <c r="F2301" s="752">
        <f t="shared" si="255"/>
        <v>32.71</v>
      </c>
      <c r="G2301" s="695">
        <f>'Заказ, cкидки и курсы валют'!$J$23*F2301</f>
        <v>376.16500000000002</v>
      </c>
      <c r="H2301" s="400">
        <f t="shared" si="256"/>
        <v>7523.3</v>
      </c>
      <c r="I2301" s="403"/>
    </row>
    <row r="2302" spans="1:9" ht="14.15" customHeight="1">
      <c r="A2302" s="403" t="s">
        <v>430</v>
      </c>
      <c r="B2302" s="494" t="s">
        <v>3160</v>
      </c>
      <c r="C2302" s="2250">
        <v>0.8</v>
      </c>
      <c r="D2302" s="1590">
        <v>15000</v>
      </c>
      <c r="E2302" s="446">
        <v>37.159999999999997</v>
      </c>
      <c r="F2302" s="752">
        <f t="shared" si="255"/>
        <v>37.159999999999997</v>
      </c>
      <c r="G2302" s="695">
        <f>'Заказ, cкидки и курсы валют'!$J$23*F2302</f>
        <v>427.34</v>
      </c>
      <c r="H2302" s="400">
        <f t="shared" si="256"/>
        <v>6410.1</v>
      </c>
      <c r="I2302" s="403"/>
    </row>
    <row r="2303" spans="1:9" ht="14.15" customHeight="1">
      <c r="A2303" s="403" t="s">
        <v>9653</v>
      </c>
      <c r="B2303" s="742" t="s">
        <v>8385</v>
      </c>
      <c r="C2303" s="2250">
        <v>0.99</v>
      </c>
      <c r="D2303" s="1589">
        <v>18000</v>
      </c>
      <c r="E2303" s="446">
        <v>42.77</v>
      </c>
      <c r="F2303" s="752">
        <f t="shared" si="255"/>
        <v>42.77</v>
      </c>
      <c r="G2303" s="695">
        <f>'Заказ, cкидки и курсы валют'!$J$23*F2303</f>
        <v>491.85500000000002</v>
      </c>
      <c r="H2303" s="400">
        <f t="shared" si="256"/>
        <v>8853.39</v>
      </c>
      <c r="I2303" s="403"/>
    </row>
    <row r="2304" spans="1:9" ht="14.15" customHeight="1">
      <c r="A2304" s="403" t="s">
        <v>431</v>
      </c>
      <c r="B2304" s="494" t="s">
        <v>3161</v>
      </c>
      <c r="C2304" s="2250">
        <v>0.6</v>
      </c>
      <c r="D2304" s="1590">
        <v>40000</v>
      </c>
      <c r="E2304" s="446">
        <v>26.34</v>
      </c>
      <c r="F2304" s="752">
        <f t="shared" si="255"/>
        <v>26.34</v>
      </c>
      <c r="G2304" s="695">
        <f>'Заказ, cкидки и курсы валют'!$J$23*F2304</f>
        <v>302.91000000000003</v>
      </c>
      <c r="H2304" s="400">
        <f t="shared" si="256"/>
        <v>12116.4</v>
      </c>
      <c r="I2304" s="403"/>
    </row>
    <row r="2305" spans="1:9" ht="14.15" customHeight="1">
      <c r="A2305" s="403" t="s">
        <v>432</v>
      </c>
      <c r="B2305" s="494" t="s">
        <v>3162</v>
      </c>
      <c r="C2305" s="2250">
        <v>0.76</v>
      </c>
      <c r="D2305" s="1590">
        <v>30000</v>
      </c>
      <c r="E2305" s="446">
        <v>34.5</v>
      </c>
      <c r="F2305" s="752">
        <f t="shared" si="255"/>
        <v>34.5</v>
      </c>
      <c r="G2305" s="695">
        <f>'Заказ, cкидки и курсы валют'!$J$23*F2305</f>
        <v>396.75</v>
      </c>
      <c r="H2305" s="400">
        <f t="shared" si="256"/>
        <v>11902.5</v>
      </c>
      <c r="I2305" s="403"/>
    </row>
    <row r="2306" spans="1:9" ht="14.15" customHeight="1">
      <c r="A2306" s="403" t="s">
        <v>433</v>
      </c>
      <c r="B2306" s="494" t="s">
        <v>3163</v>
      </c>
      <c r="C2306" s="2250">
        <v>0.9</v>
      </c>
      <c r="D2306" s="1590">
        <v>24000</v>
      </c>
      <c r="E2306" s="446">
        <v>35.119999999999997</v>
      </c>
      <c r="F2306" s="752">
        <f t="shared" si="255"/>
        <v>35.119999999999997</v>
      </c>
      <c r="G2306" s="695">
        <f>'Заказ, cкидки и курсы валют'!$J$23*F2306</f>
        <v>403.88</v>
      </c>
      <c r="H2306" s="400">
        <f t="shared" si="256"/>
        <v>9693.1200000000008</v>
      </c>
      <c r="I2306" s="403"/>
    </row>
    <row r="2307" spans="1:9" ht="14.15" customHeight="1">
      <c r="A2307" s="403" t="s">
        <v>434</v>
      </c>
      <c r="B2307" s="494" t="s">
        <v>104</v>
      </c>
      <c r="C2307" s="2250">
        <v>1.02</v>
      </c>
      <c r="D2307" s="1590">
        <v>20000</v>
      </c>
      <c r="E2307" s="446">
        <v>41.21</v>
      </c>
      <c r="F2307" s="752">
        <f t="shared" si="255"/>
        <v>41.21</v>
      </c>
      <c r="G2307" s="695">
        <f>'Заказ, cкидки и курсы валют'!$J$23*F2307</f>
        <v>473.91500000000002</v>
      </c>
      <c r="H2307" s="400">
        <f t="shared" si="256"/>
        <v>9478.2999999999993</v>
      </c>
      <c r="I2307" s="403"/>
    </row>
    <row r="2308" spans="1:9" ht="14.15" customHeight="1">
      <c r="A2308" s="403" t="s">
        <v>435</v>
      </c>
      <c r="B2308" s="494" t="s">
        <v>105</v>
      </c>
      <c r="C2308" s="2250">
        <v>1.1499999999999999</v>
      </c>
      <c r="D2308" s="1590">
        <v>17000</v>
      </c>
      <c r="E2308" s="446">
        <v>47.23</v>
      </c>
      <c r="F2308" s="752">
        <f t="shared" si="255"/>
        <v>47.23</v>
      </c>
      <c r="G2308" s="695">
        <f>'Заказ, cкидки и курсы валют'!$J$23*F2308</f>
        <v>543.14499999999998</v>
      </c>
      <c r="H2308" s="400">
        <f t="shared" si="256"/>
        <v>9233.4699999999993</v>
      </c>
      <c r="I2308" s="403"/>
    </row>
    <row r="2309" spans="1:9" ht="14.15" customHeight="1">
      <c r="A2309" s="403" t="s">
        <v>436</v>
      </c>
      <c r="B2309" s="494" t="s">
        <v>106</v>
      </c>
      <c r="C2309" s="2250">
        <v>1.4</v>
      </c>
      <c r="D2309" s="1590">
        <v>14000</v>
      </c>
      <c r="E2309" s="446">
        <v>55.78</v>
      </c>
      <c r="F2309" s="752">
        <f t="shared" si="255"/>
        <v>55.78</v>
      </c>
      <c r="G2309" s="695">
        <f>'Заказ, cкидки и курсы валют'!$J$23*F2309</f>
        <v>641.47</v>
      </c>
      <c r="H2309" s="400">
        <f t="shared" si="256"/>
        <v>8980.58</v>
      </c>
      <c r="I2309" s="403"/>
    </row>
    <row r="2310" spans="1:9" ht="14.15" customHeight="1">
      <c r="A2310" s="403" t="s">
        <v>437</v>
      </c>
      <c r="B2310" s="494" t="s">
        <v>107</v>
      </c>
      <c r="C2310" s="2250">
        <v>1.64</v>
      </c>
      <c r="D2310" s="1590">
        <v>11000</v>
      </c>
      <c r="E2310" s="446">
        <v>68.14</v>
      </c>
      <c r="F2310" s="752">
        <f t="shared" si="255"/>
        <v>68.14</v>
      </c>
      <c r="G2310" s="695">
        <f>'Заказ, cкидки и курсы валют'!$J$23*F2310</f>
        <v>783.61</v>
      </c>
      <c r="H2310" s="400">
        <f t="shared" si="256"/>
        <v>8619.7099999999991</v>
      </c>
      <c r="I2310" s="403"/>
    </row>
    <row r="2311" spans="1:9" ht="14.15" customHeight="1">
      <c r="A2311" s="403" t="s">
        <v>438</v>
      </c>
      <c r="B2311" s="494" t="s">
        <v>3164</v>
      </c>
      <c r="C2311" s="2250">
        <v>1.88</v>
      </c>
      <c r="D2311" s="1590">
        <v>8000</v>
      </c>
      <c r="E2311" s="446">
        <v>75.22</v>
      </c>
      <c r="F2311" s="752">
        <f t="shared" si="255"/>
        <v>75.22</v>
      </c>
      <c r="G2311" s="695">
        <f>'Заказ, cкидки и курсы валют'!$J$23*F2311</f>
        <v>865.03</v>
      </c>
      <c r="H2311" s="400">
        <f t="shared" si="256"/>
        <v>6920.24</v>
      </c>
      <c r="I2311" s="403"/>
    </row>
    <row r="2312" spans="1:9" ht="14.15" customHeight="1">
      <c r="A2312" s="403" t="s">
        <v>439</v>
      </c>
      <c r="B2312" s="494" t="s">
        <v>110</v>
      </c>
      <c r="C2312" s="2250">
        <v>2.84</v>
      </c>
      <c r="D2312" s="1590">
        <v>6000</v>
      </c>
      <c r="E2312" s="446">
        <v>92.72</v>
      </c>
      <c r="F2312" s="752">
        <f t="shared" si="255"/>
        <v>92.72</v>
      </c>
      <c r="G2312" s="695">
        <f>'Заказ, cкидки и курсы валют'!$J$23*F2312</f>
        <v>1066.28</v>
      </c>
      <c r="H2312" s="400">
        <f t="shared" si="256"/>
        <v>6397.68</v>
      </c>
      <c r="I2312" s="403"/>
    </row>
    <row r="2313" spans="1:9" ht="14.15" customHeight="1">
      <c r="A2313" s="403" t="s">
        <v>9654</v>
      </c>
      <c r="B2313" s="742" t="s">
        <v>9655</v>
      </c>
      <c r="C2313" s="2250">
        <v>0.72</v>
      </c>
      <c r="D2313" s="1590">
        <v>25000</v>
      </c>
      <c r="E2313" s="446">
        <v>35.4</v>
      </c>
      <c r="F2313" s="752">
        <f t="shared" si="255"/>
        <v>35.4</v>
      </c>
      <c r="G2313" s="695">
        <f>'Заказ, cкидки и курсы валют'!$J$23*F2313</f>
        <v>407.09999999999997</v>
      </c>
      <c r="H2313" s="400">
        <f t="shared" si="256"/>
        <v>10177.5</v>
      </c>
      <c r="I2313" s="403"/>
    </row>
    <row r="2314" spans="1:9" ht="14.15" customHeight="1">
      <c r="A2314" s="403" t="s">
        <v>440</v>
      </c>
      <c r="B2314" s="494" t="s">
        <v>3165</v>
      </c>
      <c r="C2314" s="2250">
        <v>0.89</v>
      </c>
      <c r="D2314" s="1590">
        <v>20000</v>
      </c>
      <c r="E2314" s="446">
        <v>41.72</v>
      </c>
      <c r="F2314" s="752">
        <f t="shared" si="255"/>
        <v>41.72</v>
      </c>
      <c r="G2314" s="695">
        <f>'Заказ, cкидки и курсы валют'!$J$23*F2314</f>
        <v>479.78</v>
      </c>
      <c r="H2314" s="400">
        <f t="shared" si="256"/>
        <v>9595.6</v>
      </c>
      <c r="I2314" s="403"/>
    </row>
    <row r="2315" spans="1:9" ht="14.15" customHeight="1">
      <c r="A2315" s="403" t="s">
        <v>441</v>
      </c>
      <c r="B2315" s="494" t="s">
        <v>76</v>
      </c>
      <c r="C2315" s="2250">
        <v>1</v>
      </c>
      <c r="D2315" s="1590">
        <v>15000</v>
      </c>
      <c r="E2315" s="446">
        <v>47.84</v>
      </c>
      <c r="F2315" s="752">
        <f t="shared" si="255"/>
        <v>47.84</v>
      </c>
      <c r="G2315" s="695">
        <f>'Заказ, cкидки и курсы валют'!$J$23*F2315</f>
        <v>550.16000000000008</v>
      </c>
      <c r="H2315" s="400">
        <f t="shared" si="256"/>
        <v>8252.4</v>
      </c>
      <c r="I2315" s="403"/>
    </row>
    <row r="2316" spans="1:9" ht="14.15" customHeight="1">
      <c r="A2316" s="403" t="s">
        <v>442</v>
      </c>
      <c r="B2316" s="494" t="s">
        <v>136</v>
      </c>
      <c r="C2316" s="2250">
        <v>1.08</v>
      </c>
      <c r="D2316" s="1590">
        <v>15000</v>
      </c>
      <c r="E2316" s="446">
        <v>50.54</v>
      </c>
      <c r="F2316" s="752">
        <f t="shared" si="255"/>
        <v>50.54</v>
      </c>
      <c r="G2316" s="695">
        <f>'Заказ, cкидки и курсы валют'!$J$23*F2316</f>
        <v>581.21</v>
      </c>
      <c r="H2316" s="400">
        <f t="shared" si="256"/>
        <v>8718.15</v>
      </c>
      <c r="I2316" s="403"/>
    </row>
    <row r="2317" spans="1:9" ht="14.15" customHeight="1">
      <c r="A2317" s="403" t="s">
        <v>443</v>
      </c>
      <c r="B2317" s="494" t="s">
        <v>129</v>
      </c>
      <c r="C2317" s="2250">
        <v>1.5</v>
      </c>
      <c r="D2317" s="1590">
        <v>12000</v>
      </c>
      <c r="E2317" s="446">
        <v>60.22</v>
      </c>
      <c r="F2317" s="752">
        <f t="shared" si="255"/>
        <v>60.22</v>
      </c>
      <c r="G2317" s="695">
        <f>'Заказ, cкидки и курсы валют'!$J$23*F2317</f>
        <v>692.53</v>
      </c>
      <c r="H2317" s="400">
        <f t="shared" si="256"/>
        <v>8310.36</v>
      </c>
      <c r="I2317" s="403"/>
    </row>
    <row r="2318" spans="1:9" ht="14.15" customHeight="1">
      <c r="A2318" s="403" t="s">
        <v>444</v>
      </c>
      <c r="B2318" s="494" t="s">
        <v>130</v>
      </c>
      <c r="C2318" s="2250">
        <v>1.81</v>
      </c>
      <c r="D2318" s="1590">
        <v>10000</v>
      </c>
      <c r="E2318" s="446">
        <v>71.709999999999994</v>
      </c>
      <c r="F2318" s="752">
        <f t="shared" si="255"/>
        <v>71.709999999999994</v>
      </c>
      <c r="G2318" s="695">
        <f>'Заказ, cкидки и курсы валют'!$J$23*F2318</f>
        <v>824.66499999999996</v>
      </c>
      <c r="H2318" s="400">
        <f t="shared" si="256"/>
        <v>8246.65</v>
      </c>
      <c r="I2318" s="403"/>
    </row>
    <row r="2319" spans="1:9" ht="14.15" customHeight="1">
      <c r="A2319" s="403" t="s">
        <v>445</v>
      </c>
      <c r="B2319" s="494" t="s">
        <v>77</v>
      </c>
      <c r="C2319" s="2250">
        <v>2.33</v>
      </c>
      <c r="D2319" s="1590">
        <v>9000</v>
      </c>
      <c r="E2319" s="446">
        <v>88.44</v>
      </c>
      <c r="F2319" s="752">
        <f t="shared" si="255"/>
        <v>88.44</v>
      </c>
      <c r="G2319" s="695">
        <f>'Заказ, cкидки и курсы валют'!$J$23*F2319</f>
        <v>1017.06</v>
      </c>
      <c r="H2319" s="400">
        <f t="shared" si="256"/>
        <v>9153.5400000000009</v>
      </c>
      <c r="I2319" s="403"/>
    </row>
    <row r="2320" spans="1:9" ht="14.15" customHeight="1">
      <c r="A2320" s="403" t="s">
        <v>9656</v>
      </c>
      <c r="B2320" s="742" t="s">
        <v>9657</v>
      </c>
      <c r="C2320" s="2250">
        <v>1</v>
      </c>
      <c r="D2320" s="1590">
        <v>20000</v>
      </c>
      <c r="E2320" s="446">
        <v>44.07</v>
      </c>
      <c r="F2320" s="752">
        <f t="shared" si="255"/>
        <v>44.07</v>
      </c>
      <c r="G2320" s="695">
        <f>'Заказ, cкидки и курсы валют'!$J$23*F2320</f>
        <v>506.80500000000001</v>
      </c>
      <c r="H2320" s="400">
        <f t="shared" si="256"/>
        <v>10136.1</v>
      </c>
      <c r="I2320" s="403"/>
    </row>
    <row r="2321" spans="1:10" ht="14.15" customHeight="1">
      <c r="A2321" s="403" t="s">
        <v>446</v>
      </c>
      <c r="B2321" s="494" t="s">
        <v>3758</v>
      </c>
      <c r="C2321" s="2250">
        <v>1.05</v>
      </c>
      <c r="D2321" s="1590">
        <v>20000</v>
      </c>
      <c r="E2321" s="446">
        <v>45.45</v>
      </c>
      <c r="F2321" s="752">
        <f t="shared" si="255"/>
        <v>45.45</v>
      </c>
      <c r="G2321" s="695">
        <f>'Заказ, cкидки и курсы валют'!$J$23*F2321</f>
        <v>522.67500000000007</v>
      </c>
      <c r="H2321" s="400">
        <f t="shared" si="256"/>
        <v>10453.5</v>
      </c>
      <c r="I2321" s="403"/>
    </row>
    <row r="2322" spans="1:10" ht="14.15" customHeight="1">
      <c r="A2322" s="403" t="s">
        <v>447</v>
      </c>
      <c r="B2322" s="494" t="s">
        <v>121</v>
      </c>
      <c r="C2322" s="2250">
        <v>1.26</v>
      </c>
      <c r="D2322" s="1590">
        <v>15000</v>
      </c>
      <c r="E2322" s="446">
        <v>52.5</v>
      </c>
      <c r="F2322" s="752">
        <f t="shared" si="255"/>
        <v>52.5</v>
      </c>
      <c r="G2322" s="695">
        <f>'Заказ, cкидки и курсы валют'!$J$23*F2322</f>
        <v>603.75</v>
      </c>
      <c r="H2322" s="400">
        <f t="shared" si="256"/>
        <v>9056.25</v>
      </c>
      <c r="I2322" s="403"/>
    </row>
    <row r="2323" spans="1:10" ht="14.15" customHeight="1">
      <c r="A2323" s="403" t="s">
        <v>448</v>
      </c>
      <c r="B2323" s="494" t="s">
        <v>123</v>
      </c>
      <c r="C2323" s="2250">
        <v>1.3</v>
      </c>
      <c r="D2323" s="1590">
        <v>12000</v>
      </c>
      <c r="E2323" s="446">
        <v>55.93</v>
      </c>
      <c r="F2323" s="752">
        <f t="shared" si="255"/>
        <v>55.93</v>
      </c>
      <c r="G2323" s="695">
        <f>'Заказ, cкидки и курсы валют'!$J$23*F2323</f>
        <v>643.19500000000005</v>
      </c>
      <c r="H2323" s="400">
        <f t="shared" si="256"/>
        <v>7718.34</v>
      </c>
      <c r="I2323" s="403"/>
    </row>
    <row r="2324" spans="1:10" ht="14.15" customHeight="1">
      <c r="A2324" s="403" t="s">
        <v>449</v>
      </c>
      <c r="B2324" s="494" t="s">
        <v>124</v>
      </c>
      <c r="C2324" s="2250">
        <v>1.61</v>
      </c>
      <c r="D2324" s="1590">
        <v>11000</v>
      </c>
      <c r="E2324" s="446">
        <v>63.08</v>
      </c>
      <c r="F2324" s="752">
        <f t="shared" si="255"/>
        <v>63.08</v>
      </c>
      <c r="G2324" s="695">
        <f>'Заказ, cкидки и курсы валют'!$J$23*F2324</f>
        <v>725.42</v>
      </c>
      <c r="H2324" s="400">
        <f t="shared" si="256"/>
        <v>7979.62</v>
      </c>
      <c r="I2324" s="403"/>
    </row>
    <row r="2325" spans="1:10" ht="14.15" customHeight="1">
      <c r="A2325" s="403" t="s">
        <v>450</v>
      </c>
      <c r="B2325" s="494" t="s">
        <v>125</v>
      </c>
      <c r="C2325" s="2250">
        <v>2.08</v>
      </c>
      <c r="D2325" s="1590">
        <v>10000</v>
      </c>
      <c r="E2325" s="446">
        <v>82.98</v>
      </c>
      <c r="F2325" s="752">
        <f t="shared" si="255"/>
        <v>82.98</v>
      </c>
      <c r="G2325" s="695">
        <f>'Заказ, cкидки и курсы валют'!$J$23*F2325</f>
        <v>954.2700000000001</v>
      </c>
      <c r="H2325" s="400">
        <f t="shared" si="256"/>
        <v>9542.7000000000007</v>
      </c>
      <c r="I2325" s="403"/>
    </row>
    <row r="2326" spans="1:10" ht="14.15" customHeight="1">
      <c r="A2326" s="403" t="s">
        <v>451</v>
      </c>
      <c r="B2326" s="494" t="s">
        <v>126</v>
      </c>
      <c r="C2326" s="2250">
        <v>2.29</v>
      </c>
      <c r="D2326" s="1590">
        <v>6500</v>
      </c>
      <c r="E2326" s="446">
        <v>88.4</v>
      </c>
      <c r="F2326" s="752">
        <f t="shared" ref="F2326:F2342" si="257">ROUND(E2326*(1-$F$11),2)</f>
        <v>88.4</v>
      </c>
      <c r="G2326" s="695">
        <f>'Заказ, cкидки и курсы валют'!$J$23*F2326</f>
        <v>1016.6</v>
      </c>
      <c r="H2326" s="400">
        <f t="shared" ref="H2326:H2342" si="258">ROUND((D2326/1000)*G2326,2)</f>
        <v>6607.9</v>
      </c>
      <c r="I2326" s="403"/>
    </row>
    <row r="2327" spans="1:10" ht="14.15" customHeight="1">
      <c r="A2327" s="403" t="s">
        <v>9658</v>
      </c>
      <c r="B2327" s="742" t="s">
        <v>3765</v>
      </c>
      <c r="C2327" s="2250">
        <v>2.6</v>
      </c>
      <c r="D2327" s="1590">
        <v>5000</v>
      </c>
      <c r="E2327" s="446">
        <v>105.72</v>
      </c>
      <c r="F2327" s="752">
        <f t="shared" si="257"/>
        <v>105.72</v>
      </c>
      <c r="G2327" s="695">
        <f>'Заказ, cкидки и курсы валют'!$J$23*F2327</f>
        <v>1215.78</v>
      </c>
      <c r="H2327" s="400">
        <f t="shared" si="258"/>
        <v>6078.9</v>
      </c>
      <c r="I2327" s="403"/>
    </row>
    <row r="2328" spans="1:10" ht="14.15" customHeight="1">
      <c r="A2328" s="403" t="s">
        <v>452</v>
      </c>
      <c r="B2328" s="494" t="s">
        <v>127</v>
      </c>
      <c r="C2328" s="2250">
        <v>2.83</v>
      </c>
      <c r="D2328" s="1590">
        <v>5000</v>
      </c>
      <c r="E2328" s="446">
        <v>108.29</v>
      </c>
      <c r="F2328" s="752">
        <f t="shared" si="257"/>
        <v>108.29</v>
      </c>
      <c r="G2328" s="695">
        <f>'Заказ, cкидки и курсы валют'!$J$23*F2328</f>
        <v>1245.335</v>
      </c>
      <c r="H2328" s="400">
        <f t="shared" si="258"/>
        <v>6226.68</v>
      </c>
      <c r="I2328" s="403"/>
    </row>
    <row r="2329" spans="1:10" ht="14.15" customHeight="1">
      <c r="A2329" s="403" t="s">
        <v>453</v>
      </c>
      <c r="B2329" s="494" t="s">
        <v>128</v>
      </c>
      <c r="C2329" s="2299">
        <v>3.4</v>
      </c>
      <c r="D2329" s="1590">
        <v>3500</v>
      </c>
      <c r="E2329" s="446">
        <v>117.44</v>
      </c>
      <c r="F2329" s="752">
        <f t="shared" si="257"/>
        <v>117.44</v>
      </c>
      <c r="G2329" s="695">
        <f>'Заказ, cкидки и курсы валют'!$J$23*F2329</f>
        <v>1350.56</v>
      </c>
      <c r="H2329" s="400">
        <f t="shared" si="258"/>
        <v>4726.96</v>
      </c>
      <c r="I2329" s="403"/>
    </row>
    <row r="2330" spans="1:10" ht="14.15" customHeight="1">
      <c r="A2330" s="403" t="s">
        <v>454</v>
      </c>
      <c r="B2330" s="494" t="s">
        <v>114</v>
      </c>
      <c r="C2330" s="2250">
        <v>4.58</v>
      </c>
      <c r="D2330" s="1590">
        <v>3500</v>
      </c>
      <c r="E2330" s="446">
        <v>153.16</v>
      </c>
      <c r="F2330" s="752">
        <f t="shared" si="257"/>
        <v>153.16</v>
      </c>
      <c r="G2330" s="695">
        <f>'Заказ, cкидки и курсы валют'!$J$23*F2330</f>
        <v>1761.34</v>
      </c>
      <c r="H2330" s="400">
        <f t="shared" si="258"/>
        <v>6164.69</v>
      </c>
      <c r="I2330" s="403"/>
    </row>
    <row r="2331" spans="1:10" ht="14.15" customHeight="1">
      <c r="A2331" s="403" t="s">
        <v>455</v>
      </c>
      <c r="B2331" s="494" t="s">
        <v>3759</v>
      </c>
      <c r="C2331" s="2250">
        <v>1.72</v>
      </c>
      <c r="D2331" s="1590">
        <v>12000</v>
      </c>
      <c r="E2331" s="446">
        <v>64.790000000000006</v>
      </c>
      <c r="F2331" s="752">
        <f t="shared" si="257"/>
        <v>64.790000000000006</v>
      </c>
      <c r="G2331" s="695">
        <f>'Заказ, cкидки и курсы валют'!$J$23*F2331</f>
        <v>745.08500000000004</v>
      </c>
      <c r="H2331" s="400">
        <f t="shared" si="258"/>
        <v>8941.02</v>
      </c>
      <c r="I2331" s="403"/>
      <c r="J2331" s="446"/>
    </row>
    <row r="2332" spans="1:10" ht="14.15" customHeight="1">
      <c r="A2332" s="1720" t="s">
        <v>456</v>
      </c>
      <c r="B2332" s="1760" t="s">
        <v>3155</v>
      </c>
      <c r="C2332" s="2250">
        <v>1.77</v>
      </c>
      <c r="D2332" s="1761">
        <v>10000</v>
      </c>
      <c r="E2332" s="446">
        <v>71.19</v>
      </c>
      <c r="F2332" s="1762">
        <f t="shared" si="257"/>
        <v>71.19</v>
      </c>
      <c r="G2332" s="1763">
        <f>'Заказ, cкидки и курсы валют'!$J$23*F2332</f>
        <v>818.68499999999995</v>
      </c>
      <c r="H2332" s="1014">
        <f t="shared" si="258"/>
        <v>8186.85</v>
      </c>
      <c r="I2332" s="1764"/>
    </row>
    <row r="2333" spans="1:10" ht="14.15" customHeight="1">
      <c r="A2333" s="493" t="s">
        <v>457</v>
      </c>
      <c r="B2333" s="494" t="s">
        <v>3005</v>
      </c>
      <c r="C2333" s="2250">
        <v>2.15</v>
      </c>
      <c r="D2333" s="1590">
        <v>8000</v>
      </c>
      <c r="E2333" s="446">
        <v>82.67</v>
      </c>
      <c r="F2333" s="752">
        <f t="shared" si="257"/>
        <v>82.67</v>
      </c>
      <c r="G2333" s="695">
        <f>'Заказ, cкидки и курсы валют'!$J$23*F2333</f>
        <v>950.70500000000004</v>
      </c>
      <c r="H2333" s="400">
        <f t="shared" si="258"/>
        <v>7605.64</v>
      </c>
      <c r="I2333" s="401"/>
      <c r="J2333" s="446"/>
    </row>
    <row r="2334" spans="1:10" ht="14.15" customHeight="1">
      <c r="A2334" s="493" t="s">
        <v>458</v>
      </c>
      <c r="B2334" s="494" t="s">
        <v>3315</v>
      </c>
      <c r="C2334" s="2250">
        <v>2.5299999999999998</v>
      </c>
      <c r="D2334" s="1590">
        <v>7000</v>
      </c>
      <c r="E2334" s="446">
        <v>88.91</v>
      </c>
      <c r="F2334" s="752">
        <f t="shared" si="257"/>
        <v>88.91</v>
      </c>
      <c r="G2334" s="695">
        <f>'Заказ, cкидки и курсы валют'!$J$23*F2334</f>
        <v>1022.4649999999999</v>
      </c>
      <c r="H2334" s="400">
        <f t="shared" si="258"/>
        <v>7157.26</v>
      </c>
      <c r="I2334" s="401"/>
      <c r="J2334" s="446"/>
    </row>
    <row r="2335" spans="1:10" ht="14.15" customHeight="1">
      <c r="A2335" s="493" t="s">
        <v>459</v>
      </c>
      <c r="B2335" s="494" t="s">
        <v>98</v>
      </c>
      <c r="C2335" s="2250">
        <v>2.6</v>
      </c>
      <c r="D2335" s="1590">
        <v>6000</v>
      </c>
      <c r="E2335" s="446">
        <v>93.32</v>
      </c>
      <c r="F2335" s="752">
        <f t="shared" si="257"/>
        <v>93.32</v>
      </c>
      <c r="G2335" s="695">
        <f>'Заказ, cкидки и курсы валют'!$J$23*F2335</f>
        <v>1073.1799999999998</v>
      </c>
      <c r="H2335" s="400">
        <f t="shared" si="258"/>
        <v>6439.08</v>
      </c>
      <c r="I2335" s="401"/>
    </row>
    <row r="2336" spans="1:10" ht="14.15" customHeight="1">
      <c r="A2336" s="493" t="s">
        <v>460</v>
      </c>
      <c r="B2336" s="494" t="s">
        <v>603</v>
      </c>
      <c r="C2336" s="2250">
        <v>2.7</v>
      </c>
      <c r="D2336" s="1590">
        <v>6000</v>
      </c>
      <c r="E2336" s="446">
        <v>94.8</v>
      </c>
      <c r="F2336" s="752">
        <f t="shared" si="257"/>
        <v>94.8</v>
      </c>
      <c r="G2336" s="695">
        <f>'Заказ, cкидки и курсы валют'!$J$23*F2336</f>
        <v>1090.2</v>
      </c>
      <c r="H2336" s="400">
        <f t="shared" si="258"/>
        <v>6541.2</v>
      </c>
      <c r="I2336" s="401"/>
    </row>
    <row r="2337" spans="1:10" ht="14.15" customHeight="1">
      <c r="A2337" s="493" t="s">
        <v>461</v>
      </c>
      <c r="B2337" s="494" t="s">
        <v>3421</v>
      </c>
      <c r="C2337" s="2250">
        <v>3.17</v>
      </c>
      <c r="D2337" s="1590">
        <v>5000</v>
      </c>
      <c r="E2337" s="446">
        <v>122.47</v>
      </c>
      <c r="F2337" s="752">
        <f t="shared" si="257"/>
        <v>122.47</v>
      </c>
      <c r="G2337" s="695">
        <f>'Заказ, cкидки и курсы валют'!$J$23*F2337</f>
        <v>1408.405</v>
      </c>
      <c r="H2337" s="400">
        <f t="shared" si="258"/>
        <v>7042.03</v>
      </c>
      <c r="I2337" s="401"/>
      <c r="J2337" s="446"/>
    </row>
    <row r="2338" spans="1:10" ht="14.15" customHeight="1">
      <c r="A2338" s="493" t="s">
        <v>462</v>
      </c>
      <c r="B2338" s="494" t="s">
        <v>1350</v>
      </c>
      <c r="C2338" s="2250">
        <v>3.74</v>
      </c>
      <c r="D2338" s="1590">
        <v>4000</v>
      </c>
      <c r="E2338" s="446">
        <v>136.94</v>
      </c>
      <c r="F2338" s="752">
        <f t="shared" si="257"/>
        <v>136.94</v>
      </c>
      <c r="G2338" s="695">
        <f>'Заказ, cкидки и курсы валют'!$J$23*F2338</f>
        <v>1574.81</v>
      </c>
      <c r="H2338" s="400">
        <f t="shared" si="258"/>
        <v>6299.24</v>
      </c>
      <c r="I2338" s="401"/>
      <c r="J2338" s="446"/>
    </row>
    <row r="2339" spans="1:10" ht="14.15" customHeight="1">
      <c r="A2339" s="493" t="s">
        <v>463</v>
      </c>
      <c r="B2339" s="494" t="s">
        <v>2439</v>
      </c>
      <c r="C2339" s="2250">
        <v>4.17</v>
      </c>
      <c r="D2339" s="1590">
        <v>3000</v>
      </c>
      <c r="E2339" s="446">
        <v>163.13999999999999</v>
      </c>
      <c r="F2339" s="752">
        <f t="shared" si="257"/>
        <v>163.13999999999999</v>
      </c>
      <c r="G2339" s="695">
        <f>'Заказ, cкидки и курсы валют'!$J$23*F2339</f>
        <v>1876.11</v>
      </c>
      <c r="H2339" s="400">
        <f t="shared" si="258"/>
        <v>5628.33</v>
      </c>
      <c r="I2339" s="401"/>
      <c r="J2339" s="446"/>
    </row>
    <row r="2340" spans="1:10" ht="14.15" customHeight="1">
      <c r="A2340" s="493" t="s">
        <v>464</v>
      </c>
      <c r="B2340" s="494" t="s">
        <v>2440</v>
      </c>
      <c r="C2340" s="2250">
        <v>4.49</v>
      </c>
      <c r="D2340" s="1590">
        <v>2000</v>
      </c>
      <c r="E2340" s="446">
        <v>157.01</v>
      </c>
      <c r="F2340" s="752">
        <f t="shared" si="257"/>
        <v>157.01</v>
      </c>
      <c r="G2340" s="695">
        <f>'Заказ, cкидки и курсы валют'!$J$23*F2340</f>
        <v>1805.6149999999998</v>
      </c>
      <c r="H2340" s="400">
        <f t="shared" si="258"/>
        <v>3611.23</v>
      </c>
      <c r="I2340" s="401"/>
    </row>
    <row r="2341" spans="1:10" ht="14.15" customHeight="1">
      <c r="A2341" s="493" t="s">
        <v>465</v>
      </c>
      <c r="B2341" s="494" t="s">
        <v>1353</v>
      </c>
      <c r="C2341" s="2250">
        <v>5.09</v>
      </c>
      <c r="D2341" s="1590">
        <v>1800</v>
      </c>
      <c r="E2341" s="446">
        <v>182.88</v>
      </c>
      <c r="F2341" s="752">
        <f t="shared" si="257"/>
        <v>182.88</v>
      </c>
      <c r="G2341" s="695">
        <f>'Заказ, cкидки и курсы валют'!$J$23*F2341</f>
        <v>2103.12</v>
      </c>
      <c r="H2341" s="400">
        <f t="shared" si="258"/>
        <v>3785.62</v>
      </c>
      <c r="I2341" s="401"/>
      <c r="J2341" s="446"/>
    </row>
    <row r="2342" spans="1:10" ht="14.15" customHeight="1">
      <c r="A2342" s="493" t="s">
        <v>9649</v>
      </c>
      <c r="B2342" s="1394" t="s">
        <v>1352</v>
      </c>
      <c r="C2342" s="2250">
        <v>5.9</v>
      </c>
      <c r="D2342" s="1591">
        <v>1500</v>
      </c>
      <c r="E2342" s="446">
        <v>203.87</v>
      </c>
      <c r="F2342" s="752">
        <f t="shared" si="257"/>
        <v>203.87</v>
      </c>
      <c r="G2342" s="695">
        <f>'Заказ, cкидки и курсы валют'!$J$23*F2342</f>
        <v>2344.5050000000001</v>
      </c>
      <c r="H2342" s="400">
        <f t="shared" si="258"/>
        <v>3516.76</v>
      </c>
      <c r="I2342" s="401"/>
      <c r="J2342" s="446"/>
    </row>
    <row r="2343" spans="1:10" ht="14.15" customHeight="1">
      <c r="A2343" s="493" t="s">
        <v>11299</v>
      </c>
      <c r="B2343" s="1394" t="s">
        <v>1354</v>
      </c>
      <c r="C2343" s="2250">
        <v>8</v>
      </c>
      <c r="D2343" s="1591">
        <v>1500</v>
      </c>
      <c r="E2343" s="446">
        <v>237.02</v>
      </c>
      <c r="F2343" s="752">
        <f t="shared" ref="F2343" si="259">ROUND(E2343*(1-$F$11),2)</f>
        <v>237.02</v>
      </c>
      <c r="G2343" s="695">
        <f>'Заказ, cкидки и курсы валют'!$J$23*F2343</f>
        <v>2725.73</v>
      </c>
      <c r="H2343" s="400">
        <f t="shared" ref="H2343" si="260">ROUND((D2343/1000)*G2343,2)</f>
        <v>4088.6</v>
      </c>
      <c r="I2343" s="401"/>
    </row>
    <row r="2344" spans="1:10" ht="14.15" customHeight="1">
      <c r="A2344" s="493" t="s">
        <v>466</v>
      </c>
      <c r="B2344" s="494" t="s">
        <v>3760</v>
      </c>
      <c r="C2344" s="2250">
        <v>2.36</v>
      </c>
      <c r="D2344" s="1590">
        <v>8000</v>
      </c>
      <c r="E2344" s="446">
        <v>97.44</v>
      </c>
      <c r="F2344" s="752">
        <f t="shared" ref="F2344:F2355" si="261">ROUND(E2344*(1-$F$11),2)</f>
        <v>97.44</v>
      </c>
      <c r="G2344" s="695">
        <f>'Заказ, cкидки и курсы валют'!$J$23*F2344</f>
        <v>1120.56</v>
      </c>
      <c r="H2344" s="400">
        <f t="shared" ref="H2344:H2355" si="262">ROUND((D2344/1000)*G2344,2)</f>
        <v>8964.48</v>
      </c>
      <c r="I2344" s="401"/>
      <c r="J2344" s="446"/>
    </row>
    <row r="2345" spans="1:10" ht="14.15" customHeight="1">
      <c r="A2345" s="493" t="s">
        <v>467</v>
      </c>
      <c r="B2345" s="494" t="s">
        <v>656</v>
      </c>
      <c r="C2345" s="2250">
        <v>3</v>
      </c>
      <c r="D2345" s="1590">
        <v>6000</v>
      </c>
      <c r="E2345" s="446">
        <v>108.47</v>
      </c>
      <c r="F2345" s="752">
        <f t="shared" si="261"/>
        <v>108.47</v>
      </c>
      <c r="G2345" s="695">
        <f>'Заказ, cкидки и курсы валют'!$J$23*F2345</f>
        <v>1247.405</v>
      </c>
      <c r="H2345" s="400">
        <f t="shared" si="262"/>
        <v>7484.43</v>
      </c>
      <c r="I2345" s="401"/>
      <c r="J2345" s="446"/>
    </row>
    <row r="2346" spans="1:10" ht="14.15" customHeight="1">
      <c r="A2346" s="493" t="s">
        <v>468</v>
      </c>
      <c r="B2346" s="494" t="s">
        <v>1355</v>
      </c>
      <c r="C2346" s="2250">
        <v>2.88</v>
      </c>
      <c r="D2346" s="1590">
        <v>5000</v>
      </c>
      <c r="E2346" s="446">
        <v>110.31</v>
      </c>
      <c r="F2346" s="752">
        <f t="shared" si="261"/>
        <v>110.31</v>
      </c>
      <c r="G2346" s="695">
        <f>'Заказ, cкидки и курсы валют'!$J$23*F2346</f>
        <v>1268.5650000000001</v>
      </c>
      <c r="H2346" s="400">
        <f t="shared" si="262"/>
        <v>6342.83</v>
      </c>
      <c r="I2346" s="401"/>
      <c r="J2346" s="446"/>
    </row>
    <row r="2347" spans="1:10" ht="14.15" customHeight="1">
      <c r="A2347" s="493" t="s">
        <v>469</v>
      </c>
      <c r="B2347" s="494" t="s">
        <v>3148</v>
      </c>
      <c r="C2347" s="2299">
        <v>3.15</v>
      </c>
      <c r="D2347" s="1590">
        <v>4000</v>
      </c>
      <c r="E2347" s="446">
        <v>138.62</v>
      </c>
      <c r="F2347" s="752">
        <f t="shared" si="261"/>
        <v>138.62</v>
      </c>
      <c r="G2347" s="695">
        <f>'Заказ, cкидки и курсы валют'!$J$23*F2347</f>
        <v>1594.13</v>
      </c>
      <c r="H2347" s="400">
        <f t="shared" si="262"/>
        <v>6376.52</v>
      </c>
      <c r="I2347" s="401"/>
      <c r="J2347" s="446"/>
    </row>
    <row r="2348" spans="1:10" ht="14.15" customHeight="1">
      <c r="A2348" s="493" t="s">
        <v>470</v>
      </c>
      <c r="B2348" s="494" t="s">
        <v>1356</v>
      </c>
      <c r="C2348" s="2299">
        <v>3.72</v>
      </c>
      <c r="D2348" s="1590">
        <v>4000</v>
      </c>
      <c r="E2348" s="446">
        <v>129.24</v>
      </c>
      <c r="F2348" s="752">
        <f t="shared" si="261"/>
        <v>129.24</v>
      </c>
      <c r="G2348" s="695">
        <f>'Заказ, cкидки и курсы валют'!$J$23*F2348</f>
        <v>1486.2600000000002</v>
      </c>
      <c r="H2348" s="400">
        <f t="shared" si="262"/>
        <v>5945.04</v>
      </c>
      <c r="I2348" s="401"/>
      <c r="J2348" s="446"/>
    </row>
    <row r="2349" spans="1:10" ht="14.15" customHeight="1">
      <c r="A2349" s="493" t="s">
        <v>471</v>
      </c>
      <c r="B2349" s="494" t="s">
        <v>591</v>
      </c>
      <c r="C2349" s="2299">
        <v>4.4000000000000004</v>
      </c>
      <c r="D2349" s="1590">
        <v>4000</v>
      </c>
      <c r="E2349" s="446">
        <v>157.34</v>
      </c>
      <c r="F2349" s="752">
        <f t="shared" si="261"/>
        <v>157.34</v>
      </c>
      <c r="G2349" s="695">
        <f>'Заказ, cкидки и курсы валют'!$J$23*F2349</f>
        <v>1809.41</v>
      </c>
      <c r="H2349" s="400">
        <f t="shared" si="262"/>
        <v>7237.64</v>
      </c>
      <c r="I2349" s="401"/>
    </row>
    <row r="2350" spans="1:10" ht="14.15" customHeight="1">
      <c r="A2350" s="493" t="s">
        <v>472</v>
      </c>
      <c r="B2350" s="494" t="s">
        <v>592</v>
      </c>
      <c r="C2350" s="2299">
        <v>5.35</v>
      </c>
      <c r="D2350" s="1590">
        <v>3500</v>
      </c>
      <c r="E2350" s="446">
        <v>182.56</v>
      </c>
      <c r="F2350" s="752">
        <f t="shared" si="261"/>
        <v>182.56</v>
      </c>
      <c r="G2350" s="695">
        <f>'Заказ, cкидки и курсы валют'!$J$23*F2350</f>
        <v>2099.44</v>
      </c>
      <c r="H2350" s="400">
        <f t="shared" si="262"/>
        <v>7348.04</v>
      </c>
      <c r="I2350" s="401"/>
    </row>
    <row r="2351" spans="1:10" ht="14.15" customHeight="1">
      <c r="A2351" s="493" t="s">
        <v>473</v>
      </c>
      <c r="B2351" s="494" t="s">
        <v>3149</v>
      </c>
      <c r="C2351" s="2250">
        <v>6</v>
      </c>
      <c r="D2351" s="1590">
        <v>2000</v>
      </c>
      <c r="E2351" s="446">
        <v>197.93</v>
      </c>
      <c r="F2351" s="752">
        <f t="shared" si="261"/>
        <v>197.93</v>
      </c>
      <c r="G2351" s="695">
        <f>'Заказ, cкидки и курсы валют'!$J$23*F2351</f>
        <v>2276.1950000000002</v>
      </c>
      <c r="H2351" s="400">
        <f t="shared" si="262"/>
        <v>4552.3900000000003</v>
      </c>
      <c r="I2351" s="401"/>
    </row>
    <row r="2352" spans="1:10" ht="14.15" customHeight="1">
      <c r="A2352" s="493" t="s">
        <v>474</v>
      </c>
      <c r="B2352" s="494" t="s">
        <v>3150</v>
      </c>
      <c r="C2352" s="2299">
        <v>5.95</v>
      </c>
      <c r="D2352" s="1590">
        <v>2000</v>
      </c>
      <c r="E2352" s="446">
        <v>217.31</v>
      </c>
      <c r="F2352" s="752">
        <f t="shared" si="261"/>
        <v>217.31</v>
      </c>
      <c r="G2352" s="695">
        <f>'Заказ, cкидки и курсы валют'!$J$23*F2352</f>
        <v>2499.0650000000001</v>
      </c>
      <c r="H2352" s="400">
        <f t="shared" si="262"/>
        <v>4998.13</v>
      </c>
      <c r="I2352" s="401"/>
    </row>
    <row r="2353" spans="1:10" ht="14.15" customHeight="1">
      <c r="A2353" s="493" t="s">
        <v>475</v>
      </c>
      <c r="B2353" s="494" t="s">
        <v>3151</v>
      </c>
      <c r="C2353" s="2250">
        <v>7.1</v>
      </c>
      <c r="D2353" s="1590">
        <v>1800</v>
      </c>
      <c r="E2353" s="446">
        <v>245.28</v>
      </c>
      <c r="F2353" s="752">
        <f t="shared" si="261"/>
        <v>245.28</v>
      </c>
      <c r="G2353" s="695">
        <f>'Заказ, cкидки и курсы валют'!$J$23*F2353</f>
        <v>2820.72</v>
      </c>
      <c r="H2353" s="400">
        <f t="shared" si="262"/>
        <v>5077.3</v>
      </c>
      <c r="I2353" s="401"/>
    </row>
    <row r="2354" spans="1:10" ht="14.15" customHeight="1">
      <c r="A2354" s="493" t="s">
        <v>476</v>
      </c>
      <c r="B2354" s="494" t="s">
        <v>3152</v>
      </c>
      <c r="C2354" s="2250">
        <v>7.75</v>
      </c>
      <c r="D2354" s="1590">
        <v>1200</v>
      </c>
      <c r="E2354" s="446">
        <v>284.29000000000002</v>
      </c>
      <c r="F2354" s="752">
        <f t="shared" si="261"/>
        <v>284.29000000000002</v>
      </c>
      <c r="G2354" s="695">
        <f>'Заказ, cкидки и курсы валют'!$J$23*F2354</f>
        <v>3269.335</v>
      </c>
      <c r="H2354" s="400">
        <f t="shared" si="262"/>
        <v>3923.2</v>
      </c>
      <c r="I2354" s="401"/>
    </row>
    <row r="2355" spans="1:10" ht="14.15" customHeight="1">
      <c r="A2355" s="493" t="s">
        <v>9659</v>
      </c>
      <c r="B2355" s="742" t="s">
        <v>8799</v>
      </c>
      <c r="C2355" s="2250">
        <v>8.6999999999999993</v>
      </c>
      <c r="D2355" s="1590">
        <v>1000</v>
      </c>
      <c r="E2355" s="446">
        <v>305.99</v>
      </c>
      <c r="F2355" s="752">
        <f t="shared" si="261"/>
        <v>305.99</v>
      </c>
      <c r="G2355" s="695">
        <f>'Заказ, cкидки и курсы валют'!$J$23*F2355</f>
        <v>3518.8850000000002</v>
      </c>
      <c r="H2355" s="400">
        <f t="shared" si="262"/>
        <v>3518.89</v>
      </c>
      <c r="I2355" s="401"/>
    </row>
    <row r="2356" spans="1:10" ht="14.15" customHeight="1">
      <c r="A2356" s="493" t="s">
        <v>10955</v>
      </c>
      <c r="B2356" s="742" t="s">
        <v>10956</v>
      </c>
      <c r="C2356" s="2250">
        <v>3.52</v>
      </c>
      <c r="D2356" s="1590">
        <v>5500</v>
      </c>
      <c r="E2356" s="446">
        <v>134</v>
      </c>
      <c r="F2356" s="752">
        <f t="shared" ref="F2356" si="263">ROUND(E2356*(1-$F$11),2)</f>
        <v>134</v>
      </c>
      <c r="G2356" s="695">
        <f>'Заказ, cкидки и курсы валют'!$J$23*F2356</f>
        <v>1541</v>
      </c>
      <c r="H2356" s="400">
        <f t="shared" ref="H2356" si="264">ROUND((D2356/1000)*G2356,2)</f>
        <v>8475.5</v>
      </c>
      <c r="I2356" s="401"/>
    </row>
    <row r="2357" spans="1:10" ht="14.15" customHeight="1">
      <c r="A2357" s="493" t="s">
        <v>9660</v>
      </c>
      <c r="B2357" s="742" t="s">
        <v>3757</v>
      </c>
      <c r="C2357" s="2250">
        <v>4.5</v>
      </c>
      <c r="D2357" s="1590">
        <v>5000</v>
      </c>
      <c r="E2357" s="446">
        <v>147.28</v>
      </c>
      <c r="F2357" s="752">
        <f t="shared" ref="F2357:F2364" si="265">ROUND(E2357*(1-$F$11),2)</f>
        <v>147.28</v>
      </c>
      <c r="G2357" s="695">
        <f>'Заказ, cкидки и курсы валют'!$J$23*F2357</f>
        <v>1693.72</v>
      </c>
      <c r="H2357" s="400">
        <f t="shared" ref="H2357:H2367" si="266">ROUND((D2357/1000)*G2357,2)</f>
        <v>8468.6</v>
      </c>
      <c r="I2357" s="401"/>
    </row>
    <row r="2358" spans="1:10" ht="14.15" customHeight="1">
      <c r="A2358" s="493" t="s">
        <v>477</v>
      </c>
      <c r="B2358" s="494" t="s">
        <v>596</v>
      </c>
      <c r="C2358" s="2250">
        <v>4.5</v>
      </c>
      <c r="D2358" s="1590">
        <v>4500</v>
      </c>
      <c r="E2358" s="446">
        <v>160.32</v>
      </c>
      <c r="F2358" s="752">
        <f t="shared" si="265"/>
        <v>160.32</v>
      </c>
      <c r="G2358" s="695">
        <f>'Заказ, cкидки и курсы валют'!$J$23*F2358</f>
        <v>1843.6799999999998</v>
      </c>
      <c r="H2358" s="400">
        <f t="shared" si="266"/>
        <v>8296.56</v>
      </c>
      <c r="I2358" s="401"/>
    </row>
    <row r="2359" spans="1:10" ht="14.15" customHeight="1">
      <c r="A2359" s="493" t="s">
        <v>478</v>
      </c>
      <c r="B2359" s="494" t="s">
        <v>597</v>
      </c>
      <c r="C2359" s="2250">
        <v>5.21</v>
      </c>
      <c r="D2359" s="1590">
        <v>3500</v>
      </c>
      <c r="E2359" s="446">
        <v>172.5</v>
      </c>
      <c r="F2359" s="752">
        <f t="shared" si="265"/>
        <v>172.5</v>
      </c>
      <c r="G2359" s="695">
        <f>'Заказ, cкидки и курсы валют'!$J$23*F2359</f>
        <v>1983.75</v>
      </c>
      <c r="H2359" s="400">
        <f t="shared" si="266"/>
        <v>6943.13</v>
      </c>
      <c r="I2359" s="401"/>
    </row>
    <row r="2360" spans="1:10" ht="14.15" customHeight="1">
      <c r="A2360" s="493" t="s">
        <v>479</v>
      </c>
      <c r="B2360" s="494" t="s">
        <v>598</v>
      </c>
      <c r="C2360" s="2299">
        <v>6.49</v>
      </c>
      <c r="D2360" s="1590">
        <v>3500</v>
      </c>
      <c r="E2360" s="446">
        <v>232.82</v>
      </c>
      <c r="F2360" s="752">
        <f t="shared" si="265"/>
        <v>232.82</v>
      </c>
      <c r="G2360" s="695">
        <f>'Заказ, cкидки и курсы валют'!$J$23*F2360</f>
        <v>2677.43</v>
      </c>
      <c r="H2360" s="400">
        <f t="shared" si="266"/>
        <v>9371.01</v>
      </c>
      <c r="I2360" s="401"/>
    </row>
    <row r="2361" spans="1:10" ht="14.15" customHeight="1">
      <c r="A2361" s="493" t="s">
        <v>480</v>
      </c>
      <c r="B2361" s="494" t="s">
        <v>599</v>
      </c>
      <c r="C2361" s="2250">
        <v>7.23</v>
      </c>
      <c r="D2361" s="1590">
        <v>2500</v>
      </c>
      <c r="E2361" s="446">
        <v>254.47</v>
      </c>
      <c r="F2361" s="752">
        <f t="shared" si="265"/>
        <v>254.47</v>
      </c>
      <c r="G2361" s="695">
        <f>'Заказ, cкидки и курсы валют'!$J$23*F2361</f>
        <v>2926.4050000000002</v>
      </c>
      <c r="H2361" s="400">
        <f t="shared" si="266"/>
        <v>7316.01</v>
      </c>
      <c r="I2361" s="401"/>
      <c r="J2361" s="446"/>
    </row>
    <row r="2362" spans="1:10" ht="14.15" customHeight="1">
      <c r="A2362" s="493" t="s">
        <v>481</v>
      </c>
      <c r="B2362" s="494" t="s">
        <v>3153</v>
      </c>
      <c r="C2362" s="2250">
        <v>7.97</v>
      </c>
      <c r="D2362" s="1590">
        <v>2000</v>
      </c>
      <c r="E2362" s="446">
        <v>275.64</v>
      </c>
      <c r="F2362" s="752">
        <f t="shared" si="265"/>
        <v>275.64</v>
      </c>
      <c r="G2362" s="695">
        <f>'Заказ, cкидки и курсы валют'!$J$23*F2362</f>
        <v>3169.8599999999997</v>
      </c>
      <c r="H2362" s="400">
        <f t="shared" si="266"/>
        <v>6339.72</v>
      </c>
      <c r="I2362" s="401"/>
    </row>
    <row r="2363" spans="1:10" ht="14.15" customHeight="1">
      <c r="A2363" s="493" t="s">
        <v>482</v>
      </c>
      <c r="B2363" s="494" t="s">
        <v>3115</v>
      </c>
      <c r="C2363" s="2250">
        <v>8.6</v>
      </c>
      <c r="D2363" s="1590">
        <v>1000</v>
      </c>
      <c r="E2363" s="446">
        <v>318.45</v>
      </c>
      <c r="F2363" s="752">
        <f t="shared" si="265"/>
        <v>318.45</v>
      </c>
      <c r="G2363" s="695">
        <f>'Заказ, cкидки и курсы валют'!$J$23*F2363</f>
        <v>3662.1749999999997</v>
      </c>
      <c r="H2363" s="400">
        <f t="shared" si="266"/>
        <v>3662.18</v>
      </c>
      <c r="I2363" s="401"/>
      <c r="J2363" s="446"/>
    </row>
    <row r="2364" spans="1:10" ht="14.15" customHeight="1">
      <c r="A2364" s="493" t="s">
        <v>9651</v>
      </c>
      <c r="B2364" s="742" t="s">
        <v>601</v>
      </c>
      <c r="C2364" s="2250">
        <v>9.4</v>
      </c>
      <c r="D2364" s="1590">
        <v>700</v>
      </c>
      <c r="E2364" s="446">
        <v>337.08</v>
      </c>
      <c r="F2364" s="752">
        <f t="shared" si="265"/>
        <v>337.08</v>
      </c>
      <c r="G2364" s="695">
        <f>'Заказ, cкидки и курсы валют'!$J$23*F2364</f>
        <v>3876.4199999999996</v>
      </c>
      <c r="H2364" s="400">
        <f t="shared" si="266"/>
        <v>2713.49</v>
      </c>
      <c r="I2364" s="401"/>
      <c r="J2364" s="446"/>
    </row>
    <row r="2365" spans="1:10" ht="14.15" customHeight="1">
      <c r="A2365" s="493" t="s">
        <v>483</v>
      </c>
      <c r="B2365" s="494" t="s">
        <v>602</v>
      </c>
      <c r="C2365" s="2250">
        <v>10.6</v>
      </c>
      <c r="D2365" s="494">
        <v>500</v>
      </c>
      <c r="E2365" s="446">
        <v>373.2</v>
      </c>
      <c r="F2365" s="752">
        <f t="shared" ref="F2365:F2367" si="267">ROUND(E2365*(1-$F$11),2)</f>
        <v>373.2</v>
      </c>
      <c r="G2365" s="695">
        <f>'Заказ, cкидки и курсы валют'!$J$23*F2365</f>
        <v>4291.8</v>
      </c>
      <c r="H2365" s="400">
        <f t="shared" si="266"/>
        <v>2145.9</v>
      </c>
      <c r="I2365" s="401"/>
    </row>
    <row r="2366" spans="1:10" ht="14.15" customHeight="1">
      <c r="A2366" s="493" t="s">
        <v>484</v>
      </c>
      <c r="B2366" s="494" t="s">
        <v>2896</v>
      </c>
      <c r="C2366" s="2250">
        <v>11.43</v>
      </c>
      <c r="D2366" s="494">
        <v>400</v>
      </c>
      <c r="E2366" s="446">
        <v>441.89</v>
      </c>
      <c r="F2366" s="752">
        <f t="shared" si="267"/>
        <v>441.89</v>
      </c>
      <c r="G2366" s="695">
        <f>'Заказ, cкидки и курсы валют'!$J$23*F2366</f>
        <v>5081.7349999999997</v>
      </c>
      <c r="H2366" s="400">
        <f t="shared" si="266"/>
        <v>2032.69</v>
      </c>
      <c r="I2366" s="401"/>
    </row>
    <row r="2367" spans="1:10" ht="14.15" customHeight="1" thickBot="1">
      <c r="A2367" s="521" t="s">
        <v>485</v>
      </c>
      <c r="B2367" s="495" t="s">
        <v>3154</v>
      </c>
      <c r="C2367" s="2250">
        <v>14.22</v>
      </c>
      <c r="D2367" s="495">
        <v>600</v>
      </c>
      <c r="E2367" s="446">
        <v>565.57000000000005</v>
      </c>
      <c r="F2367" s="1553">
        <f t="shared" si="267"/>
        <v>565.57000000000005</v>
      </c>
      <c r="G2367" s="1011">
        <f>'Заказ, cкидки и курсы валют'!$J$23*F2367</f>
        <v>6504.0550000000003</v>
      </c>
      <c r="H2367" s="1012">
        <f t="shared" si="266"/>
        <v>3902.43</v>
      </c>
      <c r="I2367" s="753"/>
      <c r="J2367" s="446"/>
    </row>
    <row r="2368" spans="1:10" ht="14.15" customHeight="1" thickBot="1">
      <c r="J2368" s="446"/>
    </row>
    <row r="2369" spans="1:10" ht="19.5" customHeight="1">
      <c r="A2369" s="904"/>
      <c r="B2369" s="1985"/>
      <c r="C2369" s="1962" t="s">
        <v>1370</v>
      </c>
      <c r="D2369" s="69"/>
      <c r="E2369" s="460"/>
      <c r="F2369" s="461"/>
      <c r="G2369" s="688"/>
      <c r="H2369" s="176"/>
      <c r="I2369" s="68"/>
      <c r="J2369" s="446"/>
    </row>
    <row r="2370" spans="1:10" ht="14.15" customHeight="1">
      <c r="A2370" s="890"/>
      <c r="B2370" s="1912" t="s">
        <v>1369</v>
      </c>
      <c r="C2370" s="1475"/>
      <c r="D2370" s="131"/>
      <c r="E2370" s="462"/>
      <c r="F2370" s="426"/>
      <c r="G2370" s="266"/>
      <c r="H2370" s="16"/>
      <c r="I2370" s="132"/>
    </row>
    <row r="2371" spans="1:10" ht="14.15" customHeight="1">
      <c r="A2371" s="890"/>
      <c r="B2371" s="1954"/>
      <c r="C2371" s="1475"/>
      <c r="D2371" s="70"/>
      <c r="E2371" s="464"/>
      <c r="F2371" s="465"/>
      <c r="G2371" s="689"/>
      <c r="H2371" s="177"/>
      <c r="I2371" s="132"/>
      <c r="J2371" s="446"/>
    </row>
    <row r="2372" spans="1:10" ht="15.75" customHeight="1">
      <c r="A2372" s="890"/>
      <c r="B2372" s="1954"/>
      <c r="C2372" s="1475"/>
      <c r="D2372" s="70"/>
      <c r="E2372" s="464"/>
      <c r="F2372" s="465"/>
      <c r="G2372" s="689"/>
      <c r="H2372" s="177"/>
      <c r="I2372" s="132"/>
      <c r="J2372" s="446"/>
    </row>
    <row r="2373" spans="1:10" ht="14.15" customHeight="1">
      <c r="A2373" s="890"/>
      <c r="B2373" s="1954"/>
      <c r="C2373" s="1475"/>
      <c r="D2373" s="70"/>
      <c r="E2373" s="464"/>
      <c r="F2373" s="465"/>
      <c r="G2373" s="689"/>
      <c r="H2373" s="177"/>
      <c r="I2373" s="132"/>
      <c r="J2373" s="446"/>
    </row>
    <row r="2374" spans="1:10" ht="14.15" customHeight="1" thickBot="1">
      <c r="A2374" s="1918" t="s">
        <v>6697</v>
      </c>
      <c r="B2374" s="1914"/>
      <c r="C2374" s="2289"/>
      <c r="D2374" s="162"/>
      <c r="E2374" s="466"/>
      <c r="F2374" s="467"/>
      <c r="G2374" s="690"/>
      <c r="H2374" s="178"/>
      <c r="I2374" s="137"/>
      <c r="J2374" s="446"/>
    </row>
    <row r="2375" spans="1:10" ht="43.5" customHeight="1">
      <c r="A2375" s="1519" t="s">
        <v>1013</v>
      </c>
      <c r="B2375" s="1520" t="s">
        <v>1014</v>
      </c>
      <c r="C2375" s="2286" t="s">
        <v>665</v>
      </c>
      <c r="D2375" s="158" t="s">
        <v>2923</v>
      </c>
      <c r="E2375" s="914" t="s">
        <v>10276</v>
      </c>
      <c r="F2375" s="469" t="s">
        <v>2578</v>
      </c>
      <c r="G2375" s="693" t="s">
        <v>2427</v>
      </c>
      <c r="H2375" s="264" t="s">
        <v>493</v>
      </c>
      <c r="I2375" s="160" t="s">
        <v>4003</v>
      </c>
      <c r="J2375" s="327" t="s">
        <v>11229</v>
      </c>
    </row>
    <row r="2376" spans="1:10" ht="14.15" customHeight="1" thickBot="1">
      <c r="A2376" s="1519"/>
      <c r="B2376" s="1680"/>
      <c r="C2376" s="2286" t="s">
        <v>3419</v>
      </c>
      <c r="D2376" s="313" t="s">
        <v>2428</v>
      </c>
      <c r="E2376" s="470" t="s">
        <v>264</v>
      </c>
      <c r="F2376" s="475">
        <f>'Заказ, cкидки и курсы валют'!$I$12</f>
        <v>0</v>
      </c>
      <c r="G2376" s="764"/>
      <c r="H2376" s="358"/>
      <c r="I2376" s="252"/>
      <c r="J2376" s="264"/>
    </row>
    <row r="2377" spans="1:10" ht="14.15" customHeight="1" thickBot="1">
      <c r="A2377" s="403" t="s">
        <v>11422</v>
      </c>
      <c r="B2377" s="403" t="s">
        <v>10954</v>
      </c>
      <c r="C2377" s="2250">
        <v>0.18</v>
      </c>
      <c r="D2377" s="1598">
        <v>5000</v>
      </c>
      <c r="E2377" s="1545">
        <f>E2294*1.2</f>
        <v>24.635999999999999</v>
      </c>
      <c r="F2377" s="471">
        <f>ROUND(E2377*(1-$F$11),2)</f>
        <v>24.64</v>
      </c>
      <c r="G2377" s="691">
        <f>H2377/D2377*1000</f>
        <v>283.31400000000002</v>
      </c>
      <c r="H2377" s="659">
        <f>ROUND(IF('Заказ, cкидки и курсы валют'!$J$23*E2377/1000*D2377&lt;387,387,'Заказ, cкидки и курсы валют'!$J$23*E2377/1000*D2377)*(1-'Заказ, cкидки и курсы валют'!$I$12),2)</f>
        <v>1416.57</v>
      </c>
      <c r="I2377" s="14"/>
      <c r="J2377" s="96">
        <f>ROUND(IF(H2377&lt;'Заказ, cкидки и курсы валют'!$B$39,H2377*0.54*100/(100-'Заказ, cкидки и курсы валют'!$C$39),IF(H2377&lt;'Заказ, cкидки и курсы валют'!$B$40,H2377*0.54*100/(100-'Заказ, cкидки и курсы валют'!$C$40),IF(H2377&lt;'Заказ, cкидки и курсы валют'!$B$41,H2377*0.54*100/(100-'Заказ, cкидки и курсы валют'!$C$41),IF(H2377&lt;'Заказ, cкидки и курсы валют'!$B$42,H2377*0.54*100/(100-'Заказ, cкидки и курсы валют'!$C$42),IF(H2377&lt;'Заказ, cкидки и курсы валют'!$B$43,H2377*0.54*100/(100-'Заказ, cкидки и курсы валют'!$C$43),H2377))))),2)</f>
        <v>1416.57</v>
      </c>
    </row>
    <row r="2378" spans="1:10" ht="14.15" customHeight="1" thickBot="1">
      <c r="A2378" s="403" t="s">
        <v>11423</v>
      </c>
      <c r="B2378" s="403" t="s">
        <v>10448</v>
      </c>
      <c r="C2378" s="2250">
        <v>0.2</v>
      </c>
      <c r="D2378" s="1598">
        <v>5000</v>
      </c>
      <c r="E2378" s="1545">
        <f t="shared" ref="E2378:E2441" si="268">E2295*1.2</f>
        <v>16.475999999999999</v>
      </c>
      <c r="F2378" s="471">
        <f t="shared" ref="F2378:F2380" si="269">ROUND(E2378*(1-$F$11),2)</f>
        <v>16.48</v>
      </c>
      <c r="G2378" s="691">
        <f t="shared" ref="G2378:G2441" si="270">H2378/D2378*1000</f>
        <v>189.47399999999999</v>
      </c>
      <c r="H2378" s="659">
        <f>ROUND(IF('Заказ, cкидки и курсы валют'!$J$23*E2378/1000*D2378&lt;387,387,'Заказ, cкидки и курсы валют'!$J$23*E2378/1000*D2378)*(1-'Заказ, cкидки и курсы валют'!$I$12),2)</f>
        <v>947.37</v>
      </c>
      <c r="I2378" s="14"/>
      <c r="J2378" s="96">
        <f>ROUND(IF(H2378&lt;'Заказ, cкидки и курсы валют'!$B$39,H2378*0.54*100/(100-'Заказ, cкидки и курсы валют'!$C$39),IF(H2378&lt;'Заказ, cкидки и курсы валют'!$B$40,H2378*0.54*100/(100-'Заказ, cкидки и курсы валют'!$C$40),IF(H2378&lt;'Заказ, cкидки и курсы валют'!$B$41,H2378*0.54*100/(100-'Заказ, cкидки и курсы валют'!$C$41),IF(H2378&lt;'Заказ, cкидки и курсы валют'!$B$42,H2378*0.54*100/(100-'Заказ, cкидки и курсы валют'!$C$42),IF(H2378&lt;'Заказ, cкидки и курсы валют'!$B$43,H2378*0.54*100/(100-'Заказ, cкидки и курсы валют'!$C$43),H2378))))),2)</f>
        <v>947.37</v>
      </c>
    </row>
    <row r="2379" spans="1:10" ht="14.15" customHeight="1" thickBot="1">
      <c r="A2379" s="403" t="s">
        <v>11424</v>
      </c>
      <c r="B2379" s="403" t="s">
        <v>10449</v>
      </c>
      <c r="C2379" s="2250">
        <v>0.25</v>
      </c>
      <c r="D2379" s="1598">
        <v>5000</v>
      </c>
      <c r="E2379" s="1545">
        <f t="shared" si="268"/>
        <v>26.687999999999999</v>
      </c>
      <c r="F2379" s="471">
        <f t="shared" si="269"/>
        <v>26.69</v>
      </c>
      <c r="G2379" s="691">
        <f t="shared" si="270"/>
        <v>306.91199999999998</v>
      </c>
      <c r="H2379" s="659">
        <f>ROUND(IF('Заказ, cкидки и курсы валют'!$J$23*E2379/1000*D2379&lt;387,387,'Заказ, cкидки и курсы валют'!$J$23*E2379/1000*D2379)*(1-'Заказ, cкидки и курсы валют'!$I$12),2)</f>
        <v>1534.56</v>
      </c>
      <c r="I2379" s="14"/>
      <c r="J2379" s="96">
        <f>ROUND(IF(H2379&lt;'Заказ, cкидки и курсы валют'!$B$39,H2379*0.54*100/(100-'Заказ, cкидки и курсы валют'!$C$39),IF(H2379&lt;'Заказ, cкидки и курсы валют'!$B$40,H2379*0.54*100/(100-'Заказ, cкидки и курсы валют'!$C$40),IF(H2379&lt;'Заказ, cкидки и курсы валют'!$B$41,H2379*0.54*100/(100-'Заказ, cкидки и курсы валют'!$C$41),IF(H2379&lt;'Заказ, cкидки и курсы валют'!$B$42,H2379*0.54*100/(100-'Заказ, cкидки и курсы валют'!$C$42),IF(H2379&lt;'Заказ, cкидки и курсы валют'!$B$43,H2379*0.54*100/(100-'Заказ, cкидки и курсы валют'!$C$43),H2379))))),2)</f>
        <v>1534.56</v>
      </c>
    </row>
    <row r="2380" spans="1:10" ht="14.15" customHeight="1" thickBot="1">
      <c r="A2380" s="403" t="s">
        <v>11425</v>
      </c>
      <c r="B2380" s="403" t="s">
        <v>10450</v>
      </c>
      <c r="C2380" s="2250">
        <v>0.3</v>
      </c>
      <c r="D2380" s="1598">
        <v>5000</v>
      </c>
      <c r="E2380" s="1545">
        <f t="shared" si="268"/>
        <v>29.171999999999997</v>
      </c>
      <c r="F2380" s="471">
        <f t="shared" si="269"/>
        <v>29.17</v>
      </c>
      <c r="G2380" s="691">
        <f t="shared" si="270"/>
        <v>335.47800000000001</v>
      </c>
      <c r="H2380" s="659">
        <f>ROUND(IF('Заказ, cкидки и курсы валют'!$J$23*E2380/1000*D2380&lt;387,387,'Заказ, cкидки и курсы валют'!$J$23*E2380/1000*D2380)*(1-'Заказ, cкидки и курсы валют'!$I$12),2)</f>
        <v>1677.39</v>
      </c>
      <c r="I2380" s="14"/>
      <c r="J2380" s="96">
        <f>ROUND(IF(H2380&lt;'Заказ, cкидки и курсы валют'!$B$39,H2380*0.54*100/(100-'Заказ, cкидки и курсы валют'!$C$39),IF(H2380&lt;'Заказ, cкидки и курсы валют'!$B$40,H2380*0.54*100/(100-'Заказ, cкидки и курсы валют'!$C$40),IF(H2380&lt;'Заказ, cкидки и курсы валют'!$B$41,H2380*0.54*100/(100-'Заказ, cкидки и курсы валют'!$C$41),IF(H2380&lt;'Заказ, cкидки и курсы валют'!$B$42,H2380*0.54*100/(100-'Заказ, cкидки и курсы валют'!$C$42),IF(H2380&lt;'Заказ, cкидки и курсы валют'!$B$43,H2380*0.54*100/(100-'Заказ, cкидки и курсы валют'!$C$43),H2380))))),2)</f>
        <v>1677.39</v>
      </c>
    </row>
    <row r="2381" spans="1:10" ht="14.15" customHeight="1" thickBot="1">
      <c r="A2381" s="1720" t="s">
        <v>486</v>
      </c>
      <c r="B2381" s="1760" t="s">
        <v>3156</v>
      </c>
      <c r="C2381" s="2250">
        <v>0.38</v>
      </c>
      <c r="D2381" s="1908">
        <v>2500</v>
      </c>
      <c r="E2381" s="1545">
        <f t="shared" si="268"/>
        <v>29.831999999999997</v>
      </c>
      <c r="F2381" s="1870">
        <f t="shared" ref="F2381:F2412" si="271">ROUND(E2381*(1-$F$11),2)</f>
        <v>29.83</v>
      </c>
      <c r="G2381" s="691">
        <f t="shared" si="270"/>
        <v>343.06799999999998</v>
      </c>
      <c r="H2381" s="659">
        <f>ROUND(IF('Заказ, cкидки и курсы валют'!$J$23*E2381/1000*D2381&lt;387,387,'Заказ, cкидки и курсы валют'!$J$23*E2381/1000*D2381)*(1-'Заказ, cкидки и курсы валют'!$I$12),2)</f>
        <v>857.67</v>
      </c>
      <c r="I2381" s="390"/>
      <c r="J2381" s="389">
        <f>ROUND(IF(H2381&lt;'Заказ, cкидки и курсы валют'!$B$39,H2381*0.54*100/(100-'Заказ, cкидки и курсы валют'!$C$39),IF(H2381&lt;'Заказ, cкидки и курсы валют'!$B$40,H2381*0.54*100/(100-'Заказ, cкидки и курсы валют'!$C$40),IF(H2381&lt;'Заказ, cкидки и курсы валют'!$B$41,H2381*0.54*100/(100-'Заказ, cкидки и курсы валют'!$C$41),IF(H2381&lt;'Заказ, cкидки и курсы валют'!$B$42,H2381*0.54*100/(100-'Заказ, cкидки и курсы валют'!$C$42),IF(H2381&lt;'Заказ, cкидки и курсы валют'!$B$43,H2381*0.54*100/(100-'Заказ, cкидки и курсы валют'!$C$43),H2381))))),2)</f>
        <v>926.28</v>
      </c>
    </row>
    <row r="2382" spans="1:10" ht="14.15" customHeight="1" thickBot="1">
      <c r="A2382" s="493" t="s">
        <v>487</v>
      </c>
      <c r="B2382" s="494" t="s">
        <v>3157</v>
      </c>
      <c r="C2382" s="2250">
        <v>0.47</v>
      </c>
      <c r="D2382" s="1588">
        <v>3000</v>
      </c>
      <c r="E2382" s="1545">
        <f t="shared" si="268"/>
        <v>33.659999999999997</v>
      </c>
      <c r="F2382" s="471">
        <f t="shared" si="271"/>
        <v>33.659999999999997</v>
      </c>
      <c r="G2382" s="691">
        <f t="shared" si="270"/>
        <v>387.09</v>
      </c>
      <c r="H2382" s="659">
        <f>ROUND(IF('Заказ, cкидки и курсы валют'!$J$23*E2382/1000*D2382&lt;387,387,'Заказ, cкидки и курсы валют'!$J$23*E2382/1000*D2382)*(1-'Заказ, cкидки и курсы валют'!$I$12),2)</f>
        <v>1161.27</v>
      </c>
      <c r="I2382" s="168"/>
      <c r="J2382" s="96">
        <f>ROUND(IF(H2382&lt;'Заказ, cкидки и курсы валют'!$B$39,H2382*0.54*100/(100-'Заказ, cкидки и курсы валют'!$C$39),IF(H2382&lt;'Заказ, cкидки и курсы валют'!$B$40,H2382*0.54*100/(100-'Заказ, cкидки и курсы валют'!$C$40),IF(H2382&lt;'Заказ, cкидки и курсы валют'!$B$41,H2382*0.54*100/(100-'Заказ, cкидки и курсы валют'!$C$41),IF(H2382&lt;'Заказ, cкидки и курсы валют'!$B$42,H2382*0.54*100/(100-'Заказ, cкидки и курсы валют'!$C$42),IF(H2382&lt;'Заказ, cкидки и курсы валют'!$B$43,H2382*0.54*100/(100-'Заказ, cкидки и курсы валют'!$C$43),H2382))))),2)</f>
        <v>1161.27</v>
      </c>
    </row>
    <row r="2383" spans="1:10" ht="14.15" customHeight="1" thickBot="1">
      <c r="A2383" s="493" t="s">
        <v>488</v>
      </c>
      <c r="B2383" s="494" t="s">
        <v>3158</v>
      </c>
      <c r="C2383" s="2250">
        <v>0.56000000000000005</v>
      </c>
      <c r="D2383" s="1588">
        <v>2500</v>
      </c>
      <c r="E2383" s="1545">
        <f t="shared" si="268"/>
        <v>29.867999999999999</v>
      </c>
      <c r="F2383" s="471">
        <f t="shared" si="271"/>
        <v>29.87</v>
      </c>
      <c r="G2383" s="691">
        <f t="shared" si="270"/>
        <v>343.48400000000004</v>
      </c>
      <c r="H2383" s="659">
        <f>ROUND(IF('Заказ, cкидки и курсы валют'!$J$23*E2383/1000*D2383&lt;387,387,'Заказ, cкидки и курсы валют'!$J$23*E2383/1000*D2383)*(1-'Заказ, cкидки и курсы валют'!$I$12),2)</f>
        <v>858.71</v>
      </c>
      <c r="I2383" s="168"/>
      <c r="J2383" s="96">
        <f>ROUND(IF(H2383&lt;'Заказ, cкидки и курсы валют'!$B$39,H2383*0.54*100/(100-'Заказ, cкидки и курсы валют'!$C$39),IF(H2383&lt;'Заказ, cкидки и курсы валют'!$B$40,H2383*0.54*100/(100-'Заказ, cкидки и курсы валют'!$C$40),IF(H2383&lt;'Заказ, cкидки и курсы валют'!$B$41,H2383*0.54*100/(100-'Заказ, cкидки и курсы валют'!$C$41),IF(H2383&lt;'Заказ, cкидки и курсы валют'!$B$42,H2383*0.54*100/(100-'Заказ, cкидки и курсы валют'!$C$42),IF(H2383&lt;'Заказ, cкидки и курсы валют'!$B$43,H2383*0.54*100/(100-'Заказ, cкидки и курсы валют'!$C$43),H2383))))),2)</f>
        <v>927.41</v>
      </c>
    </row>
    <row r="2384" spans="1:10" ht="14.15" customHeight="1" thickBot="1">
      <c r="A2384" s="493" t="s">
        <v>489</v>
      </c>
      <c r="B2384" s="494" t="s">
        <v>3159</v>
      </c>
      <c r="C2384" s="2250">
        <v>0.65</v>
      </c>
      <c r="D2384" s="1588">
        <v>2000</v>
      </c>
      <c r="E2384" s="1545">
        <f t="shared" si="268"/>
        <v>39.252000000000002</v>
      </c>
      <c r="F2384" s="471">
        <f t="shared" si="271"/>
        <v>39.25</v>
      </c>
      <c r="G2384" s="691">
        <f t="shared" si="270"/>
        <v>451.4</v>
      </c>
      <c r="H2384" s="659">
        <f>ROUND(IF('Заказ, cкидки и курсы валют'!$J$23*E2384/1000*D2384&lt;387,387,'Заказ, cкидки и курсы валют'!$J$23*E2384/1000*D2384)*(1-'Заказ, cкидки и курсы валют'!$I$12),2)</f>
        <v>902.8</v>
      </c>
      <c r="I2384" s="168"/>
      <c r="J2384" s="96">
        <f>ROUND(IF(H2384&lt;'Заказ, cкидки и курсы валют'!$B$39,H2384*0.54*100/(100-'Заказ, cкидки и курсы валют'!$C$39),IF(H2384&lt;'Заказ, cкидки и курсы валют'!$B$40,H2384*0.54*100/(100-'Заказ, cкидки и курсы валют'!$C$40),IF(H2384&lt;'Заказ, cкидки и курсы валют'!$B$41,H2384*0.54*100/(100-'Заказ, cкидки и курсы валют'!$C$41),IF(H2384&lt;'Заказ, cкидки и курсы валют'!$B$42,H2384*0.54*100/(100-'Заказ, cкидки и курсы валют'!$C$42),IF(H2384&lt;'Заказ, cкидки и курсы валют'!$B$43,H2384*0.54*100/(100-'Заказ, cкидки и курсы валют'!$C$43),H2384))))),2)</f>
        <v>975.02</v>
      </c>
    </row>
    <row r="2385" spans="1:10" ht="14.15" customHeight="1" thickBot="1">
      <c r="A2385" s="493" t="s">
        <v>490</v>
      </c>
      <c r="B2385" s="494" t="s">
        <v>3160</v>
      </c>
      <c r="C2385" s="2250">
        <v>0.8</v>
      </c>
      <c r="D2385" s="1588">
        <v>1500</v>
      </c>
      <c r="E2385" s="1545">
        <f t="shared" si="268"/>
        <v>44.591999999999992</v>
      </c>
      <c r="F2385" s="471">
        <f t="shared" si="271"/>
        <v>44.59</v>
      </c>
      <c r="G2385" s="691">
        <f t="shared" si="270"/>
        <v>512.80666666666673</v>
      </c>
      <c r="H2385" s="659">
        <f>ROUND(IF('Заказ, cкидки и курсы валют'!$J$23*E2385/1000*D2385&lt;387,387,'Заказ, cкидки и курсы валют'!$J$23*E2385/1000*D2385)*(1-'Заказ, cкидки и курсы валют'!$I$12),2)</f>
        <v>769.21</v>
      </c>
      <c r="I2385" s="168"/>
      <c r="J2385" s="96">
        <f>ROUND(IF(H2385&lt;'Заказ, cкидки и курсы валют'!$B$39,H2385*0.54*100/(100-'Заказ, cкидки и курсы валют'!$C$39),IF(H2385&lt;'Заказ, cкидки и курсы валют'!$B$40,H2385*0.54*100/(100-'Заказ, cкидки и курсы валют'!$C$40),IF(H2385&lt;'Заказ, cкидки и курсы валют'!$B$41,H2385*0.54*100/(100-'Заказ, cкидки и курсы валют'!$C$41),IF(H2385&lt;'Заказ, cкидки и курсы валют'!$B$42,H2385*0.54*100/(100-'Заказ, cкидки и курсы валют'!$C$42),IF(H2385&lt;'Заказ, cкидки и курсы валют'!$B$43,H2385*0.54*100/(100-'Заказ, cкидки и курсы валют'!$C$43),H2385))))),2)</f>
        <v>830.75</v>
      </c>
    </row>
    <row r="2386" spans="1:10" ht="14.15" customHeight="1" thickBot="1">
      <c r="A2386" s="493" t="s">
        <v>9661</v>
      </c>
      <c r="B2386" s="742" t="s">
        <v>8385</v>
      </c>
      <c r="C2386" s="2250">
        <v>0.99</v>
      </c>
      <c r="D2386" s="1588">
        <v>1800</v>
      </c>
      <c r="E2386" s="1545">
        <f t="shared" si="268"/>
        <v>51.324000000000005</v>
      </c>
      <c r="F2386" s="471">
        <f t="shared" si="271"/>
        <v>51.32</v>
      </c>
      <c r="G2386" s="691">
        <f t="shared" si="270"/>
        <v>590.22777777777776</v>
      </c>
      <c r="H2386" s="659">
        <f>ROUND(IF('Заказ, cкидки и курсы валют'!$J$23*E2386/1000*D2386&lt;387,387,'Заказ, cкидки и курсы валют'!$J$23*E2386/1000*D2386)*(1-'Заказ, cкидки и курсы валют'!$I$12),2)</f>
        <v>1062.4100000000001</v>
      </c>
      <c r="I2386" s="168"/>
      <c r="J2386" s="96">
        <f>ROUND(IF(H2386&lt;'Заказ, cкидки и курсы валют'!$B$39,H2386*0.54*100/(100-'Заказ, cкидки и курсы валют'!$C$39),IF(H2386&lt;'Заказ, cкидки и курсы валют'!$B$40,H2386*0.54*100/(100-'Заказ, cкидки и курсы валют'!$C$40),IF(H2386&lt;'Заказ, cкидки и курсы валют'!$B$41,H2386*0.54*100/(100-'Заказ, cкидки и курсы валют'!$C$41),IF(H2386&lt;'Заказ, cкидки и курсы валют'!$B$42,H2386*0.54*100/(100-'Заказ, cкидки и курсы валют'!$C$42),IF(H2386&lt;'Заказ, cкидки и курсы валют'!$B$43,H2386*0.54*100/(100-'Заказ, cкидки и курсы валют'!$C$43),H2386))))),2)</f>
        <v>1062.4100000000001</v>
      </c>
    </row>
    <row r="2387" spans="1:10" ht="14.15" customHeight="1" thickBot="1">
      <c r="A2387" s="493" t="s">
        <v>491</v>
      </c>
      <c r="B2387" s="494" t="s">
        <v>3161</v>
      </c>
      <c r="C2387" s="2250">
        <v>0.6</v>
      </c>
      <c r="D2387" s="1588">
        <v>4000</v>
      </c>
      <c r="E2387" s="1545">
        <f t="shared" si="268"/>
        <v>31.607999999999997</v>
      </c>
      <c r="F2387" s="471">
        <f t="shared" si="271"/>
        <v>31.61</v>
      </c>
      <c r="G2387" s="691">
        <f t="shared" si="270"/>
        <v>363.49250000000001</v>
      </c>
      <c r="H2387" s="659">
        <f>ROUND(IF('Заказ, cкидки и курсы валют'!$J$23*E2387/1000*D2387&lt;387,387,'Заказ, cкидки и курсы валют'!$J$23*E2387/1000*D2387)*(1-'Заказ, cкидки и курсы валют'!$I$12),2)</f>
        <v>1453.97</v>
      </c>
      <c r="I2387" s="168"/>
      <c r="J2387" s="96">
        <f>ROUND(IF(H2387&lt;'Заказ, cкидки и курсы валют'!$B$39,H2387*0.54*100/(100-'Заказ, cкидки и курсы валют'!$C$39),IF(H2387&lt;'Заказ, cкидки и курсы валют'!$B$40,H2387*0.54*100/(100-'Заказ, cкидки и курсы валют'!$C$40),IF(H2387&lt;'Заказ, cкидки и курсы валют'!$B$41,H2387*0.54*100/(100-'Заказ, cкидки и курсы валют'!$C$41),IF(H2387&lt;'Заказ, cкидки и курсы валют'!$B$42,H2387*0.54*100/(100-'Заказ, cкидки и курсы валют'!$C$42),IF(H2387&lt;'Заказ, cкидки и курсы валют'!$B$43,H2387*0.54*100/(100-'Заказ, cкидки и курсы валют'!$C$43),H2387))))),2)</f>
        <v>1453.97</v>
      </c>
    </row>
    <row r="2388" spans="1:10" ht="14.15" customHeight="1" thickBot="1">
      <c r="A2388" s="493" t="s">
        <v>492</v>
      </c>
      <c r="B2388" s="494" t="s">
        <v>3162</v>
      </c>
      <c r="C2388" s="2250">
        <v>0.76</v>
      </c>
      <c r="D2388" s="1588">
        <v>3000</v>
      </c>
      <c r="E2388" s="1545">
        <f t="shared" si="268"/>
        <v>41.4</v>
      </c>
      <c r="F2388" s="471">
        <f t="shared" si="271"/>
        <v>41.4</v>
      </c>
      <c r="G2388" s="691">
        <f t="shared" si="270"/>
        <v>476.09999999999997</v>
      </c>
      <c r="H2388" s="659">
        <f>ROUND(IF('Заказ, cкидки и курсы валют'!$J$23*E2388/1000*D2388&lt;387,387,'Заказ, cкидки и курсы валют'!$J$23*E2388/1000*D2388)*(1-'Заказ, cкидки и курсы валют'!$I$12),2)</f>
        <v>1428.3</v>
      </c>
      <c r="I2388" s="168"/>
      <c r="J2388" s="96">
        <f>ROUND(IF(H2388&lt;'Заказ, cкидки и курсы валют'!$B$39,H2388*0.54*100/(100-'Заказ, cкидки и курсы валют'!$C$39),IF(H2388&lt;'Заказ, cкидки и курсы валют'!$B$40,H2388*0.54*100/(100-'Заказ, cкидки и курсы валют'!$C$40),IF(H2388&lt;'Заказ, cкидки и курсы валют'!$B$41,H2388*0.54*100/(100-'Заказ, cкидки и курсы валют'!$C$41),IF(H2388&lt;'Заказ, cкидки и курсы валют'!$B$42,H2388*0.54*100/(100-'Заказ, cкидки и курсы валют'!$C$42),IF(H2388&lt;'Заказ, cкидки и курсы валют'!$B$43,H2388*0.54*100/(100-'Заказ, cкидки и курсы валют'!$C$43),H2388))))),2)</f>
        <v>1428.3</v>
      </c>
    </row>
    <row r="2389" spans="1:10" ht="14.15" customHeight="1" thickBot="1">
      <c r="A2389" s="493" t="s">
        <v>2516</v>
      </c>
      <c r="B2389" s="494" t="s">
        <v>3163</v>
      </c>
      <c r="C2389" s="2250">
        <v>0.9</v>
      </c>
      <c r="D2389" s="1588">
        <v>2400</v>
      </c>
      <c r="E2389" s="1545">
        <f t="shared" si="268"/>
        <v>42.143999999999998</v>
      </c>
      <c r="F2389" s="471">
        <f t="shared" si="271"/>
        <v>42.14</v>
      </c>
      <c r="G2389" s="691">
        <f t="shared" si="270"/>
        <v>484.6541666666667</v>
      </c>
      <c r="H2389" s="659">
        <f>ROUND(IF('Заказ, cкидки и курсы валют'!$J$23*E2389/1000*D2389&lt;387,387,'Заказ, cкидки и курсы валют'!$J$23*E2389/1000*D2389)*(1-'Заказ, cкидки и курсы валют'!$I$12),2)</f>
        <v>1163.17</v>
      </c>
      <c r="I2389" s="168"/>
      <c r="J2389" s="96">
        <f>ROUND(IF(H2389&lt;'Заказ, cкидки и курсы валют'!$B$39,H2389*0.54*100/(100-'Заказ, cкидки и курсы валют'!$C$39),IF(H2389&lt;'Заказ, cкидки и курсы валют'!$B$40,H2389*0.54*100/(100-'Заказ, cкидки и курсы валют'!$C$40),IF(H2389&lt;'Заказ, cкидки и курсы валют'!$B$41,H2389*0.54*100/(100-'Заказ, cкидки и курсы валют'!$C$41),IF(H2389&lt;'Заказ, cкидки и курсы валют'!$B$42,H2389*0.54*100/(100-'Заказ, cкидки и курсы валют'!$C$42),IF(H2389&lt;'Заказ, cкидки и курсы валют'!$B$43,H2389*0.54*100/(100-'Заказ, cкидки и курсы валют'!$C$43),H2389))))),2)</f>
        <v>1163.17</v>
      </c>
    </row>
    <row r="2390" spans="1:10" ht="14.15" customHeight="1" thickBot="1">
      <c r="A2390" s="493" t="s">
        <v>2517</v>
      </c>
      <c r="B2390" s="494" t="s">
        <v>104</v>
      </c>
      <c r="C2390" s="2250">
        <v>1.02</v>
      </c>
      <c r="D2390" s="1588">
        <v>2000</v>
      </c>
      <c r="E2390" s="1545">
        <f t="shared" si="268"/>
        <v>49.451999999999998</v>
      </c>
      <c r="F2390" s="471">
        <f t="shared" si="271"/>
        <v>49.45</v>
      </c>
      <c r="G2390" s="691">
        <f t="shared" si="270"/>
        <v>568.70000000000005</v>
      </c>
      <c r="H2390" s="659">
        <f>ROUND(IF('Заказ, cкидки и курсы валют'!$J$23*E2390/1000*D2390&lt;387,387,'Заказ, cкидки и курсы валют'!$J$23*E2390/1000*D2390)*(1-'Заказ, cкидки и курсы валют'!$I$12),2)</f>
        <v>1137.4000000000001</v>
      </c>
      <c r="I2390" s="168"/>
      <c r="J2390" s="96">
        <f>ROUND(IF(H2390&lt;'Заказ, cкидки и курсы валют'!$B$39,H2390*0.54*100/(100-'Заказ, cкидки и курсы валют'!$C$39),IF(H2390&lt;'Заказ, cкидки и курсы валют'!$B$40,H2390*0.54*100/(100-'Заказ, cкидки и курсы валют'!$C$40),IF(H2390&lt;'Заказ, cкидки и курсы валют'!$B$41,H2390*0.54*100/(100-'Заказ, cкидки и курсы валют'!$C$41),IF(H2390&lt;'Заказ, cкидки и курсы валют'!$B$42,H2390*0.54*100/(100-'Заказ, cкидки и курсы валют'!$C$42),IF(H2390&lt;'Заказ, cкидки и курсы валют'!$B$43,H2390*0.54*100/(100-'Заказ, cкидки и курсы валют'!$C$43),H2390))))),2)</f>
        <v>1137.4000000000001</v>
      </c>
    </row>
    <row r="2391" spans="1:10" ht="14.15" customHeight="1" thickBot="1">
      <c r="A2391" s="493" t="s">
        <v>2518</v>
      </c>
      <c r="B2391" s="494" t="s">
        <v>105</v>
      </c>
      <c r="C2391" s="2250">
        <v>1.1499999999999999</v>
      </c>
      <c r="D2391" s="1588">
        <v>1700</v>
      </c>
      <c r="E2391" s="1545">
        <f t="shared" si="268"/>
        <v>56.675999999999995</v>
      </c>
      <c r="F2391" s="471">
        <f t="shared" si="271"/>
        <v>56.68</v>
      </c>
      <c r="G2391" s="691">
        <f t="shared" si="270"/>
        <v>651.77647058823527</v>
      </c>
      <c r="H2391" s="659">
        <f>ROUND(IF('Заказ, cкидки и курсы валют'!$J$23*E2391/1000*D2391&lt;387,387,'Заказ, cкидки и курсы валют'!$J$23*E2391/1000*D2391)*(1-'Заказ, cкидки и курсы валют'!$I$12),2)</f>
        <v>1108.02</v>
      </c>
      <c r="I2391" s="168"/>
      <c r="J2391" s="96">
        <f>ROUND(IF(H2391&lt;'Заказ, cкидки и курсы валют'!$B$39,H2391*0.54*100/(100-'Заказ, cкидки и курсы валют'!$C$39),IF(H2391&lt;'Заказ, cкидки и курсы валют'!$B$40,H2391*0.54*100/(100-'Заказ, cкидки и курсы валют'!$C$40),IF(H2391&lt;'Заказ, cкидки и курсы валют'!$B$41,H2391*0.54*100/(100-'Заказ, cкидки и курсы валют'!$C$41),IF(H2391&lt;'Заказ, cкидки и курсы валют'!$B$42,H2391*0.54*100/(100-'Заказ, cкидки и курсы валют'!$C$42),IF(H2391&lt;'Заказ, cкидки и курсы валют'!$B$43,H2391*0.54*100/(100-'Заказ, cкидки и курсы валют'!$C$43),H2391))))),2)</f>
        <v>1108.02</v>
      </c>
    </row>
    <row r="2392" spans="1:10" ht="14.15" customHeight="1" thickBot="1">
      <c r="A2392" s="493" t="s">
        <v>2519</v>
      </c>
      <c r="B2392" s="494" t="s">
        <v>106</v>
      </c>
      <c r="C2392" s="2250">
        <v>1.4</v>
      </c>
      <c r="D2392" s="1588">
        <v>1400</v>
      </c>
      <c r="E2392" s="1545">
        <f t="shared" si="268"/>
        <v>66.935999999999993</v>
      </c>
      <c r="F2392" s="471">
        <f t="shared" si="271"/>
        <v>66.94</v>
      </c>
      <c r="G2392" s="691">
        <f t="shared" si="270"/>
        <v>769.76428571428573</v>
      </c>
      <c r="H2392" s="659">
        <f>ROUND(IF('Заказ, cкидки и курсы валют'!$J$23*E2392/1000*D2392&lt;387,387,'Заказ, cкидки и курсы валют'!$J$23*E2392/1000*D2392)*(1-'Заказ, cкидки и курсы валют'!$I$12),2)</f>
        <v>1077.67</v>
      </c>
      <c r="I2392" s="168"/>
      <c r="J2392" s="96">
        <f>ROUND(IF(H2392&lt;'Заказ, cкидки и курсы валют'!$B$39,H2392*0.54*100/(100-'Заказ, cкидки и курсы валют'!$C$39),IF(H2392&lt;'Заказ, cкидки и курсы валют'!$B$40,H2392*0.54*100/(100-'Заказ, cкидки и курсы валют'!$C$40),IF(H2392&lt;'Заказ, cкидки и курсы валют'!$B$41,H2392*0.54*100/(100-'Заказ, cкидки и курсы валют'!$C$41),IF(H2392&lt;'Заказ, cкидки и курсы валют'!$B$42,H2392*0.54*100/(100-'Заказ, cкидки и курсы валют'!$C$42),IF(H2392&lt;'Заказ, cкидки и курсы валют'!$B$43,H2392*0.54*100/(100-'Заказ, cкидки и курсы валют'!$C$43),H2392))))),2)</f>
        <v>1077.67</v>
      </c>
    </row>
    <row r="2393" spans="1:10" ht="14.15" customHeight="1" thickBot="1">
      <c r="A2393" s="493" t="s">
        <v>2520</v>
      </c>
      <c r="B2393" s="494" t="s">
        <v>107</v>
      </c>
      <c r="C2393" s="2250">
        <v>1.64</v>
      </c>
      <c r="D2393" s="1588">
        <v>1100</v>
      </c>
      <c r="E2393" s="1545">
        <f t="shared" si="268"/>
        <v>81.768000000000001</v>
      </c>
      <c r="F2393" s="471">
        <f t="shared" si="271"/>
        <v>81.77</v>
      </c>
      <c r="G2393" s="691">
        <f t="shared" si="270"/>
        <v>940.33636363636356</v>
      </c>
      <c r="H2393" s="659">
        <f>ROUND(IF('Заказ, cкидки и курсы валют'!$J$23*E2393/1000*D2393&lt;387,387,'Заказ, cкидки и курсы валют'!$J$23*E2393/1000*D2393)*(1-'Заказ, cкидки и курсы валют'!$I$12),2)</f>
        <v>1034.3699999999999</v>
      </c>
      <c r="I2393" s="168"/>
      <c r="J2393" s="96">
        <f>ROUND(IF(H2393&lt;'Заказ, cкидки и курсы валют'!$B$39,H2393*0.54*100/(100-'Заказ, cкидки и курсы валют'!$C$39),IF(H2393&lt;'Заказ, cкидки и курсы валют'!$B$40,H2393*0.54*100/(100-'Заказ, cкидки и курсы валют'!$C$40),IF(H2393&lt;'Заказ, cкидки и курсы валют'!$B$41,H2393*0.54*100/(100-'Заказ, cкидки и курсы валют'!$C$41),IF(H2393&lt;'Заказ, cкидки и курсы валют'!$B$42,H2393*0.54*100/(100-'Заказ, cкидки и курсы валют'!$C$42),IF(H2393&lt;'Заказ, cкидки и курсы валют'!$B$43,H2393*0.54*100/(100-'Заказ, cкидки и курсы валют'!$C$43),H2393))))),2)</f>
        <v>1034.3699999999999</v>
      </c>
    </row>
    <row r="2394" spans="1:10" ht="14.15" customHeight="1" thickBot="1">
      <c r="A2394" s="493" t="s">
        <v>2521</v>
      </c>
      <c r="B2394" s="494" t="s">
        <v>3164</v>
      </c>
      <c r="C2394" s="2250">
        <v>1.88</v>
      </c>
      <c r="D2394" s="1588">
        <v>800</v>
      </c>
      <c r="E2394" s="1545">
        <f t="shared" si="268"/>
        <v>90.263999999999996</v>
      </c>
      <c r="F2394" s="471">
        <f t="shared" si="271"/>
        <v>90.26</v>
      </c>
      <c r="G2394" s="691">
        <f t="shared" si="270"/>
        <v>1038.0374999999999</v>
      </c>
      <c r="H2394" s="659">
        <f>ROUND(IF('Заказ, cкидки и курсы валют'!$J$23*E2394/1000*D2394&lt;387,387,'Заказ, cкидки и курсы валют'!$J$23*E2394/1000*D2394)*(1-'Заказ, cкидки и курсы валют'!$I$12),2)</f>
        <v>830.43</v>
      </c>
      <c r="I2394" s="168"/>
      <c r="J2394" s="96">
        <f>ROUND(IF(H2394&lt;'Заказ, cкидки и курсы валют'!$B$39,H2394*0.54*100/(100-'Заказ, cкидки и курсы валют'!$C$39),IF(H2394&lt;'Заказ, cкидки и курсы валют'!$B$40,H2394*0.54*100/(100-'Заказ, cкидки и курсы валют'!$C$40),IF(H2394&lt;'Заказ, cкидки и курсы валют'!$B$41,H2394*0.54*100/(100-'Заказ, cкидки и курсы валют'!$C$41),IF(H2394&lt;'Заказ, cкидки и курсы валют'!$B$42,H2394*0.54*100/(100-'Заказ, cкидки и курсы валют'!$C$42),IF(H2394&lt;'Заказ, cкидки и курсы валют'!$B$43,H2394*0.54*100/(100-'Заказ, cкидки и курсы валют'!$C$43),H2394))))),2)</f>
        <v>896.86</v>
      </c>
    </row>
    <row r="2395" spans="1:10" ht="14.15" customHeight="1" thickBot="1">
      <c r="A2395" s="493" t="s">
        <v>2522</v>
      </c>
      <c r="B2395" s="494" t="s">
        <v>110</v>
      </c>
      <c r="C2395" s="2250">
        <v>2.84</v>
      </c>
      <c r="D2395" s="1588">
        <v>600</v>
      </c>
      <c r="E2395" s="1545">
        <f t="shared" si="268"/>
        <v>111.264</v>
      </c>
      <c r="F2395" s="471">
        <f t="shared" si="271"/>
        <v>111.26</v>
      </c>
      <c r="G2395" s="691">
        <f t="shared" si="270"/>
        <v>1279.5333333333333</v>
      </c>
      <c r="H2395" s="659">
        <f>ROUND(IF('Заказ, cкидки и курсы валют'!$J$23*E2395/1000*D2395&lt;387,387,'Заказ, cкидки и курсы валют'!$J$23*E2395/1000*D2395)*(1-'Заказ, cкидки и курсы валют'!$I$12),2)</f>
        <v>767.72</v>
      </c>
      <c r="I2395" s="168"/>
      <c r="J2395" s="96">
        <f>ROUND(IF(H2395&lt;'Заказ, cкидки и курсы валют'!$B$39,H2395*0.54*100/(100-'Заказ, cкидки и курсы валют'!$C$39),IF(H2395&lt;'Заказ, cкидки и курсы валют'!$B$40,H2395*0.54*100/(100-'Заказ, cкидки и курсы валют'!$C$40),IF(H2395&lt;'Заказ, cкидки и курсы валют'!$B$41,H2395*0.54*100/(100-'Заказ, cкидки и курсы валют'!$C$41),IF(H2395&lt;'Заказ, cкидки и курсы валют'!$B$42,H2395*0.54*100/(100-'Заказ, cкидки и курсы валют'!$C$42),IF(H2395&lt;'Заказ, cкидки и курсы валют'!$B$43,H2395*0.54*100/(100-'Заказ, cкидки и курсы валют'!$C$43),H2395))))),2)</f>
        <v>829.14</v>
      </c>
    </row>
    <row r="2396" spans="1:10" ht="14.15" customHeight="1" thickBot="1">
      <c r="A2396" s="493" t="s">
        <v>9662</v>
      </c>
      <c r="B2396" s="742" t="s">
        <v>9655</v>
      </c>
      <c r="C2396" s="2250">
        <v>0.72</v>
      </c>
      <c r="D2396" s="1588">
        <v>2500</v>
      </c>
      <c r="E2396" s="1545">
        <f t="shared" si="268"/>
        <v>42.48</v>
      </c>
      <c r="F2396" s="471">
        <f t="shared" si="271"/>
        <v>42.48</v>
      </c>
      <c r="G2396" s="691">
        <f t="shared" si="270"/>
        <v>488.52</v>
      </c>
      <c r="H2396" s="659">
        <f>ROUND(IF('Заказ, cкидки и курсы валют'!$J$23*E2396/1000*D2396&lt;387,387,'Заказ, cкидки и курсы валют'!$J$23*E2396/1000*D2396)*(1-'Заказ, cкидки и курсы валют'!$I$12),2)</f>
        <v>1221.3</v>
      </c>
      <c r="I2396" s="168"/>
      <c r="J2396" s="96">
        <f>ROUND(IF(H2396&lt;'Заказ, cкидки и курсы валют'!$B$39,H2396*0.54*100/(100-'Заказ, cкидки и курсы валют'!$C$39),IF(H2396&lt;'Заказ, cкидки и курсы валют'!$B$40,H2396*0.54*100/(100-'Заказ, cкидки и курсы валют'!$C$40),IF(H2396&lt;'Заказ, cкидки и курсы валют'!$B$41,H2396*0.54*100/(100-'Заказ, cкидки и курсы валют'!$C$41),IF(H2396&lt;'Заказ, cкидки и курсы валют'!$B$42,H2396*0.54*100/(100-'Заказ, cкидки и курсы валют'!$C$42),IF(H2396&lt;'Заказ, cкидки и курсы валют'!$B$43,H2396*0.54*100/(100-'Заказ, cкидки и курсы валют'!$C$43),H2396))))),2)</f>
        <v>1221.3</v>
      </c>
    </row>
    <row r="2397" spans="1:10" ht="14.15" customHeight="1" thickBot="1">
      <c r="A2397" s="493" t="s">
        <v>2523</v>
      </c>
      <c r="B2397" s="494" t="s">
        <v>3165</v>
      </c>
      <c r="C2397" s="2250">
        <v>0.89</v>
      </c>
      <c r="D2397" s="1588">
        <v>2000</v>
      </c>
      <c r="E2397" s="1545">
        <f t="shared" si="268"/>
        <v>50.064</v>
      </c>
      <c r="F2397" s="471">
        <f t="shared" si="271"/>
        <v>50.06</v>
      </c>
      <c r="G2397" s="691">
        <f t="shared" si="270"/>
        <v>575.73500000000001</v>
      </c>
      <c r="H2397" s="659">
        <f>ROUND(IF('Заказ, cкидки и курсы валют'!$J$23*E2397/1000*D2397&lt;387,387,'Заказ, cкидки и курсы валют'!$J$23*E2397/1000*D2397)*(1-'Заказ, cкидки и курсы валют'!$I$12),2)</f>
        <v>1151.47</v>
      </c>
      <c r="I2397" s="168"/>
      <c r="J2397" s="96">
        <f>ROUND(IF(H2397&lt;'Заказ, cкидки и курсы валют'!$B$39,H2397*0.54*100/(100-'Заказ, cкидки и курсы валют'!$C$39),IF(H2397&lt;'Заказ, cкидки и курсы валют'!$B$40,H2397*0.54*100/(100-'Заказ, cкидки и курсы валют'!$C$40),IF(H2397&lt;'Заказ, cкидки и курсы валют'!$B$41,H2397*0.54*100/(100-'Заказ, cкидки и курсы валют'!$C$41),IF(H2397&lt;'Заказ, cкидки и курсы валют'!$B$42,H2397*0.54*100/(100-'Заказ, cкидки и курсы валют'!$C$42),IF(H2397&lt;'Заказ, cкидки и курсы валют'!$B$43,H2397*0.54*100/(100-'Заказ, cкидки и курсы валют'!$C$43),H2397))))),2)</f>
        <v>1151.47</v>
      </c>
    </row>
    <row r="2398" spans="1:10" ht="14.15" customHeight="1" thickBot="1">
      <c r="A2398" s="493" t="s">
        <v>2524</v>
      </c>
      <c r="B2398" s="494" t="s">
        <v>76</v>
      </c>
      <c r="C2398" s="2250">
        <v>1</v>
      </c>
      <c r="D2398" s="1588">
        <v>1500</v>
      </c>
      <c r="E2398" s="1545">
        <f t="shared" si="268"/>
        <v>57.408000000000001</v>
      </c>
      <c r="F2398" s="471">
        <f t="shared" si="271"/>
        <v>57.41</v>
      </c>
      <c r="G2398" s="691">
        <f t="shared" si="270"/>
        <v>660.19333333333327</v>
      </c>
      <c r="H2398" s="659">
        <f>ROUND(IF('Заказ, cкидки и курсы валют'!$J$23*E2398/1000*D2398&lt;387,387,'Заказ, cкидки и курсы валют'!$J$23*E2398/1000*D2398)*(1-'Заказ, cкидки и курсы валют'!$I$12),2)</f>
        <v>990.29</v>
      </c>
      <c r="I2398" s="168"/>
      <c r="J2398" s="96">
        <f>ROUND(IF(H2398&lt;'Заказ, cкидки и курсы валют'!$B$39,H2398*0.54*100/(100-'Заказ, cкидки и курсы валют'!$C$39),IF(H2398&lt;'Заказ, cкидки и курсы валют'!$B$40,H2398*0.54*100/(100-'Заказ, cкидки и курсы валют'!$C$40),IF(H2398&lt;'Заказ, cкидки и курсы валют'!$B$41,H2398*0.54*100/(100-'Заказ, cкидки и курсы валют'!$C$41),IF(H2398&lt;'Заказ, cкидки и курсы валют'!$B$42,H2398*0.54*100/(100-'Заказ, cкидки и курсы валют'!$C$42),IF(H2398&lt;'Заказ, cкидки и курсы валют'!$B$43,H2398*0.54*100/(100-'Заказ, cкидки и курсы валют'!$C$43),H2398))))),2)</f>
        <v>990.29</v>
      </c>
    </row>
    <row r="2399" spans="1:10" ht="14.15" customHeight="1" thickBot="1">
      <c r="A2399" s="493" t="s">
        <v>2525</v>
      </c>
      <c r="B2399" s="494" t="s">
        <v>136</v>
      </c>
      <c r="C2399" s="2250">
        <v>1.08</v>
      </c>
      <c r="D2399" s="1588">
        <v>1500</v>
      </c>
      <c r="E2399" s="1545">
        <f t="shared" si="268"/>
        <v>60.647999999999996</v>
      </c>
      <c r="F2399" s="471">
        <f t="shared" si="271"/>
        <v>60.65</v>
      </c>
      <c r="G2399" s="691">
        <f t="shared" si="270"/>
        <v>697.45333333333338</v>
      </c>
      <c r="H2399" s="659">
        <f>ROUND(IF('Заказ, cкидки и курсы валют'!$J$23*E2399/1000*D2399&lt;387,387,'Заказ, cкидки и курсы валют'!$J$23*E2399/1000*D2399)*(1-'Заказ, cкидки и курсы валют'!$I$12),2)</f>
        <v>1046.18</v>
      </c>
      <c r="I2399" s="168"/>
      <c r="J2399" s="96">
        <f>ROUND(IF(H2399&lt;'Заказ, cкидки и курсы валют'!$B$39,H2399*0.54*100/(100-'Заказ, cкидки и курсы валют'!$C$39),IF(H2399&lt;'Заказ, cкидки и курсы валют'!$B$40,H2399*0.54*100/(100-'Заказ, cкидки и курсы валют'!$C$40),IF(H2399&lt;'Заказ, cкидки и курсы валют'!$B$41,H2399*0.54*100/(100-'Заказ, cкидки и курсы валют'!$C$41),IF(H2399&lt;'Заказ, cкидки и курсы валют'!$B$42,H2399*0.54*100/(100-'Заказ, cкидки и курсы валют'!$C$42),IF(H2399&lt;'Заказ, cкидки и курсы валют'!$B$43,H2399*0.54*100/(100-'Заказ, cкидки и курсы валют'!$C$43),H2399))))),2)</f>
        <v>1046.18</v>
      </c>
    </row>
    <row r="2400" spans="1:10" ht="14.15" customHeight="1" thickBot="1">
      <c r="A2400" s="493" t="s">
        <v>2679</v>
      </c>
      <c r="B2400" s="494" t="s">
        <v>129</v>
      </c>
      <c r="C2400" s="2250">
        <v>1.5</v>
      </c>
      <c r="D2400" s="1588">
        <v>1200</v>
      </c>
      <c r="E2400" s="1545">
        <f t="shared" si="268"/>
        <v>72.263999999999996</v>
      </c>
      <c r="F2400" s="471">
        <f t="shared" si="271"/>
        <v>72.260000000000005</v>
      </c>
      <c r="G2400" s="691">
        <f t="shared" si="270"/>
        <v>831.0333333333333</v>
      </c>
      <c r="H2400" s="659">
        <f>ROUND(IF('Заказ, cкидки и курсы валют'!$J$23*E2400/1000*D2400&lt;387,387,'Заказ, cкидки и курсы валют'!$J$23*E2400/1000*D2400)*(1-'Заказ, cкидки и курсы валют'!$I$12),2)</f>
        <v>997.24</v>
      </c>
      <c r="I2400" s="168"/>
      <c r="J2400" s="96">
        <f>ROUND(IF(H2400&lt;'Заказ, cкидки и курсы валют'!$B$39,H2400*0.54*100/(100-'Заказ, cкидки и курсы валют'!$C$39),IF(H2400&lt;'Заказ, cкидки и курсы валют'!$B$40,H2400*0.54*100/(100-'Заказ, cкидки и курсы валют'!$C$40),IF(H2400&lt;'Заказ, cкидки и курсы валют'!$B$41,H2400*0.54*100/(100-'Заказ, cкидки и курсы валют'!$C$41),IF(H2400&lt;'Заказ, cкидки и курсы валют'!$B$42,H2400*0.54*100/(100-'Заказ, cкидки и курсы валют'!$C$42),IF(H2400&lt;'Заказ, cкидки и курсы валют'!$B$43,H2400*0.54*100/(100-'Заказ, cкидки и курсы валют'!$C$43),H2400))))),2)</f>
        <v>997.24</v>
      </c>
    </row>
    <row r="2401" spans="1:10" ht="14.15" customHeight="1" thickBot="1">
      <c r="A2401" s="493" t="s">
        <v>2680</v>
      </c>
      <c r="B2401" s="494" t="s">
        <v>130</v>
      </c>
      <c r="C2401" s="2250">
        <v>1.81</v>
      </c>
      <c r="D2401" s="1588">
        <v>1000</v>
      </c>
      <c r="E2401" s="1545">
        <f t="shared" si="268"/>
        <v>86.051999999999992</v>
      </c>
      <c r="F2401" s="471">
        <f t="shared" si="271"/>
        <v>86.05</v>
      </c>
      <c r="G2401" s="691">
        <f t="shared" si="270"/>
        <v>989.6</v>
      </c>
      <c r="H2401" s="659">
        <f>ROUND(IF('Заказ, cкидки и курсы валют'!$J$23*E2401/1000*D2401&lt;387,387,'Заказ, cкидки и курсы валют'!$J$23*E2401/1000*D2401)*(1-'Заказ, cкидки и курсы валют'!$I$12),2)</f>
        <v>989.6</v>
      </c>
      <c r="I2401" s="168"/>
      <c r="J2401" s="96">
        <f>ROUND(IF(H2401&lt;'Заказ, cкидки и курсы валют'!$B$39,H2401*0.54*100/(100-'Заказ, cкидки и курсы валют'!$C$39),IF(H2401&lt;'Заказ, cкидки и курсы валют'!$B$40,H2401*0.54*100/(100-'Заказ, cкидки и курсы валют'!$C$40),IF(H2401&lt;'Заказ, cкидки и курсы валют'!$B$41,H2401*0.54*100/(100-'Заказ, cкидки и курсы валют'!$C$41),IF(H2401&lt;'Заказ, cкидки и курсы валют'!$B$42,H2401*0.54*100/(100-'Заказ, cкидки и курсы валют'!$C$42),IF(H2401&lt;'Заказ, cкидки и курсы валют'!$B$43,H2401*0.54*100/(100-'Заказ, cкидки и курсы валют'!$C$43),H2401))))),2)</f>
        <v>989.6</v>
      </c>
    </row>
    <row r="2402" spans="1:10" ht="14.15" customHeight="1" thickBot="1">
      <c r="A2402" s="493" t="s">
        <v>2681</v>
      </c>
      <c r="B2402" s="494" t="s">
        <v>77</v>
      </c>
      <c r="C2402" s="2250">
        <v>2.33</v>
      </c>
      <c r="D2402" s="1588">
        <v>900</v>
      </c>
      <c r="E2402" s="1545">
        <f t="shared" si="268"/>
        <v>106.128</v>
      </c>
      <c r="F2402" s="471">
        <f t="shared" si="271"/>
        <v>106.13</v>
      </c>
      <c r="G2402" s="691">
        <f t="shared" si="270"/>
        <v>1220.4666666666667</v>
      </c>
      <c r="H2402" s="659">
        <f>ROUND(IF('Заказ, cкидки и курсы валют'!$J$23*E2402/1000*D2402&lt;387,387,'Заказ, cкидки и курсы валют'!$J$23*E2402/1000*D2402)*(1-'Заказ, cкидки и курсы валют'!$I$12),2)</f>
        <v>1098.42</v>
      </c>
      <c r="I2402" s="168"/>
      <c r="J2402" s="96">
        <f>ROUND(IF(H2402&lt;'Заказ, cкидки и курсы валют'!$B$39,H2402*0.54*100/(100-'Заказ, cкидки и курсы валют'!$C$39),IF(H2402&lt;'Заказ, cкидки и курсы валют'!$B$40,H2402*0.54*100/(100-'Заказ, cкидки и курсы валют'!$C$40),IF(H2402&lt;'Заказ, cкидки и курсы валют'!$B$41,H2402*0.54*100/(100-'Заказ, cкидки и курсы валют'!$C$41),IF(H2402&lt;'Заказ, cкидки и курсы валют'!$B$42,H2402*0.54*100/(100-'Заказ, cкидки и курсы валют'!$C$42),IF(H2402&lt;'Заказ, cкидки и курсы валют'!$B$43,H2402*0.54*100/(100-'Заказ, cкидки и курсы валют'!$C$43),H2402))))),2)</f>
        <v>1098.42</v>
      </c>
    </row>
    <row r="2403" spans="1:10" ht="14.15" customHeight="1" thickBot="1">
      <c r="A2403" s="493" t="s">
        <v>9663</v>
      </c>
      <c r="B2403" s="742" t="s">
        <v>9657</v>
      </c>
      <c r="C2403" s="2250">
        <v>1</v>
      </c>
      <c r="D2403" s="1588">
        <v>2000</v>
      </c>
      <c r="E2403" s="1545">
        <f t="shared" si="268"/>
        <v>52.884</v>
      </c>
      <c r="F2403" s="471">
        <f t="shared" si="271"/>
        <v>52.88</v>
      </c>
      <c r="G2403" s="691">
        <f t="shared" si="270"/>
        <v>608.16499999999996</v>
      </c>
      <c r="H2403" s="659">
        <f>ROUND(IF('Заказ, cкидки и курсы валют'!$J$23*E2403/1000*D2403&lt;387,387,'Заказ, cкидки и курсы валют'!$J$23*E2403/1000*D2403)*(1-'Заказ, cкидки и курсы валют'!$I$12),2)</f>
        <v>1216.33</v>
      </c>
      <c r="I2403" s="168"/>
      <c r="J2403" s="96">
        <f>ROUND(IF(H2403&lt;'Заказ, cкидки и курсы валют'!$B$39,H2403*0.54*100/(100-'Заказ, cкидки и курсы валют'!$C$39),IF(H2403&lt;'Заказ, cкидки и курсы валют'!$B$40,H2403*0.54*100/(100-'Заказ, cкидки и курсы валют'!$C$40),IF(H2403&lt;'Заказ, cкидки и курсы валют'!$B$41,H2403*0.54*100/(100-'Заказ, cкидки и курсы валют'!$C$41),IF(H2403&lt;'Заказ, cкидки и курсы валют'!$B$42,H2403*0.54*100/(100-'Заказ, cкидки и курсы валют'!$C$42),IF(H2403&lt;'Заказ, cкидки и курсы валют'!$B$43,H2403*0.54*100/(100-'Заказ, cкидки и курсы валют'!$C$43),H2403))))),2)</f>
        <v>1216.33</v>
      </c>
    </row>
    <row r="2404" spans="1:10" ht="14.15" customHeight="1" thickBot="1">
      <c r="A2404" s="493" t="s">
        <v>2682</v>
      </c>
      <c r="B2404" s="494" t="s">
        <v>3758</v>
      </c>
      <c r="C2404" s="2250">
        <v>1.05</v>
      </c>
      <c r="D2404" s="1588">
        <v>2000</v>
      </c>
      <c r="E2404" s="1545">
        <f t="shared" si="268"/>
        <v>54.54</v>
      </c>
      <c r="F2404" s="471">
        <f t="shared" si="271"/>
        <v>54.54</v>
      </c>
      <c r="G2404" s="691">
        <f t="shared" si="270"/>
        <v>627.21</v>
      </c>
      <c r="H2404" s="659">
        <f>ROUND(IF('Заказ, cкидки и курсы валют'!$J$23*E2404/1000*D2404&lt;387,387,'Заказ, cкидки и курсы валют'!$J$23*E2404/1000*D2404)*(1-'Заказ, cкидки и курсы валют'!$I$12),2)</f>
        <v>1254.42</v>
      </c>
      <c r="I2404" s="168"/>
      <c r="J2404" s="96">
        <f>ROUND(IF(H2404&lt;'Заказ, cкидки и курсы валют'!$B$39,H2404*0.54*100/(100-'Заказ, cкидки и курсы валют'!$C$39),IF(H2404&lt;'Заказ, cкидки и курсы валют'!$B$40,H2404*0.54*100/(100-'Заказ, cкидки и курсы валют'!$C$40),IF(H2404&lt;'Заказ, cкидки и курсы валют'!$B$41,H2404*0.54*100/(100-'Заказ, cкидки и курсы валют'!$C$41),IF(H2404&lt;'Заказ, cкидки и курсы валют'!$B$42,H2404*0.54*100/(100-'Заказ, cкидки и курсы валют'!$C$42),IF(H2404&lt;'Заказ, cкидки и курсы валют'!$B$43,H2404*0.54*100/(100-'Заказ, cкидки и курсы валют'!$C$43),H2404))))),2)</f>
        <v>1254.42</v>
      </c>
    </row>
    <row r="2405" spans="1:10" ht="14.15" customHeight="1" thickBot="1">
      <c r="A2405" s="493" t="s">
        <v>2683</v>
      </c>
      <c r="B2405" s="494" t="s">
        <v>121</v>
      </c>
      <c r="C2405" s="2250">
        <v>1.26</v>
      </c>
      <c r="D2405" s="1588">
        <v>1500</v>
      </c>
      <c r="E2405" s="1545">
        <f t="shared" si="268"/>
        <v>63</v>
      </c>
      <c r="F2405" s="471">
        <f t="shared" si="271"/>
        <v>63</v>
      </c>
      <c r="G2405" s="691">
        <f t="shared" si="270"/>
        <v>724.5</v>
      </c>
      <c r="H2405" s="659">
        <f>ROUND(IF('Заказ, cкидки и курсы валют'!$J$23*E2405/1000*D2405&lt;387,387,'Заказ, cкидки и курсы валют'!$J$23*E2405/1000*D2405)*(1-'Заказ, cкидки и курсы валют'!$I$12),2)</f>
        <v>1086.75</v>
      </c>
      <c r="I2405" s="168"/>
      <c r="J2405" s="96">
        <f>ROUND(IF(H2405&lt;'Заказ, cкидки и курсы валют'!$B$39,H2405*0.54*100/(100-'Заказ, cкидки и курсы валют'!$C$39),IF(H2405&lt;'Заказ, cкидки и курсы валют'!$B$40,H2405*0.54*100/(100-'Заказ, cкидки и курсы валют'!$C$40),IF(H2405&lt;'Заказ, cкидки и курсы валют'!$B$41,H2405*0.54*100/(100-'Заказ, cкидки и курсы валют'!$C$41),IF(H2405&lt;'Заказ, cкидки и курсы валют'!$B$42,H2405*0.54*100/(100-'Заказ, cкидки и курсы валют'!$C$42),IF(H2405&lt;'Заказ, cкидки и курсы валют'!$B$43,H2405*0.54*100/(100-'Заказ, cкидки и курсы валют'!$C$43),H2405))))),2)</f>
        <v>1086.75</v>
      </c>
    </row>
    <row r="2406" spans="1:10" ht="14.15" customHeight="1" thickBot="1">
      <c r="A2406" s="493" t="s">
        <v>2684</v>
      </c>
      <c r="B2406" s="494" t="s">
        <v>123</v>
      </c>
      <c r="C2406" s="2250">
        <v>1.3</v>
      </c>
      <c r="D2406" s="1588">
        <v>1200</v>
      </c>
      <c r="E2406" s="1545">
        <f t="shared" si="268"/>
        <v>67.116</v>
      </c>
      <c r="F2406" s="471">
        <f t="shared" si="271"/>
        <v>67.12</v>
      </c>
      <c r="G2406" s="691">
        <f t="shared" si="270"/>
        <v>771.83333333333337</v>
      </c>
      <c r="H2406" s="659">
        <f>ROUND(IF('Заказ, cкидки и курсы валют'!$J$23*E2406/1000*D2406&lt;387,387,'Заказ, cкидки и курсы валют'!$J$23*E2406/1000*D2406)*(1-'Заказ, cкидки и курсы валют'!$I$12),2)</f>
        <v>926.2</v>
      </c>
      <c r="I2406" s="168"/>
      <c r="J2406" s="96">
        <f>ROUND(IF(H2406&lt;'Заказ, cкидки и курсы валют'!$B$39,H2406*0.54*100/(100-'Заказ, cкидки и курсы валют'!$C$39),IF(H2406&lt;'Заказ, cкидки и курсы валют'!$B$40,H2406*0.54*100/(100-'Заказ, cкидки и курсы валют'!$C$40),IF(H2406&lt;'Заказ, cкидки и курсы валют'!$B$41,H2406*0.54*100/(100-'Заказ, cкидки и курсы валют'!$C$41),IF(H2406&lt;'Заказ, cкидки и курсы валют'!$B$42,H2406*0.54*100/(100-'Заказ, cкидки и курсы валют'!$C$42),IF(H2406&lt;'Заказ, cкидки и курсы валют'!$B$43,H2406*0.54*100/(100-'Заказ, cкидки и курсы валют'!$C$43),H2406))))),2)</f>
        <v>926.2</v>
      </c>
    </row>
    <row r="2407" spans="1:10" ht="14.15" customHeight="1" thickBot="1">
      <c r="A2407" s="493" t="s">
        <v>2685</v>
      </c>
      <c r="B2407" s="494" t="s">
        <v>124</v>
      </c>
      <c r="C2407" s="2250">
        <v>1.61</v>
      </c>
      <c r="D2407" s="1588">
        <v>1100</v>
      </c>
      <c r="E2407" s="1545">
        <f t="shared" si="268"/>
        <v>75.695999999999998</v>
      </c>
      <c r="F2407" s="471">
        <f t="shared" si="271"/>
        <v>75.7</v>
      </c>
      <c r="G2407" s="691">
        <f t="shared" si="270"/>
        <v>870.49999999999989</v>
      </c>
      <c r="H2407" s="659">
        <f>ROUND(IF('Заказ, cкидки и курсы валют'!$J$23*E2407/1000*D2407&lt;387,387,'Заказ, cкидки и курсы валют'!$J$23*E2407/1000*D2407)*(1-'Заказ, cкидки и курсы валют'!$I$12),2)</f>
        <v>957.55</v>
      </c>
      <c r="I2407" s="168"/>
      <c r="J2407" s="96">
        <f>ROUND(IF(H2407&lt;'Заказ, cкидки и курсы валют'!$B$39,H2407*0.54*100/(100-'Заказ, cкидки и курсы валют'!$C$39),IF(H2407&lt;'Заказ, cкидки и курсы валют'!$B$40,H2407*0.54*100/(100-'Заказ, cкидки и курсы валют'!$C$40),IF(H2407&lt;'Заказ, cкидки и курсы валют'!$B$41,H2407*0.54*100/(100-'Заказ, cкидки и курсы валют'!$C$41),IF(H2407&lt;'Заказ, cкидки и курсы валют'!$B$42,H2407*0.54*100/(100-'Заказ, cкидки и курсы валют'!$C$42),IF(H2407&lt;'Заказ, cкидки и курсы валют'!$B$43,H2407*0.54*100/(100-'Заказ, cкидки и курсы валют'!$C$43),H2407))))),2)</f>
        <v>957.55</v>
      </c>
    </row>
    <row r="2408" spans="1:10" ht="14.15" customHeight="1" thickBot="1">
      <c r="A2408" s="493" t="s">
        <v>2686</v>
      </c>
      <c r="B2408" s="494" t="s">
        <v>125</v>
      </c>
      <c r="C2408" s="2250">
        <v>2.08</v>
      </c>
      <c r="D2408" s="1588">
        <v>1000</v>
      </c>
      <c r="E2408" s="1545">
        <f t="shared" si="268"/>
        <v>99.576000000000008</v>
      </c>
      <c r="F2408" s="471">
        <f t="shared" si="271"/>
        <v>99.58</v>
      </c>
      <c r="G2408" s="691">
        <f t="shared" si="270"/>
        <v>1145.1199999999999</v>
      </c>
      <c r="H2408" s="659">
        <f>ROUND(IF('Заказ, cкидки и курсы валют'!$J$23*E2408/1000*D2408&lt;387,387,'Заказ, cкидки и курсы валют'!$J$23*E2408/1000*D2408)*(1-'Заказ, cкидки и курсы валют'!$I$12),2)</f>
        <v>1145.1199999999999</v>
      </c>
      <c r="I2408" s="168"/>
      <c r="J2408" s="96">
        <f>ROUND(IF(H2408&lt;'Заказ, cкидки и курсы валют'!$B$39,H2408*0.54*100/(100-'Заказ, cкидки и курсы валют'!$C$39),IF(H2408&lt;'Заказ, cкидки и курсы валют'!$B$40,H2408*0.54*100/(100-'Заказ, cкидки и курсы валют'!$C$40),IF(H2408&lt;'Заказ, cкидки и курсы валют'!$B$41,H2408*0.54*100/(100-'Заказ, cкидки и курсы валют'!$C$41),IF(H2408&lt;'Заказ, cкидки и курсы валют'!$B$42,H2408*0.54*100/(100-'Заказ, cкидки и курсы валют'!$C$42),IF(H2408&lt;'Заказ, cкидки и курсы валют'!$B$43,H2408*0.54*100/(100-'Заказ, cкидки и курсы валют'!$C$43),H2408))))),2)</f>
        <v>1145.1199999999999</v>
      </c>
    </row>
    <row r="2409" spans="1:10" ht="14.15" customHeight="1" thickBot="1">
      <c r="A2409" s="493" t="s">
        <v>2687</v>
      </c>
      <c r="B2409" s="494" t="s">
        <v>126</v>
      </c>
      <c r="C2409" s="2250">
        <v>2.29</v>
      </c>
      <c r="D2409" s="1588">
        <v>650</v>
      </c>
      <c r="E2409" s="1545">
        <f t="shared" si="268"/>
        <v>106.08</v>
      </c>
      <c r="F2409" s="471">
        <f t="shared" si="271"/>
        <v>106.08</v>
      </c>
      <c r="G2409" s="691">
        <f t="shared" si="270"/>
        <v>1219.9230769230769</v>
      </c>
      <c r="H2409" s="659">
        <f>ROUND(IF('Заказ, cкидки и курсы валют'!$J$23*E2409/1000*D2409&lt;387,387,'Заказ, cкидки и курсы валют'!$J$23*E2409/1000*D2409)*(1-'Заказ, cкидки и курсы валют'!$I$12),2)</f>
        <v>792.95</v>
      </c>
      <c r="I2409" s="168"/>
      <c r="J2409" s="96">
        <f>ROUND(IF(H2409&lt;'Заказ, cкидки и курсы валют'!$B$39,H2409*0.54*100/(100-'Заказ, cкидки и курсы валют'!$C$39),IF(H2409&lt;'Заказ, cкидки и курсы валют'!$B$40,H2409*0.54*100/(100-'Заказ, cкидки и курсы валют'!$C$40),IF(H2409&lt;'Заказ, cкидки и курсы валют'!$B$41,H2409*0.54*100/(100-'Заказ, cкидки и курсы валют'!$C$41),IF(H2409&lt;'Заказ, cкидки и курсы валют'!$B$42,H2409*0.54*100/(100-'Заказ, cкидки и курсы валют'!$C$42),IF(H2409&lt;'Заказ, cкидки и курсы валют'!$B$43,H2409*0.54*100/(100-'Заказ, cкидки и курсы валют'!$C$43),H2409))))),2)</f>
        <v>856.39</v>
      </c>
    </row>
    <row r="2410" spans="1:10" ht="14.15" customHeight="1" thickBot="1">
      <c r="A2410" s="493" t="s">
        <v>9664</v>
      </c>
      <c r="B2410" s="742" t="s">
        <v>3765</v>
      </c>
      <c r="C2410" s="2250">
        <v>2.6</v>
      </c>
      <c r="D2410" s="1588">
        <v>500</v>
      </c>
      <c r="E2410" s="1545">
        <f t="shared" si="268"/>
        <v>126.86399999999999</v>
      </c>
      <c r="F2410" s="471">
        <f t="shared" si="271"/>
        <v>126.86</v>
      </c>
      <c r="G2410" s="691">
        <f t="shared" si="270"/>
        <v>1458.94</v>
      </c>
      <c r="H2410" s="659">
        <f>ROUND(IF('Заказ, cкидки и курсы валют'!$J$23*E2410/1000*D2410&lt;387,387,'Заказ, cкидки и курсы валют'!$J$23*E2410/1000*D2410)*(1-'Заказ, cкидки и курсы валют'!$I$12),2)</f>
        <v>729.47</v>
      </c>
      <c r="I2410" s="168"/>
      <c r="J2410" s="96">
        <f>ROUND(IF(H2410&lt;'Заказ, cкидки и курсы валют'!$B$39,H2410*0.54*100/(100-'Заказ, cкидки и курсы валют'!$C$39),IF(H2410&lt;'Заказ, cкидки и курсы валют'!$B$40,H2410*0.54*100/(100-'Заказ, cкидки и курсы валют'!$C$40),IF(H2410&lt;'Заказ, cкидки и курсы валют'!$B$41,H2410*0.54*100/(100-'Заказ, cкидки и курсы валют'!$C$41),IF(H2410&lt;'Заказ, cкидки и курсы валют'!$B$42,H2410*0.54*100/(100-'Заказ, cкидки и курсы валют'!$C$42),IF(H2410&lt;'Заказ, cкидки и курсы валют'!$B$43,H2410*0.54*100/(100-'Заказ, cкидки и курсы валют'!$C$43),H2410))))),2)</f>
        <v>787.83</v>
      </c>
    </row>
    <row r="2411" spans="1:10" ht="14.15" customHeight="1" thickBot="1">
      <c r="A2411" s="493" t="s">
        <v>2688</v>
      </c>
      <c r="B2411" s="494" t="s">
        <v>127</v>
      </c>
      <c r="C2411" s="2250">
        <v>2.83</v>
      </c>
      <c r="D2411" s="1588">
        <v>500</v>
      </c>
      <c r="E2411" s="1545">
        <f t="shared" si="268"/>
        <v>129.94800000000001</v>
      </c>
      <c r="F2411" s="471">
        <f t="shared" si="271"/>
        <v>129.94999999999999</v>
      </c>
      <c r="G2411" s="691">
        <f t="shared" si="270"/>
        <v>1494.4</v>
      </c>
      <c r="H2411" s="659">
        <f>ROUND(IF('Заказ, cкидки и курсы валют'!$J$23*E2411/1000*D2411&lt;387,387,'Заказ, cкидки и курсы валют'!$J$23*E2411/1000*D2411)*(1-'Заказ, cкидки и курсы валют'!$I$12),2)</f>
        <v>747.2</v>
      </c>
      <c r="I2411" s="168"/>
      <c r="J2411" s="96">
        <f>ROUND(IF(H2411&lt;'Заказ, cкидки и курсы валют'!$B$39,H2411*0.54*100/(100-'Заказ, cкидки и курсы валют'!$C$39),IF(H2411&lt;'Заказ, cкидки и курсы валют'!$B$40,H2411*0.54*100/(100-'Заказ, cкидки и курсы валют'!$C$40),IF(H2411&lt;'Заказ, cкидки и курсы валют'!$B$41,H2411*0.54*100/(100-'Заказ, cкидки и курсы валют'!$C$41),IF(H2411&lt;'Заказ, cкидки и курсы валют'!$B$42,H2411*0.54*100/(100-'Заказ, cкидки и курсы валют'!$C$42),IF(H2411&lt;'Заказ, cкидки и курсы валют'!$B$43,H2411*0.54*100/(100-'Заказ, cкидки и курсы валют'!$C$43),H2411))))),2)</f>
        <v>806.98</v>
      </c>
    </row>
    <row r="2412" spans="1:10" ht="14.15" customHeight="1" thickBot="1">
      <c r="A2412" s="493" t="s">
        <v>2689</v>
      </c>
      <c r="B2412" s="494" t="s">
        <v>128</v>
      </c>
      <c r="C2412" s="2299">
        <v>3.4</v>
      </c>
      <c r="D2412" s="1588">
        <v>350</v>
      </c>
      <c r="E2412" s="1545">
        <f t="shared" si="268"/>
        <v>140.928</v>
      </c>
      <c r="F2412" s="471">
        <f t="shared" si="271"/>
        <v>140.93</v>
      </c>
      <c r="G2412" s="691">
        <f t="shared" si="270"/>
        <v>1620.6857142857143</v>
      </c>
      <c r="H2412" s="659">
        <f>ROUND(IF('Заказ, cкидки и курсы валют'!$J$23*E2412/1000*D2412&lt;387,387,'Заказ, cкидки и курсы валют'!$J$23*E2412/1000*D2412)*(1-'Заказ, cкидки и курсы валют'!$I$12),2)</f>
        <v>567.24</v>
      </c>
      <c r="I2412" s="168"/>
      <c r="J2412" s="96">
        <f>ROUND(IF(H2412&lt;'Заказ, cкидки и курсы валют'!$B$39,H2412*0.54*100/(100-'Заказ, cкидки и курсы валют'!$C$39),IF(H2412&lt;'Заказ, cкидки и курсы валют'!$B$40,H2412*0.54*100/(100-'Заказ, cкидки и курсы валют'!$C$40),IF(H2412&lt;'Заказ, cкидки и курсы валют'!$B$41,H2412*0.54*100/(100-'Заказ, cкидки и курсы валют'!$C$41),IF(H2412&lt;'Заказ, cкидки и курсы валют'!$B$42,H2412*0.54*100/(100-'Заказ, cкидки и курсы валют'!$C$42),IF(H2412&lt;'Заказ, cкидки и курсы валют'!$B$43,H2412*0.54*100/(100-'Заказ, cкидки и курсы валют'!$C$43),H2412))))),2)</f>
        <v>612.62</v>
      </c>
    </row>
    <row r="2413" spans="1:10" ht="14.15" customHeight="1" thickBot="1">
      <c r="A2413" s="493" t="s">
        <v>2690</v>
      </c>
      <c r="B2413" s="494" t="s">
        <v>114</v>
      </c>
      <c r="C2413" s="2250">
        <v>4.58</v>
      </c>
      <c r="D2413" s="1588">
        <v>100</v>
      </c>
      <c r="E2413" s="1545">
        <f t="shared" si="268"/>
        <v>183.792</v>
      </c>
      <c r="F2413" s="471">
        <f t="shared" ref="F2413:F2444" si="272">ROUND(E2413*(1-$F$11),2)</f>
        <v>183.79</v>
      </c>
      <c r="G2413" s="691">
        <f t="shared" si="270"/>
        <v>3870</v>
      </c>
      <c r="H2413" s="659">
        <f>ROUND(IF('Заказ, cкидки и курсы валют'!$J$23*E2413/1000*D2413&lt;387,387,'Заказ, cкидки и курсы валют'!$J$23*E2413/1000*D2413)*(1-'Заказ, cкидки и курсы валют'!$I$12),2)</f>
        <v>387</v>
      </c>
      <c r="I2413" s="168"/>
      <c r="J2413" s="96">
        <f>ROUND(IF(H2413&lt;'Заказ, cкидки и курсы валют'!$B$39,H2413*0.54*100/(100-'Заказ, cкидки и курсы валют'!$C$39),IF(H2413&lt;'Заказ, cкидки и курсы валют'!$B$40,H2413*0.54*100/(100-'Заказ, cкидки и курсы валют'!$C$40),IF(H2413&lt;'Заказ, cкидки и курсы валют'!$B$41,H2413*0.54*100/(100-'Заказ, cкидки и курсы валют'!$C$41),IF(H2413&lt;'Заказ, cкидки и курсы валют'!$B$42,H2413*0.54*100/(100-'Заказ, cкидки и курсы валют'!$C$42),IF(H2413&lt;'Заказ, cкидки и курсы валют'!$B$43,H2413*0.54*100/(100-'Заказ, cкидки и курсы валют'!$C$43),H2413))))),2)</f>
        <v>464.4</v>
      </c>
    </row>
    <row r="2414" spans="1:10" ht="14.15" customHeight="1" thickBot="1">
      <c r="A2414" s="493" t="s">
        <v>2691</v>
      </c>
      <c r="B2414" s="494" t="s">
        <v>3759</v>
      </c>
      <c r="C2414" s="2250">
        <v>1.72</v>
      </c>
      <c r="D2414" s="1588">
        <v>1200</v>
      </c>
      <c r="E2414" s="1545">
        <f t="shared" si="268"/>
        <v>77.748000000000005</v>
      </c>
      <c r="F2414" s="471">
        <f t="shared" si="272"/>
        <v>77.75</v>
      </c>
      <c r="G2414" s="691">
        <f t="shared" si="270"/>
        <v>894.1</v>
      </c>
      <c r="H2414" s="659">
        <f>ROUND(IF('Заказ, cкидки и курсы валют'!$J$23*E2414/1000*D2414&lt;387,387,'Заказ, cкидки и курсы валют'!$J$23*E2414/1000*D2414)*(1-'Заказ, cкидки и курсы валют'!$I$12),2)</f>
        <v>1072.92</v>
      </c>
      <c r="I2414" s="168"/>
      <c r="J2414" s="96">
        <f>ROUND(IF(H2414&lt;'Заказ, cкидки и курсы валют'!$B$39,H2414*0.54*100/(100-'Заказ, cкидки и курсы валют'!$C$39),IF(H2414&lt;'Заказ, cкидки и курсы валют'!$B$40,H2414*0.54*100/(100-'Заказ, cкидки и курсы валют'!$C$40),IF(H2414&lt;'Заказ, cкидки и курсы валют'!$B$41,H2414*0.54*100/(100-'Заказ, cкидки и курсы валют'!$C$41),IF(H2414&lt;'Заказ, cкидки и курсы валют'!$B$42,H2414*0.54*100/(100-'Заказ, cкидки и курсы валют'!$C$42),IF(H2414&lt;'Заказ, cкидки и курсы валют'!$B$43,H2414*0.54*100/(100-'Заказ, cкидки и курсы валют'!$C$43),H2414))))),2)</f>
        <v>1072.92</v>
      </c>
    </row>
    <row r="2415" spans="1:10" ht="14.15" customHeight="1" thickBot="1">
      <c r="A2415" s="493" t="s">
        <v>2692</v>
      </c>
      <c r="B2415" s="494" t="s">
        <v>3155</v>
      </c>
      <c r="C2415" s="2250">
        <v>1.77</v>
      </c>
      <c r="D2415" s="1588">
        <v>1000</v>
      </c>
      <c r="E2415" s="1545">
        <f t="shared" si="268"/>
        <v>85.427999999999997</v>
      </c>
      <c r="F2415" s="471">
        <f t="shared" si="272"/>
        <v>85.43</v>
      </c>
      <c r="G2415" s="691">
        <f t="shared" si="270"/>
        <v>982.42</v>
      </c>
      <c r="H2415" s="659">
        <f>ROUND(IF('Заказ, cкидки и курсы валют'!$J$23*E2415/1000*D2415&lt;387,387,'Заказ, cкидки и курсы валют'!$J$23*E2415/1000*D2415)*(1-'Заказ, cкидки и курсы валют'!$I$12),2)</f>
        <v>982.42</v>
      </c>
      <c r="I2415" s="168"/>
      <c r="J2415" s="96">
        <f>ROUND(IF(H2415&lt;'Заказ, cкидки и курсы валют'!$B$39,H2415*0.54*100/(100-'Заказ, cкидки и курсы валют'!$C$39),IF(H2415&lt;'Заказ, cкидки и курсы валют'!$B$40,H2415*0.54*100/(100-'Заказ, cкидки и курсы валют'!$C$40),IF(H2415&lt;'Заказ, cкидки и курсы валют'!$B$41,H2415*0.54*100/(100-'Заказ, cкидки и курсы валют'!$C$41),IF(H2415&lt;'Заказ, cкидки и курсы валют'!$B$42,H2415*0.54*100/(100-'Заказ, cкидки и курсы валют'!$C$42),IF(H2415&lt;'Заказ, cкидки и курсы валют'!$B$43,H2415*0.54*100/(100-'Заказ, cкидки и курсы валют'!$C$43),H2415))))),2)</f>
        <v>982.42</v>
      </c>
    </row>
    <row r="2416" spans="1:10" ht="14.15" customHeight="1" thickBot="1">
      <c r="A2416" s="493" t="s">
        <v>2693</v>
      </c>
      <c r="B2416" s="494" t="s">
        <v>3005</v>
      </c>
      <c r="C2416" s="2250">
        <v>2.15</v>
      </c>
      <c r="D2416" s="1588">
        <v>800</v>
      </c>
      <c r="E2416" s="1545">
        <f t="shared" si="268"/>
        <v>99.203999999999994</v>
      </c>
      <c r="F2416" s="471">
        <f t="shared" si="272"/>
        <v>99.2</v>
      </c>
      <c r="G2416" s="691">
        <f t="shared" si="270"/>
        <v>1140.8499999999999</v>
      </c>
      <c r="H2416" s="659">
        <f>ROUND(IF('Заказ, cкидки и курсы валют'!$J$23*E2416/1000*D2416&lt;387,387,'Заказ, cкидки и курсы валют'!$J$23*E2416/1000*D2416)*(1-'Заказ, cкидки и курсы валют'!$I$12),2)</f>
        <v>912.68</v>
      </c>
      <c r="I2416" s="168"/>
      <c r="J2416" s="96">
        <f>ROUND(IF(H2416&lt;'Заказ, cкидки и курсы валют'!$B$39,H2416*0.54*100/(100-'Заказ, cкидки и курсы валют'!$C$39),IF(H2416&lt;'Заказ, cкидки и курсы валют'!$B$40,H2416*0.54*100/(100-'Заказ, cкидки и курсы валют'!$C$40),IF(H2416&lt;'Заказ, cкидки и курсы валют'!$B$41,H2416*0.54*100/(100-'Заказ, cкидки и курсы валют'!$C$41),IF(H2416&lt;'Заказ, cкидки и курсы валют'!$B$42,H2416*0.54*100/(100-'Заказ, cкидки и курсы валют'!$C$42),IF(H2416&lt;'Заказ, cкидки и курсы валют'!$B$43,H2416*0.54*100/(100-'Заказ, cкидки и курсы валют'!$C$43),H2416))))),2)</f>
        <v>985.69</v>
      </c>
    </row>
    <row r="2417" spans="1:10" ht="14.15" customHeight="1" thickBot="1">
      <c r="A2417" s="493" t="s">
        <v>2694</v>
      </c>
      <c r="B2417" s="494" t="s">
        <v>3315</v>
      </c>
      <c r="C2417" s="2250">
        <v>2.5299999999999998</v>
      </c>
      <c r="D2417" s="1588">
        <v>700</v>
      </c>
      <c r="E2417" s="1545">
        <f t="shared" si="268"/>
        <v>106.69199999999999</v>
      </c>
      <c r="F2417" s="471">
        <f t="shared" si="272"/>
        <v>106.69</v>
      </c>
      <c r="G2417" s="691">
        <f t="shared" si="270"/>
        <v>1226.9571428571428</v>
      </c>
      <c r="H2417" s="659">
        <f>ROUND(IF('Заказ, cкидки и курсы валют'!$J$23*E2417/1000*D2417&lt;387,387,'Заказ, cкидки и курсы валют'!$J$23*E2417/1000*D2417)*(1-'Заказ, cкидки и курсы валют'!$I$12),2)</f>
        <v>858.87</v>
      </c>
      <c r="I2417" s="168"/>
      <c r="J2417" s="96">
        <f>ROUND(IF(H2417&lt;'Заказ, cкидки и курсы валют'!$B$39,H2417*0.54*100/(100-'Заказ, cкидки и курсы валют'!$C$39),IF(H2417&lt;'Заказ, cкидки и курсы валют'!$B$40,H2417*0.54*100/(100-'Заказ, cкидки и курсы валют'!$C$40),IF(H2417&lt;'Заказ, cкидки и курсы валют'!$B$41,H2417*0.54*100/(100-'Заказ, cкидки и курсы валют'!$C$41),IF(H2417&lt;'Заказ, cкидки и курсы валют'!$B$42,H2417*0.54*100/(100-'Заказ, cкидки и курсы валют'!$C$42),IF(H2417&lt;'Заказ, cкидки и курсы валют'!$B$43,H2417*0.54*100/(100-'Заказ, cкидки и курсы валют'!$C$43),H2417))))),2)</f>
        <v>927.58</v>
      </c>
    </row>
    <row r="2418" spans="1:10" ht="14.15" customHeight="1" thickBot="1">
      <c r="A2418" s="493" t="s">
        <v>2695</v>
      </c>
      <c r="B2418" s="494" t="s">
        <v>98</v>
      </c>
      <c r="C2418" s="2250">
        <v>2.6</v>
      </c>
      <c r="D2418" s="1588">
        <v>600</v>
      </c>
      <c r="E2418" s="1545">
        <f t="shared" si="268"/>
        <v>111.98399999999999</v>
      </c>
      <c r="F2418" s="471">
        <f t="shared" si="272"/>
        <v>111.98</v>
      </c>
      <c r="G2418" s="691">
        <f t="shared" si="270"/>
        <v>1287.8166666666668</v>
      </c>
      <c r="H2418" s="659">
        <f>ROUND(IF('Заказ, cкидки и курсы валют'!$J$23*E2418/1000*D2418&lt;387,387,'Заказ, cкидки и курсы валют'!$J$23*E2418/1000*D2418)*(1-'Заказ, cкидки и курсы валют'!$I$12),2)</f>
        <v>772.69</v>
      </c>
      <c r="I2418" s="168"/>
      <c r="J2418" s="96">
        <f>ROUND(IF(H2418&lt;'Заказ, cкидки и курсы валют'!$B$39,H2418*0.54*100/(100-'Заказ, cкидки и курсы валют'!$C$39),IF(H2418&lt;'Заказ, cкидки и курсы валют'!$B$40,H2418*0.54*100/(100-'Заказ, cкидки и курсы валют'!$C$40),IF(H2418&lt;'Заказ, cкидки и курсы валют'!$B$41,H2418*0.54*100/(100-'Заказ, cкидки и курсы валют'!$C$41),IF(H2418&lt;'Заказ, cкидки и курсы валют'!$B$42,H2418*0.54*100/(100-'Заказ, cкидки и курсы валют'!$C$42),IF(H2418&lt;'Заказ, cкидки и курсы валют'!$B$43,H2418*0.54*100/(100-'Заказ, cкидки и курсы валют'!$C$43),H2418))))),2)</f>
        <v>834.51</v>
      </c>
    </row>
    <row r="2419" spans="1:10" ht="14.15" customHeight="1" thickBot="1">
      <c r="A2419" s="493" t="s">
        <v>2696</v>
      </c>
      <c r="B2419" s="494" t="s">
        <v>603</v>
      </c>
      <c r="C2419" s="2250">
        <v>2.7</v>
      </c>
      <c r="D2419" s="1588">
        <v>600</v>
      </c>
      <c r="E2419" s="1545">
        <f t="shared" si="268"/>
        <v>113.75999999999999</v>
      </c>
      <c r="F2419" s="471">
        <f t="shared" si="272"/>
        <v>113.76</v>
      </c>
      <c r="G2419" s="691">
        <f t="shared" si="270"/>
        <v>1308.2333333333333</v>
      </c>
      <c r="H2419" s="659">
        <f>ROUND(IF('Заказ, cкидки и курсы валют'!$J$23*E2419/1000*D2419&lt;387,387,'Заказ, cкидки и курсы валют'!$J$23*E2419/1000*D2419)*(1-'Заказ, cкидки и курсы валют'!$I$12),2)</f>
        <v>784.94</v>
      </c>
      <c r="I2419" s="168"/>
      <c r="J2419" s="96">
        <f>ROUND(IF(H2419&lt;'Заказ, cкидки и курсы валют'!$B$39,H2419*0.54*100/(100-'Заказ, cкидки и курсы валют'!$C$39),IF(H2419&lt;'Заказ, cкидки и курсы валют'!$B$40,H2419*0.54*100/(100-'Заказ, cкидки и курсы валют'!$C$40),IF(H2419&lt;'Заказ, cкидки и курсы валют'!$B$41,H2419*0.54*100/(100-'Заказ, cкидки и курсы валют'!$C$41),IF(H2419&lt;'Заказ, cкидки и курсы валют'!$B$42,H2419*0.54*100/(100-'Заказ, cкидки и курсы валют'!$C$42),IF(H2419&lt;'Заказ, cкидки и курсы валют'!$B$43,H2419*0.54*100/(100-'Заказ, cкидки и курсы валют'!$C$43),H2419))))),2)</f>
        <v>847.74</v>
      </c>
    </row>
    <row r="2420" spans="1:10" ht="14.15" customHeight="1" thickBot="1">
      <c r="A2420" s="493" t="s">
        <v>2697</v>
      </c>
      <c r="B2420" s="494" t="s">
        <v>3421</v>
      </c>
      <c r="C2420" s="2250">
        <v>3.17</v>
      </c>
      <c r="D2420" s="1588">
        <v>500</v>
      </c>
      <c r="E2420" s="1545">
        <f t="shared" si="268"/>
        <v>146.964</v>
      </c>
      <c r="F2420" s="471">
        <f t="shared" si="272"/>
        <v>146.96</v>
      </c>
      <c r="G2420" s="691">
        <f t="shared" si="270"/>
        <v>1690.08</v>
      </c>
      <c r="H2420" s="659">
        <f>ROUND(IF('Заказ, cкидки и курсы валют'!$J$23*E2420/1000*D2420&lt;387,387,'Заказ, cкидки и курсы валют'!$J$23*E2420/1000*D2420)*(1-'Заказ, cкидки и курсы валют'!$I$12),2)</f>
        <v>845.04</v>
      </c>
      <c r="I2420" s="168"/>
      <c r="J2420" s="96">
        <f>ROUND(IF(H2420&lt;'Заказ, cкидки и курсы валют'!$B$39,H2420*0.54*100/(100-'Заказ, cкидки и курсы валют'!$C$39),IF(H2420&lt;'Заказ, cкидки и курсы валют'!$B$40,H2420*0.54*100/(100-'Заказ, cкидки и курсы валют'!$C$40),IF(H2420&lt;'Заказ, cкидки и курсы валют'!$B$41,H2420*0.54*100/(100-'Заказ, cкидки и курсы валют'!$C$41),IF(H2420&lt;'Заказ, cкидки и курсы валют'!$B$42,H2420*0.54*100/(100-'Заказ, cкидки и курсы валют'!$C$42),IF(H2420&lt;'Заказ, cкидки и курсы валют'!$B$43,H2420*0.54*100/(100-'Заказ, cкидки и курсы валют'!$C$43),H2420))))),2)</f>
        <v>912.64</v>
      </c>
    </row>
    <row r="2421" spans="1:10" ht="14.15" customHeight="1" thickBot="1">
      <c r="A2421" s="493" t="s">
        <v>2698</v>
      </c>
      <c r="B2421" s="494" t="s">
        <v>1350</v>
      </c>
      <c r="C2421" s="2250">
        <v>3.74</v>
      </c>
      <c r="D2421" s="1588">
        <v>400</v>
      </c>
      <c r="E2421" s="1545">
        <f t="shared" si="268"/>
        <v>164.328</v>
      </c>
      <c r="F2421" s="471">
        <f t="shared" si="272"/>
        <v>164.33</v>
      </c>
      <c r="G2421" s="691">
        <f t="shared" si="270"/>
        <v>1889.7750000000001</v>
      </c>
      <c r="H2421" s="659">
        <f>ROUND(IF('Заказ, cкидки и курсы валют'!$J$23*E2421/1000*D2421&lt;387,387,'Заказ, cкидки и курсы валют'!$J$23*E2421/1000*D2421)*(1-'Заказ, cкидки и курсы валют'!$I$12),2)</f>
        <v>755.91</v>
      </c>
      <c r="I2421" s="168"/>
      <c r="J2421" s="96">
        <f>ROUND(IF(H2421&lt;'Заказ, cкидки и курсы валют'!$B$39,H2421*0.54*100/(100-'Заказ, cкидки и курсы валют'!$C$39),IF(H2421&lt;'Заказ, cкидки и курсы валют'!$B$40,H2421*0.54*100/(100-'Заказ, cкидки и курсы валют'!$C$40),IF(H2421&lt;'Заказ, cкидки и курсы валют'!$B$41,H2421*0.54*100/(100-'Заказ, cкидки и курсы валют'!$C$41),IF(H2421&lt;'Заказ, cкидки и курсы валют'!$B$42,H2421*0.54*100/(100-'Заказ, cкидки и курсы валют'!$C$42),IF(H2421&lt;'Заказ, cкидки и курсы валют'!$B$43,H2421*0.54*100/(100-'Заказ, cкидки и курсы валют'!$C$43),H2421))))),2)</f>
        <v>816.38</v>
      </c>
    </row>
    <row r="2422" spans="1:10" ht="14.15" customHeight="1" thickBot="1">
      <c r="A2422" s="493" t="s">
        <v>2699</v>
      </c>
      <c r="B2422" s="494" t="s">
        <v>2439</v>
      </c>
      <c r="C2422" s="2250">
        <v>4.17</v>
      </c>
      <c r="D2422" s="1588">
        <v>300</v>
      </c>
      <c r="E2422" s="1545">
        <f t="shared" si="268"/>
        <v>195.76799999999997</v>
      </c>
      <c r="F2422" s="471">
        <f t="shared" si="272"/>
        <v>195.77</v>
      </c>
      <c r="G2422" s="691">
        <f t="shared" si="270"/>
        <v>2251.333333333333</v>
      </c>
      <c r="H2422" s="659">
        <f>ROUND(IF('Заказ, cкидки и курсы валют'!$J$23*E2422/1000*D2422&lt;387,387,'Заказ, cкидки и курсы валют'!$J$23*E2422/1000*D2422)*(1-'Заказ, cкидки и курсы валют'!$I$12),2)</f>
        <v>675.4</v>
      </c>
      <c r="I2422" s="168"/>
      <c r="J2422" s="96">
        <f>ROUND(IF(H2422&lt;'Заказ, cкидки и курсы валют'!$B$39,H2422*0.54*100/(100-'Заказ, cкидки и курсы валют'!$C$39),IF(H2422&lt;'Заказ, cкидки и курсы валют'!$B$40,H2422*0.54*100/(100-'Заказ, cкидки и курсы валют'!$C$40),IF(H2422&lt;'Заказ, cкидки и курсы валют'!$B$41,H2422*0.54*100/(100-'Заказ, cкидки и курсы валют'!$C$41),IF(H2422&lt;'Заказ, cкидки и курсы валют'!$B$42,H2422*0.54*100/(100-'Заказ, cкидки и курсы валют'!$C$42),IF(H2422&lt;'Заказ, cкидки и курсы валют'!$B$43,H2422*0.54*100/(100-'Заказ, cкидки и курсы валют'!$C$43),H2422))))),2)</f>
        <v>729.43</v>
      </c>
    </row>
    <row r="2423" spans="1:10" ht="14.15" customHeight="1" thickBot="1">
      <c r="A2423" s="493" t="s">
        <v>2700</v>
      </c>
      <c r="B2423" s="494" t="s">
        <v>2440</v>
      </c>
      <c r="C2423" s="2250">
        <v>4.49</v>
      </c>
      <c r="D2423" s="1588">
        <v>200</v>
      </c>
      <c r="E2423" s="1545">
        <f t="shared" si="268"/>
        <v>188.41199999999998</v>
      </c>
      <c r="F2423" s="471">
        <f t="shared" si="272"/>
        <v>188.41</v>
      </c>
      <c r="G2423" s="691">
        <f t="shared" si="270"/>
        <v>2166.75</v>
      </c>
      <c r="H2423" s="659">
        <f>ROUND(IF('Заказ, cкидки и курсы валют'!$J$23*E2423/1000*D2423&lt;387,387,'Заказ, cкидки и курсы валют'!$J$23*E2423/1000*D2423)*(1-'Заказ, cкидки и курсы валют'!$I$12),2)</f>
        <v>433.35</v>
      </c>
      <c r="I2423" s="168"/>
      <c r="J2423" s="96">
        <f>ROUND(IF(H2423&lt;'Заказ, cкидки и курсы валют'!$B$39,H2423*0.54*100/(100-'Заказ, cкидки и курсы валют'!$C$39),IF(H2423&lt;'Заказ, cкидки и курсы валют'!$B$40,H2423*0.54*100/(100-'Заказ, cкидки и курсы валют'!$C$40),IF(H2423&lt;'Заказ, cкидки и курсы валют'!$B$41,H2423*0.54*100/(100-'Заказ, cкидки и курсы валют'!$C$41),IF(H2423&lt;'Заказ, cкидки и курсы валют'!$B$42,H2423*0.54*100/(100-'Заказ, cкидки и курсы валют'!$C$42),IF(H2423&lt;'Заказ, cкидки и курсы валют'!$B$43,H2423*0.54*100/(100-'Заказ, cкидки и курсы валют'!$C$43),H2423))))),2)</f>
        <v>520.02</v>
      </c>
    </row>
    <row r="2424" spans="1:10" ht="14.15" customHeight="1" thickBot="1">
      <c r="A2424" s="493" t="s">
        <v>2701</v>
      </c>
      <c r="B2424" s="494" t="s">
        <v>1353</v>
      </c>
      <c r="C2424" s="2250">
        <v>5.09</v>
      </c>
      <c r="D2424" s="1588">
        <v>180</v>
      </c>
      <c r="E2424" s="1545">
        <f t="shared" si="268"/>
        <v>219.45599999999999</v>
      </c>
      <c r="F2424" s="471">
        <f t="shared" si="272"/>
        <v>219.46</v>
      </c>
      <c r="G2424" s="691">
        <f t="shared" si="270"/>
        <v>2523.7222222222222</v>
      </c>
      <c r="H2424" s="659">
        <f>ROUND(IF('Заказ, cкидки и курсы валют'!$J$23*E2424/1000*D2424&lt;387,387,'Заказ, cкидки и курсы валют'!$J$23*E2424/1000*D2424)*(1-'Заказ, cкидки и курсы валют'!$I$12),2)</f>
        <v>454.27</v>
      </c>
      <c r="I2424" s="168"/>
      <c r="J2424" s="96">
        <f>ROUND(IF(H2424&lt;'Заказ, cкидки и курсы валют'!$B$39,H2424*0.54*100/(100-'Заказ, cкидки и курсы валют'!$C$39),IF(H2424&lt;'Заказ, cкидки и курсы валют'!$B$40,H2424*0.54*100/(100-'Заказ, cкидки и курсы валют'!$C$40),IF(H2424&lt;'Заказ, cкидки и курсы валют'!$B$41,H2424*0.54*100/(100-'Заказ, cкидки и курсы валют'!$C$41),IF(H2424&lt;'Заказ, cкидки и курсы валют'!$B$42,H2424*0.54*100/(100-'Заказ, cкидки и курсы валют'!$C$42),IF(H2424&lt;'Заказ, cкидки и курсы валют'!$B$43,H2424*0.54*100/(100-'Заказ, cкидки и курсы валют'!$C$43),H2424))))),2)</f>
        <v>545.12</v>
      </c>
    </row>
    <row r="2425" spans="1:10" ht="14.15" customHeight="1" thickBot="1">
      <c r="A2425" s="493" t="s">
        <v>9650</v>
      </c>
      <c r="B2425" s="1394" t="s">
        <v>1352</v>
      </c>
      <c r="C2425" s="2250">
        <v>5.9</v>
      </c>
      <c r="D2425" s="1588">
        <v>150</v>
      </c>
      <c r="E2425" s="1545">
        <f t="shared" si="268"/>
        <v>244.64400000000001</v>
      </c>
      <c r="F2425" s="471">
        <f t="shared" si="272"/>
        <v>244.64</v>
      </c>
      <c r="G2425" s="691">
        <f t="shared" si="270"/>
        <v>2813.4</v>
      </c>
      <c r="H2425" s="659">
        <f>ROUND(IF('Заказ, cкидки и курсы валют'!$J$23*E2425/1000*D2425&lt;387,387,'Заказ, cкидки и курсы валют'!$J$23*E2425/1000*D2425)*(1-'Заказ, cкидки и курсы валют'!$I$12),2)</f>
        <v>422.01</v>
      </c>
      <c r="I2425" s="168"/>
      <c r="J2425" s="96">
        <f>ROUND(IF(H2425&lt;'Заказ, cкидки и курсы валют'!$B$39,H2425*0.54*100/(100-'Заказ, cкидки и курсы валют'!$C$39),IF(H2425&lt;'Заказ, cкидки и курсы валют'!$B$40,H2425*0.54*100/(100-'Заказ, cкидки и курсы валют'!$C$40),IF(H2425&lt;'Заказ, cкидки и курсы валют'!$B$41,H2425*0.54*100/(100-'Заказ, cкидки и курсы валют'!$C$41),IF(H2425&lt;'Заказ, cкидки и курсы валют'!$B$42,H2425*0.54*100/(100-'Заказ, cкидки и курсы валют'!$C$42),IF(H2425&lt;'Заказ, cкидки и курсы валют'!$B$43,H2425*0.54*100/(100-'Заказ, cкидки и курсы валют'!$C$43),H2425))))),2)</f>
        <v>506.41</v>
      </c>
    </row>
    <row r="2426" spans="1:10" ht="14.15" customHeight="1" thickBot="1">
      <c r="A2426" s="493" t="s">
        <v>11426</v>
      </c>
      <c r="B2426" s="1394" t="s">
        <v>1354</v>
      </c>
      <c r="C2426" s="2250">
        <v>8</v>
      </c>
      <c r="D2426" s="1588">
        <v>150</v>
      </c>
      <c r="E2426" s="1545">
        <f t="shared" si="268"/>
        <v>284.42399999999998</v>
      </c>
      <c r="F2426" s="471">
        <f t="shared" si="272"/>
        <v>284.42</v>
      </c>
      <c r="G2426" s="691">
        <f t="shared" si="270"/>
        <v>3270.8666666666668</v>
      </c>
      <c r="H2426" s="659">
        <f>ROUND(IF('Заказ, cкидки и курсы валют'!$J$23*E2426/1000*D2426&lt;387,387,'Заказ, cкидки и курсы валют'!$J$23*E2426/1000*D2426)*(1-'Заказ, cкидки и курсы валют'!$I$12),2)</f>
        <v>490.63</v>
      </c>
      <c r="I2426" s="168"/>
      <c r="J2426" s="96">
        <f>ROUND(IF(H2426&lt;'Заказ, cкидки и курсы валют'!$B$39,H2426*0.54*100/(100-'Заказ, cкидки и курсы валют'!$C$39),IF(H2426&lt;'Заказ, cкидки и курсы валют'!$B$40,H2426*0.54*100/(100-'Заказ, cкидки и курсы валют'!$C$40),IF(H2426&lt;'Заказ, cкидки и курсы валют'!$B$41,H2426*0.54*100/(100-'Заказ, cкидки и курсы валют'!$C$41),IF(H2426&lt;'Заказ, cкидки и курсы валют'!$B$42,H2426*0.54*100/(100-'Заказ, cкидки и курсы валют'!$C$42),IF(H2426&lt;'Заказ, cкидки и курсы валют'!$B$43,H2426*0.54*100/(100-'Заказ, cкидки и курсы валют'!$C$43),H2426))))),2)</f>
        <v>588.76</v>
      </c>
    </row>
    <row r="2427" spans="1:10" ht="14.15" customHeight="1" thickBot="1">
      <c r="A2427" s="493" t="s">
        <v>2702</v>
      </c>
      <c r="B2427" s="494" t="s">
        <v>3760</v>
      </c>
      <c r="C2427" s="2250">
        <v>2.36</v>
      </c>
      <c r="D2427" s="1588">
        <v>800</v>
      </c>
      <c r="E2427" s="1545">
        <f t="shared" si="268"/>
        <v>116.928</v>
      </c>
      <c r="F2427" s="471">
        <f t="shared" si="272"/>
        <v>116.93</v>
      </c>
      <c r="G2427" s="691">
        <f t="shared" si="270"/>
        <v>1344.675</v>
      </c>
      <c r="H2427" s="659">
        <f>ROUND(IF('Заказ, cкидки и курсы валют'!$J$23*E2427/1000*D2427&lt;387,387,'Заказ, cкидки и курсы валют'!$J$23*E2427/1000*D2427)*(1-'Заказ, cкидки и курсы валют'!$I$12),2)</f>
        <v>1075.74</v>
      </c>
      <c r="I2427" s="168"/>
      <c r="J2427" s="96">
        <f>ROUND(IF(H2427&lt;'Заказ, cкидки и курсы валют'!$B$39,H2427*0.54*100/(100-'Заказ, cкидки и курсы валют'!$C$39),IF(H2427&lt;'Заказ, cкидки и курсы валют'!$B$40,H2427*0.54*100/(100-'Заказ, cкидки и курсы валют'!$C$40),IF(H2427&lt;'Заказ, cкидки и курсы валют'!$B$41,H2427*0.54*100/(100-'Заказ, cкидки и курсы валют'!$C$41),IF(H2427&lt;'Заказ, cкидки и курсы валют'!$B$42,H2427*0.54*100/(100-'Заказ, cкидки и курсы валют'!$C$42),IF(H2427&lt;'Заказ, cкидки и курсы валют'!$B$43,H2427*0.54*100/(100-'Заказ, cкидки и курсы валют'!$C$43),H2427))))),2)</f>
        <v>1075.74</v>
      </c>
    </row>
    <row r="2428" spans="1:10" ht="14.15" customHeight="1" thickBot="1">
      <c r="A2428" s="493" t="s">
        <v>2703</v>
      </c>
      <c r="B2428" s="494" t="s">
        <v>656</v>
      </c>
      <c r="C2428" s="2250">
        <v>3</v>
      </c>
      <c r="D2428" s="1588">
        <v>600</v>
      </c>
      <c r="E2428" s="1545">
        <f t="shared" si="268"/>
        <v>130.16399999999999</v>
      </c>
      <c r="F2428" s="471">
        <f t="shared" si="272"/>
        <v>130.16</v>
      </c>
      <c r="G2428" s="691">
        <f t="shared" si="270"/>
        <v>1496.8833333333334</v>
      </c>
      <c r="H2428" s="659">
        <f>ROUND(IF('Заказ, cкидки и курсы валют'!$J$23*E2428/1000*D2428&lt;387,387,'Заказ, cкидки и курсы валют'!$J$23*E2428/1000*D2428)*(1-'Заказ, cкидки и курсы валют'!$I$12),2)</f>
        <v>898.13</v>
      </c>
      <c r="I2428" s="168"/>
      <c r="J2428" s="96">
        <f>ROUND(IF(H2428&lt;'Заказ, cкидки и курсы валют'!$B$39,H2428*0.54*100/(100-'Заказ, cкидки и курсы валют'!$C$39),IF(H2428&lt;'Заказ, cкидки и курсы валют'!$B$40,H2428*0.54*100/(100-'Заказ, cкидки и курсы валют'!$C$40),IF(H2428&lt;'Заказ, cкидки и курсы валют'!$B$41,H2428*0.54*100/(100-'Заказ, cкидки и курсы валют'!$C$41),IF(H2428&lt;'Заказ, cкидки и курсы валют'!$B$42,H2428*0.54*100/(100-'Заказ, cкидки и курсы валют'!$C$42),IF(H2428&lt;'Заказ, cкидки и курсы валют'!$B$43,H2428*0.54*100/(100-'Заказ, cкидки и курсы валют'!$C$43),H2428))))),2)</f>
        <v>969.98</v>
      </c>
    </row>
    <row r="2429" spans="1:10" ht="14.15" customHeight="1" thickBot="1">
      <c r="A2429" s="493" t="s">
        <v>2704</v>
      </c>
      <c r="B2429" s="494" t="s">
        <v>1355</v>
      </c>
      <c r="C2429" s="2250">
        <v>2.88</v>
      </c>
      <c r="D2429" s="1588">
        <v>500</v>
      </c>
      <c r="E2429" s="1545">
        <f t="shared" si="268"/>
        <v>132.37199999999999</v>
      </c>
      <c r="F2429" s="471">
        <f t="shared" si="272"/>
        <v>132.37</v>
      </c>
      <c r="G2429" s="691">
        <f t="shared" si="270"/>
        <v>1522.28</v>
      </c>
      <c r="H2429" s="659">
        <f>ROUND(IF('Заказ, cкидки и курсы валют'!$J$23*E2429/1000*D2429&lt;387,387,'Заказ, cкидки и курсы валют'!$J$23*E2429/1000*D2429)*(1-'Заказ, cкидки и курсы валют'!$I$12),2)</f>
        <v>761.14</v>
      </c>
      <c r="I2429" s="168"/>
      <c r="J2429" s="96">
        <f>ROUND(IF(H2429&lt;'Заказ, cкидки и курсы валют'!$B$39,H2429*0.54*100/(100-'Заказ, cкидки и курсы валют'!$C$39),IF(H2429&lt;'Заказ, cкидки и курсы валют'!$B$40,H2429*0.54*100/(100-'Заказ, cкидки и курсы валют'!$C$40),IF(H2429&lt;'Заказ, cкидки и курсы валют'!$B$41,H2429*0.54*100/(100-'Заказ, cкидки и курсы валют'!$C$41),IF(H2429&lt;'Заказ, cкидки и курсы валют'!$B$42,H2429*0.54*100/(100-'Заказ, cкидки и курсы валют'!$C$42),IF(H2429&lt;'Заказ, cкидки и курсы валют'!$B$43,H2429*0.54*100/(100-'Заказ, cкидки и курсы валют'!$C$43),H2429))))),2)</f>
        <v>822.03</v>
      </c>
    </row>
    <row r="2430" spans="1:10" ht="14.15" customHeight="1" thickBot="1">
      <c r="A2430" s="493" t="s">
        <v>2705</v>
      </c>
      <c r="B2430" s="494" t="s">
        <v>3148</v>
      </c>
      <c r="C2430" s="2299">
        <v>3.15</v>
      </c>
      <c r="D2430" s="1588">
        <v>400</v>
      </c>
      <c r="E2430" s="1545">
        <f t="shared" si="268"/>
        <v>166.34399999999999</v>
      </c>
      <c r="F2430" s="471">
        <f t="shared" si="272"/>
        <v>166.34</v>
      </c>
      <c r="G2430" s="691">
        <f t="shared" si="270"/>
        <v>1912.9499999999998</v>
      </c>
      <c r="H2430" s="659">
        <f>ROUND(IF('Заказ, cкидки и курсы валют'!$J$23*E2430/1000*D2430&lt;387,387,'Заказ, cкидки и курсы валют'!$J$23*E2430/1000*D2430)*(1-'Заказ, cкидки и курсы валют'!$I$12),2)</f>
        <v>765.18</v>
      </c>
      <c r="I2430" s="168"/>
      <c r="J2430" s="96">
        <f>ROUND(IF(H2430&lt;'Заказ, cкидки и курсы валют'!$B$39,H2430*0.54*100/(100-'Заказ, cкидки и курсы валют'!$C$39),IF(H2430&lt;'Заказ, cкидки и курсы валют'!$B$40,H2430*0.54*100/(100-'Заказ, cкидки и курсы валют'!$C$40),IF(H2430&lt;'Заказ, cкидки и курсы валют'!$B$41,H2430*0.54*100/(100-'Заказ, cкидки и курсы валют'!$C$41),IF(H2430&lt;'Заказ, cкидки и курсы валют'!$B$42,H2430*0.54*100/(100-'Заказ, cкидки и курсы валют'!$C$42),IF(H2430&lt;'Заказ, cкидки и курсы валют'!$B$43,H2430*0.54*100/(100-'Заказ, cкидки и курсы валют'!$C$43),H2430))))),2)</f>
        <v>826.39</v>
      </c>
    </row>
    <row r="2431" spans="1:10" ht="14.15" customHeight="1" thickBot="1">
      <c r="A2431" s="493" t="s">
        <v>2706</v>
      </c>
      <c r="B2431" s="494" t="s">
        <v>1356</v>
      </c>
      <c r="C2431" s="2299">
        <v>3.72</v>
      </c>
      <c r="D2431" s="1588">
        <v>400</v>
      </c>
      <c r="E2431" s="1545">
        <f t="shared" si="268"/>
        <v>155.08799999999999</v>
      </c>
      <c r="F2431" s="471">
        <f t="shared" si="272"/>
        <v>155.09</v>
      </c>
      <c r="G2431" s="691">
        <f t="shared" si="270"/>
        <v>1783.4999999999998</v>
      </c>
      <c r="H2431" s="659">
        <f>ROUND(IF('Заказ, cкидки и курсы валют'!$J$23*E2431/1000*D2431&lt;387,387,'Заказ, cкидки и курсы валют'!$J$23*E2431/1000*D2431)*(1-'Заказ, cкидки и курсы валют'!$I$12),2)</f>
        <v>713.4</v>
      </c>
      <c r="I2431" s="168"/>
      <c r="J2431" s="96">
        <f>ROUND(IF(H2431&lt;'Заказ, cкидки и курсы валют'!$B$39,H2431*0.54*100/(100-'Заказ, cкидки и курсы валют'!$C$39),IF(H2431&lt;'Заказ, cкидки и курсы валют'!$B$40,H2431*0.54*100/(100-'Заказ, cкидки и курсы валют'!$C$40),IF(H2431&lt;'Заказ, cкидки и курсы валют'!$B$41,H2431*0.54*100/(100-'Заказ, cкидки и курсы валют'!$C$41),IF(H2431&lt;'Заказ, cкидки и курсы валют'!$B$42,H2431*0.54*100/(100-'Заказ, cкидки и курсы валют'!$C$42),IF(H2431&lt;'Заказ, cкидки и курсы валют'!$B$43,H2431*0.54*100/(100-'Заказ, cкидки и курсы валют'!$C$43),H2431))))),2)</f>
        <v>770.47</v>
      </c>
    </row>
    <row r="2432" spans="1:10" ht="14.15" customHeight="1" thickBot="1">
      <c r="A2432" s="493" t="s">
        <v>2707</v>
      </c>
      <c r="B2432" s="494" t="s">
        <v>591</v>
      </c>
      <c r="C2432" s="2299">
        <v>4.4000000000000004</v>
      </c>
      <c r="D2432" s="1588">
        <v>400</v>
      </c>
      <c r="E2432" s="1545">
        <f t="shared" si="268"/>
        <v>188.80799999999999</v>
      </c>
      <c r="F2432" s="471">
        <f t="shared" si="272"/>
        <v>188.81</v>
      </c>
      <c r="G2432" s="691">
        <f t="shared" si="270"/>
        <v>2171.3000000000002</v>
      </c>
      <c r="H2432" s="659">
        <f>ROUND(IF('Заказ, cкидки и курсы валют'!$J$23*E2432/1000*D2432&lt;387,387,'Заказ, cкидки и курсы валют'!$J$23*E2432/1000*D2432)*(1-'Заказ, cкидки и курсы валют'!$I$12),2)</f>
        <v>868.52</v>
      </c>
      <c r="I2432" s="168"/>
      <c r="J2432" s="96">
        <f>ROUND(IF(H2432&lt;'Заказ, cкидки и курсы валют'!$B$39,H2432*0.54*100/(100-'Заказ, cкидки и курсы валют'!$C$39),IF(H2432&lt;'Заказ, cкидки и курсы валют'!$B$40,H2432*0.54*100/(100-'Заказ, cкидки и курсы валют'!$C$40),IF(H2432&lt;'Заказ, cкидки и курсы валют'!$B$41,H2432*0.54*100/(100-'Заказ, cкидки и курсы валют'!$C$41),IF(H2432&lt;'Заказ, cкидки и курсы валют'!$B$42,H2432*0.54*100/(100-'Заказ, cкидки и курсы валют'!$C$42),IF(H2432&lt;'Заказ, cкидки и курсы валют'!$B$43,H2432*0.54*100/(100-'Заказ, cкидки и курсы валют'!$C$43),H2432))))),2)</f>
        <v>938</v>
      </c>
    </row>
    <row r="2433" spans="1:10" ht="14.15" customHeight="1" thickBot="1">
      <c r="A2433" s="493" t="s">
        <v>2708</v>
      </c>
      <c r="B2433" s="494" t="s">
        <v>592</v>
      </c>
      <c r="C2433" s="2299">
        <v>5.35</v>
      </c>
      <c r="D2433" s="1588">
        <v>350</v>
      </c>
      <c r="E2433" s="1545">
        <f t="shared" si="268"/>
        <v>219.072</v>
      </c>
      <c r="F2433" s="471">
        <f t="shared" si="272"/>
        <v>219.07</v>
      </c>
      <c r="G2433" s="691">
        <f t="shared" si="270"/>
        <v>2519.3142857142857</v>
      </c>
      <c r="H2433" s="659">
        <f>ROUND(IF('Заказ, cкидки и курсы валют'!$J$23*E2433/1000*D2433&lt;387,387,'Заказ, cкидки и курсы валют'!$J$23*E2433/1000*D2433)*(1-'Заказ, cкидки и курсы валют'!$I$12),2)</f>
        <v>881.76</v>
      </c>
      <c r="I2433" s="168"/>
      <c r="J2433" s="96">
        <f>ROUND(IF(H2433&lt;'Заказ, cкидки и курсы валют'!$B$39,H2433*0.54*100/(100-'Заказ, cкидки и курсы валют'!$C$39),IF(H2433&lt;'Заказ, cкидки и курсы валют'!$B$40,H2433*0.54*100/(100-'Заказ, cкидки и курсы валют'!$C$40),IF(H2433&lt;'Заказ, cкидки и курсы валют'!$B$41,H2433*0.54*100/(100-'Заказ, cкидки и курсы валют'!$C$41),IF(H2433&lt;'Заказ, cкидки и курсы валют'!$B$42,H2433*0.54*100/(100-'Заказ, cкидки и курсы валют'!$C$42),IF(H2433&lt;'Заказ, cкидки и курсы валют'!$B$43,H2433*0.54*100/(100-'Заказ, cкидки и курсы валют'!$C$43),H2433))))),2)</f>
        <v>952.3</v>
      </c>
    </row>
    <row r="2434" spans="1:10" ht="14.15" customHeight="1" thickBot="1">
      <c r="A2434" s="493" t="s">
        <v>2709</v>
      </c>
      <c r="B2434" s="494" t="s">
        <v>3149</v>
      </c>
      <c r="C2434" s="2250">
        <v>6</v>
      </c>
      <c r="D2434" s="1588">
        <v>200</v>
      </c>
      <c r="E2434" s="1545">
        <f t="shared" si="268"/>
        <v>237.51599999999999</v>
      </c>
      <c r="F2434" s="471">
        <f t="shared" si="272"/>
        <v>237.52</v>
      </c>
      <c r="G2434" s="691">
        <f t="shared" si="270"/>
        <v>2731.45</v>
      </c>
      <c r="H2434" s="659">
        <f>ROUND(IF('Заказ, cкидки и курсы валют'!$J$23*E2434/1000*D2434&lt;387,387,'Заказ, cкидки и курсы валют'!$J$23*E2434/1000*D2434)*(1-'Заказ, cкидки и курсы валют'!$I$12),2)</f>
        <v>546.29</v>
      </c>
      <c r="I2434" s="168"/>
      <c r="J2434" s="96">
        <f>ROUND(IF(H2434&lt;'Заказ, cкидки и курсы валют'!$B$39,H2434*0.54*100/(100-'Заказ, cкидки и курсы валют'!$C$39),IF(H2434&lt;'Заказ, cкидки и курсы валют'!$B$40,H2434*0.54*100/(100-'Заказ, cкидки и курсы валют'!$C$40),IF(H2434&lt;'Заказ, cкидки и курсы валют'!$B$41,H2434*0.54*100/(100-'Заказ, cкидки и курсы валют'!$C$41),IF(H2434&lt;'Заказ, cкидки и курсы валют'!$B$42,H2434*0.54*100/(100-'Заказ, cкидки и курсы валют'!$C$42),IF(H2434&lt;'Заказ, cкидки и курсы валют'!$B$43,H2434*0.54*100/(100-'Заказ, cкидки и курсы валют'!$C$43),H2434))))),2)</f>
        <v>655.55</v>
      </c>
    </row>
    <row r="2435" spans="1:10" ht="14.15" customHeight="1" thickBot="1">
      <c r="A2435" s="493" t="s">
        <v>2710</v>
      </c>
      <c r="B2435" s="494" t="s">
        <v>3150</v>
      </c>
      <c r="C2435" s="2299">
        <v>5.95</v>
      </c>
      <c r="D2435" s="1588">
        <v>200</v>
      </c>
      <c r="E2435" s="1545">
        <f t="shared" si="268"/>
        <v>260.77199999999999</v>
      </c>
      <c r="F2435" s="471">
        <f t="shared" si="272"/>
        <v>260.77</v>
      </c>
      <c r="G2435" s="691">
        <f t="shared" si="270"/>
        <v>2998.9</v>
      </c>
      <c r="H2435" s="659">
        <f>ROUND(IF('Заказ, cкидки и курсы валют'!$J$23*E2435/1000*D2435&lt;387,387,'Заказ, cкидки и курсы валют'!$J$23*E2435/1000*D2435)*(1-'Заказ, cкидки и курсы валют'!$I$12),2)</f>
        <v>599.78</v>
      </c>
      <c r="I2435" s="168"/>
      <c r="J2435" s="96">
        <f>ROUND(IF(H2435&lt;'Заказ, cкидки и курсы валют'!$B$39,H2435*0.54*100/(100-'Заказ, cкидки и курсы валют'!$C$39),IF(H2435&lt;'Заказ, cкидки и курсы валют'!$B$40,H2435*0.54*100/(100-'Заказ, cкидки и курсы валют'!$C$40),IF(H2435&lt;'Заказ, cкидки и курсы валют'!$B$41,H2435*0.54*100/(100-'Заказ, cкидки и курсы валют'!$C$41),IF(H2435&lt;'Заказ, cкидки и курсы валют'!$B$42,H2435*0.54*100/(100-'Заказ, cкидки и курсы валют'!$C$42),IF(H2435&lt;'Заказ, cкидки и курсы валют'!$B$43,H2435*0.54*100/(100-'Заказ, cкидки и курсы валют'!$C$43),H2435))))),2)</f>
        <v>647.76</v>
      </c>
    </row>
    <row r="2436" spans="1:10" ht="14.15" customHeight="1" thickBot="1">
      <c r="A2436" s="493" t="s">
        <v>2711</v>
      </c>
      <c r="B2436" s="494" t="s">
        <v>3151</v>
      </c>
      <c r="C2436" s="2250">
        <v>7.1</v>
      </c>
      <c r="D2436" s="1588">
        <v>180</v>
      </c>
      <c r="E2436" s="1545">
        <f t="shared" si="268"/>
        <v>294.33600000000001</v>
      </c>
      <c r="F2436" s="471">
        <f t="shared" si="272"/>
        <v>294.33999999999997</v>
      </c>
      <c r="G2436" s="691">
        <f t="shared" si="270"/>
        <v>3384.8888888888887</v>
      </c>
      <c r="H2436" s="659">
        <f>ROUND(IF('Заказ, cкидки и курсы валют'!$J$23*E2436/1000*D2436&lt;387,387,'Заказ, cкидки и курсы валют'!$J$23*E2436/1000*D2436)*(1-'Заказ, cкидки и курсы валют'!$I$12),2)</f>
        <v>609.28</v>
      </c>
      <c r="I2436" s="168"/>
      <c r="J2436" s="96">
        <f>ROUND(IF(H2436&lt;'Заказ, cкидки и курсы валют'!$B$39,H2436*0.54*100/(100-'Заказ, cкидки и курсы валют'!$C$39),IF(H2436&lt;'Заказ, cкидки и курсы валют'!$B$40,H2436*0.54*100/(100-'Заказ, cкидки и курсы валют'!$C$40),IF(H2436&lt;'Заказ, cкидки и курсы валют'!$B$41,H2436*0.54*100/(100-'Заказ, cкидки и курсы валют'!$C$41),IF(H2436&lt;'Заказ, cкидки и курсы валют'!$B$42,H2436*0.54*100/(100-'Заказ, cкидки и курсы валют'!$C$42),IF(H2436&lt;'Заказ, cкидки и курсы валют'!$B$43,H2436*0.54*100/(100-'Заказ, cкидки и курсы валют'!$C$43),H2436))))),2)</f>
        <v>658.02</v>
      </c>
    </row>
    <row r="2437" spans="1:10" ht="14.15" customHeight="1" thickBot="1">
      <c r="A2437" s="493" t="s">
        <v>2712</v>
      </c>
      <c r="B2437" s="494" t="s">
        <v>3152</v>
      </c>
      <c r="C2437" s="2250">
        <v>7.75</v>
      </c>
      <c r="D2437" s="1588">
        <v>120</v>
      </c>
      <c r="E2437" s="1545">
        <f t="shared" si="268"/>
        <v>341.14800000000002</v>
      </c>
      <c r="F2437" s="471">
        <f t="shared" si="272"/>
        <v>341.15</v>
      </c>
      <c r="G2437" s="691">
        <f t="shared" si="270"/>
        <v>3923.1666666666665</v>
      </c>
      <c r="H2437" s="659">
        <f>ROUND(IF('Заказ, cкидки и курсы валют'!$J$23*E2437/1000*D2437&lt;387,387,'Заказ, cкидки и курсы валют'!$J$23*E2437/1000*D2437)*(1-'Заказ, cкидки и курсы валют'!$I$12),2)</f>
        <v>470.78</v>
      </c>
      <c r="I2437" s="168"/>
      <c r="J2437" s="96">
        <f>ROUND(IF(H2437&lt;'Заказ, cкидки и курсы валют'!$B$39,H2437*0.54*100/(100-'Заказ, cкидки и курсы валют'!$C$39),IF(H2437&lt;'Заказ, cкидки и курсы валют'!$B$40,H2437*0.54*100/(100-'Заказ, cкидки и курсы валют'!$C$40),IF(H2437&lt;'Заказ, cкидки и курсы валют'!$B$41,H2437*0.54*100/(100-'Заказ, cкидки и курсы валют'!$C$41),IF(H2437&lt;'Заказ, cкидки и курсы валют'!$B$42,H2437*0.54*100/(100-'Заказ, cкидки и курсы валют'!$C$42),IF(H2437&lt;'Заказ, cкидки и курсы валют'!$B$43,H2437*0.54*100/(100-'Заказ, cкидки и курсы валют'!$C$43),H2437))))),2)</f>
        <v>564.94000000000005</v>
      </c>
    </row>
    <row r="2438" spans="1:10" ht="14.15" customHeight="1" thickBot="1">
      <c r="A2438" s="493" t="s">
        <v>9665</v>
      </c>
      <c r="B2438" s="742" t="s">
        <v>8799</v>
      </c>
      <c r="C2438" s="2250">
        <v>8.6999999999999993</v>
      </c>
      <c r="D2438" s="1588">
        <v>100</v>
      </c>
      <c r="E2438" s="1545">
        <f t="shared" si="268"/>
        <v>367.18799999999999</v>
      </c>
      <c r="F2438" s="471">
        <f t="shared" si="272"/>
        <v>367.19</v>
      </c>
      <c r="G2438" s="691">
        <f t="shared" si="270"/>
        <v>4222.7</v>
      </c>
      <c r="H2438" s="659">
        <f>ROUND(IF('Заказ, cкидки и курсы валют'!$J$23*E2438/1000*D2438&lt;387,387,'Заказ, cкидки и курсы валют'!$J$23*E2438/1000*D2438)*(1-'Заказ, cкидки и курсы валют'!$I$12),2)</f>
        <v>422.27</v>
      </c>
      <c r="I2438" s="168"/>
      <c r="J2438" s="96">
        <f>ROUND(IF(H2438&lt;'Заказ, cкидки и курсы валют'!$B$39,H2438*0.54*100/(100-'Заказ, cкидки и курсы валют'!$C$39),IF(H2438&lt;'Заказ, cкидки и курсы валют'!$B$40,H2438*0.54*100/(100-'Заказ, cкидки и курсы валют'!$C$40),IF(H2438&lt;'Заказ, cкидки и курсы валют'!$B$41,H2438*0.54*100/(100-'Заказ, cкидки и курсы валют'!$C$41),IF(H2438&lt;'Заказ, cкидки и курсы валют'!$B$42,H2438*0.54*100/(100-'Заказ, cкидки и курсы валют'!$C$42),IF(H2438&lt;'Заказ, cкидки и курсы валют'!$B$43,H2438*0.54*100/(100-'Заказ, cкидки и курсы валют'!$C$43),H2438))))),2)</f>
        <v>506.72</v>
      </c>
    </row>
    <row r="2439" spans="1:10" ht="14.15" customHeight="1" thickBot="1">
      <c r="A2439" s="493" t="s">
        <v>11427</v>
      </c>
      <c r="B2439" s="742" t="s">
        <v>10956</v>
      </c>
      <c r="C2439" s="2250">
        <v>3.52</v>
      </c>
      <c r="D2439" s="1588">
        <v>500</v>
      </c>
      <c r="E2439" s="1545">
        <f t="shared" si="268"/>
        <v>160.79999999999998</v>
      </c>
      <c r="F2439" s="471">
        <f t="shared" si="272"/>
        <v>160.80000000000001</v>
      </c>
      <c r="G2439" s="691">
        <f t="shared" si="270"/>
        <v>1849.2</v>
      </c>
      <c r="H2439" s="659">
        <f>ROUND(IF('Заказ, cкидки и курсы валют'!$J$23*E2439/1000*D2439&lt;387,387,'Заказ, cкидки и курсы валют'!$J$23*E2439/1000*D2439)*(1-'Заказ, cкидки и курсы валют'!$I$12),2)</f>
        <v>924.6</v>
      </c>
      <c r="I2439" s="168"/>
      <c r="J2439" s="96">
        <f>ROUND(IF(H2439&lt;'Заказ, cкидки и курсы валют'!$B$39,H2439*0.54*100/(100-'Заказ, cкидки и курсы валют'!$C$39),IF(H2439&lt;'Заказ, cкидки и курсы валют'!$B$40,H2439*0.54*100/(100-'Заказ, cкидки и курсы валют'!$C$40),IF(H2439&lt;'Заказ, cкидки и курсы валют'!$B$41,H2439*0.54*100/(100-'Заказ, cкидки и курсы валют'!$C$41),IF(H2439&lt;'Заказ, cкидки и курсы валют'!$B$42,H2439*0.54*100/(100-'Заказ, cкидки и курсы валют'!$C$42),IF(H2439&lt;'Заказ, cкидки и курсы валют'!$B$43,H2439*0.54*100/(100-'Заказ, cкидки и курсы валют'!$C$43),H2439))))),2)</f>
        <v>998.57</v>
      </c>
    </row>
    <row r="2440" spans="1:10" ht="14.15" customHeight="1" thickBot="1">
      <c r="A2440" s="493" t="s">
        <v>9666</v>
      </c>
      <c r="B2440" s="742" t="s">
        <v>3757</v>
      </c>
      <c r="C2440" s="2250">
        <v>4.5</v>
      </c>
      <c r="D2440" s="1588">
        <v>500</v>
      </c>
      <c r="E2440" s="1545">
        <f t="shared" si="268"/>
        <v>176.73599999999999</v>
      </c>
      <c r="F2440" s="471">
        <f t="shared" si="272"/>
        <v>176.74</v>
      </c>
      <c r="G2440" s="691">
        <f t="shared" si="270"/>
        <v>2032.46</v>
      </c>
      <c r="H2440" s="659">
        <f>ROUND(IF('Заказ, cкидки и курсы валют'!$J$23*E2440/1000*D2440&lt;387,387,'Заказ, cкидки и курсы валют'!$J$23*E2440/1000*D2440)*(1-'Заказ, cкидки и курсы валют'!$I$12),2)</f>
        <v>1016.23</v>
      </c>
      <c r="I2440" s="168"/>
      <c r="J2440" s="96">
        <f>ROUND(IF(H2440&lt;'Заказ, cкидки и курсы валют'!$B$39,H2440*0.54*100/(100-'Заказ, cкидки и курсы валют'!$C$39),IF(H2440&lt;'Заказ, cкидки и курсы валют'!$B$40,H2440*0.54*100/(100-'Заказ, cкидки и курсы валют'!$C$40),IF(H2440&lt;'Заказ, cкидки и курсы валют'!$B$41,H2440*0.54*100/(100-'Заказ, cкидки и курсы валют'!$C$41),IF(H2440&lt;'Заказ, cкидки и курсы валют'!$B$42,H2440*0.54*100/(100-'Заказ, cкидки и курсы валют'!$C$42),IF(H2440&lt;'Заказ, cкидки и курсы валют'!$B$43,H2440*0.54*100/(100-'Заказ, cкидки и курсы валют'!$C$43),H2440))))),2)</f>
        <v>1016.23</v>
      </c>
    </row>
    <row r="2441" spans="1:10" ht="14.15" customHeight="1" thickBot="1">
      <c r="A2441" s="493" t="s">
        <v>2713</v>
      </c>
      <c r="B2441" s="494" t="s">
        <v>596</v>
      </c>
      <c r="C2441" s="2250">
        <v>4.5</v>
      </c>
      <c r="D2441" s="1588">
        <v>500</v>
      </c>
      <c r="E2441" s="1545">
        <f t="shared" si="268"/>
        <v>192.38399999999999</v>
      </c>
      <c r="F2441" s="471">
        <f t="shared" si="272"/>
        <v>192.38</v>
      </c>
      <c r="G2441" s="691">
        <f t="shared" si="270"/>
        <v>2212.42</v>
      </c>
      <c r="H2441" s="659">
        <f>ROUND(IF('Заказ, cкидки и курсы валют'!$J$23*E2441/1000*D2441&lt;387,387,'Заказ, cкидки и курсы валют'!$J$23*E2441/1000*D2441)*(1-'Заказ, cкидки и курсы валют'!$I$12),2)</f>
        <v>1106.21</v>
      </c>
      <c r="I2441" s="168"/>
      <c r="J2441" s="96">
        <f>ROUND(IF(H2441&lt;'Заказ, cкидки и курсы валют'!$B$39,H2441*0.54*100/(100-'Заказ, cкидки и курсы валют'!$C$39),IF(H2441&lt;'Заказ, cкидки и курсы валют'!$B$40,H2441*0.54*100/(100-'Заказ, cкидки и курсы валют'!$C$40),IF(H2441&lt;'Заказ, cкидки и курсы валют'!$B$41,H2441*0.54*100/(100-'Заказ, cкидки и курсы валют'!$C$41),IF(H2441&lt;'Заказ, cкидки и курсы валют'!$B$42,H2441*0.54*100/(100-'Заказ, cкидки и курсы валют'!$C$42),IF(H2441&lt;'Заказ, cкидки и курсы валют'!$B$43,H2441*0.54*100/(100-'Заказ, cкидки и курсы валют'!$C$43),H2441))))),2)</f>
        <v>1106.21</v>
      </c>
    </row>
    <row r="2442" spans="1:10" ht="14.15" customHeight="1" thickBot="1">
      <c r="A2442" s="493" t="s">
        <v>2714</v>
      </c>
      <c r="B2442" s="494" t="s">
        <v>597</v>
      </c>
      <c r="C2442" s="2250">
        <v>5.21</v>
      </c>
      <c r="D2442" s="1588">
        <v>350</v>
      </c>
      <c r="E2442" s="1545">
        <f t="shared" ref="E2442:E2450" si="273">E2359*1.2</f>
        <v>207</v>
      </c>
      <c r="F2442" s="471">
        <f t="shared" si="272"/>
        <v>207</v>
      </c>
      <c r="G2442" s="691">
        <f t="shared" ref="G2442:G2450" si="274">H2442/D2442*1000</f>
        <v>2380.5142857142855</v>
      </c>
      <c r="H2442" s="659">
        <f>ROUND(IF('Заказ, cкидки и курсы валют'!$J$23*E2442/1000*D2442&lt;387,387,'Заказ, cкидки и курсы валют'!$J$23*E2442/1000*D2442)*(1-'Заказ, cкидки и курсы валют'!$I$12),2)</f>
        <v>833.18</v>
      </c>
      <c r="I2442" s="168"/>
      <c r="J2442" s="96">
        <f>ROUND(IF(H2442&lt;'Заказ, cкидки и курсы валют'!$B$39,H2442*0.54*100/(100-'Заказ, cкидки и курсы валют'!$C$39),IF(H2442&lt;'Заказ, cкидки и курсы валют'!$B$40,H2442*0.54*100/(100-'Заказ, cкидки и курсы валют'!$C$40),IF(H2442&lt;'Заказ, cкидки и курсы валют'!$B$41,H2442*0.54*100/(100-'Заказ, cкидки и курсы валют'!$C$41),IF(H2442&lt;'Заказ, cкидки и курсы валют'!$B$42,H2442*0.54*100/(100-'Заказ, cкидки и курсы валют'!$C$42),IF(H2442&lt;'Заказ, cкидки и курсы валют'!$B$43,H2442*0.54*100/(100-'Заказ, cкидки и курсы валют'!$C$43),H2442))))),2)</f>
        <v>899.83</v>
      </c>
    </row>
    <row r="2443" spans="1:10" ht="14.15" customHeight="1" thickBot="1">
      <c r="A2443" s="493" t="s">
        <v>2715</v>
      </c>
      <c r="B2443" s="494" t="s">
        <v>598</v>
      </c>
      <c r="C2443" s="2299">
        <v>6.49</v>
      </c>
      <c r="D2443" s="1588">
        <v>350</v>
      </c>
      <c r="E2443" s="1545">
        <f t="shared" si="273"/>
        <v>279.38399999999996</v>
      </c>
      <c r="F2443" s="471">
        <f t="shared" si="272"/>
        <v>279.38</v>
      </c>
      <c r="G2443" s="691">
        <f t="shared" si="274"/>
        <v>3212.9142857142856</v>
      </c>
      <c r="H2443" s="659">
        <f>ROUND(IF('Заказ, cкидки и курсы валют'!$J$23*E2443/1000*D2443&lt;387,387,'Заказ, cкидки и курсы валют'!$J$23*E2443/1000*D2443)*(1-'Заказ, cкидки и курсы валют'!$I$12),2)</f>
        <v>1124.52</v>
      </c>
      <c r="I2443" s="168"/>
      <c r="J2443" s="96">
        <f>ROUND(IF(H2443&lt;'Заказ, cкидки и курсы валют'!$B$39,H2443*0.54*100/(100-'Заказ, cкидки и курсы валют'!$C$39),IF(H2443&lt;'Заказ, cкидки и курсы валют'!$B$40,H2443*0.54*100/(100-'Заказ, cкидки и курсы валют'!$C$40),IF(H2443&lt;'Заказ, cкидки и курсы валют'!$B$41,H2443*0.54*100/(100-'Заказ, cкидки и курсы валют'!$C$41),IF(H2443&lt;'Заказ, cкидки и курсы валют'!$B$42,H2443*0.54*100/(100-'Заказ, cкидки и курсы валют'!$C$42),IF(H2443&lt;'Заказ, cкидки и курсы валют'!$B$43,H2443*0.54*100/(100-'Заказ, cкидки и курсы валют'!$C$43),H2443))))),2)</f>
        <v>1124.52</v>
      </c>
    </row>
    <row r="2444" spans="1:10" ht="14.15" customHeight="1" thickBot="1">
      <c r="A2444" s="493" t="s">
        <v>2716</v>
      </c>
      <c r="B2444" s="494" t="s">
        <v>599</v>
      </c>
      <c r="C2444" s="2250">
        <v>7.23</v>
      </c>
      <c r="D2444" s="1588">
        <v>250</v>
      </c>
      <c r="E2444" s="1545">
        <f t="shared" si="273"/>
        <v>305.36399999999998</v>
      </c>
      <c r="F2444" s="471">
        <f t="shared" si="272"/>
        <v>305.36</v>
      </c>
      <c r="G2444" s="691">
        <f t="shared" si="274"/>
        <v>3511.68</v>
      </c>
      <c r="H2444" s="659">
        <f>ROUND(IF('Заказ, cкидки и курсы валют'!$J$23*E2444/1000*D2444&lt;387,387,'Заказ, cкидки и курсы валют'!$J$23*E2444/1000*D2444)*(1-'Заказ, cкидки и курсы валют'!$I$12),2)</f>
        <v>877.92</v>
      </c>
      <c r="I2444" s="168"/>
      <c r="J2444" s="96">
        <f>ROUND(IF(H2444&lt;'Заказ, cкидки и курсы валют'!$B$39,H2444*0.54*100/(100-'Заказ, cкидки и курсы валют'!$C$39),IF(H2444&lt;'Заказ, cкидки и курсы валют'!$B$40,H2444*0.54*100/(100-'Заказ, cкидки и курсы валют'!$C$40),IF(H2444&lt;'Заказ, cкидки и курсы валют'!$B$41,H2444*0.54*100/(100-'Заказ, cкидки и курсы валют'!$C$41),IF(H2444&lt;'Заказ, cкидки и курсы валют'!$B$42,H2444*0.54*100/(100-'Заказ, cкидки и курсы валют'!$C$42),IF(H2444&lt;'Заказ, cкидки и курсы валют'!$B$43,H2444*0.54*100/(100-'Заказ, cкидки и курсы валют'!$C$43),H2444))))),2)</f>
        <v>948.15</v>
      </c>
    </row>
    <row r="2445" spans="1:10" ht="14.15" customHeight="1" thickBot="1">
      <c r="A2445" s="493" t="s">
        <v>1556</v>
      </c>
      <c r="B2445" s="494" t="s">
        <v>3153</v>
      </c>
      <c r="C2445" s="2250">
        <v>7.97</v>
      </c>
      <c r="D2445" s="1588">
        <v>200</v>
      </c>
      <c r="E2445" s="1545">
        <f t="shared" si="273"/>
        <v>330.76799999999997</v>
      </c>
      <c r="F2445" s="471">
        <f t="shared" ref="F2445:F2446" si="275">ROUND(E2445*(1-$F$11),2)</f>
        <v>330.77</v>
      </c>
      <c r="G2445" s="691">
        <f t="shared" si="274"/>
        <v>3803.85</v>
      </c>
      <c r="H2445" s="659">
        <f>ROUND(IF('Заказ, cкидки и курсы валют'!$J$23*E2445/1000*D2445&lt;387,387,'Заказ, cкидки и курсы валют'!$J$23*E2445/1000*D2445)*(1-'Заказ, cкидки и курсы валют'!$I$12),2)</f>
        <v>760.77</v>
      </c>
      <c r="I2445" s="168"/>
      <c r="J2445" s="96">
        <f>ROUND(IF(H2445&lt;'Заказ, cкидки и курсы валют'!$B$39,H2445*0.54*100/(100-'Заказ, cкидки и курсы валют'!$C$39),IF(H2445&lt;'Заказ, cкидки и курсы валют'!$B$40,H2445*0.54*100/(100-'Заказ, cкидки и курсы валют'!$C$40),IF(H2445&lt;'Заказ, cкидки и курсы валют'!$B$41,H2445*0.54*100/(100-'Заказ, cкидки и курсы валют'!$C$41),IF(H2445&lt;'Заказ, cкидки и курсы валют'!$B$42,H2445*0.54*100/(100-'Заказ, cкидки и курсы валют'!$C$42),IF(H2445&lt;'Заказ, cкидки и курсы валют'!$B$43,H2445*0.54*100/(100-'Заказ, cкидки и курсы валют'!$C$43),H2445))))),2)</f>
        <v>821.63</v>
      </c>
    </row>
    <row r="2446" spans="1:10" ht="14.15" customHeight="1" thickBot="1">
      <c r="A2446" s="493" t="s">
        <v>1557</v>
      </c>
      <c r="B2446" s="494" t="s">
        <v>3115</v>
      </c>
      <c r="C2446" s="2250">
        <v>8.6</v>
      </c>
      <c r="D2446" s="1588">
        <v>100</v>
      </c>
      <c r="E2446" s="1545">
        <f t="shared" si="273"/>
        <v>382.14</v>
      </c>
      <c r="F2446" s="471">
        <f t="shared" si="275"/>
        <v>382.14</v>
      </c>
      <c r="G2446" s="691">
        <f t="shared" si="274"/>
        <v>4394.5999999999995</v>
      </c>
      <c r="H2446" s="659">
        <f>ROUND(IF('Заказ, cкидки и курсы валют'!$J$23*E2446/1000*D2446&lt;387,387,'Заказ, cкидки и курсы валют'!$J$23*E2446/1000*D2446)*(1-'Заказ, cкидки и курсы валют'!$I$12),2)</f>
        <v>439.46</v>
      </c>
      <c r="I2446" s="168"/>
      <c r="J2446" s="96">
        <f>ROUND(IF(H2446&lt;'Заказ, cкидки и курсы валют'!$B$39,H2446*0.54*100/(100-'Заказ, cкидки и курсы валют'!$C$39),IF(H2446&lt;'Заказ, cкидки и курсы валют'!$B$40,H2446*0.54*100/(100-'Заказ, cкидки и курсы валют'!$C$40),IF(H2446&lt;'Заказ, cкидки и курсы валют'!$B$41,H2446*0.54*100/(100-'Заказ, cкидки и курсы валют'!$C$41),IF(H2446&lt;'Заказ, cкидки и курсы валют'!$B$42,H2446*0.54*100/(100-'Заказ, cкидки и курсы валют'!$C$42),IF(H2446&lt;'Заказ, cкидки и курсы валют'!$B$43,H2446*0.54*100/(100-'Заказ, cкидки и курсы валют'!$C$43),H2446))))),2)</f>
        <v>527.35</v>
      </c>
    </row>
    <row r="2447" spans="1:10" ht="14.15" customHeight="1" thickBot="1">
      <c r="A2447" s="493" t="s">
        <v>9667</v>
      </c>
      <c r="B2447" s="742" t="s">
        <v>601</v>
      </c>
      <c r="C2447" s="2250">
        <v>9.4</v>
      </c>
      <c r="D2447" s="1588">
        <v>70</v>
      </c>
      <c r="E2447" s="1545">
        <f t="shared" si="273"/>
        <v>404.49599999999998</v>
      </c>
      <c r="F2447" s="471">
        <f t="shared" ref="F2447:F2450" si="276">ROUND(E2447*(1-$F$11),2)</f>
        <v>404.5</v>
      </c>
      <c r="G2447" s="691">
        <f t="shared" si="274"/>
        <v>5528.5714285714284</v>
      </c>
      <c r="H2447" s="659">
        <f>ROUND(IF('Заказ, cкидки и курсы валют'!$J$23*E2447/1000*D2447&lt;387,387,'Заказ, cкидки и курсы валют'!$J$23*E2447/1000*D2447)*(1-'Заказ, cкидки и курсы валют'!$I$12),2)</f>
        <v>387</v>
      </c>
      <c r="I2447" s="168"/>
      <c r="J2447" s="96">
        <f>ROUND(IF(H2447&lt;'Заказ, cкидки и курсы валют'!$B$39,H2447*0.54*100/(100-'Заказ, cкидки и курсы валют'!$C$39),IF(H2447&lt;'Заказ, cкидки и курсы валют'!$B$40,H2447*0.54*100/(100-'Заказ, cкидки и курсы валют'!$C$40),IF(H2447&lt;'Заказ, cкидки и курсы валют'!$B$41,H2447*0.54*100/(100-'Заказ, cкидки и курсы валют'!$C$41),IF(H2447&lt;'Заказ, cкидки и курсы валют'!$B$42,H2447*0.54*100/(100-'Заказ, cкидки и курсы валют'!$C$42),IF(H2447&lt;'Заказ, cкидки и курсы валют'!$B$43,H2447*0.54*100/(100-'Заказ, cкидки и курсы валют'!$C$43),H2447))))),2)</f>
        <v>464.4</v>
      </c>
    </row>
    <row r="2448" spans="1:10" ht="14.15" customHeight="1" thickBot="1">
      <c r="A2448" s="493" t="s">
        <v>1558</v>
      </c>
      <c r="B2448" s="494" t="s">
        <v>602</v>
      </c>
      <c r="C2448" s="2250">
        <v>10.6</v>
      </c>
      <c r="D2448" s="46">
        <v>50</v>
      </c>
      <c r="E2448" s="1545">
        <f t="shared" si="273"/>
        <v>447.84</v>
      </c>
      <c r="F2448" s="471">
        <f t="shared" si="276"/>
        <v>447.84</v>
      </c>
      <c r="G2448" s="691">
        <f t="shared" si="274"/>
        <v>7740</v>
      </c>
      <c r="H2448" s="659">
        <f>ROUND(IF('Заказ, cкидки и курсы валют'!$J$23*E2448/1000*D2448&lt;387,387,'Заказ, cкидки и курсы валют'!$J$23*E2448/1000*D2448)*(1-'Заказ, cкидки и курсы валют'!$I$12),2)</f>
        <v>387</v>
      </c>
      <c r="I2448" s="168"/>
      <c r="J2448" s="96">
        <f>ROUND(IF(H2448&lt;'Заказ, cкидки и курсы валют'!$B$39,H2448*0.54*100/(100-'Заказ, cкидки и курсы валют'!$C$39),IF(H2448&lt;'Заказ, cкидки и курсы валют'!$B$40,H2448*0.54*100/(100-'Заказ, cкидки и курсы валют'!$C$40),IF(H2448&lt;'Заказ, cкидки и курсы валют'!$B$41,H2448*0.54*100/(100-'Заказ, cкидки и курсы валют'!$C$41),IF(H2448&lt;'Заказ, cкидки и курсы валют'!$B$42,H2448*0.54*100/(100-'Заказ, cкидки и курсы валют'!$C$42),IF(H2448&lt;'Заказ, cкидки и курсы валют'!$B$43,H2448*0.54*100/(100-'Заказ, cкидки и курсы валют'!$C$43),H2448))))),2)</f>
        <v>464.4</v>
      </c>
    </row>
    <row r="2449" spans="1:10" ht="14.15" customHeight="1" thickBot="1">
      <c r="A2449" s="493" t="s">
        <v>1559</v>
      </c>
      <c r="B2449" s="494" t="s">
        <v>2896</v>
      </c>
      <c r="C2449" s="2250">
        <v>11.43</v>
      </c>
      <c r="D2449" s="46">
        <v>40</v>
      </c>
      <c r="E2449" s="1545">
        <f t="shared" si="273"/>
        <v>530.26799999999992</v>
      </c>
      <c r="F2449" s="471">
        <f t="shared" si="276"/>
        <v>530.27</v>
      </c>
      <c r="G2449" s="691">
        <f t="shared" si="274"/>
        <v>9675</v>
      </c>
      <c r="H2449" s="659">
        <f>ROUND(IF('Заказ, cкидки и курсы валют'!$J$23*E2449/1000*D2449&lt;387,387,'Заказ, cкидки и курсы валют'!$J$23*E2449/1000*D2449)*(1-'Заказ, cкидки и курсы валют'!$I$12),2)</f>
        <v>387</v>
      </c>
      <c r="I2449" s="168"/>
      <c r="J2449" s="96">
        <f>ROUND(IF(H2449&lt;'Заказ, cкидки и курсы валют'!$B$39,H2449*0.54*100/(100-'Заказ, cкидки и курсы валют'!$C$39),IF(H2449&lt;'Заказ, cкидки и курсы валют'!$B$40,H2449*0.54*100/(100-'Заказ, cкидки и курсы валют'!$C$40),IF(H2449&lt;'Заказ, cкидки и курсы валют'!$B$41,H2449*0.54*100/(100-'Заказ, cкидки и курсы валют'!$C$41),IF(H2449&lt;'Заказ, cкидки и курсы валют'!$B$42,H2449*0.54*100/(100-'Заказ, cкидки и курсы валют'!$C$42),IF(H2449&lt;'Заказ, cкидки и курсы валют'!$B$43,H2449*0.54*100/(100-'Заказ, cкидки и курсы валют'!$C$43),H2449))))),2)</f>
        <v>464.4</v>
      </c>
    </row>
    <row r="2450" spans="1:10" ht="14.15" customHeight="1" thickBot="1">
      <c r="A2450" s="521" t="s">
        <v>1560</v>
      </c>
      <c r="B2450" s="495" t="s">
        <v>3154</v>
      </c>
      <c r="C2450" s="2250">
        <v>14.22</v>
      </c>
      <c r="D2450" s="188">
        <v>30</v>
      </c>
      <c r="E2450" s="1545">
        <f t="shared" si="273"/>
        <v>678.68400000000008</v>
      </c>
      <c r="F2450" s="775">
        <f t="shared" si="276"/>
        <v>678.68</v>
      </c>
      <c r="G2450" s="691">
        <f t="shared" si="274"/>
        <v>12900</v>
      </c>
      <c r="H2450" s="659">
        <f>ROUND(IF('Заказ, cкидки и курсы валют'!$J$23*E2450/1000*D2450&lt;387,387,'Заказ, cкидки и курсы валют'!$J$23*E2450/1000*D2450)*(1-'Заказ, cкидки и курсы валют'!$I$12),2)</f>
        <v>387</v>
      </c>
      <c r="I2450" s="170"/>
      <c r="J2450" s="96">
        <f>ROUND(IF(H2450&lt;'Заказ, cкидки и курсы валют'!$B$39,H2450*0.54*100/(100-'Заказ, cкидки и курсы валют'!$C$39),IF(H2450&lt;'Заказ, cкидки и курсы валют'!$B$40,H2450*0.54*100/(100-'Заказ, cкидки и курсы валют'!$C$40),IF(H2450&lt;'Заказ, cкидки и курсы валют'!$B$41,H2450*0.54*100/(100-'Заказ, cкидки и курсы валют'!$C$41),IF(H2450&lt;'Заказ, cкидки и курсы валют'!$B$42,H2450*0.54*100/(100-'Заказ, cкидки и курсы валют'!$C$42),IF(H2450&lt;'Заказ, cкидки и курсы валют'!$B$43,H2450*0.54*100/(100-'Заказ, cкидки и курсы валют'!$C$43),H2450))))),2)</f>
        <v>464.4</v>
      </c>
    </row>
    <row r="2451" spans="1:10" ht="14.15" customHeight="1" thickBot="1">
      <c r="A2451" s="648"/>
      <c r="B2451" s="1987"/>
      <c r="C2451" s="1984"/>
      <c r="D2451" s="202"/>
      <c r="E2451" s="987"/>
      <c r="F2451" s="881"/>
      <c r="G2451" s="694"/>
      <c r="H2451" s="22"/>
      <c r="I2451" s="13"/>
    </row>
    <row r="2452" spans="1:10" ht="15.75" customHeight="1">
      <c r="A2452" s="904"/>
      <c r="B2452" s="1985"/>
      <c r="C2452" s="1962" t="s">
        <v>1370</v>
      </c>
      <c r="D2452" s="69"/>
      <c r="E2452" s="460"/>
      <c r="F2452" s="461"/>
      <c r="G2452" s="688"/>
      <c r="H2452" s="128"/>
      <c r="I2452" s="68"/>
    </row>
    <row r="2453" spans="1:10" ht="14.15" customHeight="1">
      <c r="A2453" s="890"/>
      <c r="B2453" s="1912" t="s">
        <v>1369</v>
      </c>
      <c r="C2453" s="1475"/>
      <c r="D2453" s="131"/>
      <c r="E2453" s="462"/>
      <c r="F2453" s="426"/>
      <c r="G2453" s="266"/>
      <c r="H2453" s="16"/>
      <c r="I2453" s="132"/>
    </row>
    <row r="2454" spans="1:10" ht="14.15" customHeight="1">
      <c r="A2454" s="890"/>
      <c r="B2454" s="1954"/>
      <c r="C2454" s="1475"/>
      <c r="D2454" s="70"/>
      <c r="E2454" s="464"/>
      <c r="F2454" s="465"/>
      <c r="G2454" s="689"/>
      <c r="H2454" s="177"/>
      <c r="I2454" s="132"/>
    </row>
    <row r="2455" spans="1:10" ht="14.25" customHeight="1">
      <c r="A2455" s="890"/>
      <c r="B2455" s="1954"/>
      <c r="C2455" s="1475"/>
      <c r="D2455" s="70"/>
      <c r="E2455" s="464"/>
      <c r="F2455" s="465"/>
      <c r="G2455" s="689"/>
      <c r="H2455" s="177"/>
      <c r="I2455" s="132"/>
    </row>
    <row r="2456" spans="1:10" ht="14.15" customHeight="1">
      <c r="A2456" s="890"/>
      <c r="B2456" s="1954"/>
      <c r="C2456" s="1475"/>
      <c r="D2456" s="70"/>
      <c r="E2456" s="464"/>
      <c r="F2456" s="465"/>
      <c r="G2456" s="689"/>
      <c r="H2456" s="177"/>
      <c r="I2456" s="132"/>
    </row>
    <row r="2457" spans="1:10" ht="14.15" customHeight="1" thickBot="1">
      <c r="A2457" s="1918" t="s">
        <v>6699</v>
      </c>
      <c r="B2457" s="1988"/>
      <c r="C2457" s="1931"/>
      <c r="D2457" s="72"/>
      <c r="E2457" s="466"/>
      <c r="F2457" s="467"/>
      <c r="G2457" s="690"/>
      <c r="H2457" s="178"/>
      <c r="I2457" s="137"/>
    </row>
    <row r="2458" spans="1:10" ht="41.25" customHeight="1">
      <c r="A2458" s="1519" t="s">
        <v>1013</v>
      </c>
      <c r="B2458" s="1520" t="s">
        <v>1014</v>
      </c>
      <c r="C2458" s="2286" t="s">
        <v>665</v>
      </c>
      <c r="D2458" s="158" t="s">
        <v>2923</v>
      </c>
      <c r="E2458" s="914" t="s">
        <v>10276</v>
      </c>
      <c r="F2458" s="469" t="s">
        <v>2578</v>
      </c>
      <c r="G2458" s="693" t="s">
        <v>2427</v>
      </c>
      <c r="H2458" s="264" t="s">
        <v>493</v>
      </c>
      <c r="I2458" s="160" t="s">
        <v>4003</v>
      </c>
      <c r="J2458" s="327" t="s">
        <v>11229</v>
      </c>
    </row>
    <row r="2459" spans="1:10" ht="14.15" customHeight="1" thickBot="1">
      <c r="A2459" s="1519"/>
      <c r="B2459" s="1680"/>
      <c r="C2459" s="2286" t="s">
        <v>3419</v>
      </c>
      <c r="D2459" s="313" t="s">
        <v>2428</v>
      </c>
      <c r="E2459" s="470" t="s">
        <v>264</v>
      </c>
      <c r="F2459" s="475">
        <f>'Заказ, cкидки и курсы валют'!$I$12</f>
        <v>0</v>
      </c>
      <c r="G2459" s="764"/>
      <c r="H2459" s="358"/>
      <c r="I2459" s="252"/>
      <c r="J2459" s="264"/>
    </row>
    <row r="2460" spans="1:10" ht="14.15" customHeight="1" thickBot="1">
      <c r="A2460" s="799" t="s">
        <v>11428</v>
      </c>
      <c r="B2460" s="865" t="s">
        <v>10954</v>
      </c>
      <c r="C2460" s="2250">
        <v>0.18</v>
      </c>
      <c r="D2460" s="1594">
        <v>500</v>
      </c>
      <c r="E2460" s="1595">
        <f>(E2294*2)+(1000/D2460*7.5)</f>
        <v>56.06</v>
      </c>
      <c r="F2460" s="779">
        <f t="shared" ref="F2460:F2491" si="277">ROUND(E2460*(1-$F$11),2)</f>
        <v>56.06</v>
      </c>
      <c r="G2460" s="691">
        <f>H2460/D2460*1000</f>
        <v>774</v>
      </c>
      <c r="H2460" s="659">
        <f>ROUND(IF('Заказ, cкидки и курсы валют'!$J$23*E2460/1000*D2460&lt;387,387,'Заказ, cкидки и курсы валют'!$J$23*E2460/1000*D2460)*(1-'Заказ, cкидки и курсы валют'!$I$12),2)</f>
        <v>387</v>
      </c>
      <c r="I2460" s="263"/>
      <c r="J2460" s="1338">
        <f>ROUND(IF(H2460&lt;'Заказ, cкидки и курсы валют'!$B$39,H2460*0.54*100/(100-'Заказ, cкидки и курсы валют'!$C$39),IF(H2460&lt;'Заказ, cкидки и курсы валют'!$B$40,H2460*0.54*100/(100-'Заказ, cкидки и курсы валют'!$C$40),IF(H2460&lt;'Заказ, cкидки и курсы валют'!$B$41,H2460*0.54*100/(100-'Заказ, cкидки и курсы валют'!$C$41),IF(H2460&lt;'Заказ, cкидки и курсы валют'!$B$42,H2460*0.54*100/(100-'Заказ, cкидки и курсы валют'!$C$42),IF(H2460&lt;'Заказ, cкидки и курсы валют'!$B$43,H2460*0.54*100/(100-'Заказ, cкидки и курсы валют'!$C$43),H2460))))),2)</f>
        <v>464.4</v>
      </c>
    </row>
    <row r="2461" spans="1:10" ht="14.15" customHeight="1" thickBot="1">
      <c r="A2461" s="493" t="s">
        <v>11429</v>
      </c>
      <c r="B2461" s="520" t="s">
        <v>10448</v>
      </c>
      <c r="C2461" s="2250">
        <v>0.2</v>
      </c>
      <c r="D2461" s="1589">
        <v>500</v>
      </c>
      <c r="E2461" s="1572">
        <f t="shared" ref="E2461:E2524" si="278">(E2295*2)+(1000/D2461*7.5)</f>
        <v>42.46</v>
      </c>
      <c r="F2461" s="471">
        <f t="shared" si="277"/>
        <v>42.46</v>
      </c>
      <c r="G2461" s="691">
        <f t="shared" ref="G2461:G2524" si="279">H2461/D2461*1000</f>
        <v>774</v>
      </c>
      <c r="H2461" s="659">
        <f>ROUND(IF('Заказ, cкидки и курсы валют'!$J$23*E2461/1000*D2461&lt;387,387,'Заказ, cкидки и курсы валют'!$J$23*E2461/1000*D2461)*(1-'Заказ, cкидки и курсы валют'!$I$12),2)</f>
        <v>387</v>
      </c>
      <c r="I2461" s="168"/>
      <c r="J2461" s="1338">
        <f>ROUND(IF(H2461&lt;'Заказ, cкидки и курсы валют'!$B$39,H2461*0.54*100/(100-'Заказ, cкидки и курсы валют'!$C$39),IF(H2461&lt;'Заказ, cкидки и курсы валют'!$B$40,H2461*0.54*100/(100-'Заказ, cкидки и курсы валют'!$C$40),IF(H2461&lt;'Заказ, cкидки и курсы валют'!$B$41,H2461*0.54*100/(100-'Заказ, cкидки и курсы валют'!$C$41),IF(H2461&lt;'Заказ, cкидки и курсы валют'!$B$42,H2461*0.54*100/(100-'Заказ, cкидки и курсы валют'!$C$42),IF(H2461&lt;'Заказ, cкидки и курсы валют'!$B$43,H2461*0.54*100/(100-'Заказ, cкидки и курсы валют'!$C$43),H2461))))),2)</f>
        <v>464.4</v>
      </c>
    </row>
    <row r="2462" spans="1:10" ht="14.15" customHeight="1" thickBot="1">
      <c r="A2462" s="493" t="s">
        <v>11430</v>
      </c>
      <c r="B2462" s="520" t="s">
        <v>10449</v>
      </c>
      <c r="C2462" s="2250">
        <v>0.25</v>
      </c>
      <c r="D2462" s="1589">
        <v>500</v>
      </c>
      <c r="E2462" s="1572">
        <f t="shared" si="278"/>
        <v>59.48</v>
      </c>
      <c r="F2462" s="471">
        <f t="shared" si="277"/>
        <v>59.48</v>
      </c>
      <c r="G2462" s="691">
        <f t="shared" si="279"/>
        <v>774</v>
      </c>
      <c r="H2462" s="659">
        <f>ROUND(IF('Заказ, cкидки и курсы валют'!$J$23*E2462/1000*D2462&lt;387,387,'Заказ, cкидки и курсы валют'!$J$23*E2462/1000*D2462)*(1-'Заказ, cкидки и курсы валют'!$I$12),2)</f>
        <v>387</v>
      </c>
      <c r="I2462" s="168"/>
      <c r="J2462" s="1338">
        <f>ROUND(IF(H2462&lt;'Заказ, cкидки и курсы валют'!$B$39,H2462*0.54*100/(100-'Заказ, cкидки и курсы валют'!$C$39),IF(H2462&lt;'Заказ, cкидки и курсы валют'!$B$40,H2462*0.54*100/(100-'Заказ, cкидки и курсы валют'!$C$40),IF(H2462&lt;'Заказ, cкидки и курсы валют'!$B$41,H2462*0.54*100/(100-'Заказ, cкидки и курсы валют'!$C$41),IF(H2462&lt;'Заказ, cкидки и курсы валют'!$B$42,H2462*0.54*100/(100-'Заказ, cкидки и курсы валют'!$C$42),IF(H2462&lt;'Заказ, cкидки и курсы валют'!$B$43,H2462*0.54*100/(100-'Заказ, cкидки и курсы валют'!$C$43),H2462))))),2)</f>
        <v>464.4</v>
      </c>
    </row>
    <row r="2463" spans="1:10" ht="14.15" customHeight="1" thickBot="1">
      <c r="A2463" s="493" t="s">
        <v>11431</v>
      </c>
      <c r="B2463" s="520" t="s">
        <v>10450</v>
      </c>
      <c r="C2463" s="2250">
        <v>0.3</v>
      </c>
      <c r="D2463" s="1589">
        <v>500</v>
      </c>
      <c r="E2463" s="1572">
        <f t="shared" si="278"/>
        <v>63.62</v>
      </c>
      <c r="F2463" s="471">
        <f t="shared" si="277"/>
        <v>63.62</v>
      </c>
      <c r="G2463" s="691">
        <f t="shared" si="279"/>
        <v>774</v>
      </c>
      <c r="H2463" s="659">
        <f>ROUND(IF('Заказ, cкидки и курсы валют'!$J$23*E2463/1000*D2463&lt;387,387,'Заказ, cкидки и курсы валют'!$J$23*E2463/1000*D2463)*(1-'Заказ, cкидки и курсы валют'!$I$12),2)</f>
        <v>387</v>
      </c>
      <c r="I2463" s="168"/>
      <c r="J2463" s="1338">
        <f>ROUND(IF(H2463&lt;'Заказ, cкидки и курсы валют'!$B$39,H2463*0.54*100/(100-'Заказ, cкидки и курсы валют'!$C$39),IF(H2463&lt;'Заказ, cкидки и курсы валют'!$B$40,H2463*0.54*100/(100-'Заказ, cкидки и курсы валют'!$C$40),IF(H2463&lt;'Заказ, cкидки и курсы валют'!$B$41,H2463*0.54*100/(100-'Заказ, cкидки и курсы валют'!$C$41),IF(H2463&lt;'Заказ, cкидки и курсы валют'!$B$42,H2463*0.54*100/(100-'Заказ, cкидки и курсы валют'!$C$42),IF(H2463&lt;'Заказ, cкидки и курсы валют'!$B$43,H2463*0.54*100/(100-'Заказ, cкидки и курсы валют'!$C$43),H2463))))),2)</f>
        <v>464.4</v>
      </c>
    </row>
    <row r="2464" spans="1:10" ht="14.15" customHeight="1" thickBot="1">
      <c r="A2464" s="493" t="s">
        <v>10137</v>
      </c>
      <c r="B2464" s="494" t="s">
        <v>3156</v>
      </c>
      <c r="C2464" s="2250">
        <v>0.38</v>
      </c>
      <c r="D2464" s="1587">
        <v>250</v>
      </c>
      <c r="E2464" s="1572">
        <f t="shared" si="278"/>
        <v>79.72</v>
      </c>
      <c r="F2464" s="471">
        <f t="shared" si="277"/>
        <v>79.72</v>
      </c>
      <c r="G2464" s="691">
        <f t="shared" si="279"/>
        <v>1548</v>
      </c>
      <c r="H2464" s="659">
        <f>ROUND(IF('Заказ, cкидки и курсы валют'!$J$23*E2464/1000*D2464&lt;387,387,'Заказ, cкидки и курсы валют'!$J$23*E2464/1000*D2464)*(1-'Заказ, cкидки и курсы валют'!$I$12),2)</f>
        <v>387</v>
      </c>
      <c r="I2464" s="168"/>
      <c r="J2464" s="1338">
        <f>ROUND(IF(H2464&lt;'Заказ, cкидки и курсы валют'!$B$39,H2464*0.54*100/(100-'Заказ, cкидки и курсы валют'!$C$39),IF(H2464&lt;'Заказ, cкидки и курсы валют'!$B$40,H2464*0.54*100/(100-'Заказ, cкидки и курсы валют'!$C$40),IF(H2464&lt;'Заказ, cкидки и курсы валют'!$B$41,H2464*0.54*100/(100-'Заказ, cкидки и курсы валют'!$C$41),IF(H2464&lt;'Заказ, cкидки и курсы валют'!$B$42,H2464*0.54*100/(100-'Заказ, cкидки и курсы валют'!$C$42),IF(H2464&lt;'Заказ, cкидки и курсы валют'!$B$43,H2464*0.54*100/(100-'Заказ, cкидки и курсы валют'!$C$43),H2464))))),2)</f>
        <v>464.4</v>
      </c>
    </row>
    <row r="2465" spans="1:10" ht="14.15" customHeight="1" thickBot="1">
      <c r="A2465" s="493" t="s">
        <v>10138</v>
      </c>
      <c r="B2465" s="494" t="s">
        <v>3157</v>
      </c>
      <c r="C2465" s="2250">
        <v>0.47</v>
      </c>
      <c r="D2465" s="1587">
        <v>300</v>
      </c>
      <c r="E2465" s="1572">
        <f t="shared" si="278"/>
        <v>81.099999999999994</v>
      </c>
      <c r="F2465" s="471">
        <f t="shared" si="277"/>
        <v>81.099999999999994</v>
      </c>
      <c r="G2465" s="691">
        <f t="shared" si="279"/>
        <v>1290</v>
      </c>
      <c r="H2465" s="659">
        <f>ROUND(IF('Заказ, cкидки и курсы валют'!$J$23*E2465/1000*D2465&lt;387,387,'Заказ, cкидки и курсы валют'!$J$23*E2465/1000*D2465)*(1-'Заказ, cкидки и курсы валют'!$I$12),2)</f>
        <v>387</v>
      </c>
      <c r="I2465" s="168"/>
      <c r="J2465" s="1338">
        <f>ROUND(IF(H2465&lt;'Заказ, cкидки и курсы валют'!$B$39,H2465*0.54*100/(100-'Заказ, cкидки и курсы валют'!$C$39),IF(H2465&lt;'Заказ, cкидки и курсы валют'!$B$40,H2465*0.54*100/(100-'Заказ, cкидки и курсы валют'!$C$40),IF(H2465&lt;'Заказ, cкидки и курсы валют'!$B$41,H2465*0.54*100/(100-'Заказ, cкидки и курсы валют'!$C$41),IF(H2465&lt;'Заказ, cкидки и курсы валют'!$B$42,H2465*0.54*100/(100-'Заказ, cкидки и курсы валют'!$C$42),IF(H2465&lt;'Заказ, cкидки и курсы валют'!$B$43,H2465*0.54*100/(100-'Заказ, cкидки и курсы валют'!$C$43),H2465))))),2)</f>
        <v>464.4</v>
      </c>
    </row>
    <row r="2466" spans="1:10" ht="14.15" customHeight="1" thickBot="1">
      <c r="A2466" s="493" t="s">
        <v>10139</v>
      </c>
      <c r="B2466" s="494" t="s">
        <v>3158</v>
      </c>
      <c r="C2466" s="2250">
        <v>0.56000000000000005</v>
      </c>
      <c r="D2466" s="1587">
        <v>250</v>
      </c>
      <c r="E2466" s="1572">
        <f t="shared" si="278"/>
        <v>79.78</v>
      </c>
      <c r="F2466" s="471">
        <f t="shared" si="277"/>
        <v>79.78</v>
      </c>
      <c r="G2466" s="691">
        <f t="shared" si="279"/>
        <v>1548</v>
      </c>
      <c r="H2466" s="659">
        <f>ROUND(IF('Заказ, cкидки и курсы валют'!$J$23*E2466/1000*D2466&lt;387,387,'Заказ, cкидки и курсы валют'!$J$23*E2466/1000*D2466)*(1-'Заказ, cкидки и курсы валют'!$I$12),2)</f>
        <v>387</v>
      </c>
      <c r="I2466" s="168"/>
      <c r="J2466" s="1338">
        <f>ROUND(IF(H2466&lt;'Заказ, cкидки и курсы валют'!$B$39,H2466*0.54*100/(100-'Заказ, cкидки и курсы валют'!$C$39),IF(H2466&lt;'Заказ, cкидки и курсы валют'!$B$40,H2466*0.54*100/(100-'Заказ, cкидки и курсы валют'!$C$40),IF(H2466&lt;'Заказ, cкидки и курсы валют'!$B$41,H2466*0.54*100/(100-'Заказ, cкидки и курсы валют'!$C$41),IF(H2466&lt;'Заказ, cкидки и курсы валют'!$B$42,H2466*0.54*100/(100-'Заказ, cкидки и курсы валют'!$C$42),IF(H2466&lt;'Заказ, cкидки и курсы валют'!$B$43,H2466*0.54*100/(100-'Заказ, cкидки и курсы валют'!$C$43),H2466))))),2)</f>
        <v>464.4</v>
      </c>
    </row>
    <row r="2467" spans="1:10" ht="14.15" customHeight="1" thickBot="1">
      <c r="A2467" s="493" t="s">
        <v>10140</v>
      </c>
      <c r="B2467" s="494" t="s">
        <v>3159</v>
      </c>
      <c r="C2467" s="2250">
        <v>0.65</v>
      </c>
      <c r="D2467" s="1587">
        <v>200</v>
      </c>
      <c r="E2467" s="1572">
        <f t="shared" si="278"/>
        <v>102.92</v>
      </c>
      <c r="F2467" s="471">
        <f t="shared" si="277"/>
        <v>102.92</v>
      </c>
      <c r="G2467" s="691">
        <f t="shared" si="279"/>
        <v>1935</v>
      </c>
      <c r="H2467" s="659">
        <f>ROUND(IF('Заказ, cкидки и курсы валют'!$J$23*E2467/1000*D2467&lt;387,387,'Заказ, cкидки и курсы валют'!$J$23*E2467/1000*D2467)*(1-'Заказ, cкидки и курсы валют'!$I$12),2)</f>
        <v>387</v>
      </c>
      <c r="I2467" s="168"/>
      <c r="J2467" s="1338">
        <f>ROUND(IF(H2467&lt;'Заказ, cкидки и курсы валют'!$B$39,H2467*0.54*100/(100-'Заказ, cкидки и курсы валют'!$C$39),IF(H2467&lt;'Заказ, cкидки и курсы валют'!$B$40,H2467*0.54*100/(100-'Заказ, cкидки и курсы валют'!$C$40),IF(H2467&lt;'Заказ, cкидки и курсы валют'!$B$41,H2467*0.54*100/(100-'Заказ, cкидки и курсы валют'!$C$41),IF(H2467&lt;'Заказ, cкидки и курсы валют'!$B$42,H2467*0.54*100/(100-'Заказ, cкидки и курсы валют'!$C$42),IF(H2467&lt;'Заказ, cкидки и курсы валют'!$B$43,H2467*0.54*100/(100-'Заказ, cкидки и курсы валют'!$C$43),H2467))))),2)</f>
        <v>464.4</v>
      </c>
    </row>
    <row r="2468" spans="1:10" ht="14.15" customHeight="1" thickBot="1">
      <c r="A2468" s="493" t="s">
        <v>10141</v>
      </c>
      <c r="B2468" s="494" t="s">
        <v>3160</v>
      </c>
      <c r="C2468" s="2250">
        <v>0.8</v>
      </c>
      <c r="D2468" s="1587">
        <v>150</v>
      </c>
      <c r="E2468" s="1572">
        <f t="shared" si="278"/>
        <v>124.32</v>
      </c>
      <c r="F2468" s="471">
        <f t="shared" si="277"/>
        <v>124.32</v>
      </c>
      <c r="G2468" s="691">
        <f t="shared" si="279"/>
        <v>2580</v>
      </c>
      <c r="H2468" s="659">
        <f>ROUND(IF('Заказ, cкидки и курсы валют'!$J$23*E2468/1000*D2468&lt;387,387,'Заказ, cкидки и курсы валют'!$J$23*E2468/1000*D2468)*(1-'Заказ, cкидки и курсы валют'!$I$12),2)</f>
        <v>387</v>
      </c>
      <c r="I2468" s="168"/>
      <c r="J2468" s="1338">
        <f>ROUND(IF(H2468&lt;'Заказ, cкидки и курсы валют'!$B$39,H2468*0.54*100/(100-'Заказ, cкидки и курсы валют'!$C$39),IF(H2468&lt;'Заказ, cкидки и курсы валют'!$B$40,H2468*0.54*100/(100-'Заказ, cкидки и курсы валют'!$C$40),IF(H2468&lt;'Заказ, cкидки и курсы валют'!$B$41,H2468*0.54*100/(100-'Заказ, cкидки и курсы валют'!$C$41),IF(H2468&lt;'Заказ, cкидки и курсы валют'!$B$42,H2468*0.54*100/(100-'Заказ, cкидки и курсы валют'!$C$42),IF(H2468&lt;'Заказ, cкидки и курсы валют'!$B$43,H2468*0.54*100/(100-'Заказ, cкидки и курсы валют'!$C$43),H2468))))),2)</f>
        <v>464.4</v>
      </c>
    </row>
    <row r="2469" spans="1:10" ht="14.15" customHeight="1" thickBot="1">
      <c r="A2469" s="493" t="s">
        <v>10142</v>
      </c>
      <c r="B2469" s="742" t="s">
        <v>8385</v>
      </c>
      <c r="C2469" s="2250">
        <v>0.99</v>
      </c>
      <c r="D2469" s="675">
        <v>180</v>
      </c>
      <c r="E2469" s="1572">
        <f t="shared" si="278"/>
        <v>127.20666666666668</v>
      </c>
      <c r="F2469" s="471">
        <f t="shared" si="277"/>
        <v>127.21</v>
      </c>
      <c r="G2469" s="691">
        <f t="shared" si="279"/>
        <v>2150</v>
      </c>
      <c r="H2469" s="659">
        <f>ROUND(IF('Заказ, cкидки и курсы валют'!$J$23*E2469/1000*D2469&lt;387,387,'Заказ, cкидки и курсы валют'!$J$23*E2469/1000*D2469)*(1-'Заказ, cкидки и курсы валют'!$I$12),2)</f>
        <v>387</v>
      </c>
      <c r="I2469" s="168"/>
      <c r="J2469" s="1338">
        <f>ROUND(IF(H2469&lt;'Заказ, cкидки и курсы валют'!$B$39,H2469*0.54*100/(100-'Заказ, cкидки и курсы валют'!$C$39),IF(H2469&lt;'Заказ, cкидки и курсы валют'!$B$40,H2469*0.54*100/(100-'Заказ, cкидки и курсы валют'!$C$40),IF(H2469&lt;'Заказ, cкидки и курсы валют'!$B$41,H2469*0.54*100/(100-'Заказ, cкидки и курсы валют'!$C$41),IF(H2469&lt;'Заказ, cкидки и курсы валют'!$B$42,H2469*0.54*100/(100-'Заказ, cкидки и курсы валют'!$C$42),IF(H2469&lt;'Заказ, cкидки и курсы валют'!$B$43,H2469*0.54*100/(100-'Заказ, cкидки и курсы валют'!$C$43),H2469))))),2)</f>
        <v>464.4</v>
      </c>
    </row>
    <row r="2470" spans="1:10" ht="14.15" customHeight="1" thickBot="1">
      <c r="A2470" s="493" t="s">
        <v>10143</v>
      </c>
      <c r="B2470" s="494" t="s">
        <v>3161</v>
      </c>
      <c r="C2470" s="2250">
        <v>0.6</v>
      </c>
      <c r="D2470" s="1587">
        <v>400</v>
      </c>
      <c r="E2470" s="1572">
        <f t="shared" si="278"/>
        <v>71.430000000000007</v>
      </c>
      <c r="F2470" s="471">
        <f t="shared" si="277"/>
        <v>71.430000000000007</v>
      </c>
      <c r="G2470" s="691">
        <f t="shared" si="279"/>
        <v>967.5</v>
      </c>
      <c r="H2470" s="659">
        <f>ROUND(IF('Заказ, cкидки и курсы валют'!$J$23*E2470/1000*D2470&lt;387,387,'Заказ, cкидки и курсы валют'!$J$23*E2470/1000*D2470)*(1-'Заказ, cкидки и курсы валют'!$I$12),2)</f>
        <v>387</v>
      </c>
      <c r="I2470" s="168"/>
      <c r="J2470" s="1338">
        <f>ROUND(IF(H2470&lt;'Заказ, cкидки и курсы валют'!$B$39,H2470*0.54*100/(100-'Заказ, cкидки и курсы валют'!$C$39),IF(H2470&lt;'Заказ, cкидки и курсы валют'!$B$40,H2470*0.54*100/(100-'Заказ, cкидки и курсы валют'!$C$40),IF(H2470&lt;'Заказ, cкидки и курсы валют'!$B$41,H2470*0.54*100/(100-'Заказ, cкидки и курсы валют'!$C$41),IF(H2470&lt;'Заказ, cкидки и курсы валют'!$B$42,H2470*0.54*100/(100-'Заказ, cкидки и курсы валют'!$C$42),IF(H2470&lt;'Заказ, cкидки и курсы валют'!$B$43,H2470*0.54*100/(100-'Заказ, cкидки и курсы валют'!$C$43),H2470))))),2)</f>
        <v>464.4</v>
      </c>
    </row>
    <row r="2471" spans="1:10" ht="14.15" customHeight="1" thickBot="1">
      <c r="A2471" s="493" t="s">
        <v>10144</v>
      </c>
      <c r="B2471" s="494" t="s">
        <v>3162</v>
      </c>
      <c r="C2471" s="2250">
        <v>0.76</v>
      </c>
      <c r="D2471" s="1587">
        <v>300</v>
      </c>
      <c r="E2471" s="1572">
        <f t="shared" si="278"/>
        <v>94</v>
      </c>
      <c r="F2471" s="471">
        <f t="shared" si="277"/>
        <v>94</v>
      </c>
      <c r="G2471" s="691">
        <f t="shared" si="279"/>
        <v>1290</v>
      </c>
      <c r="H2471" s="659">
        <f>ROUND(IF('Заказ, cкидки и курсы валют'!$J$23*E2471/1000*D2471&lt;387,387,'Заказ, cкидки и курсы валют'!$J$23*E2471/1000*D2471)*(1-'Заказ, cкидки и курсы валют'!$I$12),2)</f>
        <v>387</v>
      </c>
      <c r="I2471" s="168"/>
      <c r="J2471" s="1338">
        <f>ROUND(IF(H2471&lt;'Заказ, cкидки и курсы валют'!$B$39,H2471*0.54*100/(100-'Заказ, cкидки и курсы валют'!$C$39),IF(H2471&lt;'Заказ, cкидки и курсы валют'!$B$40,H2471*0.54*100/(100-'Заказ, cкидки и курсы валют'!$C$40),IF(H2471&lt;'Заказ, cкидки и курсы валют'!$B$41,H2471*0.54*100/(100-'Заказ, cкидки и курсы валют'!$C$41),IF(H2471&lt;'Заказ, cкидки и курсы валют'!$B$42,H2471*0.54*100/(100-'Заказ, cкидки и курсы валют'!$C$42),IF(H2471&lt;'Заказ, cкидки и курсы валют'!$B$43,H2471*0.54*100/(100-'Заказ, cкидки и курсы валют'!$C$43),H2471))))),2)</f>
        <v>464.4</v>
      </c>
    </row>
    <row r="2472" spans="1:10" ht="14.15" customHeight="1" thickBot="1">
      <c r="A2472" s="493" t="s">
        <v>10145</v>
      </c>
      <c r="B2472" s="494" t="s">
        <v>3163</v>
      </c>
      <c r="C2472" s="2250">
        <v>0.9</v>
      </c>
      <c r="D2472" s="1587">
        <v>240</v>
      </c>
      <c r="E2472" s="1572">
        <f t="shared" si="278"/>
        <v>101.49</v>
      </c>
      <c r="F2472" s="471">
        <f t="shared" si="277"/>
        <v>101.49</v>
      </c>
      <c r="G2472" s="691">
        <f t="shared" si="279"/>
        <v>1612.5</v>
      </c>
      <c r="H2472" s="659">
        <f>ROUND(IF('Заказ, cкидки и курсы валют'!$J$23*E2472/1000*D2472&lt;387,387,'Заказ, cкидки и курсы валют'!$J$23*E2472/1000*D2472)*(1-'Заказ, cкидки и курсы валют'!$I$12),2)</f>
        <v>387</v>
      </c>
      <c r="I2472" s="168"/>
      <c r="J2472" s="1338">
        <f>ROUND(IF(H2472&lt;'Заказ, cкидки и курсы валют'!$B$39,H2472*0.54*100/(100-'Заказ, cкидки и курсы валют'!$C$39),IF(H2472&lt;'Заказ, cкидки и курсы валют'!$B$40,H2472*0.54*100/(100-'Заказ, cкидки и курсы валют'!$C$40),IF(H2472&lt;'Заказ, cкидки и курсы валют'!$B$41,H2472*0.54*100/(100-'Заказ, cкидки и курсы валют'!$C$41),IF(H2472&lt;'Заказ, cкидки и курсы валют'!$B$42,H2472*0.54*100/(100-'Заказ, cкидки и курсы валют'!$C$42),IF(H2472&lt;'Заказ, cкидки и курсы валют'!$B$43,H2472*0.54*100/(100-'Заказ, cкидки и курсы валют'!$C$43),H2472))))),2)</f>
        <v>464.4</v>
      </c>
    </row>
    <row r="2473" spans="1:10" ht="14.15" customHeight="1" thickBot="1">
      <c r="A2473" s="493" t="s">
        <v>10146</v>
      </c>
      <c r="B2473" s="494" t="s">
        <v>104</v>
      </c>
      <c r="C2473" s="2250">
        <v>1.02</v>
      </c>
      <c r="D2473" s="1587">
        <v>200</v>
      </c>
      <c r="E2473" s="1572">
        <f t="shared" si="278"/>
        <v>119.92</v>
      </c>
      <c r="F2473" s="471">
        <f t="shared" si="277"/>
        <v>119.92</v>
      </c>
      <c r="G2473" s="691">
        <f t="shared" si="279"/>
        <v>1935</v>
      </c>
      <c r="H2473" s="659">
        <f>ROUND(IF('Заказ, cкидки и курсы валют'!$J$23*E2473/1000*D2473&lt;387,387,'Заказ, cкидки и курсы валют'!$J$23*E2473/1000*D2473)*(1-'Заказ, cкидки и курсы валют'!$I$12),2)</f>
        <v>387</v>
      </c>
      <c r="I2473" s="168"/>
      <c r="J2473" s="1338">
        <f>ROUND(IF(H2473&lt;'Заказ, cкидки и курсы валют'!$B$39,H2473*0.54*100/(100-'Заказ, cкидки и курсы валют'!$C$39),IF(H2473&lt;'Заказ, cкидки и курсы валют'!$B$40,H2473*0.54*100/(100-'Заказ, cкидки и курсы валют'!$C$40),IF(H2473&lt;'Заказ, cкидки и курсы валют'!$B$41,H2473*0.54*100/(100-'Заказ, cкидки и курсы валют'!$C$41),IF(H2473&lt;'Заказ, cкидки и курсы валют'!$B$42,H2473*0.54*100/(100-'Заказ, cкидки и курсы валют'!$C$42),IF(H2473&lt;'Заказ, cкидки и курсы валют'!$B$43,H2473*0.54*100/(100-'Заказ, cкидки и курсы валют'!$C$43),H2473))))),2)</f>
        <v>464.4</v>
      </c>
    </row>
    <row r="2474" spans="1:10" ht="14.15" customHeight="1" thickBot="1">
      <c r="A2474" s="493" t="s">
        <v>10147</v>
      </c>
      <c r="B2474" s="494" t="s">
        <v>105</v>
      </c>
      <c r="C2474" s="2250">
        <v>1.1499999999999999</v>
      </c>
      <c r="D2474" s="1587">
        <v>170</v>
      </c>
      <c r="E2474" s="1572">
        <f t="shared" si="278"/>
        <v>138.57764705882352</v>
      </c>
      <c r="F2474" s="471">
        <f t="shared" si="277"/>
        <v>138.58000000000001</v>
      </c>
      <c r="G2474" s="691">
        <f t="shared" si="279"/>
        <v>2276.4705882352941</v>
      </c>
      <c r="H2474" s="659">
        <f>ROUND(IF('Заказ, cкидки и курсы валют'!$J$23*E2474/1000*D2474&lt;387,387,'Заказ, cкидки и курсы валют'!$J$23*E2474/1000*D2474)*(1-'Заказ, cкидки и курсы валют'!$I$12),2)</f>
        <v>387</v>
      </c>
      <c r="I2474" s="168"/>
      <c r="J2474" s="1338">
        <f>ROUND(IF(H2474&lt;'Заказ, cкидки и курсы валют'!$B$39,H2474*0.54*100/(100-'Заказ, cкидки и курсы валют'!$C$39),IF(H2474&lt;'Заказ, cкидки и курсы валют'!$B$40,H2474*0.54*100/(100-'Заказ, cкидки и курсы валют'!$C$40),IF(H2474&lt;'Заказ, cкидки и курсы валют'!$B$41,H2474*0.54*100/(100-'Заказ, cкидки и курсы валют'!$C$41),IF(H2474&lt;'Заказ, cкидки и курсы валют'!$B$42,H2474*0.54*100/(100-'Заказ, cкидки и курсы валют'!$C$42),IF(H2474&lt;'Заказ, cкидки и курсы валют'!$B$43,H2474*0.54*100/(100-'Заказ, cкидки и курсы валют'!$C$43),H2474))))),2)</f>
        <v>464.4</v>
      </c>
    </row>
    <row r="2475" spans="1:10" ht="14.15" customHeight="1" thickBot="1">
      <c r="A2475" s="493" t="s">
        <v>10148</v>
      </c>
      <c r="B2475" s="494" t="s">
        <v>106</v>
      </c>
      <c r="C2475" s="2250">
        <v>1.4</v>
      </c>
      <c r="D2475" s="1587">
        <v>140</v>
      </c>
      <c r="E2475" s="1572">
        <f t="shared" si="278"/>
        <v>165.13142857142859</v>
      </c>
      <c r="F2475" s="471">
        <f t="shared" si="277"/>
        <v>165.13</v>
      </c>
      <c r="G2475" s="691">
        <f t="shared" si="279"/>
        <v>2764.2857142857142</v>
      </c>
      <c r="H2475" s="659">
        <f>ROUND(IF('Заказ, cкидки и курсы валют'!$J$23*E2475/1000*D2475&lt;387,387,'Заказ, cкидки и курсы валют'!$J$23*E2475/1000*D2475)*(1-'Заказ, cкидки и курсы валют'!$I$12),2)</f>
        <v>387</v>
      </c>
      <c r="I2475" s="168"/>
      <c r="J2475" s="1338">
        <f>ROUND(IF(H2475&lt;'Заказ, cкидки и курсы валют'!$B$39,H2475*0.54*100/(100-'Заказ, cкидки и курсы валют'!$C$39),IF(H2475&lt;'Заказ, cкидки и курсы валют'!$B$40,H2475*0.54*100/(100-'Заказ, cкидки и курсы валют'!$C$40),IF(H2475&lt;'Заказ, cкидки и курсы валют'!$B$41,H2475*0.54*100/(100-'Заказ, cкидки и курсы валют'!$C$41),IF(H2475&lt;'Заказ, cкидки и курсы валют'!$B$42,H2475*0.54*100/(100-'Заказ, cкидки и курсы валют'!$C$42),IF(H2475&lt;'Заказ, cкидки и курсы валют'!$B$43,H2475*0.54*100/(100-'Заказ, cкидки и курсы валют'!$C$43),H2475))))),2)</f>
        <v>464.4</v>
      </c>
    </row>
    <row r="2476" spans="1:10" ht="14.15" customHeight="1" thickBot="1">
      <c r="A2476" s="493" t="s">
        <v>10149</v>
      </c>
      <c r="B2476" s="494" t="s">
        <v>107</v>
      </c>
      <c r="C2476" s="2250">
        <v>1.64</v>
      </c>
      <c r="D2476" s="1587">
        <v>110</v>
      </c>
      <c r="E2476" s="1572">
        <f t="shared" si="278"/>
        <v>204.46181818181819</v>
      </c>
      <c r="F2476" s="471">
        <f t="shared" si="277"/>
        <v>204.46</v>
      </c>
      <c r="G2476" s="691">
        <f t="shared" si="279"/>
        <v>3518.181818181818</v>
      </c>
      <c r="H2476" s="659">
        <f>ROUND(IF('Заказ, cкидки и курсы валют'!$J$23*E2476/1000*D2476&lt;387,387,'Заказ, cкидки и курсы валют'!$J$23*E2476/1000*D2476)*(1-'Заказ, cкидки и курсы валют'!$I$12),2)</f>
        <v>387</v>
      </c>
      <c r="I2476" s="168"/>
      <c r="J2476" s="1338">
        <f>ROUND(IF(H2476&lt;'Заказ, cкидки и курсы валют'!$B$39,H2476*0.54*100/(100-'Заказ, cкидки и курсы валют'!$C$39),IF(H2476&lt;'Заказ, cкидки и курсы валют'!$B$40,H2476*0.54*100/(100-'Заказ, cкидки и курсы валют'!$C$40),IF(H2476&lt;'Заказ, cкидки и курсы валют'!$B$41,H2476*0.54*100/(100-'Заказ, cкидки и курсы валют'!$C$41),IF(H2476&lt;'Заказ, cкидки и курсы валют'!$B$42,H2476*0.54*100/(100-'Заказ, cкидки и курсы валют'!$C$42),IF(H2476&lt;'Заказ, cкидки и курсы валют'!$B$43,H2476*0.54*100/(100-'Заказ, cкидки и курсы валют'!$C$43),H2476))))),2)</f>
        <v>464.4</v>
      </c>
    </row>
    <row r="2477" spans="1:10" ht="14.15" customHeight="1" thickBot="1">
      <c r="A2477" s="493" t="s">
        <v>10150</v>
      </c>
      <c r="B2477" s="494" t="s">
        <v>3164</v>
      </c>
      <c r="C2477" s="2250">
        <v>1.88</v>
      </c>
      <c r="D2477" s="1587">
        <v>80</v>
      </c>
      <c r="E2477" s="1572">
        <f t="shared" si="278"/>
        <v>244.19</v>
      </c>
      <c r="F2477" s="471">
        <f t="shared" si="277"/>
        <v>244.19</v>
      </c>
      <c r="G2477" s="691">
        <f t="shared" si="279"/>
        <v>4837.5</v>
      </c>
      <c r="H2477" s="659">
        <f>ROUND(IF('Заказ, cкидки и курсы валют'!$J$23*E2477/1000*D2477&lt;387,387,'Заказ, cкидки и курсы валют'!$J$23*E2477/1000*D2477)*(1-'Заказ, cкидки и курсы валют'!$I$12),2)</f>
        <v>387</v>
      </c>
      <c r="I2477" s="168"/>
      <c r="J2477" s="1338">
        <f>ROUND(IF(H2477&lt;'Заказ, cкидки и курсы валют'!$B$39,H2477*0.54*100/(100-'Заказ, cкидки и курсы валют'!$C$39),IF(H2477&lt;'Заказ, cкидки и курсы валют'!$B$40,H2477*0.54*100/(100-'Заказ, cкидки и курсы валют'!$C$40),IF(H2477&lt;'Заказ, cкидки и курсы валют'!$B$41,H2477*0.54*100/(100-'Заказ, cкидки и курсы валют'!$C$41),IF(H2477&lt;'Заказ, cкидки и курсы валют'!$B$42,H2477*0.54*100/(100-'Заказ, cкидки и курсы валют'!$C$42),IF(H2477&lt;'Заказ, cкидки и курсы валют'!$B$43,H2477*0.54*100/(100-'Заказ, cкидки и курсы валют'!$C$43),H2477))))),2)</f>
        <v>464.4</v>
      </c>
    </row>
    <row r="2478" spans="1:10" ht="14.15" customHeight="1" thickBot="1">
      <c r="A2478" s="493" t="s">
        <v>10151</v>
      </c>
      <c r="B2478" s="494" t="s">
        <v>110</v>
      </c>
      <c r="C2478" s="2250">
        <v>2.84</v>
      </c>
      <c r="D2478" s="1587">
        <v>60</v>
      </c>
      <c r="E2478" s="1572">
        <f t="shared" si="278"/>
        <v>310.44</v>
      </c>
      <c r="F2478" s="471">
        <f t="shared" si="277"/>
        <v>310.44</v>
      </c>
      <c r="G2478" s="691">
        <f t="shared" si="279"/>
        <v>6450</v>
      </c>
      <c r="H2478" s="659">
        <f>ROUND(IF('Заказ, cкидки и курсы валют'!$J$23*E2478/1000*D2478&lt;387,387,'Заказ, cкидки и курсы валют'!$J$23*E2478/1000*D2478)*(1-'Заказ, cкидки и курсы валют'!$I$12),2)</f>
        <v>387</v>
      </c>
      <c r="I2478" s="168"/>
      <c r="J2478" s="1338">
        <f>ROUND(IF(H2478&lt;'Заказ, cкидки и курсы валют'!$B$39,H2478*0.54*100/(100-'Заказ, cкидки и курсы валют'!$C$39),IF(H2478&lt;'Заказ, cкидки и курсы валют'!$B$40,H2478*0.54*100/(100-'Заказ, cкидки и курсы валют'!$C$40),IF(H2478&lt;'Заказ, cкидки и курсы валют'!$B$41,H2478*0.54*100/(100-'Заказ, cкидки и курсы валют'!$C$41),IF(H2478&lt;'Заказ, cкидки и курсы валют'!$B$42,H2478*0.54*100/(100-'Заказ, cкидки и курсы валют'!$C$42),IF(H2478&lt;'Заказ, cкидки и курсы валют'!$B$43,H2478*0.54*100/(100-'Заказ, cкидки и курсы валют'!$C$43),H2478))))),2)</f>
        <v>464.4</v>
      </c>
    </row>
    <row r="2479" spans="1:10" ht="14.15" customHeight="1" thickBot="1">
      <c r="A2479" s="493" t="s">
        <v>10152</v>
      </c>
      <c r="B2479" s="742" t="s">
        <v>9655</v>
      </c>
      <c r="C2479" s="2250">
        <v>0.72</v>
      </c>
      <c r="D2479" s="1587">
        <v>250</v>
      </c>
      <c r="E2479" s="1572">
        <f t="shared" si="278"/>
        <v>100.8</v>
      </c>
      <c r="F2479" s="471">
        <f t="shared" si="277"/>
        <v>100.8</v>
      </c>
      <c r="G2479" s="691">
        <f t="shared" si="279"/>
        <v>1548</v>
      </c>
      <c r="H2479" s="659">
        <f>ROUND(IF('Заказ, cкидки и курсы валют'!$J$23*E2479/1000*D2479&lt;387,387,'Заказ, cкидки и курсы валют'!$J$23*E2479/1000*D2479)*(1-'Заказ, cкидки и курсы валют'!$I$12),2)</f>
        <v>387</v>
      </c>
      <c r="I2479" s="168"/>
      <c r="J2479" s="1338">
        <f>ROUND(IF(H2479&lt;'Заказ, cкидки и курсы валют'!$B$39,H2479*0.54*100/(100-'Заказ, cкидки и курсы валют'!$C$39),IF(H2479&lt;'Заказ, cкидки и курсы валют'!$B$40,H2479*0.54*100/(100-'Заказ, cкидки и курсы валют'!$C$40),IF(H2479&lt;'Заказ, cкидки и курсы валют'!$B$41,H2479*0.54*100/(100-'Заказ, cкидки и курсы валют'!$C$41),IF(H2479&lt;'Заказ, cкидки и курсы валют'!$B$42,H2479*0.54*100/(100-'Заказ, cкидки и курсы валют'!$C$42),IF(H2479&lt;'Заказ, cкидки и курсы валют'!$B$43,H2479*0.54*100/(100-'Заказ, cкидки и курсы валют'!$C$43),H2479))))),2)</f>
        <v>464.4</v>
      </c>
    </row>
    <row r="2480" spans="1:10" ht="14.15" customHeight="1" thickBot="1">
      <c r="A2480" s="493" t="s">
        <v>10153</v>
      </c>
      <c r="B2480" s="494" t="s">
        <v>3165</v>
      </c>
      <c r="C2480" s="2250">
        <v>0.89</v>
      </c>
      <c r="D2480" s="1587">
        <v>200</v>
      </c>
      <c r="E2480" s="1572">
        <f t="shared" si="278"/>
        <v>120.94</v>
      </c>
      <c r="F2480" s="471">
        <f t="shared" si="277"/>
        <v>120.94</v>
      </c>
      <c r="G2480" s="691">
        <f t="shared" si="279"/>
        <v>1935</v>
      </c>
      <c r="H2480" s="659">
        <f>ROUND(IF('Заказ, cкидки и курсы валют'!$J$23*E2480/1000*D2480&lt;387,387,'Заказ, cкидки и курсы валют'!$J$23*E2480/1000*D2480)*(1-'Заказ, cкидки и курсы валют'!$I$12),2)</f>
        <v>387</v>
      </c>
      <c r="I2480" s="168"/>
      <c r="J2480" s="1338">
        <f>ROUND(IF(H2480&lt;'Заказ, cкидки и курсы валют'!$B$39,H2480*0.54*100/(100-'Заказ, cкидки и курсы валют'!$C$39),IF(H2480&lt;'Заказ, cкидки и курсы валют'!$B$40,H2480*0.54*100/(100-'Заказ, cкидки и курсы валют'!$C$40),IF(H2480&lt;'Заказ, cкидки и курсы валют'!$B$41,H2480*0.54*100/(100-'Заказ, cкидки и курсы валют'!$C$41),IF(H2480&lt;'Заказ, cкидки и курсы валют'!$B$42,H2480*0.54*100/(100-'Заказ, cкидки и курсы валют'!$C$42),IF(H2480&lt;'Заказ, cкидки и курсы валют'!$B$43,H2480*0.54*100/(100-'Заказ, cкидки и курсы валют'!$C$43),H2480))))),2)</f>
        <v>464.4</v>
      </c>
    </row>
    <row r="2481" spans="1:10" ht="14.15" customHeight="1" thickBot="1">
      <c r="A2481" s="493" t="s">
        <v>10154</v>
      </c>
      <c r="B2481" s="494" t="s">
        <v>76</v>
      </c>
      <c r="C2481" s="2250">
        <v>1</v>
      </c>
      <c r="D2481" s="1587">
        <v>150</v>
      </c>
      <c r="E2481" s="1572">
        <f t="shared" si="278"/>
        <v>145.68</v>
      </c>
      <c r="F2481" s="471">
        <f t="shared" si="277"/>
        <v>145.68</v>
      </c>
      <c r="G2481" s="691">
        <f t="shared" si="279"/>
        <v>2580</v>
      </c>
      <c r="H2481" s="659">
        <f>ROUND(IF('Заказ, cкидки и курсы валют'!$J$23*E2481/1000*D2481&lt;387,387,'Заказ, cкидки и курсы валют'!$J$23*E2481/1000*D2481)*(1-'Заказ, cкидки и курсы валют'!$I$12),2)</f>
        <v>387</v>
      </c>
      <c r="I2481" s="168"/>
      <c r="J2481" s="1338">
        <f>ROUND(IF(H2481&lt;'Заказ, cкидки и курсы валют'!$B$39,H2481*0.54*100/(100-'Заказ, cкидки и курсы валют'!$C$39),IF(H2481&lt;'Заказ, cкидки и курсы валют'!$B$40,H2481*0.54*100/(100-'Заказ, cкидки и курсы валют'!$C$40),IF(H2481&lt;'Заказ, cкидки и курсы валют'!$B$41,H2481*0.54*100/(100-'Заказ, cкидки и курсы валют'!$C$41),IF(H2481&lt;'Заказ, cкидки и курсы валют'!$B$42,H2481*0.54*100/(100-'Заказ, cкидки и курсы валют'!$C$42),IF(H2481&lt;'Заказ, cкидки и курсы валют'!$B$43,H2481*0.54*100/(100-'Заказ, cкидки и курсы валют'!$C$43),H2481))))),2)</f>
        <v>464.4</v>
      </c>
    </row>
    <row r="2482" spans="1:10" ht="14.15" customHeight="1" thickBot="1">
      <c r="A2482" s="493" t="s">
        <v>10155</v>
      </c>
      <c r="B2482" s="494" t="s">
        <v>136</v>
      </c>
      <c r="C2482" s="2250">
        <v>1.08</v>
      </c>
      <c r="D2482" s="1587">
        <v>150</v>
      </c>
      <c r="E2482" s="1572">
        <f t="shared" si="278"/>
        <v>151.07999999999998</v>
      </c>
      <c r="F2482" s="471">
        <f t="shared" si="277"/>
        <v>151.08000000000001</v>
      </c>
      <c r="G2482" s="691">
        <f t="shared" si="279"/>
        <v>2580</v>
      </c>
      <c r="H2482" s="659">
        <f>ROUND(IF('Заказ, cкидки и курсы валют'!$J$23*E2482/1000*D2482&lt;387,387,'Заказ, cкидки и курсы валют'!$J$23*E2482/1000*D2482)*(1-'Заказ, cкидки и курсы валют'!$I$12),2)</f>
        <v>387</v>
      </c>
      <c r="I2482" s="168"/>
      <c r="J2482" s="1338">
        <f>ROUND(IF(H2482&lt;'Заказ, cкидки и курсы валют'!$B$39,H2482*0.54*100/(100-'Заказ, cкидки и курсы валют'!$C$39),IF(H2482&lt;'Заказ, cкидки и курсы валют'!$B$40,H2482*0.54*100/(100-'Заказ, cкидки и курсы валют'!$C$40),IF(H2482&lt;'Заказ, cкидки и курсы валют'!$B$41,H2482*0.54*100/(100-'Заказ, cкидки и курсы валют'!$C$41),IF(H2482&lt;'Заказ, cкидки и курсы валют'!$B$42,H2482*0.54*100/(100-'Заказ, cкидки и курсы валют'!$C$42),IF(H2482&lt;'Заказ, cкидки и курсы валют'!$B$43,H2482*0.54*100/(100-'Заказ, cкидки и курсы валют'!$C$43),H2482))))),2)</f>
        <v>464.4</v>
      </c>
    </row>
    <row r="2483" spans="1:10" ht="14.15" customHeight="1" thickBot="1">
      <c r="A2483" s="493" t="s">
        <v>10156</v>
      </c>
      <c r="B2483" s="494" t="s">
        <v>129</v>
      </c>
      <c r="C2483" s="2250">
        <v>1.5</v>
      </c>
      <c r="D2483" s="1587">
        <v>120</v>
      </c>
      <c r="E2483" s="1572">
        <f t="shared" si="278"/>
        <v>182.94</v>
      </c>
      <c r="F2483" s="471">
        <f t="shared" si="277"/>
        <v>182.94</v>
      </c>
      <c r="G2483" s="691">
        <f t="shared" si="279"/>
        <v>3225</v>
      </c>
      <c r="H2483" s="659">
        <f>ROUND(IF('Заказ, cкидки и курсы валют'!$J$23*E2483/1000*D2483&lt;387,387,'Заказ, cкидки и курсы валют'!$J$23*E2483/1000*D2483)*(1-'Заказ, cкидки и курсы валют'!$I$12),2)</f>
        <v>387</v>
      </c>
      <c r="I2483" s="168"/>
      <c r="J2483" s="1338">
        <f>ROUND(IF(H2483&lt;'Заказ, cкидки и курсы валют'!$B$39,H2483*0.54*100/(100-'Заказ, cкидки и курсы валют'!$C$39),IF(H2483&lt;'Заказ, cкидки и курсы валют'!$B$40,H2483*0.54*100/(100-'Заказ, cкидки и курсы валют'!$C$40),IF(H2483&lt;'Заказ, cкидки и курсы валют'!$B$41,H2483*0.54*100/(100-'Заказ, cкидки и курсы валют'!$C$41),IF(H2483&lt;'Заказ, cкидки и курсы валют'!$B$42,H2483*0.54*100/(100-'Заказ, cкидки и курсы валют'!$C$42),IF(H2483&lt;'Заказ, cкидки и курсы валют'!$B$43,H2483*0.54*100/(100-'Заказ, cкидки и курсы валют'!$C$43),H2483))))),2)</f>
        <v>464.4</v>
      </c>
    </row>
    <row r="2484" spans="1:10" ht="14.15" customHeight="1" thickBot="1">
      <c r="A2484" s="493" t="s">
        <v>10157</v>
      </c>
      <c r="B2484" s="494" t="s">
        <v>130</v>
      </c>
      <c r="C2484" s="2250">
        <v>1.81</v>
      </c>
      <c r="D2484" s="1587">
        <v>100</v>
      </c>
      <c r="E2484" s="1572">
        <f t="shared" si="278"/>
        <v>218.42</v>
      </c>
      <c r="F2484" s="471">
        <f t="shared" si="277"/>
        <v>218.42</v>
      </c>
      <c r="G2484" s="691">
        <f t="shared" si="279"/>
        <v>3870</v>
      </c>
      <c r="H2484" s="659">
        <f>ROUND(IF('Заказ, cкидки и курсы валют'!$J$23*E2484/1000*D2484&lt;387,387,'Заказ, cкидки и курсы валют'!$J$23*E2484/1000*D2484)*(1-'Заказ, cкидки и курсы валют'!$I$12),2)</f>
        <v>387</v>
      </c>
      <c r="I2484" s="168"/>
      <c r="J2484" s="1338">
        <f>ROUND(IF(H2484&lt;'Заказ, cкидки и курсы валют'!$B$39,H2484*0.54*100/(100-'Заказ, cкидки и курсы валют'!$C$39),IF(H2484&lt;'Заказ, cкидки и курсы валют'!$B$40,H2484*0.54*100/(100-'Заказ, cкидки и курсы валют'!$C$40),IF(H2484&lt;'Заказ, cкидки и курсы валют'!$B$41,H2484*0.54*100/(100-'Заказ, cкидки и курсы валют'!$C$41),IF(H2484&lt;'Заказ, cкидки и курсы валют'!$B$42,H2484*0.54*100/(100-'Заказ, cкидки и курсы валют'!$C$42),IF(H2484&lt;'Заказ, cкидки и курсы валют'!$B$43,H2484*0.54*100/(100-'Заказ, cкидки и курсы валют'!$C$43),H2484))))),2)</f>
        <v>464.4</v>
      </c>
    </row>
    <row r="2485" spans="1:10" ht="14.15" customHeight="1" thickBot="1">
      <c r="A2485" s="493" t="s">
        <v>10158</v>
      </c>
      <c r="B2485" s="494" t="s">
        <v>77</v>
      </c>
      <c r="C2485" s="2250">
        <v>2.33</v>
      </c>
      <c r="D2485" s="1587">
        <v>90</v>
      </c>
      <c r="E2485" s="1572">
        <f t="shared" si="278"/>
        <v>260.21333333333331</v>
      </c>
      <c r="F2485" s="471">
        <f t="shared" si="277"/>
        <v>260.20999999999998</v>
      </c>
      <c r="G2485" s="691">
        <f t="shared" si="279"/>
        <v>4300</v>
      </c>
      <c r="H2485" s="659">
        <f>ROUND(IF('Заказ, cкидки и курсы валют'!$J$23*E2485/1000*D2485&lt;387,387,'Заказ, cкидки и курсы валют'!$J$23*E2485/1000*D2485)*(1-'Заказ, cкидки и курсы валют'!$I$12),2)</f>
        <v>387</v>
      </c>
      <c r="I2485" s="168"/>
      <c r="J2485" s="1338">
        <f>ROUND(IF(H2485&lt;'Заказ, cкидки и курсы валют'!$B$39,H2485*0.54*100/(100-'Заказ, cкидки и курсы валют'!$C$39),IF(H2485&lt;'Заказ, cкидки и курсы валют'!$B$40,H2485*0.54*100/(100-'Заказ, cкидки и курсы валют'!$C$40),IF(H2485&lt;'Заказ, cкидки и курсы валют'!$B$41,H2485*0.54*100/(100-'Заказ, cкидки и курсы валют'!$C$41),IF(H2485&lt;'Заказ, cкидки и курсы валют'!$B$42,H2485*0.54*100/(100-'Заказ, cкидки и курсы валют'!$C$42),IF(H2485&lt;'Заказ, cкидки и курсы валют'!$B$43,H2485*0.54*100/(100-'Заказ, cкидки и курсы валют'!$C$43),H2485))))),2)</f>
        <v>464.4</v>
      </c>
    </row>
    <row r="2486" spans="1:10" ht="14.15" customHeight="1" thickBot="1">
      <c r="A2486" s="493" t="s">
        <v>10159</v>
      </c>
      <c r="B2486" s="742" t="s">
        <v>9657</v>
      </c>
      <c r="C2486" s="2250">
        <v>1</v>
      </c>
      <c r="D2486" s="1587">
        <v>200</v>
      </c>
      <c r="E2486" s="1572">
        <f t="shared" si="278"/>
        <v>125.64</v>
      </c>
      <c r="F2486" s="471">
        <f t="shared" si="277"/>
        <v>125.64</v>
      </c>
      <c r="G2486" s="691">
        <f t="shared" si="279"/>
        <v>1935</v>
      </c>
      <c r="H2486" s="659">
        <f>ROUND(IF('Заказ, cкидки и курсы валют'!$J$23*E2486/1000*D2486&lt;387,387,'Заказ, cкидки и курсы валют'!$J$23*E2486/1000*D2486)*(1-'Заказ, cкидки и курсы валют'!$I$12),2)</f>
        <v>387</v>
      </c>
      <c r="I2486" s="168"/>
      <c r="J2486" s="1338">
        <f>ROUND(IF(H2486&lt;'Заказ, cкидки и курсы валют'!$B$39,H2486*0.54*100/(100-'Заказ, cкидки и курсы валют'!$C$39),IF(H2486&lt;'Заказ, cкидки и курсы валют'!$B$40,H2486*0.54*100/(100-'Заказ, cкидки и курсы валют'!$C$40),IF(H2486&lt;'Заказ, cкидки и курсы валют'!$B$41,H2486*0.54*100/(100-'Заказ, cкидки и курсы валют'!$C$41),IF(H2486&lt;'Заказ, cкидки и курсы валют'!$B$42,H2486*0.54*100/(100-'Заказ, cкидки и курсы валют'!$C$42),IF(H2486&lt;'Заказ, cкидки и курсы валют'!$B$43,H2486*0.54*100/(100-'Заказ, cкидки и курсы валют'!$C$43),H2486))))),2)</f>
        <v>464.4</v>
      </c>
    </row>
    <row r="2487" spans="1:10" ht="14.15" customHeight="1" thickBot="1">
      <c r="A2487" s="493" t="s">
        <v>10160</v>
      </c>
      <c r="B2487" s="494" t="s">
        <v>3758</v>
      </c>
      <c r="C2487" s="2250">
        <v>1.05</v>
      </c>
      <c r="D2487" s="1587">
        <v>200</v>
      </c>
      <c r="E2487" s="1572">
        <f t="shared" si="278"/>
        <v>128.4</v>
      </c>
      <c r="F2487" s="471">
        <f t="shared" si="277"/>
        <v>128.4</v>
      </c>
      <c r="G2487" s="691">
        <f t="shared" si="279"/>
        <v>1935</v>
      </c>
      <c r="H2487" s="659">
        <f>ROUND(IF('Заказ, cкидки и курсы валют'!$J$23*E2487/1000*D2487&lt;387,387,'Заказ, cкидки и курсы валют'!$J$23*E2487/1000*D2487)*(1-'Заказ, cкидки и курсы валют'!$I$12),2)</f>
        <v>387</v>
      </c>
      <c r="I2487" s="168"/>
      <c r="J2487" s="1338">
        <f>ROUND(IF(H2487&lt;'Заказ, cкидки и курсы валют'!$B$39,H2487*0.54*100/(100-'Заказ, cкидки и курсы валют'!$C$39),IF(H2487&lt;'Заказ, cкидки и курсы валют'!$B$40,H2487*0.54*100/(100-'Заказ, cкидки и курсы валют'!$C$40),IF(H2487&lt;'Заказ, cкидки и курсы валют'!$B$41,H2487*0.54*100/(100-'Заказ, cкидки и курсы валют'!$C$41),IF(H2487&lt;'Заказ, cкидки и курсы валют'!$B$42,H2487*0.54*100/(100-'Заказ, cкидки и курсы валют'!$C$42),IF(H2487&lt;'Заказ, cкидки и курсы валют'!$B$43,H2487*0.54*100/(100-'Заказ, cкидки и курсы валют'!$C$43),H2487))))),2)</f>
        <v>464.4</v>
      </c>
    </row>
    <row r="2488" spans="1:10" ht="14.15" customHeight="1" thickBot="1">
      <c r="A2488" s="493" t="s">
        <v>10161</v>
      </c>
      <c r="B2488" s="494" t="s">
        <v>121</v>
      </c>
      <c r="C2488" s="2250">
        <v>1.26</v>
      </c>
      <c r="D2488" s="1587">
        <v>150</v>
      </c>
      <c r="E2488" s="1572">
        <f t="shared" si="278"/>
        <v>155</v>
      </c>
      <c r="F2488" s="471">
        <f t="shared" si="277"/>
        <v>155</v>
      </c>
      <c r="G2488" s="691">
        <f t="shared" si="279"/>
        <v>2580</v>
      </c>
      <c r="H2488" s="659">
        <f>ROUND(IF('Заказ, cкидки и курсы валют'!$J$23*E2488/1000*D2488&lt;387,387,'Заказ, cкидки и курсы валют'!$J$23*E2488/1000*D2488)*(1-'Заказ, cкидки и курсы валют'!$I$12),2)</f>
        <v>387</v>
      </c>
      <c r="I2488" s="168"/>
      <c r="J2488" s="1338">
        <f>ROUND(IF(H2488&lt;'Заказ, cкидки и курсы валют'!$B$39,H2488*0.54*100/(100-'Заказ, cкидки и курсы валют'!$C$39),IF(H2488&lt;'Заказ, cкидки и курсы валют'!$B$40,H2488*0.54*100/(100-'Заказ, cкидки и курсы валют'!$C$40),IF(H2488&lt;'Заказ, cкидки и курсы валют'!$B$41,H2488*0.54*100/(100-'Заказ, cкидки и курсы валют'!$C$41),IF(H2488&lt;'Заказ, cкидки и курсы валют'!$B$42,H2488*0.54*100/(100-'Заказ, cкидки и курсы валют'!$C$42),IF(H2488&lt;'Заказ, cкидки и курсы валют'!$B$43,H2488*0.54*100/(100-'Заказ, cкидки и курсы валют'!$C$43),H2488))))),2)</f>
        <v>464.4</v>
      </c>
    </row>
    <row r="2489" spans="1:10" ht="14.15" customHeight="1" thickBot="1">
      <c r="A2489" s="493" t="s">
        <v>10162</v>
      </c>
      <c r="B2489" s="494" t="s">
        <v>123</v>
      </c>
      <c r="C2489" s="2250">
        <v>1.3</v>
      </c>
      <c r="D2489" s="1587">
        <v>120</v>
      </c>
      <c r="E2489" s="1572">
        <f t="shared" si="278"/>
        <v>174.36</v>
      </c>
      <c r="F2489" s="471">
        <f t="shared" si="277"/>
        <v>174.36</v>
      </c>
      <c r="G2489" s="691">
        <f t="shared" si="279"/>
        <v>3225</v>
      </c>
      <c r="H2489" s="659">
        <f>ROUND(IF('Заказ, cкидки и курсы валют'!$J$23*E2489/1000*D2489&lt;387,387,'Заказ, cкидки и курсы валют'!$J$23*E2489/1000*D2489)*(1-'Заказ, cкидки и курсы валют'!$I$12),2)</f>
        <v>387</v>
      </c>
      <c r="I2489" s="168"/>
      <c r="J2489" s="1338">
        <f>ROUND(IF(H2489&lt;'Заказ, cкидки и курсы валют'!$B$39,H2489*0.54*100/(100-'Заказ, cкидки и курсы валют'!$C$39),IF(H2489&lt;'Заказ, cкидки и курсы валют'!$B$40,H2489*0.54*100/(100-'Заказ, cкидки и курсы валют'!$C$40),IF(H2489&lt;'Заказ, cкидки и курсы валют'!$B$41,H2489*0.54*100/(100-'Заказ, cкидки и курсы валют'!$C$41),IF(H2489&lt;'Заказ, cкидки и курсы валют'!$B$42,H2489*0.54*100/(100-'Заказ, cкидки и курсы валют'!$C$42),IF(H2489&lt;'Заказ, cкидки и курсы валют'!$B$43,H2489*0.54*100/(100-'Заказ, cкидки и курсы валют'!$C$43),H2489))))),2)</f>
        <v>464.4</v>
      </c>
    </row>
    <row r="2490" spans="1:10" ht="14.15" customHeight="1" thickBot="1">
      <c r="A2490" s="493" t="s">
        <v>10163</v>
      </c>
      <c r="B2490" s="494" t="s">
        <v>124</v>
      </c>
      <c r="C2490" s="2250">
        <v>1.61</v>
      </c>
      <c r="D2490" s="1587">
        <v>110</v>
      </c>
      <c r="E2490" s="1572">
        <f t="shared" si="278"/>
        <v>194.34181818181818</v>
      </c>
      <c r="F2490" s="471">
        <f t="shared" si="277"/>
        <v>194.34</v>
      </c>
      <c r="G2490" s="691">
        <f t="shared" si="279"/>
        <v>3518.181818181818</v>
      </c>
      <c r="H2490" s="659">
        <f>ROUND(IF('Заказ, cкидки и курсы валют'!$J$23*E2490/1000*D2490&lt;387,387,'Заказ, cкидки и курсы валют'!$J$23*E2490/1000*D2490)*(1-'Заказ, cкидки и курсы валют'!$I$12),2)</f>
        <v>387</v>
      </c>
      <c r="I2490" s="168"/>
      <c r="J2490" s="1338">
        <f>ROUND(IF(H2490&lt;'Заказ, cкидки и курсы валют'!$B$39,H2490*0.54*100/(100-'Заказ, cкидки и курсы валют'!$C$39),IF(H2490&lt;'Заказ, cкидки и курсы валют'!$B$40,H2490*0.54*100/(100-'Заказ, cкидки и курсы валют'!$C$40),IF(H2490&lt;'Заказ, cкидки и курсы валют'!$B$41,H2490*0.54*100/(100-'Заказ, cкидки и курсы валют'!$C$41),IF(H2490&lt;'Заказ, cкидки и курсы валют'!$B$42,H2490*0.54*100/(100-'Заказ, cкидки и курсы валют'!$C$42),IF(H2490&lt;'Заказ, cкидки и курсы валют'!$B$43,H2490*0.54*100/(100-'Заказ, cкидки и курсы валют'!$C$43),H2490))))),2)</f>
        <v>464.4</v>
      </c>
    </row>
    <row r="2491" spans="1:10" ht="14.15" customHeight="1" thickBot="1">
      <c r="A2491" s="493" t="s">
        <v>10164</v>
      </c>
      <c r="B2491" s="494" t="s">
        <v>125</v>
      </c>
      <c r="C2491" s="2250">
        <v>2.08</v>
      </c>
      <c r="D2491" s="1587">
        <v>100</v>
      </c>
      <c r="E2491" s="1572">
        <f t="shared" si="278"/>
        <v>240.96</v>
      </c>
      <c r="F2491" s="471">
        <f t="shared" si="277"/>
        <v>240.96</v>
      </c>
      <c r="G2491" s="691">
        <f t="shared" si="279"/>
        <v>3870</v>
      </c>
      <c r="H2491" s="659">
        <f>ROUND(IF('Заказ, cкидки и курсы валют'!$J$23*E2491/1000*D2491&lt;387,387,'Заказ, cкидки и курсы валют'!$J$23*E2491/1000*D2491)*(1-'Заказ, cкидки и курсы валют'!$I$12),2)</f>
        <v>387</v>
      </c>
      <c r="I2491" s="168"/>
      <c r="J2491" s="1338">
        <f>ROUND(IF(H2491&lt;'Заказ, cкидки и курсы валют'!$B$39,H2491*0.54*100/(100-'Заказ, cкидки и курсы валют'!$C$39),IF(H2491&lt;'Заказ, cкидки и курсы валют'!$B$40,H2491*0.54*100/(100-'Заказ, cкидки и курсы валют'!$C$40),IF(H2491&lt;'Заказ, cкидки и курсы валют'!$B$41,H2491*0.54*100/(100-'Заказ, cкидки и курсы валют'!$C$41),IF(H2491&lt;'Заказ, cкидки и курсы валют'!$B$42,H2491*0.54*100/(100-'Заказ, cкидки и курсы валют'!$C$42),IF(H2491&lt;'Заказ, cкидки и курсы валют'!$B$43,H2491*0.54*100/(100-'Заказ, cкидки и курсы валют'!$C$43),H2491))))),2)</f>
        <v>464.4</v>
      </c>
    </row>
    <row r="2492" spans="1:10" ht="14.15" customHeight="1" thickBot="1">
      <c r="A2492" s="493" t="s">
        <v>10165</v>
      </c>
      <c r="B2492" s="494" t="s">
        <v>126</v>
      </c>
      <c r="C2492" s="2250">
        <v>2.29</v>
      </c>
      <c r="D2492" s="1587">
        <v>65</v>
      </c>
      <c r="E2492" s="1572">
        <f t="shared" si="278"/>
        <v>292.18461538461543</v>
      </c>
      <c r="F2492" s="471">
        <f t="shared" ref="F2492:F2521" si="280">ROUND(E2492*(1-$F$11),2)</f>
        <v>292.18</v>
      </c>
      <c r="G2492" s="691">
        <f t="shared" si="279"/>
        <v>5953.8461538461543</v>
      </c>
      <c r="H2492" s="659">
        <f>ROUND(IF('Заказ, cкидки и курсы валют'!$J$23*E2492/1000*D2492&lt;387,387,'Заказ, cкидки и курсы валют'!$J$23*E2492/1000*D2492)*(1-'Заказ, cкидки и курсы валют'!$I$12),2)</f>
        <v>387</v>
      </c>
      <c r="I2492" s="168"/>
      <c r="J2492" s="1338">
        <f>ROUND(IF(H2492&lt;'Заказ, cкидки и курсы валют'!$B$39,H2492*0.54*100/(100-'Заказ, cкидки и курсы валют'!$C$39),IF(H2492&lt;'Заказ, cкидки и курсы валют'!$B$40,H2492*0.54*100/(100-'Заказ, cкидки и курсы валют'!$C$40),IF(H2492&lt;'Заказ, cкидки и курсы валют'!$B$41,H2492*0.54*100/(100-'Заказ, cкидки и курсы валют'!$C$41),IF(H2492&lt;'Заказ, cкидки и курсы валют'!$B$42,H2492*0.54*100/(100-'Заказ, cкидки и курсы валют'!$C$42),IF(H2492&lt;'Заказ, cкидки и курсы валют'!$B$43,H2492*0.54*100/(100-'Заказ, cкидки и курсы валют'!$C$43),H2492))))),2)</f>
        <v>464.4</v>
      </c>
    </row>
    <row r="2493" spans="1:10" ht="14.15" customHeight="1" thickBot="1">
      <c r="A2493" s="493" t="s">
        <v>10166</v>
      </c>
      <c r="B2493" s="742" t="s">
        <v>3765</v>
      </c>
      <c r="C2493" s="2250">
        <v>2.6</v>
      </c>
      <c r="D2493" s="1587">
        <v>50</v>
      </c>
      <c r="E2493" s="1572">
        <f t="shared" si="278"/>
        <v>361.44</v>
      </c>
      <c r="F2493" s="471">
        <f t="shared" si="280"/>
        <v>361.44</v>
      </c>
      <c r="G2493" s="691">
        <f t="shared" si="279"/>
        <v>7740</v>
      </c>
      <c r="H2493" s="659">
        <f>ROUND(IF('Заказ, cкидки и курсы валют'!$J$23*E2493/1000*D2493&lt;387,387,'Заказ, cкидки и курсы валют'!$J$23*E2493/1000*D2493)*(1-'Заказ, cкидки и курсы валют'!$I$12),2)</f>
        <v>387</v>
      </c>
      <c r="I2493" s="168"/>
      <c r="J2493" s="1338">
        <f>ROUND(IF(H2493&lt;'Заказ, cкидки и курсы валют'!$B$39,H2493*0.54*100/(100-'Заказ, cкидки и курсы валют'!$C$39),IF(H2493&lt;'Заказ, cкидки и курсы валют'!$B$40,H2493*0.54*100/(100-'Заказ, cкидки и курсы валют'!$C$40),IF(H2493&lt;'Заказ, cкидки и курсы валют'!$B$41,H2493*0.54*100/(100-'Заказ, cкидки и курсы валют'!$C$41),IF(H2493&lt;'Заказ, cкидки и курсы валют'!$B$42,H2493*0.54*100/(100-'Заказ, cкидки и курсы валют'!$C$42),IF(H2493&lt;'Заказ, cкидки и курсы валют'!$B$43,H2493*0.54*100/(100-'Заказ, cкидки и курсы валют'!$C$43),H2493))))),2)</f>
        <v>464.4</v>
      </c>
    </row>
    <row r="2494" spans="1:10" ht="14.15" customHeight="1" thickBot="1">
      <c r="A2494" s="493" t="s">
        <v>10167</v>
      </c>
      <c r="B2494" s="494" t="s">
        <v>127</v>
      </c>
      <c r="C2494" s="2250">
        <v>2.83</v>
      </c>
      <c r="D2494" s="1587">
        <v>50</v>
      </c>
      <c r="E2494" s="1572">
        <f t="shared" si="278"/>
        <v>366.58000000000004</v>
      </c>
      <c r="F2494" s="471">
        <f t="shared" si="280"/>
        <v>366.58</v>
      </c>
      <c r="G2494" s="691">
        <f t="shared" si="279"/>
        <v>7740</v>
      </c>
      <c r="H2494" s="659">
        <f>ROUND(IF('Заказ, cкидки и курсы валют'!$J$23*E2494/1000*D2494&lt;387,387,'Заказ, cкидки и курсы валют'!$J$23*E2494/1000*D2494)*(1-'Заказ, cкидки и курсы валют'!$I$12),2)</f>
        <v>387</v>
      </c>
      <c r="I2494" s="168"/>
      <c r="J2494" s="1338">
        <f>ROUND(IF(H2494&lt;'Заказ, cкидки и курсы валют'!$B$39,H2494*0.54*100/(100-'Заказ, cкидки и курсы валют'!$C$39),IF(H2494&lt;'Заказ, cкидки и курсы валют'!$B$40,H2494*0.54*100/(100-'Заказ, cкидки и курсы валют'!$C$40),IF(H2494&lt;'Заказ, cкидки и курсы валют'!$B$41,H2494*0.54*100/(100-'Заказ, cкидки и курсы валют'!$C$41),IF(H2494&lt;'Заказ, cкидки и курсы валют'!$B$42,H2494*0.54*100/(100-'Заказ, cкидки и курсы валют'!$C$42),IF(H2494&lt;'Заказ, cкидки и курсы валют'!$B$43,H2494*0.54*100/(100-'Заказ, cкидки и курсы валют'!$C$43),H2494))))),2)</f>
        <v>464.4</v>
      </c>
    </row>
    <row r="2495" spans="1:10" ht="14.15" customHeight="1" thickBot="1">
      <c r="A2495" s="493" t="s">
        <v>10168</v>
      </c>
      <c r="B2495" s="494" t="s">
        <v>128</v>
      </c>
      <c r="C2495" s="2299">
        <v>3.4</v>
      </c>
      <c r="D2495" s="1587">
        <v>35</v>
      </c>
      <c r="E2495" s="1572">
        <f t="shared" si="278"/>
        <v>449.16571428571433</v>
      </c>
      <c r="F2495" s="471">
        <f t="shared" si="280"/>
        <v>449.17</v>
      </c>
      <c r="G2495" s="691">
        <f t="shared" si="279"/>
        <v>11057.142857142857</v>
      </c>
      <c r="H2495" s="659">
        <f>ROUND(IF('Заказ, cкидки и курсы валют'!$J$23*E2495/1000*D2495&lt;387,387,'Заказ, cкидки и курсы валют'!$J$23*E2495/1000*D2495)*(1-'Заказ, cкидки и курсы валют'!$I$12),2)</f>
        <v>387</v>
      </c>
      <c r="I2495" s="168"/>
      <c r="J2495" s="1338">
        <f>ROUND(IF(H2495&lt;'Заказ, cкидки и курсы валют'!$B$39,H2495*0.54*100/(100-'Заказ, cкидки и курсы валют'!$C$39),IF(H2495&lt;'Заказ, cкидки и курсы валют'!$B$40,H2495*0.54*100/(100-'Заказ, cкидки и курсы валют'!$C$40),IF(H2495&lt;'Заказ, cкидки и курсы валют'!$B$41,H2495*0.54*100/(100-'Заказ, cкидки и курсы валют'!$C$41),IF(H2495&lt;'Заказ, cкидки и курсы валют'!$B$42,H2495*0.54*100/(100-'Заказ, cкидки и курсы валют'!$C$42),IF(H2495&lt;'Заказ, cкидки и курсы валют'!$B$43,H2495*0.54*100/(100-'Заказ, cкидки и курсы валют'!$C$43),H2495))))),2)</f>
        <v>464.4</v>
      </c>
    </row>
    <row r="2496" spans="1:10" ht="14.15" customHeight="1" thickBot="1">
      <c r="A2496" s="493" t="s">
        <v>10169</v>
      </c>
      <c r="B2496" s="494" t="s">
        <v>114</v>
      </c>
      <c r="C2496" s="2250">
        <v>4.58</v>
      </c>
      <c r="D2496" s="1587">
        <v>10</v>
      </c>
      <c r="E2496" s="1572">
        <f t="shared" si="278"/>
        <v>1056.32</v>
      </c>
      <c r="F2496" s="471">
        <f t="shared" si="280"/>
        <v>1056.32</v>
      </c>
      <c r="G2496" s="691">
        <f t="shared" si="279"/>
        <v>38700</v>
      </c>
      <c r="H2496" s="659">
        <f>ROUND(IF('Заказ, cкидки и курсы валют'!$J$23*E2496/1000*D2496&lt;387,387,'Заказ, cкидки и курсы валют'!$J$23*E2496/1000*D2496)*(1-'Заказ, cкидки и курсы валют'!$I$12),2)</f>
        <v>387</v>
      </c>
      <c r="I2496" s="168"/>
      <c r="J2496" s="1338">
        <f>ROUND(IF(H2496&lt;'Заказ, cкидки и курсы валют'!$B$39,H2496*0.54*100/(100-'Заказ, cкидки и курсы валют'!$C$39),IF(H2496&lt;'Заказ, cкидки и курсы валют'!$B$40,H2496*0.54*100/(100-'Заказ, cкидки и курсы валют'!$C$40),IF(H2496&lt;'Заказ, cкидки и курсы валют'!$B$41,H2496*0.54*100/(100-'Заказ, cкидки и курсы валют'!$C$41),IF(H2496&lt;'Заказ, cкидки и курсы валют'!$B$42,H2496*0.54*100/(100-'Заказ, cкидки и курсы валют'!$C$42),IF(H2496&lt;'Заказ, cкидки и курсы валют'!$B$43,H2496*0.54*100/(100-'Заказ, cкидки и курсы валют'!$C$43),H2496))))),2)</f>
        <v>464.4</v>
      </c>
    </row>
    <row r="2497" spans="1:10" ht="14.15" customHeight="1" thickBot="1">
      <c r="A2497" s="493" t="s">
        <v>10170</v>
      </c>
      <c r="B2497" s="494" t="s">
        <v>3759</v>
      </c>
      <c r="C2497" s="2250">
        <v>1.72</v>
      </c>
      <c r="D2497" s="1587">
        <v>120</v>
      </c>
      <c r="E2497" s="1572">
        <f t="shared" si="278"/>
        <v>192.08</v>
      </c>
      <c r="F2497" s="471">
        <f t="shared" si="280"/>
        <v>192.08</v>
      </c>
      <c r="G2497" s="691">
        <f t="shared" si="279"/>
        <v>3225</v>
      </c>
      <c r="H2497" s="659">
        <f>ROUND(IF('Заказ, cкидки и курсы валют'!$J$23*E2497/1000*D2497&lt;387,387,'Заказ, cкидки и курсы валют'!$J$23*E2497/1000*D2497)*(1-'Заказ, cкидки и курсы валют'!$I$12),2)</f>
        <v>387</v>
      </c>
      <c r="I2497" s="168"/>
      <c r="J2497" s="1338">
        <f>ROUND(IF(H2497&lt;'Заказ, cкидки и курсы валют'!$B$39,H2497*0.54*100/(100-'Заказ, cкидки и курсы валют'!$C$39),IF(H2497&lt;'Заказ, cкидки и курсы валют'!$B$40,H2497*0.54*100/(100-'Заказ, cкидки и курсы валют'!$C$40),IF(H2497&lt;'Заказ, cкидки и курсы валют'!$B$41,H2497*0.54*100/(100-'Заказ, cкидки и курсы валют'!$C$41),IF(H2497&lt;'Заказ, cкидки и курсы валют'!$B$42,H2497*0.54*100/(100-'Заказ, cкидки и курсы валют'!$C$42),IF(H2497&lt;'Заказ, cкидки и курсы валют'!$B$43,H2497*0.54*100/(100-'Заказ, cкидки и курсы валют'!$C$43),H2497))))),2)</f>
        <v>464.4</v>
      </c>
    </row>
    <row r="2498" spans="1:10" ht="14.15" customHeight="1" thickBot="1">
      <c r="A2498" s="493" t="s">
        <v>10171</v>
      </c>
      <c r="B2498" s="494" t="s">
        <v>3155</v>
      </c>
      <c r="C2498" s="2250">
        <v>1.77</v>
      </c>
      <c r="D2498" s="1587">
        <v>100</v>
      </c>
      <c r="E2498" s="1572">
        <f t="shared" si="278"/>
        <v>217.38</v>
      </c>
      <c r="F2498" s="471">
        <f t="shared" si="280"/>
        <v>217.38</v>
      </c>
      <c r="G2498" s="691">
        <f t="shared" si="279"/>
        <v>3870</v>
      </c>
      <c r="H2498" s="659">
        <f>ROUND(IF('Заказ, cкидки и курсы валют'!$J$23*E2498/1000*D2498&lt;387,387,'Заказ, cкидки и курсы валют'!$J$23*E2498/1000*D2498)*(1-'Заказ, cкидки и курсы валют'!$I$12),2)</f>
        <v>387</v>
      </c>
      <c r="I2498" s="168"/>
      <c r="J2498" s="1338">
        <f>ROUND(IF(H2498&lt;'Заказ, cкидки и курсы валют'!$B$39,H2498*0.54*100/(100-'Заказ, cкидки и курсы валют'!$C$39),IF(H2498&lt;'Заказ, cкидки и курсы валют'!$B$40,H2498*0.54*100/(100-'Заказ, cкидки и курсы валют'!$C$40),IF(H2498&lt;'Заказ, cкидки и курсы валют'!$B$41,H2498*0.54*100/(100-'Заказ, cкидки и курсы валют'!$C$41),IF(H2498&lt;'Заказ, cкидки и курсы валют'!$B$42,H2498*0.54*100/(100-'Заказ, cкидки и курсы валют'!$C$42),IF(H2498&lt;'Заказ, cкидки и курсы валют'!$B$43,H2498*0.54*100/(100-'Заказ, cкидки и курсы валют'!$C$43),H2498))))),2)</f>
        <v>464.4</v>
      </c>
    </row>
    <row r="2499" spans="1:10" ht="14.15" customHeight="1" thickBot="1">
      <c r="A2499" s="493" t="s">
        <v>10172</v>
      </c>
      <c r="B2499" s="494" t="s">
        <v>3005</v>
      </c>
      <c r="C2499" s="2250">
        <v>2.15</v>
      </c>
      <c r="D2499" s="1587">
        <v>80</v>
      </c>
      <c r="E2499" s="1572">
        <f t="shared" si="278"/>
        <v>259.09000000000003</v>
      </c>
      <c r="F2499" s="471">
        <f t="shared" si="280"/>
        <v>259.08999999999997</v>
      </c>
      <c r="G2499" s="691">
        <f t="shared" si="279"/>
        <v>4837.5</v>
      </c>
      <c r="H2499" s="659">
        <f>ROUND(IF('Заказ, cкидки и курсы валют'!$J$23*E2499/1000*D2499&lt;387,387,'Заказ, cкидки и курсы валют'!$J$23*E2499/1000*D2499)*(1-'Заказ, cкидки и курсы валют'!$I$12),2)</f>
        <v>387</v>
      </c>
      <c r="I2499" s="168"/>
      <c r="J2499" s="1338">
        <f>ROUND(IF(H2499&lt;'Заказ, cкидки и курсы валют'!$B$39,H2499*0.54*100/(100-'Заказ, cкидки и курсы валют'!$C$39),IF(H2499&lt;'Заказ, cкидки и курсы валют'!$B$40,H2499*0.54*100/(100-'Заказ, cкидки и курсы валют'!$C$40),IF(H2499&lt;'Заказ, cкидки и курсы валют'!$B$41,H2499*0.54*100/(100-'Заказ, cкидки и курсы валют'!$C$41),IF(H2499&lt;'Заказ, cкидки и курсы валют'!$B$42,H2499*0.54*100/(100-'Заказ, cкидки и курсы валют'!$C$42),IF(H2499&lt;'Заказ, cкидки и курсы валют'!$B$43,H2499*0.54*100/(100-'Заказ, cкидки и курсы валют'!$C$43),H2499))))),2)</f>
        <v>464.4</v>
      </c>
    </row>
    <row r="2500" spans="1:10" ht="14.15" customHeight="1" thickBot="1">
      <c r="A2500" s="493" t="s">
        <v>10173</v>
      </c>
      <c r="B2500" s="494" t="s">
        <v>3315</v>
      </c>
      <c r="C2500" s="2250">
        <v>2.5299999999999998</v>
      </c>
      <c r="D2500" s="1587">
        <v>70</v>
      </c>
      <c r="E2500" s="1572">
        <f t="shared" si="278"/>
        <v>284.96285714285716</v>
      </c>
      <c r="F2500" s="471">
        <f t="shared" si="280"/>
        <v>284.95999999999998</v>
      </c>
      <c r="G2500" s="691">
        <f t="shared" si="279"/>
        <v>5528.5714285714284</v>
      </c>
      <c r="H2500" s="659">
        <f>ROUND(IF('Заказ, cкидки и курсы валют'!$J$23*E2500/1000*D2500&lt;387,387,'Заказ, cкидки и курсы валют'!$J$23*E2500/1000*D2500)*(1-'Заказ, cкидки и курсы валют'!$I$12),2)</f>
        <v>387</v>
      </c>
      <c r="I2500" s="168"/>
      <c r="J2500" s="1338">
        <f>ROUND(IF(H2500&lt;'Заказ, cкидки и курсы валют'!$B$39,H2500*0.54*100/(100-'Заказ, cкидки и курсы валют'!$C$39),IF(H2500&lt;'Заказ, cкидки и курсы валют'!$B$40,H2500*0.54*100/(100-'Заказ, cкидки и курсы валют'!$C$40),IF(H2500&lt;'Заказ, cкидки и курсы валют'!$B$41,H2500*0.54*100/(100-'Заказ, cкидки и курсы валют'!$C$41),IF(H2500&lt;'Заказ, cкидки и курсы валют'!$B$42,H2500*0.54*100/(100-'Заказ, cкидки и курсы валют'!$C$42),IF(H2500&lt;'Заказ, cкидки и курсы валют'!$B$43,H2500*0.54*100/(100-'Заказ, cкидки и курсы валют'!$C$43),H2500))))),2)</f>
        <v>464.4</v>
      </c>
    </row>
    <row r="2501" spans="1:10" ht="14.15" customHeight="1" thickBot="1">
      <c r="A2501" s="493" t="s">
        <v>10174</v>
      </c>
      <c r="B2501" s="494" t="s">
        <v>98</v>
      </c>
      <c r="C2501" s="2250">
        <v>2.6</v>
      </c>
      <c r="D2501" s="1587">
        <v>60</v>
      </c>
      <c r="E2501" s="1572">
        <f t="shared" si="278"/>
        <v>311.64</v>
      </c>
      <c r="F2501" s="471">
        <f t="shared" si="280"/>
        <v>311.64</v>
      </c>
      <c r="G2501" s="691">
        <f t="shared" si="279"/>
        <v>6450</v>
      </c>
      <c r="H2501" s="659">
        <f>ROUND(IF('Заказ, cкидки и курсы валют'!$J$23*E2501/1000*D2501&lt;387,387,'Заказ, cкидки и курсы валют'!$J$23*E2501/1000*D2501)*(1-'Заказ, cкидки и курсы валют'!$I$12),2)</f>
        <v>387</v>
      </c>
      <c r="I2501" s="168"/>
      <c r="J2501" s="1338">
        <f>ROUND(IF(H2501&lt;'Заказ, cкидки и курсы валют'!$B$39,H2501*0.54*100/(100-'Заказ, cкидки и курсы валют'!$C$39),IF(H2501&lt;'Заказ, cкидки и курсы валют'!$B$40,H2501*0.54*100/(100-'Заказ, cкидки и курсы валют'!$C$40),IF(H2501&lt;'Заказ, cкидки и курсы валют'!$B$41,H2501*0.54*100/(100-'Заказ, cкидки и курсы валют'!$C$41),IF(H2501&lt;'Заказ, cкидки и курсы валют'!$B$42,H2501*0.54*100/(100-'Заказ, cкидки и курсы валют'!$C$42),IF(H2501&lt;'Заказ, cкидки и курсы валют'!$B$43,H2501*0.54*100/(100-'Заказ, cкидки и курсы валют'!$C$43),H2501))))),2)</f>
        <v>464.4</v>
      </c>
    </row>
    <row r="2502" spans="1:10" ht="14.15" customHeight="1" thickBot="1">
      <c r="A2502" s="493" t="s">
        <v>10175</v>
      </c>
      <c r="B2502" s="494" t="s">
        <v>603</v>
      </c>
      <c r="C2502" s="2250">
        <v>2.7</v>
      </c>
      <c r="D2502" s="1587">
        <v>60</v>
      </c>
      <c r="E2502" s="1572">
        <f t="shared" si="278"/>
        <v>314.60000000000002</v>
      </c>
      <c r="F2502" s="471">
        <f t="shared" si="280"/>
        <v>314.60000000000002</v>
      </c>
      <c r="G2502" s="691">
        <f t="shared" si="279"/>
        <v>6450</v>
      </c>
      <c r="H2502" s="659">
        <f>ROUND(IF('Заказ, cкидки и курсы валют'!$J$23*E2502/1000*D2502&lt;387,387,'Заказ, cкидки и курсы валют'!$J$23*E2502/1000*D2502)*(1-'Заказ, cкидки и курсы валют'!$I$12),2)</f>
        <v>387</v>
      </c>
      <c r="I2502" s="168"/>
      <c r="J2502" s="1338">
        <f>ROUND(IF(H2502&lt;'Заказ, cкидки и курсы валют'!$B$39,H2502*0.54*100/(100-'Заказ, cкидки и курсы валют'!$C$39),IF(H2502&lt;'Заказ, cкидки и курсы валют'!$B$40,H2502*0.54*100/(100-'Заказ, cкидки и курсы валют'!$C$40),IF(H2502&lt;'Заказ, cкидки и курсы валют'!$B$41,H2502*0.54*100/(100-'Заказ, cкидки и курсы валют'!$C$41),IF(H2502&lt;'Заказ, cкидки и курсы валют'!$B$42,H2502*0.54*100/(100-'Заказ, cкидки и курсы валют'!$C$42),IF(H2502&lt;'Заказ, cкидки и курсы валют'!$B$43,H2502*0.54*100/(100-'Заказ, cкидки и курсы валют'!$C$43),H2502))))),2)</f>
        <v>464.4</v>
      </c>
    </row>
    <row r="2503" spans="1:10" ht="14.15" customHeight="1" thickBot="1">
      <c r="A2503" s="493" t="s">
        <v>10176</v>
      </c>
      <c r="B2503" s="494" t="s">
        <v>3421</v>
      </c>
      <c r="C2503" s="2250">
        <v>3.17</v>
      </c>
      <c r="D2503" s="1587">
        <v>50</v>
      </c>
      <c r="E2503" s="1572">
        <f t="shared" si="278"/>
        <v>394.94</v>
      </c>
      <c r="F2503" s="471">
        <f t="shared" si="280"/>
        <v>394.94</v>
      </c>
      <c r="G2503" s="691">
        <f t="shared" si="279"/>
        <v>7740</v>
      </c>
      <c r="H2503" s="659">
        <f>ROUND(IF('Заказ, cкидки и курсы валют'!$J$23*E2503/1000*D2503&lt;387,387,'Заказ, cкидки и курсы валют'!$J$23*E2503/1000*D2503)*(1-'Заказ, cкидки и курсы валют'!$I$12),2)</f>
        <v>387</v>
      </c>
      <c r="I2503" s="168"/>
      <c r="J2503" s="1338">
        <f>ROUND(IF(H2503&lt;'Заказ, cкидки и курсы валют'!$B$39,H2503*0.54*100/(100-'Заказ, cкидки и курсы валют'!$C$39),IF(H2503&lt;'Заказ, cкидки и курсы валют'!$B$40,H2503*0.54*100/(100-'Заказ, cкидки и курсы валют'!$C$40),IF(H2503&lt;'Заказ, cкидки и курсы валют'!$B$41,H2503*0.54*100/(100-'Заказ, cкидки и курсы валют'!$C$41),IF(H2503&lt;'Заказ, cкидки и курсы валют'!$B$42,H2503*0.54*100/(100-'Заказ, cкидки и курсы валют'!$C$42),IF(H2503&lt;'Заказ, cкидки и курсы валют'!$B$43,H2503*0.54*100/(100-'Заказ, cкидки и курсы валют'!$C$43),H2503))))),2)</f>
        <v>464.4</v>
      </c>
    </row>
    <row r="2504" spans="1:10" ht="14.15" customHeight="1" thickBot="1">
      <c r="A2504" s="493" t="s">
        <v>10177</v>
      </c>
      <c r="B2504" s="494" t="s">
        <v>1350</v>
      </c>
      <c r="C2504" s="2250">
        <v>3.74</v>
      </c>
      <c r="D2504" s="1587">
        <v>40</v>
      </c>
      <c r="E2504" s="1572">
        <f t="shared" si="278"/>
        <v>461.38</v>
      </c>
      <c r="F2504" s="471">
        <f t="shared" si="280"/>
        <v>461.38</v>
      </c>
      <c r="G2504" s="691">
        <f t="shared" si="279"/>
        <v>9675</v>
      </c>
      <c r="H2504" s="659">
        <f>ROUND(IF('Заказ, cкидки и курсы валют'!$J$23*E2504/1000*D2504&lt;387,387,'Заказ, cкидки и курсы валют'!$J$23*E2504/1000*D2504)*(1-'Заказ, cкидки и курсы валют'!$I$12),2)</f>
        <v>387</v>
      </c>
      <c r="I2504" s="168"/>
      <c r="J2504" s="1338">
        <f>ROUND(IF(H2504&lt;'Заказ, cкидки и курсы валют'!$B$39,H2504*0.54*100/(100-'Заказ, cкидки и курсы валют'!$C$39),IF(H2504&lt;'Заказ, cкидки и курсы валют'!$B$40,H2504*0.54*100/(100-'Заказ, cкидки и курсы валют'!$C$40),IF(H2504&lt;'Заказ, cкидки и курсы валют'!$B$41,H2504*0.54*100/(100-'Заказ, cкидки и курсы валют'!$C$41),IF(H2504&lt;'Заказ, cкидки и курсы валют'!$B$42,H2504*0.54*100/(100-'Заказ, cкидки и курсы валют'!$C$42),IF(H2504&lt;'Заказ, cкидки и курсы валют'!$B$43,H2504*0.54*100/(100-'Заказ, cкидки и курсы валют'!$C$43),H2504))))),2)</f>
        <v>464.4</v>
      </c>
    </row>
    <row r="2505" spans="1:10" ht="14.15" customHeight="1" thickBot="1">
      <c r="A2505" s="493" t="s">
        <v>10178</v>
      </c>
      <c r="B2505" s="494" t="s">
        <v>2439</v>
      </c>
      <c r="C2505" s="2250">
        <v>4.17</v>
      </c>
      <c r="D2505" s="1587">
        <v>30</v>
      </c>
      <c r="E2505" s="1572">
        <f t="shared" si="278"/>
        <v>576.28</v>
      </c>
      <c r="F2505" s="471">
        <f t="shared" si="280"/>
        <v>576.28</v>
      </c>
      <c r="G2505" s="691">
        <f t="shared" si="279"/>
        <v>12900</v>
      </c>
      <c r="H2505" s="659">
        <f>ROUND(IF('Заказ, cкидки и курсы валют'!$J$23*E2505/1000*D2505&lt;387,387,'Заказ, cкидки и курсы валют'!$J$23*E2505/1000*D2505)*(1-'Заказ, cкидки и курсы валют'!$I$12),2)</f>
        <v>387</v>
      </c>
      <c r="I2505" s="168"/>
      <c r="J2505" s="1338">
        <f>ROUND(IF(H2505&lt;'Заказ, cкидки и курсы валют'!$B$39,H2505*0.54*100/(100-'Заказ, cкидки и курсы валют'!$C$39),IF(H2505&lt;'Заказ, cкидки и курсы валют'!$B$40,H2505*0.54*100/(100-'Заказ, cкидки и курсы валют'!$C$40),IF(H2505&lt;'Заказ, cкидки и курсы валют'!$B$41,H2505*0.54*100/(100-'Заказ, cкидки и курсы валют'!$C$41),IF(H2505&lt;'Заказ, cкидки и курсы валют'!$B$42,H2505*0.54*100/(100-'Заказ, cкидки и курсы валют'!$C$42),IF(H2505&lt;'Заказ, cкидки и курсы валют'!$B$43,H2505*0.54*100/(100-'Заказ, cкидки и курсы валют'!$C$43),H2505))))),2)</f>
        <v>464.4</v>
      </c>
    </row>
    <row r="2506" spans="1:10" ht="14.15" customHeight="1" thickBot="1">
      <c r="A2506" s="493" t="s">
        <v>10179</v>
      </c>
      <c r="B2506" s="494" t="s">
        <v>2440</v>
      </c>
      <c r="C2506" s="2250">
        <v>4.49</v>
      </c>
      <c r="D2506" s="1587">
        <v>20</v>
      </c>
      <c r="E2506" s="1572">
        <f t="shared" si="278"/>
        <v>689.02</v>
      </c>
      <c r="F2506" s="471">
        <f t="shared" si="280"/>
        <v>689.02</v>
      </c>
      <c r="G2506" s="691">
        <f t="shared" si="279"/>
        <v>19350</v>
      </c>
      <c r="H2506" s="659">
        <f>ROUND(IF('Заказ, cкидки и курсы валют'!$J$23*E2506/1000*D2506&lt;387,387,'Заказ, cкидки и курсы валют'!$J$23*E2506/1000*D2506)*(1-'Заказ, cкидки и курсы валют'!$I$12),2)</f>
        <v>387</v>
      </c>
      <c r="I2506" s="168"/>
      <c r="J2506" s="1338">
        <f>ROUND(IF(H2506&lt;'Заказ, cкидки и курсы валют'!$B$39,H2506*0.54*100/(100-'Заказ, cкидки и курсы валют'!$C$39),IF(H2506&lt;'Заказ, cкидки и курсы валют'!$B$40,H2506*0.54*100/(100-'Заказ, cкидки и курсы валют'!$C$40),IF(H2506&lt;'Заказ, cкидки и курсы валют'!$B$41,H2506*0.54*100/(100-'Заказ, cкидки и курсы валют'!$C$41),IF(H2506&lt;'Заказ, cкидки и курсы валют'!$B$42,H2506*0.54*100/(100-'Заказ, cкидки и курсы валют'!$C$42),IF(H2506&lt;'Заказ, cкидки и курсы валют'!$B$43,H2506*0.54*100/(100-'Заказ, cкидки и курсы валют'!$C$43),H2506))))),2)</f>
        <v>464.4</v>
      </c>
    </row>
    <row r="2507" spans="1:10" ht="14.15" customHeight="1" thickBot="1">
      <c r="A2507" s="493" t="s">
        <v>10180</v>
      </c>
      <c r="B2507" s="494" t="s">
        <v>1353</v>
      </c>
      <c r="C2507" s="2250">
        <v>5.09</v>
      </c>
      <c r="D2507" s="1587">
        <v>18</v>
      </c>
      <c r="E2507" s="1572">
        <f t="shared" si="278"/>
        <v>782.42666666666673</v>
      </c>
      <c r="F2507" s="471">
        <f t="shared" si="280"/>
        <v>782.43</v>
      </c>
      <c r="G2507" s="691">
        <f t="shared" si="279"/>
        <v>21500</v>
      </c>
      <c r="H2507" s="659">
        <f>ROUND(IF('Заказ, cкидки и курсы валют'!$J$23*E2507/1000*D2507&lt;387,387,'Заказ, cкидки и курсы валют'!$J$23*E2507/1000*D2507)*(1-'Заказ, cкидки и курсы валют'!$I$12),2)</f>
        <v>387</v>
      </c>
      <c r="I2507" s="168"/>
      <c r="J2507" s="1338">
        <f>ROUND(IF(H2507&lt;'Заказ, cкидки и курсы валют'!$B$39,H2507*0.54*100/(100-'Заказ, cкидки и курсы валют'!$C$39),IF(H2507&lt;'Заказ, cкидки и курсы валют'!$B$40,H2507*0.54*100/(100-'Заказ, cкидки и курсы валют'!$C$40),IF(H2507&lt;'Заказ, cкидки и курсы валют'!$B$41,H2507*0.54*100/(100-'Заказ, cкидки и курсы валют'!$C$41),IF(H2507&lt;'Заказ, cкидки и курсы валют'!$B$42,H2507*0.54*100/(100-'Заказ, cкидки и курсы валют'!$C$42),IF(H2507&lt;'Заказ, cкидки и курсы валют'!$B$43,H2507*0.54*100/(100-'Заказ, cкидки и курсы валют'!$C$43),H2507))))),2)</f>
        <v>464.4</v>
      </c>
    </row>
    <row r="2508" spans="1:10" ht="14.15" customHeight="1" thickBot="1">
      <c r="A2508" s="493" t="s">
        <v>10181</v>
      </c>
      <c r="B2508" s="1394" t="s">
        <v>1352</v>
      </c>
      <c r="C2508" s="2250">
        <v>5.9</v>
      </c>
      <c r="D2508" s="1593">
        <v>15</v>
      </c>
      <c r="E2508" s="1572">
        <f t="shared" si="278"/>
        <v>907.74</v>
      </c>
      <c r="F2508" s="471">
        <f t="shared" si="280"/>
        <v>907.74</v>
      </c>
      <c r="G2508" s="691">
        <f t="shared" si="279"/>
        <v>25800</v>
      </c>
      <c r="H2508" s="659">
        <f>ROUND(IF('Заказ, cкидки и курсы валют'!$J$23*E2508/1000*D2508&lt;387,387,'Заказ, cкидки и курсы валют'!$J$23*E2508/1000*D2508)*(1-'Заказ, cкидки и курсы валют'!$I$12),2)</f>
        <v>387</v>
      </c>
      <c r="I2508" s="168"/>
      <c r="J2508" s="1338">
        <f>ROUND(IF(H2508&lt;'Заказ, cкидки и курсы валют'!$B$39,H2508*0.54*100/(100-'Заказ, cкидки и курсы валют'!$C$39),IF(H2508&lt;'Заказ, cкидки и курсы валют'!$B$40,H2508*0.54*100/(100-'Заказ, cкидки и курсы валют'!$C$40),IF(H2508&lt;'Заказ, cкидки и курсы валют'!$B$41,H2508*0.54*100/(100-'Заказ, cкидки и курсы валют'!$C$41),IF(H2508&lt;'Заказ, cкидки и курсы валют'!$B$42,H2508*0.54*100/(100-'Заказ, cкидки и курсы валют'!$C$42),IF(H2508&lt;'Заказ, cкидки и курсы валют'!$B$43,H2508*0.54*100/(100-'Заказ, cкидки и курсы валют'!$C$43),H2508))))),2)</f>
        <v>464.4</v>
      </c>
    </row>
    <row r="2509" spans="1:10" ht="14.15" customHeight="1" thickBot="1">
      <c r="A2509" s="493" t="s">
        <v>11432</v>
      </c>
      <c r="B2509" s="1394" t="s">
        <v>1354</v>
      </c>
      <c r="C2509" s="2250">
        <v>8</v>
      </c>
      <c r="D2509" s="1593">
        <v>15</v>
      </c>
      <c r="E2509" s="1572">
        <f t="shared" si="278"/>
        <v>974.04000000000008</v>
      </c>
      <c r="F2509" s="471">
        <f t="shared" si="280"/>
        <v>974.04</v>
      </c>
      <c r="G2509" s="691">
        <f t="shared" si="279"/>
        <v>25800</v>
      </c>
      <c r="H2509" s="659">
        <f>ROUND(IF('Заказ, cкидки и курсы валют'!$J$23*E2509/1000*D2509&lt;387,387,'Заказ, cкидки и курсы валют'!$J$23*E2509/1000*D2509)*(1-'Заказ, cкидки и курсы валют'!$I$12),2)</f>
        <v>387</v>
      </c>
      <c r="I2509" s="168"/>
      <c r="J2509" s="1338">
        <f>ROUND(IF(H2509&lt;'Заказ, cкидки и курсы валют'!$B$39,H2509*0.54*100/(100-'Заказ, cкидки и курсы валют'!$C$39),IF(H2509&lt;'Заказ, cкидки и курсы валют'!$B$40,H2509*0.54*100/(100-'Заказ, cкидки и курсы валют'!$C$40),IF(H2509&lt;'Заказ, cкидки и курсы валют'!$B$41,H2509*0.54*100/(100-'Заказ, cкидки и курсы валют'!$C$41),IF(H2509&lt;'Заказ, cкидки и курсы валют'!$B$42,H2509*0.54*100/(100-'Заказ, cкидки и курсы валют'!$C$42),IF(H2509&lt;'Заказ, cкидки и курсы валют'!$B$43,H2509*0.54*100/(100-'Заказ, cкидки и курсы валют'!$C$43),H2509))))),2)</f>
        <v>464.4</v>
      </c>
    </row>
    <row r="2510" spans="1:10" ht="14.15" customHeight="1" thickBot="1">
      <c r="A2510" s="493" t="s">
        <v>10182</v>
      </c>
      <c r="B2510" s="494" t="s">
        <v>3760</v>
      </c>
      <c r="C2510" s="2250">
        <v>2.36</v>
      </c>
      <c r="D2510" s="1587">
        <v>80</v>
      </c>
      <c r="E2510" s="1572">
        <f t="shared" si="278"/>
        <v>288.63</v>
      </c>
      <c r="F2510" s="471">
        <f t="shared" si="280"/>
        <v>288.63</v>
      </c>
      <c r="G2510" s="691">
        <f t="shared" si="279"/>
        <v>4837.5</v>
      </c>
      <c r="H2510" s="659">
        <f>ROUND(IF('Заказ, cкидки и курсы валют'!$J$23*E2510/1000*D2510&lt;387,387,'Заказ, cкидки и курсы валют'!$J$23*E2510/1000*D2510)*(1-'Заказ, cкидки и курсы валют'!$I$12),2)</f>
        <v>387</v>
      </c>
      <c r="I2510" s="168"/>
      <c r="J2510" s="1338">
        <f>ROUND(IF(H2510&lt;'Заказ, cкидки и курсы валют'!$B$39,H2510*0.54*100/(100-'Заказ, cкидки и курсы валют'!$C$39),IF(H2510&lt;'Заказ, cкидки и курсы валют'!$B$40,H2510*0.54*100/(100-'Заказ, cкидки и курсы валют'!$C$40),IF(H2510&lt;'Заказ, cкидки и курсы валют'!$B$41,H2510*0.54*100/(100-'Заказ, cкидки и курсы валют'!$C$41),IF(H2510&lt;'Заказ, cкидки и курсы валют'!$B$42,H2510*0.54*100/(100-'Заказ, cкидки и курсы валют'!$C$42),IF(H2510&lt;'Заказ, cкидки и курсы валют'!$B$43,H2510*0.54*100/(100-'Заказ, cкидки и курсы валют'!$C$43),H2510))))),2)</f>
        <v>464.4</v>
      </c>
    </row>
    <row r="2511" spans="1:10" ht="14.15" customHeight="1" thickBot="1">
      <c r="A2511" s="493" t="s">
        <v>10183</v>
      </c>
      <c r="B2511" s="494" t="s">
        <v>656</v>
      </c>
      <c r="C2511" s="2250">
        <v>3</v>
      </c>
      <c r="D2511" s="1587">
        <v>60</v>
      </c>
      <c r="E2511" s="1572">
        <f t="shared" si="278"/>
        <v>341.94</v>
      </c>
      <c r="F2511" s="471">
        <f t="shared" si="280"/>
        <v>341.94</v>
      </c>
      <c r="G2511" s="691">
        <f t="shared" si="279"/>
        <v>6450</v>
      </c>
      <c r="H2511" s="659">
        <f>ROUND(IF('Заказ, cкидки и курсы валют'!$J$23*E2511/1000*D2511&lt;387,387,'Заказ, cкидки и курсы валют'!$J$23*E2511/1000*D2511)*(1-'Заказ, cкидки и курсы валют'!$I$12),2)</f>
        <v>387</v>
      </c>
      <c r="I2511" s="168"/>
      <c r="J2511" s="1338">
        <f>ROUND(IF(H2511&lt;'Заказ, cкидки и курсы валют'!$B$39,H2511*0.54*100/(100-'Заказ, cкидки и курсы валют'!$C$39),IF(H2511&lt;'Заказ, cкидки и курсы валют'!$B$40,H2511*0.54*100/(100-'Заказ, cкидки и курсы валют'!$C$40),IF(H2511&lt;'Заказ, cкидки и курсы валют'!$B$41,H2511*0.54*100/(100-'Заказ, cкидки и курсы валют'!$C$41),IF(H2511&lt;'Заказ, cкидки и курсы валют'!$B$42,H2511*0.54*100/(100-'Заказ, cкидки и курсы валют'!$C$42),IF(H2511&lt;'Заказ, cкидки и курсы валют'!$B$43,H2511*0.54*100/(100-'Заказ, cкидки и курсы валют'!$C$43),H2511))))),2)</f>
        <v>464.4</v>
      </c>
    </row>
    <row r="2512" spans="1:10" ht="14.15" customHeight="1" thickBot="1">
      <c r="A2512" s="493" t="s">
        <v>10184</v>
      </c>
      <c r="B2512" s="494" t="s">
        <v>1355</v>
      </c>
      <c r="C2512" s="2250">
        <v>2.88</v>
      </c>
      <c r="D2512" s="1587">
        <v>50</v>
      </c>
      <c r="E2512" s="1572">
        <f t="shared" si="278"/>
        <v>370.62</v>
      </c>
      <c r="F2512" s="471">
        <f t="shared" si="280"/>
        <v>370.62</v>
      </c>
      <c r="G2512" s="691">
        <f t="shared" si="279"/>
        <v>7740</v>
      </c>
      <c r="H2512" s="659">
        <f>ROUND(IF('Заказ, cкидки и курсы валют'!$J$23*E2512/1000*D2512&lt;387,387,'Заказ, cкидки и курсы валют'!$J$23*E2512/1000*D2512)*(1-'Заказ, cкидки и курсы валют'!$I$12),2)</f>
        <v>387</v>
      </c>
      <c r="I2512" s="168"/>
      <c r="J2512" s="1338">
        <f>ROUND(IF(H2512&lt;'Заказ, cкидки и курсы валют'!$B$39,H2512*0.54*100/(100-'Заказ, cкидки и курсы валют'!$C$39),IF(H2512&lt;'Заказ, cкидки и курсы валют'!$B$40,H2512*0.54*100/(100-'Заказ, cкидки и курсы валют'!$C$40),IF(H2512&lt;'Заказ, cкидки и курсы валют'!$B$41,H2512*0.54*100/(100-'Заказ, cкидки и курсы валют'!$C$41),IF(H2512&lt;'Заказ, cкидки и курсы валют'!$B$42,H2512*0.54*100/(100-'Заказ, cкидки и курсы валют'!$C$42),IF(H2512&lt;'Заказ, cкидки и курсы валют'!$B$43,H2512*0.54*100/(100-'Заказ, cкидки и курсы валют'!$C$43),H2512))))),2)</f>
        <v>464.4</v>
      </c>
    </row>
    <row r="2513" spans="1:10" ht="14.15" customHeight="1" thickBot="1">
      <c r="A2513" s="493" t="s">
        <v>10185</v>
      </c>
      <c r="B2513" s="494" t="s">
        <v>3148</v>
      </c>
      <c r="C2513" s="2299">
        <v>3.15</v>
      </c>
      <c r="D2513" s="1587">
        <v>40</v>
      </c>
      <c r="E2513" s="1572">
        <f t="shared" si="278"/>
        <v>464.74</v>
      </c>
      <c r="F2513" s="471">
        <f t="shared" si="280"/>
        <v>464.74</v>
      </c>
      <c r="G2513" s="691">
        <f t="shared" si="279"/>
        <v>9675</v>
      </c>
      <c r="H2513" s="659">
        <f>ROUND(IF('Заказ, cкидки и курсы валют'!$J$23*E2513/1000*D2513&lt;387,387,'Заказ, cкидки и курсы валют'!$J$23*E2513/1000*D2513)*(1-'Заказ, cкидки и курсы валют'!$I$12),2)</f>
        <v>387</v>
      </c>
      <c r="I2513" s="168"/>
      <c r="J2513" s="1338">
        <f>ROUND(IF(H2513&lt;'Заказ, cкидки и курсы валют'!$B$39,H2513*0.54*100/(100-'Заказ, cкидки и курсы валют'!$C$39),IF(H2513&lt;'Заказ, cкидки и курсы валют'!$B$40,H2513*0.54*100/(100-'Заказ, cкидки и курсы валют'!$C$40),IF(H2513&lt;'Заказ, cкидки и курсы валют'!$B$41,H2513*0.54*100/(100-'Заказ, cкидки и курсы валют'!$C$41),IF(H2513&lt;'Заказ, cкидки и курсы валют'!$B$42,H2513*0.54*100/(100-'Заказ, cкидки и курсы валют'!$C$42),IF(H2513&lt;'Заказ, cкидки и курсы валют'!$B$43,H2513*0.54*100/(100-'Заказ, cкидки и курсы валют'!$C$43),H2513))))),2)</f>
        <v>464.4</v>
      </c>
    </row>
    <row r="2514" spans="1:10" ht="14.15" customHeight="1" thickBot="1">
      <c r="A2514" s="493" t="s">
        <v>10186</v>
      </c>
      <c r="B2514" s="494" t="s">
        <v>1356</v>
      </c>
      <c r="C2514" s="2299">
        <v>3.72</v>
      </c>
      <c r="D2514" s="1587">
        <v>40</v>
      </c>
      <c r="E2514" s="1572">
        <f t="shared" si="278"/>
        <v>445.98</v>
      </c>
      <c r="F2514" s="471">
        <f t="shared" si="280"/>
        <v>445.98</v>
      </c>
      <c r="G2514" s="691">
        <f t="shared" si="279"/>
        <v>9675</v>
      </c>
      <c r="H2514" s="659">
        <f>ROUND(IF('Заказ, cкидки и курсы валют'!$J$23*E2514/1000*D2514&lt;387,387,'Заказ, cкидки и курсы валют'!$J$23*E2514/1000*D2514)*(1-'Заказ, cкидки и курсы валют'!$I$12),2)</f>
        <v>387</v>
      </c>
      <c r="I2514" s="168"/>
      <c r="J2514" s="1338">
        <f>ROUND(IF(H2514&lt;'Заказ, cкидки и курсы валют'!$B$39,H2514*0.54*100/(100-'Заказ, cкидки и курсы валют'!$C$39),IF(H2514&lt;'Заказ, cкидки и курсы валют'!$B$40,H2514*0.54*100/(100-'Заказ, cкидки и курсы валют'!$C$40),IF(H2514&lt;'Заказ, cкидки и курсы валют'!$B$41,H2514*0.54*100/(100-'Заказ, cкидки и курсы валют'!$C$41),IF(H2514&lt;'Заказ, cкидки и курсы валют'!$B$42,H2514*0.54*100/(100-'Заказ, cкидки и курсы валют'!$C$42),IF(H2514&lt;'Заказ, cкидки и курсы валют'!$B$43,H2514*0.54*100/(100-'Заказ, cкидки и курсы валют'!$C$43),H2514))))),2)</f>
        <v>464.4</v>
      </c>
    </row>
    <row r="2515" spans="1:10" ht="14.15" customHeight="1" thickBot="1">
      <c r="A2515" s="493" t="s">
        <v>10187</v>
      </c>
      <c r="B2515" s="494" t="s">
        <v>591</v>
      </c>
      <c r="C2515" s="2299">
        <v>4.4000000000000004</v>
      </c>
      <c r="D2515" s="1587">
        <v>40</v>
      </c>
      <c r="E2515" s="1572">
        <f t="shared" si="278"/>
        <v>502.18</v>
      </c>
      <c r="F2515" s="471">
        <f t="shared" si="280"/>
        <v>502.18</v>
      </c>
      <c r="G2515" s="691">
        <f t="shared" si="279"/>
        <v>9675</v>
      </c>
      <c r="H2515" s="659">
        <f>ROUND(IF('Заказ, cкидки и курсы валют'!$J$23*E2515/1000*D2515&lt;387,387,'Заказ, cкидки и курсы валют'!$J$23*E2515/1000*D2515)*(1-'Заказ, cкидки и курсы валют'!$I$12),2)</f>
        <v>387</v>
      </c>
      <c r="I2515" s="168"/>
      <c r="J2515" s="1338">
        <f>ROUND(IF(H2515&lt;'Заказ, cкидки и курсы валют'!$B$39,H2515*0.54*100/(100-'Заказ, cкидки и курсы валют'!$C$39),IF(H2515&lt;'Заказ, cкидки и курсы валют'!$B$40,H2515*0.54*100/(100-'Заказ, cкидки и курсы валют'!$C$40),IF(H2515&lt;'Заказ, cкидки и курсы валют'!$B$41,H2515*0.54*100/(100-'Заказ, cкидки и курсы валют'!$C$41),IF(H2515&lt;'Заказ, cкидки и курсы валют'!$B$42,H2515*0.54*100/(100-'Заказ, cкидки и курсы валют'!$C$42),IF(H2515&lt;'Заказ, cкидки и курсы валют'!$B$43,H2515*0.54*100/(100-'Заказ, cкидки и курсы валют'!$C$43),H2515))))),2)</f>
        <v>464.4</v>
      </c>
    </row>
    <row r="2516" spans="1:10" ht="14.15" customHeight="1" thickBot="1">
      <c r="A2516" s="493" t="s">
        <v>10188</v>
      </c>
      <c r="B2516" s="494" t="s">
        <v>592</v>
      </c>
      <c r="C2516" s="2299">
        <v>5.35</v>
      </c>
      <c r="D2516" s="1587">
        <v>35</v>
      </c>
      <c r="E2516" s="1572">
        <f t="shared" si="278"/>
        <v>579.40571428571434</v>
      </c>
      <c r="F2516" s="471">
        <f t="shared" si="280"/>
        <v>579.41</v>
      </c>
      <c r="G2516" s="691">
        <f t="shared" si="279"/>
        <v>11057.142857142857</v>
      </c>
      <c r="H2516" s="659">
        <f>ROUND(IF('Заказ, cкидки и курсы валют'!$J$23*E2516/1000*D2516&lt;387,387,'Заказ, cкидки и курсы валют'!$J$23*E2516/1000*D2516)*(1-'Заказ, cкидки и курсы валют'!$I$12),2)</f>
        <v>387</v>
      </c>
      <c r="I2516" s="168"/>
      <c r="J2516" s="1338">
        <f>ROUND(IF(H2516&lt;'Заказ, cкидки и курсы валют'!$B$39,H2516*0.54*100/(100-'Заказ, cкидки и курсы валют'!$C$39),IF(H2516&lt;'Заказ, cкидки и курсы валют'!$B$40,H2516*0.54*100/(100-'Заказ, cкидки и курсы валют'!$C$40),IF(H2516&lt;'Заказ, cкидки и курсы валют'!$B$41,H2516*0.54*100/(100-'Заказ, cкидки и курсы валют'!$C$41),IF(H2516&lt;'Заказ, cкидки и курсы валют'!$B$42,H2516*0.54*100/(100-'Заказ, cкидки и курсы валют'!$C$42),IF(H2516&lt;'Заказ, cкидки и курсы валют'!$B$43,H2516*0.54*100/(100-'Заказ, cкидки и курсы валют'!$C$43),H2516))))),2)</f>
        <v>464.4</v>
      </c>
    </row>
    <row r="2517" spans="1:10" ht="14.15" customHeight="1" thickBot="1">
      <c r="A2517" s="493" t="s">
        <v>10189</v>
      </c>
      <c r="B2517" s="494" t="s">
        <v>3149</v>
      </c>
      <c r="C2517" s="2250">
        <v>6</v>
      </c>
      <c r="D2517" s="1587">
        <v>20</v>
      </c>
      <c r="E2517" s="1572">
        <f t="shared" si="278"/>
        <v>770.86</v>
      </c>
      <c r="F2517" s="471">
        <f t="shared" si="280"/>
        <v>770.86</v>
      </c>
      <c r="G2517" s="691">
        <f t="shared" si="279"/>
        <v>19350</v>
      </c>
      <c r="H2517" s="659">
        <f>ROUND(IF('Заказ, cкидки и курсы валют'!$J$23*E2517/1000*D2517&lt;387,387,'Заказ, cкидки и курсы валют'!$J$23*E2517/1000*D2517)*(1-'Заказ, cкидки и курсы валют'!$I$12),2)</f>
        <v>387</v>
      </c>
      <c r="I2517" s="168"/>
      <c r="J2517" s="1338">
        <f>ROUND(IF(H2517&lt;'Заказ, cкидки и курсы валют'!$B$39,H2517*0.54*100/(100-'Заказ, cкидки и курсы валют'!$C$39),IF(H2517&lt;'Заказ, cкидки и курсы валют'!$B$40,H2517*0.54*100/(100-'Заказ, cкидки и курсы валют'!$C$40),IF(H2517&lt;'Заказ, cкидки и курсы валют'!$B$41,H2517*0.54*100/(100-'Заказ, cкидки и курсы валют'!$C$41),IF(H2517&lt;'Заказ, cкидки и курсы валют'!$B$42,H2517*0.54*100/(100-'Заказ, cкидки и курсы валют'!$C$42),IF(H2517&lt;'Заказ, cкидки и курсы валют'!$B$43,H2517*0.54*100/(100-'Заказ, cкидки и курсы валют'!$C$43),H2517))))),2)</f>
        <v>464.4</v>
      </c>
    </row>
    <row r="2518" spans="1:10" ht="14.15" customHeight="1" thickBot="1">
      <c r="A2518" s="493" t="s">
        <v>10190</v>
      </c>
      <c r="B2518" s="494" t="s">
        <v>3150</v>
      </c>
      <c r="C2518" s="2299">
        <v>5.95</v>
      </c>
      <c r="D2518" s="1587">
        <v>20</v>
      </c>
      <c r="E2518" s="1572">
        <f t="shared" si="278"/>
        <v>809.62</v>
      </c>
      <c r="F2518" s="471">
        <f t="shared" si="280"/>
        <v>809.62</v>
      </c>
      <c r="G2518" s="691">
        <f t="shared" si="279"/>
        <v>19350</v>
      </c>
      <c r="H2518" s="659">
        <f>ROUND(IF('Заказ, cкидки и курсы валют'!$J$23*E2518/1000*D2518&lt;387,387,'Заказ, cкидки и курсы валют'!$J$23*E2518/1000*D2518)*(1-'Заказ, cкидки и курсы валют'!$I$12),2)</f>
        <v>387</v>
      </c>
      <c r="I2518" s="168"/>
      <c r="J2518" s="1338">
        <f>ROUND(IF(H2518&lt;'Заказ, cкидки и курсы валют'!$B$39,H2518*0.54*100/(100-'Заказ, cкидки и курсы валют'!$C$39),IF(H2518&lt;'Заказ, cкидки и курсы валют'!$B$40,H2518*0.54*100/(100-'Заказ, cкидки и курсы валют'!$C$40),IF(H2518&lt;'Заказ, cкидки и курсы валют'!$B$41,H2518*0.54*100/(100-'Заказ, cкидки и курсы валют'!$C$41),IF(H2518&lt;'Заказ, cкидки и курсы валют'!$B$42,H2518*0.54*100/(100-'Заказ, cкидки и курсы валют'!$C$42),IF(H2518&lt;'Заказ, cкидки и курсы валют'!$B$43,H2518*0.54*100/(100-'Заказ, cкидки и курсы валют'!$C$43),H2518))))),2)</f>
        <v>464.4</v>
      </c>
    </row>
    <row r="2519" spans="1:10" ht="14.15" customHeight="1" thickBot="1">
      <c r="A2519" s="493" t="s">
        <v>10191</v>
      </c>
      <c r="B2519" s="494" t="s">
        <v>3151</v>
      </c>
      <c r="C2519" s="2250">
        <v>7.1</v>
      </c>
      <c r="D2519" s="1587">
        <v>18</v>
      </c>
      <c r="E2519" s="1572">
        <f t="shared" si="278"/>
        <v>907.22666666666669</v>
      </c>
      <c r="F2519" s="471">
        <f t="shared" si="280"/>
        <v>907.23</v>
      </c>
      <c r="G2519" s="691">
        <f t="shared" si="279"/>
        <v>21500</v>
      </c>
      <c r="H2519" s="659">
        <f>ROUND(IF('Заказ, cкидки и курсы валют'!$J$23*E2519/1000*D2519&lt;387,387,'Заказ, cкидки и курсы валют'!$J$23*E2519/1000*D2519)*(1-'Заказ, cкидки и курсы валют'!$I$12),2)</f>
        <v>387</v>
      </c>
      <c r="I2519" s="168"/>
      <c r="J2519" s="1338">
        <f>ROUND(IF(H2519&lt;'Заказ, cкидки и курсы валют'!$B$39,H2519*0.54*100/(100-'Заказ, cкидки и курсы валют'!$C$39),IF(H2519&lt;'Заказ, cкидки и курсы валют'!$B$40,H2519*0.54*100/(100-'Заказ, cкидки и курсы валют'!$C$40),IF(H2519&lt;'Заказ, cкидки и курсы валют'!$B$41,H2519*0.54*100/(100-'Заказ, cкидки и курсы валют'!$C$41),IF(H2519&lt;'Заказ, cкидки и курсы валют'!$B$42,H2519*0.54*100/(100-'Заказ, cкидки и курсы валют'!$C$42),IF(H2519&lt;'Заказ, cкидки и курсы валют'!$B$43,H2519*0.54*100/(100-'Заказ, cкидки и курсы валют'!$C$43),H2519))))),2)</f>
        <v>464.4</v>
      </c>
    </row>
    <row r="2520" spans="1:10" ht="14.15" customHeight="1" thickBot="1">
      <c r="A2520" s="493" t="s">
        <v>10192</v>
      </c>
      <c r="B2520" s="494" t="s">
        <v>3152</v>
      </c>
      <c r="C2520" s="2250">
        <v>7.75</v>
      </c>
      <c r="D2520" s="1587">
        <v>12</v>
      </c>
      <c r="E2520" s="1572">
        <f t="shared" si="278"/>
        <v>1193.58</v>
      </c>
      <c r="F2520" s="471">
        <f t="shared" si="280"/>
        <v>1193.58</v>
      </c>
      <c r="G2520" s="691">
        <f t="shared" si="279"/>
        <v>32250</v>
      </c>
      <c r="H2520" s="659">
        <f>ROUND(IF('Заказ, cкидки и курсы валют'!$J$23*E2520/1000*D2520&lt;387,387,'Заказ, cкидки и курсы валют'!$J$23*E2520/1000*D2520)*(1-'Заказ, cкидки и курсы валют'!$I$12),2)</f>
        <v>387</v>
      </c>
      <c r="I2520" s="168"/>
      <c r="J2520" s="1338">
        <f>ROUND(IF(H2520&lt;'Заказ, cкидки и курсы валют'!$B$39,H2520*0.54*100/(100-'Заказ, cкидки и курсы валют'!$C$39),IF(H2520&lt;'Заказ, cкидки и курсы валют'!$B$40,H2520*0.54*100/(100-'Заказ, cкидки и курсы валют'!$C$40),IF(H2520&lt;'Заказ, cкидки и курсы валют'!$B$41,H2520*0.54*100/(100-'Заказ, cкидки и курсы валют'!$C$41),IF(H2520&lt;'Заказ, cкидки и курсы валют'!$B$42,H2520*0.54*100/(100-'Заказ, cкидки и курсы валют'!$C$42),IF(H2520&lt;'Заказ, cкидки и курсы валют'!$B$43,H2520*0.54*100/(100-'Заказ, cкидки и курсы валют'!$C$43),H2520))))),2)</f>
        <v>464.4</v>
      </c>
    </row>
    <row r="2521" spans="1:10" ht="14.15" customHeight="1" thickBot="1">
      <c r="A2521" s="493" t="s">
        <v>10193</v>
      </c>
      <c r="B2521" s="742" t="s">
        <v>8799</v>
      </c>
      <c r="C2521" s="2250">
        <v>8.6999999999999993</v>
      </c>
      <c r="D2521" s="1587">
        <v>10</v>
      </c>
      <c r="E2521" s="1572">
        <f t="shared" si="278"/>
        <v>1361.98</v>
      </c>
      <c r="F2521" s="471">
        <f t="shared" si="280"/>
        <v>1361.98</v>
      </c>
      <c r="G2521" s="691">
        <f t="shared" si="279"/>
        <v>38700</v>
      </c>
      <c r="H2521" s="659">
        <f>ROUND(IF('Заказ, cкидки и курсы валют'!$J$23*E2521/1000*D2521&lt;387,387,'Заказ, cкидки и курсы валют'!$J$23*E2521/1000*D2521)*(1-'Заказ, cкидки и курсы валют'!$I$12),2)</f>
        <v>387</v>
      </c>
      <c r="I2521" s="168"/>
      <c r="J2521" s="1338">
        <f>ROUND(IF(H2521&lt;'Заказ, cкидки и курсы валют'!$B$39,H2521*0.54*100/(100-'Заказ, cкидки и курсы валют'!$C$39),IF(H2521&lt;'Заказ, cкидки и курсы валют'!$B$40,H2521*0.54*100/(100-'Заказ, cкидки и курсы валют'!$C$40),IF(H2521&lt;'Заказ, cкидки и курсы валют'!$B$41,H2521*0.54*100/(100-'Заказ, cкидки и курсы валют'!$C$41),IF(H2521&lt;'Заказ, cкидки и курсы валют'!$B$42,H2521*0.54*100/(100-'Заказ, cкидки и курсы валют'!$C$42),IF(H2521&lt;'Заказ, cкидки и курсы валют'!$B$43,H2521*0.54*100/(100-'Заказ, cкидки и курсы валют'!$C$43),H2521))))),2)</f>
        <v>464.4</v>
      </c>
    </row>
    <row r="2522" spans="1:10" ht="14.15" customHeight="1" thickBot="1">
      <c r="A2522" s="493" t="s">
        <v>11433</v>
      </c>
      <c r="B2522" s="742" t="s">
        <v>10956</v>
      </c>
      <c r="C2522" s="2250">
        <v>3.52</v>
      </c>
      <c r="D2522" s="1587">
        <v>50</v>
      </c>
      <c r="E2522" s="1572">
        <f t="shared" si="278"/>
        <v>418</v>
      </c>
      <c r="F2522" s="471">
        <f t="shared" ref="F2522" si="281">ROUND(E2522*(1-$F$11),2)</f>
        <v>418</v>
      </c>
      <c r="G2522" s="691">
        <f t="shared" si="279"/>
        <v>7740</v>
      </c>
      <c r="H2522" s="659">
        <f>ROUND(IF('Заказ, cкидки и курсы валют'!$J$23*E2522/1000*D2522&lt;387,387,'Заказ, cкидки и курсы валют'!$J$23*E2522/1000*D2522)*(1-'Заказ, cкидки и курсы валют'!$I$12),2)</f>
        <v>387</v>
      </c>
      <c r="I2522" s="168"/>
      <c r="J2522" s="1338">
        <f>ROUND(IF(H2522&lt;'Заказ, cкидки и курсы валют'!$B$39,H2522*0.54*100/(100-'Заказ, cкидки и курсы валют'!$C$39),IF(H2522&lt;'Заказ, cкидки и курсы валют'!$B$40,H2522*0.54*100/(100-'Заказ, cкидки и курсы валют'!$C$40),IF(H2522&lt;'Заказ, cкидки и курсы валют'!$B$41,H2522*0.54*100/(100-'Заказ, cкидки и курсы валют'!$C$41),IF(H2522&lt;'Заказ, cкидки и курсы валют'!$B$42,H2522*0.54*100/(100-'Заказ, cкидки и курсы валют'!$C$42),IF(H2522&lt;'Заказ, cкидки и курсы валют'!$B$43,H2522*0.54*100/(100-'Заказ, cкидки и курсы валют'!$C$43),H2522))))),2)</f>
        <v>464.4</v>
      </c>
    </row>
    <row r="2523" spans="1:10" ht="14.15" customHeight="1" thickBot="1">
      <c r="A2523" s="493" t="s">
        <v>10194</v>
      </c>
      <c r="B2523" s="742" t="s">
        <v>3757</v>
      </c>
      <c r="C2523" s="2250">
        <v>4.5</v>
      </c>
      <c r="D2523" s="1587">
        <v>50</v>
      </c>
      <c r="E2523" s="1572">
        <f t="shared" si="278"/>
        <v>444.56</v>
      </c>
      <c r="F2523" s="471">
        <f t="shared" ref="F2523:F2530" si="282">ROUND(E2523*(1-$F$11),2)</f>
        <v>444.56</v>
      </c>
      <c r="G2523" s="691">
        <f t="shared" si="279"/>
        <v>7740</v>
      </c>
      <c r="H2523" s="659">
        <f>ROUND(IF('Заказ, cкидки и курсы валют'!$J$23*E2523/1000*D2523&lt;387,387,'Заказ, cкидки и курсы валют'!$J$23*E2523/1000*D2523)*(1-'Заказ, cкидки и курсы валют'!$I$12),2)</f>
        <v>387</v>
      </c>
      <c r="I2523" s="168"/>
      <c r="J2523" s="1338">
        <f>ROUND(IF(H2523&lt;'Заказ, cкидки и курсы валют'!$B$39,H2523*0.54*100/(100-'Заказ, cкидки и курсы валют'!$C$39),IF(H2523&lt;'Заказ, cкидки и курсы валют'!$B$40,H2523*0.54*100/(100-'Заказ, cкидки и курсы валют'!$C$40),IF(H2523&lt;'Заказ, cкидки и курсы валют'!$B$41,H2523*0.54*100/(100-'Заказ, cкидки и курсы валют'!$C$41),IF(H2523&lt;'Заказ, cкидки и курсы валют'!$B$42,H2523*0.54*100/(100-'Заказ, cкидки и курсы валют'!$C$42),IF(H2523&lt;'Заказ, cкидки и курсы валют'!$B$43,H2523*0.54*100/(100-'Заказ, cкидки и курсы валют'!$C$43),H2523))))),2)</f>
        <v>464.4</v>
      </c>
    </row>
    <row r="2524" spans="1:10" ht="14.15" customHeight="1" thickBot="1">
      <c r="A2524" s="493" t="s">
        <v>10195</v>
      </c>
      <c r="B2524" s="494" t="s">
        <v>596</v>
      </c>
      <c r="C2524" s="2250">
        <v>4.5</v>
      </c>
      <c r="D2524" s="1587">
        <v>45</v>
      </c>
      <c r="E2524" s="1572">
        <f t="shared" si="278"/>
        <v>487.30666666666662</v>
      </c>
      <c r="F2524" s="471">
        <f t="shared" si="282"/>
        <v>487.31</v>
      </c>
      <c r="G2524" s="691">
        <f t="shared" si="279"/>
        <v>8600</v>
      </c>
      <c r="H2524" s="659">
        <f>ROUND(IF('Заказ, cкидки и курсы валют'!$J$23*E2524/1000*D2524&lt;387,387,'Заказ, cкидки и курсы валют'!$J$23*E2524/1000*D2524)*(1-'Заказ, cкидки и курсы валют'!$I$12),2)</f>
        <v>387</v>
      </c>
      <c r="I2524" s="168"/>
      <c r="J2524" s="1338">
        <f>ROUND(IF(H2524&lt;'Заказ, cкидки и курсы валют'!$B$39,H2524*0.54*100/(100-'Заказ, cкидки и курсы валют'!$C$39),IF(H2524&lt;'Заказ, cкидки и курсы валют'!$B$40,H2524*0.54*100/(100-'Заказ, cкидки и курсы валют'!$C$40),IF(H2524&lt;'Заказ, cкидки и курсы валют'!$B$41,H2524*0.54*100/(100-'Заказ, cкидки и курсы валют'!$C$41),IF(H2524&lt;'Заказ, cкидки и курсы валют'!$B$42,H2524*0.54*100/(100-'Заказ, cкидки и курсы валют'!$C$42),IF(H2524&lt;'Заказ, cкидки и курсы валют'!$B$43,H2524*0.54*100/(100-'Заказ, cкидки и курсы валют'!$C$43),H2524))))),2)</f>
        <v>464.4</v>
      </c>
    </row>
    <row r="2525" spans="1:10" ht="14.15" customHeight="1" thickBot="1">
      <c r="A2525" s="493" t="s">
        <v>10196</v>
      </c>
      <c r="B2525" s="494" t="s">
        <v>597</v>
      </c>
      <c r="C2525" s="2250">
        <v>5.21</v>
      </c>
      <c r="D2525" s="1587">
        <v>35</v>
      </c>
      <c r="E2525" s="1572">
        <f t="shared" ref="E2525:E2533" si="283">(E2359*2)+(1000/D2525*7.5)</f>
        <v>559.28571428571433</v>
      </c>
      <c r="F2525" s="471">
        <f t="shared" si="282"/>
        <v>559.29</v>
      </c>
      <c r="G2525" s="691">
        <f t="shared" ref="G2525:G2533" si="284">H2525/D2525*1000</f>
        <v>11057.142857142857</v>
      </c>
      <c r="H2525" s="659">
        <f>ROUND(IF('Заказ, cкидки и курсы валют'!$J$23*E2525/1000*D2525&lt;387,387,'Заказ, cкидки и курсы валют'!$J$23*E2525/1000*D2525)*(1-'Заказ, cкидки и курсы валют'!$I$12),2)</f>
        <v>387</v>
      </c>
      <c r="I2525" s="168"/>
      <c r="J2525" s="1338">
        <f>ROUND(IF(H2525&lt;'Заказ, cкидки и курсы валют'!$B$39,H2525*0.54*100/(100-'Заказ, cкидки и курсы валют'!$C$39),IF(H2525&lt;'Заказ, cкидки и курсы валют'!$B$40,H2525*0.54*100/(100-'Заказ, cкидки и курсы валют'!$C$40),IF(H2525&lt;'Заказ, cкидки и курсы валют'!$B$41,H2525*0.54*100/(100-'Заказ, cкидки и курсы валют'!$C$41),IF(H2525&lt;'Заказ, cкидки и курсы валют'!$B$42,H2525*0.54*100/(100-'Заказ, cкидки и курсы валют'!$C$42),IF(H2525&lt;'Заказ, cкидки и курсы валют'!$B$43,H2525*0.54*100/(100-'Заказ, cкидки и курсы валют'!$C$43),H2525))))),2)</f>
        <v>464.4</v>
      </c>
    </row>
    <row r="2526" spans="1:10" ht="14.15" customHeight="1" thickBot="1">
      <c r="A2526" s="493" t="s">
        <v>10197</v>
      </c>
      <c r="B2526" s="494" t="s">
        <v>598</v>
      </c>
      <c r="C2526" s="2299">
        <v>6.49</v>
      </c>
      <c r="D2526" s="1587">
        <v>35</v>
      </c>
      <c r="E2526" s="1572">
        <f t="shared" si="283"/>
        <v>679.92571428571432</v>
      </c>
      <c r="F2526" s="471">
        <f t="shared" si="282"/>
        <v>679.93</v>
      </c>
      <c r="G2526" s="691">
        <f t="shared" si="284"/>
        <v>11057.142857142857</v>
      </c>
      <c r="H2526" s="659">
        <f>ROUND(IF('Заказ, cкидки и курсы валют'!$J$23*E2526/1000*D2526&lt;387,387,'Заказ, cкидки и курсы валют'!$J$23*E2526/1000*D2526)*(1-'Заказ, cкидки и курсы валют'!$I$12),2)</f>
        <v>387</v>
      </c>
      <c r="I2526" s="168"/>
      <c r="J2526" s="1338">
        <f>ROUND(IF(H2526&lt;'Заказ, cкидки и курсы валют'!$B$39,H2526*0.54*100/(100-'Заказ, cкидки и курсы валют'!$C$39),IF(H2526&lt;'Заказ, cкидки и курсы валют'!$B$40,H2526*0.54*100/(100-'Заказ, cкидки и курсы валют'!$C$40),IF(H2526&lt;'Заказ, cкидки и курсы валют'!$B$41,H2526*0.54*100/(100-'Заказ, cкидки и курсы валют'!$C$41),IF(H2526&lt;'Заказ, cкидки и курсы валют'!$B$42,H2526*0.54*100/(100-'Заказ, cкидки и курсы валют'!$C$42),IF(H2526&lt;'Заказ, cкидки и курсы валют'!$B$43,H2526*0.54*100/(100-'Заказ, cкидки и курсы валют'!$C$43),H2526))))),2)</f>
        <v>464.4</v>
      </c>
    </row>
    <row r="2527" spans="1:10" ht="14.15" customHeight="1" thickBot="1">
      <c r="A2527" s="493" t="s">
        <v>10198</v>
      </c>
      <c r="B2527" s="494" t="s">
        <v>599</v>
      </c>
      <c r="C2527" s="2250">
        <v>7.23</v>
      </c>
      <c r="D2527" s="1587">
        <v>25</v>
      </c>
      <c r="E2527" s="1572">
        <f t="shared" si="283"/>
        <v>808.94</v>
      </c>
      <c r="F2527" s="471">
        <f t="shared" si="282"/>
        <v>808.94</v>
      </c>
      <c r="G2527" s="691">
        <f t="shared" si="284"/>
        <v>15480</v>
      </c>
      <c r="H2527" s="659">
        <f>ROUND(IF('Заказ, cкидки и курсы валют'!$J$23*E2527/1000*D2527&lt;387,387,'Заказ, cкидки и курсы валют'!$J$23*E2527/1000*D2527)*(1-'Заказ, cкидки и курсы валют'!$I$12),2)</f>
        <v>387</v>
      </c>
      <c r="I2527" s="168"/>
      <c r="J2527" s="1338">
        <f>ROUND(IF(H2527&lt;'Заказ, cкидки и курсы валют'!$B$39,H2527*0.54*100/(100-'Заказ, cкидки и курсы валют'!$C$39),IF(H2527&lt;'Заказ, cкидки и курсы валют'!$B$40,H2527*0.54*100/(100-'Заказ, cкидки и курсы валют'!$C$40),IF(H2527&lt;'Заказ, cкидки и курсы валют'!$B$41,H2527*0.54*100/(100-'Заказ, cкидки и курсы валют'!$C$41),IF(H2527&lt;'Заказ, cкидки и курсы валют'!$B$42,H2527*0.54*100/(100-'Заказ, cкидки и курсы валют'!$C$42),IF(H2527&lt;'Заказ, cкидки и курсы валют'!$B$43,H2527*0.54*100/(100-'Заказ, cкидки и курсы валют'!$C$43),H2527))))),2)</f>
        <v>464.4</v>
      </c>
    </row>
    <row r="2528" spans="1:10" ht="15" thickBot="1">
      <c r="A2528" s="493" t="s">
        <v>10199</v>
      </c>
      <c r="B2528" s="494" t="s">
        <v>3153</v>
      </c>
      <c r="C2528" s="2250">
        <v>7.97</v>
      </c>
      <c r="D2528" s="1587">
        <v>20</v>
      </c>
      <c r="E2528" s="1572">
        <f t="shared" si="283"/>
        <v>926.28</v>
      </c>
      <c r="F2528" s="471">
        <f t="shared" si="282"/>
        <v>926.28</v>
      </c>
      <c r="G2528" s="691">
        <f t="shared" si="284"/>
        <v>19350</v>
      </c>
      <c r="H2528" s="659">
        <f>ROUND(IF('Заказ, cкидки и курсы валют'!$J$23*E2528/1000*D2528&lt;387,387,'Заказ, cкидки и курсы валют'!$J$23*E2528/1000*D2528)*(1-'Заказ, cкидки и курсы валют'!$I$12),2)</f>
        <v>387</v>
      </c>
      <c r="I2528" s="168"/>
      <c r="J2528" s="1338">
        <f>ROUND(IF(H2528&lt;'Заказ, cкидки и курсы валют'!$B$39,H2528*0.54*100/(100-'Заказ, cкидки и курсы валют'!$C$39),IF(H2528&lt;'Заказ, cкидки и курсы валют'!$B$40,H2528*0.54*100/(100-'Заказ, cкидки и курсы валют'!$C$40),IF(H2528&lt;'Заказ, cкидки и курсы валют'!$B$41,H2528*0.54*100/(100-'Заказ, cкидки и курсы валют'!$C$41),IF(H2528&lt;'Заказ, cкидки и курсы валют'!$B$42,H2528*0.54*100/(100-'Заказ, cкидки и курсы валют'!$C$42),IF(H2528&lt;'Заказ, cкидки и курсы валют'!$B$43,H2528*0.54*100/(100-'Заказ, cкидки и курсы валют'!$C$43),H2528))))),2)</f>
        <v>464.4</v>
      </c>
    </row>
    <row r="2529" spans="1:10" ht="15" thickBot="1">
      <c r="A2529" s="493" t="s">
        <v>10200</v>
      </c>
      <c r="B2529" s="494" t="s">
        <v>3115</v>
      </c>
      <c r="C2529" s="2250">
        <v>8.6</v>
      </c>
      <c r="D2529" s="1587">
        <v>10</v>
      </c>
      <c r="E2529" s="1572">
        <f t="shared" si="283"/>
        <v>1386.9</v>
      </c>
      <c r="F2529" s="471">
        <f t="shared" si="282"/>
        <v>1386.9</v>
      </c>
      <c r="G2529" s="691">
        <f t="shared" si="284"/>
        <v>38700</v>
      </c>
      <c r="H2529" s="659">
        <f>ROUND(IF('Заказ, cкидки и курсы валют'!$J$23*E2529/1000*D2529&lt;387,387,'Заказ, cкидки и курсы валют'!$J$23*E2529/1000*D2529)*(1-'Заказ, cкидки и курсы валют'!$I$12),2)</f>
        <v>387</v>
      </c>
      <c r="I2529" s="168"/>
      <c r="J2529" s="1338">
        <f>ROUND(IF(H2529&lt;'Заказ, cкидки и курсы валют'!$B$39,H2529*0.54*100/(100-'Заказ, cкидки и курсы валют'!$C$39),IF(H2529&lt;'Заказ, cкидки и курсы валют'!$B$40,H2529*0.54*100/(100-'Заказ, cкидки и курсы валют'!$C$40),IF(H2529&lt;'Заказ, cкидки и курсы валют'!$B$41,H2529*0.54*100/(100-'Заказ, cкидки и курсы валют'!$C$41),IF(H2529&lt;'Заказ, cкидки и курсы валют'!$B$42,H2529*0.54*100/(100-'Заказ, cкидки и курсы валют'!$C$42),IF(H2529&lt;'Заказ, cкидки и курсы валют'!$B$43,H2529*0.54*100/(100-'Заказ, cкидки и курсы валют'!$C$43),H2529))))),2)</f>
        <v>464.4</v>
      </c>
    </row>
    <row r="2530" spans="1:10" ht="15" thickBot="1">
      <c r="A2530" s="493" t="s">
        <v>10201</v>
      </c>
      <c r="B2530" s="742" t="s">
        <v>601</v>
      </c>
      <c r="C2530" s="2250">
        <v>9.4</v>
      </c>
      <c r="D2530" s="1587">
        <v>7</v>
      </c>
      <c r="E2530" s="1572">
        <f t="shared" si="283"/>
        <v>1745.5885714285714</v>
      </c>
      <c r="F2530" s="471">
        <f t="shared" si="282"/>
        <v>1745.59</v>
      </c>
      <c r="G2530" s="691">
        <f t="shared" si="284"/>
        <v>55285.714285714283</v>
      </c>
      <c r="H2530" s="659">
        <f>ROUND(IF('Заказ, cкидки и курсы валют'!$J$23*E2530/1000*D2530&lt;387,387,'Заказ, cкидки и курсы валют'!$J$23*E2530/1000*D2530)*(1-'Заказ, cкидки и курсы валют'!$I$12),2)</f>
        <v>387</v>
      </c>
      <c r="I2530" s="168"/>
      <c r="J2530" s="1338">
        <f>ROUND(IF(H2530&lt;'Заказ, cкидки и курсы валют'!$B$39,H2530*0.54*100/(100-'Заказ, cкидки и курсы валют'!$C$39),IF(H2530&lt;'Заказ, cкидки и курсы валют'!$B$40,H2530*0.54*100/(100-'Заказ, cкидки и курсы валют'!$C$40),IF(H2530&lt;'Заказ, cкидки и курсы валют'!$B$41,H2530*0.54*100/(100-'Заказ, cкидки и курсы валют'!$C$41),IF(H2530&lt;'Заказ, cкидки и курсы валют'!$B$42,H2530*0.54*100/(100-'Заказ, cкидки и курсы валют'!$C$42),IF(H2530&lt;'Заказ, cкидки и курсы валют'!$B$43,H2530*0.54*100/(100-'Заказ, cкидки и курсы валют'!$C$43),H2530))))),2)</f>
        <v>464.4</v>
      </c>
    </row>
    <row r="2531" spans="1:10" ht="15" thickBot="1">
      <c r="A2531" s="493" t="s">
        <v>10202</v>
      </c>
      <c r="B2531" s="494" t="s">
        <v>602</v>
      </c>
      <c r="C2531" s="2250">
        <v>10.6</v>
      </c>
      <c r="D2531" s="48">
        <v>5</v>
      </c>
      <c r="E2531" s="1572">
        <f t="shared" si="283"/>
        <v>2246.4</v>
      </c>
      <c r="F2531" s="471">
        <f t="shared" ref="F2531:F2533" si="285">ROUND(E2531*(1-$F$11),2)</f>
        <v>2246.4</v>
      </c>
      <c r="G2531" s="691">
        <f t="shared" si="284"/>
        <v>77400</v>
      </c>
      <c r="H2531" s="659">
        <f>ROUND(IF('Заказ, cкидки и курсы валют'!$J$23*E2531/1000*D2531&lt;387,387,'Заказ, cкидки и курсы валют'!$J$23*E2531/1000*D2531)*(1-'Заказ, cкидки и курсы валют'!$I$12),2)</f>
        <v>387</v>
      </c>
      <c r="I2531" s="168"/>
      <c r="J2531" s="1338">
        <f>ROUND(IF(H2531&lt;'Заказ, cкидки и курсы валют'!$B$39,H2531*0.54*100/(100-'Заказ, cкидки и курсы валют'!$C$39),IF(H2531&lt;'Заказ, cкидки и курсы валют'!$B$40,H2531*0.54*100/(100-'Заказ, cкидки и курсы валют'!$C$40),IF(H2531&lt;'Заказ, cкидки и курсы валют'!$B$41,H2531*0.54*100/(100-'Заказ, cкидки и курсы валют'!$C$41),IF(H2531&lt;'Заказ, cкидки и курсы валют'!$B$42,H2531*0.54*100/(100-'Заказ, cкидки и курсы валют'!$C$42),IF(H2531&lt;'Заказ, cкидки и курсы валют'!$B$43,H2531*0.54*100/(100-'Заказ, cкидки и курсы валют'!$C$43),H2531))))),2)</f>
        <v>464.4</v>
      </c>
    </row>
    <row r="2532" spans="1:10" ht="15" thickBot="1">
      <c r="A2532" s="493" t="s">
        <v>10203</v>
      </c>
      <c r="B2532" s="494" t="s">
        <v>2896</v>
      </c>
      <c r="C2532" s="2250">
        <v>11.43</v>
      </c>
      <c r="D2532" s="48">
        <v>4</v>
      </c>
      <c r="E2532" s="1572">
        <f t="shared" si="283"/>
        <v>2758.7799999999997</v>
      </c>
      <c r="F2532" s="471">
        <f t="shared" si="285"/>
        <v>2758.78</v>
      </c>
      <c r="G2532" s="691">
        <f t="shared" si="284"/>
        <v>96750</v>
      </c>
      <c r="H2532" s="659">
        <f>ROUND(IF('Заказ, cкидки и курсы валют'!$J$23*E2532/1000*D2532&lt;387,387,'Заказ, cкидки и курсы валют'!$J$23*E2532/1000*D2532)*(1-'Заказ, cкидки и курсы валют'!$I$12),2)</f>
        <v>387</v>
      </c>
      <c r="I2532" s="168"/>
      <c r="J2532" s="1338">
        <f>ROUND(IF(H2532&lt;'Заказ, cкидки и курсы валют'!$B$39,H2532*0.54*100/(100-'Заказ, cкидки и курсы валют'!$C$39),IF(H2532&lt;'Заказ, cкидки и курсы валют'!$B$40,H2532*0.54*100/(100-'Заказ, cкидки и курсы валют'!$C$40),IF(H2532&lt;'Заказ, cкидки и курсы валют'!$B$41,H2532*0.54*100/(100-'Заказ, cкидки и курсы валют'!$C$41),IF(H2532&lt;'Заказ, cкидки и курсы валют'!$B$42,H2532*0.54*100/(100-'Заказ, cкидки и курсы валют'!$C$42),IF(H2532&lt;'Заказ, cкидки и курсы валют'!$B$43,H2532*0.54*100/(100-'Заказ, cкидки и курсы валют'!$C$43),H2532))))),2)</f>
        <v>464.4</v>
      </c>
    </row>
    <row r="2533" spans="1:10" ht="15" thickBot="1">
      <c r="A2533" s="521" t="s">
        <v>10204</v>
      </c>
      <c r="B2533" s="495" t="s">
        <v>3154</v>
      </c>
      <c r="C2533" s="2250">
        <v>14.22</v>
      </c>
      <c r="D2533" s="193">
        <v>6</v>
      </c>
      <c r="E2533" s="1597">
        <f t="shared" si="283"/>
        <v>2381.1400000000003</v>
      </c>
      <c r="F2533" s="775">
        <f t="shared" si="285"/>
        <v>2381.14</v>
      </c>
      <c r="G2533" s="691">
        <f t="shared" si="284"/>
        <v>64500</v>
      </c>
      <c r="H2533" s="659">
        <f>ROUND(IF('Заказ, cкидки и курсы валют'!$J$23*E2533/1000*D2533&lt;387,387,'Заказ, cкидки и курсы валют'!$J$23*E2533/1000*D2533)*(1-'Заказ, cкидки и курсы валют'!$I$12),2)</f>
        <v>387</v>
      </c>
      <c r="I2533" s="170"/>
      <c r="J2533" s="1338">
        <f>ROUND(IF(H2533&lt;'Заказ, cкидки и курсы валют'!$B$39,H2533*0.54*100/(100-'Заказ, cкидки и курсы валют'!$C$39),IF(H2533&lt;'Заказ, cкидки и курсы валют'!$B$40,H2533*0.54*100/(100-'Заказ, cкидки и курсы валют'!$C$40),IF(H2533&lt;'Заказ, cкидки и курсы валют'!$B$41,H2533*0.54*100/(100-'Заказ, cкидки и курсы валют'!$C$41),IF(H2533&lt;'Заказ, cкидки и курсы валют'!$B$42,H2533*0.54*100/(100-'Заказ, cкидки и курсы валют'!$C$42),IF(H2533&lt;'Заказ, cкидки и курсы валют'!$B$43,H2533*0.54*100/(100-'Заказ, cкидки и курсы валют'!$C$43),H2533))))),2)</f>
        <v>464.4</v>
      </c>
    </row>
    <row r="2534" spans="1:10" ht="14.5">
      <c r="A2534" s="648"/>
      <c r="B2534" s="1987"/>
      <c r="C2534" s="1984"/>
      <c r="D2534" s="202"/>
      <c r="E2534" s="987"/>
      <c r="F2534" s="881"/>
      <c r="G2534" s="694"/>
      <c r="H2534" s="22"/>
      <c r="I2534" s="13"/>
      <c r="J2534" s="446"/>
    </row>
    <row r="2535" spans="1:10" ht="15" thickBot="1">
      <c r="A2535" s="648"/>
      <c r="B2535" s="1987"/>
      <c r="C2535" s="1984"/>
      <c r="D2535" s="202"/>
      <c r="E2535" s="423"/>
      <c r="F2535" s="448"/>
      <c r="G2535" s="692"/>
      <c r="H2535" s="61"/>
      <c r="I2535" s="13"/>
      <c r="J2535" s="446"/>
    </row>
    <row r="2536" spans="1:10" ht="17.5">
      <c r="A2536" s="1989"/>
      <c r="B2536" s="1985"/>
      <c r="C2536" s="1962" t="s">
        <v>1371</v>
      </c>
      <c r="D2536" s="69"/>
      <c r="E2536" s="460"/>
      <c r="F2536" s="461"/>
      <c r="G2536" s="688"/>
      <c r="H2536" s="176"/>
      <c r="I2536" s="179"/>
      <c r="J2536" s="446"/>
    </row>
    <row r="2537" spans="1:10" ht="18">
      <c r="A2537" s="890"/>
      <c r="B2537" s="1912" t="s">
        <v>1369</v>
      </c>
      <c r="C2537" s="1475"/>
      <c r="D2537" s="131"/>
      <c r="E2537" s="462"/>
      <c r="F2537" s="426"/>
      <c r="G2537" s="266"/>
      <c r="H2537" s="16"/>
      <c r="I2537" s="132"/>
      <c r="J2537" s="446"/>
    </row>
    <row r="2538" spans="1:10" ht="18">
      <c r="A2538" s="890"/>
      <c r="B2538" s="1954"/>
      <c r="C2538" s="1475"/>
      <c r="D2538" s="81"/>
      <c r="E2538" s="483"/>
      <c r="F2538" s="436"/>
      <c r="G2538" s="701"/>
      <c r="H2538" s="177"/>
      <c r="I2538" s="132"/>
      <c r="J2538" s="446"/>
    </row>
    <row r="2539" spans="1:10">
      <c r="A2539" s="890"/>
      <c r="B2539" s="1954"/>
      <c r="C2539" s="1475"/>
      <c r="D2539" s="70"/>
      <c r="E2539" s="464"/>
      <c r="F2539" s="465"/>
      <c r="G2539" s="689"/>
      <c r="H2539" s="177"/>
      <c r="I2539" s="132"/>
    </row>
    <row r="2540" spans="1:10">
      <c r="A2540" s="890"/>
      <c r="B2540" s="1954"/>
      <c r="C2540" s="1475"/>
      <c r="D2540" s="70"/>
      <c r="E2540" s="464"/>
      <c r="F2540" s="465"/>
      <c r="G2540" s="689"/>
      <c r="H2540" s="177"/>
      <c r="I2540" s="132"/>
    </row>
    <row r="2541" spans="1:10" ht="16" thickBot="1">
      <c r="A2541" s="1913" t="s">
        <v>6698</v>
      </c>
      <c r="B2541" s="1956"/>
      <c r="C2541" s="1931"/>
      <c r="D2541" s="72"/>
      <c r="E2541" s="466"/>
      <c r="F2541" s="467"/>
      <c r="G2541" s="690"/>
      <c r="H2541" s="178"/>
      <c r="I2541" s="137"/>
    </row>
    <row r="2542" spans="1:10" ht="45.75" customHeight="1">
      <c r="A2542" s="1519" t="s">
        <v>1013</v>
      </c>
      <c r="B2542" s="1520" t="s">
        <v>1014</v>
      </c>
      <c r="C2542" s="2286" t="s">
        <v>665</v>
      </c>
      <c r="D2542" s="158" t="s">
        <v>2923</v>
      </c>
      <c r="E2542" s="914" t="s">
        <v>10276</v>
      </c>
      <c r="F2542" s="469" t="s">
        <v>2578</v>
      </c>
      <c r="G2542" s="693" t="s">
        <v>2427</v>
      </c>
      <c r="H2542" s="264" t="s">
        <v>493</v>
      </c>
      <c r="I2542" s="160" t="s">
        <v>4003</v>
      </c>
    </row>
    <row r="2543" spans="1:10" ht="14.15" customHeight="1" thickBot="1">
      <c r="A2543" s="1519"/>
      <c r="B2543" s="1680"/>
      <c r="C2543" s="2286" t="s">
        <v>3419</v>
      </c>
      <c r="D2543" s="313" t="s">
        <v>2428</v>
      </c>
      <c r="E2543" s="470" t="s">
        <v>264</v>
      </c>
      <c r="F2543" s="475">
        <f>'Заказ, cкидки и курсы валют'!$I$12</f>
        <v>0</v>
      </c>
      <c r="G2543" s="764"/>
      <c r="H2543" s="358"/>
      <c r="I2543" s="252"/>
    </row>
    <row r="2544" spans="1:10" ht="14.15" customHeight="1">
      <c r="A2544" s="799" t="s">
        <v>1561</v>
      </c>
      <c r="B2544" s="865" t="s">
        <v>3155</v>
      </c>
      <c r="C2544" s="2123">
        <v>1.86</v>
      </c>
      <c r="D2544" s="1594">
        <v>7500</v>
      </c>
      <c r="E2544" s="530">
        <v>83.58</v>
      </c>
      <c r="F2544" s="1550">
        <f>ROUND(E2544*(1-$F$11),2)</f>
        <v>83.58</v>
      </c>
      <c r="G2544" s="1331">
        <f>'Заказ, cкидки и курсы валют'!$J$23*F2544</f>
        <v>961.17</v>
      </c>
      <c r="H2544" s="1025">
        <f>ROUND((D2544/1000)*G2544,2)</f>
        <v>7208.78</v>
      </c>
      <c r="I2544" s="866"/>
    </row>
    <row r="2545" spans="1:9" ht="14.15" customHeight="1">
      <c r="A2545" s="493" t="s">
        <v>1562</v>
      </c>
      <c r="B2545" s="520" t="s">
        <v>1355</v>
      </c>
      <c r="C2545" s="2123">
        <v>3</v>
      </c>
      <c r="D2545" s="1589">
        <v>5000</v>
      </c>
      <c r="E2545" s="530">
        <v>125.2</v>
      </c>
      <c r="F2545" s="752">
        <f t="shared" ref="F2545:F2550" si="286">ROUND(E2545*(1-$F$11),2)</f>
        <v>125.2</v>
      </c>
      <c r="G2545" s="695">
        <f>'Заказ, cкидки и курсы валют'!$J$23*F2545</f>
        <v>1439.8</v>
      </c>
      <c r="H2545" s="400">
        <f t="shared" ref="H2545:H2550" si="287">ROUND((D2545/1000)*G2545,2)</f>
        <v>7199</v>
      </c>
      <c r="I2545" s="401"/>
    </row>
    <row r="2546" spans="1:9" ht="14.15" customHeight="1">
      <c r="A2546" s="493" t="s">
        <v>1563</v>
      </c>
      <c r="B2546" s="520" t="s">
        <v>1356</v>
      </c>
      <c r="C2546" s="2123">
        <v>3.7</v>
      </c>
      <c r="D2546" s="1589">
        <v>4000</v>
      </c>
      <c r="E2546" s="530">
        <v>143.41999999999999</v>
      </c>
      <c r="F2546" s="752">
        <f t="shared" si="286"/>
        <v>143.41999999999999</v>
      </c>
      <c r="G2546" s="695">
        <f>'Заказ, cкидки и курсы валют'!$J$23*F2546</f>
        <v>1649.33</v>
      </c>
      <c r="H2546" s="400">
        <f t="shared" si="287"/>
        <v>6597.32</v>
      </c>
      <c r="I2546" s="401"/>
    </row>
    <row r="2547" spans="1:9" ht="14.15" customHeight="1">
      <c r="A2547" s="493" t="s">
        <v>1564</v>
      </c>
      <c r="B2547" s="520" t="s">
        <v>591</v>
      </c>
      <c r="C2547" s="2123">
        <v>4.18</v>
      </c>
      <c r="D2547" s="1589">
        <v>4000</v>
      </c>
      <c r="E2547" s="530">
        <v>171.13</v>
      </c>
      <c r="F2547" s="752">
        <f t="shared" si="286"/>
        <v>171.13</v>
      </c>
      <c r="G2547" s="695">
        <f>'Заказ, cкидки и курсы валют'!$J$23*F2547</f>
        <v>1967.9949999999999</v>
      </c>
      <c r="H2547" s="400">
        <f t="shared" si="287"/>
        <v>7871.98</v>
      </c>
      <c r="I2547" s="401"/>
    </row>
    <row r="2548" spans="1:9" ht="14.15" customHeight="1">
      <c r="A2548" s="493" t="s">
        <v>1565</v>
      </c>
      <c r="B2548" s="520" t="s">
        <v>592</v>
      </c>
      <c r="C2548" s="2123">
        <v>5.42</v>
      </c>
      <c r="D2548" s="1589">
        <v>3500</v>
      </c>
      <c r="E2548" s="530">
        <v>198.55</v>
      </c>
      <c r="F2548" s="752">
        <f t="shared" si="286"/>
        <v>198.55</v>
      </c>
      <c r="G2548" s="695">
        <f>'Заказ, cкидки и курсы валют'!$J$23*F2548</f>
        <v>2283.3250000000003</v>
      </c>
      <c r="H2548" s="400">
        <f t="shared" si="287"/>
        <v>7991.64</v>
      </c>
      <c r="I2548" s="401"/>
    </row>
    <row r="2549" spans="1:9" ht="14.15" customHeight="1">
      <c r="A2549" s="493" t="s">
        <v>1566</v>
      </c>
      <c r="B2549" s="520" t="s">
        <v>3149</v>
      </c>
      <c r="C2549" s="2123">
        <v>5.57</v>
      </c>
      <c r="D2549" s="1589">
        <v>3000</v>
      </c>
      <c r="E2549" s="530">
        <v>224.37</v>
      </c>
      <c r="F2549" s="752">
        <f t="shared" si="286"/>
        <v>224.37</v>
      </c>
      <c r="G2549" s="695">
        <f>'Заказ, cкидки и курсы валют'!$J$23*F2549</f>
        <v>2580.2550000000001</v>
      </c>
      <c r="H2549" s="400">
        <f t="shared" si="287"/>
        <v>7740.77</v>
      </c>
      <c r="I2549" s="401"/>
    </row>
    <row r="2550" spans="1:9" ht="14.15" customHeight="1">
      <c r="A2550" s="493" t="s">
        <v>1567</v>
      </c>
      <c r="B2550" s="520" t="s">
        <v>3150</v>
      </c>
      <c r="C2550" s="2123">
        <v>6.79</v>
      </c>
      <c r="D2550" s="1589">
        <v>2500</v>
      </c>
      <c r="E2550" s="530">
        <v>248.72</v>
      </c>
      <c r="F2550" s="752">
        <f t="shared" si="286"/>
        <v>248.72</v>
      </c>
      <c r="G2550" s="695">
        <f>'Заказ, cкидки и курсы валют'!$J$23*F2550</f>
        <v>2860.28</v>
      </c>
      <c r="H2550" s="400">
        <f t="shared" si="287"/>
        <v>7150.7</v>
      </c>
      <c r="I2550" s="401"/>
    </row>
    <row r="2551" spans="1:9" ht="14.15" customHeight="1">
      <c r="A2551" s="493" t="s">
        <v>10454</v>
      </c>
      <c r="B2551" s="520" t="s">
        <v>8389</v>
      </c>
      <c r="C2551" s="2123">
        <v>6.6</v>
      </c>
      <c r="D2551" s="1589">
        <v>2500</v>
      </c>
      <c r="E2551" s="530">
        <v>275.72000000000003</v>
      </c>
      <c r="F2551" s="752">
        <f>ROUND(E2551*(1-$F$11),2)</f>
        <v>275.72000000000003</v>
      </c>
      <c r="G2551" s="695">
        <f>'Заказ, cкидки и курсы валют'!$J$23*F2551</f>
        <v>3170.78</v>
      </c>
      <c r="H2551" s="400">
        <f>ROUND((D2551/1000)*G2551,2)</f>
        <v>7926.95</v>
      </c>
      <c r="I2551" s="401"/>
    </row>
    <row r="2552" spans="1:9" ht="14.15" customHeight="1">
      <c r="A2552" s="493" t="s">
        <v>1568</v>
      </c>
      <c r="B2552" s="520" t="s">
        <v>3151</v>
      </c>
      <c r="C2552" s="2123">
        <v>7.87</v>
      </c>
      <c r="D2552" s="1589">
        <v>2500</v>
      </c>
      <c r="E2552" s="530">
        <v>290.3</v>
      </c>
      <c r="F2552" s="752">
        <f>ROUND(E2552*(1-$F$11),2)</f>
        <v>290.3</v>
      </c>
      <c r="G2552" s="695">
        <f>'Заказ, cкидки и курсы валют'!$J$23*F2552</f>
        <v>3338.4500000000003</v>
      </c>
      <c r="H2552" s="400">
        <f>ROUND((D2552/1000)*G2552,2)</f>
        <v>8346.1299999999992</v>
      </c>
      <c r="I2552" s="401"/>
    </row>
    <row r="2553" spans="1:9" ht="14.15" customHeight="1" thickBot="1">
      <c r="A2553" s="521" t="s">
        <v>10455</v>
      </c>
      <c r="B2553" s="522" t="s">
        <v>3152</v>
      </c>
      <c r="C2553" s="2123">
        <v>9.01</v>
      </c>
      <c r="D2553" s="1596">
        <v>2000</v>
      </c>
      <c r="E2553" s="530">
        <v>339.87</v>
      </c>
      <c r="F2553" s="1553">
        <f>ROUND(E2553*(1-$F$11),2)</f>
        <v>339.87</v>
      </c>
      <c r="G2553" s="1011">
        <f>'Заказ, cкидки и курсы валют'!$J$23*F2553</f>
        <v>3908.5050000000001</v>
      </c>
      <c r="H2553" s="1012">
        <f>ROUND((D2553/1000)*G2553,2)</f>
        <v>7817.01</v>
      </c>
      <c r="I2553" s="753"/>
    </row>
    <row r="2554" spans="1:9" ht="14.15" customHeight="1" thickBot="1">
      <c r="A2554" s="648"/>
      <c r="B2554" s="1984"/>
      <c r="C2554" s="1984"/>
      <c r="D2554" s="94"/>
      <c r="E2554" s="423"/>
      <c r="F2554" s="448"/>
      <c r="G2554" s="692"/>
      <c r="H2554" s="61"/>
      <c r="I2554" s="13"/>
    </row>
    <row r="2555" spans="1:9" ht="14.25" customHeight="1">
      <c r="A2555" s="904"/>
      <c r="B2555" s="1985"/>
      <c r="C2555" s="1962" t="s">
        <v>1371</v>
      </c>
      <c r="D2555" s="69"/>
      <c r="E2555" s="460"/>
      <c r="F2555" s="461"/>
      <c r="G2555" s="688"/>
      <c r="H2555" s="176"/>
      <c r="I2555" s="68"/>
    </row>
    <row r="2556" spans="1:9" ht="14.15" customHeight="1">
      <c r="A2556" s="890"/>
      <c r="B2556" s="1912" t="s">
        <v>1369</v>
      </c>
      <c r="C2556" s="1475"/>
      <c r="D2556" s="131"/>
      <c r="E2556" s="462"/>
      <c r="F2556" s="426"/>
      <c r="G2556" s="266"/>
      <c r="H2556" s="16"/>
      <c r="I2556" s="132"/>
    </row>
    <row r="2557" spans="1:9" ht="14.15" customHeight="1">
      <c r="A2557" s="890"/>
      <c r="B2557" s="1954"/>
      <c r="C2557" s="1475"/>
      <c r="D2557" s="70"/>
      <c r="E2557" s="464"/>
      <c r="F2557" s="465"/>
      <c r="G2557" s="689"/>
      <c r="H2557" s="177"/>
      <c r="I2557" s="132"/>
    </row>
    <row r="2558" spans="1:9" ht="15" customHeight="1">
      <c r="A2558" s="890"/>
      <c r="B2558" s="1954"/>
      <c r="C2558" s="1475"/>
      <c r="D2558" s="70"/>
      <c r="E2558" s="464"/>
      <c r="F2558" s="465"/>
      <c r="G2558" s="689"/>
      <c r="H2558" s="177"/>
      <c r="I2558" s="132"/>
    </row>
    <row r="2559" spans="1:9" ht="14.15" customHeight="1">
      <c r="A2559" s="890"/>
      <c r="B2559" s="1954"/>
      <c r="C2559" s="1475"/>
      <c r="D2559" s="70"/>
      <c r="E2559" s="464"/>
      <c r="F2559" s="465"/>
      <c r="G2559" s="689"/>
      <c r="H2559" s="177"/>
      <c r="I2559" s="132"/>
    </row>
    <row r="2560" spans="1:9" ht="14.15" customHeight="1" thickBot="1">
      <c r="A2560" s="1918" t="s">
        <v>6697</v>
      </c>
      <c r="B2560" s="1914"/>
      <c r="C2560" s="2289"/>
      <c r="D2560" s="162"/>
      <c r="E2560" s="466"/>
      <c r="F2560" s="467"/>
      <c r="G2560" s="690"/>
      <c r="H2560" s="178"/>
      <c r="I2560" s="137"/>
    </row>
    <row r="2561" spans="1:10" ht="48" customHeight="1">
      <c r="A2561" s="1519" t="s">
        <v>1013</v>
      </c>
      <c r="B2561" s="1520" t="s">
        <v>1014</v>
      </c>
      <c r="C2561" s="2286" t="s">
        <v>665</v>
      </c>
      <c r="D2561" s="158" t="s">
        <v>2923</v>
      </c>
      <c r="E2561" s="914" t="s">
        <v>10276</v>
      </c>
      <c r="F2561" s="469" t="s">
        <v>2578</v>
      </c>
      <c r="G2561" s="693" t="s">
        <v>2427</v>
      </c>
      <c r="H2561" s="264" t="s">
        <v>493</v>
      </c>
      <c r="I2561" s="160" t="s">
        <v>4003</v>
      </c>
      <c r="J2561" s="327" t="s">
        <v>11229</v>
      </c>
    </row>
    <row r="2562" spans="1:10" ht="14.15" customHeight="1" thickBot="1">
      <c r="A2562" s="1519"/>
      <c r="B2562" s="1680"/>
      <c r="C2562" s="2286" t="s">
        <v>3419</v>
      </c>
      <c r="D2562" s="313" t="s">
        <v>2428</v>
      </c>
      <c r="E2562" s="470" t="s">
        <v>264</v>
      </c>
      <c r="F2562" s="475">
        <f>'Заказ, cкидки и курсы валют'!$I$12</f>
        <v>0</v>
      </c>
      <c r="G2562" s="764"/>
      <c r="H2562" s="358"/>
      <c r="I2562" s="252"/>
      <c r="J2562" s="264"/>
    </row>
    <row r="2563" spans="1:10" ht="14.15" customHeight="1">
      <c r="A2563" s="799" t="s">
        <v>1569</v>
      </c>
      <c r="B2563" s="1990" t="s">
        <v>3155</v>
      </c>
      <c r="C2563" s="2123">
        <v>1.86</v>
      </c>
      <c r="D2563" s="1592">
        <v>750</v>
      </c>
      <c r="E2563" s="1566">
        <f t="shared" ref="E2563:E2572" si="288">E2544*1.2</f>
        <v>100.29599999999999</v>
      </c>
      <c r="F2563" s="779">
        <f>ROUND(E2563*(1-$F$11),2)</f>
        <v>100.3</v>
      </c>
      <c r="G2563" s="780">
        <f>'Заказ, cкидки и курсы валют'!$J$23*F2563</f>
        <v>1153.45</v>
      </c>
      <c r="H2563" s="310">
        <f>ROUND((D2563/1000)*G2563,2)</f>
        <v>865.09</v>
      </c>
      <c r="I2563" s="263"/>
      <c r="J2563" s="1338">
        <f>ROUND(IF(H2563&lt;'Заказ, cкидки и курсы валют'!$B$39,H2563*0.54*100/(100-'Заказ, cкидки и курсы валют'!$C$39),IF(H2563&lt;'Заказ, cкидки и курсы валют'!$B$40,H2563*0.54*100/(100-'Заказ, cкидки и курсы валют'!$C$40),IF(H2563&lt;'Заказ, cкидки и курсы валют'!$B$41,H2563*0.54*100/(100-'Заказ, cкидки и курсы валют'!$C$41),IF(H2563&lt;'Заказ, cкидки и курсы валют'!$B$42,H2563*0.54*100/(100-'Заказ, cкидки и курсы валют'!$C$42),IF(H2563&lt;'Заказ, cкидки и курсы валют'!$B$43,H2563*0.54*100/(100-'Заказ, cкидки и курсы валют'!$C$43),H2563))))),2)</f>
        <v>934.3</v>
      </c>
    </row>
    <row r="2564" spans="1:10" ht="14.15" customHeight="1">
      <c r="A2564" s="493" t="s">
        <v>1570</v>
      </c>
      <c r="B2564" s="742" t="s">
        <v>1355</v>
      </c>
      <c r="C2564" s="2123">
        <v>3</v>
      </c>
      <c r="D2564" s="1588">
        <v>500</v>
      </c>
      <c r="E2564" s="1545">
        <f t="shared" si="288"/>
        <v>150.24</v>
      </c>
      <c r="F2564" s="471">
        <f t="shared" ref="F2564:F2569" si="289">ROUND(E2564*(1-$F$11),2)</f>
        <v>150.24</v>
      </c>
      <c r="G2564" s="691">
        <f>'Заказ, cкидки и курсы валют'!$J$23*F2564</f>
        <v>1727.7600000000002</v>
      </c>
      <c r="H2564" s="96">
        <f t="shared" ref="H2564:H2569" si="290">ROUND((D2564/1000)*G2564,2)</f>
        <v>863.88</v>
      </c>
      <c r="I2564" s="168"/>
      <c r="J2564" s="1338">
        <f>ROUND(IF(H2564&lt;'Заказ, cкидки и курсы валют'!$B$39,H2564*0.54*100/(100-'Заказ, cкидки и курсы валют'!$C$39),IF(H2564&lt;'Заказ, cкидки и курсы валют'!$B$40,H2564*0.54*100/(100-'Заказ, cкидки и курсы валют'!$C$40),IF(H2564&lt;'Заказ, cкидки и курсы валют'!$B$41,H2564*0.54*100/(100-'Заказ, cкидки и курсы валют'!$C$41),IF(H2564&lt;'Заказ, cкидки и курсы валют'!$B$42,H2564*0.54*100/(100-'Заказ, cкидки и курсы валют'!$C$42),IF(H2564&lt;'Заказ, cкидки и курсы валют'!$B$43,H2564*0.54*100/(100-'Заказ, cкидки и курсы валют'!$C$43),H2564))))),2)</f>
        <v>932.99</v>
      </c>
    </row>
    <row r="2565" spans="1:10" ht="14.15" customHeight="1">
      <c r="A2565" s="493" t="s">
        <v>1571</v>
      </c>
      <c r="B2565" s="742" t="s">
        <v>1356</v>
      </c>
      <c r="C2565" s="2123">
        <v>3.7</v>
      </c>
      <c r="D2565" s="1588">
        <v>400</v>
      </c>
      <c r="E2565" s="1545">
        <f t="shared" si="288"/>
        <v>172.10399999999998</v>
      </c>
      <c r="F2565" s="471">
        <f t="shared" si="289"/>
        <v>172.1</v>
      </c>
      <c r="G2565" s="691">
        <f>'Заказ, cкидки и курсы валют'!$J$23*F2565</f>
        <v>1979.1499999999999</v>
      </c>
      <c r="H2565" s="96">
        <f t="shared" si="290"/>
        <v>791.66</v>
      </c>
      <c r="I2565" s="168"/>
      <c r="J2565" s="1338">
        <f>ROUND(IF(H2565&lt;'Заказ, cкидки и курсы валют'!$B$39,H2565*0.54*100/(100-'Заказ, cкидки и курсы валют'!$C$39),IF(H2565&lt;'Заказ, cкидки и курсы валют'!$B$40,H2565*0.54*100/(100-'Заказ, cкидки и курсы валют'!$C$40),IF(H2565&lt;'Заказ, cкидки и курсы валют'!$B$41,H2565*0.54*100/(100-'Заказ, cкидки и курсы валют'!$C$41),IF(H2565&lt;'Заказ, cкидки и курсы валют'!$B$42,H2565*0.54*100/(100-'Заказ, cкидки и курсы валют'!$C$42),IF(H2565&lt;'Заказ, cкидки и курсы валют'!$B$43,H2565*0.54*100/(100-'Заказ, cкидки и курсы валют'!$C$43),H2565))))),2)</f>
        <v>854.99</v>
      </c>
    </row>
    <row r="2566" spans="1:10" ht="14.15" customHeight="1">
      <c r="A2566" s="493" t="s">
        <v>1572</v>
      </c>
      <c r="B2566" s="742" t="s">
        <v>591</v>
      </c>
      <c r="C2566" s="2123">
        <v>4.18</v>
      </c>
      <c r="D2566" s="1588">
        <v>400</v>
      </c>
      <c r="E2566" s="1545">
        <f t="shared" si="288"/>
        <v>205.35599999999999</v>
      </c>
      <c r="F2566" s="471">
        <f t="shared" si="289"/>
        <v>205.36</v>
      </c>
      <c r="G2566" s="691">
        <f>'Заказ, cкидки и курсы валют'!$J$23*F2566</f>
        <v>2361.6400000000003</v>
      </c>
      <c r="H2566" s="96">
        <f t="shared" si="290"/>
        <v>944.66</v>
      </c>
      <c r="I2566" s="168"/>
      <c r="J2566" s="1338">
        <f>ROUND(IF(H2566&lt;'Заказ, cкидки и курсы валют'!$B$39,H2566*0.54*100/(100-'Заказ, cкидки и курсы валют'!$C$39),IF(H2566&lt;'Заказ, cкидки и курсы валют'!$B$40,H2566*0.54*100/(100-'Заказ, cкидки и курсы валют'!$C$40),IF(H2566&lt;'Заказ, cкидки и курсы валют'!$B$41,H2566*0.54*100/(100-'Заказ, cкидки и курсы валют'!$C$41),IF(H2566&lt;'Заказ, cкидки и курсы валют'!$B$42,H2566*0.54*100/(100-'Заказ, cкидки и курсы валют'!$C$42),IF(H2566&lt;'Заказ, cкидки и курсы валют'!$B$43,H2566*0.54*100/(100-'Заказ, cкидки и курсы валют'!$C$43),H2566))))),2)</f>
        <v>944.66</v>
      </c>
    </row>
    <row r="2567" spans="1:10" ht="14.15" customHeight="1">
      <c r="A2567" s="493" t="s">
        <v>1573</v>
      </c>
      <c r="B2567" s="742" t="s">
        <v>592</v>
      </c>
      <c r="C2567" s="2123">
        <v>5.42</v>
      </c>
      <c r="D2567" s="1588">
        <v>350</v>
      </c>
      <c r="E2567" s="1545">
        <f t="shared" si="288"/>
        <v>238.26</v>
      </c>
      <c r="F2567" s="471">
        <f t="shared" si="289"/>
        <v>238.26</v>
      </c>
      <c r="G2567" s="691">
        <f>'Заказ, cкидки и курсы валют'!$J$23*F2567</f>
        <v>2739.99</v>
      </c>
      <c r="H2567" s="96">
        <f t="shared" si="290"/>
        <v>959</v>
      </c>
      <c r="I2567" s="168"/>
      <c r="J2567" s="1338">
        <f>ROUND(IF(H2567&lt;'Заказ, cкидки и курсы валют'!$B$39,H2567*0.54*100/(100-'Заказ, cкидки и курсы валют'!$C$39),IF(H2567&lt;'Заказ, cкидки и курсы валют'!$B$40,H2567*0.54*100/(100-'Заказ, cкидки и курсы валют'!$C$40),IF(H2567&lt;'Заказ, cкидки и курсы валют'!$B$41,H2567*0.54*100/(100-'Заказ, cкидки и курсы валют'!$C$41),IF(H2567&lt;'Заказ, cкидки и курсы валют'!$B$42,H2567*0.54*100/(100-'Заказ, cкидки и курсы валют'!$C$42),IF(H2567&lt;'Заказ, cкидки и курсы валют'!$B$43,H2567*0.54*100/(100-'Заказ, cкидки и курсы валют'!$C$43),H2567))))),2)</f>
        <v>959</v>
      </c>
    </row>
    <row r="2568" spans="1:10" ht="14.15" customHeight="1">
      <c r="A2568" s="493" t="s">
        <v>1574</v>
      </c>
      <c r="B2568" s="742" t="s">
        <v>3149</v>
      </c>
      <c r="C2568" s="2123">
        <v>5.57</v>
      </c>
      <c r="D2568" s="1588">
        <v>300</v>
      </c>
      <c r="E2568" s="1545">
        <f t="shared" si="288"/>
        <v>269.24399999999997</v>
      </c>
      <c r="F2568" s="471">
        <f t="shared" si="289"/>
        <v>269.24</v>
      </c>
      <c r="G2568" s="691">
        <f>'Заказ, cкидки и курсы валют'!$J$23*F2568</f>
        <v>3096.26</v>
      </c>
      <c r="H2568" s="96">
        <f t="shared" si="290"/>
        <v>928.88</v>
      </c>
      <c r="I2568" s="168"/>
      <c r="J2568" s="1338">
        <f>ROUND(IF(H2568&lt;'Заказ, cкидки и курсы валют'!$B$39,H2568*0.54*100/(100-'Заказ, cкидки и курсы валют'!$C$39),IF(H2568&lt;'Заказ, cкидки и курсы валют'!$B$40,H2568*0.54*100/(100-'Заказ, cкидки и курсы валют'!$C$40),IF(H2568&lt;'Заказ, cкидки и курсы валют'!$B$41,H2568*0.54*100/(100-'Заказ, cкидки и курсы валют'!$C$41),IF(H2568&lt;'Заказ, cкидки и курсы валют'!$B$42,H2568*0.54*100/(100-'Заказ, cкидки и курсы валют'!$C$42),IF(H2568&lt;'Заказ, cкидки и курсы валют'!$B$43,H2568*0.54*100/(100-'Заказ, cкидки и курсы валют'!$C$43),H2568))))),2)</f>
        <v>928.88</v>
      </c>
    </row>
    <row r="2569" spans="1:10" ht="14.15" customHeight="1">
      <c r="A2569" s="493" t="s">
        <v>1575</v>
      </c>
      <c r="B2569" s="742" t="s">
        <v>3150</v>
      </c>
      <c r="C2569" s="2123">
        <v>6.79</v>
      </c>
      <c r="D2569" s="1588">
        <v>250</v>
      </c>
      <c r="E2569" s="1545">
        <f t="shared" si="288"/>
        <v>298.464</v>
      </c>
      <c r="F2569" s="471">
        <f t="shared" si="289"/>
        <v>298.45999999999998</v>
      </c>
      <c r="G2569" s="691">
        <f>'Заказ, cкидки и курсы валют'!$J$23*F2569</f>
        <v>3432.29</v>
      </c>
      <c r="H2569" s="96">
        <f t="shared" si="290"/>
        <v>858.07</v>
      </c>
      <c r="I2569" s="168"/>
      <c r="J2569" s="1338">
        <f>ROUND(IF(H2569&lt;'Заказ, cкидки и курсы валют'!$B$39,H2569*0.54*100/(100-'Заказ, cкидки и курсы валют'!$C$39),IF(H2569&lt;'Заказ, cкидки и курсы валют'!$B$40,H2569*0.54*100/(100-'Заказ, cкидки и курсы валют'!$C$40),IF(H2569&lt;'Заказ, cкидки и курсы валют'!$B$41,H2569*0.54*100/(100-'Заказ, cкидки и курсы валют'!$C$41),IF(H2569&lt;'Заказ, cкидки и курсы валют'!$B$42,H2569*0.54*100/(100-'Заказ, cкидки и курсы валют'!$C$42),IF(H2569&lt;'Заказ, cкидки и курсы валют'!$B$43,H2569*0.54*100/(100-'Заказ, cкидки и курсы валют'!$C$43),H2569))))),2)</f>
        <v>926.72</v>
      </c>
    </row>
    <row r="2570" spans="1:10" ht="14.15" customHeight="1">
      <c r="A2570" s="493" t="s">
        <v>11434</v>
      </c>
      <c r="B2570" s="742" t="s">
        <v>8389</v>
      </c>
      <c r="C2570" s="2123">
        <v>6.6</v>
      </c>
      <c r="D2570" s="1588">
        <v>250</v>
      </c>
      <c r="E2570" s="1545">
        <f t="shared" si="288"/>
        <v>330.86400000000003</v>
      </c>
      <c r="F2570" s="471">
        <f t="shared" ref="F2570" si="291">ROUND(E2570*(1-$F$11),2)</f>
        <v>330.86</v>
      </c>
      <c r="G2570" s="691">
        <f>'Заказ, cкидки и курсы валют'!$J$23*F2570</f>
        <v>3804.8900000000003</v>
      </c>
      <c r="H2570" s="96">
        <f t="shared" ref="H2570" si="292">ROUND((D2570/1000)*G2570,2)</f>
        <v>951.22</v>
      </c>
      <c r="I2570" s="168"/>
      <c r="J2570" s="1338">
        <f>ROUND(IF(H2570&lt;'Заказ, cкидки и курсы валют'!$B$39,H2570*0.54*100/(100-'Заказ, cкидки и курсы валют'!$C$39),IF(H2570&lt;'Заказ, cкидки и курсы валют'!$B$40,H2570*0.54*100/(100-'Заказ, cкидки и курсы валют'!$C$40),IF(H2570&lt;'Заказ, cкидки и курсы валют'!$B$41,H2570*0.54*100/(100-'Заказ, cкидки и курсы валют'!$C$41),IF(H2570&lt;'Заказ, cкидки и курсы валют'!$B$42,H2570*0.54*100/(100-'Заказ, cкидки и курсы валют'!$C$42),IF(H2570&lt;'Заказ, cкидки и курсы валют'!$B$43,H2570*0.54*100/(100-'Заказ, cкидки и курсы валют'!$C$43),H2570))))),2)</f>
        <v>951.22</v>
      </c>
    </row>
    <row r="2571" spans="1:10" ht="14.15" customHeight="1">
      <c r="A2571" s="493" t="s">
        <v>1576</v>
      </c>
      <c r="B2571" s="742" t="s">
        <v>3151</v>
      </c>
      <c r="C2571" s="2123">
        <v>7.87</v>
      </c>
      <c r="D2571" s="1588">
        <v>250</v>
      </c>
      <c r="E2571" s="1545">
        <f t="shared" si="288"/>
        <v>348.36</v>
      </c>
      <c r="F2571" s="471">
        <f>ROUND(E2571*(1-$F$11),2)</f>
        <v>348.36</v>
      </c>
      <c r="G2571" s="691">
        <f>'Заказ, cкидки и курсы валют'!$J$23*F2571</f>
        <v>4006.1400000000003</v>
      </c>
      <c r="H2571" s="96">
        <f>ROUND((D2571/1000)*G2571,2)</f>
        <v>1001.54</v>
      </c>
      <c r="I2571" s="168"/>
      <c r="J2571" s="1338">
        <f>ROUND(IF(H2571&lt;'Заказ, cкидки и курсы валют'!$B$39,H2571*0.54*100/(100-'Заказ, cкидки и курсы валют'!$C$39),IF(H2571&lt;'Заказ, cкидки и курсы валют'!$B$40,H2571*0.54*100/(100-'Заказ, cкидки и курсы валют'!$C$40),IF(H2571&lt;'Заказ, cкидки и курсы валют'!$B$41,H2571*0.54*100/(100-'Заказ, cкидки и курсы валют'!$C$41),IF(H2571&lt;'Заказ, cкидки и курсы валют'!$B$42,H2571*0.54*100/(100-'Заказ, cкидки и курсы валют'!$C$42),IF(H2571&lt;'Заказ, cкидки и курсы валют'!$B$43,H2571*0.54*100/(100-'Заказ, cкидки и курсы валют'!$C$43),H2571))))),2)</f>
        <v>1001.54</v>
      </c>
    </row>
    <row r="2572" spans="1:10" ht="14.15" customHeight="1" thickBot="1">
      <c r="A2572" s="521" t="s">
        <v>11435</v>
      </c>
      <c r="B2572" s="1393" t="s">
        <v>3152</v>
      </c>
      <c r="C2572" s="2123">
        <v>9.01</v>
      </c>
      <c r="D2572" s="1614">
        <v>200</v>
      </c>
      <c r="E2572" s="1568">
        <f t="shared" si="288"/>
        <v>407.84399999999999</v>
      </c>
      <c r="F2572" s="775">
        <f>ROUND(E2572*(1-$F$11),2)</f>
        <v>407.84</v>
      </c>
      <c r="G2572" s="776">
        <f>'Заказ, cкидки и курсы валют'!$J$23*F2572</f>
        <v>4690.16</v>
      </c>
      <c r="H2572" s="142">
        <f>ROUND((D2572/1000)*G2572,2)</f>
        <v>938.03</v>
      </c>
      <c r="I2572" s="170"/>
      <c r="J2572" s="1338">
        <f>ROUND(IF(H2572&lt;'Заказ, cкидки и курсы валют'!$B$39,H2572*0.54*100/(100-'Заказ, cкидки и курсы валют'!$C$39),IF(H2572&lt;'Заказ, cкидки и курсы валют'!$B$40,H2572*0.54*100/(100-'Заказ, cкидки и курсы валют'!$C$40),IF(H2572&lt;'Заказ, cкидки и курсы валют'!$B$41,H2572*0.54*100/(100-'Заказ, cкидки и курсы валют'!$C$41),IF(H2572&lt;'Заказ, cкидки и курсы валют'!$B$42,H2572*0.54*100/(100-'Заказ, cкидки и курсы валют'!$C$42),IF(H2572&lt;'Заказ, cкидки и курсы валют'!$B$43,H2572*0.54*100/(100-'Заказ, cкидки и курсы валют'!$C$43),H2572))))),2)</f>
        <v>938.03</v>
      </c>
    </row>
    <row r="2573" spans="1:10" ht="14.15" customHeight="1"/>
    <row r="2574" spans="1:10" ht="14.15" customHeight="1" thickBot="1">
      <c r="A2574" s="648"/>
      <c r="B2574" s="1984"/>
      <c r="C2574" s="1984"/>
      <c r="D2574" s="201"/>
      <c r="E2574" s="987"/>
      <c r="F2574" s="881"/>
      <c r="G2574" s="694"/>
      <c r="H2574" s="22"/>
      <c r="I2574" s="13"/>
    </row>
    <row r="2575" spans="1:10" ht="16.5" customHeight="1">
      <c r="A2575" s="904"/>
      <c r="B2575" s="1985"/>
      <c r="C2575" s="1962" t="s">
        <v>1371</v>
      </c>
      <c r="D2575" s="69"/>
      <c r="E2575" s="460"/>
      <c r="F2575" s="461"/>
      <c r="G2575" s="688"/>
      <c r="H2575" s="176"/>
      <c r="I2575" s="68"/>
    </row>
    <row r="2576" spans="1:10" ht="14.15" customHeight="1">
      <c r="A2576" s="890"/>
      <c r="B2576" s="1912" t="s">
        <v>1369</v>
      </c>
      <c r="C2576" s="1475"/>
      <c r="D2576" s="131"/>
      <c r="E2576" s="462"/>
      <c r="F2576" s="426"/>
      <c r="G2576" s="266"/>
      <c r="H2576" s="16"/>
      <c r="I2576" s="132"/>
    </row>
    <row r="2577" spans="1:10" ht="14.15" customHeight="1">
      <c r="A2577" s="890"/>
      <c r="B2577" s="1954"/>
      <c r="C2577" s="1475"/>
      <c r="D2577" s="70"/>
      <c r="E2577" s="464"/>
      <c r="F2577" s="465"/>
      <c r="G2577" s="689"/>
      <c r="H2577" s="177"/>
      <c r="I2577" s="132"/>
    </row>
    <row r="2578" spans="1:10" ht="15.75" customHeight="1">
      <c r="A2578" s="890"/>
      <c r="B2578" s="1954"/>
      <c r="C2578" s="1475"/>
      <c r="D2578" s="70"/>
      <c r="E2578" s="464"/>
      <c r="F2578" s="465"/>
      <c r="G2578" s="689"/>
      <c r="H2578" s="177"/>
      <c r="I2578" s="132"/>
    </row>
    <row r="2579" spans="1:10" ht="14.15" customHeight="1">
      <c r="A2579" s="890"/>
      <c r="B2579" s="1954"/>
      <c r="C2579" s="1475"/>
      <c r="D2579" s="70"/>
      <c r="E2579" s="464"/>
      <c r="F2579" s="465"/>
      <c r="G2579" s="689"/>
      <c r="H2579" s="177"/>
      <c r="I2579" s="132"/>
    </row>
    <row r="2580" spans="1:10" ht="14.15" customHeight="1" thickBot="1">
      <c r="A2580" s="1918" t="s">
        <v>6699</v>
      </c>
      <c r="B2580" s="1919"/>
      <c r="C2580" s="2289"/>
      <c r="D2580" s="162"/>
      <c r="E2580" s="466"/>
      <c r="F2580" s="467"/>
      <c r="G2580" s="690"/>
      <c r="H2580" s="178"/>
      <c r="I2580" s="137"/>
    </row>
    <row r="2581" spans="1:10" ht="46.5" customHeight="1">
      <c r="A2581" s="1519" t="s">
        <v>1013</v>
      </c>
      <c r="B2581" s="1520" t="s">
        <v>1014</v>
      </c>
      <c r="C2581" s="2286" t="s">
        <v>665</v>
      </c>
      <c r="D2581" s="158" t="s">
        <v>2923</v>
      </c>
      <c r="E2581" s="914" t="s">
        <v>10276</v>
      </c>
      <c r="F2581" s="469" t="s">
        <v>2578</v>
      </c>
      <c r="G2581" s="693" t="s">
        <v>2427</v>
      </c>
      <c r="H2581" s="264" t="s">
        <v>493</v>
      </c>
      <c r="I2581" s="160" t="s">
        <v>4003</v>
      </c>
      <c r="J2581" s="327" t="s">
        <v>11229</v>
      </c>
    </row>
    <row r="2582" spans="1:10" ht="14.15" customHeight="1" thickBot="1">
      <c r="A2582" s="1519"/>
      <c r="B2582" s="1680"/>
      <c r="C2582" s="2286" t="s">
        <v>3419</v>
      </c>
      <c r="D2582" s="313" t="s">
        <v>2428</v>
      </c>
      <c r="E2582" s="470" t="s">
        <v>264</v>
      </c>
      <c r="F2582" s="475">
        <f>'Заказ, cкидки и курсы валют'!$I$12</f>
        <v>0</v>
      </c>
      <c r="G2582" s="764"/>
      <c r="H2582" s="358"/>
      <c r="I2582" s="252"/>
      <c r="J2582" s="264"/>
    </row>
    <row r="2583" spans="1:10" ht="14.15" customHeight="1" thickBot="1">
      <c r="A2583" s="799" t="s">
        <v>10205</v>
      </c>
      <c r="B2583" s="1990" t="s">
        <v>3155</v>
      </c>
      <c r="C2583" s="2123">
        <v>1.86</v>
      </c>
      <c r="D2583" s="1592">
        <v>100</v>
      </c>
      <c r="E2583" s="1566">
        <f>(E2544*2)+(1000/D2583*7.5)</f>
        <v>242.16</v>
      </c>
      <c r="F2583" s="779">
        <f>ROUND(E2583*(1-$F$11),2)</f>
        <v>242.16</v>
      </c>
      <c r="G2583" s="691">
        <f>H2583/D2583*1000</f>
        <v>3870</v>
      </c>
      <c r="H2583" s="659">
        <f>ROUND(IF('Заказ, cкидки и курсы валют'!$J$23*E2583/1000*D2583&lt;387,387,'Заказ, cкидки и курсы валют'!$J$23*E2583/1000*D2583)*(1-'Заказ, cкидки и курсы валют'!$I$12),2)</f>
        <v>387</v>
      </c>
      <c r="I2583" s="263"/>
      <c r="J2583" s="1338">
        <f>ROUND(IF(H2583&lt;'Заказ, cкидки и курсы валют'!$B$39,H2583*0.54*100/(100-'Заказ, cкидки и курсы валют'!$C$39),IF(H2583&lt;'Заказ, cкидки и курсы валют'!$B$40,H2583*0.54*100/(100-'Заказ, cкидки и курсы валют'!$C$40),IF(H2583&lt;'Заказ, cкидки и курсы валют'!$B$41,H2583*0.54*100/(100-'Заказ, cкидки и курсы валют'!$C$41),IF(H2583&lt;'Заказ, cкидки и курсы валют'!$B$42,H2583*0.54*100/(100-'Заказ, cкидки и курсы валют'!$C$42),IF(H2583&lt;'Заказ, cкидки и курсы валют'!$B$43,H2583*0.54*100/(100-'Заказ, cкидки и курсы валют'!$C$43),H2583))))),2)</f>
        <v>464.4</v>
      </c>
    </row>
    <row r="2584" spans="1:10" ht="14.15" customHeight="1" thickBot="1">
      <c r="A2584" s="493" t="s">
        <v>10206</v>
      </c>
      <c r="B2584" s="742" t="s">
        <v>1355</v>
      </c>
      <c r="C2584" s="2123">
        <v>3</v>
      </c>
      <c r="D2584" s="1588">
        <v>50</v>
      </c>
      <c r="E2584" s="1545">
        <f t="shared" ref="E2584:E2592" si="293">(E2545*2)+(1000/D2584*7.5)</f>
        <v>400.4</v>
      </c>
      <c r="F2584" s="471">
        <f t="shared" ref="F2584:F2589" si="294">ROUND(E2584*(1-$F$11),2)</f>
        <v>400.4</v>
      </c>
      <c r="G2584" s="691">
        <f t="shared" ref="G2584:G2592" si="295">H2584/D2584*1000</f>
        <v>7740</v>
      </c>
      <c r="H2584" s="659">
        <f>ROUND(IF('Заказ, cкидки и курсы валют'!$J$23*E2584/1000*D2584&lt;387,387,'Заказ, cкидки и курсы валют'!$J$23*E2584/1000*D2584)*(1-'Заказ, cкидки и курсы валют'!$I$12),2)</f>
        <v>387</v>
      </c>
      <c r="I2584" s="168"/>
      <c r="J2584" s="1338">
        <f>ROUND(IF(H2584&lt;'Заказ, cкидки и курсы валют'!$B$39,H2584*0.54*100/(100-'Заказ, cкидки и курсы валют'!$C$39),IF(H2584&lt;'Заказ, cкидки и курсы валют'!$B$40,H2584*0.54*100/(100-'Заказ, cкидки и курсы валют'!$C$40),IF(H2584&lt;'Заказ, cкидки и курсы валют'!$B$41,H2584*0.54*100/(100-'Заказ, cкидки и курсы валют'!$C$41),IF(H2584&lt;'Заказ, cкидки и курсы валют'!$B$42,H2584*0.54*100/(100-'Заказ, cкидки и курсы валют'!$C$42),IF(H2584&lt;'Заказ, cкидки и курсы валют'!$B$43,H2584*0.54*100/(100-'Заказ, cкидки и курсы валют'!$C$43),H2584))))),2)</f>
        <v>464.4</v>
      </c>
    </row>
    <row r="2585" spans="1:10" ht="14.15" customHeight="1" thickBot="1">
      <c r="A2585" s="493" t="s">
        <v>10207</v>
      </c>
      <c r="B2585" s="742" t="s">
        <v>1356</v>
      </c>
      <c r="C2585" s="2123">
        <v>3.7</v>
      </c>
      <c r="D2585" s="1588">
        <v>50</v>
      </c>
      <c r="E2585" s="1545">
        <f t="shared" si="293"/>
        <v>436.84</v>
      </c>
      <c r="F2585" s="471">
        <f t="shared" si="294"/>
        <v>436.84</v>
      </c>
      <c r="G2585" s="691">
        <f t="shared" si="295"/>
        <v>7740</v>
      </c>
      <c r="H2585" s="659">
        <f>ROUND(IF('Заказ, cкидки и курсы валют'!$J$23*E2585/1000*D2585&lt;387,387,'Заказ, cкидки и курсы валют'!$J$23*E2585/1000*D2585)*(1-'Заказ, cкидки и курсы валют'!$I$12),2)</f>
        <v>387</v>
      </c>
      <c r="I2585" s="168"/>
      <c r="J2585" s="1338">
        <f>ROUND(IF(H2585&lt;'Заказ, cкидки и курсы валют'!$B$39,H2585*0.54*100/(100-'Заказ, cкидки и курсы валют'!$C$39),IF(H2585&lt;'Заказ, cкидки и курсы валют'!$B$40,H2585*0.54*100/(100-'Заказ, cкидки и курсы валют'!$C$40),IF(H2585&lt;'Заказ, cкидки и курсы валют'!$B$41,H2585*0.54*100/(100-'Заказ, cкидки и курсы валют'!$C$41),IF(H2585&lt;'Заказ, cкидки и курсы валют'!$B$42,H2585*0.54*100/(100-'Заказ, cкидки и курсы валют'!$C$42),IF(H2585&lt;'Заказ, cкидки и курсы валют'!$B$43,H2585*0.54*100/(100-'Заказ, cкидки и курсы валют'!$C$43),H2585))))),2)</f>
        <v>464.4</v>
      </c>
    </row>
    <row r="2586" spans="1:10" ht="14.15" customHeight="1" thickBot="1">
      <c r="A2586" s="493" t="s">
        <v>10208</v>
      </c>
      <c r="B2586" s="742" t="s">
        <v>591</v>
      </c>
      <c r="C2586" s="2123">
        <v>4.18</v>
      </c>
      <c r="D2586" s="1588">
        <v>40</v>
      </c>
      <c r="E2586" s="1545">
        <f t="shared" si="293"/>
        <v>529.76</v>
      </c>
      <c r="F2586" s="471">
        <f t="shared" si="294"/>
        <v>529.76</v>
      </c>
      <c r="G2586" s="691">
        <f t="shared" si="295"/>
        <v>9675</v>
      </c>
      <c r="H2586" s="659">
        <f>ROUND(IF('Заказ, cкидки и курсы валют'!$J$23*E2586/1000*D2586&lt;387,387,'Заказ, cкидки и курсы валют'!$J$23*E2586/1000*D2586)*(1-'Заказ, cкидки и курсы валют'!$I$12),2)</f>
        <v>387</v>
      </c>
      <c r="I2586" s="168"/>
      <c r="J2586" s="1338">
        <f>ROUND(IF(H2586&lt;'Заказ, cкидки и курсы валют'!$B$39,H2586*0.54*100/(100-'Заказ, cкидки и курсы валют'!$C$39),IF(H2586&lt;'Заказ, cкидки и курсы валют'!$B$40,H2586*0.54*100/(100-'Заказ, cкидки и курсы валют'!$C$40),IF(H2586&lt;'Заказ, cкидки и курсы валют'!$B$41,H2586*0.54*100/(100-'Заказ, cкидки и курсы валют'!$C$41),IF(H2586&lt;'Заказ, cкидки и курсы валют'!$B$42,H2586*0.54*100/(100-'Заказ, cкидки и курсы валют'!$C$42),IF(H2586&lt;'Заказ, cкидки и курсы валют'!$B$43,H2586*0.54*100/(100-'Заказ, cкидки и курсы валют'!$C$43),H2586))))),2)</f>
        <v>464.4</v>
      </c>
    </row>
    <row r="2587" spans="1:10" ht="14.15" customHeight="1" thickBot="1">
      <c r="A2587" s="493" t="s">
        <v>10209</v>
      </c>
      <c r="B2587" s="742" t="s">
        <v>592</v>
      </c>
      <c r="C2587" s="2123">
        <v>5.42</v>
      </c>
      <c r="D2587" s="1588">
        <v>30</v>
      </c>
      <c r="E2587" s="1545">
        <f t="shared" si="293"/>
        <v>647.1</v>
      </c>
      <c r="F2587" s="471">
        <f t="shared" si="294"/>
        <v>647.1</v>
      </c>
      <c r="G2587" s="691">
        <f t="shared" si="295"/>
        <v>12900</v>
      </c>
      <c r="H2587" s="659">
        <f>ROUND(IF('Заказ, cкидки и курсы валют'!$J$23*E2587/1000*D2587&lt;387,387,'Заказ, cкидки и курсы валют'!$J$23*E2587/1000*D2587)*(1-'Заказ, cкидки и курсы валют'!$I$12),2)</f>
        <v>387</v>
      </c>
      <c r="I2587" s="168"/>
      <c r="J2587" s="1338">
        <f>ROUND(IF(H2587&lt;'Заказ, cкидки и курсы валют'!$B$39,H2587*0.54*100/(100-'Заказ, cкидки и курсы валют'!$C$39),IF(H2587&lt;'Заказ, cкидки и курсы валют'!$B$40,H2587*0.54*100/(100-'Заказ, cкидки и курсы валют'!$C$40),IF(H2587&lt;'Заказ, cкидки и курсы валют'!$B$41,H2587*0.54*100/(100-'Заказ, cкидки и курсы валют'!$C$41),IF(H2587&lt;'Заказ, cкидки и курсы валют'!$B$42,H2587*0.54*100/(100-'Заказ, cкидки и курсы валют'!$C$42),IF(H2587&lt;'Заказ, cкидки и курсы валют'!$B$43,H2587*0.54*100/(100-'Заказ, cкидки и курсы валют'!$C$43),H2587))))),2)</f>
        <v>464.4</v>
      </c>
    </row>
    <row r="2588" spans="1:10" ht="14.15" customHeight="1" thickBot="1">
      <c r="A2588" s="493" t="s">
        <v>10210</v>
      </c>
      <c r="B2588" s="742" t="s">
        <v>3149</v>
      </c>
      <c r="C2588" s="2123">
        <v>5.57</v>
      </c>
      <c r="D2588" s="1588">
        <v>30</v>
      </c>
      <c r="E2588" s="1545">
        <f t="shared" si="293"/>
        <v>698.74</v>
      </c>
      <c r="F2588" s="471">
        <f t="shared" si="294"/>
        <v>698.74</v>
      </c>
      <c r="G2588" s="691">
        <f t="shared" si="295"/>
        <v>12900</v>
      </c>
      <c r="H2588" s="659">
        <f>ROUND(IF('Заказ, cкидки и курсы валют'!$J$23*E2588/1000*D2588&lt;387,387,'Заказ, cкидки и курсы валют'!$J$23*E2588/1000*D2588)*(1-'Заказ, cкидки и курсы валют'!$I$12),2)</f>
        <v>387</v>
      </c>
      <c r="I2588" s="168"/>
      <c r="J2588" s="1338">
        <f>ROUND(IF(H2588&lt;'Заказ, cкидки и курсы валют'!$B$39,H2588*0.54*100/(100-'Заказ, cкидки и курсы валют'!$C$39),IF(H2588&lt;'Заказ, cкидки и курсы валют'!$B$40,H2588*0.54*100/(100-'Заказ, cкидки и курсы валют'!$C$40),IF(H2588&lt;'Заказ, cкидки и курсы валют'!$B$41,H2588*0.54*100/(100-'Заказ, cкидки и курсы валют'!$C$41),IF(H2588&lt;'Заказ, cкидки и курсы валют'!$B$42,H2588*0.54*100/(100-'Заказ, cкидки и курсы валют'!$C$42),IF(H2588&lt;'Заказ, cкидки и курсы валют'!$B$43,H2588*0.54*100/(100-'Заказ, cкидки и курсы валют'!$C$43),H2588))))),2)</f>
        <v>464.4</v>
      </c>
    </row>
    <row r="2589" spans="1:10" ht="14.15" customHeight="1" thickBot="1">
      <c r="A2589" s="493" t="s">
        <v>10211</v>
      </c>
      <c r="B2589" s="742" t="s">
        <v>3150</v>
      </c>
      <c r="C2589" s="2123">
        <v>6.79</v>
      </c>
      <c r="D2589" s="1588">
        <v>25</v>
      </c>
      <c r="E2589" s="1545">
        <f t="shared" si="293"/>
        <v>797.44</v>
      </c>
      <c r="F2589" s="471">
        <f t="shared" si="294"/>
        <v>797.44</v>
      </c>
      <c r="G2589" s="691">
        <f t="shared" si="295"/>
        <v>15480</v>
      </c>
      <c r="H2589" s="659">
        <f>ROUND(IF('Заказ, cкидки и курсы валют'!$J$23*E2589/1000*D2589&lt;387,387,'Заказ, cкидки и курсы валют'!$J$23*E2589/1000*D2589)*(1-'Заказ, cкидки и курсы валют'!$I$12),2)</f>
        <v>387</v>
      </c>
      <c r="I2589" s="168"/>
      <c r="J2589" s="1338">
        <f>ROUND(IF(H2589&lt;'Заказ, cкидки и курсы валют'!$B$39,H2589*0.54*100/(100-'Заказ, cкидки и курсы валют'!$C$39),IF(H2589&lt;'Заказ, cкидки и курсы валют'!$B$40,H2589*0.54*100/(100-'Заказ, cкидки и курсы валют'!$C$40),IF(H2589&lt;'Заказ, cкидки и курсы валют'!$B$41,H2589*0.54*100/(100-'Заказ, cкидки и курсы валют'!$C$41),IF(H2589&lt;'Заказ, cкидки и курсы валют'!$B$42,H2589*0.54*100/(100-'Заказ, cкидки и курсы валют'!$C$42),IF(H2589&lt;'Заказ, cкидки и курсы валют'!$B$43,H2589*0.54*100/(100-'Заказ, cкидки и курсы валют'!$C$43),H2589))))),2)</f>
        <v>464.4</v>
      </c>
    </row>
    <row r="2590" spans="1:10" ht="14.15" customHeight="1" thickBot="1">
      <c r="A2590" s="493" t="s">
        <v>11436</v>
      </c>
      <c r="B2590" s="742" t="s">
        <v>8389</v>
      </c>
      <c r="C2590" s="2123">
        <v>6.6</v>
      </c>
      <c r="D2590" s="1588">
        <v>25</v>
      </c>
      <c r="E2590" s="1545">
        <f t="shared" si="293"/>
        <v>851.44</v>
      </c>
      <c r="F2590" s="471">
        <f t="shared" ref="F2590" si="296">ROUND(E2590*(1-$F$11),2)</f>
        <v>851.44</v>
      </c>
      <c r="G2590" s="691">
        <f t="shared" si="295"/>
        <v>15480</v>
      </c>
      <c r="H2590" s="659">
        <f>ROUND(IF('Заказ, cкидки и курсы валют'!$J$23*E2590/1000*D2590&lt;387,387,'Заказ, cкидки и курсы валют'!$J$23*E2590/1000*D2590)*(1-'Заказ, cкидки и курсы валют'!$I$12),2)</f>
        <v>387</v>
      </c>
      <c r="I2590" s="168"/>
      <c r="J2590" s="1338">
        <f>ROUND(IF(H2590&lt;'Заказ, cкидки и курсы валют'!$B$39,H2590*0.54*100/(100-'Заказ, cкидки и курсы валют'!$C$39),IF(H2590&lt;'Заказ, cкидки и курсы валют'!$B$40,H2590*0.54*100/(100-'Заказ, cкидки и курсы валют'!$C$40),IF(H2590&lt;'Заказ, cкидки и курсы валют'!$B$41,H2590*0.54*100/(100-'Заказ, cкидки и курсы валют'!$C$41),IF(H2590&lt;'Заказ, cкидки и курсы валют'!$B$42,H2590*0.54*100/(100-'Заказ, cкидки и курсы валют'!$C$42),IF(H2590&lt;'Заказ, cкидки и курсы валют'!$B$43,H2590*0.54*100/(100-'Заказ, cкидки и курсы валют'!$C$43),H2590))))),2)</f>
        <v>464.4</v>
      </c>
    </row>
    <row r="2591" spans="1:10" ht="14.15" customHeight="1" thickBot="1">
      <c r="A2591" s="493" t="s">
        <v>10212</v>
      </c>
      <c r="B2591" s="742" t="s">
        <v>3151</v>
      </c>
      <c r="C2591" s="2123">
        <v>7.87</v>
      </c>
      <c r="D2591" s="1588">
        <v>25</v>
      </c>
      <c r="E2591" s="1545">
        <f t="shared" si="293"/>
        <v>880.6</v>
      </c>
      <c r="F2591" s="471">
        <f>ROUND(E2591*(1-$F$11),2)</f>
        <v>880.6</v>
      </c>
      <c r="G2591" s="691">
        <f t="shared" si="295"/>
        <v>15480</v>
      </c>
      <c r="H2591" s="659">
        <f>ROUND(IF('Заказ, cкидки и курсы валют'!$J$23*E2591/1000*D2591&lt;387,387,'Заказ, cкидки и курсы валют'!$J$23*E2591/1000*D2591)*(1-'Заказ, cкидки и курсы валют'!$I$12),2)</f>
        <v>387</v>
      </c>
      <c r="I2591" s="168"/>
      <c r="J2591" s="1338">
        <f>ROUND(IF(H2591&lt;'Заказ, cкидки и курсы валют'!$B$39,H2591*0.54*100/(100-'Заказ, cкидки и курсы валют'!$C$39),IF(H2591&lt;'Заказ, cкидки и курсы валют'!$B$40,H2591*0.54*100/(100-'Заказ, cкидки и курсы валют'!$C$40),IF(H2591&lt;'Заказ, cкидки и курсы валют'!$B$41,H2591*0.54*100/(100-'Заказ, cкидки и курсы валют'!$C$41),IF(H2591&lt;'Заказ, cкидки и курсы валют'!$B$42,H2591*0.54*100/(100-'Заказ, cкидки и курсы валют'!$C$42),IF(H2591&lt;'Заказ, cкидки и курсы валют'!$B$43,H2591*0.54*100/(100-'Заказ, cкидки и курсы валют'!$C$43),H2591))))),2)</f>
        <v>464.4</v>
      </c>
    </row>
    <row r="2592" spans="1:10" ht="14.15" customHeight="1" thickBot="1">
      <c r="A2592" s="521" t="s">
        <v>11437</v>
      </c>
      <c r="B2592" s="1393" t="s">
        <v>3152</v>
      </c>
      <c r="C2592" s="2123">
        <v>9.01</v>
      </c>
      <c r="D2592" s="1614">
        <v>20</v>
      </c>
      <c r="E2592" s="1568">
        <f t="shared" si="293"/>
        <v>1054.74</v>
      </c>
      <c r="F2592" s="775">
        <f>ROUND(E2592*(1-$F$11),2)</f>
        <v>1054.74</v>
      </c>
      <c r="G2592" s="691">
        <f t="shared" si="295"/>
        <v>19350</v>
      </c>
      <c r="H2592" s="659">
        <f>ROUND(IF('Заказ, cкидки и курсы валют'!$J$23*E2592/1000*D2592&lt;387,387,'Заказ, cкидки и курсы валют'!$J$23*E2592/1000*D2592)*(1-'Заказ, cкидки и курсы валют'!$I$12),2)</f>
        <v>387</v>
      </c>
      <c r="I2592" s="170"/>
      <c r="J2592" s="1338">
        <f>ROUND(IF(H2592&lt;'Заказ, cкидки и курсы валют'!$B$39,H2592*0.54*100/(100-'Заказ, cкидки и курсы валют'!$C$39),IF(H2592&lt;'Заказ, cкидки и курсы валют'!$B$40,H2592*0.54*100/(100-'Заказ, cкидки и курсы валют'!$C$40),IF(H2592&lt;'Заказ, cкидки и курсы валют'!$B$41,H2592*0.54*100/(100-'Заказ, cкидки и курсы валют'!$C$41),IF(H2592&lt;'Заказ, cкидки и курсы валют'!$B$42,H2592*0.54*100/(100-'Заказ, cкидки и курсы валют'!$C$42),IF(H2592&lt;'Заказ, cкидки и курсы валют'!$B$43,H2592*0.54*100/(100-'Заказ, cкидки и курсы валют'!$C$43),H2592))))),2)</f>
        <v>464.4</v>
      </c>
    </row>
    <row r="2593" spans="1:9" ht="14.15" customHeight="1"/>
    <row r="2594" spans="1:9" ht="14.15" customHeight="1" thickBot="1">
      <c r="A2594" s="648"/>
      <c r="B2594" s="1984"/>
      <c r="C2594" s="1984"/>
      <c r="D2594" s="1481"/>
      <c r="E2594" s="987"/>
      <c r="F2594" s="881"/>
      <c r="G2594" s="694"/>
      <c r="H2594" s="22"/>
      <c r="I2594" s="13"/>
    </row>
    <row r="2595" spans="1:9" ht="15" customHeight="1">
      <c r="A2595" s="1989"/>
      <c r="B2595" s="1985"/>
      <c r="C2595" s="1962" t="s">
        <v>11022</v>
      </c>
      <c r="D2595" s="69"/>
      <c r="E2595" s="460"/>
      <c r="F2595" s="461"/>
      <c r="G2595" s="688"/>
      <c r="H2595" s="176"/>
      <c r="I2595" s="179"/>
    </row>
    <row r="2596" spans="1:9" ht="14.15" customHeight="1">
      <c r="A2596" s="890"/>
      <c r="B2596" s="1912" t="s">
        <v>1369</v>
      </c>
      <c r="C2596" s="1475"/>
      <c r="D2596" s="131"/>
      <c r="E2596" s="462"/>
      <c r="F2596" s="426"/>
      <c r="G2596" s="266"/>
      <c r="H2596" s="16"/>
      <c r="I2596" s="132"/>
    </row>
    <row r="2597" spans="1:9" ht="18">
      <c r="A2597" s="890"/>
      <c r="B2597" s="1954"/>
      <c r="C2597" s="1475"/>
      <c r="D2597" s="81"/>
      <c r="E2597" s="483"/>
      <c r="F2597" s="436"/>
      <c r="G2597" s="701"/>
      <c r="H2597" s="177"/>
      <c r="I2597" s="132"/>
    </row>
    <row r="2598" spans="1:9">
      <c r="A2598" s="890"/>
      <c r="B2598" s="1954"/>
      <c r="C2598" s="1475"/>
      <c r="D2598" s="70"/>
      <c r="E2598" s="464"/>
      <c r="F2598" s="465"/>
      <c r="G2598" s="689"/>
      <c r="H2598" s="177"/>
      <c r="I2598" s="132"/>
    </row>
    <row r="2599" spans="1:9">
      <c r="A2599" s="890"/>
      <c r="B2599" s="1954"/>
      <c r="C2599" s="1475"/>
      <c r="D2599" s="70"/>
      <c r="E2599" s="464"/>
      <c r="F2599" s="465"/>
      <c r="G2599" s="689"/>
      <c r="H2599" s="177"/>
      <c r="I2599" s="132"/>
    </row>
    <row r="2600" spans="1:9" ht="16" thickBot="1">
      <c r="A2600" s="1913" t="s">
        <v>6698</v>
      </c>
      <c r="B2600" s="1956"/>
      <c r="C2600" s="1931"/>
      <c r="D2600" s="72"/>
      <c r="E2600" s="466"/>
      <c r="F2600" s="467"/>
      <c r="G2600" s="690"/>
      <c r="H2600" s="178"/>
      <c r="I2600" s="137"/>
    </row>
    <row r="2601" spans="1:9" ht="40">
      <c r="A2601" s="1519" t="s">
        <v>1013</v>
      </c>
      <c r="B2601" s="1520" t="s">
        <v>1014</v>
      </c>
      <c r="C2601" s="2286" t="s">
        <v>665</v>
      </c>
      <c r="D2601" s="158" t="s">
        <v>2923</v>
      </c>
      <c r="E2601" s="914" t="s">
        <v>10276</v>
      </c>
      <c r="F2601" s="469" t="s">
        <v>2578</v>
      </c>
      <c r="G2601" s="693" t="s">
        <v>2427</v>
      </c>
      <c r="H2601" s="264" t="s">
        <v>493</v>
      </c>
      <c r="I2601" s="160" t="s">
        <v>4003</v>
      </c>
    </row>
    <row r="2602" spans="1:9" thickBot="1">
      <c r="A2602" s="1519"/>
      <c r="B2602" s="1680"/>
      <c r="C2602" s="2286" t="s">
        <v>3419</v>
      </c>
      <c r="D2602" s="313" t="s">
        <v>2428</v>
      </c>
      <c r="E2602" s="470" t="s">
        <v>264</v>
      </c>
      <c r="F2602" s="475">
        <f>'Заказ, cкидки и курсы валют'!$I$12</f>
        <v>0</v>
      </c>
      <c r="G2602" s="764"/>
      <c r="H2602" s="358"/>
      <c r="I2602" s="252"/>
    </row>
    <row r="2603" spans="1:9" ht="14.5">
      <c r="A2603" s="799" t="s">
        <v>11021</v>
      </c>
      <c r="B2603" s="865" t="s">
        <v>11020</v>
      </c>
      <c r="C2603" s="2250">
        <v>0.28999999999999998</v>
      </c>
      <c r="D2603" s="1594">
        <v>30000</v>
      </c>
      <c r="E2603" s="530">
        <v>30.26</v>
      </c>
      <c r="F2603" s="1550">
        <f>ROUND(E2603*(1-$F$11),2)</f>
        <v>30.26</v>
      </c>
      <c r="G2603" s="1331">
        <f>'Заказ, cкидки и курсы валют'!$J$23*F2603</f>
        <v>347.99</v>
      </c>
      <c r="H2603" s="1025">
        <f>ROUND((D2603/1000)*G2603,2)</f>
        <v>10439.700000000001</v>
      </c>
      <c r="I2603" s="866"/>
    </row>
    <row r="2604" spans="1:9" ht="14.5">
      <c r="A2604" s="493" t="s">
        <v>10994</v>
      </c>
      <c r="B2604" s="520" t="s">
        <v>10991</v>
      </c>
      <c r="C2604" s="2250">
        <v>0.34</v>
      </c>
      <c r="D2604" s="1589">
        <v>30000</v>
      </c>
      <c r="E2604" s="530">
        <v>32.72</v>
      </c>
      <c r="F2604" s="752">
        <f>ROUND(E2604*(1-$F$11),2)</f>
        <v>32.72</v>
      </c>
      <c r="G2604" s="695">
        <f>'Заказ, cкидки и курсы валют'!$J$23*F2604</f>
        <v>376.28</v>
      </c>
      <c r="H2604" s="400">
        <f>ROUND((D2604/1000)*G2604,2)</f>
        <v>11288.4</v>
      </c>
      <c r="I2604" s="401"/>
    </row>
    <row r="2605" spans="1:9" ht="14.5">
      <c r="A2605" s="493" t="s">
        <v>10995</v>
      </c>
      <c r="B2605" s="520" t="s">
        <v>3156</v>
      </c>
      <c r="C2605" s="2250">
        <v>0.34</v>
      </c>
      <c r="D2605" s="1589">
        <v>30000</v>
      </c>
      <c r="E2605" s="530">
        <v>23.58</v>
      </c>
      <c r="F2605" s="752">
        <f t="shared" ref="F2605:F2607" si="297">ROUND(E2605*(1-$F$11),2)</f>
        <v>23.58</v>
      </c>
      <c r="G2605" s="695">
        <f>'Заказ, cкидки и курсы валют'!$J$23*F2605</f>
        <v>271.16999999999996</v>
      </c>
      <c r="H2605" s="400">
        <f t="shared" ref="H2605:H2607" si="298">ROUND((D2605/1000)*G2605,2)</f>
        <v>8135.1</v>
      </c>
      <c r="I2605" s="401"/>
    </row>
    <row r="2606" spans="1:9" ht="14.5">
      <c r="A2606" s="493" t="s">
        <v>10996</v>
      </c>
      <c r="B2606" s="520" t="s">
        <v>3157</v>
      </c>
      <c r="C2606" s="2250">
        <v>0.4</v>
      </c>
      <c r="D2606" s="1589">
        <v>30000</v>
      </c>
      <c r="E2606" s="530">
        <v>25.57</v>
      </c>
      <c r="F2606" s="752">
        <f t="shared" si="297"/>
        <v>25.57</v>
      </c>
      <c r="G2606" s="695">
        <f>'Заказ, cкидки и курсы валют'!$J$23*F2606</f>
        <v>294.05500000000001</v>
      </c>
      <c r="H2606" s="400">
        <f t="shared" si="298"/>
        <v>8821.65</v>
      </c>
      <c r="I2606" s="401"/>
    </row>
    <row r="2607" spans="1:9" ht="14.5">
      <c r="A2607" s="493" t="s">
        <v>10997</v>
      </c>
      <c r="B2607" s="520" t="s">
        <v>3159</v>
      </c>
      <c r="C2607" s="2250">
        <v>0.57999999999999996</v>
      </c>
      <c r="D2607" s="1589">
        <v>20000</v>
      </c>
      <c r="E2607" s="530">
        <v>31.3</v>
      </c>
      <c r="F2607" s="752">
        <f t="shared" si="297"/>
        <v>31.3</v>
      </c>
      <c r="G2607" s="695">
        <f>'Заказ, cкидки и курсы валют'!$J$23*F2607</f>
        <v>359.95</v>
      </c>
      <c r="H2607" s="400">
        <f t="shared" si="298"/>
        <v>7199</v>
      </c>
      <c r="I2607" s="401"/>
    </row>
    <row r="2608" spans="1:9" ht="14.5">
      <c r="A2608" s="493" t="s">
        <v>10998</v>
      </c>
      <c r="B2608" s="520" t="s">
        <v>3160</v>
      </c>
      <c r="C2608" s="2250">
        <v>0.62</v>
      </c>
      <c r="D2608" s="1589">
        <v>15000</v>
      </c>
      <c r="E2608" s="530">
        <v>34.35</v>
      </c>
      <c r="F2608" s="752">
        <f t="shared" ref="F2608:F2611" si="299">ROUND(E2608*(1-$F$11),2)</f>
        <v>34.35</v>
      </c>
      <c r="G2608" s="695">
        <f>'Заказ, cкидки и курсы валют'!$J$23*F2608</f>
        <v>395.02500000000003</v>
      </c>
      <c r="H2608" s="400">
        <f t="shared" ref="H2608:H2611" si="300">ROUND((D2608/1000)*G2608,2)</f>
        <v>5925.38</v>
      </c>
      <c r="I2608" s="401"/>
    </row>
    <row r="2609" spans="1:9" ht="14.5">
      <c r="A2609" s="493" t="s">
        <v>10999</v>
      </c>
      <c r="B2609" s="520" t="s">
        <v>8385</v>
      </c>
      <c r="C2609" s="2250">
        <v>0.7</v>
      </c>
      <c r="D2609" s="1589">
        <v>15000</v>
      </c>
      <c r="E2609" s="530">
        <v>40.44</v>
      </c>
      <c r="F2609" s="752">
        <f t="shared" si="299"/>
        <v>40.44</v>
      </c>
      <c r="G2609" s="695">
        <f>'Заказ, cкидки и курсы валют'!$J$23*F2609</f>
        <v>465.05999999999995</v>
      </c>
      <c r="H2609" s="400">
        <f t="shared" si="300"/>
        <v>6975.9</v>
      </c>
      <c r="I2609" s="401"/>
    </row>
    <row r="2610" spans="1:9" ht="14.5">
      <c r="A2610" s="493" t="s">
        <v>11000</v>
      </c>
      <c r="B2610" s="520" t="s">
        <v>10992</v>
      </c>
      <c r="C2610" s="2250">
        <v>1.1000000000000001</v>
      </c>
      <c r="D2610" s="1589">
        <v>15000</v>
      </c>
      <c r="E2610" s="530">
        <v>49.19</v>
      </c>
      <c r="F2610" s="752">
        <f t="shared" si="299"/>
        <v>49.19</v>
      </c>
      <c r="G2610" s="695">
        <f>'Заказ, cкидки и курсы валют'!$J$23*F2610</f>
        <v>565.68499999999995</v>
      </c>
      <c r="H2610" s="400">
        <f t="shared" si="300"/>
        <v>8485.2800000000007</v>
      </c>
      <c r="I2610" s="401"/>
    </row>
    <row r="2611" spans="1:9" ht="14.5">
      <c r="A2611" s="493" t="s">
        <v>11001</v>
      </c>
      <c r="B2611" s="520" t="s">
        <v>3161</v>
      </c>
      <c r="C2611" s="2250">
        <v>0.46</v>
      </c>
      <c r="D2611" s="1589">
        <v>15000</v>
      </c>
      <c r="E2611" s="530">
        <v>27.52</v>
      </c>
      <c r="F2611" s="752">
        <f t="shared" si="299"/>
        <v>27.52</v>
      </c>
      <c r="G2611" s="695">
        <f>'Заказ, cкидки и курсы валют'!$J$23*F2611</f>
        <v>316.48</v>
      </c>
      <c r="H2611" s="400">
        <f t="shared" si="300"/>
        <v>4747.2</v>
      </c>
      <c r="I2611" s="401"/>
    </row>
    <row r="2612" spans="1:9" ht="14.5">
      <c r="A2612" s="493" t="s">
        <v>11300</v>
      </c>
      <c r="B2612" s="520" t="s">
        <v>104</v>
      </c>
      <c r="C2612" s="2250">
        <v>0.83</v>
      </c>
      <c r="D2612" s="1589">
        <v>20000</v>
      </c>
      <c r="E2612" s="530">
        <v>36.159999999999997</v>
      </c>
      <c r="F2612" s="752">
        <f t="shared" ref="F2612" si="301">ROUND(E2612*(1-$F$11),2)</f>
        <v>36.159999999999997</v>
      </c>
      <c r="G2612" s="695">
        <f>'Заказ, cкидки и курсы валют'!$J$23*F2612</f>
        <v>415.84</v>
      </c>
      <c r="H2612" s="400">
        <f t="shared" ref="H2612" si="302">ROUND((D2612/1000)*G2612,2)</f>
        <v>8316.7999999999993</v>
      </c>
      <c r="I2612" s="401"/>
    </row>
    <row r="2613" spans="1:9" ht="14.5">
      <c r="A2613" s="493" t="s">
        <v>11002</v>
      </c>
      <c r="B2613" s="520" t="s">
        <v>105</v>
      </c>
      <c r="C2613" s="2250">
        <v>0.95</v>
      </c>
      <c r="D2613" s="1589">
        <v>15000</v>
      </c>
      <c r="E2613" s="530">
        <v>43.8</v>
      </c>
      <c r="F2613" s="752">
        <f t="shared" ref="F2613:F2631" si="303">ROUND(E2613*(1-$F$11),2)</f>
        <v>43.8</v>
      </c>
      <c r="G2613" s="695">
        <f>'Заказ, cкидки и курсы валют'!$J$23*F2613</f>
        <v>503.7</v>
      </c>
      <c r="H2613" s="400">
        <f t="shared" ref="H2613:H2631" si="304">ROUND((D2613/1000)*G2613,2)</f>
        <v>7555.5</v>
      </c>
      <c r="I2613" s="401"/>
    </row>
    <row r="2614" spans="1:9" ht="14.5">
      <c r="A2614" s="493" t="s">
        <v>11003</v>
      </c>
      <c r="B2614" s="520" t="s">
        <v>106</v>
      </c>
      <c r="C2614" s="2250">
        <v>1.21</v>
      </c>
      <c r="D2614" s="1589">
        <v>15000</v>
      </c>
      <c r="E2614" s="530">
        <v>51.07</v>
      </c>
      <c r="F2614" s="752">
        <f t="shared" si="303"/>
        <v>51.07</v>
      </c>
      <c r="G2614" s="695">
        <f>'Заказ, cкидки и курсы валют'!$J$23*F2614</f>
        <v>587.30499999999995</v>
      </c>
      <c r="H2614" s="400">
        <f t="shared" si="304"/>
        <v>8809.58</v>
      </c>
      <c r="I2614" s="401"/>
    </row>
    <row r="2615" spans="1:9" ht="14.5">
      <c r="A2615" s="493" t="s">
        <v>11004</v>
      </c>
      <c r="B2615" s="520" t="s">
        <v>107</v>
      </c>
      <c r="C2615" s="2250">
        <v>1.5</v>
      </c>
      <c r="D2615" s="1589">
        <v>12000</v>
      </c>
      <c r="E2615" s="530">
        <v>63.35</v>
      </c>
      <c r="F2615" s="752">
        <f t="shared" si="303"/>
        <v>63.35</v>
      </c>
      <c r="G2615" s="695">
        <f>'Заказ, cкидки и курсы валют'!$J$23*F2615</f>
        <v>728.52499999999998</v>
      </c>
      <c r="H2615" s="400">
        <f t="shared" si="304"/>
        <v>8742.2999999999993</v>
      </c>
      <c r="I2615" s="401"/>
    </row>
    <row r="2616" spans="1:9" ht="14.5">
      <c r="A2616" s="493" t="s">
        <v>11301</v>
      </c>
      <c r="B2616" s="520" t="s">
        <v>3164</v>
      </c>
      <c r="C2616" s="2250">
        <v>1.7</v>
      </c>
      <c r="D2616" s="1589">
        <v>10000</v>
      </c>
      <c r="E2616" s="530">
        <v>62.32</v>
      </c>
      <c r="F2616" s="752">
        <f t="shared" si="303"/>
        <v>62.32</v>
      </c>
      <c r="G2616" s="695">
        <f>'Заказ, cкидки и курсы валют'!$J$23*F2616</f>
        <v>716.68</v>
      </c>
      <c r="H2616" s="400">
        <f t="shared" si="304"/>
        <v>7166.8</v>
      </c>
      <c r="I2616" s="401"/>
    </row>
    <row r="2617" spans="1:9" ht="14.5">
      <c r="A2617" s="493" t="s">
        <v>11005</v>
      </c>
      <c r="B2617" s="520" t="s">
        <v>3165</v>
      </c>
      <c r="C2617" s="2250">
        <v>0.72</v>
      </c>
      <c r="D2617" s="1589">
        <v>20000</v>
      </c>
      <c r="E2617" s="530">
        <v>37.799999999999997</v>
      </c>
      <c r="F2617" s="752">
        <f t="shared" si="303"/>
        <v>37.799999999999997</v>
      </c>
      <c r="G2617" s="695">
        <f>'Заказ, cкидки и курсы валют'!$J$23*F2617</f>
        <v>434.7</v>
      </c>
      <c r="H2617" s="400">
        <f t="shared" si="304"/>
        <v>8694</v>
      </c>
      <c r="I2617" s="401"/>
    </row>
    <row r="2618" spans="1:9" ht="14.5">
      <c r="A2618" s="493" t="s">
        <v>11006</v>
      </c>
      <c r="B2618" s="520" t="s">
        <v>136</v>
      </c>
      <c r="C2618" s="2250">
        <v>1.04</v>
      </c>
      <c r="D2618" s="1589">
        <v>15000</v>
      </c>
      <c r="E2618" s="530">
        <v>43.12</v>
      </c>
      <c r="F2618" s="752">
        <f t="shared" si="303"/>
        <v>43.12</v>
      </c>
      <c r="G2618" s="695">
        <f>'Заказ, cкидки и курсы валют'!$J$23*F2618</f>
        <v>495.88</v>
      </c>
      <c r="H2618" s="400">
        <f t="shared" si="304"/>
        <v>7438.2</v>
      </c>
      <c r="I2618" s="401"/>
    </row>
    <row r="2619" spans="1:9" ht="14.5">
      <c r="A2619" s="493" t="s">
        <v>11007</v>
      </c>
      <c r="B2619" s="520" t="s">
        <v>129</v>
      </c>
      <c r="C2619" s="2250">
        <v>1.2</v>
      </c>
      <c r="D2619" s="1589">
        <v>12000</v>
      </c>
      <c r="E2619" s="530">
        <v>47.67</v>
      </c>
      <c r="F2619" s="752">
        <f t="shared" si="303"/>
        <v>47.67</v>
      </c>
      <c r="G2619" s="695">
        <f>'Заказ, cкидки и курсы валют'!$J$23*F2619</f>
        <v>548.20500000000004</v>
      </c>
      <c r="H2619" s="400">
        <f t="shared" si="304"/>
        <v>6578.46</v>
      </c>
      <c r="I2619" s="401"/>
    </row>
    <row r="2620" spans="1:9" ht="14.5">
      <c r="A2620" s="493" t="s">
        <v>11008</v>
      </c>
      <c r="B2620" s="520" t="s">
        <v>130</v>
      </c>
      <c r="C2620" s="2250">
        <v>1.52</v>
      </c>
      <c r="D2620" s="1589">
        <v>10000</v>
      </c>
      <c r="E2620" s="530">
        <v>58.91</v>
      </c>
      <c r="F2620" s="752">
        <f t="shared" si="303"/>
        <v>58.91</v>
      </c>
      <c r="G2620" s="695">
        <f>'Заказ, cкидки и курсы валют'!$J$23*F2620</f>
        <v>677.46499999999992</v>
      </c>
      <c r="H2620" s="400">
        <f t="shared" si="304"/>
        <v>6774.65</v>
      </c>
      <c r="I2620" s="401"/>
    </row>
    <row r="2621" spans="1:9" ht="14.5">
      <c r="A2621" s="493" t="s">
        <v>11302</v>
      </c>
      <c r="B2621" s="520" t="s">
        <v>77</v>
      </c>
      <c r="C2621" s="2250">
        <v>1.97</v>
      </c>
      <c r="D2621" s="1589">
        <v>10000</v>
      </c>
      <c r="E2621" s="530">
        <v>70.72</v>
      </c>
      <c r="F2621" s="752">
        <f t="shared" si="303"/>
        <v>70.72</v>
      </c>
      <c r="G2621" s="695">
        <f>'Заказ, cкидки и курсы валют'!$J$23*F2621</f>
        <v>813.28</v>
      </c>
      <c r="H2621" s="400">
        <f t="shared" si="304"/>
        <v>8132.8</v>
      </c>
      <c r="I2621" s="401"/>
    </row>
    <row r="2622" spans="1:9" ht="14.5">
      <c r="A2622" s="493" t="s">
        <v>11303</v>
      </c>
      <c r="B2622" s="520" t="s">
        <v>3724</v>
      </c>
      <c r="C2622" s="2250">
        <v>2.23</v>
      </c>
      <c r="D2622" s="1589">
        <v>9000</v>
      </c>
      <c r="E2622" s="530">
        <v>77.650000000000006</v>
      </c>
      <c r="F2622" s="752">
        <f t="shared" si="303"/>
        <v>77.650000000000006</v>
      </c>
      <c r="G2622" s="695">
        <f>'Заказ, cкидки и курсы валют'!$J$23*F2622</f>
        <v>892.97500000000002</v>
      </c>
      <c r="H2622" s="400">
        <f t="shared" si="304"/>
        <v>8036.78</v>
      </c>
      <c r="I2622" s="401"/>
    </row>
    <row r="2623" spans="1:9" ht="14.5">
      <c r="A2623" s="493" t="s">
        <v>11009</v>
      </c>
      <c r="B2623" s="520" t="s">
        <v>125</v>
      </c>
      <c r="C2623" s="2250">
        <v>1.65</v>
      </c>
      <c r="D2623" s="1589">
        <v>10000</v>
      </c>
      <c r="E2623" s="530">
        <v>63.08</v>
      </c>
      <c r="F2623" s="752">
        <f t="shared" si="303"/>
        <v>63.08</v>
      </c>
      <c r="G2623" s="695">
        <f>'Заказ, cкидки и курсы валют'!$J$23*F2623</f>
        <v>725.42</v>
      </c>
      <c r="H2623" s="400">
        <f t="shared" si="304"/>
        <v>7254.2</v>
      </c>
      <c r="I2623" s="401"/>
    </row>
    <row r="2624" spans="1:9" ht="14.5">
      <c r="A2624" s="493" t="s">
        <v>11010</v>
      </c>
      <c r="B2624" s="520" t="s">
        <v>3765</v>
      </c>
      <c r="C2624" s="2250">
        <v>2.46</v>
      </c>
      <c r="D2624" s="1589">
        <v>5000</v>
      </c>
      <c r="E2624" s="530">
        <v>93.09</v>
      </c>
      <c r="F2624" s="752">
        <f t="shared" si="303"/>
        <v>93.09</v>
      </c>
      <c r="G2624" s="695">
        <f>'Заказ, cкидки и курсы валют'!$J$23*F2624</f>
        <v>1070.5350000000001</v>
      </c>
      <c r="H2624" s="400">
        <f t="shared" si="304"/>
        <v>5352.68</v>
      </c>
      <c r="I2624" s="401"/>
    </row>
    <row r="2625" spans="1:9" ht="14.5">
      <c r="A2625" s="493" t="s">
        <v>11304</v>
      </c>
      <c r="B2625" s="520" t="s">
        <v>133</v>
      </c>
      <c r="C2625" s="2250">
        <v>3.65</v>
      </c>
      <c r="D2625" s="1589">
        <v>4000</v>
      </c>
      <c r="E2625" s="530">
        <v>128.52000000000001</v>
      </c>
      <c r="F2625" s="752">
        <f t="shared" si="303"/>
        <v>128.52000000000001</v>
      </c>
      <c r="G2625" s="695">
        <f>'Заказ, cкидки и курсы валют'!$J$23*F2625</f>
        <v>1477.98</v>
      </c>
      <c r="H2625" s="400">
        <f t="shared" si="304"/>
        <v>5911.92</v>
      </c>
      <c r="I2625" s="401"/>
    </row>
    <row r="2626" spans="1:9" ht="14.5">
      <c r="A2626" s="493" t="s">
        <v>11011</v>
      </c>
      <c r="B2626" s="520" t="s">
        <v>98</v>
      </c>
      <c r="C2626" s="2250">
        <v>2.21</v>
      </c>
      <c r="D2626" s="1589">
        <v>6000</v>
      </c>
      <c r="E2626" s="530">
        <v>81.36</v>
      </c>
      <c r="F2626" s="752">
        <f t="shared" si="303"/>
        <v>81.36</v>
      </c>
      <c r="G2626" s="695">
        <f>'Заказ, cкидки и курсы валют'!$J$23*F2626</f>
        <v>935.64</v>
      </c>
      <c r="H2626" s="400">
        <f t="shared" si="304"/>
        <v>5613.84</v>
      </c>
      <c r="I2626" s="401"/>
    </row>
    <row r="2627" spans="1:9" ht="14.5">
      <c r="A2627" s="493" t="s">
        <v>11012</v>
      </c>
      <c r="B2627" s="520" t="s">
        <v>603</v>
      </c>
      <c r="C2627" s="2250">
        <v>2.4300000000000002</v>
      </c>
      <c r="D2627" s="1589">
        <v>6000</v>
      </c>
      <c r="E2627" s="530">
        <v>83.96</v>
      </c>
      <c r="F2627" s="752">
        <f t="shared" si="303"/>
        <v>83.96</v>
      </c>
      <c r="G2627" s="695">
        <f>'Заказ, cкидки и курсы валют'!$J$23*F2627</f>
        <v>965.54</v>
      </c>
      <c r="H2627" s="400">
        <f t="shared" si="304"/>
        <v>5793.24</v>
      </c>
      <c r="I2627" s="401"/>
    </row>
    <row r="2628" spans="1:9" ht="14.5">
      <c r="A2628" s="493" t="s">
        <v>11013</v>
      </c>
      <c r="B2628" s="520" t="s">
        <v>1350</v>
      </c>
      <c r="C2628" s="2250">
        <v>3.45</v>
      </c>
      <c r="D2628" s="1589">
        <v>4000</v>
      </c>
      <c r="E2628" s="530">
        <v>126.76</v>
      </c>
      <c r="F2628" s="752">
        <f t="shared" si="303"/>
        <v>126.76</v>
      </c>
      <c r="G2628" s="695">
        <f>'Заказ, cкидки и курсы валют'!$J$23*F2628</f>
        <v>1457.74</v>
      </c>
      <c r="H2628" s="400">
        <f t="shared" si="304"/>
        <v>5830.96</v>
      </c>
      <c r="I2628" s="401"/>
    </row>
    <row r="2629" spans="1:9" ht="14.5">
      <c r="A2629" s="493" t="s">
        <v>11014</v>
      </c>
      <c r="B2629" s="520" t="s">
        <v>1354</v>
      </c>
      <c r="C2629" s="2250">
        <v>6.8659999999999997</v>
      </c>
      <c r="D2629" s="1589">
        <v>1500</v>
      </c>
      <c r="E2629" s="530">
        <v>219.65</v>
      </c>
      <c r="F2629" s="752">
        <f t="shared" si="303"/>
        <v>219.65</v>
      </c>
      <c r="G2629" s="695">
        <f>'Заказ, cкидки и курсы валют'!$J$23*F2629</f>
        <v>2525.9749999999999</v>
      </c>
      <c r="H2629" s="400">
        <f t="shared" si="304"/>
        <v>3788.96</v>
      </c>
      <c r="I2629" s="401"/>
    </row>
    <row r="2630" spans="1:9" ht="14.5">
      <c r="A2630" s="493" t="s">
        <v>11015</v>
      </c>
      <c r="B2630" s="520" t="s">
        <v>656</v>
      </c>
      <c r="C2630" s="2250">
        <v>2.2000000000000002</v>
      </c>
      <c r="D2630" s="1589">
        <v>6000</v>
      </c>
      <c r="E2630" s="530">
        <v>85.43</v>
      </c>
      <c r="F2630" s="752">
        <f t="shared" si="303"/>
        <v>85.43</v>
      </c>
      <c r="G2630" s="695">
        <f>'Заказ, cкидки и курсы валют'!$J$23*F2630</f>
        <v>982.44500000000005</v>
      </c>
      <c r="H2630" s="400">
        <f t="shared" si="304"/>
        <v>5894.67</v>
      </c>
      <c r="I2630" s="401"/>
    </row>
    <row r="2631" spans="1:9" ht="14.5">
      <c r="A2631" s="493" t="s">
        <v>11016</v>
      </c>
      <c r="B2631" s="520" t="s">
        <v>1355</v>
      </c>
      <c r="C2631" s="2250">
        <v>2.5</v>
      </c>
      <c r="D2631" s="1589">
        <v>5000</v>
      </c>
      <c r="E2631" s="530">
        <v>96.86</v>
      </c>
      <c r="F2631" s="752">
        <f t="shared" si="303"/>
        <v>96.86</v>
      </c>
      <c r="G2631" s="695">
        <f>'Заказ, cкидки и курсы валют'!$J$23*F2631</f>
        <v>1113.8900000000001</v>
      </c>
      <c r="H2631" s="400">
        <f t="shared" si="304"/>
        <v>5569.45</v>
      </c>
      <c r="I2631" s="401"/>
    </row>
    <row r="2632" spans="1:9" ht="14.5">
      <c r="A2632" s="493" t="s">
        <v>11305</v>
      </c>
      <c r="B2632" s="520" t="s">
        <v>3148</v>
      </c>
      <c r="C2632" s="2250">
        <v>3</v>
      </c>
      <c r="D2632" s="1589">
        <v>5000</v>
      </c>
      <c r="E2632" s="530">
        <v>100.83</v>
      </c>
      <c r="F2632" s="752">
        <f t="shared" ref="F2632" si="305">ROUND(E2632*(1-$F$11),2)</f>
        <v>100.83</v>
      </c>
      <c r="G2632" s="695">
        <f>'Заказ, cкидки и курсы валют'!$J$23*F2632</f>
        <v>1159.5450000000001</v>
      </c>
      <c r="H2632" s="400">
        <f t="shared" ref="H2632" si="306">ROUND((D2632/1000)*G2632,2)</f>
        <v>5797.73</v>
      </c>
      <c r="I2632" s="401"/>
    </row>
    <row r="2633" spans="1:9" ht="14.5">
      <c r="A2633" s="493" t="s">
        <v>11017</v>
      </c>
      <c r="B2633" s="520" t="s">
        <v>1356</v>
      </c>
      <c r="C2633" s="2250">
        <v>3.08</v>
      </c>
      <c r="D2633" s="1589">
        <v>4000</v>
      </c>
      <c r="E2633" s="530">
        <v>119.58</v>
      </c>
      <c r="F2633" s="752">
        <f>ROUND(E2633*(1-$F$11),2)</f>
        <v>119.58</v>
      </c>
      <c r="G2633" s="695">
        <f>'Заказ, cкидки и курсы валют'!$J$23*F2633</f>
        <v>1375.17</v>
      </c>
      <c r="H2633" s="400">
        <f>ROUND((D2633/1000)*G2633,2)</f>
        <v>5500.68</v>
      </c>
      <c r="I2633" s="401"/>
    </row>
    <row r="2634" spans="1:9" ht="14.5">
      <c r="A2634" s="493" t="s">
        <v>11306</v>
      </c>
      <c r="B2634" s="520" t="s">
        <v>591</v>
      </c>
      <c r="C2634" s="2250">
        <v>4.05</v>
      </c>
      <c r="D2634" s="1589">
        <v>4000</v>
      </c>
      <c r="E2634" s="530">
        <v>123.67</v>
      </c>
      <c r="F2634" s="752">
        <f t="shared" ref="F2634" si="307">ROUND(E2634*(1-$F$11),2)</f>
        <v>123.67</v>
      </c>
      <c r="G2634" s="695">
        <f>'Заказ, cкидки и курсы валют'!$J$23*F2634</f>
        <v>1422.2049999999999</v>
      </c>
      <c r="H2634" s="400">
        <f t="shared" ref="H2634" si="308">ROUND((D2634/1000)*G2634,2)</f>
        <v>5688.82</v>
      </c>
      <c r="I2634" s="401"/>
    </row>
    <row r="2635" spans="1:9" ht="14.5">
      <c r="A2635" s="493" t="s">
        <v>11018</v>
      </c>
      <c r="B2635" s="520" t="s">
        <v>592</v>
      </c>
      <c r="C2635" s="2250">
        <v>4.43</v>
      </c>
      <c r="D2635" s="1589">
        <v>3500</v>
      </c>
      <c r="E2635" s="530">
        <v>155.69999999999999</v>
      </c>
      <c r="F2635" s="752">
        <f>ROUND(E2635*(1-$F$11),2)</f>
        <v>155.69999999999999</v>
      </c>
      <c r="G2635" s="695">
        <f>'Заказ, cкидки и курсы валют'!$J$23*F2635</f>
        <v>1790.55</v>
      </c>
      <c r="H2635" s="400">
        <f>ROUND((D2635/1000)*G2635,2)</f>
        <v>6266.93</v>
      </c>
      <c r="I2635" s="401"/>
    </row>
    <row r="2636" spans="1:9" ht="14.5">
      <c r="A2636" s="493" t="s">
        <v>11307</v>
      </c>
      <c r="B2636" s="520" t="s">
        <v>3149</v>
      </c>
      <c r="C2636" s="2250">
        <v>5.34</v>
      </c>
      <c r="D2636" s="1589">
        <v>3500</v>
      </c>
      <c r="E2636" s="530">
        <v>169.37</v>
      </c>
      <c r="F2636" s="752">
        <f>ROUND(E2636*(1-$F$11),2)</f>
        <v>169.37</v>
      </c>
      <c r="G2636" s="695">
        <f>'Заказ, cкидки и курсы валют'!$J$23*F2636</f>
        <v>1947.7550000000001</v>
      </c>
      <c r="H2636" s="400">
        <f>ROUND((D2636/1000)*G2636,2)</f>
        <v>6817.14</v>
      </c>
      <c r="I2636" s="401"/>
    </row>
    <row r="2637" spans="1:9" ht="15" thickBot="1">
      <c r="A2637" s="521" t="s">
        <v>11019</v>
      </c>
      <c r="B2637" s="522" t="s">
        <v>10993</v>
      </c>
      <c r="C2637" s="2250">
        <v>9.6999999999999993</v>
      </c>
      <c r="D2637" s="1596">
        <v>1000</v>
      </c>
      <c r="E2637" s="530">
        <v>334.05</v>
      </c>
      <c r="F2637" s="1553">
        <f t="shared" ref="F2637" si="309">ROUND(E2637*(1-$F$11),2)</f>
        <v>334.05</v>
      </c>
      <c r="G2637" s="1011">
        <f>'Заказ, cкидки и курсы валют'!$J$23*F2637</f>
        <v>3841.5750000000003</v>
      </c>
      <c r="H2637" s="1012">
        <f t="shared" ref="H2637" si="310">ROUND((D2637/1000)*G2637,2)</f>
        <v>3841.58</v>
      </c>
      <c r="I2637" s="753"/>
    </row>
    <row r="2638" spans="1:9" ht="15" thickBot="1">
      <c r="A2638" s="521" t="s">
        <v>12547</v>
      </c>
      <c r="B2638" s="522" t="s">
        <v>597</v>
      </c>
      <c r="C2638" s="2250">
        <v>5</v>
      </c>
      <c r="D2638" s="1596">
        <v>3500</v>
      </c>
      <c r="E2638" s="530">
        <v>153.43</v>
      </c>
      <c r="F2638" s="1553">
        <f t="shared" ref="F2638" si="311">ROUND(E2638*(1-$F$11),2)</f>
        <v>153.43</v>
      </c>
      <c r="G2638" s="1011">
        <f>'Заказ, cкидки и курсы валют'!$J$23*F2638</f>
        <v>1764.4450000000002</v>
      </c>
      <c r="H2638" s="1012">
        <f t="shared" ref="H2638" si="312">ROUND((D2638/1000)*G2638,2)</f>
        <v>6175.56</v>
      </c>
      <c r="I2638" s="753"/>
    </row>
    <row r="2639" spans="1:9" ht="13.5" thickBot="1"/>
    <row r="2640" spans="1:9" ht="17.5">
      <c r="A2640" s="1989"/>
      <c r="B2640" s="1985"/>
      <c r="C2640" s="1962" t="s">
        <v>11022</v>
      </c>
      <c r="D2640" s="69"/>
      <c r="E2640" s="460"/>
      <c r="F2640" s="461"/>
      <c r="G2640" s="688"/>
      <c r="H2640" s="176"/>
      <c r="I2640" s="179"/>
    </row>
    <row r="2641" spans="1:10" ht="18">
      <c r="A2641" s="890"/>
      <c r="B2641" s="1912" t="s">
        <v>1369</v>
      </c>
      <c r="C2641" s="1475"/>
      <c r="D2641" s="131"/>
      <c r="E2641" s="462"/>
      <c r="F2641" s="426"/>
      <c r="G2641" s="266"/>
      <c r="H2641" s="16"/>
      <c r="I2641" s="132"/>
    </row>
    <row r="2642" spans="1:10" ht="18">
      <c r="A2642" s="890"/>
      <c r="B2642" s="1954"/>
      <c r="C2642" s="1475"/>
      <c r="D2642" s="81"/>
      <c r="E2642" s="483"/>
      <c r="F2642" s="436"/>
      <c r="G2642" s="701"/>
      <c r="H2642" s="177"/>
      <c r="I2642" s="132"/>
    </row>
    <row r="2643" spans="1:10">
      <c r="A2643" s="890"/>
      <c r="B2643" s="1954"/>
      <c r="C2643" s="1475"/>
      <c r="D2643" s="70"/>
      <c r="E2643" s="464"/>
      <c r="F2643" s="465"/>
      <c r="G2643" s="689"/>
      <c r="H2643" s="177"/>
      <c r="I2643" s="132"/>
    </row>
    <row r="2644" spans="1:10">
      <c r="A2644" s="890"/>
      <c r="B2644" s="1954"/>
      <c r="C2644" s="1475"/>
      <c r="D2644" s="70"/>
      <c r="E2644" s="464"/>
      <c r="F2644" s="465"/>
      <c r="G2644" s="689"/>
      <c r="H2644" s="177"/>
      <c r="I2644" s="132"/>
    </row>
    <row r="2645" spans="1:10" ht="16" thickBot="1">
      <c r="A2645" s="1918" t="s">
        <v>6697</v>
      </c>
      <c r="B2645" s="1914"/>
      <c r="C2645" s="1931"/>
      <c r="D2645" s="72"/>
      <c r="E2645" s="466"/>
      <c r="F2645" s="467"/>
      <c r="G2645" s="690"/>
      <c r="H2645" s="178"/>
      <c r="I2645" s="137"/>
    </row>
    <row r="2646" spans="1:10" ht="40">
      <c r="A2646" s="1519" t="s">
        <v>1013</v>
      </c>
      <c r="B2646" s="1520" t="s">
        <v>1014</v>
      </c>
      <c r="C2646" s="2286" t="s">
        <v>665</v>
      </c>
      <c r="D2646" s="158" t="s">
        <v>2923</v>
      </c>
      <c r="E2646" s="914" t="s">
        <v>10276</v>
      </c>
      <c r="F2646" s="469" t="s">
        <v>2578</v>
      </c>
      <c r="G2646" s="693" t="s">
        <v>2427</v>
      </c>
      <c r="H2646" s="264" t="s">
        <v>493</v>
      </c>
      <c r="I2646" s="160" t="s">
        <v>4003</v>
      </c>
    </row>
    <row r="2647" spans="1:10" thickBot="1">
      <c r="A2647" s="1519"/>
      <c r="B2647" s="1680"/>
      <c r="C2647" s="2286" t="s">
        <v>3419</v>
      </c>
      <c r="D2647" s="313" t="s">
        <v>2428</v>
      </c>
      <c r="E2647" s="470" t="s">
        <v>264</v>
      </c>
      <c r="F2647" s="475">
        <f>'Заказ, cкидки и курсы валют'!$I$12</f>
        <v>0</v>
      </c>
      <c r="G2647" s="764"/>
      <c r="H2647" s="358"/>
      <c r="I2647" s="252"/>
    </row>
    <row r="2648" spans="1:10">
      <c r="A2648" s="799" t="s">
        <v>11438</v>
      </c>
      <c r="B2648" s="865" t="s">
        <v>11020</v>
      </c>
      <c r="C2648" s="2250">
        <v>0.28999999999999998</v>
      </c>
      <c r="D2648" s="1594">
        <v>3000</v>
      </c>
      <c r="E2648" s="1566">
        <f t="shared" ref="E2648:E2682" si="313">E2603*1.2</f>
        <v>36.311999999999998</v>
      </c>
      <c r="F2648" s="779">
        <f>ROUND(E2648*(1-$F$11),2)</f>
        <v>36.31</v>
      </c>
      <c r="G2648" s="780">
        <f>'Заказ, cкидки и курсы валют'!$J$23*F2648</f>
        <v>417.56500000000005</v>
      </c>
      <c r="H2648" s="310">
        <f>ROUND((D2648/1000)*G2648,2)</f>
        <v>1252.7</v>
      </c>
      <c r="I2648" s="263"/>
      <c r="J2648" s="1338">
        <f>ROUND(IF(H2648&lt;'Заказ, cкидки и курсы валют'!$B$39,H2648*0.54*100/(100-'Заказ, cкидки и курсы валют'!$C$39),IF(H2648&lt;'Заказ, cкидки и курсы валют'!$B$40,H2648*0.54*100/(100-'Заказ, cкидки и курсы валют'!$C$40),IF(H2648&lt;'Заказ, cкидки и курсы валют'!$B$41,H2648*0.54*100/(100-'Заказ, cкидки и курсы валют'!$C$41),IF(H2648&lt;'Заказ, cкидки и курсы валют'!$B$42,H2648*0.54*100/(100-'Заказ, cкидки и курсы валют'!$C$42),IF(H2648&lt;'Заказ, cкидки и курсы валют'!$B$43,H2648*0.54*100/(100-'Заказ, cкидки и курсы валют'!$C$43),H2648))))),2)</f>
        <v>1252.7</v>
      </c>
    </row>
    <row r="2649" spans="1:10">
      <c r="A2649" s="493" t="s">
        <v>11439</v>
      </c>
      <c r="B2649" s="520" t="s">
        <v>10991</v>
      </c>
      <c r="C2649" s="2250">
        <v>0.34</v>
      </c>
      <c r="D2649" s="1589">
        <v>3000</v>
      </c>
      <c r="E2649" s="1545">
        <f t="shared" si="313"/>
        <v>39.263999999999996</v>
      </c>
      <c r="F2649" s="471">
        <f t="shared" ref="F2649:F2682" si="314">ROUND(E2649*(1-$F$11),2)</f>
        <v>39.26</v>
      </c>
      <c r="G2649" s="691">
        <f>'Заказ, cкидки и курсы валют'!$J$23*F2649</f>
        <v>451.48999999999995</v>
      </c>
      <c r="H2649" s="96">
        <f t="shared" ref="H2649:H2682" si="315">ROUND((D2649/1000)*G2649,2)</f>
        <v>1354.47</v>
      </c>
      <c r="I2649" s="168"/>
      <c r="J2649" s="1338">
        <f>ROUND(IF(H2649&lt;'Заказ, cкидки и курсы валют'!$B$39,H2649*0.54*100/(100-'Заказ, cкидки и курсы валют'!$C$39),IF(H2649&lt;'Заказ, cкидки и курсы валют'!$B$40,H2649*0.54*100/(100-'Заказ, cкидки и курсы валют'!$C$40),IF(H2649&lt;'Заказ, cкидки и курсы валют'!$B$41,H2649*0.54*100/(100-'Заказ, cкидки и курсы валют'!$C$41),IF(H2649&lt;'Заказ, cкидки и курсы валют'!$B$42,H2649*0.54*100/(100-'Заказ, cкидки и курсы валют'!$C$42),IF(H2649&lt;'Заказ, cкидки и курсы валют'!$B$43,H2649*0.54*100/(100-'Заказ, cкидки и курсы валют'!$C$43),H2649))))),2)</f>
        <v>1354.47</v>
      </c>
    </row>
    <row r="2650" spans="1:10" ht="14.15" customHeight="1">
      <c r="A2650" s="493" t="s">
        <v>11440</v>
      </c>
      <c r="B2650" s="520" t="s">
        <v>3156</v>
      </c>
      <c r="C2650" s="2250">
        <v>0.34</v>
      </c>
      <c r="D2650" s="1589">
        <v>3000</v>
      </c>
      <c r="E2650" s="1545">
        <f t="shared" si="313"/>
        <v>28.295999999999996</v>
      </c>
      <c r="F2650" s="471">
        <f t="shared" si="314"/>
        <v>28.3</v>
      </c>
      <c r="G2650" s="691">
        <f>'Заказ, cкидки и курсы валют'!$J$23*F2650</f>
        <v>325.45</v>
      </c>
      <c r="H2650" s="96">
        <f t="shared" si="315"/>
        <v>976.35</v>
      </c>
      <c r="I2650" s="168"/>
      <c r="J2650" s="1338">
        <f>ROUND(IF(H2650&lt;'Заказ, cкидки и курсы валют'!$B$39,H2650*0.54*100/(100-'Заказ, cкидки и курсы валют'!$C$39),IF(H2650&lt;'Заказ, cкидки и курсы валют'!$B$40,H2650*0.54*100/(100-'Заказ, cкидки и курсы валют'!$C$40),IF(H2650&lt;'Заказ, cкидки и курсы валют'!$B$41,H2650*0.54*100/(100-'Заказ, cкидки и курсы валют'!$C$41),IF(H2650&lt;'Заказ, cкидки и курсы валют'!$B$42,H2650*0.54*100/(100-'Заказ, cкидки и курсы валют'!$C$42),IF(H2650&lt;'Заказ, cкидки и курсы валют'!$B$43,H2650*0.54*100/(100-'Заказ, cкидки и курсы валют'!$C$43),H2650))))),2)</f>
        <v>976.35</v>
      </c>
    </row>
    <row r="2651" spans="1:10" ht="14.15" customHeight="1">
      <c r="A2651" s="493" t="s">
        <v>11441</v>
      </c>
      <c r="B2651" s="520" t="s">
        <v>3157</v>
      </c>
      <c r="C2651" s="2250">
        <v>0.4</v>
      </c>
      <c r="D2651" s="1589">
        <v>3000</v>
      </c>
      <c r="E2651" s="1545">
        <f t="shared" si="313"/>
        <v>30.683999999999997</v>
      </c>
      <c r="F2651" s="471">
        <f t="shared" si="314"/>
        <v>30.68</v>
      </c>
      <c r="G2651" s="691">
        <f>'Заказ, cкидки и курсы валют'!$J$23*F2651</f>
        <v>352.82</v>
      </c>
      <c r="H2651" s="96">
        <f t="shared" si="315"/>
        <v>1058.46</v>
      </c>
      <c r="I2651" s="168"/>
      <c r="J2651" s="1338">
        <f>ROUND(IF(H2651&lt;'Заказ, cкидки и курсы валют'!$B$39,H2651*0.54*100/(100-'Заказ, cкидки и курсы валют'!$C$39),IF(H2651&lt;'Заказ, cкидки и курсы валют'!$B$40,H2651*0.54*100/(100-'Заказ, cкидки и курсы валют'!$C$40),IF(H2651&lt;'Заказ, cкидки и курсы валют'!$B$41,H2651*0.54*100/(100-'Заказ, cкидки и курсы валют'!$C$41),IF(H2651&lt;'Заказ, cкидки и курсы валют'!$B$42,H2651*0.54*100/(100-'Заказ, cкидки и курсы валют'!$C$42),IF(H2651&lt;'Заказ, cкидки и курсы валют'!$B$43,H2651*0.54*100/(100-'Заказ, cкидки и курсы валют'!$C$43),H2651))))),2)</f>
        <v>1058.46</v>
      </c>
    </row>
    <row r="2652" spans="1:10" ht="14.15" customHeight="1">
      <c r="A2652" s="493" t="s">
        <v>11442</v>
      </c>
      <c r="B2652" s="520" t="s">
        <v>3159</v>
      </c>
      <c r="C2652" s="2250">
        <v>0.57999999999999996</v>
      </c>
      <c r="D2652" s="1589">
        <v>2000</v>
      </c>
      <c r="E2652" s="1545">
        <f t="shared" si="313"/>
        <v>37.56</v>
      </c>
      <c r="F2652" s="471">
        <f t="shared" si="314"/>
        <v>37.56</v>
      </c>
      <c r="G2652" s="691">
        <f>'Заказ, cкидки и курсы валют'!$J$23*F2652</f>
        <v>431.94000000000005</v>
      </c>
      <c r="H2652" s="96">
        <f t="shared" si="315"/>
        <v>863.88</v>
      </c>
      <c r="I2652" s="168"/>
      <c r="J2652" s="1338">
        <f>ROUND(IF(H2652&lt;'Заказ, cкидки и курсы валют'!$B$39,H2652*0.54*100/(100-'Заказ, cкидки и курсы валют'!$C$39),IF(H2652&lt;'Заказ, cкидки и курсы валют'!$B$40,H2652*0.54*100/(100-'Заказ, cкидки и курсы валют'!$C$40),IF(H2652&lt;'Заказ, cкидки и курсы валют'!$B$41,H2652*0.54*100/(100-'Заказ, cкидки и курсы валют'!$C$41),IF(H2652&lt;'Заказ, cкидки и курсы валют'!$B$42,H2652*0.54*100/(100-'Заказ, cкидки и курсы валют'!$C$42),IF(H2652&lt;'Заказ, cкидки и курсы валют'!$B$43,H2652*0.54*100/(100-'Заказ, cкидки и курсы валют'!$C$43),H2652))))),2)</f>
        <v>932.99</v>
      </c>
    </row>
    <row r="2653" spans="1:10" ht="14.15" customHeight="1">
      <c r="A2653" s="493" t="s">
        <v>11443</v>
      </c>
      <c r="B2653" s="520" t="s">
        <v>3160</v>
      </c>
      <c r="C2653" s="2250">
        <v>0.62</v>
      </c>
      <c r="D2653" s="1589">
        <v>1500</v>
      </c>
      <c r="E2653" s="1545">
        <f t="shared" si="313"/>
        <v>41.22</v>
      </c>
      <c r="F2653" s="471">
        <f t="shared" si="314"/>
        <v>41.22</v>
      </c>
      <c r="G2653" s="691">
        <f>'Заказ, cкидки и курсы валют'!$J$23*F2653</f>
        <v>474.03</v>
      </c>
      <c r="H2653" s="96">
        <f t="shared" si="315"/>
        <v>711.05</v>
      </c>
      <c r="I2653" s="168"/>
      <c r="J2653" s="1338">
        <f>ROUND(IF(H2653&lt;'Заказ, cкидки и курсы валют'!$B$39,H2653*0.54*100/(100-'Заказ, cкидки и курсы валют'!$C$39),IF(H2653&lt;'Заказ, cкидки и курсы валют'!$B$40,H2653*0.54*100/(100-'Заказ, cкидки и курсы валют'!$C$40),IF(H2653&lt;'Заказ, cкидки и курсы валют'!$B$41,H2653*0.54*100/(100-'Заказ, cкидки и курсы валют'!$C$41),IF(H2653&lt;'Заказ, cкидки и курсы валют'!$B$42,H2653*0.54*100/(100-'Заказ, cкидки и курсы валют'!$C$42),IF(H2653&lt;'Заказ, cкидки и курсы валют'!$B$43,H2653*0.54*100/(100-'Заказ, cкидки и курсы валют'!$C$43),H2653))))),2)</f>
        <v>767.93</v>
      </c>
    </row>
    <row r="2654" spans="1:10" ht="14.15" customHeight="1">
      <c r="A2654" s="493" t="s">
        <v>11444</v>
      </c>
      <c r="B2654" s="520" t="s">
        <v>8385</v>
      </c>
      <c r="C2654" s="2250">
        <v>0.7</v>
      </c>
      <c r="D2654" s="1589">
        <v>1500</v>
      </c>
      <c r="E2654" s="1545">
        <f t="shared" si="313"/>
        <v>48.527999999999999</v>
      </c>
      <c r="F2654" s="471">
        <f t="shared" si="314"/>
        <v>48.53</v>
      </c>
      <c r="G2654" s="691">
        <f>'Заказ, cкидки и курсы валют'!$J$23*F2654</f>
        <v>558.09500000000003</v>
      </c>
      <c r="H2654" s="96">
        <f t="shared" si="315"/>
        <v>837.14</v>
      </c>
      <c r="I2654" s="168"/>
      <c r="J2654" s="1338">
        <f>ROUND(IF(H2654&lt;'Заказ, cкидки и курсы валют'!$B$39,H2654*0.54*100/(100-'Заказ, cкидки и курсы валют'!$C$39),IF(H2654&lt;'Заказ, cкидки и курсы валют'!$B$40,H2654*0.54*100/(100-'Заказ, cкидки и курсы валют'!$C$40),IF(H2654&lt;'Заказ, cкидки и курсы валют'!$B$41,H2654*0.54*100/(100-'Заказ, cкидки и курсы валют'!$C$41),IF(H2654&lt;'Заказ, cкидки и курсы валют'!$B$42,H2654*0.54*100/(100-'Заказ, cкидки и курсы валют'!$C$42),IF(H2654&lt;'Заказ, cкидки и курсы валют'!$B$43,H2654*0.54*100/(100-'Заказ, cкидки и курсы валют'!$C$43),H2654))))),2)</f>
        <v>904.11</v>
      </c>
    </row>
    <row r="2655" spans="1:10" ht="14.15" customHeight="1">
      <c r="A2655" s="493" t="s">
        <v>11445</v>
      </c>
      <c r="B2655" s="520" t="s">
        <v>10992</v>
      </c>
      <c r="C2655" s="2250">
        <v>1.1000000000000001</v>
      </c>
      <c r="D2655" s="1589">
        <v>1500</v>
      </c>
      <c r="E2655" s="1545">
        <f t="shared" si="313"/>
        <v>59.027999999999992</v>
      </c>
      <c r="F2655" s="471">
        <f t="shared" si="314"/>
        <v>59.03</v>
      </c>
      <c r="G2655" s="691">
        <f>'Заказ, cкидки и курсы валют'!$J$23*F2655</f>
        <v>678.84500000000003</v>
      </c>
      <c r="H2655" s="96">
        <f t="shared" si="315"/>
        <v>1018.27</v>
      </c>
      <c r="I2655" s="168"/>
      <c r="J2655" s="1338">
        <f>ROUND(IF(H2655&lt;'Заказ, cкидки и курсы валют'!$B$39,H2655*0.54*100/(100-'Заказ, cкидки и курсы валют'!$C$39),IF(H2655&lt;'Заказ, cкидки и курсы валют'!$B$40,H2655*0.54*100/(100-'Заказ, cкидки и курсы валют'!$C$40),IF(H2655&lt;'Заказ, cкидки и курсы валют'!$B$41,H2655*0.54*100/(100-'Заказ, cкидки и курсы валют'!$C$41),IF(H2655&lt;'Заказ, cкидки и курсы валют'!$B$42,H2655*0.54*100/(100-'Заказ, cкидки и курсы валют'!$C$42),IF(H2655&lt;'Заказ, cкидки и курсы валют'!$B$43,H2655*0.54*100/(100-'Заказ, cкидки и курсы валют'!$C$43),H2655))))),2)</f>
        <v>1018.27</v>
      </c>
    </row>
    <row r="2656" spans="1:10" ht="14.15" customHeight="1">
      <c r="A2656" s="493" t="s">
        <v>11446</v>
      </c>
      <c r="B2656" s="520" t="s">
        <v>3161</v>
      </c>
      <c r="C2656" s="2250">
        <v>0.46</v>
      </c>
      <c r="D2656" s="1589">
        <v>3000</v>
      </c>
      <c r="E2656" s="1545">
        <f t="shared" si="313"/>
        <v>33.024000000000001</v>
      </c>
      <c r="F2656" s="471">
        <f t="shared" si="314"/>
        <v>33.020000000000003</v>
      </c>
      <c r="G2656" s="691">
        <f>'Заказ, cкидки и курсы валют'!$J$23*F2656</f>
        <v>379.73</v>
      </c>
      <c r="H2656" s="96">
        <f t="shared" si="315"/>
        <v>1139.19</v>
      </c>
      <c r="I2656" s="168"/>
      <c r="J2656" s="1338">
        <f>ROUND(IF(H2656&lt;'Заказ, cкидки и курсы валют'!$B$39,H2656*0.54*100/(100-'Заказ, cкидки и курсы валют'!$C$39),IF(H2656&lt;'Заказ, cкидки и курсы валют'!$B$40,H2656*0.54*100/(100-'Заказ, cкидки и курсы валют'!$C$40),IF(H2656&lt;'Заказ, cкидки и курсы валют'!$B$41,H2656*0.54*100/(100-'Заказ, cкидки и курсы валют'!$C$41),IF(H2656&lt;'Заказ, cкидки и курсы валют'!$B$42,H2656*0.54*100/(100-'Заказ, cкидки и курсы валют'!$C$42),IF(H2656&lt;'Заказ, cкидки и курсы валют'!$B$43,H2656*0.54*100/(100-'Заказ, cкидки и курсы валют'!$C$43),H2656))))),2)</f>
        <v>1139.19</v>
      </c>
    </row>
    <row r="2657" spans="1:10" ht="14.15" customHeight="1">
      <c r="A2657" s="493" t="s">
        <v>11447</v>
      </c>
      <c r="B2657" s="520" t="s">
        <v>104</v>
      </c>
      <c r="C2657" s="2250">
        <v>0.83</v>
      </c>
      <c r="D2657" s="1589">
        <v>2000</v>
      </c>
      <c r="E2657" s="1545">
        <f t="shared" si="313"/>
        <v>43.391999999999996</v>
      </c>
      <c r="F2657" s="471">
        <f t="shared" si="314"/>
        <v>43.39</v>
      </c>
      <c r="G2657" s="691">
        <f>'Заказ, cкидки и курсы валют'!$J$23*F2657</f>
        <v>498.98500000000001</v>
      </c>
      <c r="H2657" s="96">
        <f t="shared" si="315"/>
        <v>997.97</v>
      </c>
      <c r="I2657" s="168"/>
      <c r="J2657" s="1338">
        <f>ROUND(IF(H2657&lt;'Заказ, cкидки и курсы валют'!$B$39,H2657*0.54*100/(100-'Заказ, cкидки и курсы валют'!$C$39),IF(H2657&lt;'Заказ, cкидки и курсы валют'!$B$40,H2657*0.54*100/(100-'Заказ, cкидки и курсы валют'!$C$40),IF(H2657&lt;'Заказ, cкидки и курсы валют'!$B$41,H2657*0.54*100/(100-'Заказ, cкидки и курсы валют'!$C$41),IF(H2657&lt;'Заказ, cкидки и курсы валют'!$B$42,H2657*0.54*100/(100-'Заказ, cкидки и курсы валют'!$C$42),IF(H2657&lt;'Заказ, cкидки и курсы валют'!$B$43,H2657*0.54*100/(100-'Заказ, cкидки и курсы валют'!$C$43),H2657))))),2)</f>
        <v>997.97</v>
      </c>
    </row>
    <row r="2658" spans="1:10" ht="14.15" customHeight="1">
      <c r="A2658" s="493" t="s">
        <v>11448</v>
      </c>
      <c r="B2658" s="520" t="s">
        <v>105</v>
      </c>
      <c r="C2658" s="2250">
        <v>0.95</v>
      </c>
      <c r="D2658" s="1589">
        <v>1500</v>
      </c>
      <c r="E2658" s="1545">
        <f t="shared" si="313"/>
        <v>52.559999999999995</v>
      </c>
      <c r="F2658" s="471">
        <f t="shared" si="314"/>
        <v>52.56</v>
      </c>
      <c r="G2658" s="691">
        <f>'Заказ, cкидки и курсы валют'!$J$23*F2658</f>
        <v>604.44000000000005</v>
      </c>
      <c r="H2658" s="96">
        <f t="shared" si="315"/>
        <v>906.66</v>
      </c>
      <c r="I2658" s="168"/>
      <c r="J2658" s="1338">
        <f>ROUND(IF(H2658&lt;'Заказ, cкидки и курсы валют'!$B$39,H2658*0.54*100/(100-'Заказ, cкидки и курсы валют'!$C$39),IF(H2658&lt;'Заказ, cкидки и курсы валют'!$B$40,H2658*0.54*100/(100-'Заказ, cкидки и курсы валют'!$C$40),IF(H2658&lt;'Заказ, cкидки и курсы валют'!$B$41,H2658*0.54*100/(100-'Заказ, cкидки и курсы валют'!$C$41),IF(H2658&lt;'Заказ, cкидки и курсы валют'!$B$42,H2658*0.54*100/(100-'Заказ, cкидки и курсы валют'!$C$42),IF(H2658&lt;'Заказ, cкидки и курсы валют'!$B$43,H2658*0.54*100/(100-'Заказ, cкидки и курсы валют'!$C$43),H2658))))),2)</f>
        <v>979.19</v>
      </c>
    </row>
    <row r="2659" spans="1:10" ht="14.15" customHeight="1">
      <c r="A2659" s="493" t="s">
        <v>11449</v>
      </c>
      <c r="B2659" s="520" t="s">
        <v>106</v>
      </c>
      <c r="C2659" s="2250">
        <v>1.21</v>
      </c>
      <c r="D2659" s="1589">
        <v>1500</v>
      </c>
      <c r="E2659" s="1545">
        <f t="shared" si="313"/>
        <v>61.283999999999999</v>
      </c>
      <c r="F2659" s="471">
        <f t="shared" si="314"/>
        <v>61.28</v>
      </c>
      <c r="G2659" s="691">
        <f>'Заказ, cкидки и курсы валют'!$J$23*F2659</f>
        <v>704.72</v>
      </c>
      <c r="H2659" s="96">
        <f t="shared" si="315"/>
        <v>1057.08</v>
      </c>
      <c r="I2659" s="168"/>
      <c r="J2659" s="1338">
        <f>ROUND(IF(H2659&lt;'Заказ, cкидки и курсы валют'!$B$39,H2659*0.54*100/(100-'Заказ, cкидки и курсы валют'!$C$39),IF(H2659&lt;'Заказ, cкидки и курсы валют'!$B$40,H2659*0.54*100/(100-'Заказ, cкидки и курсы валют'!$C$40),IF(H2659&lt;'Заказ, cкидки и курсы валют'!$B$41,H2659*0.54*100/(100-'Заказ, cкидки и курсы валют'!$C$41),IF(H2659&lt;'Заказ, cкидки и курсы валют'!$B$42,H2659*0.54*100/(100-'Заказ, cкидки и курсы валют'!$C$42),IF(H2659&lt;'Заказ, cкидки и курсы валют'!$B$43,H2659*0.54*100/(100-'Заказ, cкидки и курсы валют'!$C$43),H2659))))),2)</f>
        <v>1057.08</v>
      </c>
    </row>
    <row r="2660" spans="1:10" ht="14.15" customHeight="1">
      <c r="A2660" s="493" t="s">
        <v>11450</v>
      </c>
      <c r="B2660" s="520" t="s">
        <v>107</v>
      </c>
      <c r="C2660" s="2250">
        <v>1.5</v>
      </c>
      <c r="D2660" s="1589">
        <v>1200</v>
      </c>
      <c r="E2660" s="1545">
        <f t="shared" si="313"/>
        <v>76.02</v>
      </c>
      <c r="F2660" s="471">
        <f t="shared" si="314"/>
        <v>76.02</v>
      </c>
      <c r="G2660" s="691">
        <f>'Заказ, cкидки и курсы валют'!$J$23*F2660</f>
        <v>874.2299999999999</v>
      </c>
      <c r="H2660" s="96">
        <f t="shared" si="315"/>
        <v>1049.08</v>
      </c>
      <c r="I2660" s="168"/>
      <c r="J2660" s="1338">
        <f>ROUND(IF(H2660&lt;'Заказ, cкидки и курсы валют'!$B$39,H2660*0.54*100/(100-'Заказ, cкидки и курсы валют'!$C$39),IF(H2660&lt;'Заказ, cкидки и курсы валют'!$B$40,H2660*0.54*100/(100-'Заказ, cкидки и курсы валют'!$C$40),IF(H2660&lt;'Заказ, cкидки и курсы валют'!$B$41,H2660*0.54*100/(100-'Заказ, cкидки и курсы валют'!$C$41),IF(H2660&lt;'Заказ, cкидки и курсы валют'!$B$42,H2660*0.54*100/(100-'Заказ, cкидки и курсы валют'!$C$42),IF(H2660&lt;'Заказ, cкидки и курсы валют'!$B$43,H2660*0.54*100/(100-'Заказ, cкидки и курсы валют'!$C$43),H2660))))),2)</f>
        <v>1049.08</v>
      </c>
    </row>
    <row r="2661" spans="1:10" ht="14.15" customHeight="1">
      <c r="A2661" s="493" t="s">
        <v>11451</v>
      </c>
      <c r="B2661" s="520" t="s">
        <v>3164</v>
      </c>
      <c r="C2661" s="2250">
        <v>1.7</v>
      </c>
      <c r="D2661" s="1589">
        <v>1000</v>
      </c>
      <c r="E2661" s="1545">
        <f t="shared" si="313"/>
        <v>74.783999999999992</v>
      </c>
      <c r="F2661" s="471">
        <f t="shared" si="314"/>
        <v>74.78</v>
      </c>
      <c r="G2661" s="691">
        <f>'Заказ, cкидки и курсы валют'!$J$23*F2661</f>
        <v>859.97</v>
      </c>
      <c r="H2661" s="96">
        <f t="shared" si="315"/>
        <v>859.97</v>
      </c>
      <c r="I2661" s="168"/>
      <c r="J2661" s="1338">
        <f>ROUND(IF(H2661&lt;'Заказ, cкидки и курсы валют'!$B$39,H2661*0.54*100/(100-'Заказ, cкидки и курсы валют'!$C$39),IF(H2661&lt;'Заказ, cкидки и курсы валют'!$B$40,H2661*0.54*100/(100-'Заказ, cкидки и курсы валют'!$C$40),IF(H2661&lt;'Заказ, cкидки и курсы валют'!$B$41,H2661*0.54*100/(100-'Заказ, cкидки и курсы валют'!$C$41),IF(H2661&lt;'Заказ, cкидки и курсы валют'!$B$42,H2661*0.54*100/(100-'Заказ, cкидки и курсы валют'!$C$42),IF(H2661&lt;'Заказ, cкидки и курсы валют'!$B$43,H2661*0.54*100/(100-'Заказ, cкидки и курсы валют'!$C$43),H2661))))),2)</f>
        <v>928.77</v>
      </c>
    </row>
    <row r="2662" spans="1:10" ht="14.15" customHeight="1">
      <c r="A2662" s="493" t="s">
        <v>11452</v>
      </c>
      <c r="B2662" s="520" t="s">
        <v>3165</v>
      </c>
      <c r="C2662" s="2250">
        <v>0.72</v>
      </c>
      <c r="D2662" s="1589">
        <v>2000</v>
      </c>
      <c r="E2662" s="1545">
        <f t="shared" si="313"/>
        <v>45.359999999999992</v>
      </c>
      <c r="F2662" s="471">
        <f t="shared" si="314"/>
        <v>45.36</v>
      </c>
      <c r="G2662" s="691">
        <f>'Заказ, cкидки и курсы валют'!$J$23*F2662</f>
        <v>521.64</v>
      </c>
      <c r="H2662" s="96">
        <f t="shared" si="315"/>
        <v>1043.28</v>
      </c>
      <c r="I2662" s="168"/>
      <c r="J2662" s="1338">
        <f>ROUND(IF(H2662&lt;'Заказ, cкидки и курсы валют'!$B$39,H2662*0.54*100/(100-'Заказ, cкидки и курсы валют'!$C$39),IF(H2662&lt;'Заказ, cкидки и курсы валют'!$B$40,H2662*0.54*100/(100-'Заказ, cкидки и курсы валют'!$C$40),IF(H2662&lt;'Заказ, cкидки и курсы валют'!$B$41,H2662*0.54*100/(100-'Заказ, cкидки и курсы валют'!$C$41),IF(H2662&lt;'Заказ, cкидки и курсы валют'!$B$42,H2662*0.54*100/(100-'Заказ, cкидки и курсы валют'!$C$42),IF(H2662&lt;'Заказ, cкидки и курсы валют'!$B$43,H2662*0.54*100/(100-'Заказ, cкидки и курсы валют'!$C$43),H2662))))),2)</f>
        <v>1043.28</v>
      </c>
    </row>
    <row r="2663" spans="1:10" ht="14.15" customHeight="1">
      <c r="A2663" s="493" t="s">
        <v>11453</v>
      </c>
      <c r="B2663" s="520" t="s">
        <v>136</v>
      </c>
      <c r="C2663" s="2250">
        <v>1.04</v>
      </c>
      <c r="D2663" s="1589">
        <v>1500</v>
      </c>
      <c r="E2663" s="1545">
        <f t="shared" si="313"/>
        <v>51.743999999999993</v>
      </c>
      <c r="F2663" s="471">
        <f t="shared" si="314"/>
        <v>51.74</v>
      </c>
      <c r="G2663" s="691">
        <f>'Заказ, cкидки и курсы валют'!$J$23*F2663</f>
        <v>595.01</v>
      </c>
      <c r="H2663" s="96">
        <f t="shared" si="315"/>
        <v>892.52</v>
      </c>
      <c r="I2663" s="168"/>
      <c r="J2663" s="1338">
        <f>ROUND(IF(H2663&lt;'Заказ, cкидки и курсы валют'!$B$39,H2663*0.54*100/(100-'Заказ, cкидки и курсы валют'!$C$39),IF(H2663&lt;'Заказ, cкидки и курсы валют'!$B$40,H2663*0.54*100/(100-'Заказ, cкидки и курсы валют'!$C$40),IF(H2663&lt;'Заказ, cкидки и курсы валют'!$B$41,H2663*0.54*100/(100-'Заказ, cкидки и курсы валют'!$C$41),IF(H2663&lt;'Заказ, cкидки и курсы валют'!$B$42,H2663*0.54*100/(100-'Заказ, cкидки и курсы валют'!$C$42),IF(H2663&lt;'Заказ, cкидки и курсы валют'!$B$43,H2663*0.54*100/(100-'Заказ, cкидки и курсы валют'!$C$43),H2663))))),2)</f>
        <v>963.92</v>
      </c>
    </row>
    <row r="2664" spans="1:10" ht="14.15" customHeight="1">
      <c r="A2664" s="493" t="s">
        <v>11454</v>
      </c>
      <c r="B2664" s="520" t="s">
        <v>129</v>
      </c>
      <c r="C2664" s="2250">
        <v>1.2</v>
      </c>
      <c r="D2664" s="1589">
        <v>1200</v>
      </c>
      <c r="E2664" s="1545">
        <f t="shared" si="313"/>
        <v>57.204000000000001</v>
      </c>
      <c r="F2664" s="471">
        <f t="shared" si="314"/>
        <v>57.2</v>
      </c>
      <c r="G2664" s="691">
        <f>'Заказ, cкидки и курсы валют'!$J$23*F2664</f>
        <v>657.80000000000007</v>
      </c>
      <c r="H2664" s="96">
        <f t="shared" si="315"/>
        <v>789.36</v>
      </c>
      <c r="I2664" s="168"/>
      <c r="J2664" s="1338">
        <f>ROUND(IF(H2664&lt;'Заказ, cкидки и курсы валют'!$B$39,H2664*0.54*100/(100-'Заказ, cкидки и курсы валют'!$C$39),IF(H2664&lt;'Заказ, cкидки и курсы валют'!$B$40,H2664*0.54*100/(100-'Заказ, cкидки и курсы валют'!$C$40),IF(H2664&lt;'Заказ, cкидки и курсы валют'!$B$41,H2664*0.54*100/(100-'Заказ, cкидки и курсы валют'!$C$41),IF(H2664&lt;'Заказ, cкидки и курсы валют'!$B$42,H2664*0.54*100/(100-'Заказ, cкидки и курсы валют'!$C$42),IF(H2664&lt;'Заказ, cкидки и курсы валют'!$B$43,H2664*0.54*100/(100-'Заказ, cкидки и курсы валют'!$C$43),H2664))))),2)</f>
        <v>852.51</v>
      </c>
    </row>
    <row r="2665" spans="1:10" ht="14.15" customHeight="1">
      <c r="A2665" s="493" t="s">
        <v>11455</v>
      </c>
      <c r="B2665" s="520" t="s">
        <v>130</v>
      </c>
      <c r="C2665" s="2250">
        <v>1.52</v>
      </c>
      <c r="D2665" s="1589">
        <v>1000</v>
      </c>
      <c r="E2665" s="1545">
        <f t="shared" si="313"/>
        <v>70.691999999999993</v>
      </c>
      <c r="F2665" s="471">
        <f t="shared" si="314"/>
        <v>70.69</v>
      </c>
      <c r="G2665" s="691">
        <f>'Заказ, cкидки и курсы валют'!$J$23*F2665</f>
        <v>812.93499999999995</v>
      </c>
      <c r="H2665" s="96">
        <f t="shared" si="315"/>
        <v>812.94</v>
      </c>
      <c r="I2665" s="168"/>
      <c r="J2665" s="1338">
        <f>ROUND(IF(H2665&lt;'Заказ, cкидки и курсы валют'!$B$39,H2665*0.54*100/(100-'Заказ, cкидки и курсы валют'!$C$39),IF(H2665&lt;'Заказ, cкидки и курсы валют'!$B$40,H2665*0.54*100/(100-'Заказ, cкидки и курсы валют'!$C$40),IF(H2665&lt;'Заказ, cкидки и курсы валют'!$B$41,H2665*0.54*100/(100-'Заказ, cкидки и курсы валют'!$C$41),IF(H2665&lt;'Заказ, cкидки и курсы валют'!$B$42,H2665*0.54*100/(100-'Заказ, cкидки и курсы валют'!$C$42),IF(H2665&lt;'Заказ, cкидки и курсы валют'!$B$43,H2665*0.54*100/(100-'Заказ, cкидки и курсы валют'!$C$43),H2665))))),2)</f>
        <v>877.98</v>
      </c>
    </row>
    <row r="2666" spans="1:10" ht="14.15" customHeight="1">
      <c r="A2666" s="493" t="s">
        <v>11456</v>
      </c>
      <c r="B2666" s="520" t="s">
        <v>77</v>
      </c>
      <c r="C2666" s="2250">
        <v>1.97</v>
      </c>
      <c r="D2666" s="1589">
        <v>1000</v>
      </c>
      <c r="E2666" s="1545">
        <f t="shared" si="313"/>
        <v>84.86399999999999</v>
      </c>
      <c r="F2666" s="471">
        <f t="shared" si="314"/>
        <v>84.86</v>
      </c>
      <c r="G2666" s="691">
        <f>'Заказ, cкидки и курсы валют'!$J$23*F2666</f>
        <v>975.89</v>
      </c>
      <c r="H2666" s="96">
        <f t="shared" si="315"/>
        <v>975.89</v>
      </c>
      <c r="I2666" s="168"/>
      <c r="J2666" s="1338">
        <f>ROUND(IF(H2666&lt;'Заказ, cкидки и курсы валют'!$B$39,H2666*0.54*100/(100-'Заказ, cкидки и курсы валют'!$C$39),IF(H2666&lt;'Заказ, cкидки и курсы валют'!$B$40,H2666*0.54*100/(100-'Заказ, cкидки и курсы валют'!$C$40),IF(H2666&lt;'Заказ, cкидки и курсы валют'!$B$41,H2666*0.54*100/(100-'Заказ, cкидки и курсы валют'!$C$41),IF(H2666&lt;'Заказ, cкидки и курсы валют'!$B$42,H2666*0.54*100/(100-'Заказ, cкидки и курсы валют'!$C$42),IF(H2666&lt;'Заказ, cкидки и курсы валют'!$B$43,H2666*0.54*100/(100-'Заказ, cкидки и курсы валют'!$C$43),H2666))))),2)</f>
        <v>975.89</v>
      </c>
    </row>
    <row r="2667" spans="1:10" ht="14.15" customHeight="1">
      <c r="A2667" s="493" t="s">
        <v>11457</v>
      </c>
      <c r="B2667" s="520" t="s">
        <v>3724</v>
      </c>
      <c r="C2667" s="2250">
        <v>2.23</v>
      </c>
      <c r="D2667" s="1589">
        <v>900</v>
      </c>
      <c r="E2667" s="1545">
        <f t="shared" si="313"/>
        <v>93.18</v>
      </c>
      <c r="F2667" s="471">
        <f t="shared" si="314"/>
        <v>93.18</v>
      </c>
      <c r="G2667" s="691">
        <f>'Заказ, cкидки и курсы валют'!$J$23*F2667</f>
        <v>1071.5700000000002</v>
      </c>
      <c r="H2667" s="96">
        <f t="shared" si="315"/>
        <v>964.41</v>
      </c>
      <c r="I2667" s="168"/>
      <c r="J2667" s="1338">
        <f>ROUND(IF(H2667&lt;'Заказ, cкидки и курсы валют'!$B$39,H2667*0.54*100/(100-'Заказ, cкидки и курсы валют'!$C$39),IF(H2667&lt;'Заказ, cкидки и курсы валют'!$B$40,H2667*0.54*100/(100-'Заказ, cкидки и курсы валют'!$C$40),IF(H2667&lt;'Заказ, cкидки и курсы валют'!$B$41,H2667*0.54*100/(100-'Заказ, cкидки и курсы валют'!$C$41),IF(H2667&lt;'Заказ, cкидки и курсы валют'!$B$42,H2667*0.54*100/(100-'Заказ, cкидки и курсы валют'!$C$42),IF(H2667&lt;'Заказ, cкидки и курсы валют'!$B$43,H2667*0.54*100/(100-'Заказ, cкидки и курсы валют'!$C$43),H2667))))),2)</f>
        <v>964.41</v>
      </c>
    </row>
    <row r="2668" spans="1:10" ht="14.15" customHeight="1">
      <c r="A2668" s="493" t="s">
        <v>11458</v>
      </c>
      <c r="B2668" s="520" t="s">
        <v>125</v>
      </c>
      <c r="C2668" s="2250">
        <v>1.65</v>
      </c>
      <c r="D2668" s="1589">
        <v>1000</v>
      </c>
      <c r="E2668" s="1545">
        <f t="shared" si="313"/>
        <v>75.695999999999998</v>
      </c>
      <c r="F2668" s="471">
        <f t="shared" si="314"/>
        <v>75.7</v>
      </c>
      <c r="G2668" s="691">
        <f>'Заказ, cкидки и курсы валют'!$J$23*F2668</f>
        <v>870.55000000000007</v>
      </c>
      <c r="H2668" s="96">
        <f t="shared" si="315"/>
        <v>870.55</v>
      </c>
      <c r="I2668" s="168"/>
      <c r="J2668" s="1338">
        <f>ROUND(IF(H2668&lt;'Заказ, cкидки и курсы валют'!$B$39,H2668*0.54*100/(100-'Заказ, cкидки и курсы валют'!$C$39),IF(H2668&lt;'Заказ, cкидки и курсы валют'!$B$40,H2668*0.54*100/(100-'Заказ, cкидки и курсы валют'!$C$40),IF(H2668&lt;'Заказ, cкидки и курсы валют'!$B$41,H2668*0.54*100/(100-'Заказ, cкидки и курсы валют'!$C$41),IF(H2668&lt;'Заказ, cкидки и курсы валют'!$B$42,H2668*0.54*100/(100-'Заказ, cкидки и курсы валют'!$C$42),IF(H2668&lt;'Заказ, cкидки и курсы валют'!$B$43,H2668*0.54*100/(100-'Заказ, cкидки и курсы валют'!$C$43),H2668))))),2)</f>
        <v>940.19</v>
      </c>
    </row>
    <row r="2669" spans="1:10" ht="14.15" customHeight="1">
      <c r="A2669" s="493" t="s">
        <v>11459</v>
      </c>
      <c r="B2669" s="520" t="s">
        <v>3765</v>
      </c>
      <c r="C2669" s="2250">
        <v>2.46</v>
      </c>
      <c r="D2669" s="1589">
        <v>500</v>
      </c>
      <c r="E2669" s="1545">
        <f t="shared" si="313"/>
        <v>111.708</v>
      </c>
      <c r="F2669" s="471">
        <f t="shared" si="314"/>
        <v>111.71</v>
      </c>
      <c r="G2669" s="691">
        <f>'Заказ, cкидки и курсы валют'!$J$23*F2669</f>
        <v>1284.665</v>
      </c>
      <c r="H2669" s="96">
        <f t="shared" si="315"/>
        <v>642.33000000000004</v>
      </c>
      <c r="I2669" s="168"/>
      <c r="J2669" s="1338">
        <f>ROUND(IF(H2669&lt;'Заказ, cкидки и курсы валют'!$B$39,H2669*0.54*100/(100-'Заказ, cкидки и курсы валют'!$C$39),IF(H2669&lt;'Заказ, cкидки и курсы валют'!$B$40,H2669*0.54*100/(100-'Заказ, cкидки и курсы валют'!$C$40),IF(H2669&lt;'Заказ, cкидки и курсы валют'!$B$41,H2669*0.54*100/(100-'Заказ, cкидки и курсы валют'!$C$41),IF(H2669&lt;'Заказ, cкидки и курсы валют'!$B$42,H2669*0.54*100/(100-'Заказ, cкидки и курсы валют'!$C$42),IF(H2669&lt;'Заказ, cкидки и курсы валют'!$B$43,H2669*0.54*100/(100-'Заказ, cкидки и курсы валют'!$C$43),H2669))))),2)</f>
        <v>693.72</v>
      </c>
    </row>
    <row r="2670" spans="1:10" ht="14.15" customHeight="1">
      <c r="A2670" s="493" t="s">
        <v>11460</v>
      </c>
      <c r="B2670" s="520" t="s">
        <v>133</v>
      </c>
      <c r="C2670" s="2250">
        <v>3.65</v>
      </c>
      <c r="D2670" s="1589">
        <v>400</v>
      </c>
      <c r="E2670" s="1545">
        <f t="shared" si="313"/>
        <v>154.22400000000002</v>
      </c>
      <c r="F2670" s="471">
        <f t="shared" si="314"/>
        <v>154.22</v>
      </c>
      <c r="G2670" s="691">
        <f>'Заказ, cкидки и курсы валют'!$J$23*F2670</f>
        <v>1773.53</v>
      </c>
      <c r="H2670" s="96">
        <f t="shared" si="315"/>
        <v>709.41</v>
      </c>
      <c r="I2670" s="168"/>
      <c r="J2670" s="1338">
        <f>ROUND(IF(H2670&lt;'Заказ, cкидки и курсы валют'!$B$39,H2670*0.54*100/(100-'Заказ, cкидки и курсы валют'!$C$39),IF(H2670&lt;'Заказ, cкидки и курсы валют'!$B$40,H2670*0.54*100/(100-'Заказ, cкидки и курсы валют'!$C$40),IF(H2670&lt;'Заказ, cкидки и курсы валют'!$B$41,H2670*0.54*100/(100-'Заказ, cкидки и курсы валют'!$C$41),IF(H2670&lt;'Заказ, cкидки и курсы валют'!$B$42,H2670*0.54*100/(100-'Заказ, cкидки и курсы валют'!$C$42),IF(H2670&lt;'Заказ, cкидки и курсы валют'!$B$43,H2670*0.54*100/(100-'Заказ, cкидки и курсы валют'!$C$43),H2670))))),2)</f>
        <v>766.16</v>
      </c>
    </row>
    <row r="2671" spans="1:10" ht="14.15" customHeight="1">
      <c r="A2671" s="493" t="s">
        <v>11461</v>
      </c>
      <c r="B2671" s="520" t="s">
        <v>98</v>
      </c>
      <c r="C2671" s="2250">
        <v>2.21</v>
      </c>
      <c r="D2671" s="1589">
        <v>600</v>
      </c>
      <c r="E2671" s="1545">
        <f t="shared" si="313"/>
        <v>97.631999999999991</v>
      </c>
      <c r="F2671" s="471">
        <f t="shared" si="314"/>
        <v>97.63</v>
      </c>
      <c r="G2671" s="691">
        <f>'Заказ, cкидки и курсы валют'!$J$23*F2671</f>
        <v>1122.7449999999999</v>
      </c>
      <c r="H2671" s="96">
        <f t="shared" si="315"/>
        <v>673.65</v>
      </c>
      <c r="I2671" s="168"/>
      <c r="J2671" s="1338">
        <f>ROUND(IF(H2671&lt;'Заказ, cкидки и курсы валют'!$B$39,H2671*0.54*100/(100-'Заказ, cкидки и курсы валют'!$C$39),IF(H2671&lt;'Заказ, cкидки и курсы валют'!$B$40,H2671*0.54*100/(100-'Заказ, cкидки и курсы валют'!$C$40),IF(H2671&lt;'Заказ, cкидки и курсы валют'!$B$41,H2671*0.54*100/(100-'Заказ, cкидки и курсы валют'!$C$41),IF(H2671&lt;'Заказ, cкидки и курсы валют'!$B$42,H2671*0.54*100/(100-'Заказ, cкидки и курсы валют'!$C$42),IF(H2671&lt;'Заказ, cкидки и курсы валют'!$B$43,H2671*0.54*100/(100-'Заказ, cкидки и курсы валют'!$C$43),H2671))))),2)</f>
        <v>727.54</v>
      </c>
    </row>
    <row r="2672" spans="1:10" ht="14.15" customHeight="1">
      <c r="A2672" s="493" t="s">
        <v>11462</v>
      </c>
      <c r="B2672" s="520" t="s">
        <v>603</v>
      </c>
      <c r="C2672" s="2250">
        <v>2.4300000000000002</v>
      </c>
      <c r="D2672" s="1589">
        <v>600</v>
      </c>
      <c r="E2672" s="1545">
        <f t="shared" si="313"/>
        <v>100.752</v>
      </c>
      <c r="F2672" s="471">
        <f t="shared" si="314"/>
        <v>100.75</v>
      </c>
      <c r="G2672" s="691">
        <f>'Заказ, cкидки и курсы валют'!$J$23*F2672</f>
        <v>1158.625</v>
      </c>
      <c r="H2672" s="96">
        <f t="shared" si="315"/>
        <v>695.18</v>
      </c>
      <c r="I2672" s="168"/>
      <c r="J2672" s="1338">
        <f>ROUND(IF(H2672&lt;'Заказ, cкидки и курсы валют'!$B$39,H2672*0.54*100/(100-'Заказ, cкидки и курсы валют'!$C$39),IF(H2672&lt;'Заказ, cкидки и курсы валют'!$B$40,H2672*0.54*100/(100-'Заказ, cкидки и курсы валют'!$C$40),IF(H2672&lt;'Заказ, cкидки и курсы валют'!$B$41,H2672*0.54*100/(100-'Заказ, cкидки и курсы валют'!$C$41),IF(H2672&lt;'Заказ, cкидки и курсы валют'!$B$42,H2672*0.54*100/(100-'Заказ, cкидки и курсы валют'!$C$42),IF(H2672&lt;'Заказ, cкидки и курсы валют'!$B$43,H2672*0.54*100/(100-'Заказ, cкидки и курсы валют'!$C$43),H2672))))),2)</f>
        <v>750.79</v>
      </c>
    </row>
    <row r="2673" spans="1:10" ht="14.15" customHeight="1">
      <c r="A2673" s="493" t="s">
        <v>11463</v>
      </c>
      <c r="B2673" s="520" t="s">
        <v>1350</v>
      </c>
      <c r="C2673" s="2250">
        <v>3.45</v>
      </c>
      <c r="D2673" s="1589">
        <v>400</v>
      </c>
      <c r="E2673" s="1545">
        <f t="shared" si="313"/>
        <v>152.11199999999999</v>
      </c>
      <c r="F2673" s="471">
        <f t="shared" si="314"/>
        <v>152.11000000000001</v>
      </c>
      <c r="G2673" s="691">
        <f>'Заказ, cкидки и курсы валют'!$J$23*F2673</f>
        <v>1749.2650000000001</v>
      </c>
      <c r="H2673" s="96">
        <f t="shared" si="315"/>
        <v>699.71</v>
      </c>
      <c r="I2673" s="168"/>
      <c r="J2673" s="1338">
        <f>ROUND(IF(H2673&lt;'Заказ, cкидки и курсы валют'!$B$39,H2673*0.54*100/(100-'Заказ, cкидки и курсы валют'!$C$39),IF(H2673&lt;'Заказ, cкидки и курсы валют'!$B$40,H2673*0.54*100/(100-'Заказ, cкидки и курсы валют'!$C$40),IF(H2673&lt;'Заказ, cкидки и курсы валют'!$B$41,H2673*0.54*100/(100-'Заказ, cкидки и курсы валют'!$C$41),IF(H2673&lt;'Заказ, cкидки и курсы валют'!$B$42,H2673*0.54*100/(100-'Заказ, cкидки и курсы валют'!$C$42),IF(H2673&lt;'Заказ, cкидки и курсы валют'!$B$43,H2673*0.54*100/(100-'Заказ, cкидки и курсы валют'!$C$43),H2673))))),2)</f>
        <v>755.69</v>
      </c>
    </row>
    <row r="2674" spans="1:10" ht="14.15" customHeight="1">
      <c r="A2674" s="493" t="s">
        <v>11464</v>
      </c>
      <c r="B2674" s="520" t="s">
        <v>1354</v>
      </c>
      <c r="C2674" s="2250">
        <v>6.8659999999999997</v>
      </c>
      <c r="D2674" s="1589">
        <v>150</v>
      </c>
      <c r="E2674" s="1545">
        <f t="shared" si="313"/>
        <v>263.58</v>
      </c>
      <c r="F2674" s="471">
        <f t="shared" si="314"/>
        <v>263.58</v>
      </c>
      <c r="G2674" s="691">
        <f>'Заказ, cкидки и курсы валют'!$J$23*F2674</f>
        <v>3031.1699999999996</v>
      </c>
      <c r="H2674" s="96">
        <f t="shared" si="315"/>
        <v>454.68</v>
      </c>
      <c r="I2674" s="168"/>
      <c r="J2674" s="1338">
        <f>ROUND(IF(H2674&lt;'Заказ, cкидки и курсы валют'!$B$39,H2674*0.54*100/(100-'Заказ, cкидки и курсы валют'!$C$39),IF(H2674&lt;'Заказ, cкидки и курсы валют'!$B$40,H2674*0.54*100/(100-'Заказ, cкидки и курсы валют'!$C$40),IF(H2674&lt;'Заказ, cкидки и курсы валют'!$B$41,H2674*0.54*100/(100-'Заказ, cкидки и курсы валют'!$C$41),IF(H2674&lt;'Заказ, cкидки и курсы валют'!$B$42,H2674*0.54*100/(100-'Заказ, cкидки и курсы валют'!$C$42),IF(H2674&lt;'Заказ, cкидки и курсы валют'!$B$43,H2674*0.54*100/(100-'Заказ, cкидки и курсы валют'!$C$43),H2674))))),2)</f>
        <v>545.62</v>
      </c>
    </row>
    <row r="2675" spans="1:10" ht="14.15" customHeight="1">
      <c r="A2675" s="493" t="s">
        <v>11465</v>
      </c>
      <c r="B2675" s="520" t="s">
        <v>656</v>
      </c>
      <c r="C2675" s="2250">
        <v>2.2000000000000002</v>
      </c>
      <c r="D2675" s="1589">
        <v>600</v>
      </c>
      <c r="E2675" s="1545">
        <f t="shared" si="313"/>
        <v>102.51600000000001</v>
      </c>
      <c r="F2675" s="471">
        <f t="shared" si="314"/>
        <v>102.52</v>
      </c>
      <c r="G2675" s="691">
        <f>'Заказ, cкидки и курсы валют'!$J$23*F2675</f>
        <v>1178.98</v>
      </c>
      <c r="H2675" s="96">
        <f t="shared" si="315"/>
        <v>707.39</v>
      </c>
      <c r="I2675" s="168"/>
      <c r="J2675" s="1338">
        <f>ROUND(IF(H2675&lt;'Заказ, cкидки и курсы валют'!$B$39,H2675*0.54*100/(100-'Заказ, cкидки и курсы валют'!$C$39),IF(H2675&lt;'Заказ, cкидки и курсы валют'!$B$40,H2675*0.54*100/(100-'Заказ, cкидки и курсы валют'!$C$40),IF(H2675&lt;'Заказ, cкидки и курсы валют'!$B$41,H2675*0.54*100/(100-'Заказ, cкидки и курсы валют'!$C$41),IF(H2675&lt;'Заказ, cкидки и курсы валют'!$B$42,H2675*0.54*100/(100-'Заказ, cкидки и курсы валют'!$C$42),IF(H2675&lt;'Заказ, cкидки и курсы валют'!$B$43,H2675*0.54*100/(100-'Заказ, cкидки и курсы валют'!$C$43),H2675))))),2)</f>
        <v>763.98</v>
      </c>
    </row>
    <row r="2676" spans="1:10" ht="14.15" customHeight="1">
      <c r="A2676" s="493" t="s">
        <v>11466</v>
      </c>
      <c r="B2676" s="520" t="s">
        <v>1355</v>
      </c>
      <c r="C2676" s="2250">
        <v>2.5</v>
      </c>
      <c r="D2676" s="1589">
        <v>500</v>
      </c>
      <c r="E2676" s="1545">
        <f t="shared" si="313"/>
        <v>116.232</v>
      </c>
      <c r="F2676" s="471">
        <f t="shared" si="314"/>
        <v>116.23</v>
      </c>
      <c r="G2676" s="691">
        <f>'Заказ, cкидки и курсы валют'!$J$23*F2676</f>
        <v>1336.645</v>
      </c>
      <c r="H2676" s="96">
        <f t="shared" si="315"/>
        <v>668.32</v>
      </c>
      <c r="I2676" s="168"/>
      <c r="J2676" s="1338">
        <f>ROUND(IF(H2676&lt;'Заказ, cкидки и курсы валют'!$B$39,H2676*0.54*100/(100-'Заказ, cкидки и курсы валют'!$C$39),IF(H2676&lt;'Заказ, cкидки и курсы валют'!$B$40,H2676*0.54*100/(100-'Заказ, cкидки и курсы валют'!$C$40),IF(H2676&lt;'Заказ, cкидки и курсы валют'!$B$41,H2676*0.54*100/(100-'Заказ, cкидки и курсы валют'!$C$41),IF(H2676&lt;'Заказ, cкидки и курсы валют'!$B$42,H2676*0.54*100/(100-'Заказ, cкидки и курсы валют'!$C$42),IF(H2676&lt;'Заказ, cкидки и курсы валют'!$B$43,H2676*0.54*100/(100-'Заказ, cкидки и курсы валют'!$C$43),H2676))))),2)</f>
        <v>721.79</v>
      </c>
    </row>
    <row r="2677" spans="1:10" ht="14.15" customHeight="1">
      <c r="A2677" s="493" t="s">
        <v>11467</v>
      </c>
      <c r="B2677" s="520" t="s">
        <v>3148</v>
      </c>
      <c r="C2677" s="2250">
        <v>3</v>
      </c>
      <c r="D2677" s="1589">
        <v>500</v>
      </c>
      <c r="E2677" s="1545">
        <f t="shared" si="313"/>
        <v>120.996</v>
      </c>
      <c r="F2677" s="471">
        <f t="shared" si="314"/>
        <v>121</v>
      </c>
      <c r="G2677" s="691">
        <f>'Заказ, cкидки и курсы валют'!$J$23*F2677</f>
        <v>1391.5</v>
      </c>
      <c r="H2677" s="96">
        <f t="shared" si="315"/>
        <v>695.75</v>
      </c>
      <c r="I2677" s="168"/>
      <c r="J2677" s="1338">
        <f>ROUND(IF(H2677&lt;'Заказ, cкидки и курсы валют'!$B$39,H2677*0.54*100/(100-'Заказ, cкидки и курсы валют'!$C$39),IF(H2677&lt;'Заказ, cкидки и курсы валют'!$B$40,H2677*0.54*100/(100-'Заказ, cкидки и курсы валют'!$C$40),IF(H2677&lt;'Заказ, cкидки и курсы валют'!$B$41,H2677*0.54*100/(100-'Заказ, cкидки и курсы валют'!$C$41),IF(H2677&lt;'Заказ, cкидки и курсы валют'!$B$42,H2677*0.54*100/(100-'Заказ, cкидки и курсы валют'!$C$42),IF(H2677&lt;'Заказ, cкидки и курсы валют'!$B$43,H2677*0.54*100/(100-'Заказ, cкидки и курсы валют'!$C$43),H2677))))),2)</f>
        <v>751.41</v>
      </c>
    </row>
    <row r="2678" spans="1:10" ht="14.15" customHeight="1">
      <c r="A2678" s="493" t="s">
        <v>11468</v>
      </c>
      <c r="B2678" s="520" t="s">
        <v>1356</v>
      </c>
      <c r="C2678" s="2250">
        <v>3.08</v>
      </c>
      <c r="D2678" s="1589">
        <v>400</v>
      </c>
      <c r="E2678" s="1545">
        <f t="shared" si="313"/>
        <v>143.49599999999998</v>
      </c>
      <c r="F2678" s="471">
        <f t="shared" si="314"/>
        <v>143.5</v>
      </c>
      <c r="G2678" s="691">
        <f>'Заказ, cкидки и курсы валют'!$J$23*F2678</f>
        <v>1650.25</v>
      </c>
      <c r="H2678" s="96">
        <f t="shared" si="315"/>
        <v>660.1</v>
      </c>
      <c r="I2678" s="168"/>
      <c r="J2678" s="1338">
        <f>ROUND(IF(H2678&lt;'Заказ, cкидки и курсы валют'!$B$39,H2678*0.54*100/(100-'Заказ, cкидки и курсы валют'!$C$39),IF(H2678&lt;'Заказ, cкидки и курсы валют'!$B$40,H2678*0.54*100/(100-'Заказ, cкидки и курсы валют'!$C$40),IF(H2678&lt;'Заказ, cкидки и курсы валют'!$B$41,H2678*0.54*100/(100-'Заказ, cкидки и курсы валют'!$C$41),IF(H2678&lt;'Заказ, cкидки и курсы валют'!$B$42,H2678*0.54*100/(100-'Заказ, cкидки и курсы валют'!$C$42),IF(H2678&lt;'Заказ, cкидки и курсы валют'!$B$43,H2678*0.54*100/(100-'Заказ, cкидки и курсы валют'!$C$43),H2678))))),2)</f>
        <v>712.91</v>
      </c>
    </row>
    <row r="2679" spans="1:10" ht="14.15" customHeight="1">
      <c r="A2679" s="493" t="s">
        <v>11469</v>
      </c>
      <c r="B2679" s="520" t="s">
        <v>591</v>
      </c>
      <c r="C2679" s="2250">
        <v>4.05</v>
      </c>
      <c r="D2679" s="1589">
        <v>400</v>
      </c>
      <c r="E2679" s="1545">
        <f t="shared" si="313"/>
        <v>148.404</v>
      </c>
      <c r="F2679" s="471">
        <f t="shared" si="314"/>
        <v>148.4</v>
      </c>
      <c r="G2679" s="691">
        <f>'Заказ, cкидки и курсы валют'!$J$23*F2679</f>
        <v>1706.6000000000001</v>
      </c>
      <c r="H2679" s="96">
        <f t="shared" si="315"/>
        <v>682.64</v>
      </c>
      <c r="I2679" s="168"/>
      <c r="J2679" s="1338">
        <f>ROUND(IF(H2679&lt;'Заказ, cкидки и курсы валют'!$B$39,H2679*0.54*100/(100-'Заказ, cкидки и курсы валют'!$C$39),IF(H2679&lt;'Заказ, cкидки и курсы валют'!$B$40,H2679*0.54*100/(100-'Заказ, cкидки и курсы валют'!$C$40),IF(H2679&lt;'Заказ, cкидки и курсы валют'!$B$41,H2679*0.54*100/(100-'Заказ, cкидки и курсы валют'!$C$41),IF(H2679&lt;'Заказ, cкидки и курсы валют'!$B$42,H2679*0.54*100/(100-'Заказ, cкидки и курсы валют'!$C$42),IF(H2679&lt;'Заказ, cкидки и курсы валют'!$B$43,H2679*0.54*100/(100-'Заказ, cкидки и курсы валют'!$C$43),H2679))))),2)</f>
        <v>737.25</v>
      </c>
    </row>
    <row r="2680" spans="1:10">
      <c r="A2680" s="493" t="s">
        <v>11470</v>
      </c>
      <c r="B2680" s="520" t="s">
        <v>592</v>
      </c>
      <c r="C2680" s="2250">
        <v>4.43</v>
      </c>
      <c r="D2680" s="1589">
        <v>350</v>
      </c>
      <c r="E2680" s="1545">
        <f t="shared" si="313"/>
        <v>186.83999999999997</v>
      </c>
      <c r="F2680" s="471">
        <f t="shared" si="314"/>
        <v>186.84</v>
      </c>
      <c r="G2680" s="691">
        <f>'Заказ, cкидки и курсы валют'!$J$23*F2680</f>
        <v>2148.66</v>
      </c>
      <c r="H2680" s="96">
        <f t="shared" si="315"/>
        <v>752.03</v>
      </c>
      <c r="I2680" s="168"/>
      <c r="J2680" s="1338">
        <f>ROUND(IF(H2680&lt;'Заказ, cкидки и курсы валют'!$B$39,H2680*0.54*100/(100-'Заказ, cкидки и курсы валют'!$C$39),IF(H2680&lt;'Заказ, cкидки и курсы валют'!$B$40,H2680*0.54*100/(100-'Заказ, cкидки и курсы валют'!$C$40),IF(H2680&lt;'Заказ, cкидки и курсы валют'!$B$41,H2680*0.54*100/(100-'Заказ, cкидки и курсы валют'!$C$41),IF(H2680&lt;'Заказ, cкидки и курсы валют'!$B$42,H2680*0.54*100/(100-'Заказ, cкидки и курсы валют'!$C$42),IF(H2680&lt;'Заказ, cкидки и курсы валют'!$B$43,H2680*0.54*100/(100-'Заказ, cкидки и курсы валют'!$C$43),H2680))))),2)</f>
        <v>812.19</v>
      </c>
    </row>
    <row r="2681" spans="1:10">
      <c r="A2681" s="493" t="s">
        <v>11471</v>
      </c>
      <c r="B2681" s="520" t="s">
        <v>3149</v>
      </c>
      <c r="C2681" s="2250">
        <v>5.34</v>
      </c>
      <c r="D2681" s="1589">
        <v>350</v>
      </c>
      <c r="E2681" s="1545">
        <f t="shared" si="313"/>
        <v>203.244</v>
      </c>
      <c r="F2681" s="471">
        <f t="shared" si="314"/>
        <v>203.24</v>
      </c>
      <c r="G2681" s="691">
        <f>'Заказ, cкидки и курсы валют'!$J$23*F2681</f>
        <v>2337.2600000000002</v>
      </c>
      <c r="H2681" s="96">
        <f t="shared" si="315"/>
        <v>818.04</v>
      </c>
      <c r="I2681" s="168"/>
      <c r="J2681" s="1338">
        <f>ROUND(IF(H2681&lt;'Заказ, cкидки и курсы валют'!$B$39,H2681*0.54*100/(100-'Заказ, cкидки и курсы валют'!$C$39),IF(H2681&lt;'Заказ, cкидки и курсы валют'!$B$40,H2681*0.54*100/(100-'Заказ, cкидки и курсы валют'!$C$40),IF(H2681&lt;'Заказ, cкидки и курсы валют'!$B$41,H2681*0.54*100/(100-'Заказ, cкидки и курсы валют'!$C$41),IF(H2681&lt;'Заказ, cкидки и курсы валют'!$B$42,H2681*0.54*100/(100-'Заказ, cкидки и курсы валют'!$C$42),IF(H2681&lt;'Заказ, cкидки и курсы валют'!$B$43,H2681*0.54*100/(100-'Заказ, cкидки и курсы валют'!$C$43),H2681))))),2)</f>
        <v>883.48</v>
      </c>
    </row>
    <row r="2682" spans="1:10" ht="13.5" thickBot="1">
      <c r="A2682" s="521" t="s">
        <v>11472</v>
      </c>
      <c r="B2682" s="522" t="s">
        <v>10993</v>
      </c>
      <c r="C2682" s="2250">
        <v>9.6999999999999993</v>
      </c>
      <c r="D2682" s="1596">
        <v>100</v>
      </c>
      <c r="E2682" s="1568">
        <f t="shared" si="313"/>
        <v>400.86</v>
      </c>
      <c r="F2682" s="775">
        <f t="shared" si="314"/>
        <v>400.86</v>
      </c>
      <c r="G2682" s="776">
        <f>'Заказ, cкидки и курсы валют'!$J$23*F2682</f>
        <v>4609.8900000000003</v>
      </c>
      <c r="H2682" s="142">
        <f t="shared" si="315"/>
        <v>460.99</v>
      </c>
      <c r="I2682" s="170"/>
      <c r="J2682" s="1338">
        <f>ROUND(IF(H2682&lt;'Заказ, cкидки и курсы валют'!$B$39,H2682*0.54*100/(100-'Заказ, cкидки и курсы валют'!$C$39),IF(H2682&lt;'Заказ, cкидки и курсы валют'!$B$40,H2682*0.54*100/(100-'Заказ, cкидки и курсы валют'!$C$40),IF(H2682&lt;'Заказ, cкидки и курсы валют'!$B$41,H2682*0.54*100/(100-'Заказ, cкидки и курсы валют'!$C$41),IF(H2682&lt;'Заказ, cкидки и курсы валют'!$B$42,H2682*0.54*100/(100-'Заказ, cкидки и курсы валют'!$C$42),IF(H2682&lt;'Заказ, cкидки и курсы валют'!$B$43,H2682*0.54*100/(100-'Заказ, cкидки и курсы валют'!$C$43),H2682))))),2)</f>
        <v>553.19000000000005</v>
      </c>
    </row>
    <row r="2683" spans="1:10" ht="13.5" thickBot="1"/>
    <row r="2684" spans="1:10" ht="17.5">
      <c r="A2684" s="1989"/>
      <c r="B2684" s="1985"/>
      <c r="C2684" s="1962" t="s">
        <v>11022</v>
      </c>
      <c r="D2684" s="69"/>
      <c r="E2684" s="460"/>
      <c r="F2684" s="461"/>
      <c r="G2684" s="688"/>
      <c r="H2684" s="176"/>
      <c r="I2684" s="179"/>
    </row>
    <row r="2685" spans="1:10" ht="18">
      <c r="A2685" s="890"/>
      <c r="B2685" s="1912" t="s">
        <v>1369</v>
      </c>
      <c r="C2685" s="1475"/>
      <c r="D2685" s="131"/>
      <c r="E2685" s="462"/>
      <c r="F2685" s="426"/>
      <c r="G2685" s="266"/>
      <c r="H2685" s="16"/>
      <c r="I2685" s="132"/>
    </row>
    <row r="2686" spans="1:10" ht="18">
      <c r="A2686" s="890"/>
      <c r="B2686" s="1954"/>
      <c r="C2686" s="1475"/>
      <c r="D2686" s="81"/>
      <c r="E2686" s="483"/>
      <c r="F2686" s="436"/>
      <c r="G2686" s="701"/>
      <c r="H2686" s="177"/>
      <c r="I2686" s="132"/>
    </row>
    <row r="2687" spans="1:10">
      <c r="A2687" s="890"/>
      <c r="B2687" s="1954"/>
      <c r="C2687" s="1475"/>
      <c r="D2687" s="70"/>
      <c r="E2687" s="464"/>
      <c r="F2687" s="465"/>
      <c r="G2687" s="689"/>
      <c r="H2687" s="177"/>
      <c r="I2687" s="132"/>
    </row>
    <row r="2688" spans="1:10">
      <c r="A2688" s="890"/>
      <c r="B2688" s="1954"/>
      <c r="C2688" s="1475"/>
      <c r="D2688" s="70"/>
      <c r="E2688" s="464"/>
      <c r="F2688" s="465"/>
      <c r="G2688" s="689"/>
      <c r="H2688" s="177"/>
      <c r="I2688" s="132"/>
    </row>
    <row r="2689" spans="1:10" ht="16" thickBot="1">
      <c r="A2689" s="1918" t="s">
        <v>6699</v>
      </c>
      <c r="B2689" s="1914"/>
      <c r="C2689" s="1931"/>
      <c r="D2689" s="72"/>
      <c r="E2689" s="466"/>
      <c r="F2689" s="467"/>
      <c r="G2689" s="690"/>
      <c r="H2689" s="178"/>
      <c r="I2689" s="137"/>
    </row>
    <row r="2690" spans="1:10" ht="40">
      <c r="A2690" s="1519" t="s">
        <v>1013</v>
      </c>
      <c r="B2690" s="1520" t="s">
        <v>1014</v>
      </c>
      <c r="C2690" s="2286" t="s">
        <v>665</v>
      </c>
      <c r="D2690" s="158" t="s">
        <v>2923</v>
      </c>
      <c r="E2690" s="914" t="s">
        <v>10276</v>
      </c>
      <c r="F2690" s="469" t="s">
        <v>2578</v>
      </c>
      <c r="G2690" s="693" t="s">
        <v>2427</v>
      </c>
      <c r="H2690" s="264" t="s">
        <v>493</v>
      </c>
      <c r="I2690" s="160" t="s">
        <v>4003</v>
      </c>
    </row>
    <row r="2691" spans="1:10" thickBot="1">
      <c r="A2691" s="1519"/>
      <c r="B2691" s="1680"/>
      <c r="C2691" s="2286" t="s">
        <v>3419</v>
      </c>
      <c r="D2691" s="313" t="s">
        <v>2428</v>
      </c>
      <c r="E2691" s="470" t="s">
        <v>264</v>
      </c>
      <c r="F2691" s="475">
        <f>'Заказ, cкидки и курсы валют'!$I$12</f>
        <v>0</v>
      </c>
      <c r="G2691" s="764"/>
      <c r="H2691" s="358"/>
      <c r="I2691" s="252"/>
    </row>
    <row r="2692" spans="1:10" ht="13.5" thickBot="1">
      <c r="A2692" s="799" t="s">
        <v>11579</v>
      </c>
      <c r="B2692" s="865" t="s">
        <v>11020</v>
      </c>
      <c r="C2692" s="2250">
        <v>0.28999999999999998</v>
      </c>
      <c r="D2692" s="1594">
        <v>300</v>
      </c>
      <c r="E2692" s="1566">
        <f t="shared" ref="E2692:E2726" si="316">(E2603*2)+(1000/D2692*7.5)</f>
        <v>85.52000000000001</v>
      </c>
      <c r="F2692" s="779">
        <f>ROUND(E2692*(1-$F$11),2)</f>
        <v>85.52</v>
      </c>
      <c r="G2692" s="691">
        <f>H2692/D2692*1000</f>
        <v>1290</v>
      </c>
      <c r="H2692" s="659">
        <f>ROUND(IF('Заказ, cкидки и курсы валют'!$J$23*E2692/1000*D2692&lt;387,387,'Заказ, cкидки и курсы валют'!$J$23*E2692/1000*D2692)*(1-'Заказ, cкидки и курсы валют'!$I$12),2)</f>
        <v>387</v>
      </c>
      <c r="I2692" s="260"/>
      <c r="J2692" s="311">
        <f>ROUND(IF(H2692&lt;'Заказ, cкидки и курсы валют'!$B$39,H2692*0.54*100/(100-'Заказ, cкидки и курсы валют'!$C$39),IF(H2692&lt;'Заказ, cкидки и курсы валют'!$B$40,H2692*0.54*100/(100-'Заказ, cкидки и курсы валют'!$C$40),IF(H2692&lt;'Заказ, cкидки и курсы валют'!$B$41,H2692*0.54*100/(100-'Заказ, cкидки и курсы валют'!$C$41),IF(H2692&lt;'Заказ, cкидки и курсы валют'!$B$42,H2692*0.54*100/(100-'Заказ, cкидки и курсы валют'!$C$42),IF(H2692&lt;'Заказ, cкидки и курсы валют'!$B$43,H2692*0.54*100/(100-'Заказ, cкидки и курсы валют'!$C$43),H2692))))),2)</f>
        <v>464.4</v>
      </c>
    </row>
    <row r="2693" spans="1:10" ht="13.5" thickBot="1">
      <c r="A2693" s="493" t="s">
        <v>11580</v>
      </c>
      <c r="B2693" s="520" t="s">
        <v>10991</v>
      </c>
      <c r="C2693" s="2250">
        <v>0.34</v>
      </c>
      <c r="D2693" s="1589">
        <v>300</v>
      </c>
      <c r="E2693" s="1545">
        <f t="shared" si="316"/>
        <v>90.44</v>
      </c>
      <c r="F2693" s="471">
        <f t="shared" ref="F2693" si="317">ROUND(E2693*(1-$F$11),2)</f>
        <v>90.44</v>
      </c>
      <c r="G2693" s="691">
        <f t="shared" ref="G2693:G2726" si="318">H2693/D2693*1000</f>
        <v>1290</v>
      </c>
      <c r="H2693" s="659">
        <f>ROUND(IF('Заказ, cкидки и курсы валют'!$J$23*E2693/1000*D2693&lt;387,387,'Заказ, cкидки и курсы валют'!$J$23*E2693/1000*D2693)*(1-'Заказ, cкидки и курсы валют'!$I$12),2)</f>
        <v>387</v>
      </c>
      <c r="I2693" s="14"/>
      <c r="J2693" s="139">
        <f>ROUND(IF(H2693&lt;'Заказ, cкидки и курсы валют'!$B$39,H2693*0.54*100/(100-'Заказ, cкидки и курсы валют'!$C$39),IF(H2693&lt;'Заказ, cкидки и курсы валют'!$B$40,H2693*0.54*100/(100-'Заказ, cкидки и курсы валют'!$C$40),IF(H2693&lt;'Заказ, cкидки и курсы валют'!$B$41,H2693*0.54*100/(100-'Заказ, cкидки и курсы валют'!$C$41),IF(H2693&lt;'Заказ, cкидки и курсы валют'!$B$42,H2693*0.54*100/(100-'Заказ, cкидки и курсы валют'!$C$42),IF(H2693&lt;'Заказ, cкидки и курсы валют'!$B$43,H2693*0.54*100/(100-'Заказ, cкидки и курсы валют'!$C$43),H2693))))),2)</f>
        <v>464.4</v>
      </c>
    </row>
    <row r="2694" spans="1:10" ht="13.5" thickBot="1">
      <c r="A2694" s="493" t="s">
        <v>11581</v>
      </c>
      <c r="B2694" s="520" t="s">
        <v>3156</v>
      </c>
      <c r="C2694" s="2250">
        <v>0.34</v>
      </c>
      <c r="D2694" s="1589">
        <v>300</v>
      </c>
      <c r="E2694" s="1545">
        <f t="shared" si="316"/>
        <v>72.16</v>
      </c>
      <c r="F2694" s="471">
        <f t="shared" ref="F2694:F2726" si="319">ROUND(E2694*(1-$F$11),2)</f>
        <v>72.16</v>
      </c>
      <c r="G2694" s="691">
        <f t="shared" si="318"/>
        <v>1290</v>
      </c>
      <c r="H2694" s="659">
        <f>ROUND(IF('Заказ, cкидки и курсы валют'!$J$23*E2694/1000*D2694&lt;387,387,'Заказ, cкидки и курсы валют'!$J$23*E2694/1000*D2694)*(1-'Заказ, cкидки и курсы валют'!$I$12),2)</f>
        <v>387</v>
      </c>
      <c r="I2694" s="14"/>
      <c r="J2694" s="139">
        <f>ROUND(IF(H2694&lt;'Заказ, cкидки и курсы валют'!$B$39,H2694*0.54*100/(100-'Заказ, cкидки и курсы валют'!$C$39),IF(H2694&lt;'Заказ, cкидки и курсы валют'!$B$40,H2694*0.54*100/(100-'Заказ, cкидки и курсы валют'!$C$40),IF(H2694&lt;'Заказ, cкидки и курсы валют'!$B$41,H2694*0.54*100/(100-'Заказ, cкидки и курсы валют'!$C$41),IF(H2694&lt;'Заказ, cкидки и курсы валют'!$B$42,H2694*0.54*100/(100-'Заказ, cкидки и курсы валют'!$C$42),IF(H2694&lt;'Заказ, cкидки и курсы валют'!$B$43,H2694*0.54*100/(100-'Заказ, cкидки и курсы валют'!$C$43),H2694))))),2)</f>
        <v>464.4</v>
      </c>
    </row>
    <row r="2695" spans="1:10" ht="13.5" thickBot="1">
      <c r="A2695" s="493" t="s">
        <v>11582</v>
      </c>
      <c r="B2695" s="520" t="s">
        <v>3157</v>
      </c>
      <c r="C2695" s="2250">
        <v>0.4</v>
      </c>
      <c r="D2695" s="1589">
        <v>300</v>
      </c>
      <c r="E2695" s="1545">
        <f t="shared" si="316"/>
        <v>76.14</v>
      </c>
      <c r="F2695" s="471">
        <f t="shared" si="319"/>
        <v>76.14</v>
      </c>
      <c r="G2695" s="691">
        <f t="shared" si="318"/>
        <v>1290</v>
      </c>
      <c r="H2695" s="659">
        <f>ROUND(IF('Заказ, cкидки и курсы валют'!$J$23*E2695/1000*D2695&lt;387,387,'Заказ, cкидки и курсы валют'!$J$23*E2695/1000*D2695)*(1-'Заказ, cкидки и курсы валют'!$I$12),2)</f>
        <v>387</v>
      </c>
      <c r="I2695" s="14"/>
      <c r="J2695" s="139">
        <f>ROUND(IF(H2695&lt;'Заказ, cкидки и курсы валют'!$B$39,H2695*0.54*100/(100-'Заказ, cкидки и курсы валют'!$C$39),IF(H2695&lt;'Заказ, cкидки и курсы валют'!$B$40,H2695*0.54*100/(100-'Заказ, cкидки и курсы валют'!$C$40),IF(H2695&lt;'Заказ, cкидки и курсы валют'!$B$41,H2695*0.54*100/(100-'Заказ, cкидки и курсы валют'!$C$41),IF(H2695&lt;'Заказ, cкидки и курсы валют'!$B$42,H2695*0.54*100/(100-'Заказ, cкидки и курсы валют'!$C$42),IF(H2695&lt;'Заказ, cкидки и курсы валют'!$B$43,H2695*0.54*100/(100-'Заказ, cкидки и курсы валют'!$C$43),H2695))))),2)</f>
        <v>464.4</v>
      </c>
    </row>
    <row r="2696" spans="1:10" ht="13.5" thickBot="1">
      <c r="A2696" s="493" t="s">
        <v>11583</v>
      </c>
      <c r="B2696" s="520" t="s">
        <v>3159</v>
      </c>
      <c r="C2696" s="2250">
        <v>0.57999999999999996</v>
      </c>
      <c r="D2696" s="1589">
        <v>200</v>
      </c>
      <c r="E2696" s="1545">
        <f t="shared" si="316"/>
        <v>100.1</v>
      </c>
      <c r="F2696" s="471">
        <f t="shared" si="319"/>
        <v>100.1</v>
      </c>
      <c r="G2696" s="691">
        <f t="shared" si="318"/>
        <v>1935</v>
      </c>
      <c r="H2696" s="659">
        <f>ROUND(IF('Заказ, cкидки и курсы валют'!$J$23*E2696/1000*D2696&lt;387,387,'Заказ, cкидки и курсы валют'!$J$23*E2696/1000*D2696)*(1-'Заказ, cкидки и курсы валют'!$I$12),2)</f>
        <v>387</v>
      </c>
      <c r="I2696" s="14"/>
      <c r="J2696" s="139">
        <f>ROUND(IF(H2696&lt;'Заказ, cкидки и курсы валют'!$B$39,H2696*0.54*100/(100-'Заказ, cкидки и курсы валют'!$C$39),IF(H2696&lt;'Заказ, cкидки и курсы валют'!$B$40,H2696*0.54*100/(100-'Заказ, cкидки и курсы валют'!$C$40),IF(H2696&lt;'Заказ, cкидки и курсы валют'!$B$41,H2696*0.54*100/(100-'Заказ, cкидки и курсы валют'!$C$41),IF(H2696&lt;'Заказ, cкидки и курсы валют'!$B$42,H2696*0.54*100/(100-'Заказ, cкидки и курсы валют'!$C$42),IF(H2696&lt;'Заказ, cкидки и курсы валют'!$B$43,H2696*0.54*100/(100-'Заказ, cкидки и курсы валют'!$C$43),H2696))))),2)</f>
        <v>464.4</v>
      </c>
    </row>
    <row r="2697" spans="1:10" ht="13.5" thickBot="1">
      <c r="A2697" s="493" t="s">
        <v>11584</v>
      </c>
      <c r="B2697" s="520" t="s">
        <v>3160</v>
      </c>
      <c r="C2697" s="2250">
        <v>0.62</v>
      </c>
      <c r="D2697" s="1589">
        <v>150</v>
      </c>
      <c r="E2697" s="1545">
        <f t="shared" si="316"/>
        <v>118.7</v>
      </c>
      <c r="F2697" s="471">
        <f t="shared" si="319"/>
        <v>118.7</v>
      </c>
      <c r="G2697" s="691">
        <f t="shared" si="318"/>
        <v>2580</v>
      </c>
      <c r="H2697" s="659">
        <f>ROUND(IF('Заказ, cкидки и курсы валют'!$J$23*E2697/1000*D2697&lt;387,387,'Заказ, cкидки и курсы валют'!$J$23*E2697/1000*D2697)*(1-'Заказ, cкидки и курсы валют'!$I$12),2)</f>
        <v>387</v>
      </c>
      <c r="I2697" s="14"/>
      <c r="J2697" s="139">
        <f>ROUND(IF(H2697&lt;'Заказ, cкидки и курсы валют'!$B$39,H2697*0.54*100/(100-'Заказ, cкидки и курсы валют'!$C$39),IF(H2697&lt;'Заказ, cкидки и курсы валют'!$B$40,H2697*0.54*100/(100-'Заказ, cкидки и курсы валют'!$C$40),IF(H2697&lt;'Заказ, cкидки и курсы валют'!$B$41,H2697*0.54*100/(100-'Заказ, cкидки и курсы валют'!$C$41),IF(H2697&lt;'Заказ, cкидки и курсы валют'!$B$42,H2697*0.54*100/(100-'Заказ, cкидки и курсы валют'!$C$42),IF(H2697&lt;'Заказ, cкидки и курсы валют'!$B$43,H2697*0.54*100/(100-'Заказ, cкидки и курсы валют'!$C$43),H2697))))),2)</f>
        <v>464.4</v>
      </c>
    </row>
    <row r="2698" spans="1:10" ht="13.5" thickBot="1">
      <c r="A2698" s="493" t="s">
        <v>11585</v>
      </c>
      <c r="B2698" s="520" t="s">
        <v>8385</v>
      </c>
      <c r="C2698" s="2250">
        <v>0.7</v>
      </c>
      <c r="D2698" s="1589">
        <v>150</v>
      </c>
      <c r="E2698" s="1545">
        <f t="shared" si="316"/>
        <v>130.88</v>
      </c>
      <c r="F2698" s="471">
        <f t="shared" si="319"/>
        <v>130.88</v>
      </c>
      <c r="G2698" s="691">
        <f t="shared" si="318"/>
        <v>2580</v>
      </c>
      <c r="H2698" s="659">
        <f>ROUND(IF('Заказ, cкидки и курсы валют'!$J$23*E2698/1000*D2698&lt;387,387,'Заказ, cкидки и курсы валют'!$J$23*E2698/1000*D2698)*(1-'Заказ, cкидки и курсы валют'!$I$12),2)</f>
        <v>387</v>
      </c>
      <c r="I2698" s="14"/>
      <c r="J2698" s="139">
        <f>ROUND(IF(H2698&lt;'Заказ, cкидки и курсы валют'!$B$39,H2698*0.54*100/(100-'Заказ, cкидки и курсы валют'!$C$39),IF(H2698&lt;'Заказ, cкидки и курсы валют'!$B$40,H2698*0.54*100/(100-'Заказ, cкидки и курсы валют'!$C$40),IF(H2698&lt;'Заказ, cкидки и курсы валют'!$B$41,H2698*0.54*100/(100-'Заказ, cкидки и курсы валют'!$C$41),IF(H2698&lt;'Заказ, cкидки и курсы валют'!$B$42,H2698*0.54*100/(100-'Заказ, cкидки и курсы валют'!$C$42),IF(H2698&lt;'Заказ, cкидки и курсы валют'!$B$43,H2698*0.54*100/(100-'Заказ, cкидки и курсы валют'!$C$43),H2698))))),2)</f>
        <v>464.4</v>
      </c>
    </row>
    <row r="2699" spans="1:10" ht="13.5" thickBot="1">
      <c r="A2699" s="493" t="s">
        <v>11586</v>
      </c>
      <c r="B2699" s="520" t="s">
        <v>10992</v>
      </c>
      <c r="C2699" s="2250">
        <v>1.1000000000000001</v>
      </c>
      <c r="D2699" s="1589">
        <v>150</v>
      </c>
      <c r="E2699" s="1545">
        <f t="shared" si="316"/>
        <v>148.38</v>
      </c>
      <c r="F2699" s="471">
        <f t="shared" si="319"/>
        <v>148.38</v>
      </c>
      <c r="G2699" s="691">
        <f t="shared" si="318"/>
        <v>2580</v>
      </c>
      <c r="H2699" s="659">
        <f>ROUND(IF('Заказ, cкидки и курсы валют'!$J$23*E2699/1000*D2699&lt;387,387,'Заказ, cкидки и курсы валют'!$J$23*E2699/1000*D2699)*(1-'Заказ, cкидки и курсы валют'!$I$12),2)</f>
        <v>387</v>
      </c>
      <c r="I2699" s="14"/>
      <c r="J2699" s="139">
        <f>ROUND(IF(H2699&lt;'Заказ, cкидки и курсы валют'!$B$39,H2699*0.54*100/(100-'Заказ, cкидки и курсы валют'!$C$39),IF(H2699&lt;'Заказ, cкидки и курсы валют'!$B$40,H2699*0.54*100/(100-'Заказ, cкидки и курсы валют'!$C$40),IF(H2699&lt;'Заказ, cкидки и курсы валют'!$B$41,H2699*0.54*100/(100-'Заказ, cкидки и курсы валют'!$C$41),IF(H2699&lt;'Заказ, cкидки и курсы валют'!$B$42,H2699*0.54*100/(100-'Заказ, cкидки и курсы валют'!$C$42),IF(H2699&lt;'Заказ, cкидки и курсы валют'!$B$43,H2699*0.54*100/(100-'Заказ, cкидки и курсы валют'!$C$43),H2699))))),2)</f>
        <v>464.4</v>
      </c>
    </row>
    <row r="2700" spans="1:10" ht="13.5" thickBot="1">
      <c r="A2700" s="493" t="s">
        <v>11587</v>
      </c>
      <c r="B2700" s="520" t="s">
        <v>3161</v>
      </c>
      <c r="C2700" s="2250">
        <v>0.46</v>
      </c>
      <c r="D2700" s="1589">
        <v>150</v>
      </c>
      <c r="E2700" s="1545">
        <f t="shared" si="316"/>
        <v>105.03999999999999</v>
      </c>
      <c r="F2700" s="471">
        <f t="shared" si="319"/>
        <v>105.04</v>
      </c>
      <c r="G2700" s="691">
        <f t="shared" si="318"/>
        <v>2580</v>
      </c>
      <c r="H2700" s="659">
        <f>ROUND(IF('Заказ, cкидки и курсы валют'!$J$23*E2700/1000*D2700&lt;387,387,'Заказ, cкидки и курсы валют'!$J$23*E2700/1000*D2700)*(1-'Заказ, cкидки и курсы валют'!$I$12),2)</f>
        <v>387</v>
      </c>
      <c r="I2700" s="14"/>
      <c r="J2700" s="139">
        <f>ROUND(IF(H2700&lt;'Заказ, cкидки и курсы валют'!$B$39,H2700*0.54*100/(100-'Заказ, cкидки и курсы валют'!$C$39),IF(H2700&lt;'Заказ, cкидки и курсы валют'!$B$40,H2700*0.54*100/(100-'Заказ, cкидки и курсы валют'!$C$40),IF(H2700&lt;'Заказ, cкидки и курсы валют'!$B$41,H2700*0.54*100/(100-'Заказ, cкидки и курсы валют'!$C$41),IF(H2700&lt;'Заказ, cкидки и курсы валют'!$B$42,H2700*0.54*100/(100-'Заказ, cкидки и курсы валют'!$C$42),IF(H2700&lt;'Заказ, cкидки и курсы валют'!$B$43,H2700*0.54*100/(100-'Заказ, cкидки и курсы валют'!$C$43),H2700))))),2)</f>
        <v>464.4</v>
      </c>
    </row>
    <row r="2701" spans="1:10" ht="13.5" thickBot="1">
      <c r="A2701" s="493" t="s">
        <v>11588</v>
      </c>
      <c r="B2701" s="520" t="s">
        <v>104</v>
      </c>
      <c r="C2701" s="2250">
        <v>0.83</v>
      </c>
      <c r="D2701" s="1589">
        <v>200</v>
      </c>
      <c r="E2701" s="1545">
        <f t="shared" si="316"/>
        <v>109.82</v>
      </c>
      <c r="F2701" s="471">
        <f t="shared" si="319"/>
        <v>109.82</v>
      </c>
      <c r="G2701" s="691">
        <f t="shared" si="318"/>
        <v>1935</v>
      </c>
      <c r="H2701" s="659">
        <f>ROUND(IF('Заказ, cкидки и курсы валют'!$J$23*E2701/1000*D2701&lt;387,387,'Заказ, cкидки и курсы валют'!$J$23*E2701/1000*D2701)*(1-'Заказ, cкидки и курсы валют'!$I$12),2)</f>
        <v>387</v>
      </c>
      <c r="I2701" s="14"/>
      <c r="J2701" s="139">
        <f>ROUND(IF(H2701&lt;'Заказ, cкидки и курсы валют'!$B$39,H2701*0.54*100/(100-'Заказ, cкидки и курсы валют'!$C$39),IF(H2701&lt;'Заказ, cкидки и курсы валют'!$B$40,H2701*0.54*100/(100-'Заказ, cкидки и курсы валют'!$C$40),IF(H2701&lt;'Заказ, cкидки и курсы валют'!$B$41,H2701*0.54*100/(100-'Заказ, cкидки и курсы валют'!$C$41),IF(H2701&lt;'Заказ, cкидки и курсы валют'!$B$42,H2701*0.54*100/(100-'Заказ, cкидки и курсы валют'!$C$42),IF(H2701&lt;'Заказ, cкидки и курсы валют'!$B$43,H2701*0.54*100/(100-'Заказ, cкидки и курсы валют'!$C$43),H2701))))),2)</f>
        <v>464.4</v>
      </c>
    </row>
    <row r="2702" spans="1:10" ht="13.5" thickBot="1">
      <c r="A2702" s="493" t="s">
        <v>11589</v>
      </c>
      <c r="B2702" s="520" t="s">
        <v>105</v>
      </c>
      <c r="C2702" s="2250">
        <v>0.95</v>
      </c>
      <c r="D2702" s="1589">
        <v>150</v>
      </c>
      <c r="E2702" s="1545">
        <f t="shared" si="316"/>
        <v>137.6</v>
      </c>
      <c r="F2702" s="471">
        <f t="shared" si="319"/>
        <v>137.6</v>
      </c>
      <c r="G2702" s="691">
        <f t="shared" si="318"/>
        <v>2580</v>
      </c>
      <c r="H2702" s="659">
        <f>ROUND(IF('Заказ, cкидки и курсы валют'!$J$23*E2702/1000*D2702&lt;387,387,'Заказ, cкидки и курсы валют'!$J$23*E2702/1000*D2702)*(1-'Заказ, cкидки и курсы валют'!$I$12),2)</f>
        <v>387</v>
      </c>
      <c r="I2702" s="14"/>
      <c r="J2702" s="139">
        <f>ROUND(IF(H2702&lt;'Заказ, cкидки и курсы валют'!$B$39,H2702*0.54*100/(100-'Заказ, cкидки и курсы валют'!$C$39),IF(H2702&lt;'Заказ, cкидки и курсы валют'!$B$40,H2702*0.54*100/(100-'Заказ, cкидки и курсы валют'!$C$40),IF(H2702&lt;'Заказ, cкидки и курсы валют'!$B$41,H2702*0.54*100/(100-'Заказ, cкидки и курсы валют'!$C$41),IF(H2702&lt;'Заказ, cкидки и курсы валют'!$B$42,H2702*0.54*100/(100-'Заказ, cкидки и курсы валют'!$C$42),IF(H2702&lt;'Заказ, cкидки и курсы валют'!$B$43,H2702*0.54*100/(100-'Заказ, cкидки и курсы валют'!$C$43),H2702))))),2)</f>
        <v>464.4</v>
      </c>
    </row>
    <row r="2703" spans="1:10" ht="13.5" thickBot="1">
      <c r="A2703" s="493" t="s">
        <v>11590</v>
      </c>
      <c r="B2703" s="520" t="s">
        <v>106</v>
      </c>
      <c r="C2703" s="2250">
        <v>1.21</v>
      </c>
      <c r="D2703" s="1589">
        <v>150</v>
      </c>
      <c r="E2703" s="1545">
        <f t="shared" si="316"/>
        <v>152.13999999999999</v>
      </c>
      <c r="F2703" s="471">
        <f t="shared" si="319"/>
        <v>152.13999999999999</v>
      </c>
      <c r="G2703" s="691">
        <f t="shared" si="318"/>
        <v>2580</v>
      </c>
      <c r="H2703" s="659">
        <f>ROUND(IF('Заказ, cкидки и курсы валют'!$J$23*E2703/1000*D2703&lt;387,387,'Заказ, cкидки и курсы валют'!$J$23*E2703/1000*D2703)*(1-'Заказ, cкидки и курсы валют'!$I$12),2)</f>
        <v>387</v>
      </c>
      <c r="I2703" s="14"/>
      <c r="J2703" s="139">
        <f>ROUND(IF(H2703&lt;'Заказ, cкидки и курсы валют'!$B$39,H2703*0.54*100/(100-'Заказ, cкидки и курсы валют'!$C$39),IF(H2703&lt;'Заказ, cкидки и курсы валют'!$B$40,H2703*0.54*100/(100-'Заказ, cкидки и курсы валют'!$C$40),IF(H2703&lt;'Заказ, cкидки и курсы валют'!$B$41,H2703*0.54*100/(100-'Заказ, cкидки и курсы валют'!$C$41),IF(H2703&lt;'Заказ, cкидки и курсы валют'!$B$42,H2703*0.54*100/(100-'Заказ, cкидки и курсы валют'!$C$42),IF(H2703&lt;'Заказ, cкидки и курсы валют'!$B$43,H2703*0.54*100/(100-'Заказ, cкидки и курсы валют'!$C$43),H2703))))),2)</f>
        <v>464.4</v>
      </c>
    </row>
    <row r="2704" spans="1:10" ht="13.5" thickBot="1">
      <c r="A2704" s="493" t="s">
        <v>11591</v>
      </c>
      <c r="B2704" s="520" t="s">
        <v>107</v>
      </c>
      <c r="C2704" s="2250">
        <v>1.5</v>
      </c>
      <c r="D2704" s="1589">
        <v>100</v>
      </c>
      <c r="E2704" s="1545">
        <f t="shared" si="316"/>
        <v>201.7</v>
      </c>
      <c r="F2704" s="471">
        <f t="shared" si="319"/>
        <v>201.7</v>
      </c>
      <c r="G2704" s="691">
        <f t="shared" si="318"/>
        <v>3870</v>
      </c>
      <c r="H2704" s="659">
        <f>ROUND(IF('Заказ, cкидки и курсы валют'!$J$23*E2704/1000*D2704&lt;387,387,'Заказ, cкидки и курсы валют'!$J$23*E2704/1000*D2704)*(1-'Заказ, cкидки и курсы валют'!$I$12),2)</f>
        <v>387</v>
      </c>
      <c r="I2704" s="14"/>
      <c r="J2704" s="139">
        <f>ROUND(IF(H2704&lt;'Заказ, cкидки и курсы валют'!$B$39,H2704*0.54*100/(100-'Заказ, cкидки и курсы валют'!$C$39),IF(H2704&lt;'Заказ, cкидки и курсы валют'!$B$40,H2704*0.54*100/(100-'Заказ, cкидки и курсы валют'!$C$40),IF(H2704&lt;'Заказ, cкидки и курсы валют'!$B$41,H2704*0.54*100/(100-'Заказ, cкидки и курсы валют'!$C$41),IF(H2704&lt;'Заказ, cкидки и курсы валют'!$B$42,H2704*0.54*100/(100-'Заказ, cкидки и курсы валют'!$C$42),IF(H2704&lt;'Заказ, cкидки и курсы валют'!$B$43,H2704*0.54*100/(100-'Заказ, cкидки и курсы валют'!$C$43),H2704))))),2)</f>
        <v>464.4</v>
      </c>
    </row>
    <row r="2705" spans="1:10" ht="13.5" thickBot="1">
      <c r="A2705" s="493" t="s">
        <v>11592</v>
      </c>
      <c r="B2705" s="520" t="s">
        <v>3164</v>
      </c>
      <c r="C2705" s="2250">
        <v>1.7</v>
      </c>
      <c r="D2705" s="1589">
        <v>100</v>
      </c>
      <c r="E2705" s="1545">
        <f t="shared" si="316"/>
        <v>199.64</v>
      </c>
      <c r="F2705" s="471">
        <f t="shared" si="319"/>
        <v>199.64</v>
      </c>
      <c r="G2705" s="691">
        <f t="shared" si="318"/>
        <v>3870</v>
      </c>
      <c r="H2705" s="659">
        <f>ROUND(IF('Заказ, cкидки и курсы валют'!$J$23*E2705/1000*D2705&lt;387,387,'Заказ, cкидки и курсы валют'!$J$23*E2705/1000*D2705)*(1-'Заказ, cкидки и курсы валют'!$I$12),2)</f>
        <v>387</v>
      </c>
      <c r="I2705" s="14"/>
      <c r="J2705" s="139">
        <f>ROUND(IF(H2705&lt;'Заказ, cкидки и курсы валют'!$B$39,H2705*0.54*100/(100-'Заказ, cкидки и курсы валют'!$C$39),IF(H2705&lt;'Заказ, cкидки и курсы валют'!$B$40,H2705*0.54*100/(100-'Заказ, cкидки и курсы валют'!$C$40),IF(H2705&lt;'Заказ, cкидки и курсы валют'!$B$41,H2705*0.54*100/(100-'Заказ, cкидки и курсы валют'!$C$41),IF(H2705&lt;'Заказ, cкидки и курсы валют'!$B$42,H2705*0.54*100/(100-'Заказ, cкидки и курсы валют'!$C$42),IF(H2705&lt;'Заказ, cкидки и курсы валют'!$B$43,H2705*0.54*100/(100-'Заказ, cкидки и курсы валют'!$C$43),H2705))))),2)</f>
        <v>464.4</v>
      </c>
    </row>
    <row r="2706" spans="1:10" ht="13.5" thickBot="1">
      <c r="A2706" s="493" t="s">
        <v>11593</v>
      </c>
      <c r="B2706" s="520" t="s">
        <v>3165</v>
      </c>
      <c r="C2706" s="2250">
        <v>0.72</v>
      </c>
      <c r="D2706" s="1589">
        <v>200</v>
      </c>
      <c r="E2706" s="1545">
        <f t="shared" si="316"/>
        <v>113.1</v>
      </c>
      <c r="F2706" s="471">
        <f t="shared" si="319"/>
        <v>113.1</v>
      </c>
      <c r="G2706" s="691">
        <f t="shared" si="318"/>
        <v>1935</v>
      </c>
      <c r="H2706" s="659">
        <f>ROUND(IF('Заказ, cкидки и курсы валют'!$J$23*E2706/1000*D2706&lt;387,387,'Заказ, cкидки и курсы валют'!$J$23*E2706/1000*D2706)*(1-'Заказ, cкидки и курсы валют'!$I$12),2)</f>
        <v>387</v>
      </c>
      <c r="I2706" s="14"/>
      <c r="J2706" s="139">
        <f>ROUND(IF(H2706&lt;'Заказ, cкидки и курсы валют'!$B$39,H2706*0.54*100/(100-'Заказ, cкидки и курсы валют'!$C$39),IF(H2706&lt;'Заказ, cкидки и курсы валют'!$B$40,H2706*0.54*100/(100-'Заказ, cкидки и курсы валют'!$C$40),IF(H2706&lt;'Заказ, cкидки и курсы валют'!$B$41,H2706*0.54*100/(100-'Заказ, cкидки и курсы валют'!$C$41),IF(H2706&lt;'Заказ, cкидки и курсы валют'!$B$42,H2706*0.54*100/(100-'Заказ, cкидки и курсы валют'!$C$42),IF(H2706&lt;'Заказ, cкидки и курсы валют'!$B$43,H2706*0.54*100/(100-'Заказ, cкидки и курсы валют'!$C$43),H2706))))),2)</f>
        <v>464.4</v>
      </c>
    </row>
    <row r="2707" spans="1:10" ht="13.5" thickBot="1">
      <c r="A2707" s="493" t="s">
        <v>11594</v>
      </c>
      <c r="B2707" s="520" t="s">
        <v>136</v>
      </c>
      <c r="C2707" s="2250">
        <v>1.04</v>
      </c>
      <c r="D2707" s="1589">
        <v>150</v>
      </c>
      <c r="E2707" s="1545">
        <f t="shared" si="316"/>
        <v>136.24</v>
      </c>
      <c r="F2707" s="471">
        <f t="shared" si="319"/>
        <v>136.24</v>
      </c>
      <c r="G2707" s="691">
        <f t="shared" si="318"/>
        <v>2580</v>
      </c>
      <c r="H2707" s="659">
        <f>ROUND(IF('Заказ, cкидки и курсы валют'!$J$23*E2707/1000*D2707&lt;387,387,'Заказ, cкидки и курсы валют'!$J$23*E2707/1000*D2707)*(1-'Заказ, cкидки и курсы валют'!$I$12),2)</f>
        <v>387</v>
      </c>
      <c r="I2707" s="14"/>
      <c r="J2707" s="139">
        <f>ROUND(IF(H2707&lt;'Заказ, cкидки и курсы валют'!$B$39,H2707*0.54*100/(100-'Заказ, cкидки и курсы валют'!$C$39),IF(H2707&lt;'Заказ, cкидки и курсы валют'!$B$40,H2707*0.54*100/(100-'Заказ, cкидки и курсы валют'!$C$40),IF(H2707&lt;'Заказ, cкидки и курсы валют'!$B$41,H2707*0.54*100/(100-'Заказ, cкидки и курсы валют'!$C$41),IF(H2707&lt;'Заказ, cкидки и курсы валют'!$B$42,H2707*0.54*100/(100-'Заказ, cкидки и курсы валют'!$C$42),IF(H2707&lt;'Заказ, cкидки и курсы валют'!$B$43,H2707*0.54*100/(100-'Заказ, cкидки и курсы валют'!$C$43),H2707))))),2)</f>
        <v>464.4</v>
      </c>
    </row>
    <row r="2708" spans="1:10" ht="13.5" thickBot="1">
      <c r="A2708" s="493" t="s">
        <v>11595</v>
      </c>
      <c r="B2708" s="520" t="s">
        <v>129</v>
      </c>
      <c r="C2708" s="2250">
        <v>1.2</v>
      </c>
      <c r="D2708" s="1589">
        <v>100</v>
      </c>
      <c r="E2708" s="1545">
        <f t="shared" si="316"/>
        <v>170.34</v>
      </c>
      <c r="F2708" s="471">
        <f t="shared" si="319"/>
        <v>170.34</v>
      </c>
      <c r="G2708" s="691">
        <f t="shared" si="318"/>
        <v>3870</v>
      </c>
      <c r="H2708" s="659">
        <f>ROUND(IF('Заказ, cкидки и курсы валют'!$J$23*E2708/1000*D2708&lt;387,387,'Заказ, cкидки и курсы валют'!$J$23*E2708/1000*D2708)*(1-'Заказ, cкидки и курсы валют'!$I$12),2)</f>
        <v>387</v>
      </c>
      <c r="I2708" s="14"/>
      <c r="J2708" s="139">
        <f>ROUND(IF(H2708&lt;'Заказ, cкидки и курсы валют'!$B$39,H2708*0.54*100/(100-'Заказ, cкидки и курсы валют'!$C$39),IF(H2708&lt;'Заказ, cкидки и курсы валют'!$B$40,H2708*0.54*100/(100-'Заказ, cкидки и курсы валют'!$C$40),IF(H2708&lt;'Заказ, cкидки и курсы валют'!$B$41,H2708*0.54*100/(100-'Заказ, cкидки и курсы валют'!$C$41),IF(H2708&lt;'Заказ, cкидки и курсы валют'!$B$42,H2708*0.54*100/(100-'Заказ, cкидки и курсы валют'!$C$42),IF(H2708&lt;'Заказ, cкидки и курсы валют'!$B$43,H2708*0.54*100/(100-'Заказ, cкидки и курсы валют'!$C$43),H2708))))),2)</f>
        <v>464.4</v>
      </c>
    </row>
    <row r="2709" spans="1:10" ht="13.5" thickBot="1">
      <c r="A2709" s="493" t="s">
        <v>11596</v>
      </c>
      <c r="B2709" s="520" t="s">
        <v>130</v>
      </c>
      <c r="C2709" s="2250">
        <v>1.52</v>
      </c>
      <c r="D2709" s="1589">
        <v>100</v>
      </c>
      <c r="E2709" s="1545">
        <f t="shared" si="316"/>
        <v>192.82</v>
      </c>
      <c r="F2709" s="471">
        <f t="shared" si="319"/>
        <v>192.82</v>
      </c>
      <c r="G2709" s="691">
        <f t="shared" si="318"/>
        <v>3870</v>
      </c>
      <c r="H2709" s="659">
        <f>ROUND(IF('Заказ, cкидки и курсы валют'!$J$23*E2709/1000*D2709&lt;387,387,'Заказ, cкидки и курсы валют'!$J$23*E2709/1000*D2709)*(1-'Заказ, cкидки и курсы валют'!$I$12),2)</f>
        <v>387</v>
      </c>
      <c r="I2709" s="14"/>
      <c r="J2709" s="139">
        <f>ROUND(IF(H2709&lt;'Заказ, cкидки и курсы валют'!$B$39,H2709*0.54*100/(100-'Заказ, cкидки и курсы валют'!$C$39),IF(H2709&lt;'Заказ, cкидки и курсы валют'!$B$40,H2709*0.54*100/(100-'Заказ, cкидки и курсы валют'!$C$40),IF(H2709&lt;'Заказ, cкидки и курсы валют'!$B$41,H2709*0.54*100/(100-'Заказ, cкидки и курсы валют'!$C$41),IF(H2709&lt;'Заказ, cкидки и курсы валют'!$B$42,H2709*0.54*100/(100-'Заказ, cкидки и курсы валют'!$C$42),IF(H2709&lt;'Заказ, cкидки и курсы валют'!$B$43,H2709*0.54*100/(100-'Заказ, cкидки и курсы валют'!$C$43),H2709))))),2)</f>
        <v>464.4</v>
      </c>
    </row>
    <row r="2710" spans="1:10" ht="13.5" thickBot="1">
      <c r="A2710" s="493" t="s">
        <v>11597</v>
      </c>
      <c r="B2710" s="520" t="s">
        <v>77</v>
      </c>
      <c r="C2710" s="2250">
        <v>1.97</v>
      </c>
      <c r="D2710" s="1589">
        <v>100</v>
      </c>
      <c r="E2710" s="1545">
        <f t="shared" si="316"/>
        <v>216.44</v>
      </c>
      <c r="F2710" s="471">
        <f t="shared" si="319"/>
        <v>216.44</v>
      </c>
      <c r="G2710" s="691">
        <f t="shared" si="318"/>
        <v>3870</v>
      </c>
      <c r="H2710" s="659">
        <f>ROUND(IF('Заказ, cкидки и курсы валют'!$J$23*E2710/1000*D2710&lt;387,387,'Заказ, cкидки и курсы валют'!$J$23*E2710/1000*D2710)*(1-'Заказ, cкидки и курсы валют'!$I$12),2)</f>
        <v>387</v>
      </c>
      <c r="I2710" s="14"/>
      <c r="J2710" s="139">
        <f>ROUND(IF(H2710&lt;'Заказ, cкидки и курсы валют'!$B$39,H2710*0.54*100/(100-'Заказ, cкидки и курсы валют'!$C$39),IF(H2710&lt;'Заказ, cкидки и курсы валют'!$B$40,H2710*0.54*100/(100-'Заказ, cкидки и курсы валют'!$C$40),IF(H2710&lt;'Заказ, cкидки и курсы валют'!$B$41,H2710*0.54*100/(100-'Заказ, cкидки и курсы валют'!$C$41),IF(H2710&lt;'Заказ, cкидки и курсы валют'!$B$42,H2710*0.54*100/(100-'Заказ, cкидки и курсы валют'!$C$42),IF(H2710&lt;'Заказ, cкидки и курсы валют'!$B$43,H2710*0.54*100/(100-'Заказ, cкидки и курсы валют'!$C$43),H2710))))),2)</f>
        <v>464.4</v>
      </c>
    </row>
    <row r="2711" spans="1:10" ht="13.5" thickBot="1">
      <c r="A2711" s="493" t="s">
        <v>11598</v>
      </c>
      <c r="B2711" s="520" t="s">
        <v>3724</v>
      </c>
      <c r="C2711" s="2250">
        <v>2.23</v>
      </c>
      <c r="D2711" s="1589">
        <v>50</v>
      </c>
      <c r="E2711" s="1545">
        <f t="shared" si="316"/>
        <v>305.3</v>
      </c>
      <c r="F2711" s="471">
        <f t="shared" si="319"/>
        <v>305.3</v>
      </c>
      <c r="G2711" s="691">
        <f t="shared" si="318"/>
        <v>7740</v>
      </c>
      <c r="H2711" s="659">
        <f>ROUND(IF('Заказ, cкидки и курсы валют'!$J$23*E2711/1000*D2711&lt;387,387,'Заказ, cкидки и курсы валют'!$J$23*E2711/1000*D2711)*(1-'Заказ, cкидки и курсы валют'!$I$12),2)</f>
        <v>387</v>
      </c>
      <c r="I2711" s="14"/>
      <c r="J2711" s="139">
        <f>ROUND(IF(H2711&lt;'Заказ, cкидки и курсы валют'!$B$39,H2711*0.54*100/(100-'Заказ, cкидки и курсы валют'!$C$39),IF(H2711&lt;'Заказ, cкидки и курсы валют'!$B$40,H2711*0.54*100/(100-'Заказ, cкидки и курсы валют'!$C$40),IF(H2711&lt;'Заказ, cкидки и курсы валют'!$B$41,H2711*0.54*100/(100-'Заказ, cкидки и курсы валют'!$C$41),IF(H2711&lt;'Заказ, cкидки и курсы валют'!$B$42,H2711*0.54*100/(100-'Заказ, cкидки и курсы валют'!$C$42),IF(H2711&lt;'Заказ, cкидки и курсы валют'!$B$43,H2711*0.54*100/(100-'Заказ, cкидки и курсы валют'!$C$43),H2711))))),2)</f>
        <v>464.4</v>
      </c>
    </row>
    <row r="2712" spans="1:10" ht="13.5" thickBot="1">
      <c r="A2712" s="493" t="s">
        <v>11599</v>
      </c>
      <c r="B2712" s="520" t="s">
        <v>125</v>
      </c>
      <c r="C2712" s="2250">
        <v>1.65</v>
      </c>
      <c r="D2712" s="1589">
        <v>50</v>
      </c>
      <c r="E2712" s="1545">
        <f t="shared" si="316"/>
        <v>276.15999999999997</v>
      </c>
      <c r="F2712" s="471">
        <f t="shared" si="319"/>
        <v>276.16000000000003</v>
      </c>
      <c r="G2712" s="691">
        <f t="shared" si="318"/>
        <v>7740</v>
      </c>
      <c r="H2712" s="659">
        <f>ROUND(IF('Заказ, cкидки и курсы валют'!$J$23*E2712/1000*D2712&lt;387,387,'Заказ, cкидки и курсы валют'!$J$23*E2712/1000*D2712)*(1-'Заказ, cкидки и курсы валют'!$I$12),2)</f>
        <v>387</v>
      </c>
      <c r="I2712" s="14"/>
      <c r="J2712" s="139">
        <f>ROUND(IF(H2712&lt;'Заказ, cкидки и курсы валют'!$B$39,H2712*0.54*100/(100-'Заказ, cкидки и курсы валют'!$C$39),IF(H2712&lt;'Заказ, cкидки и курсы валют'!$B$40,H2712*0.54*100/(100-'Заказ, cкидки и курсы валют'!$C$40),IF(H2712&lt;'Заказ, cкидки и курсы валют'!$B$41,H2712*0.54*100/(100-'Заказ, cкидки и курсы валют'!$C$41),IF(H2712&lt;'Заказ, cкидки и курсы валют'!$B$42,H2712*0.54*100/(100-'Заказ, cкидки и курсы валют'!$C$42),IF(H2712&lt;'Заказ, cкидки и курсы валют'!$B$43,H2712*0.54*100/(100-'Заказ, cкидки и курсы валют'!$C$43),H2712))))),2)</f>
        <v>464.4</v>
      </c>
    </row>
    <row r="2713" spans="1:10" ht="13.5" thickBot="1">
      <c r="A2713" s="493" t="s">
        <v>11600</v>
      </c>
      <c r="B2713" s="520" t="s">
        <v>3765</v>
      </c>
      <c r="C2713" s="2250">
        <v>2.46</v>
      </c>
      <c r="D2713" s="1589">
        <v>50</v>
      </c>
      <c r="E2713" s="1545">
        <f t="shared" si="316"/>
        <v>336.18</v>
      </c>
      <c r="F2713" s="471">
        <f t="shared" si="319"/>
        <v>336.18</v>
      </c>
      <c r="G2713" s="691">
        <f t="shared" si="318"/>
        <v>7740</v>
      </c>
      <c r="H2713" s="659">
        <f>ROUND(IF('Заказ, cкидки и курсы валют'!$J$23*E2713/1000*D2713&lt;387,387,'Заказ, cкидки и курсы валют'!$J$23*E2713/1000*D2713)*(1-'Заказ, cкидки и курсы валют'!$I$12),2)</f>
        <v>387</v>
      </c>
      <c r="I2713" s="14"/>
      <c r="J2713" s="139">
        <f>ROUND(IF(H2713&lt;'Заказ, cкидки и курсы валют'!$B$39,H2713*0.54*100/(100-'Заказ, cкидки и курсы валют'!$C$39),IF(H2713&lt;'Заказ, cкидки и курсы валют'!$B$40,H2713*0.54*100/(100-'Заказ, cкидки и курсы валют'!$C$40),IF(H2713&lt;'Заказ, cкидки и курсы валют'!$B$41,H2713*0.54*100/(100-'Заказ, cкидки и курсы валют'!$C$41),IF(H2713&lt;'Заказ, cкидки и курсы валют'!$B$42,H2713*0.54*100/(100-'Заказ, cкидки и курсы валют'!$C$42),IF(H2713&lt;'Заказ, cкидки и курсы валют'!$B$43,H2713*0.54*100/(100-'Заказ, cкидки и курсы валют'!$C$43),H2713))))),2)</f>
        <v>464.4</v>
      </c>
    </row>
    <row r="2714" spans="1:10" ht="13.5" thickBot="1">
      <c r="A2714" s="493" t="s">
        <v>11601</v>
      </c>
      <c r="B2714" s="520" t="s">
        <v>133</v>
      </c>
      <c r="C2714" s="2250">
        <v>3.65</v>
      </c>
      <c r="D2714" s="1589">
        <v>40</v>
      </c>
      <c r="E2714" s="1545">
        <f t="shared" si="316"/>
        <v>444.54</v>
      </c>
      <c r="F2714" s="471">
        <f t="shared" si="319"/>
        <v>444.54</v>
      </c>
      <c r="G2714" s="691">
        <f t="shared" si="318"/>
        <v>9675</v>
      </c>
      <c r="H2714" s="659">
        <f>ROUND(IF('Заказ, cкидки и курсы валют'!$J$23*E2714/1000*D2714&lt;387,387,'Заказ, cкидки и курсы валют'!$J$23*E2714/1000*D2714)*(1-'Заказ, cкидки и курсы валют'!$I$12),2)</f>
        <v>387</v>
      </c>
      <c r="I2714" s="14"/>
      <c r="J2714" s="139">
        <f>ROUND(IF(H2714&lt;'Заказ, cкидки и курсы валют'!$B$39,H2714*0.54*100/(100-'Заказ, cкидки и курсы валют'!$C$39),IF(H2714&lt;'Заказ, cкидки и курсы валют'!$B$40,H2714*0.54*100/(100-'Заказ, cкидки и курсы валют'!$C$40),IF(H2714&lt;'Заказ, cкидки и курсы валют'!$B$41,H2714*0.54*100/(100-'Заказ, cкидки и курсы валют'!$C$41),IF(H2714&lt;'Заказ, cкидки и курсы валют'!$B$42,H2714*0.54*100/(100-'Заказ, cкидки и курсы валют'!$C$42),IF(H2714&lt;'Заказ, cкидки и курсы валют'!$B$43,H2714*0.54*100/(100-'Заказ, cкидки и курсы валют'!$C$43),H2714))))),2)</f>
        <v>464.4</v>
      </c>
    </row>
    <row r="2715" spans="1:10" ht="13.5" thickBot="1">
      <c r="A2715" s="493" t="s">
        <v>11602</v>
      </c>
      <c r="B2715" s="520" t="s">
        <v>98</v>
      </c>
      <c r="C2715" s="2250">
        <v>2.21</v>
      </c>
      <c r="D2715" s="1589">
        <v>50</v>
      </c>
      <c r="E2715" s="1545">
        <f t="shared" si="316"/>
        <v>312.72000000000003</v>
      </c>
      <c r="F2715" s="471">
        <f t="shared" si="319"/>
        <v>312.72000000000003</v>
      </c>
      <c r="G2715" s="691">
        <f t="shared" si="318"/>
        <v>7740</v>
      </c>
      <c r="H2715" s="659">
        <f>ROUND(IF('Заказ, cкидки и курсы валют'!$J$23*E2715/1000*D2715&lt;387,387,'Заказ, cкидки и курсы валют'!$J$23*E2715/1000*D2715)*(1-'Заказ, cкидки и курсы валют'!$I$12),2)</f>
        <v>387</v>
      </c>
      <c r="I2715" s="14"/>
      <c r="J2715" s="139">
        <f>ROUND(IF(H2715&lt;'Заказ, cкидки и курсы валют'!$B$39,H2715*0.54*100/(100-'Заказ, cкидки и курсы валют'!$C$39),IF(H2715&lt;'Заказ, cкидки и курсы валют'!$B$40,H2715*0.54*100/(100-'Заказ, cкидки и курсы валют'!$C$40),IF(H2715&lt;'Заказ, cкидки и курсы валют'!$B$41,H2715*0.54*100/(100-'Заказ, cкидки и курсы валют'!$C$41),IF(H2715&lt;'Заказ, cкидки и курсы валют'!$B$42,H2715*0.54*100/(100-'Заказ, cкидки и курсы валют'!$C$42),IF(H2715&lt;'Заказ, cкидки и курсы валют'!$B$43,H2715*0.54*100/(100-'Заказ, cкидки и курсы валют'!$C$43),H2715))))),2)</f>
        <v>464.4</v>
      </c>
    </row>
    <row r="2716" spans="1:10" ht="13.5" thickBot="1">
      <c r="A2716" s="493" t="s">
        <v>11603</v>
      </c>
      <c r="B2716" s="520" t="s">
        <v>603</v>
      </c>
      <c r="C2716" s="2250">
        <v>2.4300000000000002</v>
      </c>
      <c r="D2716" s="1589">
        <v>50</v>
      </c>
      <c r="E2716" s="1545">
        <f t="shared" si="316"/>
        <v>317.91999999999996</v>
      </c>
      <c r="F2716" s="471">
        <f t="shared" si="319"/>
        <v>317.92</v>
      </c>
      <c r="G2716" s="691">
        <f t="shared" si="318"/>
        <v>7740</v>
      </c>
      <c r="H2716" s="659">
        <f>ROUND(IF('Заказ, cкидки и курсы валют'!$J$23*E2716/1000*D2716&lt;387,387,'Заказ, cкидки и курсы валют'!$J$23*E2716/1000*D2716)*(1-'Заказ, cкидки и курсы валют'!$I$12),2)</f>
        <v>387</v>
      </c>
      <c r="I2716" s="14"/>
      <c r="J2716" s="139">
        <f>ROUND(IF(H2716&lt;'Заказ, cкидки и курсы валют'!$B$39,H2716*0.54*100/(100-'Заказ, cкидки и курсы валют'!$C$39),IF(H2716&lt;'Заказ, cкидки и курсы валют'!$B$40,H2716*0.54*100/(100-'Заказ, cкидки и курсы валют'!$C$40),IF(H2716&lt;'Заказ, cкидки и курсы валют'!$B$41,H2716*0.54*100/(100-'Заказ, cкидки и курсы валют'!$C$41),IF(H2716&lt;'Заказ, cкидки и курсы валют'!$B$42,H2716*0.54*100/(100-'Заказ, cкидки и курсы валют'!$C$42),IF(H2716&lt;'Заказ, cкидки и курсы валют'!$B$43,H2716*0.54*100/(100-'Заказ, cкидки и курсы валют'!$C$43),H2716))))),2)</f>
        <v>464.4</v>
      </c>
    </row>
    <row r="2717" spans="1:10" ht="13.5" thickBot="1">
      <c r="A2717" s="493" t="s">
        <v>11604</v>
      </c>
      <c r="B2717" s="520" t="s">
        <v>1350</v>
      </c>
      <c r="C2717" s="2250">
        <v>3.45</v>
      </c>
      <c r="D2717" s="1589">
        <v>40</v>
      </c>
      <c r="E2717" s="1545">
        <f t="shared" si="316"/>
        <v>441.02</v>
      </c>
      <c r="F2717" s="471">
        <f t="shared" si="319"/>
        <v>441.02</v>
      </c>
      <c r="G2717" s="691">
        <f t="shared" si="318"/>
        <v>9675</v>
      </c>
      <c r="H2717" s="659">
        <f>ROUND(IF('Заказ, cкидки и курсы валют'!$J$23*E2717/1000*D2717&lt;387,387,'Заказ, cкидки и курсы валют'!$J$23*E2717/1000*D2717)*(1-'Заказ, cкидки и курсы валют'!$I$12),2)</f>
        <v>387</v>
      </c>
      <c r="I2717" s="14"/>
      <c r="J2717" s="139">
        <f>ROUND(IF(H2717&lt;'Заказ, cкидки и курсы валют'!$B$39,H2717*0.54*100/(100-'Заказ, cкидки и курсы валют'!$C$39),IF(H2717&lt;'Заказ, cкидки и курсы валют'!$B$40,H2717*0.54*100/(100-'Заказ, cкидки и курсы валют'!$C$40),IF(H2717&lt;'Заказ, cкидки и курсы валют'!$B$41,H2717*0.54*100/(100-'Заказ, cкидки и курсы валют'!$C$41),IF(H2717&lt;'Заказ, cкидки и курсы валют'!$B$42,H2717*0.54*100/(100-'Заказ, cкидки и курсы валют'!$C$42),IF(H2717&lt;'Заказ, cкидки и курсы валют'!$B$43,H2717*0.54*100/(100-'Заказ, cкидки и курсы валют'!$C$43),H2717))))),2)</f>
        <v>464.4</v>
      </c>
    </row>
    <row r="2718" spans="1:10" ht="13.5" thickBot="1">
      <c r="A2718" s="493" t="s">
        <v>11605</v>
      </c>
      <c r="B2718" s="520" t="s">
        <v>1354</v>
      </c>
      <c r="C2718" s="2250">
        <v>6.8659999999999997</v>
      </c>
      <c r="D2718" s="1589">
        <v>15</v>
      </c>
      <c r="E2718" s="1545">
        <f t="shared" si="316"/>
        <v>939.30000000000007</v>
      </c>
      <c r="F2718" s="471">
        <f t="shared" si="319"/>
        <v>939.3</v>
      </c>
      <c r="G2718" s="691">
        <f t="shared" si="318"/>
        <v>25800</v>
      </c>
      <c r="H2718" s="659">
        <f>ROUND(IF('Заказ, cкидки и курсы валют'!$J$23*E2718/1000*D2718&lt;387,387,'Заказ, cкидки и курсы валют'!$J$23*E2718/1000*D2718)*(1-'Заказ, cкидки и курсы валют'!$I$12),2)</f>
        <v>387</v>
      </c>
      <c r="I2718" s="14"/>
      <c r="J2718" s="139">
        <f>ROUND(IF(H2718&lt;'Заказ, cкидки и курсы валют'!$B$39,H2718*0.54*100/(100-'Заказ, cкидки и курсы валют'!$C$39),IF(H2718&lt;'Заказ, cкидки и курсы валют'!$B$40,H2718*0.54*100/(100-'Заказ, cкидки и курсы валют'!$C$40),IF(H2718&lt;'Заказ, cкидки и курсы валют'!$B$41,H2718*0.54*100/(100-'Заказ, cкидки и курсы валют'!$C$41),IF(H2718&lt;'Заказ, cкидки и курсы валют'!$B$42,H2718*0.54*100/(100-'Заказ, cкидки и курсы валют'!$C$42),IF(H2718&lt;'Заказ, cкидки и курсы валют'!$B$43,H2718*0.54*100/(100-'Заказ, cкидки и курсы валют'!$C$43),H2718))))),2)</f>
        <v>464.4</v>
      </c>
    </row>
    <row r="2719" spans="1:10" ht="13.5" thickBot="1">
      <c r="A2719" s="493" t="s">
        <v>11606</v>
      </c>
      <c r="B2719" s="520" t="s">
        <v>656</v>
      </c>
      <c r="C2719" s="2250">
        <v>2.2000000000000002</v>
      </c>
      <c r="D2719" s="1589">
        <v>50</v>
      </c>
      <c r="E2719" s="1545">
        <f t="shared" si="316"/>
        <v>320.86</v>
      </c>
      <c r="F2719" s="471">
        <f t="shared" si="319"/>
        <v>320.86</v>
      </c>
      <c r="G2719" s="691">
        <f t="shared" si="318"/>
        <v>7740</v>
      </c>
      <c r="H2719" s="659">
        <f>ROUND(IF('Заказ, cкидки и курсы валют'!$J$23*E2719/1000*D2719&lt;387,387,'Заказ, cкидки и курсы валют'!$J$23*E2719/1000*D2719)*(1-'Заказ, cкидки и курсы валют'!$I$12),2)</f>
        <v>387</v>
      </c>
      <c r="I2719" s="14"/>
      <c r="J2719" s="139">
        <f>ROUND(IF(H2719&lt;'Заказ, cкидки и курсы валют'!$B$39,H2719*0.54*100/(100-'Заказ, cкидки и курсы валют'!$C$39),IF(H2719&lt;'Заказ, cкидки и курсы валют'!$B$40,H2719*0.54*100/(100-'Заказ, cкидки и курсы валют'!$C$40),IF(H2719&lt;'Заказ, cкидки и курсы валют'!$B$41,H2719*0.54*100/(100-'Заказ, cкидки и курсы валют'!$C$41),IF(H2719&lt;'Заказ, cкидки и курсы валют'!$B$42,H2719*0.54*100/(100-'Заказ, cкидки и курсы валют'!$C$42),IF(H2719&lt;'Заказ, cкидки и курсы валют'!$B$43,H2719*0.54*100/(100-'Заказ, cкидки и курсы валют'!$C$43),H2719))))),2)</f>
        <v>464.4</v>
      </c>
    </row>
    <row r="2720" spans="1:10" ht="13.5" thickBot="1">
      <c r="A2720" s="493" t="s">
        <v>11607</v>
      </c>
      <c r="B2720" s="520" t="s">
        <v>1355</v>
      </c>
      <c r="C2720" s="2250">
        <v>2.5</v>
      </c>
      <c r="D2720" s="1589">
        <v>50</v>
      </c>
      <c r="E2720" s="1545">
        <f t="shared" si="316"/>
        <v>343.72</v>
      </c>
      <c r="F2720" s="471">
        <f t="shared" si="319"/>
        <v>343.72</v>
      </c>
      <c r="G2720" s="691">
        <f t="shared" si="318"/>
        <v>7740</v>
      </c>
      <c r="H2720" s="659">
        <f>ROUND(IF('Заказ, cкидки и курсы валют'!$J$23*E2720/1000*D2720&lt;387,387,'Заказ, cкидки и курсы валют'!$J$23*E2720/1000*D2720)*(1-'Заказ, cкидки и курсы валют'!$I$12),2)</f>
        <v>387</v>
      </c>
      <c r="I2720" s="14"/>
      <c r="J2720" s="139">
        <f>ROUND(IF(H2720&lt;'Заказ, cкидки и курсы валют'!$B$39,H2720*0.54*100/(100-'Заказ, cкидки и курсы валют'!$C$39),IF(H2720&lt;'Заказ, cкидки и курсы валют'!$B$40,H2720*0.54*100/(100-'Заказ, cкидки и курсы валют'!$C$40),IF(H2720&lt;'Заказ, cкидки и курсы валют'!$B$41,H2720*0.54*100/(100-'Заказ, cкидки и курсы валют'!$C$41),IF(H2720&lt;'Заказ, cкидки и курсы валют'!$B$42,H2720*0.54*100/(100-'Заказ, cкидки и курсы валют'!$C$42),IF(H2720&lt;'Заказ, cкидки и курсы валют'!$B$43,H2720*0.54*100/(100-'Заказ, cкидки и курсы валют'!$C$43),H2720))))),2)</f>
        <v>464.4</v>
      </c>
    </row>
    <row r="2721" spans="1:10" ht="13.5" thickBot="1">
      <c r="A2721" s="493" t="s">
        <v>11608</v>
      </c>
      <c r="B2721" s="520" t="s">
        <v>3148</v>
      </c>
      <c r="C2721" s="2250">
        <v>3</v>
      </c>
      <c r="D2721" s="1589">
        <v>50</v>
      </c>
      <c r="E2721" s="1545">
        <f t="shared" si="316"/>
        <v>351.65999999999997</v>
      </c>
      <c r="F2721" s="471">
        <f t="shared" si="319"/>
        <v>351.66</v>
      </c>
      <c r="G2721" s="691">
        <f t="shared" si="318"/>
        <v>7740</v>
      </c>
      <c r="H2721" s="659">
        <f>ROUND(IF('Заказ, cкидки и курсы валют'!$J$23*E2721/1000*D2721&lt;387,387,'Заказ, cкидки и курсы валют'!$J$23*E2721/1000*D2721)*(1-'Заказ, cкидки и курсы валют'!$I$12),2)</f>
        <v>387</v>
      </c>
      <c r="I2721" s="14"/>
      <c r="J2721" s="139">
        <f>ROUND(IF(H2721&lt;'Заказ, cкидки и курсы валют'!$B$39,H2721*0.54*100/(100-'Заказ, cкидки и курсы валют'!$C$39),IF(H2721&lt;'Заказ, cкидки и курсы валют'!$B$40,H2721*0.54*100/(100-'Заказ, cкидки и курсы валют'!$C$40),IF(H2721&lt;'Заказ, cкидки и курсы валют'!$B$41,H2721*0.54*100/(100-'Заказ, cкидки и курсы валют'!$C$41),IF(H2721&lt;'Заказ, cкидки и курсы валют'!$B$42,H2721*0.54*100/(100-'Заказ, cкидки и курсы валют'!$C$42),IF(H2721&lt;'Заказ, cкидки и курсы валют'!$B$43,H2721*0.54*100/(100-'Заказ, cкидки и курсы валют'!$C$43),H2721))))),2)</f>
        <v>464.4</v>
      </c>
    </row>
    <row r="2722" spans="1:10" ht="13.5" thickBot="1">
      <c r="A2722" s="493" t="s">
        <v>11609</v>
      </c>
      <c r="B2722" s="520" t="s">
        <v>1356</v>
      </c>
      <c r="C2722" s="2250">
        <v>3.08</v>
      </c>
      <c r="D2722" s="1589">
        <v>40</v>
      </c>
      <c r="E2722" s="1545">
        <f t="shared" si="316"/>
        <v>426.65999999999997</v>
      </c>
      <c r="F2722" s="471">
        <f t="shared" si="319"/>
        <v>426.66</v>
      </c>
      <c r="G2722" s="691">
        <f t="shared" si="318"/>
        <v>9675</v>
      </c>
      <c r="H2722" s="659">
        <f>ROUND(IF('Заказ, cкидки и курсы валют'!$J$23*E2722/1000*D2722&lt;387,387,'Заказ, cкидки и курсы валют'!$J$23*E2722/1000*D2722)*(1-'Заказ, cкидки и курсы валют'!$I$12),2)</f>
        <v>387</v>
      </c>
      <c r="I2722" s="14"/>
      <c r="J2722" s="139">
        <f>ROUND(IF(H2722&lt;'Заказ, cкидки и курсы валют'!$B$39,H2722*0.54*100/(100-'Заказ, cкидки и курсы валют'!$C$39),IF(H2722&lt;'Заказ, cкидки и курсы валют'!$B$40,H2722*0.54*100/(100-'Заказ, cкидки и курсы валют'!$C$40),IF(H2722&lt;'Заказ, cкидки и курсы валют'!$B$41,H2722*0.54*100/(100-'Заказ, cкидки и курсы валют'!$C$41),IF(H2722&lt;'Заказ, cкидки и курсы валют'!$B$42,H2722*0.54*100/(100-'Заказ, cкидки и курсы валют'!$C$42),IF(H2722&lt;'Заказ, cкидки и курсы валют'!$B$43,H2722*0.54*100/(100-'Заказ, cкидки и курсы валют'!$C$43),H2722))))),2)</f>
        <v>464.4</v>
      </c>
    </row>
    <row r="2723" spans="1:10" ht="13.5" thickBot="1">
      <c r="A2723" s="493" t="s">
        <v>11610</v>
      </c>
      <c r="B2723" s="520" t="s">
        <v>591</v>
      </c>
      <c r="C2723" s="2250">
        <v>4.05</v>
      </c>
      <c r="D2723" s="1589">
        <v>40</v>
      </c>
      <c r="E2723" s="1545">
        <f t="shared" si="316"/>
        <v>434.84000000000003</v>
      </c>
      <c r="F2723" s="471">
        <f t="shared" si="319"/>
        <v>434.84</v>
      </c>
      <c r="G2723" s="691">
        <f t="shared" si="318"/>
        <v>9675</v>
      </c>
      <c r="H2723" s="659">
        <f>ROUND(IF('Заказ, cкидки и курсы валют'!$J$23*E2723/1000*D2723&lt;387,387,'Заказ, cкидки и курсы валют'!$J$23*E2723/1000*D2723)*(1-'Заказ, cкидки и курсы валют'!$I$12),2)</f>
        <v>387</v>
      </c>
      <c r="I2723" s="14"/>
      <c r="J2723" s="139">
        <f>ROUND(IF(H2723&lt;'Заказ, cкидки и курсы валют'!$B$39,H2723*0.54*100/(100-'Заказ, cкидки и курсы валют'!$C$39),IF(H2723&lt;'Заказ, cкидки и курсы валют'!$B$40,H2723*0.54*100/(100-'Заказ, cкидки и курсы валют'!$C$40),IF(H2723&lt;'Заказ, cкидки и курсы валют'!$B$41,H2723*0.54*100/(100-'Заказ, cкидки и курсы валют'!$C$41),IF(H2723&lt;'Заказ, cкидки и курсы валют'!$B$42,H2723*0.54*100/(100-'Заказ, cкидки и курсы валют'!$C$42),IF(H2723&lt;'Заказ, cкидки и курсы валют'!$B$43,H2723*0.54*100/(100-'Заказ, cкидки и курсы валют'!$C$43),H2723))))),2)</f>
        <v>464.4</v>
      </c>
    </row>
    <row r="2724" spans="1:10" ht="13.5" thickBot="1">
      <c r="A2724" s="493" t="s">
        <v>11611</v>
      </c>
      <c r="B2724" s="520" t="s">
        <v>592</v>
      </c>
      <c r="C2724" s="2250">
        <v>4.43</v>
      </c>
      <c r="D2724" s="1589">
        <v>35</v>
      </c>
      <c r="E2724" s="1545">
        <f t="shared" si="316"/>
        <v>525.68571428571431</v>
      </c>
      <c r="F2724" s="471">
        <f t="shared" si="319"/>
        <v>525.69000000000005</v>
      </c>
      <c r="G2724" s="691">
        <f t="shared" si="318"/>
        <v>11057.142857142857</v>
      </c>
      <c r="H2724" s="659">
        <f>ROUND(IF('Заказ, cкидки и курсы валют'!$J$23*E2724/1000*D2724&lt;387,387,'Заказ, cкидки и курсы валют'!$J$23*E2724/1000*D2724)*(1-'Заказ, cкидки и курсы валют'!$I$12),2)</f>
        <v>387</v>
      </c>
      <c r="I2724" s="14"/>
      <c r="J2724" s="139">
        <f>ROUND(IF(H2724&lt;'Заказ, cкидки и курсы валют'!$B$39,H2724*0.54*100/(100-'Заказ, cкидки и курсы валют'!$C$39),IF(H2724&lt;'Заказ, cкидки и курсы валют'!$B$40,H2724*0.54*100/(100-'Заказ, cкидки и курсы валют'!$C$40),IF(H2724&lt;'Заказ, cкидки и курсы валют'!$B$41,H2724*0.54*100/(100-'Заказ, cкидки и курсы валют'!$C$41),IF(H2724&lt;'Заказ, cкидки и курсы валют'!$B$42,H2724*0.54*100/(100-'Заказ, cкидки и курсы валют'!$C$42),IF(H2724&lt;'Заказ, cкидки и курсы валют'!$B$43,H2724*0.54*100/(100-'Заказ, cкидки и курсы валют'!$C$43),H2724))))),2)</f>
        <v>464.4</v>
      </c>
    </row>
    <row r="2725" spans="1:10" ht="13.5" thickBot="1">
      <c r="A2725" s="493" t="s">
        <v>11612</v>
      </c>
      <c r="B2725" s="520" t="s">
        <v>3149</v>
      </c>
      <c r="C2725" s="2250">
        <v>5.34</v>
      </c>
      <c r="D2725" s="1589">
        <v>25</v>
      </c>
      <c r="E2725" s="1545">
        <f t="shared" si="316"/>
        <v>638.74</v>
      </c>
      <c r="F2725" s="471">
        <f t="shared" si="319"/>
        <v>638.74</v>
      </c>
      <c r="G2725" s="691">
        <f t="shared" si="318"/>
        <v>15480</v>
      </c>
      <c r="H2725" s="659">
        <f>ROUND(IF('Заказ, cкидки и курсы валют'!$J$23*E2725/1000*D2725&lt;387,387,'Заказ, cкидки и курсы валют'!$J$23*E2725/1000*D2725)*(1-'Заказ, cкидки и курсы валют'!$I$12),2)</f>
        <v>387</v>
      </c>
      <c r="I2725" s="14"/>
      <c r="J2725" s="139">
        <f>ROUND(IF(H2725&lt;'Заказ, cкидки и курсы валют'!$B$39,H2725*0.54*100/(100-'Заказ, cкидки и курсы валют'!$C$39),IF(H2725&lt;'Заказ, cкидки и курсы валют'!$B$40,H2725*0.54*100/(100-'Заказ, cкидки и курсы валют'!$C$40),IF(H2725&lt;'Заказ, cкидки и курсы валют'!$B$41,H2725*0.54*100/(100-'Заказ, cкидки и курсы валют'!$C$41),IF(H2725&lt;'Заказ, cкидки и курсы валют'!$B$42,H2725*0.54*100/(100-'Заказ, cкидки и курсы валют'!$C$42),IF(H2725&lt;'Заказ, cкидки и курсы валют'!$B$43,H2725*0.54*100/(100-'Заказ, cкидки и курсы валют'!$C$43),H2725))))),2)</f>
        <v>464.4</v>
      </c>
    </row>
    <row r="2726" spans="1:10" ht="13.5" thickBot="1">
      <c r="A2726" s="521" t="s">
        <v>11613</v>
      </c>
      <c r="B2726" s="522" t="s">
        <v>10993</v>
      </c>
      <c r="C2726" s="2250">
        <v>9.6999999999999993</v>
      </c>
      <c r="D2726" s="1596">
        <v>10</v>
      </c>
      <c r="E2726" s="1568">
        <f t="shared" si="316"/>
        <v>1418.1</v>
      </c>
      <c r="F2726" s="775">
        <f t="shared" si="319"/>
        <v>1418.1</v>
      </c>
      <c r="G2726" s="691">
        <f t="shared" si="318"/>
        <v>38700</v>
      </c>
      <c r="H2726" s="659">
        <f>ROUND(IF('Заказ, cкидки и курсы валют'!$J$23*E2726/1000*D2726&lt;387,387,'Заказ, cкидки и курсы валют'!$J$23*E2726/1000*D2726)*(1-'Заказ, cкидки и курсы валют'!$I$12),2)</f>
        <v>387</v>
      </c>
      <c r="I2726" s="18"/>
      <c r="J2726" s="143">
        <f>ROUND(IF(H2726&lt;'Заказ, cкидки и курсы валют'!$B$39,H2726*0.54*100/(100-'Заказ, cкидки и курсы валют'!$C$39),IF(H2726&lt;'Заказ, cкидки и курсы валют'!$B$40,H2726*0.54*100/(100-'Заказ, cкидки и курсы валют'!$C$40),IF(H2726&lt;'Заказ, cкидки и курсы валют'!$B$41,H2726*0.54*100/(100-'Заказ, cкидки и курсы валют'!$C$41),IF(H2726&lt;'Заказ, cкидки и курсы валют'!$B$42,H2726*0.54*100/(100-'Заказ, cкидки и курсы валют'!$C$42),IF(H2726&lt;'Заказ, cкидки и курсы валют'!$B$43,H2726*0.54*100/(100-'Заказ, cкидки и курсы валют'!$C$43),H2726))))),2)</f>
        <v>464.4</v>
      </c>
    </row>
    <row r="2727" spans="1:10" ht="13.5" thickBot="1"/>
    <row r="2728" spans="1:10" ht="17.5">
      <c r="A2728" s="904"/>
      <c r="B2728" s="1991"/>
      <c r="C2728" s="1962" t="s">
        <v>4142</v>
      </c>
      <c r="D2728" s="69"/>
      <c r="E2728" s="460"/>
      <c r="F2728" s="461"/>
      <c r="G2728" s="688"/>
      <c r="H2728" s="128"/>
      <c r="I2728" s="68"/>
    </row>
    <row r="2729" spans="1:10" ht="18">
      <c r="A2729" s="890"/>
      <c r="B2729" s="891"/>
      <c r="C2729" s="1475"/>
      <c r="D2729" s="81"/>
      <c r="E2729" s="483"/>
      <c r="F2729" s="436"/>
      <c r="G2729" s="701"/>
      <c r="H2729" s="16"/>
      <c r="I2729" s="132"/>
    </row>
    <row r="2730" spans="1:10">
      <c r="A2730" s="890"/>
      <c r="B2730" s="891"/>
      <c r="C2730" s="1475"/>
      <c r="D2730" s="70"/>
      <c r="E2730" s="464"/>
      <c r="F2730" s="465"/>
      <c r="G2730" s="689"/>
      <c r="H2730" s="16"/>
      <c r="I2730" s="132"/>
    </row>
    <row r="2731" spans="1:10">
      <c r="A2731" s="890"/>
      <c r="B2731" s="891"/>
      <c r="C2731" s="1475"/>
      <c r="D2731" s="70"/>
      <c r="E2731" s="464"/>
      <c r="F2731" s="465"/>
      <c r="G2731" s="689"/>
      <c r="H2731" s="16"/>
      <c r="I2731" s="132"/>
    </row>
    <row r="2732" spans="1:10" ht="16" thickBot="1">
      <c r="A2732" s="1913" t="s">
        <v>6698</v>
      </c>
      <c r="B2732" s="1992"/>
      <c r="C2732" s="1931"/>
      <c r="D2732" s="72"/>
      <c r="E2732" s="466"/>
      <c r="F2732" s="467"/>
      <c r="G2732" s="690"/>
      <c r="H2732" s="136"/>
      <c r="I2732" s="137"/>
    </row>
    <row r="2733" spans="1:10" ht="30">
      <c r="A2733" s="1519" t="s">
        <v>1013</v>
      </c>
      <c r="B2733" s="1520" t="s">
        <v>1014</v>
      </c>
      <c r="C2733" s="2286" t="s">
        <v>11617</v>
      </c>
      <c r="D2733" s="153" t="s">
        <v>2923</v>
      </c>
      <c r="E2733" s="473" t="s">
        <v>10278</v>
      </c>
      <c r="F2733" s="469" t="s">
        <v>2578</v>
      </c>
      <c r="G2733" s="878" t="s">
        <v>3066</v>
      </c>
      <c r="H2733" s="264" t="s">
        <v>493</v>
      </c>
      <c r="I2733" s="160" t="s">
        <v>4003</v>
      </c>
    </row>
    <row r="2734" spans="1:10" thickBot="1">
      <c r="A2734" s="1519"/>
      <c r="B2734" s="1680"/>
      <c r="C2734" s="2286" t="s">
        <v>11618</v>
      </c>
      <c r="D2734" s="313" t="s">
        <v>4143</v>
      </c>
      <c r="E2734" s="470" t="s">
        <v>264</v>
      </c>
      <c r="F2734" s="475">
        <f>'Заказ, cкидки и курсы валют'!$I$12</f>
        <v>0</v>
      </c>
      <c r="G2734" s="879"/>
      <c r="H2734" s="358"/>
      <c r="I2734" s="252"/>
    </row>
    <row r="2735" spans="1:10" ht="14.5">
      <c r="A2735" s="799" t="s">
        <v>10056</v>
      </c>
      <c r="B2735" s="1990" t="s">
        <v>10057</v>
      </c>
      <c r="C2735" s="1990">
        <v>250</v>
      </c>
      <c r="D2735" s="786">
        <v>20</v>
      </c>
      <c r="E2735" s="530">
        <v>35.78</v>
      </c>
      <c r="F2735" s="779">
        <f>ROUND(E2735*(1-$F$11),2)</f>
        <v>35.78</v>
      </c>
      <c r="G2735" s="780">
        <f>'Заказ, cкидки и курсы валют'!$J$23*F2735</f>
        <v>411.47</v>
      </c>
      <c r="H2735" s="310">
        <f>ROUND((D2735)*G2735,2)</f>
        <v>8229.4</v>
      </c>
      <c r="I2735" s="263"/>
    </row>
    <row r="2736" spans="1:10" ht="14.5">
      <c r="A2736" s="493" t="s">
        <v>1577</v>
      </c>
      <c r="B2736" s="494" t="s">
        <v>161</v>
      </c>
      <c r="C2736" s="742">
        <v>186</v>
      </c>
      <c r="D2736" s="48">
        <v>20</v>
      </c>
      <c r="E2736" s="530">
        <v>31.07</v>
      </c>
      <c r="F2736" s="471">
        <f>ROUND(E2736*(1-$F$11),2)</f>
        <v>31.07</v>
      </c>
      <c r="G2736" s="691">
        <f>'Заказ, cкидки и курсы валют'!$J$23*F2736</f>
        <v>357.30500000000001</v>
      </c>
      <c r="H2736" s="96">
        <f>ROUND((D2736)*G2736,2)</f>
        <v>7146.1</v>
      </c>
      <c r="I2736" s="168"/>
    </row>
    <row r="2737" spans="1:10" ht="14.5">
      <c r="A2737" s="493" t="s">
        <v>1578</v>
      </c>
      <c r="B2737" s="494" t="s">
        <v>162</v>
      </c>
      <c r="C2737" s="742">
        <v>149</v>
      </c>
      <c r="D2737" s="48">
        <v>20</v>
      </c>
      <c r="E2737" s="530">
        <v>31.07</v>
      </c>
      <c r="F2737" s="471">
        <f t="shared" ref="F2737:F2744" si="320">ROUND(E2737*(1-$F$11),2)</f>
        <v>31.07</v>
      </c>
      <c r="G2737" s="691">
        <f>'Заказ, cкидки и курсы валют'!$J$23*F2737</f>
        <v>357.30500000000001</v>
      </c>
      <c r="H2737" s="96">
        <f t="shared" ref="H2737:H2744" si="321">ROUND((D2737)*G2737,2)</f>
        <v>7146.1</v>
      </c>
      <c r="I2737" s="168"/>
    </row>
    <row r="2738" spans="1:10" ht="14.5">
      <c r="A2738" s="493" t="s">
        <v>1579</v>
      </c>
      <c r="B2738" s="494" t="s">
        <v>163</v>
      </c>
      <c r="C2738" s="742">
        <v>131</v>
      </c>
      <c r="D2738" s="48">
        <v>20</v>
      </c>
      <c r="E2738" s="530">
        <v>31.07</v>
      </c>
      <c r="F2738" s="471">
        <f t="shared" si="320"/>
        <v>31.07</v>
      </c>
      <c r="G2738" s="691">
        <f>'Заказ, cкидки и курсы валют'!$J$23*F2738</f>
        <v>357.30500000000001</v>
      </c>
      <c r="H2738" s="96">
        <f t="shared" si="321"/>
        <v>7146.1</v>
      </c>
      <c r="I2738" s="168"/>
    </row>
    <row r="2739" spans="1:10" ht="14.5">
      <c r="A2739" s="493" t="s">
        <v>1580</v>
      </c>
      <c r="B2739" s="494" t="s">
        <v>164</v>
      </c>
      <c r="C2739" s="742">
        <v>111</v>
      </c>
      <c r="D2739" s="48">
        <v>20</v>
      </c>
      <c r="E2739" s="530">
        <v>31.07</v>
      </c>
      <c r="F2739" s="471">
        <f t="shared" si="320"/>
        <v>31.07</v>
      </c>
      <c r="G2739" s="691">
        <f>'Заказ, cкидки и курсы валют'!$J$23*F2739</f>
        <v>357.30500000000001</v>
      </c>
      <c r="H2739" s="96">
        <f t="shared" si="321"/>
        <v>7146.1</v>
      </c>
      <c r="I2739" s="168"/>
    </row>
    <row r="2740" spans="1:10" ht="14.5">
      <c r="A2740" s="493" t="s">
        <v>1581</v>
      </c>
      <c r="B2740" s="742" t="s">
        <v>165</v>
      </c>
      <c r="C2740" s="742">
        <v>97</v>
      </c>
      <c r="D2740" s="48">
        <v>20</v>
      </c>
      <c r="E2740" s="530">
        <v>31.07</v>
      </c>
      <c r="F2740" s="471">
        <f t="shared" si="320"/>
        <v>31.07</v>
      </c>
      <c r="G2740" s="691">
        <f>'Заказ, cкидки и курсы валют'!$J$23*F2740</f>
        <v>357.30500000000001</v>
      </c>
      <c r="H2740" s="96">
        <f t="shared" si="321"/>
        <v>7146.1</v>
      </c>
      <c r="I2740" s="168"/>
    </row>
    <row r="2741" spans="1:10" ht="14.5">
      <c r="A2741" s="493" t="s">
        <v>6267</v>
      </c>
      <c r="B2741" s="742" t="s">
        <v>173</v>
      </c>
      <c r="C2741" s="742">
        <v>73</v>
      </c>
      <c r="D2741" s="48">
        <v>20</v>
      </c>
      <c r="E2741" s="530">
        <v>31.07</v>
      </c>
      <c r="F2741" s="471">
        <f t="shared" si="320"/>
        <v>31.07</v>
      </c>
      <c r="G2741" s="691">
        <f>'Заказ, cкидки и курсы валют'!$J$23*F2741</f>
        <v>357.30500000000001</v>
      </c>
      <c r="H2741" s="96">
        <f t="shared" si="321"/>
        <v>7146.1</v>
      </c>
      <c r="I2741" s="168"/>
    </row>
    <row r="2742" spans="1:10" ht="14.5">
      <c r="A2742" s="493" t="s">
        <v>6270</v>
      </c>
      <c r="B2742" s="742" t="s">
        <v>174</v>
      </c>
      <c r="C2742" s="742">
        <v>66</v>
      </c>
      <c r="D2742" s="48">
        <v>20</v>
      </c>
      <c r="E2742" s="530">
        <v>32.1</v>
      </c>
      <c r="F2742" s="471">
        <f t="shared" si="320"/>
        <v>32.1</v>
      </c>
      <c r="G2742" s="691">
        <f>'Заказ, cкидки и курсы валют'!$J$23*F2742</f>
        <v>369.15000000000003</v>
      </c>
      <c r="H2742" s="96">
        <f t="shared" si="321"/>
        <v>7383</v>
      </c>
      <c r="I2742" s="168"/>
    </row>
    <row r="2743" spans="1:10" ht="14.5">
      <c r="A2743" s="493" t="s">
        <v>6268</v>
      </c>
      <c r="B2743" s="742" t="s">
        <v>175</v>
      </c>
      <c r="C2743" s="742">
        <v>59</v>
      </c>
      <c r="D2743" s="48">
        <v>20</v>
      </c>
      <c r="E2743" s="530">
        <v>31.07</v>
      </c>
      <c r="F2743" s="471">
        <f t="shared" si="320"/>
        <v>31.07</v>
      </c>
      <c r="G2743" s="691">
        <f>'Заказ, cкидки и курсы валют'!$J$23*F2743</f>
        <v>357.30500000000001</v>
      </c>
      <c r="H2743" s="96">
        <f t="shared" si="321"/>
        <v>7146.1</v>
      </c>
      <c r="I2743" s="168"/>
    </row>
    <row r="2744" spans="1:10" ht="15" thickBot="1">
      <c r="A2744" s="521" t="s">
        <v>6269</v>
      </c>
      <c r="B2744" s="1393" t="s">
        <v>176</v>
      </c>
      <c r="C2744" s="1393">
        <v>50</v>
      </c>
      <c r="D2744" s="193">
        <v>20</v>
      </c>
      <c r="E2744" s="530">
        <v>30.51</v>
      </c>
      <c r="F2744" s="775">
        <f t="shared" si="320"/>
        <v>30.51</v>
      </c>
      <c r="G2744" s="776">
        <f>'Заказ, cкидки и курсы валют'!$J$23*F2744</f>
        <v>350.86500000000001</v>
      </c>
      <c r="H2744" s="142">
        <f t="shared" si="321"/>
        <v>7017.3</v>
      </c>
      <c r="I2744" s="170"/>
    </row>
    <row r="2745" spans="1:10" ht="13.5" thickBot="1">
      <c r="B2745" s="1987"/>
      <c r="C2745" s="1984"/>
      <c r="D2745" s="53"/>
      <c r="E2745" s="423"/>
      <c r="F2745" s="448"/>
      <c r="G2745" s="692"/>
      <c r="H2745" s="23"/>
      <c r="I2745" s="13"/>
    </row>
    <row r="2746" spans="1:10" ht="17.5">
      <c r="A2746" s="904"/>
      <c r="B2746" s="1991"/>
      <c r="C2746" s="1962" t="s">
        <v>4142</v>
      </c>
      <c r="D2746" s="69"/>
      <c r="E2746" s="460"/>
      <c r="F2746" s="461"/>
      <c r="G2746" s="688"/>
      <c r="H2746" s="128"/>
      <c r="I2746" s="68"/>
    </row>
    <row r="2747" spans="1:10" ht="18">
      <c r="A2747" s="890"/>
      <c r="B2747" s="891"/>
      <c r="C2747" s="1475"/>
      <c r="D2747" s="81"/>
      <c r="E2747" s="483"/>
      <c r="F2747" s="436"/>
      <c r="G2747" s="701"/>
      <c r="H2747" s="16"/>
      <c r="I2747" s="132"/>
    </row>
    <row r="2748" spans="1:10">
      <c r="A2748" s="890"/>
      <c r="B2748" s="891"/>
      <c r="C2748" s="1475"/>
      <c r="D2748" s="70"/>
      <c r="E2748" s="464"/>
      <c r="F2748" s="465"/>
      <c r="G2748" s="689"/>
      <c r="H2748" s="16"/>
      <c r="I2748" s="132"/>
    </row>
    <row r="2749" spans="1:10">
      <c r="A2749" s="890"/>
      <c r="B2749" s="891"/>
      <c r="C2749" s="1475"/>
      <c r="D2749" s="70"/>
      <c r="E2749" s="464"/>
      <c r="F2749" s="465"/>
      <c r="G2749" s="689"/>
      <c r="H2749" s="16"/>
      <c r="I2749" s="132"/>
    </row>
    <row r="2750" spans="1:10" ht="16" thickBot="1">
      <c r="A2750" s="1918" t="s">
        <v>6697</v>
      </c>
      <c r="B2750" s="1914"/>
      <c r="C2750" s="1931"/>
      <c r="D2750" s="72"/>
      <c r="E2750" s="466"/>
      <c r="F2750" s="467"/>
      <c r="G2750" s="690"/>
      <c r="H2750" s="136"/>
      <c r="I2750" s="137"/>
    </row>
    <row r="2751" spans="1:10" ht="40">
      <c r="A2751" s="1519" t="s">
        <v>1013</v>
      </c>
      <c r="B2751" s="1520" t="s">
        <v>1014</v>
      </c>
      <c r="C2751" s="2286" t="s">
        <v>11617</v>
      </c>
      <c r="D2751" s="153" t="s">
        <v>2923</v>
      </c>
      <c r="E2751" s="473" t="s">
        <v>10278</v>
      </c>
      <c r="F2751" s="469" t="s">
        <v>2578</v>
      </c>
      <c r="G2751" s="878" t="s">
        <v>3066</v>
      </c>
      <c r="H2751" s="264" t="s">
        <v>493</v>
      </c>
      <c r="I2751" s="160" t="s">
        <v>4003</v>
      </c>
      <c r="J2751" s="327" t="s">
        <v>11229</v>
      </c>
    </row>
    <row r="2752" spans="1:10" thickBot="1">
      <c r="A2752" s="1519"/>
      <c r="B2752" s="1680"/>
      <c r="C2752" s="2286" t="s">
        <v>11618</v>
      </c>
      <c r="D2752" s="313" t="s">
        <v>4143</v>
      </c>
      <c r="E2752" s="470" t="s">
        <v>264</v>
      </c>
      <c r="F2752" s="475">
        <f>'Заказ, cкидки и курсы валют'!$I$12</f>
        <v>0</v>
      </c>
      <c r="G2752" s="879"/>
      <c r="H2752" s="358"/>
      <c r="I2752" s="252"/>
      <c r="J2752" s="264"/>
    </row>
    <row r="2753" spans="1:10" ht="14.5">
      <c r="A2753" s="799" t="s">
        <v>11619</v>
      </c>
      <c r="B2753" s="1990" t="s">
        <v>10057</v>
      </c>
      <c r="C2753" s="1990">
        <v>250</v>
      </c>
      <c r="D2753" s="786">
        <v>1</v>
      </c>
      <c r="E2753" s="1595">
        <f t="shared" ref="E2753:E2762" si="322">E2735*1.2</f>
        <v>42.936</v>
      </c>
      <c r="F2753" s="779">
        <f>ROUND(E2753*(1-$F$11),2)</f>
        <v>42.94</v>
      </c>
      <c r="G2753" s="780">
        <f>'Заказ, cкидки и курсы валют'!$J$23*F2753</f>
        <v>493.80999999999995</v>
      </c>
      <c r="H2753" s="310">
        <f>ROUND((D2753)*G2753,2)</f>
        <v>493.81</v>
      </c>
      <c r="I2753" s="263"/>
      <c r="J2753" s="1338">
        <f>ROUND(IF(H2753&lt;'Заказ, cкидки и курсы валют'!$B$39,H2753*0.54*100/(100-'Заказ, cкидки и курсы валют'!$C$39),IF(H2753&lt;'Заказ, cкидки и курсы валют'!$B$40,H2753*0.54*100/(100-'Заказ, cкидки и курсы валют'!$C$40),IF(H2753&lt;'Заказ, cкидки и курсы валют'!$B$41,H2753*0.54*100/(100-'Заказ, cкидки и курсы валют'!$C$41),IF(H2753&lt;'Заказ, cкидки и курсы валют'!$B$42,H2753*0.54*100/(100-'Заказ, cкидки и курсы валют'!$C$42),IF(H2753&lt;'Заказ, cкидки и курсы валют'!$B$43,H2753*0.54*100/(100-'Заказ, cкидки и курсы валют'!$C$43),H2753))))),2)</f>
        <v>592.57000000000005</v>
      </c>
    </row>
    <row r="2754" spans="1:10" ht="14.5">
      <c r="A2754" s="493" t="s">
        <v>11408</v>
      </c>
      <c r="B2754" s="494" t="s">
        <v>161</v>
      </c>
      <c r="C2754" s="742">
        <v>186</v>
      </c>
      <c r="D2754" s="48">
        <v>1</v>
      </c>
      <c r="E2754" s="1572">
        <f t="shared" si="322"/>
        <v>37.283999999999999</v>
      </c>
      <c r="F2754" s="471">
        <f>ROUND(E2754*(1-$F$11),2)</f>
        <v>37.28</v>
      </c>
      <c r="G2754" s="691">
        <f>'Заказ, cкидки и курсы валют'!$J$23*F2754</f>
        <v>428.72</v>
      </c>
      <c r="H2754" s="96">
        <f>ROUND((D2754)*G2754,2)</f>
        <v>428.72</v>
      </c>
      <c r="I2754" s="168"/>
      <c r="J2754" s="1338">
        <f>ROUND(IF(H2754&lt;'Заказ, cкидки и курсы валют'!$B$39,H2754*0.54*100/(100-'Заказ, cкидки и курсы валют'!$C$39),IF(H2754&lt;'Заказ, cкидки и курсы валют'!$B$40,H2754*0.54*100/(100-'Заказ, cкидки и курсы валют'!$C$40),IF(H2754&lt;'Заказ, cкидки и курсы валют'!$B$41,H2754*0.54*100/(100-'Заказ, cкидки и курсы валют'!$C$41),IF(H2754&lt;'Заказ, cкидки и курсы валют'!$B$42,H2754*0.54*100/(100-'Заказ, cкидки и курсы валют'!$C$42),IF(H2754&lt;'Заказ, cкидки и курсы валют'!$B$43,H2754*0.54*100/(100-'Заказ, cкидки и курсы валют'!$C$43),H2754))))),2)</f>
        <v>514.46</v>
      </c>
    </row>
    <row r="2755" spans="1:10" ht="14.5">
      <c r="A2755" s="493" t="s">
        <v>11409</v>
      </c>
      <c r="B2755" s="494" t="s">
        <v>162</v>
      </c>
      <c r="C2755" s="742">
        <v>149</v>
      </c>
      <c r="D2755" s="48">
        <v>1</v>
      </c>
      <c r="E2755" s="1572">
        <f t="shared" si="322"/>
        <v>37.283999999999999</v>
      </c>
      <c r="F2755" s="471">
        <f t="shared" ref="F2755:F2762" si="323">ROUND(E2755*(1-$F$11),2)</f>
        <v>37.28</v>
      </c>
      <c r="G2755" s="691">
        <f>'Заказ, cкидки и курсы валют'!$J$23*F2755</f>
        <v>428.72</v>
      </c>
      <c r="H2755" s="96">
        <f t="shared" ref="H2755:H2762" si="324">ROUND((D2755)*G2755,2)</f>
        <v>428.72</v>
      </c>
      <c r="I2755" s="168"/>
      <c r="J2755" s="1338">
        <f>ROUND(IF(H2755&lt;'Заказ, cкидки и курсы валют'!$B$39,H2755*0.54*100/(100-'Заказ, cкидки и курсы валют'!$C$39),IF(H2755&lt;'Заказ, cкидки и курсы валют'!$B$40,H2755*0.54*100/(100-'Заказ, cкидки и курсы валют'!$C$40),IF(H2755&lt;'Заказ, cкидки и курсы валют'!$B$41,H2755*0.54*100/(100-'Заказ, cкидки и курсы валют'!$C$41),IF(H2755&lt;'Заказ, cкидки и курсы валют'!$B$42,H2755*0.54*100/(100-'Заказ, cкидки и курсы валют'!$C$42),IF(H2755&lt;'Заказ, cкидки и курсы валют'!$B$43,H2755*0.54*100/(100-'Заказ, cкидки и курсы валют'!$C$43),H2755))))),2)</f>
        <v>514.46</v>
      </c>
    </row>
    <row r="2756" spans="1:10" ht="14.5">
      <c r="A2756" s="493" t="s">
        <v>11410</v>
      </c>
      <c r="B2756" s="494" t="s">
        <v>163</v>
      </c>
      <c r="C2756" s="742">
        <v>131</v>
      </c>
      <c r="D2756" s="48">
        <v>1</v>
      </c>
      <c r="E2756" s="1572">
        <f t="shared" si="322"/>
        <v>37.283999999999999</v>
      </c>
      <c r="F2756" s="471">
        <f t="shared" si="323"/>
        <v>37.28</v>
      </c>
      <c r="G2756" s="691">
        <f>'Заказ, cкидки и курсы валют'!$J$23*F2756</f>
        <v>428.72</v>
      </c>
      <c r="H2756" s="96">
        <f t="shared" si="324"/>
        <v>428.72</v>
      </c>
      <c r="I2756" s="168"/>
      <c r="J2756" s="1338">
        <f>ROUND(IF(H2756&lt;'Заказ, cкидки и курсы валют'!$B$39,H2756*0.54*100/(100-'Заказ, cкидки и курсы валют'!$C$39),IF(H2756&lt;'Заказ, cкидки и курсы валют'!$B$40,H2756*0.54*100/(100-'Заказ, cкидки и курсы валют'!$C$40),IF(H2756&lt;'Заказ, cкидки и курсы валют'!$B$41,H2756*0.54*100/(100-'Заказ, cкидки и курсы валют'!$C$41),IF(H2756&lt;'Заказ, cкидки и курсы валют'!$B$42,H2756*0.54*100/(100-'Заказ, cкидки и курсы валют'!$C$42),IF(H2756&lt;'Заказ, cкидки и курсы валют'!$B$43,H2756*0.54*100/(100-'Заказ, cкидки и курсы валют'!$C$43),H2756))))),2)</f>
        <v>514.46</v>
      </c>
    </row>
    <row r="2757" spans="1:10" ht="14.5">
      <c r="A2757" s="493" t="s">
        <v>11411</v>
      </c>
      <c r="B2757" s="494" t="s">
        <v>164</v>
      </c>
      <c r="C2757" s="742">
        <v>111</v>
      </c>
      <c r="D2757" s="48">
        <v>1</v>
      </c>
      <c r="E2757" s="1572">
        <f t="shared" si="322"/>
        <v>37.283999999999999</v>
      </c>
      <c r="F2757" s="471">
        <f t="shared" si="323"/>
        <v>37.28</v>
      </c>
      <c r="G2757" s="691">
        <f>'Заказ, cкидки и курсы валют'!$J$23*F2757</f>
        <v>428.72</v>
      </c>
      <c r="H2757" s="96">
        <f t="shared" si="324"/>
        <v>428.72</v>
      </c>
      <c r="I2757" s="168"/>
      <c r="J2757" s="1338">
        <f>ROUND(IF(H2757&lt;'Заказ, cкидки и курсы валют'!$B$39,H2757*0.54*100/(100-'Заказ, cкидки и курсы валют'!$C$39),IF(H2757&lt;'Заказ, cкидки и курсы валют'!$B$40,H2757*0.54*100/(100-'Заказ, cкидки и курсы валют'!$C$40),IF(H2757&lt;'Заказ, cкидки и курсы валют'!$B$41,H2757*0.54*100/(100-'Заказ, cкидки и курсы валют'!$C$41),IF(H2757&lt;'Заказ, cкидки и курсы валют'!$B$42,H2757*0.54*100/(100-'Заказ, cкидки и курсы валют'!$C$42),IF(H2757&lt;'Заказ, cкидки и курсы валют'!$B$43,H2757*0.54*100/(100-'Заказ, cкидки и курсы валют'!$C$43),H2757))))),2)</f>
        <v>514.46</v>
      </c>
    </row>
    <row r="2758" spans="1:10" ht="14.5">
      <c r="A2758" s="493" t="s">
        <v>11412</v>
      </c>
      <c r="B2758" s="742" t="s">
        <v>172</v>
      </c>
      <c r="C2758" s="742">
        <v>97</v>
      </c>
      <c r="D2758" s="48">
        <v>1</v>
      </c>
      <c r="E2758" s="1572">
        <f t="shared" si="322"/>
        <v>37.283999999999999</v>
      </c>
      <c r="F2758" s="471">
        <f t="shared" si="323"/>
        <v>37.28</v>
      </c>
      <c r="G2758" s="691">
        <f>'Заказ, cкидки и курсы валют'!$J$23*F2758</f>
        <v>428.72</v>
      </c>
      <c r="H2758" s="96">
        <f t="shared" si="324"/>
        <v>428.72</v>
      </c>
      <c r="I2758" s="168"/>
      <c r="J2758" s="1338">
        <f>ROUND(IF(H2758&lt;'Заказ, cкидки и курсы валют'!$B$39,H2758*0.54*100/(100-'Заказ, cкидки и курсы валют'!$C$39),IF(H2758&lt;'Заказ, cкидки и курсы валют'!$B$40,H2758*0.54*100/(100-'Заказ, cкидки и курсы валют'!$C$40),IF(H2758&lt;'Заказ, cкидки и курсы валют'!$B$41,H2758*0.54*100/(100-'Заказ, cкидки и курсы валют'!$C$41),IF(H2758&lt;'Заказ, cкидки и курсы валют'!$B$42,H2758*0.54*100/(100-'Заказ, cкидки и курсы валют'!$C$42),IF(H2758&lt;'Заказ, cкидки и курсы валют'!$B$43,H2758*0.54*100/(100-'Заказ, cкидки и курсы валют'!$C$43),H2758))))),2)</f>
        <v>514.46</v>
      </c>
    </row>
    <row r="2759" spans="1:10" ht="14.5">
      <c r="A2759" s="493" t="s">
        <v>11413</v>
      </c>
      <c r="B2759" s="742" t="s">
        <v>173</v>
      </c>
      <c r="C2759" s="742">
        <v>73</v>
      </c>
      <c r="D2759" s="48">
        <v>1</v>
      </c>
      <c r="E2759" s="1572">
        <f t="shared" si="322"/>
        <v>37.283999999999999</v>
      </c>
      <c r="F2759" s="471">
        <f t="shared" si="323"/>
        <v>37.28</v>
      </c>
      <c r="G2759" s="691">
        <f>'Заказ, cкидки и курсы валют'!$J$23*F2759</f>
        <v>428.72</v>
      </c>
      <c r="H2759" s="96">
        <f t="shared" si="324"/>
        <v>428.72</v>
      </c>
      <c r="I2759" s="168"/>
      <c r="J2759" s="1338">
        <f>ROUND(IF(H2759&lt;'Заказ, cкидки и курсы валют'!$B$39,H2759*0.54*100/(100-'Заказ, cкидки и курсы валют'!$C$39),IF(H2759&lt;'Заказ, cкидки и курсы валют'!$B$40,H2759*0.54*100/(100-'Заказ, cкидки и курсы валют'!$C$40),IF(H2759&lt;'Заказ, cкидки и курсы валют'!$B$41,H2759*0.54*100/(100-'Заказ, cкидки и курсы валют'!$C$41),IF(H2759&lt;'Заказ, cкидки и курсы валют'!$B$42,H2759*0.54*100/(100-'Заказ, cкидки и курсы валют'!$C$42),IF(H2759&lt;'Заказ, cкидки и курсы валют'!$B$43,H2759*0.54*100/(100-'Заказ, cкидки и курсы валют'!$C$43),H2759))))),2)</f>
        <v>514.46</v>
      </c>
    </row>
    <row r="2760" spans="1:10" ht="14.5">
      <c r="A2760" s="493" t="s">
        <v>11414</v>
      </c>
      <c r="B2760" s="742" t="s">
        <v>174</v>
      </c>
      <c r="C2760" s="742">
        <v>66</v>
      </c>
      <c r="D2760" s="48">
        <v>1</v>
      </c>
      <c r="E2760" s="1572">
        <f t="shared" si="322"/>
        <v>38.520000000000003</v>
      </c>
      <c r="F2760" s="471">
        <f t="shared" si="323"/>
        <v>38.520000000000003</v>
      </c>
      <c r="G2760" s="691">
        <f>'Заказ, cкидки и курсы валют'!$J$23*F2760</f>
        <v>442.98</v>
      </c>
      <c r="H2760" s="96">
        <f t="shared" si="324"/>
        <v>442.98</v>
      </c>
      <c r="I2760" s="168"/>
      <c r="J2760" s="1338">
        <f>ROUND(IF(H2760&lt;'Заказ, cкидки и курсы валют'!$B$39,H2760*0.54*100/(100-'Заказ, cкидки и курсы валют'!$C$39),IF(H2760&lt;'Заказ, cкидки и курсы валют'!$B$40,H2760*0.54*100/(100-'Заказ, cкидки и курсы валют'!$C$40),IF(H2760&lt;'Заказ, cкидки и курсы валют'!$B$41,H2760*0.54*100/(100-'Заказ, cкидки и курсы валют'!$C$41),IF(H2760&lt;'Заказ, cкидки и курсы валют'!$B$42,H2760*0.54*100/(100-'Заказ, cкидки и курсы валют'!$C$42),IF(H2760&lt;'Заказ, cкидки и курсы валют'!$B$43,H2760*0.54*100/(100-'Заказ, cкидки и курсы валют'!$C$43),H2760))))),2)</f>
        <v>531.58000000000004</v>
      </c>
    </row>
    <row r="2761" spans="1:10" ht="14.5">
      <c r="A2761" s="493" t="s">
        <v>11415</v>
      </c>
      <c r="B2761" s="742" t="s">
        <v>175</v>
      </c>
      <c r="C2761" s="742">
        <v>59</v>
      </c>
      <c r="D2761" s="48">
        <v>1</v>
      </c>
      <c r="E2761" s="1572">
        <f t="shared" si="322"/>
        <v>37.283999999999999</v>
      </c>
      <c r="F2761" s="471">
        <f t="shared" si="323"/>
        <v>37.28</v>
      </c>
      <c r="G2761" s="691">
        <f>'Заказ, cкидки и курсы валют'!$J$23*F2761</f>
        <v>428.72</v>
      </c>
      <c r="H2761" s="96">
        <f t="shared" si="324"/>
        <v>428.72</v>
      </c>
      <c r="I2761" s="168"/>
      <c r="J2761" s="1338">
        <f>ROUND(IF(H2761&lt;'Заказ, cкидки и курсы валют'!$B$39,H2761*0.54*100/(100-'Заказ, cкидки и курсы валют'!$C$39),IF(H2761&lt;'Заказ, cкидки и курсы валют'!$B$40,H2761*0.54*100/(100-'Заказ, cкидки и курсы валют'!$C$40),IF(H2761&lt;'Заказ, cкидки и курсы валют'!$B$41,H2761*0.54*100/(100-'Заказ, cкидки и курсы валют'!$C$41),IF(H2761&lt;'Заказ, cкидки и курсы валют'!$B$42,H2761*0.54*100/(100-'Заказ, cкидки и курсы валют'!$C$42),IF(H2761&lt;'Заказ, cкидки и курсы валют'!$B$43,H2761*0.54*100/(100-'Заказ, cкидки и курсы валют'!$C$43),H2761))))),2)</f>
        <v>514.46</v>
      </c>
    </row>
    <row r="2762" spans="1:10" ht="15" thickBot="1">
      <c r="A2762" s="521" t="s">
        <v>11416</v>
      </c>
      <c r="B2762" s="1393" t="s">
        <v>176</v>
      </c>
      <c r="C2762" s="1393">
        <v>50</v>
      </c>
      <c r="D2762" s="193">
        <v>1</v>
      </c>
      <c r="E2762" s="1597">
        <f t="shared" si="322"/>
        <v>36.612000000000002</v>
      </c>
      <c r="F2762" s="775">
        <f t="shared" si="323"/>
        <v>36.61</v>
      </c>
      <c r="G2762" s="776">
        <f>'Заказ, cкидки и курсы валют'!$J$23*F2762</f>
        <v>421.01499999999999</v>
      </c>
      <c r="H2762" s="142">
        <f t="shared" si="324"/>
        <v>421.02</v>
      </c>
      <c r="I2762" s="170"/>
      <c r="J2762" s="1338">
        <f>ROUND(IF(H2762&lt;'Заказ, cкидки и курсы валют'!$B$39,H2762*0.54*100/(100-'Заказ, cкидки и курсы валют'!$C$39),IF(H2762&lt;'Заказ, cкидки и курсы валют'!$B$40,H2762*0.54*100/(100-'Заказ, cкидки и курсы валют'!$C$40),IF(H2762&lt;'Заказ, cкидки и курсы валют'!$B$41,H2762*0.54*100/(100-'Заказ, cкидки и курсы валют'!$C$41),IF(H2762&lt;'Заказ, cкидки и курсы валют'!$B$42,H2762*0.54*100/(100-'Заказ, cкидки и курсы валют'!$C$42),IF(H2762&lt;'Заказ, cкидки и курсы валют'!$B$43,H2762*0.54*100/(100-'Заказ, cкидки и курсы валют'!$C$43),H2762))))),2)</f>
        <v>505.22</v>
      </c>
    </row>
    <row r="2763" spans="1:10" ht="13.5" thickBot="1">
      <c r="B2763" s="1987"/>
      <c r="C2763" s="1984"/>
      <c r="D2763" s="53"/>
      <c r="E2763" s="423"/>
      <c r="F2763" s="448"/>
      <c r="G2763" s="692"/>
      <c r="H2763" s="23"/>
      <c r="I2763" s="13"/>
    </row>
    <row r="2764" spans="1:10" ht="18">
      <c r="A2764" s="1993"/>
      <c r="B2764" s="1910" t="s">
        <v>2330</v>
      </c>
      <c r="C2764" s="1962"/>
      <c r="D2764" s="66"/>
      <c r="E2764" s="460"/>
      <c r="F2764" s="461"/>
      <c r="G2764" s="688"/>
      <c r="H2764" s="128"/>
      <c r="I2764" s="68"/>
    </row>
    <row r="2765" spans="1:10">
      <c r="A2765" s="882"/>
      <c r="B2765" s="883"/>
      <c r="C2765" s="1475"/>
      <c r="D2765" s="70"/>
      <c r="E2765" s="464"/>
      <c r="F2765" s="465"/>
      <c r="G2765" s="689"/>
      <c r="H2765" s="195"/>
      <c r="I2765" s="132"/>
    </row>
    <row r="2766" spans="1:10">
      <c r="A2766" s="882"/>
      <c r="B2766" s="883"/>
      <c r="C2766" s="1475"/>
      <c r="D2766" s="70"/>
      <c r="E2766" s="464"/>
      <c r="F2766" s="465"/>
      <c r="G2766" s="689"/>
      <c r="H2766" s="195"/>
      <c r="I2766" s="132"/>
    </row>
    <row r="2767" spans="1:10">
      <c r="A2767" s="890"/>
      <c r="B2767" s="891"/>
      <c r="C2767" s="1475"/>
      <c r="D2767" s="70"/>
      <c r="E2767" s="464"/>
      <c r="F2767" s="465"/>
      <c r="G2767" s="689"/>
      <c r="H2767" s="195"/>
      <c r="I2767" s="196"/>
    </row>
    <row r="2768" spans="1:10" ht="16" thickBot="1">
      <c r="A2768" s="1913" t="s">
        <v>6698</v>
      </c>
      <c r="B2768" s="1994"/>
      <c r="C2768" s="1931"/>
      <c r="D2768" s="72"/>
      <c r="E2768" s="466"/>
      <c r="F2768" s="467"/>
      <c r="G2768" s="690"/>
      <c r="H2768" s="162"/>
      <c r="I2768" s="198"/>
    </row>
    <row r="2769" spans="1:9" ht="40">
      <c r="A2769" s="1519" t="s">
        <v>1013</v>
      </c>
      <c r="B2769" s="1520" t="s">
        <v>1014</v>
      </c>
      <c r="C2769" s="2286" t="s">
        <v>665</v>
      </c>
      <c r="D2769" s="158" t="s">
        <v>2923</v>
      </c>
      <c r="E2769" s="473" t="s">
        <v>10276</v>
      </c>
      <c r="F2769" s="469" t="s">
        <v>2578</v>
      </c>
      <c r="G2769" s="693" t="s">
        <v>2427</v>
      </c>
      <c r="H2769" s="264" t="s">
        <v>493</v>
      </c>
      <c r="I2769" s="160" t="s">
        <v>4003</v>
      </c>
    </row>
    <row r="2770" spans="1:9" thickBot="1">
      <c r="A2770" s="1519"/>
      <c r="B2770" s="1680"/>
      <c r="C2770" s="2286" t="s">
        <v>3419</v>
      </c>
      <c r="D2770" s="313" t="s">
        <v>2428</v>
      </c>
      <c r="E2770" s="470" t="s">
        <v>264</v>
      </c>
      <c r="F2770" s="475">
        <f>'Заказ, cкидки и курсы валют'!$I$12</f>
        <v>0</v>
      </c>
      <c r="G2770" s="764"/>
      <c r="H2770" s="358"/>
      <c r="I2770" s="252"/>
    </row>
    <row r="2771" spans="1:9" ht="14.5">
      <c r="A2771" s="933" t="s">
        <v>2717</v>
      </c>
      <c r="B2771" s="1880" t="s">
        <v>2901</v>
      </c>
      <c r="C2771" s="2300">
        <v>58.86</v>
      </c>
      <c r="D2771" s="788">
        <v>400</v>
      </c>
      <c r="E2771" s="530">
        <v>3082.15</v>
      </c>
      <c r="F2771" s="779">
        <f>ROUND(E2771*(1-$F$11),2)</f>
        <v>3082.15</v>
      </c>
      <c r="G2771" s="780">
        <f>'Заказ, cкидки и курсы валют'!$J$23*F2771</f>
        <v>35444.724999999999</v>
      </c>
      <c r="H2771" s="310">
        <f>ROUND((D2771/1000)*G2771,2)</f>
        <v>14177.89</v>
      </c>
      <c r="I2771" s="263"/>
    </row>
    <row r="2772" spans="1:9" ht="14.5">
      <c r="A2772" s="1995" t="s">
        <v>2718</v>
      </c>
      <c r="B2772" s="494" t="s">
        <v>195</v>
      </c>
      <c r="C2772" s="2300">
        <v>65.430000000000007</v>
      </c>
      <c r="D2772" s="51">
        <v>350</v>
      </c>
      <c r="E2772" s="530">
        <v>3347.62</v>
      </c>
      <c r="F2772" s="471">
        <f t="shared" ref="F2772:F2783" si="325">ROUND(E2772*(1-$F$11),2)</f>
        <v>3347.62</v>
      </c>
      <c r="G2772" s="691">
        <f>'Заказ, cкидки и курсы валют'!$J$23*F2772</f>
        <v>38497.629999999997</v>
      </c>
      <c r="H2772" s="96">
        <f t="shared" ref="H2772:H2783" si="326">ROUND((D2772/1000)*G2772,2)</f>
        <v>13474.17</v>
      </c>
      <c r="I2772" s="168"/>
    </row>
    <row r="2773" spans="1:9" ht="14.5">
      <c r="A2773" s="1995" t="s">
        <v>2719</v>
      </c>
      <c r="B2773" s="494" t="s">
        <v>197</v>
      </c>
      <c r="C2773" s="2300">
        <v>80</v>
      </c>
      <c r="D2773" s="51">
        <v>300</v>
      </c>
      <c r="E2773" s="530">
        <v>3828.44</v>
      </c>
      <c r="F2773" s="471">
        <f t="shared" si="325"/>
        <v>3828.44</v>
      </c>
      <c r="G2773" s="691">
        <f>'Заказ, cкидки и курсы валют'!$J$23*F2773</f>
        <v>44027.06</v>
      </c>
      <c r="H2773" s="96">
        <f t="shared" si="326"/>
        <v>13208.12</v>
      </c>
      <c r="I2773" s="168"/>
    </row>
    <row r="2774" spans="1:9" ht="14.5">
      <c r="A2774" s="1995" t="s">
        <v>2720</v>
      </c>
      <c r="B2774" s="494" t="s">
        <v>204</v>
      </c>
      <c r="C2774" s="2300">
        <v>113.33</v>
      </c>
      <c r="D2774" s="51">
        <v>180</v>
      </c>
      <c r="E2774" s="530">
        <v>4792.5600000000004</v>
      </c>
      <c r="F2774" s="471">
        <f t="shared" si="325"/>
        <v>4792.5600000000004</v>
      </c>
      <c r="G2774" s="691">
        <f>'Заказ, cкидки и курсы валют'!$J$23*F2774</f>
        <v>55114.44</v>
      </c>
      <c r="H2774" s="96">
        <f t="shared" si="326"/>
        <v>9920.6</v>
      </c>
      <c r="I2774" s="168"/>
    </row>
    <row r="2775" spans="1:9" ht="14.5">
      <c r="A2775" s="1995" t="s">
        <v>2721</v>
      </c>
      <c r="B2775" s="494" t="s">
        <v>206</v>
      </c>
      <c r="C2775" s="2300">
        <v>134.66999999999999</v>
      </c>
      <c r="D2775" s="51">
        <v>150</v>
      </c>
      <c r="E2775" s="530">
        <v>5907.37</v>
      </c>
      <c r="F2775" s="471">
        <f t="shared" si="325"/>
        <v>5907.37</v>
      </c>
      <c r="G2775" s="691">
        <f>'Заказ, cкидки и курсы валют'!$J$23*F2775</f>
        <v>67934.755000000005</v>
      </c>
      <c r="H2775" s="96">
        <f t="shared" si="326"/>
        <v>10190.209999999999</v>
      </c>
      <c r="I2775" s="168"/>
    </row>
    <row r="2776" spans="1:9" ht="14.5">
      <c r="A2776" s="1995" t="s">
        <v>2722</v>
      </c>
      <c r="B2776" s="494" t="s">
        <v>209</v>
      </c>
      <c r="C2776" s="2300">
        <v>171.54</v>
      </c>
      <c r="D2776" s="51">
        <v>120</v>
      </c>
      <c r="E2776" s="530">
        <v>6658.84</v>
      </c>
      <c r="F2776" s="471">
        <f t="shared" si="325"/>
        <v>6658.84</v>
      </c>
      <c r="G2776" s="691">
        <f>'Заказ, cкидки и курсы валют'!$J$23*F2776</f>
        <v>76576.66</v>
      </c>
      <c r="H2776" s="96">
        <f t="shared" si="326"/>
        <v>9189.2000000000007</v>
      </c>
      <c r="I2776" s="168"/>
    </row>
    <row r="2777" spans="1:9" ht="14.5">
      <c r="A2777" s="1996" t="s">
        <v>2723</v>
      </c>
      <c r="B2777" s="490" t="s">
        <v>662</v>
      </c>
      <c r="C2777" s="2300">
        <v>141.33000000000001</v>
      </c>
      <c r="D2777" s="49">
        <v>150</v>
      </c>
      <c r="E2777" s="530">
        <v>6107.47</v>
      </c>
      <c r="F2777" s="471">
        <f t="shared" si="325"/>
        <v>6107.47</v>
      </c>
      <c r="G2777" s="691">
        <f>'Заказ, cкидки и курсы валют'!$J$23*F2777</f>
        <v>70235.904999999999</v>
      </c>
      <c r="H2777" s="96">
        <f t="shared" si="326"/>
        <v>10535.39</v>
      </c>
      <c r="I2777" s="168"/>
    </row>
    <row r="2778" spans="1:9" ht="14.5">
      <c r="A2778" s="1996" t="s">
        <v>2724</v>
      </c>
      <c r="B2778" s="490" t="s">
        <v>1296</v>
      </c>
      <c r="C2778" s="2300">
        <v>175.93</v>
      </c>
      <c r="D2778" s="49">
        <v>150</v>
      </c>
      <c r="E2778" s="530">
        <v>6722.84</v>
      </c>
      <c r="F2778" s="471">
        <f t="shared" si="325"/>
        <v>6722.84</v>
      </c>
      <c r="G2778" s="691">
        <f>'Заказ, cкидки и курсы валют'!$J$23*F2778</f>
        <v>77312.66</v>
      </c>
      <c r="H2778" s="96">
        <f t="shared" si="326"/>
        <v>11596.9</v>
      </c>
      <c r="I2778" s="168"/>
    </row>
    <row r="2779" spans="1:9" ht="14.5">
      <c r="A2779" s="1996" t="s">
        <v>2725</v>
      </c>
      <c r="B2779" s="490" t="s">
        <v>213</v>
      </c>
      <c r="C2779" s="2300">
        <v>208.56</v>
      </c>
      <c r="D2779" s="49">
        <v>120</v>
      </c>
      <c r="E2779" s="530">
        <v>7731.99</v>
      </c>
      <c r="F2779" s="471">
        <f t="shared" si="325"/>
        <v>7731.99</v>
      </c>
      <c r="G2779" s="691">
        <f>'Заказ, cкидки и курсы валют'!$J$23*F2779</f>
        <v>88917.884999999995</v>
      </c>
      <c r="H2779" s="96">
        <f t="shared" si="326"/>
        <v>10670.15</v>
      </c>
      <c r="I2779" s="168"/>
    </row>
    <row r="2780" spans="1:9" ht="14.5">
      <c r="A2780" s="1996" t="s">
        <v>2726</v>
      </c>
      <c r="B2780" s="490" t="s">
        <v>663</v>
      </c>
      <c r="C2780" s="2300">
        <v>225</v>
      </c>
      <c r="D2780" s="49">
        <v>100</v>
      </c>
      <c r="E2780" s="530">
        <v>8685.83</v>
      </c>
      <c r="F2780" s="471">
        <f t="shared" si="325"/>
        <v>8685.83</v>
      </c>
      <c r="G2780" s="691">
        <f>'Заказ, cкидки и курсы валют'!$J$23*F2780</f>
        <v>99887.044999999998</v>
      </c>
      <c r="H2780" s="96">
        <f t="shared" si="326"/>
        <v>9988.7000000000007</v>
      </c>
      <c r="I2780" s="168"/>
    </row>
    <row r="2781" spans="1:9" ht="14.5">
      <c r="A2781" s="1996" t="s">
        <v>2727</v>
      </c>
      <c r="B2781" s="490" t="s">
        <v>664</v>
      </c>
      <c r="C2781" s="2300">
        <v>267.89999999999998</v>
      </c>
      <c r="D2781" s="49">
        <v>90</v>
      </c>
      <c r="E2781" s="530">
        <v>9595.31</v>
      </c>
      <c r="F2781" s="471">
        <f t="shared" si="325"/>
        <v>9595.31</v>
      </c>
      <c r="G2781" s="691">
        <f>'Заказ, cкидки и курсы валют'!$J$23*F2781</f>
        <v>110346.06499999999</v>
      </c>
      <c r="H2781" s="96">
        <f t="shared" si="326"/>
        <v>9931.15</v>
      </c>
      <c r="I2781" s="168"/>
    </row>
    <row r="2782" spans="1:9" ht="14.5">
      <c r="A2782" s="1995" t="s">
        <v>2728</v>
      </c>
      <c r="B2782" s="490" t="s">
        <v>220</v>
      </c>
      <c r="C2782" s="2300">
        <v>318.67</v>
      </c>
      <c r="D2782" s="49">
        <v>75</v>
      </c>
      <c r="E2782" s="530">
        <v>11597.38</v>
      </c>
      <c r="F2782" s="471">
        <f t="shared" si="325"/>
        <v>11597.38</v>
      </c>
      <c r="G2782" s="691">
        <f>'Заказ, cкидки и курсы валют'!$J$23*F2782</f>
        <v>133369.87</v>
      </c>
      <c r="H2782" s="96">
        <f t="shared" si="326"/>
        <v>10002.74</v>
      </c>
      <c r="I2782" s="168"/>
    </row>
    <row r="2783" spans="1:9" ht="15" thickBot="1">
      <c r="A2783" s="1997" t="s">
        <v>2729</v>
      </c>
      <c r="B2783" s="1878" t="s">
        <v>67</v>
      </c>
      <c r="C2783" s="2300">
        <v>368.8</v>
      </c>
      <c r="D2783" s="199">
        <v>65</v>
      </c>
      <c r="E2783" s="530">
        <v>12971.97</v>
      </c>
      <c r="F2783" s="775">
        <f t="shared" si="325"/>
        <v>12971.97</v>
      </c>
      <c r="G2783" s="776">
        <f>'Заказ, cкидки и курсы валют'!$J$23*F2783</f>
        <v>149177.655</v>
      </c>
      <c r="H2783" s="142">
        <f t="shared" si="326"/>
        <v>9696.5499999999993</v>
      </c>
      <c r="I2783" s="170"/>
    </row>
    <row r="2784" spans="1:9" ht="13.5" thickBot="1">
      <c r="A2784" s="1998"/>
      <c r="B2784" s="1917"/>
      <c r="C2784" s="2301"/>
      <c r="D2784" s="55"/>
      <c r="E2784" s="420"/>
      <c r="F2784" s="448"/>
      <c r="G2784" s="692"/>
      <c r="H2784" s="30"/>
      <c r="I2784" s="13"/>
    </row>
    <row r="2785" spans="1:10" ht="18">
      <c r="A2785" s="1993"/>
      <c r="B2785" s="1910" t="s">
        <v>2330</v>
      </c>
      <c r="C2785" s="1962"/>
      <c r="D2785" s="66"/>
      <c r="E2785" s="460"/>
      <c r="F2785" s="461"/>
      <c r="G2785" s="688"/>
      <c r="H2785" s="128"/>
      <c r="I2785" s="68"/>
    </row>
    <row r="2786" spans="1:10">
      <c r="A2786" s="882"/>
      <c r="B2786" s="883"/>
      <c r="C2786" s="1475"/>
      <c r="D2786" s="70"/>
      <c r="E2786" s="464"/>
      <c r="F2786" s="465"/>
      <c r="G2786" s="689"/>
      <c r="H2786" s="195"/>
      <c r="I2786" s="132"/>
    </row>
    <row r="2787" spans="1:10" ht="15" customHeight="1">
      <c r="A2787" s="882"/>
      <c r="B2787" s="883"/>
      <c r="C2787" s="1475"/>
      <c r="D2787" s="70"/>
      <c r="E2787" s="464"/>
      <c r="F2787" s="465"/>
      <c r="G2787" s="689"/>
      <c r="H2787" s="195"/>
      <c r="I2787" s="132"/>
    </row>
    <row r="2788" spans="1:10">
      <c r="A2788" s="890"/>
      <c r="B2788" s="891"/>
      <c r="C2788" s="1475"/>
      <c r="D2788" s="70"/>
      <c r="E2788" s="464"/>
      <c r="F2788" s="465"/>
      <c r="G2788" s="689"/>
      <c r="H2788" s="195"/>
      <c r="I2788" s="196"/>
    </row>
    <row r="2789" spans="1:10" ht="16" thickBot="1">
      <c r="A2789" s="1918" t="s">
        <v>6699</v>
      </c>
      <c r="B2789" s="1950"/>
      <c r="C2789" s="1931"/>
      <c r="D2789" s="72"/>
      <c r="E2789" s="466"/>
      <c r="F2789" s="467"/>
      <c r="G2789" s="690"/>
      <c r="H2789" s="162"/>
      <c r="I2789" s="198"/>
    </row>
    <row r="2790" spans="1:10" ht="40">
      <c r="A2790" s="1519" t="s">
        <v>1013</v>
      </c>
      <c r="B2790" s="1520" t="s">
        <v>1014</v>
      </c>
      <c r="C2790" s="2286" t="s">
        <v>665</v>
      </c>
      <c r="D2790" s="158" t="s">
        <v>2923</v>
      </c>
      <c r="E2790" s="473" t="s">
        <v>10276</v>
      </c>
      <c r="F2790" s="469" t="s">
        <v>2578</v>
      </c>
      <c r="G2790" s="693" t="s">
        <v>2427</v>
      </c>
      <c r="H2790" s="264" t="s">
        <v>493</v>
      </c>
      <c r="I2790" s="160" t="s">
        <v>4003</v>
      </c>
      <c r="J2790" s="327" t="s">
        <v>11229</v>
      </c>
    </row>
    <row r="2791" spans="1:10" thickBot="1">
      <c r="A2791" s="1519"/>
      <c r="B2791" s="1680"/>
      <c r="C2791" s="2286" t="s">
        <v>3419</v>
      </c>
      <c r="D2791" s="313" t="s">
        <v>2428</v>
      </c>
      <c r="E2791" s="470" t="s">
        <v>264</v>
      </c>
      <c r="F2791" s="475">
        <f>'Заказ, cкидки и курсы валют'!$I$12</f>
        <v>0</v>
      </c>
      <c r="G2791" s="764"/>
      <c r="H2791" s="358"/>
      <c r="I2791" s="252"/>
      <c r="J2791" s="264"/>
    </row>
    <row r="2792" spans="1:10" ht="15" thickBot="1">
      <c r="A2792" s="933" t="s">
        <v>6914</v>
      </c>
      <c r="B2792" s="1880" t="s">
        <v>2901</v>
      </c>
      <c r="C2792" s="2300">
        <v>58.86</v>
      </c>
      <c r="D2792" s="788">
        <v>1</v>
      </c>
      <c r="E2792" s="1595">
        <f>(E2771*2)+(1000/D2792*7.5)</f>
        <v>13664.3</v>
      </c>
      <c r="F2792" s="779">
        <f>ROUND(E2792*(1-$F$11),2)</f>
        <v>13664.3</v>
      </c>
      <c r="G2792" s="780">
        <f>H2792/D2792*1000</f>
        <v>387000</v>
      </c>
      <c r="H2792" s="659">
        <f>ROUND(IF('Заказ, cкидки и курсы валют'!$J$23*E2792/1000*D2792&lt;387,387,'Заказ, cкидки и курсы валют'!$J$23*E2792/1000*D2792)*(1-'Заказ, cкидки и курсы валют'!$I$12),2)</f>
        <v>387</v>
      </c>
      <c r="I2792" s="263"/>
      <c r="J2792" s="1338">
        <f>ROUND(IF(H2792&lt;'Заказ, cкидки и курсы валют'!$B$39,H2792*0.54*100/(100-'Заказ, cкидки и курсы валют'!$C$39),IF(H2792&lt;'Заказ, cкидки и курсы валют'!$B$40,H2792*0.54*100/(100-'Заказ, cкидки и курсы валют'!$C$40),IF(H2792&lt;'Заказ, cкидки и курсы валют'!$B$41,H2792*0.54*100/(100-'Заказ, cкидки и курсы валют'!$C$41),IF(H2792&lt;'Заказ, cкидки и курсы валют'!$B$42,H2792*0.54*100/(100-'Заказ, cкидки и курсы валют'!$C$42),IF(H2792&lt;'Заказ, cкидки и курсы валют'!$B$43,H2792*0.54*100/(100-'Заказ, cкидки и курсы валют'!$C$43),H2792))))),2)</f>
        <v>464.4</v>
      </c>
    </row>
    <row r="2793" spans="1:10" ht="15" thickBot="1">
      <c r="A2793" s="804" t="s">
        <v>6915</v>
      </c>
      <c r="B2793" s="494" t="s">
        <v>195</v>
      </c>
      <c r="C2793" s="2300">
        <v>65.430000000000007</v>
      </c>
      <c r="D2793" s="51">
        <v>1</v>
      </c>
      <c r="E2793" s="1572">
        <f t="shared" ref="E2793:E2804" si="327">(E2772*2)+(1000/D2793*7.5)</f>
        <v>14195.24</v>
      </c>
      <c r="F2793" s="471">
        <f t="shared" ref="F2793:F2804" si="328">ROUND(E2793*(1-$F$11),2)</f>
        <v>14195.24</v>
      </c>
      <c r="G2793" s="691">
        <f t="shared" ref="G2793:G2804" si="329">H2793/D2793*1000</f>
        <v>387000</v>
      </c>
      <c r="H2793" s="659">
        <f>ROUND(IF('Заказ, cкидки и курсы валют'!$J$23*E2793/1000*D2793&lt;387,387,'Заказ, cкидки и курсы валют'!$J$23*E2793/1000*D2793)*(1-'Заказ, cкидки и курсы валют'!$I$12),2)</f>
        <v>387</v>
      </c>
      <c r="I2793" s="168"/>
      <c r="J2793" s="1338">
        <f>ROUND(IF(H2793&lt;'Заказ, cкидки и курсы валют'!$B$39,H2793*0.54*100/(100-'Заказ, cкидки и курсы валют'!$C$39),IF(H2793&lt;'Заказ, cкидки и курсы валют'!$B$40,H2793*0.54*100/(100-'Заказ, cкидки и курсы валют'!$C$40),IF(H2793&lt;'Заказ, cкидки и курсы валют'!$B$41,H2793*0.54*100/(100-'Заказ, cкидки и курсы валют'!$C$41),IF(H2793&lt;'Заказ, cкидки и курсы валют'!$B$42,H2793*0.54*100/(100-'Заказ, cкидки и курсы валют'!$C$42),IF(H2793&lt;'Заказ, cкидки и курсы валют'!$B$43,H2793*0.54*100/(100-'Заказ, cкидки и курсы валют'!$C$43),H2793))))),2)</f>
        <v>464.4</v>
      </c>
    </row>
    <row r="2794" spans="1:10" ht="15" thickBot="1">
      <c r="A2794" s="804" t="s">
        <v>6916</v>
      </c>
      <c r="B2794" s="494" t="s">
        <v>197</v>
      </c>
      <c r="C2794" s="2300">
        <v>80</v>
      </c>
      <c r="D2794" s="51">
        <v>1</v>
      </c>
      <c r="E2794" s="1572">
        <f t="shared" si="327"/>
        <v>15156.880000000001</v>
      </c>
      <c r="F2794" s="471">
        <f t="shared" si="328"/>
        <v>15156.88</v>
      </c>
      <c r="G2794" s="691">
        <f t="shared" si="329"/>
        <v>387000</v>
      </c>
      <c r="H2794" s="659">
        <f>ROUND(IF('Заказ, cкидки и курсы валют'!$J$23*E2794/1000*D2794&lt;387,387,'Заказ, cкидки и курсы валют'!$J$23*E2794/1000*D2794)*(1-'Заказ, cкидки и курсы валют'!$I$12),2)</f>
        <v>387</v>
      </c>
      <c r="I2794" s="168"/>
      <c r="J2794" s="1338">
        <f>ROUND(IF(H2794&lt;'Заказ, cкидки и курсы валют'!$B$39,H2794*0.54*100/(100-'Заказ, cкидки и курсы валют'!$C$39),IF(H2794&lt;'Заказ, cкидки и курсы валют'!$B$40,H2794*0.54*100/(100-'Заказ, cкидки и курсы валют'!$C$40),IF(H2794&lt;'Заказ, cкидки и курсы валют'!$B$41,H2794*0.54*100/(100-'Заказ, cкидки и курсы валют'!$C$41),IF(H2794&lt;'Заказ, cкидки и курсы валют'!$B$42,H2794*0.54*100/(100-'Заказ, cкидки и курсы валют'!$C$42),IF(H2794&lt;'Заказ, cкидки и курсы валют'!$B$43,H2794*0.54*100/(100-'Заказ, cкидки и курсы валют'!$C$43),H2794))))),2)</f>
        <v>464.4</v>
      </c>
    </row>
    <row r="2795" spans="1:10" ht="15" thickBot="1">
      <c r="A2795" s="804" t="s">
        <v>6917</v>
      </c>
      <c r="B2795" s="494" t="s">
        <v>204</v>
      </c>
      <c r="C2795" s="2300">
        <v>113.33</v>
      </c>
      <c r="D2795" s="51">
        <v>1</v>
      </c>
      <c r="E2795" s="1572">
        <f t="shared" si="327"/>
        <v>17085.120000000003</v>
      </c>
      <c r="F2795" s="471">
        <f t="shared" si="328"/>
        <v>17085.12</v>
      </c>
      <c r="G2795" s="691">
        <f t="shared" si="329"/>
        <v>387000</v>
      </c>
      <c r="H2795" s="659">
        <f>ROUND(IF('Заказ, cкидки и курсы валют'!$J$23*E2795/1000*D2795&lt;387,387,'Заказ, cкидки и курсы валют'!$J$23*E2795/1000*D2795)*(1-'Заказ, cкидки и курсы валют'!$I$12),2)</f>
        <v>387</v>
      </c>
      <c r="I2795" s="168"/>
      <c r="J2795" s="1338">
        <f>ROUND(IF(H2795&lt;'Заказ, cкидки и курсы валют'!$B$39,H2795*0.54*100/(100-'Заказ, cкидки и курсы валют'!$C$39),IF(H2795&lt;'Заказ, cкидки и курсы валют'!$B$40,H2795*0.54*100/(100-'Заказ, cкидки и курсы валют'!$C$40),IF(H2795&lt;'Заказ, cкидки и курсы валют'!$B$41,H2795*0.54*100/(100-'Заказ, cкидки и курсы валют'!$C$41),IF(H2795&lt;'Заказ, cкидки и курсы валют'!$B$42,H2795*0.54*100/(100-'Заказ, cкидки и курсы валют'!$C$42),IF(H2795&lt;'Заказ, cкидки и курсы валют'!$B$43,H2795*0.54*100/(100-'Заказ, cкидки и курсы валют'!$C$43),H2795))))),2)</f>
        <v>464.4</v>
      </c>
    </row>
    <row r="2796" spans="1:10" ht="15" thickBot="1">
      <c r="A2796" s="804" t="s">
        <v>6918</v>
      </c>
      <c r="B2796" s="494" t="s">
        <v>206</v>
      </c>
      <c r="C2796" s="2300">
        <v>134.66999999999999</v>
      </c>
      <c r="D2796" s="51">
        <v>1</v>
      </c>
      <c r="E2796" s="1572">
        <f t="shared" si="327"/>
        <v>19314.739999999998</v>
      </c>
      <c r="F2796" s="471">
        <f t="shared" si="328"/>
        <v>19314.740000000002</v>
      </c>
      <c r="G2796" s="691">
        <f t="shared" si="329"/>
        <v>387000</v>
      </c>
      <c r="H2796" s="659">
        <f>ROUND(IF('Заказ, cкидки и курсы валют'!$J$23*E2796/1000*D2796&lt;387,387,'Заказ, cкидки и курсы валют'!$J$23*E2796/1000*D2796)*(1-'Заказ, cкидки и курсы валют'!$I$12),2)</f>
        <v>387</v>
      </c>
      <c r="I2796" s="168"/>
      <c r="J2796" s="1338">
        <f>ROUND(IF(H2796&lt;'Заказ, cкидки и курсы валют'!$B$39,H2796*0.54*100/(100-'Заказ, cкидки и курсы валют'!$C$39),IF(H2796&lt;'Заказ, cкидки и курсы валют'!$B$40,H2796*0.54*100/(100-'Заказ, cкидки и курсы валют'!$C$40),IF(H2796&lt;'Заказ, cкидки и курсы валют'!$B$41,H2796*0.54*100/(100-'Заказ, cкидки и курсы валют'!$C$41),IF(H2796&lt;'Заказ, cкидки и курсы валют'!$B$42,H2796*0.54*100/(100-'Заказ, cкидки и курсы валют'!$C$42),IF(H2796&lt;'Заказ, cкидки и курсы валют'!$B$43,H2796*0.54*100/(100-'Заказ, cкидки и курсы валют'!$C$43),H2796))))),2)</f>
        <v>464.4</v>
      </c>
    </row>
    <row r="2797" spans="1:10" ht="15" thickBot="1">
      <c r="A2797" s="804" t="s">
        <v>6919</v>
      </c>
      <c r="B2797" s="494" t="s">
        <v>209</v>
      </c>
      <c r="C2797" s="2300">
        <v>171.54</v>
      </c>
      <c r="D2797" s="51">
        <v>1</v>
      </c>
      <c r="E2797" s="1572">
        <f t="shared" si="327"/>
        <v>20817.68</v>
      </c>
      <c r="F2797" s="471">
        <f t="shared" si="328"/>
        <v>20817.68</v>
      </c>
      <c r="G2797" s="691">
        <f t="shared" si="329"/>
        <v>387000</v>
      </c>
      <c r="H2797" s="659">
        <f>ROUND(IF('Заказ, cкидки и курсы валют'!$J$23*E2797/1000*D2797&lt;387,387,'Заказ, cкидки и курсы валют'!$J$23*E2797/1000*D2797)*(1-'Заказ, cкидки и курсы валют'!$I$12),2)</f>
        <v>387</v>
      </c>
      <c r="I2797" s="168"/>
      <c r="J2797" s="1338">
        <f>ROUND(IF(H2797&lt;'Заказ, cкидки и курсы валют'!$B$39,H2797*0.54*100/(100-'Заказ, cкидки и курсы валют'!$C$39),IF(H2797&lt;'Заказ, cкидки и курсы валют'!$B$40,H2797*0.54*100/(100-'Заказ, cкидки и курсы валют'!$C$40),IF(H2797&lt;'Заказ, cкидки и курсы валют'!$B$41,H2797*0.54*100/(100-'Заказ, cкидки и курсы валют'!$C$41),IF(H2797&lt;'Заказ, cкидки и курсы валют'!$B$42,H2797*0.54*100/(100-'Заказ, cкидки и курсы валют'!$C$42),IF(H2797&lt;'Заказ, cкидки и курсы валют'!$B$43,H2797*0.54*100/(100-'Заказ, cкидки и курсы валют'!$C$43),H2797))))),2)</f>
        <v>464.4</v>
      </c>
    </row>
    <row r="2798" spans="1:10" ht="15" thickBot="1">
      <c r="A2798" s="398" t="s">
        <v>6920</v>
      </c>
      <c r="B2798" s="490" t="s">
        <v>662</v>
      </c>
      <c r="C2798" s="2300">
        <v>141.33000000000001</v>
      </c>
      <c r="D2798" s="49">
        <v>1</v>
      </c>
      <c r="E2798" s="1572">
        <f t="shared" si="327"/>
        <v>19714.940000000002</v>
      </c>
      <c r="F2798" s="471">
        <f t="shared" si="328"/>
        <v>19714.939999999999</v>
      </c>
      <c r="G2798" s="691">
        <f t="shared" si="329"/>
        <v>387000</v>
      </c>
      <c r="H2798" s="659">
        <f>ROUND(IF('Заказ, cкидки и курсы валют'!$J$23*E2798/1000*D2798&lt;387,387,'Заказ, cкидки и курсы валют'!$J$23*E2798/1000*D2798)*(1-'Заказ, cкидки и курсы валют'!$I$12),2)</f>
        <v>387</v>
      </c>
      <c r="I2798" s="168"/>
      <c r="J2798" s="1338">
        <f>ROUND(IF(H2798&lt;'Заказ, cкидки и курсы валют'!$B$39,H2798*0.54*100/(100-'Заказ, cкидки и курсы валют'!$C$39),IF(H2798&lt;'Заказ, cкидки и курсы валют'!$B$40,H2798*0.54*100/(100-'Заказ, cкидки и курсы валют'!$C$40),IF(H2798&lt;'Заказ, cкидки и курсы валют'!$B$41,H2798*0.54*100/(100-'Заказ, cкидки и курсы валют'!$C$41),IF(H2798&lt;'Заказ, cкидки и курсы валют'!$B$42,H2798*0.54*100/(100-'Заказ, cкидки и курсы валют'!$C$42),IF(H2798&lt;'Заказ, cкидки и курсы валют'!$B$43,H2798*0.54*100/(100-'Заказ, cкидки и курсы валют'!$C$43),H2798))))),2)</f>
        <v>464.4</v>
      </c>
    </row>
    <row r="2799" spans="1:10" ht="15" thickBot="1">
      <c r="A2799" s="398" t="s">
        <v>6921</v>
      </c>
      <c r="B2799" s="490" t="s">
        <v>1296</v>
      </c>
      <c r="C2799" s="2300">
        <v>175.93</v>
      </c>
      <c r="D2799" s="49">
        <v>1</v>
      </c>
      <c r="E2799" s="1572">
        <f t="shared" si="327"/>
        <v>20945.68</v>
      </c>
      <c r="F2799" s="471">
        <f t="shared" si="328"/>
        <v>20945.68</v>
      </c>
      <c r="G2799" s="691">
        <f t="shared" si="329"/>
        <v>387000</v>
      </c>
      <c r="H2799" s="659">
        <f>ROUND(IF('Заказ, cкидки и курсы валют'!$J$23*E2799/1000*D2799&lt;387,387,'Заказ, cкидки и курсы валют'!$J$23*E2799/1000*D2799)*(1-'Заказ, cкидки и курсы валют'!$I$12),2)</f>
        <v>387</v>
      </c>
      <c r="I2799" s="168"/>
      <c r="J2799" s="1338">
        <f>ROUND(IF(H2799&lt;'Заказ, cкидки и курсы валют'!$B$39,H2799*0.54*100/(100-'Заказ, cкидки и курсы валют'!$C$39),IF(H2799&lt;'Заказ, cкидки и курсы валют'!$B$40,H2799*0.54*100/(100-'Заказ, cкидки и курсы валют'!$C$40),IF(H2799&lt;'Заказ, cкидки и курсы валют'!$B$41,H2799*0.54*100/(100-'Заказ, cкидки и курсы валют'!$C$41),IF(H2799&lt;'Заказ, cкидки и курсы валют'!$B$42,H2799*0.54*100/(100-'Заказ, cкидки и курсы валют'!$C$42),IF(H2799&lt;'Заказ, cкидки и курсы валют'!$B$43,H2799*0.54*100/(100-'Заказ, cкидки и курсы валют'!$C$43),H2799))))),2)</f>
        <v>464.4</v>
      </c>
    </row>
    <row r="2800" spans="1:10" ht="15" thickBot="1">
      <c r="A2800" s="398" t="s">
        <v>6922</v>
      </c>
      <c r="B2800" s="490" t="s">
        <v>213</v>
      </c>
      <c r="C2800" s="2300">
        <v>208.56</v>
      </c>
      <c r="D2800" s="49">
        <v>1</v>
      </c>
      <c r="E2800" s="1572">
        <f t="shared" si="327"/>
        <v>22963.98</v>
      </c>
      <c r="F2800" s="471">
        <f t="shared" si="328"/>
        <v>22963.98</v>
      </c>
      <c r="G2800" s="691">
        <f t="shared" si="329"/>
        <v>387000</v>
      </c>
      <c r="H2800" s="659">
        <f>ROUND(IF('Заказ, cкидки и курсы валют'!$J$23*E2800/1000*D2800&lt;387,387,'Заказ, cкидки и курсы валют'!$J$23*E2800/1000*D2800)*(1-'Заказ, cкидки и курсы валют'!$I$12),2)</f>
        <v>387</v>
      </c>
      <c r="I2800" s="168"/>
      <c r="J2800" s="1338">
        <f>ROUND(IF(H2800&lt;'Заказ, cкидки и курсы валют'!$B$39,H2800*0.54*100/(100-'Заказ, cкидки и курсы валют'!$C$39),IF(H2800&lt;'Заказ, cкидки и курсы валют'!$B$40,H2800*0.54*100/(100-'Заказ, cкидки и курсы валют'!$C$40),IF(H2800&lt;'Заказ, cкидки и курсы валют'!$B$41,H2800*0.54*100/(100-'Заказ, cкидки и курсы валют'!$C$41),IF(H2800&lt;'Заказ, cкидки и курсы валют'!$B$42,H2800*0.54*100/(100-'Заказ, cкидки и курсы валют'!$C$42),IF(H2800&lt;'Заказ, cкидки и курсы валют'!$B$43,H2800*0.54*100/(100-'Заказ, cкидки и курсы валют'!$C$43),H2800))))),2)</f>
        <v>464.4</v>
      </c>
    </row>
    <row r="2801" spans="1:10" ht="15" thickBot="1">
      <c r="A2801" s="398" t="s">
        <v>6923</v>
      </c>
      <c r="B2801" s="490" t="s">
        <v>663</v>
      </c>
      <c r="C2801" s="2300">
        <v>225</v>
      </c>
      <c r="D2801" s="49">
        <v>1</v>
      </c>
      <c r="E2801" s="1572">
        <f t="shared" si="327"/>
        <v>24871.66</v>
      </c>
      <c r="F2801" s="471">
        <f t="shared" si="328"/>
        <v>24871.66</v>
      </c>
      <c r="G2801" s="691">
        <f t="shared" si="329"/>
        <v>387000</v>
      </c>
      <c r="H2801" s="659">
        <f>ROUND(IF('Заказ, cкидки и курсы валют'!$J$23*E2801/1000*D2801&lt;387,387,'Заказ, cкидки и курсы валют'!$J$23*E2801/1000*D2801)*(1-'Заказ, cкидки и курсы валют'!$I$12),2)</f>
        <v>387</v>
      </c>
      <c r="I2801" s="168"/>
      <c r="J2801" s="1338">
        <f>ROUND(IF(H2801&lt;'Заказ, cкидки и курсы валют'!$B$39,H2801*0.54*100/(100-'Заказ, cкидки и курсы валют'!$C$39),IF(H2801&lt;'Заказ, cкидки и курсы валют'!$B$40,H2801*0.54*100/(100-'Заказ, cкидки и курсы валют'!$C$40),IF(H2801&lt;'Заказ, cкидки и курсы валют'!$B$41,H2801*0.54*100/(100-'Заказ, cкидки и курсы валют'!$C$41),IF(H2801&lt;'Заказ, cкидки и курсы валют'!$B$42,H2801*0.54*100/(100-'Заказ, cкидки и курсы валют'!$C$42),IF(H2801&lt;'Заказ, cкидки и курсы валют'!$B$43,H2801*0.54*100/(100-'Заказ, cкидки и курсы валют'!$C$43),H2801))))),2)</f>
        <v>464.4</v>
      </c>
    </row>
    <row r="2802" spans="1:10" ht="15" thickBot="1">
      <c r="A2802" s="398" t="s">
        <v>6924</v>
      </c>
      <c r="B2802" s="490" t="s">
        <v>664</v>
      </c>
      <c r="C2802" s="2300">
        <v>267.89999999999998</v>
      </c>
      <c r="D2802" s="49">
        <v>1</v>
      </c>
      <c r="E2802" s="1572">
        <f t="shared" si="327"/>
        <v>26690.62</v>
      </c>
      <c r="F2802" s="471">
        <f t="shared" si="328"/>
        <v>26690.62</v>
      </c>
      <c r="G2802" s="691">
        <f t="shared" si="329"/>
        <v>387000</v>
      </c>
      <c r="H2802" s="659">
        <f>ROUND(IF('Заказ, cкидки и курсы валют'!$J$23*E2802/1000*D2802&lt;387,387,'Заказ, cкидки и курсы валют'!$J$23*E2802/1000*D2802)*(1-'Заказ, cкидки и курсы валют'!$I$12),2)</f>
        <v>387</v>
      </c>
      <c r="I2802" s="168"/>
      <c r="J2802" s="1338">
        <f>ROUND(IF(H2802&lt;'Заказ, cкидки и курсы валют'!$B$39,H2802*0.54*100/(100-'Заказ, cкидки и курсы валют'!$C$39),IF(H2802&lt;'Заказ, cкидки и курсы валют'!$B$40,H2802*0.54*100/(100-'Заказ, cкидки и курсы валют'!$C$40),IF(H2802&lt;'Заказ, cкидки и курсы валют'!$B$41,H2802*0.54*100/(100-'Заказ, cкидки и курсы валют'!$C$41),IF(H2802&lt;'Заказ, cкидки и курсы валют'!$B$42,H2802*0.54*100/(100-'Заказ, cкидки и курсы валют'!$C$42),IF(H2802&lt;'Заказ, cкидки и курсы валют'!$B$43,H2802*0.54*100/(100-'Заказ, cкидки и курсы валют'!$C$43),H2802))))),2)</f>
        <v>464.4</v>
      </c>
    </row>
    <row r="2803" spans="1:10" ht="15" thickBot="1">
      <c r="A2803" s="804" t="s">
        <v>6925</v>
      </c>
      <c r="B2803" s="490" t="s">
        <v>220</v>
      </c>
      <c r="C2803" s="2300">
        <v>318.67</v>
      </c>
      <c r="D2803" s="49">
        <v>1</v>
      </c>
      <c r="E2803" s="1572">
        <f t="shared" si="327"/>
        <v>30694.76</v>
      </c>
      <c r="F2803" s="471">
        <f t="shared" si="328"/>
        <v>30694.76</v>
      </c>
      <c r="G2803" s="691">
        <f t="shared" si="329"/>
        <v>387000</v>
      </c>
      <c r="H2803" s="659">
        <f>ROUND(IF('Заказ, cкидки и курсы валют'!$J$23*E2803/1000*D2803&lt;387,387,'Заказ, cкидки и курсы валют'!$J$23*E2803/1000*D2803)*(1-'Заказ, cкидки и курсы валют'!$I$12),2)</f>
        <v>387</v>
      </c>
      <c r="I2803" s="168"/>
      <c r="J2803" s="1338">
        <f>ROUND(IF(H2803&lt;'Заказ, cкидки и курсы валют'!$B$39,H2803*0.54*100/(100-'Заказ, cкидки и курсы валют'!$C$39),IF(H2803&lt;'Заказ, cкидки и курсы валют'!$B$40,H2803*0.54*100/(100-'Заказ, cкидки и курсы валют'!$C$40),IF(H2803&lt;'Заказ, cкидки и курсы валют'!$B$41,H2803*0.54*100/(100-'Заказ, cкидки и курсы валют'!$C$41),IF(H2803&lt;'Заказ, cкидки и курсы валют'!$B$42,H2803*0.54*100/(100-'Заказ, cкидки и курсы валют'!$C$42),IF(H2803&lt;'Заказ, cкидки и курсы валют'!$B$43,H2803*0.54*100/(100-'Заказ, cкидки и курсы валют'!$C$43),H2803))))),2)</f>
        <v>464.4</v>
      </c>
    </row>
    <row r="2804" spans="1:10" ht="15" thickBot="1">
      <c r="A2804" s="778" t="s">
        <v>6926</v>
      </c>
      <c r="B2804" s="1878" t="s">
        <v>67</v>
      </c>
      <c r="C2804" s="2300">
        <v>368.8</v>
      </c>
      <c r="D2804" s="199">
        <v>1</v>
      </c>
      <c r="E2804" s="1597">
        <f t="shared" si="327"/>
        <v>33443.94</v>
      </c>
      <c r="F2804" s="775">
        <f t="shared" si="328"/>
        <v>33443.94</v>
      </c>
      <c r="G2804" s="776">
        <f t="shared" si="329"/>
        <v>387000</v>
      </c>
      <c r="H2804" s="659">
        <f>ROUND(IF('Заказ, cкидки и курсы валют'!$J$23*E2804/1000*D2804&lt;387,387,'Заказ, cкидки и курсы валют'!$J$23*E2804/1000*D2804)*(1-'Заказ, cкидки и курсы валют'!$I$12),2)</f>
        <v>387</v>
      </c>
      <c r="I2804" s="170"/>
      <c r="J2804" s="1338">
        <f>ROUND(IF(H2804&lt;'Заказ, cкидки и курсы валют'!$B$39,H2804*0.54*100/(100-'Заказ, cкидки и курсы валют'!$C$39),IF(H2804&lt;'Заказ, cкидки и курсы валют'!$B$40,H2804*0.54*100/(100-'Заказ, cкидки и курсы валют'!$C$40),IF(H2804&lt;'Заказ, cкидки и курсы валют'!$B$41,H2804*0.54*100/(100-'Заказ, cкидки и курсы валют'!$C$41),IF(H2804&lt;'Заказ, cкидки и курсы валют'!$B$42,H2804*0.54*100/(100-'Заказ, cкидки и курсы валют'!$C$42),IF(H2804&lt;'Заказ, cкидки и курсы валют'!$B$43,H2804*0.54*100/(100-'Заказ, cкидки и курсы валют'!$C$43),H2804))))),2)</f>
        <v>464.4</v>
      </c>
    </row>
    <row r="2805" spans="1:10" ht="13.5" thickBot="1">
      <c r="A2805" s="1998"/>
      <c r="B2805" s="1917"/>
      <c r="C2805" s="2301"/>
      <c r="D2805" s="55"/>
      <c r="E2805" s="420"/>
      <c r="F2805" s="448"/>
      <c r="G2805" s="692"/>
      <c r="H2805" s="30"/>
      <c r="I2805" s="13"/>
    </row>
    <row r="2806" spans="1:10" ht="23">
      <c r="A2806" s="1993"/>
      <c r="B2806" s="1999" t="s">
        <v>2955</v>
      </c>
      <c r="C2806" s="1962"/>
      <c r="D2806" s="66"/>
      <c r="E2806" s="460"/>
      <c r="F2806" s="461"/>
      <c r="G2806" s="688"/>
      <c r="H2806" s="128"/>
      <c r="I2806" s="68"/>
    </row>
    <row r="2807" spans="1:10">
      <c r="A2807" s="882"/>
      <c r="B2807" s="883"/>
      <c r="C2807" s="1475"/>
      <c r="D2807" s="884"/>
      <c r="E2807" s="885"/>
      <c r="F2807" s="886"/>
      <c r="G2807" s="887"/>
      <c r="H2807" s="888"/>
      <c r="I2807" s="889"/>
    </row>
    <row r="2808" spans="1:10">
      <c r="A2808" s="882"/>
      <c r="B2808" s="883"/>
      <c r="C2808" s="1475"/>
      <c r="D2808" s="884"/>
      <c r="E2808" s="885"/>
      <c r="F2808" s="886"/>
      <c r="G2808" s="887"/>
      <c r="H2808" s="888"/>
      <c r="I2808" s="889"/>
    </row>
    <row r="2809" spans="1:10">
      <c r="A2809" s="890"/>
      <c r="B2809" s="891"/>
      <c r="C2809" s="1475"/>
      <c r="D2809" s="884"/>
      <c r="E2809" s="885"/>
      <c r="F2809" s="886"/>
      <c r="G2809" s="887"/>
      <c r="H2809" s="888"/>
      <c r="I2809" s="892"/>
    </row>
    <row r="2810" spans="1:10">
      <c r="A2810" s="893"/>
      <c r="B2810" s="894"/>
      <c r="C2810" s="1475"/>
      <c r="D2810" s="884"/>
      <c r="E2810" s="885"/>
      <c r="F2810" s="886"/>
      <c r="G2810" s="887"/>
      <c r="H2810" s="888"/>
      <c r="I2810" s="892"/>
    </row>
    <row r="2811" spans="1:10">
      <c r="A2811" s="890"/>
      <c r="D2811" s="888"/>
      <c r="E2811" s="895"/>
      <c r="F2811" s="896"/>
      <c r="G2811" s="887"/>
      <c r="H2811" s="419"/>
      <c r="I2811" s="889"/>
    </row>
    <row r="2812" spans="1:10" ht="16" thickBot="1">
      <c r="A2812" s="1913" t="s">
        <v>6698</v>
      </c>
      <c r="B2812" s="897"/>
      <c r="C2812" s="2289"/>
      <c r="D2812" s="898"/>
      <c r="E2812" s="899"/>
      <c r="F2812" s="900"/>
      <c r="G2812" s="901"/>
      <c r="H2812" s="897"/>
      <c r="I2812" s="902"/>
    </row>
    <row r="2813" spans="1:10" ht="40">
      <c r="A2813" s="1519" t="s">
        <v>1013</v>
      </c>
      <c r="B2813" s="1520" t="s">
        <v>1014</v>
      </c>
      <c r="C2813" s="2286" t="s">
        <v>665</v>
      </c>
      <c r="D2813" s="158" t="s">
        <v>2923</v>
      </c>
      <c r="E2813" s="473" t="s">
        <v>10276</v>
      </c>
      <c r="F2813" s="469" t="s">
        <v>2578</v>
      </c>
      <c r="G2813" s="693" t="s">
        <v>2427</v>
      </c>
      <c r="H2813" s="264" t="s">
        <v>493</v>
      </c>
      <c r="I2813" s="160" t="s">
        <v>4003</v>
      </c>
    </row>
    <row r="2814" spans="1:10" thickBot="1">
      <c r="A2814" s="1519"/>
      <c r="B2814" s="1680"/>
      <c r="C2814" s="2286" t="s">
        <v>3419</v>
      </c>
      <c r="D2814" s="313" t="s">
        <v>2428</v>
      </c>
      <c r="E2814" s="470" t="s">
        <v>264</v>
      </c>
      <c r="F2814" s="475">
        <f>'Заказ, cкидки и курсы валют'!$I$12</f>
        <v>0</v>
      </c>
      <c r="G2814" s="764"/>
      <c r="H2814" s="358"/>
      <c r="I2814" s="252"/>
    </row>
    <row r="2815" spans="1:10">
      <c r="A2815" s="799" t="s">
        <v>10456</v>
      </c>
      <c r="B2815" s="820" t="s">
        <v>140</v>
      </c>
      <c r="C2815" s="2250">
        <v>2.1</v>
      </c>
      <c r="D2815" s="1608">
        <v>1200</v>
      </c>
      <c r="E2815" s="877">
        <v>101.18</v>
      </c>
      <c r="F2815" s="1550">
        <f t="shared" ref="F2815:F2827" si="330">ROUND(E2815*(1-$F$11),2)</f>
        <v>101.18</v>
      </c>
      <c r="G2815" s="1331">
        <f>'Заказ, cкидки и курсы валют'!$J$23*F2815</f>
        <v>1163.5700000000002</v>
      </c>
      <c r="H2815" s="1025">
        <f t="shared" ref="H2815:H2827" si="331">ROUND((D2815/1000)*G2815,2)</f>
        <v>1396.28</v>
      </c>
      <c r="I2815" s="1020"/>
    </row>
    <row r="2816" spans="1:10">
      <c r="A2816" s="493" t="s">
        <v>5012</v>
      </c>
      <c r="B2816" s="706" t="s">
        <v>141</v>
      </c>
      <c r="C2816" s="2250">
        <v>2.2400000000000002</v>
      </c>
      <c r="D2816" s="1556">
        <v>1200</v>
      </c>
      <c r="E2816" s="877">
        <v>106.46</v>
      </c>
      <c r="F2816" s="752">
        <f t="shared" si="330"/>
        <v>106.46</v>
      </c>
      <c r="G2816" s="695">
        <f>'Заказ, cкидки и курсы валют'!$J$23*F2816</f>
        <v>1224.29</v>
      </c>
      <c r="H2816" s="400">
        <f t="shared" si="331"/>
        <v>1469.15</v>
      </c>
      <c r="I2816" s="1019"/>
    </row>
    <row r="2817" spans="1:9">
      <c r="A2817" s="493" t="s">
        <v>5013</v>
      </c>
      <c r="B2817" s="706" t="s">
        <v>143</v>
      </c>
      <c r="C2817" s="2250">
        <v>2.56</v>
      </c>
      <c r="D2817" s="1556">
        <v>1000</v>
      </c>
      <c r="E2817" s="877">
        <v>128.61000000000001</v>
      </c>
      <c r="F2817" s="752">
        <f t="shared" si="330"/>
        <v>128.61000000000001</v>
      </c>
      <c r="G2817" s="695">
        <f>'Заказ, cкидки и курсы валют'!$J$23*F2817</f>
        <v>1479.0150000000001</v>
      </c>
      <c r="H2817" s="400">
        <f t="shared" si="331"/>
        <v>1479.02</v>
      </c>
      <c r="I2817" s="1019"/>
    </row>
    <row r="2818" spans="1:9">
      <c r="A2818" s="493" t="s">
        <v>10457</v>
      </c>
      <c r="B2818" s="706" t="s">
        <v>154</v>
      </c>
      <c r="C2818" s="2250">
        <v>2.6</v>
      </c>
      <c r="D2818" s="1556">
        <v>1000</v>
      </c>
      <c r="E2818" s="877">
        <v>141.19</v>
      </c>
      <c r="F2818" s="752">
        <f t="shared" si="330"/>
        <v>141.19</v>
      </c>
      <c r="G2818" s="695">
        <f>'Заказ, cкидки и курсы валют'!$J$23*F2818</f>
        <v>1623.6849999999999</v>
      </c>
      <c r="H2818" s="400">
        <f t="shared" si="331"/>
        <v>1623.69</v>
      </c>
      <c r="I2818" s="1019"/>
    </row>
    <row r="2819" spans="1:9">
      <c r="A2819" s="493" t="s">
        <v>5014</v>
      </c>
      <c r="B2819" s="706" t="s">
        <v>150</v>
      </c>
      <c r="C2819" s="2250">
        <v>4.12</v>
      </c>
      <c r="D2819" s="1556">
        <v>500</v>
      </c>
      <c r="E2819" s="877">
        <v>200.49</v>
      </c>
      <c r="F2819" s="752">
        <f t="shared" si="330"/>
        <v>200.49</v>
      </c>
      <c r="G2819" s="695">
        <f>'Заказ, cкидки и курсы валют'!$J$23*F2819</f>
        <v>2305.6350000000002</v>
      </c>
      <c r="H2819" s="400">
        <f t="shared" si="331"/>
        <v>1152.82</v>
      </c>
      <c r="I2819" s="1019"/>
    </row>
    <row r="2820" spans="1:9">
      <c r="A2820" s="493" t="s">
        <v>5191</v>
      </c>
      <c r="B2820" s="706" t="s">
        <v>151</v>
      </c>
      <c r="C2820" s="2250">
        <v>4.71</v>
      </c>
      <c r="D2820" s="1556">
        <v>400</v>
      </c>
      <c r="E2820" s="877">
        <v>233.17</v>
      </c>
      <c r="F2820" s="752">
        <f t="shared" si="330"/>
        <v>233.17</v>
      </c>
      <c r="G2820" s="695">
        <f>'Заказ, cкидки и курсы валют'!$J$23*F2820</f>
        <v>2681.4549999999999</v>
      </c>
      <c r="H2820" s="400">
        <f t="shared" si="331"/>
        <v>1072.58</v>
      </c>
      <c r="I2820" s="1019"/>
    </row>
    <row r="2821" spans="1:9">
      <c r="A2821" s="493" t="s">
        <v>5015</v>
      </c>
      <c r="B2821" s="706" t="s">
        <v>157</v>
      </c>
      <c r="C2821" s="2250">
        <v>6.75</v>
      </c>
      <c r="D2821" s="1556">
        <v>350</v>
      </c>
      <c r="E2821" s="877">
        <v>271.49</v>
      </c>
      <c r="F2821" s="752">
        <f t="shared" si="330"/>
        <v>271.49</v>
      </c>
      <c r="G2821" s="695">
        <f>'Заказ, cкидки и курсы валют'!$J$23*F2821</f>
        <v>3122.1350000000002</v>
      </c>
      <c r="H2821" s="400">
        <f t="shared" si="331"/>
        <v>1092.75</v>
      </c>
      <c r="I2821" s="1019"/>
    </row>
    <row r="2822" spans="1:9">
      <c r="A2822" s="493" t="s">
        <v>5016</v>
      </c>
      <c r="B2822" s="706" t="s">
        <v>158</v>
      </c>
      <c r="C2822" s="2250">
        <v>7</v>
      </c>
      <c r="D2822" s="1556">
        <v>300</v>
      </c>
      <c r="E2822" s="877">
        <v>288.49</v>
      </c>
      <c r="F2822" s="752">
        <f t="shared" si="330"/>
        <v>288.49</v>
      </c>
      <c r="G2822" s="695">
        <f>'Заказ, cкидки и курсы валют'!$J$23*F2822</f>
        <v>3317.6350000000002</v>
      </c>
      <c r="H2822" s="400">
        <f t="shared" si="331"/>
        <v>995.29</v>
      </c>
      <c r="I2822" s="1019"/>
    </row>
    <row r="2823" spans="1:9">
      <c r="A2823" s="493" t="s">
        <v>10458</v>
      </c>
      <c r="B2823" s="403" t="s">
        <v>169</v>
      </c>
      <c r="C2823" s="2250">
        <v>7.47</v>
      </c>
      <c r="D2823" s="1599">
        <v>250</v>
      </c>
      <c r="E2823" s="877">
        <v>346.88</v>
      </c>
      <c r="F2823" s="752">
        <f t="shared" si="330"/>
        <v>346.88</v>
      </c>
      <c r="G2823" s="695">
        <f>'Заказ, cкидки и курсы валют'!$J$23*F2823</f>
        <v>3989.12</v>
      </c>
      <c r="H2823" s="400">
        <f t="shared" si="331"/>
        <v>997.28</v>
      </c>
      <c r="I2823" s="1019"/>
    </row>
    <row r="2824" spans="1:9">
      <c r="A2824" s="493" t="s">
        <v>5017</v>
      </c>
      <c r="B2824" s="706" t="s">
        <v>170</v>
      </c>
      <c r="C2824" s="2250">
        <v>11.13</v>
      </c>
      <c r="D2824" s="1556">
        <v>200</v>
      </c>
      <c r="E2824" s="877">
        <v>409.43</v>
      </c>
      <c r="F2824" s="752">
        <f t="shared" si="330"/>
        <v>409.43</v>
      </c>
      <c r="G2824" s="695">
        <f>'Заказ, cкидки и курсы валют'!$J$23*F2824</f>
        <v>4708.4449999999997</v>
      </c>
      <c r="H2824" s="400">
        <f t="shared" si="331"/>
        <v>941.69</v>
      </c>
      <c r="I2824" s="1019"/>
    </row>
    <row r="2825" spans="1:9">
      <c r="A2825" s="493" t="s">
        <v>5018</v>
      </c>
      <c r="B2825" s="706" t="s">
        <v>171</v>
      </c>
      <c r="C2825" s="2250">
        <v>10.92</v>
      </c>
      <c r="D2825" s="1556">
        <v>200</v>
      </c>
      <c r="E2825" s="877">
        <v>505.01</v>
      </c>
      <c r="F2825" s="752">
        <f t="shared" si="330"/>
        <v>505.01</v>
      </c>
      <c r="G2825" s="695">
        <f>'Заказ, cкидки и курсы валют'!$J$23*F2825</f>
        <v>5807.6149999999998</v>
      </c>
      <c r="H2825" s="400">
        <f t="shared" si="331"/>
        <v>1161.52</v>
      </c>
      <c r="I2825" s="1019"/>
    </row>
    <row r="2826" spans="1:9">
      <c r="A2826" s="493" t="s">
        <v>5019</v>
      </c>
      <c r="B2826" s="706" t="s">
        <v>172</v>
      </c>
      <c r="C2826" s="2250">
        <v>9.51</v>
      </c>
      <c r="D2826" s="1556">
        <v>150</v>
      </c>
      <c r="E2826" s="877">
        <v>488.74</v>
      </c>
      <c r="F2826" s="752">
        <f t="shared" si="330"/>
        <v>488.74</v>
      </c>
      <c r="G2826" s="695">
        <f>'Заказ, cкидки и курсы валют'!$J$23*F2826</f>
        <v>5620.51</v>
      </c>
      <c r="H2826" s="400">
        <f t="shared" si="331"/>
        <v>843.08</v>
      </c>
      <c r="I2826" s="1019"/>
    </row>
    <row r="2827" spans="1:9">
      <c r="A2827" s="493" t="s">
        <v>5020</v>
      </c>
      <c r="B2827" s="706" t="s">
        <v>173</v>
      </c>
      <c r="C2827" s="2250">
        <v>11.67</v>
      </c>
      <c r="D2827" s="1556">
        <v>150</v>
      </c>
      <c r="E2827" s="877">
        <v>549.75</v>
      </c>
      <c r="F2827" s="752">
        <f t="shared" si="330"/>
        <v>549.75</v>
      </c>
      <c r="G2827" s="695">
        <f>'Заказ, cкидки и курсы валют'!$J$23*F2827</f>
        <v>6322.125</v>
      </c>
      <c r="H2827" s="400">
        <f t="shared" si="331"/>
        <v>948.32</v>
      </c>
      <c r="I2827" s="1019"/>
    </row>
    <row r="2828" spans="1:9">
      <c r="A2828" s="493" t="s">
        <v>11230</v>
      </c>
      <c r="B2828" s="706" t="s">
        <v>175</v>
      </c>
      <c r="C2828" s="2250">
        <v>16.05</v>
      </c>
      <c r="D2828" s="1556">
        <v>100</v>
      </c>
      <c r="E2828" s="877">
        <v>678.86</v>
      </c>
      <c r="F2828" s="752">
        <f t="shared" ref="F2828" si="332">ROUND(E2828*(1-$F$11),2)</f>
        <v>678.86</v>
      </c>
      <c r="G2828" s="695">
        <f>'Заказ, cкидки и курсы валют'!$J$23*F2828</f>
        <v>7806.89</v>
      </c>
      <c r="H2828" s="400">
        <f t="shared" ref="H2828" si="333">ROUND((D2828/1000)*G2828,2)</f>
        <v>780.69</v>
      </c>
      <c r="I2828" s="1019"/>
    </row>
    <row r="2829" spans="1:9">
      <c r="A2829" s="493" t="s">
        <v>10459</v>
      </c>
      <c r="B2829" s="403" t="s">
        <v>177</v>
      </c>
      <c r="C2829" s="2250">
        <v>13.2</v>
      </c>
      <c r="D2829" s="1599">
        <v>200</v>
      </c>
      <c r="E2829" s="877">
        <v>585.80999999999995</v>
      </c>
      <c r="F2829" s="752">
        <f>ROUND(E2829*(1-$F$11),2)</f>
        <v>585.80999999999995</v>
      </c>
      <c r="G2829" s="695">
        <f>'Заказ, cкидки и курсы валют'!$J$23*F2829</f>
        <v>6736.8149999999996</v>
      </c>
      <c r="H2829" s="400">
        <f>ROUND((D2829/1000)*G2829,2)</f>
        <v>1347.36</v>
      </c>
      <c r="I2829" s="1019"/>
    </row>
    <row r="2830" spans="1:9">
      <c r="A2830" s="493" t="s">
        <v>10460</v>
      </c>
      <c r="B2830" s="403" t="s">
        <v>178</v>
      </c>
      <c r="C2830" s="2250">
        <v>14.83</v>
      </c>
      <c r="D2830" s="1599">
        <v>200</v>
      </c>
      <c r="E2830" s="877">
        <v>628.04</v>
      </c>
      <c r="F2830" s="752">
        <f>ROUND(E2830*(1-$F$11),2)</f>
        <v>628.04</v>
      </c>
      <c r="G2830" s="695">
        <f>'Заказ, cкидки и курсы валют'!$J$23*F2830</f>
        <v>7222.4599999999991</v>
      </c>
      <c r="H2830" s="400">
        <f>ROUND((D2830/1000)*G2830,2)</f>
        <v>1444.49</v>
      </c>
      <c r="I2830" s="1019"/>
    </row>
    <row r="2831" spans="1:9">
      <c r="A2831" s="493" t="s">
        <v>5021</v>
      </c>
      <c r="B2831" s="403" t="s">
        <v>179</v>
      </c>
      <c r="C2831" s="2250">
        <v>17.420000000000002</v>
      </c>
      <c r="D2831" s="1599">
        <v>150</v>
      </c>
      <c r="E2831" s="877">
        <v>691.65</v>
      </c>
      <c r="F2831" s="752">
        <f>ROUND(E2831*(1-$F$11),2)</f>
        <v>691.65</v>
      </c>
      <c r="G2831" s="695">
        <f>'Заказ, cкидки и курсы валют'!$J$23*F2831</f>
        <v>7953.9749999999995</v>
      </c>
      <c r="H2831" s="400">
        <f>ROUND((D2831/1000)*G2831,2)</f>
        <v>1193.0999999999999</v>
      </c>
      <c r="I2831" s="1019"/>
    </row>
    <row r="2832" spans="1:9">
      <c r="A2832" s="493" t="s">
        <v>10461</v>
      </c>
      <c r="B2832" s="403" t="s">
        <v>180</v>
      </c>
      <c r="C2832" s="2250">
        <v>17</v>
      </c>
      <c r="D2832" s="1599">
        <v>150</v>
      </c>
      <c r="E2832" s="877">
        <v>757.67</v>
      </c>
      <c r="F2832" s="752">
        <f>ROUND(E2832*(1-$F$11),2)</f>
        <v>757.67</v>
      </c>
      <c r="G2832" s="695">
        <f>'Заказ, cкидки и курсы валют'!$J$23*F2832</f>
        <v>8713.2049999999999</v>
      </c>
      <c r="H2832" s="400">
        <f>ROUND((D2832/1000)*G2832,2)</f>
        <v>1306.98</v>
      </c>
      <c r="I2832" s="1019"/>
    </row>
    <row r="2833" spans="1:9">
      <c r="A2833" s="493" t="s">
        <v>5022</v>
      </c>
      <c r="B2833" s="403" t="s">
        <v>181</v>
      </c>
      <c r="C2833" s="2250">
        <v>18.75</v>
      </c>
      <c r="D2833" s="1599">
        <v>120</v>
      </c>
      <c r="E2833" s="877">
        <v>802.91</v>
      </c>
      <c r="F2833" s="752">
        <f t="shared" ref="F2833:F2837" si="334">ROUND(E2833*(1-$F$11),2)</f>
        <v>802.91</v>
      </c>
      <c r="G2833" s="695">
        <f>'Заказ, cкидки и курсы валют'!$J$23*F2833</f>
        <v>9233.4650000000001</v>
      </c>
      <c r="H2833" s="400">
        <f t="shared" ref="H2833:H2837" si="335">ROUND((D2833/1000)*G2833,2)</f>
        <v>1108.02</v>
      </c>
      <c r="I2833" s="1019"/>
    </row>
    <row r="2834" spans="1:9">
      <c r="A2834" s="804" t="s">
        <v>5023</v>
      </c>
      <c r="B2834" s="403" t="s">
        <v>182</v>
      </c>
      <c r="C2834" s="2250">
        <v>19.829999999999998</v>
      </c>
      <c r="D2834" s="1599">
        <v>100</v>
      </c>
      <c r="E2834" s="877">
        <v>877.97</v>
      </c>
      <c r="F2834" s="752">
        <f t="shared" si="334"/>
        <v>877.97</v>
      </c>
      <c r="G2834" s="695">
        <f>'Заказ, cкидки и курсы валют'!$J$23*F2834</f>
        <v>10096.655000000001</v>
      </c>
      <c r="H2834" s="400">
        <f t="shared" si="335"/>
        <v>1009.67</v>
      </c>
      <c r="I2834" s="401"/>
    </row>
    <row r="2835" spans="1:9">
      <c r="A2835" s="804" t="s">
        <v>5024</v>
      </c>
      <c r="B2835" s="403" t="s">
        <v>183</v>
      </c>
      <c r="C2835" s="2250">
        <v>21.17</v>
      </c>
      <c r="D2835" s="1599">
        <v>100</v>
      </c>
      <c r="E2835" s="877">
        <v>915.66</v>
      </c>
      <c r="F2835" s="752">
        <f t="shared" si="334"/>
        <v>915.66</v>
      </c>
      <c r="G2835" s="695">
        <f>'Заказ, cкидки и курсы валют'!$J$23*F2835</f>
        <v>10530.09</v>
      </c>
      <c r="H2835" s="400">
        <f t="shared" si="335"/>
        <v>1053.01</v>
      </c>
      <c r="I2835" s="401"/>
    </row>
    <row r="2836" spans="1:9">
      <c r="A2836" s="804" t="s">
        <v>5025</v>
      </c>
      <c r="B2836" s="706" t="s">
        <v>184</v>
      </c>
      <c r="C2836" s="2250">
        <v>25.59</v>
      </c>
      <c r="D2836" s="1556">
        <v>100</v>
      </c>
      <c r="E2836" s="877">
        <v>1102.46</v>
      </c>
      <c r="F2836" s="752">
        <f t="shared" si="334"/>
        <v>1102.46</v>
      </c>
      <c r="G2836" s="695">
        <f>'Заказ, cкидки и курсы валют'!$J$23*F2836</f>
        <v>12678.29</v>
      </c>
      <c r="H2836" s="400">
        <f t="shared" si="335"/>
        <v>1267.83</v>
      </c>
      <c r="I2836" s="401"/>
    </row>
    <row r="2837" spans="1:9">
      <c r="A2837" s="804" t="s">
        <v>5026</v>
      </c>
      <c r="B2837" s="1394" t="s">
        <v>190</v>
      </c>
      <c r="C2837" s="2250">
        <v>27.73</v>
      </c>
      <c r="D2837" s="403">
        <v>80</v>
      </c>
      <c r="E2837" s="877">
        <v>1194.8499999999999</v>
      </c>
      <c r="F2837" s="752">
        <f t="shared" si="334"/>
        <v>1194.8499999999999</v>
      </c>
      <c r="G2837" s="695">
        <f>'Заказ, cкидки и курсы валют'!$J$23*F2837</f>
        <v>13740.775</v>
      </c>
      <c r="H2837" s="400">
        <f t="shared" si="335"/>
        <v>1099.26</v>
      </c>
      <c r="I2837" s="401"/>
    </row>
    <row r="2838" spans="1:9">
      <c r="A2838" s="804" t="s">
        <v>11308</v>
      </c>
      <c r="B2838" s="1394" t="s">
        <v>191</v>
      </c>
      <c r="C2838" s="2250">
        <v>30</v>
      </c>
      <c r="D2838" s="403">
        <v>80</v>
      </c>
      <c r="E2838" s="877">
        <v>1285.78</v>
      </c>
      <c r="F2838" s="752">
        <f t="shared" ref="F2838" si="336">ROUND(E2838*(1-$F$11),2)</f>
        <v>1285.78</v>
      </c>
      <c r="G2838" s="695">
        <f>'Заказ, cкидки и курсы валют'!$J$23*F2838</f>
        <v>14786.47</v>
      </c>
      <c r="H2838" s="400">
        <f t="shared" ref="H2838" si="337">ROUND((D2838/1000)*G2838,2)</f>
        <v>1182.92</v>
      </c>
      <c r="I2838" s="401"/>
    </row>
    <row r="2839" spans="1:9">
      <c r="A2839" s="804" t="s">
        <v>5027</v>
      </c>
      <c r="B2839" s="403" t="s">
        <v>193</v>
      </c>
      <c r="C2839" s="2250">
        <v>34</v>
      </c>
      <c r="D2839" s="1599">
        <v>60</v>
      </c>
      <c r="E2839" s="877">
        <v>1301.49</v>
      </c>
      <c r="F2839" s="752">
        <f>ROUND(E2839*(1-$F$11),2)</f>
        <v>1301.49</v>
      </c>
      <c r="G2839" s="695">
        <f>'Заказ, cкидки и курсы валют'!$J$23*F2839</f>
        <v>14967.135</v>
      </c>
      <c r="H2839" s="400">
        <f>ROUND((D2839/1000)*G2839,2)</f>
        <v>898.03</v>
      </c>
      <c r="I2839" s="401"/>
    </row>
    <row r="2840" spans="1:9">
      <c r="A2840" s="804" t="s">
        <v>5028</v>
      </c>
      <c r="B2840" s="403" t="s">
        <v>194</v>
      </c>
      <c r="C2840" s="2250">
        <v>38.9</v>
      </c>
      <c r="D2840" s="403">
        <v>50</v>
      </c>
      <c r="E2840" s="877">
        <v>1615.49</v>
      </c>
      <c r="F2840" s="752">
        <f>ROUND(E2840*(1-$F$11),2)</f>
        <v>1615.49</v>
      </c>
      <c r="G2840" s="695">
        <f>'Заказ, cкидки и курсы валют'!$J$23*F2840</f>
        <v>18578.134999999998</v>
      </c>
      <c r="H2840" s="400">
        <f>ROUND((D2840/1000)*G2840,2)</f>
        <v>928.91</v>
      </c>
      <c r="I2840" s="401"/>
    </row>
    <row r="2841" spans="1:9">
      <c r="A2841" s="804" t="s">
        <v>5029</v>
      </c>
      <c r="B2841" s="403" t="s">
        <v>195</v>
      </c>
      <c r="C2841" s="2250">
        <v>43.34</v>
      </c>
      <c r="D2841" s="403">
        <v>50</v>
      </c>
      <c r="E2841" s="877">
        <v>1728.58</v>
      </c>
      <c r="F2841" s="752">
        <f>ROUND(E2841*(1-$F$11),2)</f>
        <v>1728.58</v>
      </c>
      <c r="G2841" s="695">
        <f>'Заказ, cкидки и курсы валют'!$J$23*F2841</f>
        <v>19878.669999999998</v>
      </c>
      <c r="H2841" s="400">
        <f>ROUND((D2841/1000)*G2841,2)</f>
        <v>993.93</v>
      </c>
      <c r="I2841" s="401"/>
    </row>
    <row r="2842" spans="1:9">
      <c r="A2842" s="804" t="s">
        <v>5030</v>
      </c>
      <c r="B2842" s="403" t="s">
        <v>196</v>
      </c>
      <c r="C2842" s="2250">
        <v>47.78</v>
      </c>
      <c r="D2842" s="403">
        <v>40</v>
      </c>
      <c r="E2842" s="877">
        <v>1948.72</v>
      </c>
      <c r="F2842" s="752">
        <f>ROUND(E2842*(1-$F$11),2)</f>
        <v>1948.72</v>
      </c>
      <c r="G2842" s="695">
        <f>'Заказ, cкидки и курсы валют'!$J$23*F2842</f>
        <v>22410.28</v>
      </c>
      <c r="H2842" s="400">
        <f>ROUND((D2842/1000)*G2842,2)</f>
        <v>896.41</v>
      </c>
      <c r="I2842" s="401"/>
    </row>
    <row r="2843" spans="1:9">
      <c r="A2843" s="804" t="s">
        <v>5031</v>
      </c>
      <c r="B2843" s="706" t="s">
        <v>197</v>
      </c>
      <c r="C2843" s="2250">
        <v>52.13</v>
      </c>
      <c r="D2843" s="1556">
        <v>40</v>
      </c>
      <c r="E2843" s="877">
        <v>2263.14</v>
      </c>
      <c r="F2843" s="752">
        <f>ROUND(E2843*(1-$F$11),2)</f>
        <v>2263.14</v>
      </c>
      <c r="G2843" s="695">
        <f>'Заказ, cкидки и курсы валют'!$J$23*F2843</f>
        <v>26026.109999999997</v>
      </c>
      <c r="H2843" s="400">
        <f>ROUND((D2843/1000)*G2843,2)</f>
        <v>1041.04</v>
      </c>
      <c r="I2843" s="401"/>
    </row>
    <row r="2844" spans="1:9">
      <c r="A2844" s="804" t="s">
        <v>11231</v>
      </c>
      <c r="B2844" s="706" t="s">
        <v>198</v>
      </c>
      <c r="C2844" s="2250">
        <v>62.33</v>
      </c>
      <c r="D2844" s="1556">
        <v>30</v>
      </c>
      <c r="E2844" s="877">
        <v>2687.38</v>
      </c>
      <c r="F2844" s="752">
        <f t="shared" ref="F2844:F2846" si="338">ROUND(E2844*(1-$F$11),2)</f>
        <v>2687.38</v>
      </c>
      <c r="G2844" s="695">
        <f>'Заказ, cкидки и курсы валют'!$J$23*F2844</f>
        <v>30904.870000000003</v>
      </c>
      <c r="H2844" s="400">
        <f t="shared" ref="H2844:H2846" si="339">ROUND((D2844/1000)*G2844,2)</f>
        <v>927.15</v>
      </c>
      <c r="I2844" s="401"/>
    </row>
    <row r="2845" spans="1:9">
      <c r="A2845" s="804" t="s">
        <v>11232</v>
      </c>
      <c r="B2845" s="706" t="s">
        <v>199</v>
      </c>
      <c r="C2845" s="2250">
        <v>73.400000000000006</v>
      </c>
      <c r="D2845" s="1556">
        <v>25</v>
      </c>
      <c r="E2845" s="877">
        <v>3020.71</v>
      </c>
      <c r="F2845" s="752">
        <f t="shared" si="338"/>
        <v>3020.71</v>
      </c>
      <c r="G2845" s="695">
        <f>'Заказ, cкидки и курсы валют'!$J$23*F2845</f>
        <v>34738.165000000001</v>
      </c>
      <c r="H2845" s="400">
        <f t="shared" si="339"/>
        <v>868.45</v>
      </c>
      <c r="I2845" s="401"/>
    </row>
    <row r="2846" spans="1:9" ht="13.5" thickBot="1">
      <c r="A2846" s="932" t="s">
        <v>11233</v>
      </c>
      <c r="B2846" s="743" t="s">
        <v>200</v>
      </c>
      <c r="C2846" s="2250">
        <v>48.1</v>
      </c>
      <c r="D2846" s="1613">
        <v>50</v>
      </c>
      <c r="E2846" s="877">
        <v>2074.12</v>
      </c>
      <c r="F2846" s="1553">
        <f t="shared" si="338"/>
        <v>2074.12</v>
      </c>
      <c r="G2846" s="1011">
        <f>'Заказ, cкидки и курсы валют'!$J$23*F2846</f>
        <v>23852.379999999997</v>
      </c>
      <c r="H2846" s="1012">
        <f t="shared" si="339"/>
        <v>1192.6199999999999</v>
      </c>
      <c r="I2846" s="753"/>
    </row>
    <row r="2848" spans="1:9" ht="13.5" thickBot="1">
      <c r="A2848" s="649"/>
      <c r="B2848" s="1345"/>
      <c r="C2848" s="928"/>
      <c r="D2848" s="1467"/>
      <c r="E2848" s="877"/>
      <c r="F2848" s="1347"/>
      <c r="G2848" s="1468"/>
      <c r="H2848" s="1469"/>
      <c r="I2848" s="648"/>
    </row>
    <row r="2849" spans="1:10" ht="23">
      <c r="A2849" s="2000"/>
      <c r="B2849" s="1999" t="s">
        <v>2955</v>
      </c>
      <c r="C2849" s="1962"/>
      <c r="D2849" s="66"/>
      <c r="E2849" s="460"/>
      <c r="F2849" s="461"/>
      <c r="G2849" s="688"/>
      <c r="H2849" s="128"/>
      <c r="I2849" s="68"/>
    </row>
    <row r="2850" spans="1:10">
      <c r="A2850" s="1470"/>
      <c r="B2850" s="1471"/>
      <c r="C2850" s="1475"/>
      <c r="D2850" s="1229"/>
      <c r="E2850" s="885"/>
      <c r="F2850" s="886"/>
      <c r="G2850" s="887"/>
      <c r="H2850" s="1472"/>
      <c r="I2850" s="889"/>
    </row>
    <row r="2851" spans="1:10" ht="14.15" customHeight="1">
      <c r="A2851" s="1470"/>
      <c r="B2851" s="1471"/>
      <c r="C2851" s="1475"/>
      <c r="D2851" s="1229"/>
      <c r="E2851" s="885"/>
      <c r="F2851" s="886"/>
      <c r="G2851" s="887"/>
      <c r="H2851" s="1472"/>
      <c r="I2851" s="889"/>
    </row>
    <row r="2852" spans="1:10" ht="13.5" customHeight="1">
      <c r="A2852" s="890"/>
      <c r="B2852" s="891"/>
      <c r="C2852" s="1475"/>
      <c r="D2852" s="1229"/>
      <c r="E2852" s="885"/>
      <c r="F2852" s="886"/>
      <c r="G2852" s="887"/>
      <c r="H2852" s="1472"/>
      <c r="I2852" s="1473"/>
    </row>
    <row r="2853" spans="1:10" ht="15" customHeight="1">
      <c r="A2853" s="1474"/>
      <c r="B2853" s="1475"/>
      <c r="C2853" s="1475"/>
      <c r="D2853" s="1229"/>
      <c r="E2853" s="885"/>
      <c r="F2853" s="886"/>
      <c r="G2853" s="887"/>
      <c r="H2853" s="1472"/>
      <c r="I2853" s="1473"/>
    </row>
    <row r="2854" spans="1:10" ht="14.15" customHeight="1">
      <c r="A2854" s="890"/>
      <c r="D2854" s="1472"/>
      <c r="E2854" s="895"/>
      <c r="F2854" s="896"/>
      <c r="G2854" s="887"/>
      <c r="H2854" s="419"/>
      <c r="I2854" s="889"/>
    </row>
    <row r="2855" spans="1:10" ht="14.15" customHeight="1" thickBot="1">
      <c r="A2855" s="1918" t="s">
        <v>6699</v>
      </c>
      <c r="B2855" s="1828"/>
      <c r="C2855" s="2289"/>
      <c r="D2855" s="1476"/>
      <c r="E2855" s="899"/>
      <c r="F2855" s="900"/>
      <c r="G2855" s="901"/>
      <c r="H2855" s="897"/>
      <c r="I2855" s="902"/>
    </row>
    <row r="2856" spans="1:10" ht="44.25" customHeight="1">
      <c r="A2856" s="1519" t="s">
        <v>1013</v>
      </c>
      <c r="B2856" s="1520" t="s">
        <v>1014</v>
      </c>
      <c r="C2856" s="2286" t="s">
        <v>665</v>
      </c>
      <c r="D2856" s="158" t="s">
        <v>2923</v>
      </c>
      <c r="E2856" s="473" t="s">
        <v>10276</v>
      </c>
      <c r="F2856" s="469" t="s">
        <v>2578</v>
      </c>
      <c r="G2856" s="693" t="s">
        <v>2427</v>
      </c>
      <c r="H2856" s="264" t="s">
        <v>493</v>
      </c>
      <c r="I2856" s="160" t="s">
        <v>4003</v>
      </c>
      <c r="J2856" s="327" t="s">
        <v>11229</v>
      </c>
    </row>
    <row r="2857" spans="1:10" ht="14.15" customHeight="1" thickBot="1">
      <c r="A2857" s="1519"/>
      <c r="B2857" s="1680"/>
      <c r="C2857" s="2286" t="s">
        <v>3419</v>
      </c>
      <c r="D2857" s="313" t="s">
        <v>2428</v>
      </c>
      <c r="E2857" s="470" t="s">
        <v>264</v>
      </c>
      <c r="F2857" s="475">
        <f>'Заказ, cкидки и курсы валют'!$I$12</f>
        <v>0</v>
      </c>
      <c r="G2857" s="764"/>
      <c r="H2857" s="358"/>
      <c r="I2857" s="252"/>
      <c r="J2857" s="264"/>
    </row>
    <row r="2858" spans="1:10" ht="14.15" customHeight="1" thickBot="1">
      <c r="A2858" s="799" t="s">
        <v>11526</v>
      </c>
      <c r="B2858" s="958" t="s">
        <v>140</v>
      </c>
      <c r="C2858" s="2250">
        <v>2.1</v>
      </c>
      <c r="D2858" s="1608">
        <v>25</v>
      </c>
      <c r="E2858" s="1595">
        <f>(E2815*2)+(1000/D2858*7.5)</f>
        <v>502.36</v>
      </c>
      <c r="F2858" s="779">
        <f t="shared" ref="F2858:F2865" si="340">ROUND(E2858*(1-$F$11),2)</f>
        <v>502.36</v>
      </c>
      <c r="G2858" s="691">
        <f>H2858/D2858*1000</f>
        <v>15480</v>
      </c>
      <c r="H2858" s="659">
        <f>ROUND(IF('Заказ, cкидки и курсы валют'!$J$23*E2858/1000*D2858&lt;387,387,'Заказ, cкидки и курсы валют'!$J$23*E2858/1000*D2858)*(1-'Заказ, cкидки и курсы валют'!$I$12),2)</f>
        <v>387</v>
      </c>
      <c r="I2858" s="262"/>
      <c r="J2858" s="1338">
        <f>ROUND(IF(H2858&lt;'Заказ, cкидки и курсы валют'!$B$39,H2858*0.54*100/(100-'Заказ, cкидки и курсы валют'!$C$39),IF(H2858&lt;'Заказ, cкидки и курсы валют'!$B$40,H2858*0.54*100/(100-'Заказ, cкидки и курсы валют'!$C$40),IF(H2858&lt;'Заказ, cкидки и курсы валют'!$B$41,H2858*0.54*100/(100-'Заказ, cкидки и курсы валют'!$C$41),IF(H2858&lt;'Заказ, cкидки и курсы валют'!$B$42,H2858*0.54*100/(100-'Заказ, cкидки и курсы валют'!$C$42),IF(H2858&lt;'Заказ, cкидки и курсы валют'!$B$43,H2858*0.54*100/(100-'Заказ, cкидки и курсы валют'!$C$43),H2858))))),2)</f>
        <v>464.4</v>
      </c>
    </row>
    <row r="2859" spans="1:10" ht="14.15" customHeight="1" thickBot="1">
      <c r="A2859" s="493" t="s">
        <v>6928</v>
      </c>
      <c r="B2859" s="403" t="s">
        <v>141</v>
      </c>
      <c r="C2859" s="2250">
        <v>2.2400000000000002</v>
      </c>
      <c r="D2859" s="19">
        <v>20</v>
      </c>
      <c r="E2859" s="1572">
        <f t="shared" ref="E2859:E2889" si="341">(E2816*2)+(1000/D2859*7.5)</f>
        <v>587.91999999999996</v>
      </c>
      <c r="F2859" s="471">
        <f t="shared" si="340"/>
        <v>587.91999999999996</v>
      </c>
      <c r="G2859" s="691">
        <f t="shared" ref="G2859:G2889" si="342">H2859/D2859*1000</f>
        <v>19350</v>
      </c>
      <c r="H2859" s="659">
        <f>ROUND(IF('Заказ, cкидки и курсы валют'!$J$23*E2859/1000*D2859&lt;387,387,'Заказ, cкидки и курсы валют'!$J$23*E2859/1000*D2859)*(1-'Заказ, cкидки и курсы валют'!$I$12),2)</f>
        <v>387</v>
      </c>
      <c r="I2859" s="253"/>
      <c r="J2859" s="1338">
        <f>ROUND(IF(H2859&lt;'Заказ, cкидки и курсы валют'!$B$39,H2859*0.54*100/(100-'Заказ, cкидки и курсы валют'!$C$39),IF(H2859&lt;'Заказ, cкидки и курсы валют'!$B$40,H2859*0.54*100/(100-'Заказ, cкидки и курсы валют'!$C$40),IF(H2859&lt;'Заказ, cкидки и курсы валют'!$B$41,H2859*0.54*100/(100-'Заказ, cкидки и курсы валют'!$C$41),IF(H2859&lt;'Заказ, cкидки и курсы валют'!$B$42,H2859*0.54*100/(100-'Заказ, cкидки и курсы валют'!$C$42),IF(H2859&lt;'Заказ, cкидки и курсы валют'!$B$43,H2859*0.54*100/(100-'Заказ, cкидки и курсы валют'!$C$43),H2859))))),2)</f>
        <v>464.4</v>
      </c>
    </row>
    <row r="2860" spans="1:10" ht="14.15" customHeight="1" thickBot="1">
      <c r="A2860" s="493" t="s">
        <v>6927</v>
      </c>
      <c r="B2860" s="403" t="s">
        <v>143</v>
      </c>
      <c r="C2860" s="2250">
        <v>2.56</v>
      </c>
      <c r="D2860" s="19">
        <v>20</v>
      </c>
      <c r="E2860" s="1572">
        <f t="shared" si="341"/>
        <v>632.22</v>
      </c>
      <c r="F2860" s="471">
        <f t="shared" si="340"/>
        <v>632.22</v>
      </c>
      <c r="G2860" s="691">
        <f t="shared" si="342"/>
        <v>19350</v>
      </c>
      <c r="H2860" s="659">
        <f>ROUND(IF('Заказ, cкидки и курсы валют'!$J$23*E2860/1000*D2860&lt;387,387,'Заказ, cкидки и курсы валют'!$J$23*E2860/1000*D2860)*(1-'Заказ, cкидки и курсы валют'!$I$12),2)</f>
        <v>387</v>
      </c>
      <c r="I2860" s="253"/>
      <c r="J2860" s="1338">
        <f>ROUND(IF(H2860&lt;'Заказ, cкидки и курсы валют'!$B$39,H2860*0.54*100/(100-'Заказ, cкидки и курсы валют'!$C$39),IF(H2860&lt;'Заказ, cкидки и курсы валют'!$B$40,H2860*0.54*100/(100-'Заказ, cкидки и курсы валют'!$C$40),IF(H2860&lt;'Заказ, cкидки и курсы валют'!$B$41,H2860*0.54*100/(100-'Заказ, cкидки и курсы валют'!$C$41),IF(H2860&lt;'Заказ, cкидки и курсы валют'!$B$42,H2860*0.54*100/(100-'Заказ, cкидки и курсы валют'!$C$42),IF(H2860&lt;'Заказ, cкидки и курсы валют'!$B$43,H2860*0.54*100/(100-'Заказ, cкидки и курсы валют'!$C$43),H2860))))),2)</f>
        <v>464.4</v>
      </c>
    </row>
    <row r="2861" spans="1:10" ht="14.15" customHeight="1" thickBot="1">
      <c r="A2861" s="493" t="s">
        <v>11527</v>
      </c>
      <c r="B2861" s="403" t="s">
        <v>154</v>
      </c>
      <c r="C2861" s="2250">
        <v>2.6</v>
      </c>
      <c r="D2861" s="19">
        <v>20</v>
      </c>
      <c r="E2861" s="1572">
        <f t="shared" si="341"/>
        <v>657.38</v>
      </c>
      <c r="F2861" s="471">
        <f t="shared" si="340"/>
        <v>657.38</v>
      </c>
      <c r="G2861" s="691">
        <f t="shared" si="342"/>
        <v>19350</v>
      </c>
      <c r="H2861" s="659">
        <f>ROUND(IF('Заказ, cкидки и курсы валют'!$J$23*E2861/1000*D2861&lt;387,387,'Заказ, cкидки и курсы валют'!$J$23*E2861/1000*D2861)*(1-'Заказ, cкидки и курсы валют'!$I$12),2)</f>
        <v>387</v>
      </c>
      <c r="I2861" s="253"/>
      <c r="J2861" s="1338">
        <f>ROUND(IF(H2861&lt;'Заказ, cкидки и курсы валют'!$B$39,H2861*0.54*100/(100-'Заказ, cкидки и курсы валют'!$C$39),IF(H2861&lt;'Заказ, cкидки и курсы валют'!$B$40,H2861*0.54*100/(100-'Заказ, cкидки и курсы валют'!$C$40),IF(H2861&lt;'Заказ, cкидки и курсы валют'!$B$41,H2861*0.54*100/(100-'Заказ, cкидки и курсы валют'!$C$41),IF(H2861&lt;'Заказ, cкидки и курсы валют'!$B$42,H2861*0.54*100/(100-'Заказ, cкидки и курсы валют'!$C$42),IF(H2861&lt;'Заказ, cкидки и курсы валют'!$B$43,H2861*0.54*100/(100-'Заказ, cкидки и курсы валют'!$C$43),H2861))))),2)</f>
        <v>464.4</v>
      </c>
    </row>
    <row r="2862" spans="1:10" ht="14.15" customHeight="1" thickBot="1">
      <c r="A2862" s="493" t="s">
        <v>6929</v>
      </c>
      <c r="B2862" s="403" t="s">
        <v>150</v>
      </c>
      <c r="C2862" s="2250">
        <v>4.12</v>
      </c>
      <c r="D2862" s="19">
        <v>20</v>
      </c>
      <c r="E2862" s="1572">
        <f t="shared" si="341"/>
        <v>775.98</v>
      </c>
      <c r="F2862" s="471">
        <f t="shared" si="340"/>
        <v>775.98</v>
      </c>
      <c r="G2862" s="691">
        <f t="shared" si="342"/>
        <v>19350</v>
      </c>
      <c r="H2862" s="659">
        <f>ROUND(IF('Заказ, cкидки и курсы валют'!$J$23*E2862/1000*D2862&lt;387,387,'Заказ, cкидки и курсы валют'!$J$23*E2862/1000*D2862)*(1-'Заказ, cкидки и курсы валют'!$I$12),2)</f>
        <v>387</v>
      </c>
      <c r="I2862" s="253"/>
      <c r="J2862" s="1338">
        <f>ROUND(IF(H2862&lt;'Заказ, cкидки и курсы валют'!$B$39,H2862*0.54*100/(100-'Заказ, cкидки и курсы валют'!$C$39),IF(H2862&lt;'Заказ, cкидки и курсы валют'!$B$40,H2862*0.54*100/(100-'Заказ, cкидки и курсы валют'!$C$40),IF(H2862&lt;'Заказ, cкидки и курсы валют'!$B$41,H2862*0.54*100/(100-'Заказ, cкидки и курсы валют'!$C$41),IF(H2862&lt;'Заказ, cкидки и курсы валют'!$B$42,H2862*0.54*100/(100-'Заказ, cкидки и курсы валют'!$C$42),IF(H2862&lt;'Заказ, cкидки и курсы валют'!$B$43,H2862*0.54*100/(100-'Заказ, cкидки и курсы валют'!$C$43),H2862))))),2)</f>
        <v>464.4</v>
      </c>
    </row>
    <row r="2863" spans="1:10" ht="14.15" customHeight="1" thickBot="1">
      <c r="A2863" s="493" t="s">
        <v>6930</v>
      </c>
      <c r="B2863" s="403" t="s">
        <v>151</v>
      </c>
      <c r="C2863" s="2250">
        <v>4.71</v>
      </c>
      <c r="D2863" s="19">
        <v>20</v>
      </c>
      <c r="E2863" s="1572">
        <f t="shared" si="341"/>
        <v>841.33999999999992</v>
      </c>
      <c r="F2863" s="471">
        <f t="shared" si="340"/>
        <v>841.34</v>
      </c>
      <c r="G2863" s="691">
        <f t="shared" si="342"/>
        <v>19350</v>
      </c>
      <c r="H2863" s="659">
        <f>ROUND(IF('Заказ, cкидки и курсы валют'!$J$23*E2863/1000*D2863&lt;387,387,'Заказ, cкидки и курсы валют'!$J$23*E2863/1000*D2863)*(1-'Заказ, cкидки и курсы валют'!$I$12),2)</f>
        <v>387</v>
      </c>
      <c r="I2863" s="253"/>
      <c r="J2863" s="1338">
        <f>ROUND(IF(H2863&lt;'Заказ, cкидки и курсы валют'!$B$39,H2863*0.54*100/(100-'Заказ, cкидки и курсы валют'!$C$39),IF(H2863&lt;'Заказ, cкидки и курсы валют'!$B$40,H2863*0.54*100/(100-'Заказ, cкидки и курсы валют'!$C$40),IF(H2863&lt;'Заказ, cкидки и курсы валют'!$B$41,H2863*0.54*100/(100-'Заказ, cкидки и курсы валют'!$C$41),IF(H2863&lt;'Заказ, cкидки и курсы валют'!$B$42,H2863*0.54*100/(100-'Заказ, cкидки и курсы валют'!$C$42),IF(H2863&lt;'Заказ, cкидки и курсы валют'!$B$43,H2863*0.54*100/(100-'Заказ, cкидки и курсы валют'!$C$43),H2863))))),2)</f>
        <v>464.4</v>
      </c>
    </row>
    <row r="2864" spans="1:10" ht="14.15" customHeight="1" thickBot="1">
      <c r="A2864" s="493" t="s">
        <v>6931</v>
      </c>
      <c r="B2864" s="403" t="s">
        <v>157</v>
      </c>
      <c r="C2864" s="2250">
        <v>6.75</v>
      </c>
      <c r="D2864" s="19">
        <v>20</v>
      </c>
      <c r="E2864" s="1572">
        <f t="shared" si="341"/>
        <v>917.98</v>
      </c>
      <c r="F2864" s="471">
        <f t="shared" si="340"/>
        <v>917.98</v>
      </c>
      <c r="G2864" s="691">
        <f t="shared" si="342"/>
        <v>19350</v>
      </c>
      <c r="H2864" s="659">
        <f>ROUND(IF('Заказ, cкидки и курсы валют'!$J$23*E2864/1000*D2864&lt;387,387,'Заказ, cкидки и курсы валют'!$J$23*E2864/1000*D2864)*(1-'Заказ, cкидки и курсы валют'!$I$12),2)</f>
        <v>387</v>
      </c>
      <c r="I2864" s="253"/>
      <c r="J2864" s="1338">
        <f>ROUND(IF(H2864&lt;'Заказ, cкидки и курсы валют'!$B$39,H2864*0.54*100/(100-'Заказ, cкидки и курсы валют'!$C$39),IF(H2864&lt;'Заказ, cкидки и курсы валют'!$B$40,H2864*0.54*100/(100-'Заказ, cкидки и курсы валют'!$C$40),IF(H2864&lt;'Заказ, cкидки и курсы валют'!$B$41,H2864*0.54*100/(100-'Заказ, cкидки и курсы валют'!$C$41),IF(H2864&lt;'Заказ, cкидки и курсы валют'!$B$42,H2864*0.54*100/(100-'Заказ, cкидки и курсы валют'!$C$42),IF(H2864&lt;'Заказ, cкидки и курсы валют'!$B$43,H2864*0.54*100/(100-'Заказ, cкидки и курсы валют'!$C$43),H2864))))),2)</f>
        <v>464.4</v>
      </c>
    </row>
    <row r="2865" spans="1:10" ht="14.15" customHeight="1" thickBot="1">
      <c r="A2865" s="493" t="s">
        <v>6932</v>
      </c>
      <c r="B2865" s="403" t="s">
        <v>158</v>
      </c>
      <c r="C2865" s="2250">
        <v>7</v>
      </c>
      <c r="D2865" s="19">
        <v>20</v>
      </c>
      <c r="E2865" s="1572">
        <f t="shared" si="341"/>
        <v>951.98</v>
      </c>
      <c r="F2865" s="471">
        <f t="shared" si="340"/>
        <v>951.98</v>
      </c>
      <c r="G2865" s="691">
        <f t="shared" si="342"/>
        <v>19350</v>
      </c>
      <c r="H2865" s="659">
        <f>ROUND(IF('Заказ, cкидки и курсы валют'!$J$23*E2865/1000*D2865&lt;387,387,'Заказ, cкидки и курсы валют'!$J$23*E2865/1000*D2865)*(1-'Заказ, cкидки и курсы валют'!$I$12),2)</f>
        <v>387</v>
      </c>
      <c r="I2865" s="253"/>
      <c r="J2865" s="1338">
        <f>ROUND(IF(H2865&lt;'Заказ, cкидки и курсы валют'!$B$39,H2865*0.54*100/(100-'Заказ, cкидки и курсы валют'!$C$39),IF(H2865&lt;'Заказ, cкидки и курсы валют'!$B$40,H2865*0.54*100/(100-'Заказ, cкидки и курсы валют'!$C$40),IF(H2865&lt;'Заказ, cкидки и курсы валют'!$B$41,H2865*0.54*100/(100-'Заказ, cкидки и курсы валют'!$C$41),IF(H2865&lt;'Заказ, cкидки и курсы валют'!$B$42,H2865*0.54*100/(100-'Заказ, cкидки и курсы валют'!$C$42),IF(H2865&lt;'Заказ, cкидки и курсы валют'!$B$43,H2865*0.54*100/(100-'Заказ, cкидки и курсы валют'!$C$43),H2865))))),2)</f>
        <v>464.4</v>
      </c>
    </row>
    <row r="2866" spans="1:10" ht="14.15" customHeight="1" thickBot="1">
      <c r="A2866" s="493" t="s">
        <v>11528</v>
      </c>
      <c r="B2866" s="403" t="s">
        <v>169</v>
      </c>
      <c r="C2866" s="2250">
        <v>7.47</v>
      </c>
      <c r="D2866" s="19">
        <v>10</v>
      </c>
      <c r="E2866" s="1572">
        <f t="shared" si="341"/>
        <v>1443.76</v>
      </c>
      <c r="F2866" s="471">
        <f t="shared" ref="F2866" si="343">ROUND(E2866*(1-$F$11),2)</f>
        <v>1443.76</v>
      </c>
      <c r="G2866" s="691">
        <f t="shared" si="342"/>
        <v>38700</v>
      </c>
      <c r="H2866" s="659">
        <f>ROUND(IF('Заказ, cкидки и курсы валют'!$J$23*E2866/1000*D2866&lt;387,387,'Заказ, cкидки и курсы валют'!$J$23*E2866/1000*D2866)*(1-'Заказ, cкидки и курсы валют'!$I$12),2)</f>
        <v>387</v>
      </c>
      <c r="I2866" s="253"/>
      <c r="J2866" s="1338">
        <f>ROUND(IF(H2866&lt;'Заказ, cкидки и курсы валют'!$B$39,H2866*0.54*100/(100-'Заказ, cкидки и курсы валют'!$C$39),IF(H2866&lt;'Заказ, cкидки и курсы валют'!$B$40,H2866*0.54*100/(100-'Заказ, cкидки и курсы валют'!$C$40),IF(H2866&lt;'Заказ, cкидки и курсы валют'!$B$41,H2866*0.54*100/(100-'Заказ, cкидки и курсы валют'!$C$41),IF(H2866&lt;'Заказ, cкидки и курсы валют'!$B$42,H2866*0.54*100/(100-'Заказ, cкидки и курсы валют'!$C$42),IF(H2866&lt;'Заказ, cкидки и курсы валют'!$B$43,H2866*0.54*100/(100-'Заказ, cкидки и курсы валют'!$C$43),H2866))))),2)</f>
        <v>464.4</v>
      </c>
    </row>
    <row r="2867" spans="1:10" ht="14.15" customHeight="1" thickBot="1">
      <c r="A2867" s="493" t="s">
        <v>6933</v>
      </c>
      <c r="B2867" s="403" t="s">
        <v>170</v>
      </c>
      <c r="C2867" s="2250">
        <v>11.13</v>
      </c>
      <c r="D2867" s="19">
        <v>10</v>
      </c>
      <c r="E2867" s="1572">
        <f t="shared" si="341"/>
        <v>1568.8600000000001</v>
      </c>
      <c r="F2867" s="471">
        <f>ROUND(E2867*(1-$F$11),2)</f>
        <v>1568.86</v>
      </c>
      <c r="G2867" s="691">
        <f t="shared" si="342"/>
        <v>38700</v>
      </c>
      <c r="H2867" s="659">
        <f>ROUND(IF('Заказ, cкидки и курсы валют'!$J$23*E2867/1000*D2867&lt;387,387,'Заказ, cкидки и курсы валют'!$J$23*E2867/1000*D2867)*(1-'Заказ, cкидки и курсы валют'!$I$12),2)</f>
        <v>387</v>
      </c>
      <c r="I2867" s="253"/>
      <c r="J2867" s="1338">
        <f>ROUND(IF(H2867&lt;'Заказ, cкидки и курсы валют'!$B$39,H2867*0.54*100/(100-'Заказ, cкидки и курсы валют'!$C$39),IF(H2867&lt;'Заказ, cкидки и курсы валют'!$B$40,H2867*0.54*100/(100-'Заказ, cкидки и курсы валют'!$C$40),IF(H2867&lt;'Заказ, cкидки и курсы валют'!$B$41,H2867*0.54*100/(100-'Заказ, cкидки и курсы валют'!$C$41),IF(H2867&lt;'Заказ, cкидки и курсы валют'!$B$42,H2867*0.54*100/(100-'Заказ, cкидки и курсы валют'!$C$42),IF(H2867&lt;'Заказ, cкидки и курсы валют'!$B$43,H2867*0.54*100/(100-'Заказ, cкидки и курсы валют'!$C$43),H2867))))),2)</f>
        <v>464.4</v>
      </c>
    </row>
    <row r="2868" spans="1:10" ht="14.15" customHeight="1" thickBot="1">
      <c r="A2868" s="493" t="s">
        <v>6934</v>
      </c>
      <c r="B2868" s="403" t="s">
        <v>171</v>
      </c>
      <c r="C2868" s="2250">
        <v>10.92</v>
      </c>
      <c r="D2868" s="19">
        <v>10</v>
      </c>
      <c r="E2868" s="1572">
        <f t="shared" si="341"/>
        <v>1760.02</v>
      </c>
      <c r="F2868" s="471">
        <f>ROUND(E2868*(1-$F$11),2)</f>
        <v>1760.02</v>
      </c>
      <c r="G2868" s="691">
        <f t="shared" si="342"/>
        <v>38700</v>
      </c>
      <c r="H2868" s="659">
        <f>ROUND(IF('Заказ, cкидки и курсы валют'!$J$23*E2868/1000*D2868&lt;387,387,'Заказ, cкидки и курсы валют'!$J$23*E2868/1000*D2868)*(1-'Заказ, cкидки и курсы валют'!$I$12),2)</f>
        <v>387</v>
      </c>
      <c r="I2868" s="253"/>
      <c r="J2868" s="1338">
        <f>ROUND(IF(H2868&lt;'Заказ, cкидки и курсы валют'!$B$39,H2868*0.54*100/(100-'Заказ, cкидки и курсы валют'!$C$39),IF(H2868&lt;'Заказ, cкидки и курсы валют'!$B$40,H2868*0.54*100/(100-'Заказ, cкидки и курсы валют'!$C$40),IF(H2868&lt;'Заказ, cкидки и курсы валют'!$B$41,H2868*0.54*100/(100-'Заказ, cкидки и курсы валют'!$C$41),IF(H2868&lt;'Заказ, cкидки и курсы валют'!$B$42,H2868*0.54*100/(100-'Заказ, cкидки и курсы валют'!$C$42),IF(H2868&lt;'Заказ, cкидки и курсы валют'!$B$43,H2868*0.54*100/(100-'Заказ, cкидки и курсы валют'!$C$43),H2868))))),2)</f>
        <v>464.4</v>
      </c>
    </row>
    <row r="2869" spans="1:10" ht="14.15" customHeight="1" thickBot="1">
      <c r="A2869" s="493" t="s">
        <v>6935</v>
      </c>
      <c r="B2869" s="403" t="s">
        <v>172</v>
      </c>
      <c r="C2869" s="2250">
        <v>9.51</v>
      </c>
      <c r="D2869" s="19">
        <v>10</v>
      </c>
      <c r="E2869" s="1572">
        <f t="shared" si="341"/>
        <v>1727.48</v>
      </c>
      <c r="F2869" s="471">
        <f>ROUND(E2869*(1-$F$11),2)</f>
        <v>1727.48</v>
      </c>
      <c r="G2869" s="691">
        <f t="shared" si="342"/>
        <v>38700</v>
      </c>
      <c r="H2869" s="659">
        <f>ROUND(IF('Заказ, cкидки и курсы валют'!$J$23*E2869/1000*D2869&lt;387,387,'Заказ, cкидки и курсы валют'!$J$23*E2869/1000*D2869)*(1-'Заказ, cкидки и курсы валют'!$I$12),2)</f>
        <v>387</v>
      </c>
      <c r="I2869" s="253"/>
      <c r="J2869" s="1338">
        <f>ROUND(IF(H2869&lt;'Заказ, cкидки и курсы валют'!$B$39,H2869*0.54*100/(100-'Заказ, cкидки и курсы валют'!$C$39),IF(H2869&lt;'Заказ, cкидки и курсы валют'!$B$40,H2869*0.54*100/(100-'Заказ, cкидки и курсы валют'!$C$40),IF(H2869&lt;'Заказ, cкидки и курсы валют'!$B$41,H2869*0.54*100/(100-'Заказ, cкидки и курсы валют'!$C$41),IF(H2869&lt;'Заказ, cкидки и курсы валют'!$B$42,H2869*0.54*100/(100-'Заказ, cкидки и курсы валют'!$C$42),IF(H2869&lt;'Заказ, cкидки и курсы валют'!$B$43,H2869*0.54*100/(100-'Заказ, cкидки и курсы валют'!$C$43),H2869))))),2)</f>
        <v>464.4</v>
      </c>
    </row>
    <row r="2870" spans="1:10" ht="14.15" customHeight="1" thickBot="1">
      <c r="A2870" s="493" t="s">
        <v>6936</v>
      </c>
      <c r="B2870" s="403" t="s">
        <v>173</v>
      </c>
      <c r="C2870" s="2250">
        <v>11.67</v>
      </c>
      <c r="D2870" s="19">
        <v>10</v>
      </c>
      <c r="E2870" s="1572">
        <f t="shared" si="341"/>
        <v>1849.5</v>
      </c>
      <c r="F2870" s="471">
        <f>ROUND(E2870*(1-$F$11),2)</f>
        <v>1849.5</v>
      </c>
      <c r="G2870" s="691">
        <f t="shared" si="342"/>
        <v>38700</v>
      </c>
      <c r="H2870" s="659">
        <f>ROUND(IF('Заказ, cкидки и курсы валют'!$J$23*E2870/1000*D2870&lt;387,387,'Заказ, cкидки и курсы валют'!$J$23*E2870/1000*D2870)*(1-'Заказ, cкидки и курсы валют'!$I$12),2)</f>
        <v>387</v>
      </c>
      <c r="I2870" s="253"/>
      <c r="J2870" s="1338">
        <f>ROUND(IF(H2870&lt;'Заказ, cкидки и курсы валют'!$B$39,H2870*0.54*100/(100-'Заказ, cкидки и курсы валют'!$C$39),IF(H2870&lt;'Заказ, cкидки и курсы валют'!$B$40,H2870*0.54*100/(100-'Заказ, cкидки и курсы валют'!$C$40),IF(H2870&lt;'Заказ, cкидки и курсы валют'!$B$41,H2870*0.54*100/(100-'Заказ, cкидки и курсы валют'!$C$41),IF(H2870&lt;'Заказ, cкидки и курсы валют'!$B$42,H2870*0.54*100/(100-'Заказ, cкидки и курсы валют'!$C$42),IF(H2870&lt;'Заказ, cкидки и курсы валют'!$B$43,H2870*0.54*100/(100-'Заказ, cкидки и курсы валют'!$C$43),H2870))))),2)</f>
        <v>464.4</v>
      </c>
    </row>
    <row r="2871" spans="1:10" ht="14.15" customHeight="1" thickBot="1">
      <c r="A2871" s="493" t="s">
        <v>11529</v>
      </c>
      <c r="B2871" s="403" t="s">
        <v>175</v>
      </c>
      <c r="C2871" s="2250">
        <v>16.05</v>
      </c>
      <c r="D2871" s="19">
        <v>10</v>
      </c>
      <c r="E2871" s="1572">
        <f t="shared" si="341"/>
        <v>2107.7200000000003</v>
      </c>
      <c r="F2871" s="471">
        <f>ROUND(E2871*(1-$F$11),2)</f>
        <v>2107.7199999999998</v>
      </c>
      <c r="G2871" s="691">
        <f t="shared" si="342"/>
        <v>38700</v>
      </c>
      <c r="H2871" s="659">
        <f>ROUND(IF('Заказ, cкидки и курсы валют'!$J$23*E2871/1000*D2871&lt;387,387,'Заказ, cкидки и курсы валют'!$J$23*E2871/1000*D2871)*(1-'Заказ, cкидки и курсы валют'!$I$12),2)</f>
        <v>387</v>
      </c>
      <c r="I2871" s="253"/>
      <c r="J2871" s="1338">
        <f>ROUND(IF(H2871&lt;'Заказ, cкидки и курсы валют'!$B$39,H2871*0.54*100/(100-'Заказ, cкидки и курсы валют'!$C$39),IF(H2871&lt;'Заказ, cкидки и курсы валют'!$B$40,H2871*0.54*100/(100-'Заказ, cкидки и курсы валют'!$C$40),IF(H2871&lt;'Заказ, cкидки и курсы валют'!$B$41,H2871*0.54*100/(100-'Заказ, cкидки и курсы валют'!$C$41),IF(H2871&lt;'Заказ, cкидки и курсы валют'!$B$42,H2871*0.54*100/(100-'Заказ, cкидки и курсы валют'!$C$42),IF(H2871&lt;'Заказ, cкидки и курсы валют'!$B$43,H2871*0.54*100/(100-'Заказ, cкидки и курсы валют'!$C$43),H2871))))),2)</f>
        <v>464.4</v>
      </c>
    </row>
    <row r="2872" spans="1:10" ht="14.15" customHeight="1" thickBot="1">
      <c r="A2872" s="493" t="s">
        <v>11530</v>
      </c>
      <c r="B2872" s="403" t="s">
        <v>177</v>
      </c>
      <c r="C2872" s="2250">
        <v>13.2</v>
      </c>
      <c r="D2872" s="19">
        <v>10</v>
      </c>
      <c r="E2872" s="1572">
        <f t="shared" si="341"/>
        <v>1921.62</v>
      </c>
      <c r="F2872" s="471">
        <f t="shared" ref="F2872" si="344">ROUND(E2872*(1-$F$11),2)</f>
        <v>1921.62</v>
      </c>
      <c r="G2872" s="691">
        <f t="shared" si="342"/>
        <v>38700</v>
      </c>
      <c r="H2872" s="659">
        <f>ROUND(IF('Заказ, cкидки и курсы валют'!$J$23*E2872/1000*D2872&lt;387,387,'Заказ, cкидки и курсы валют'!$J$23*E2872/1000*D2872)*(1-'Заказ, cкидки и курсы валют'!$I$12),2)</f>
        <v>387</v>
      </c>
      <c r="I2872" s="253"/>
      <c r="J2872" s="1338">
        <f>ROUND(IF(H2872&lt;'Заказ, cкидки и курсы валют'!$B$39,H2872*0.54*100/(100-'Заказ, cкидки и курсы валют'!$C$39),IF(H2872&lt;'Заказ, cкидки и курсы валют'!$B$40,H2872*0.54*100/(100-'Заказ, cкидки и курсы валют'!$C$40),IF(H2872&lt;'Заказ, cкидки и курсы валют'!$B$41,H2872*0.54*100/(100-'Заказ, cкидки и курсы валют'!$C$41),IF(H2872&lt;'Заказ, cкидки и курсы валют'!$B$42,H2872*0.54*100/(100-'Заказ, cкидки и курсы валют'!$C$42),IF(H2872&lt;'Заказ, cкидки и курсы валют'!$B$43,H2872*0.54*100/(100-'Заказ, cкидки и курсы валют'!$C$43),H2872))))),2)</f>
        <v>464.4</v>
      </c>
    </row>
    <row r="2873" spans="1:10" ht="14.15" customHeight="1" thickBot="1">
      <c r="A2873" s="493" t="s">
        <v>11531</v>
      </c>
      <c r="B2873" s="403" t="s">
        <v>178</v>
      </c>
      <c r="C2873" s="2250">
        <v>14.83</v>
      </c>
      <c r="D2873" s="19">
        <v>10</v>
      </c>
      <c r="E2873" s="1572">
        <f t="shared" si="341"/>
        <v>2006.08</v>
      </c>
      <c r="F2873" s="471">
        <f t="shared" ref="F2873" si="345">ROUND(E2873*(1-$F$11),2)</f>
        <v>2006.08</v>
      </c>
      <c r="G2873" s="691">
        <f t="shared" si="342"/>
        <v>38700</v>
      </c>
      <c r="H2873" s="659">
        <f>ROUND(IF('Заказ, cкидки и курсы валют'!$J$23*E2873/1000*D2873&lt;387,387,'Заказ, cкидки и курсы валют'!$J$23*E2873/1000*D2873)*(1-'Заказ, cкидки и курсы валют'!$I$12),2)</f>
        <v>387</v>
      </c>
      <c r="I2873" s="253"/>
      <c r="J2873" s="1338">
        <f>ROUND(IF(H2873&lt;'Заказ, cкидки и курсы валют'!$B$39,H2873*0.54*100/(100-'Заказ, cкидки и курсы валют'!$C$39),IF(H2873&lt;'Заказ, cкидки и курсы валют'!$B$40,H2873*0.54*100/(100-'Заказ, cкидки и курсы валют'!$C$40),IF(H2873&lt;'Заказ, cкидки и курсы валют'!$B$41,H2873*0.54*100/(100-'Заказ, cкидки и курсы валют'!$C$41),IF(H2873&lt;'Заказ, cкидки и курсы валют'!$B$42,H2873*0.54*100/(100-'Заказ, cкидки и курсы валют'!$C$42),IF(H2873&lt;'Заказ, cкидки и курсы валют'!$B$43,H2873*0.54*100/(100-'Заказ, cкидки и курсы валют'!$C$43),H2873))))),2)</f>
        <v>464.4</v>
      </c>
    </row>
    <row r="2874" spans="1:10" ht="14.15" customHeight="1" thickBot="1">
      <c r="A2874" s="493" t="s">
        <v>6937</v>
      </c>
      <c r="B2874" s="403" t="s">
        <v>179</v>
      </c>
      <c r="C2874" s="2250">
        <v>17.420000000000002</v>
      </c>
      <c r="D2874" s="19">
        <v>10</v>
      </c>
      <c r="E2874" s="1572">
        <f t="shared" si="341"/>
        <v>2133.3000000000002</v>
      </c>
      <c r="F2874" s="471">
        <f t="shared" ref="F2874:F2889" si="346">ROUND(E2874*(1-$F$11),2)</f>
        <v>2133.3000000000002</v>
      </c>
      <c r="G2874" s="691">
        <f t="shared" si="342"/>
        <v>38700</v>
      </c>
      <c r="H2874" s="659">
        <f>ROUND(IF('Заказ, cкидки и курсы валют'!$J$23*E2874/1000*D2874&lt;387,387,'Заказ, cкидки и курсы валют'!$J$23*E2874/1000*D2874)*(1-'Заказ, cкидки и курсы валют'!$I$12),2)</f>
        <v>387</v>
      </c>
      <c r="I2874" s="253"/>
      <c r="J2874" s="1338">
        <f>ROUND(IF(H2874&lt;'Заказ, cкидки и курсы валют'!$B$39,H2874*0.54*100/(100-'Заказ, cкидки и курсы валют'!$C$39),IF(H2874&lt;'Заказ, cкидки и курсы валют'!$B$40,H2874*0.54*100/(100-'Заказ, cкидки и курсы валют'!$C$40),IF(H2874&lt;'Заказ, cкидки и курсы валют'!$B$41,H2874*0.54*100/(100-'Заказ, cкидки и курсы валют'!$C$41),IF(H2874&lt;'Заказ, cкидки и курсы валют'!$B$42,H2874*0.54*100/(100-'Заказ, cкидки и курсы валют'!$C$42),IF(H2874&lt;'Заказ, cкидки и курсы валют'!$B$43,H2874*0.54*100/(100-'Заказ, cкидки и курсы валют'!$C$43),H2874))))),2)</f>
        <v>464.4</v>
      </c>
    </row>
    <row r="2875" spans="1:10" ht="14.15" customHeight="1" thickBot="1">
      <c r="A2875" s="493" t="s">
        <v>11532</v>
      </c>
      <c r="B2875" s="403" t="s">
        <v>180</v>
      </c>
      <c r="C2875" s="2250">
        <v>17</v>
      </c>
      <c r="D2875" s="19">
        <v>10</v>
      </c>
      <c r="E2875" s="1572">
        <f t="shared" si="341"/>
        <v>2265.34</v>
      </c>
      <c r="F2875" s="471">
        <f t="shared" si="346"/>
        <v>2265.34</v>
      </c>
      <c r="G2875" s="691">
        <f t="shared" si="342"/>
        <v>38700</v>
      </c>
      <c r="H2875" s="659">
        <f>ROUND(IF('Заказ, cкидки и курсы валют'!$J$23*E2875/1000*D2875&lt;387,387,'Заказ, cкидки и курсы валют'!$J$23*E2875/1000*D2875)*(1-'Заказ, cкидки и курсы валют'!$I$12),2)</f>
        <v>387</v>
      </c>
      <c r="I2875" s="253"/>
      <c r="J2875" s="1338">
        <f>ROUND(IF(H2875&lt;'Заказ, cкидки и курсы валют'!$B$39,H2875*0.54*100/(100-'Заказ, cкидки и курсы валют'!$C$39),IF(H2875&lt;'Заказ, cкидки и курсы валют'!$B$40,H2875*0.54*100/(100-'Заказ, cкидки и курсы валют'!$C$40),IF(H2875&lt;'Заказ, cкидки и курсы валют'!$B$41,H2875*0.54*100/(100-'Заказ, cкидки и курсы валют'!$C$41),IF(H2875&lt;'Заказ, cкидки и курсы валют'!$B$42,H2875*0.54*100/(100-'Заказ, cкидки и курсы валют'!$C$42),IF(H2875&lt;'Заказ, cкидки и курсы валют'!$B$43,H2875*0.54*100/(100-'Заказ, cкидки и курсы валют'!$C$43),H2875))))),2)</f>
        <v>464.4</v>
      </c>
    </row>
    <row r="2876" spans="1:10" ht="14.15" customHeight="1" thickBot="1">
      <c r="A2876" s="493" t="s">
        <v>6938</v>
      </c>
      <c r="B2876" s="403" t="s">
        <v>3637</v>
      </c>
      <c r="C2876" s="2250">
        <v>18.75</v>
      </c>
      <c r="D2876" s="19">
        <v>10</v>
      </c>
      <c r="E2876" s="1572">
        <f t="shared" si="341"/>
        <v>2355.8199999999997</v>
      </c>
      <c r="F2876" s="471">
        <f t="shared" si="346"/>
        <v>2355.8200000000002</v>
      </c>
      <c r="G2876" s="691">
        <f t="shared" si="342"/>
        <v>38700</v>
      </c>
      <c r="H2876" s="659">
        <f>ROUND(IF('Заказ, cкидки и курсы валют'!$J$23*E2876/1000*D2876&lt;387,387,'Заказ, cкидки и курсы валют'!$J$23*E2876/1000*D2876)*(1-'Заказ, cкидки и курсы валют'!$I$12),2)</f>
        <v>387</v>
      </c>
      <c r="I2876" s="253"/>
      <c r="J2876" s="1338">
        <f>ROUND(IF(H2876&lt;'Заказ, cкидки и курсы валют'!$B$39,H2876*0.54*100/(100-'Заказ, cкидки и курсы валют'!$C$39),IF(H2876&lt;'Заказ, cкидки и курсы валют'!$B$40,H2876*0.54*100/(100-'Заказ, cкидки и курсы валют'!$C$40),IF(H2876&lt;'Заказ, cкидки и курсы валют'!$B$41,H2876*0.54*100/(100-'Заказ, cкидки и курсы валют'!$C$41),IF(H2876&lt;'Заказ, cкидки и курсы валют'!$B$42,H2876*0.54*100/(100-'Заказ, cкидки и курсы валют'!$C$42),IF(H2876&lt;'Заказ, cкидки и курсы валют'!$B$43,H2876*0.54*100/(100-'Заказ, cкидки и курсы валют'!$C$43),H2876))))),2)</f>
        <v>464.4</v>
      </c>
    </row>
    <row r="2877" spans="1:10" ht="14.15" customHeight="1" thickBot="1">
      <c r="A2877" s="804" t="s">
        <v>6939</v>
      </c>
      <c r="B2877" s="742" t="s">
        <v>182</v>
      </c>
      <c r="C2877" s="2250">
        <v>19.829999999999998</v>
      </c>
      <c r="D2877" s="46">
        <v>10</v>
      </c>
      <c r="E2877" s="1572">
        <f t="shared" si="341"/>
        <v>2505.94</v>
      </c>
      <c r="F2877" s="471">
        <f t="shared" si="346"/>
        <v>2505.94</v>
      </c>
      <c r="G2877" s="691">
        <f t="shared" si="342"/>
        <v>38700</v>
      </c>
      <c r="H2877" s="659">
        <f>ROUND(IF('Заказ, cкидки и курсы валют'!$J$23*E2877/1000*D2877&lt;387,387,'Заказ, cкидки и курсы валют'!$J$23*E2877/1000*D2877)*(1-'Заказ, cкидки и курсы валют'!$I$12),2)</f>
        <v>387</v>
      </c>
      <c r="I2877" s="168"/>
      <c r="J2877" s="1338">
        <f>ROUND(IF(H2877&lt;'Заказ, cкидки и курсы валют'!$B$39,H2877*0.54*100/(100-'Заказ, cкидки и курсы валют'!$C$39),IF(H2877&lt;'Заказ, cкидки и курсы валют'!$B$40,H2877*0.54*100/(100-'Заказ, cкидки и курсы валют'!$C$40),IF(H2877&lt;'Заказ, cкидки и курсы валют'!$B$41,H2877*0.54*100/(100-'Заказ, cкидки и курсы валют'!$C$41),IF(H2877&lt;'Заказ, cкидки и курсы валют'!$B$42,H2877*0.54*100/(100-'Заказ, cкидки и курсы валют'!$C$42),IF(H2877&lt;'Заказ, cкидки и курсы валют'!$B$43,H2877*0.54*100/(100-'Заказ, cкидки и курсы валют'!$C$43),H2877))))),2)</f>
        <v>464.4</v>
      </c>
    </row>
    <row r="2878" spans="1:10" ht="14.15" customHeight="1" thickBot="1">
      <c r="A2878" s="804" t="s">
        <v>6940</v>
      </c>
      <c r="B2878" s="742" t="s">
        <v>183</v>
      </c>
      <c r="C2878" s="2250">
        <v>21.17</v>
      </c>
      <c r="D2878" s="46">
        <v>10</v>
      </c>
      <c r="E2878" s="1572">
        <f t="shared" si="341"/>
        <v>2581.3199999999997</v>
      </c>
      <c r="F2878" s="471">
        <f t="shared" si="346"/>
        <v>2581.3200000000002</v>
      </c>
      <c r="G2878" s="691">
        <f t="shared" si="342"/>
        <v>38700</v>
      </c>
      <c r="H2878" s="659">
        <f>ROUND(IF('Заказ, cкидки и курсы валют'!$J$23*E2878/1000*D2878&lt;387,387,'Заказ, cкидки и курсы валют'!$J$23*E2878/1000*D2878)*(1-'Заказ, cкидки и курсы валют'!$I$12),2)</f>
        <v>387</v>
      </c>
      <c r="I2878" s="168"/>
      <c r="J2878" s="1338">
        <f>ROUND(IF(H2878&lt;'Заказ, cкидки и курсы валют'!$B$39,H2878*0.54*100/(100-'Заказ, cкидки и курсы валют'!$C$39),IF(H2878&lt;'Заказ, cкидки и курсы валют'!$B$40,H2878*0.54*100/(100-'Заказ, cкидки и курсы валют'!$C$40),IF(H2878&lt;'Заказ, cкидки и курсы валют'!$B$41,H2878*0.54*100/(100-'Заказ, cкидки и курсы валют'!$C$41),IF(H2878&lt;'Заказ, cкидки и курсы валют'!$B$42,H2878*0.54*100/(100-'Заказ, cкидки и курсы валют'!$C$42),IF(H2878&lt;'Заказ, cкидки и курсы валют'!$B$43,H2878*0.54*100/(100-'Заказ, cкидки и курсы валют'!$C$43),H2878))))),2)</f>
        <v>464.4</v>
      </c>
    </row>
    <row r="2879" spans="1:10" ht="14.15" customHeight="1" thickBot="1">
      <c r="A2879" s="804" t="s">
        <v>6941</v>
      </c>
      <c r="B2879" s="742" t="s">
        <v>184</v>
      </c>
      <c r="C2879" s="2250">
        <v>25.59</v>
      </c>
      <c r="D2879" s="46">
        <v>10</v>
      </c>
      <c r="E2879" s="1572">
        <f t="shared" si="341"/>
        <v>2954.92</v>
      </c>
      <c r="F2879" s="471">
        <f t="shared" si="346"/>
        <v>2954.92</v>
      </c>
      <c r="G2879" s="691">
        <f t="shared" si="342"/>
        <v>38700</v>
      </c>
      <c r="H2879" s="659">
        <f>ROUND(IF('Заказ, cкидки и курсы валют'!$J$23*E2879/1000*D2879&lt;387,387,'Заказ, cкидки и курсы валют'!$J$23*E2879/1000*D2879)*(1-'Заказ, cкидки и курсы валют'!$I$12),2)</f>
        <v>387</v>
      </c>
      <c r="I2879" s="168"/>
      <c r="J2879" s="1338">
        <f>ROUND(IF(H2879&lt;'Заказ, cкидки и курсы валют'!$B$39,H2879*0.54*100/(100-'Заказ, cкидки и курсы валют'!$C$39),IF(H2879&lt;'Заказ, cкидки и курсы валют'!$B$40,H2879*0.54*100/(100-'Заказ, cкидки и курсы валют'!$C$40),IF(H2879&lt;'Заказ, cкидки и курсы валют'!$B$41,H2879*0.54*100/(100-'Заказ, cкидки и курсы валют'!$C$41),IF(H2879&lt;'Заказ, cкидки и курсы валют'!$B$42,H2879*0.54*100/(100-'Заказ, cкидки и курсы валют'!$C$42),IF(H2879&lt;'Заказ, cкидки и курсы валют'!$B$43,H2879*0.54*100/(100-'Заказ, cкидки и курсы валют'!$C$43),H2879))))),2)</f>
        <v>464.4</v>
      </c>
    </row>
    <row r="2880" spans="1:10" ht="14.15" customHeight="1" thickBot="1">
      <c r="A2880" s="804" t="s">
        <v>6942</v>
      </c>
      <c r="B2880" s="742" t="s">
        <v>190</v>
      </c>
      <c r="C2880" s="2250">
        <v>27.73</v>
      </c>
      <c r="D2880" s="46">
        <v>5</v>
      </c>
      <c r="E2880" s="1572">
        <f t="shared" si="341"/>
        <v>3889.7</v>
      </c>
      <c r="F2880" s="471">
        <f t="shared" si="346"/>
        <v>3889.7</v>
      </c>
      <c r="G2880" s="691">
        <f t="shared" si="342"/>
        <v>77400</v>
      </c>
      <c r="H2880" s="659">
        <f>ROUND(IF('Заказ, cкидки и курсы валют'!$J$23*E2880/1000*D2880&lt;387,387,'Заказ, cкидки и курсы валют'!$J$23*E2880/1000*D2880)*(1-'Заказ, cкидки и курсы валют'!$I$12),2)</f>
        <v>387</v>
      </c>
      <c r="I2880" s="168"/>
      <c r="J2880" s="1338">
        <f>ROUND(IF(H2880&lt;'Заказ, cкидки и курсы валют'!$B$39,H2880*0.54*100/(100-'Заказ, cкидки и курсы валют'!$C$39),IF(H2880&lt;'Заказ, cкидки и курсы валют'!$B$40,H2880*0.54*100/(100-'Заказ, cкидки и курсы валют'!$C$40),IF(H2880&lt;'Заказ, cкидки и курсы валют'!$B$41,H2880*0.54*100/(100-'Заказ, cкидки и курсы валют'!$C$41),IF(H2880&lt;'Заказ, cкидки и курсы валют'!$B$42,H2880*0.54*100/(100-'Заказ, cкидки и курсы валют'!$C$42),IF(H2880&lt;'Заказ, cкидки и курсы валют'!$B$43,H2880*0.54*100/(100-'Заказ, cкидки и курсы валют'!$C$43),H2880))))),2)</f>
        <v>464.4</v>
      </c>
    </row>
    <row r="2881" spans="1:10" ht="14.15" customHeight="1" thickBot="1">
      <c r="A2881" s="804" t="s">
        <v>11533</v>
      </c>
      <c r="B2881" s="742" t="s">
        <v>191</v>
      </c>
      <c r="C2881" s="2250">
        <v>30</v>
      </c>
      <c r="D2881" s="46">
        <v>5</v>
      </c>
      <c r="E2881" s="1572">
        <f t="shared" si="341"/>
        <v>4071.56</v>
      </c>
      <c r="F2881" s="471">
        <f t="shared" si="346"/>
        <v>4071.56</v>
      </c>
      <c r="G2881" s="691">
        <f t="shared" si="342"/>
        <v>77400</v>
      </c>
      <c r="H2881" s="659">
        <f>ROUND(IF('Заказ, cкидки и курсы валют'!$J$23*E2881/1000*D2881&lt;387,387,'Заказ, cкидки и курсы валют'!$J$23*E2881/1000*D2881)*(1-'Заказ, cкидки и курсы валют'!$I$12),2)</f>
        <v>387</v>
      </c>
      <c r="I2881" s="168"/>
      <c r="J2881" s="1338">
        <f>ROUND(IF(H2881&lt;'Заказ, cкидки и курсы валют'!$B$39,H2881*0.54*100/(100-'Заказ, cкидки и курсы валют'!$C$39),IF(H2881&lt;'Заказ, cкидки и курсы валют'!$B$40,H2881*0.54*100/(100-'Заказ, cкидки и курсы валют'!$C$40),IF(H2881&lt;'Заказ, cкидки и курсы валют'!$B$41,H2881*0.54*100/(100-'Заказ, cкидки и курсы валют'!$C$41),IF(H2881&lt;'Заказ, cкидки и курсы валют'!$B$42,H2881*0.54*100/(100-'Заказ, cкидки и курсы валют'!$C$42),IF(H2881&lt;'Заказ, cкидки и курсы валют'!$B$43,H2881*0.54*100/(100-'Заказ, cкидки и курсы валют'!$C$43),H2881))))),2)</f>
        <v>464.4</v>
      </c>
    </row>
    <row r="2882" spans="1:10" ht="14.15" customHeight="1" thickBot="1">
      <c r="A2882" s="804" t="s">
        <v>6943</v>
      </c>
      <c r="B2882" s="742" t="s">
        <v>193</v>
      </c>
      <c r="C2882" s="2250">
        <v>34</v>
      </c>
      <c r="D2882" s="46">
        <v>5</v>
      </c>
      <c r="E2882" s="1572">
        <f t="shared" si="341"/>
        <v>4102.9799999999996</v>
      </c>
      <c r="F2882" s="471">
        <f t="shared" si="346"/>
        <v>4102.9799999999996</v>
      </c>
      <c r="G2882" s="691">
        <f t="shared" si="342"/>
        <v>77400</v>
      </c>
      <c r="H2882" s="659">
        <f>ROUND(IF('Заказ, cкидки и курсы валют'!$J$23*E2882/1000*D2882&lt;387,387,'Заказ, cкидки и курсы валют'!$J$23*E2882/1000*D2882)*(1-'Заказ, cкидки и курсы валют'!$I$12),2)</f>
        <v>387</v>
      </c>
      <c r="I2882" s="168"/>
      <c r="J2882" s="1338">
        <f>ROUND(IF(H2882&lt;'Заказ, cкидки и курсы валют'!$B$39,H2882*0.54*100/(100-'Заказ, cкидки и курсы валют'!$C$39),IF(H2882&lt;'Заказ, cкидки и курсы валют'!$B$40,H2882*0.54*100/(100-'Заказ, cкидки и курсы валют'!$C$40),IF(H2882&lt;'Заказ, cкидки и курсы валют'!$B$41,H2882*0.54*100/(100-'Заказ, cкидки и курсы валют'!$C$41),IF(H2882&lt;'Заказ, cкидки и курсы валют'!$B$42,H2882*0.54*100/(100-'Заказ, cкидки и курсы валют'!$C$42),IF(H2882&lt;'Заказ, cкидки и курсы валют'!$B$43,H2882*0.54*100/(100-'Заказ, cкидки и курсы валют'!$C$43),H2882))))),2)</f>
        <v>464.4</v>
      </c>
    </row>
    <row r="2883" spans="1:10" ht="14.15" customHeight="1" thickBot="1">
      <c r="A2883" s="804" t="s">
        <v>6944</v>
      </c>
      <c r="B2883" s="742" t="s">
        <v>194</v>
      </c>
      <c r="C2883" s="2250">
        <v>38.9</v>
      </c>
      <c r="D2883" s="46">
        <v>5</v>
      </c>
      <c r="E2883" s="1572">
        <f t="shared" si="341"/>
        <v>4730.9799999999996</v>
      </c>
      <c r="F2883" s="471">
        <f t="shared" si="346"/>
        <v>4730.9799999999996</v>
      </c>
      <c r="G2883" s="691">
        <f t="shared" si="342"/>
        <v>77400</v>
      </c>
      <c r="H2883" s="659">
        <f>ROUND(IF('Заказ, cкидки и курсы валют'!$J$23*E2883/1000*D2883&lt;387,387,'Заказ, cкидки и курсы валют'!$J$23*E2883/1000*D2883)*(1-'Заказ, cкидки и курсы валют'!$I$12),2)</f>
        <v>387</v>
      </c>
      <c r="I2883" s="168"/>
      <c r="J2883" s="1338">
        <f>ROUND(IF(H2883&lt;'Заказ, cкидки и курсы валют'!$B$39,H2883*0.54*100/(100-'Заказ, cкидки и курсы валют'!$C$39),IF(H2883&lt;'Заказ, cкидки и курсы валют'!$B$40,H2883*0.54*100/(100-'Заказ, cкидки и курсы валют'!$C$40),IF(H2883&lt;'Заказ, cкидки и курсы валют'!$B$41,H2883*0.54*100/(100-'Заказ, cкидки и курсы валют'!$C$41),IF(H2883&lt;'Заказ, cкидки и курсы валют'!$B$42,H2883*0.54*100/(100-'Заказ, cкидки и курсы валют'!$C$42),IF(H2883&lt;'Заказ, cкидки и курсы валют'!$B$43,H2883*0.54*100/(100-'Заказ, cкидки и курсы валют'!$C$43),H2883))))),2)</f>
        <v>464.4</v>
      </c>
    </row>
    <row r="2884" spans="1:10" ht="15" thickBot="1">
      <c r="A2884" s="804" t="s">
        <v>6945</v>
      </c>
      <c r="B2884" s="742" t="s">
        <v>195</v>
      </c>
      <c r="C2884" s="2250">
        <v>43.34</v>
      </c>
      <c r="D2884" s="46">
        <v>5</v>
      </c>
      <c r="E2884" s="1572">
        <f t="shared" si="341"/>
        <v>4957.16</v>
      </c>
      <c r="F2884" s="471">
        <f t="shared" si="346"/>
        <v>4957.16</v>
      </c>
      <c r="G2884" s="691">
        <f t="shared" si="342"/>
        <v>77400</v>
      </c>
      <c r="H2884" s="659">
        <f>ROUND(IF('Заказ, cкидки и курсы валют'!$J$23*E2884/1000*D2884&lt;387,387,'Заказ, cкидки и курсы валют'!$J$23*E2884/1000*D2884)*(1-'Заказ, cкидки и курсы валют'!$I$12),2)</f>
        <v>387</v>
      </c>
      <c r="I2884" s="168"/>
      <c r="J2884" s="1338">
        <f>ROUND(IF(H2884&lt;'Заказ, cкидки и курсы валют'!$B$39,H2884*0.54*100/(100-'Заказ, cкидки и курсы валют'!$C$39),IF(H2884&lt;'Заказ, cкидки и курсы валют'!$B$40,H2884*0.54*100/(100-'Заказ, cкидки и курсы валют'!$C$40),IF(H2884&lt;'Заказ, cкидки и курсы валют'!$B$41,H2884*0.54*100/(100-'Заказ, cкидки и курсы валют'!$C$41),IF(H2884&lt;'Заказ, cкидки и курсы валют'!$B$42,H2884*0.54*100/(100-'Заказ, cкидки и курсы валют'!$C$42),IF(H2884&lt;'Заказ, cкидки и курсы валют'!$B$43,H2884*0.54*100/(100-'Заказ, cкидки и курсы валют'!$C$43),H2884))))),2)</f>
        <v>464.4</v>
      </c>
    </row>
    <row r="2885" spans="1:10" ht="15" thickBot="1">
      <c r="A2885" s="804" t="s">
        <v>6946</v>
      </c>
      <c r="B2885" s="742" t="s">
        <v>196</v>
      </c>
      <c r="C2885" s="2250">
        <v>47.78</v>
      </c>
      <c r="D2885" s="46">
        <v>5</v>
      </c>
      <c r="E2885" s="1572">
        <f t="shared" si="341"/>
        <v>5397.4400000000005</v>
      </c>
      <c r="F2885" s="471">
        <f t="shared" si="346"/>
        <v>5397.44</v>
      </c>
      <c r="G2885" s="691">
        <f t="shared" si="342"/>
        <v>77400</v>
      </c>
      <c r="H2885" s="659">
        <f>ROUND(IF('Заказ, cкидки и курсы валют'!$J$23*E2885/1000*D2885&lt;387,387,'Заказ, cкидки и курсы валют'!$J$23*E2885/1000*D2885)*(1-'Заказ, cкидки и курсы валют'!$I$12),2)</f>
        <v>387</v>
      </c>
      <c r="I2885" s="168"/>
      <c r="J2885" s="1338">
        <f>ROUND(IF(H2885&lt;'Заказ, cкидки и курсы валют'!$B$39,H2885*0.54*100/(100-'Заказ, cкидки и курсы валют'!$C$39),IF(H2885&lt;'Заказ, cкидки и курсы валют'!$B$40,H2885*0.54*100/(100-'Заказ, cкидки и курсы валют'!$C$40),IF(H2885&lt;'Заказ, cкидки и курсы валют'!$B$41,H2885*0.54*100/(100-'Заказ, cкидки и курсы валют'!$C$41),IF(H2885&lt;'Заказ, cкидки и курсы валют'!$B$42,H2885*0.54*100/(100-'Заказ, cкидки и курсы валют'!$C$42),IF(H2885&lt;'Заказ, cкидки и курсы валют'!$B$43,H2885*0.54*100/(100-'Заказ, cкидки и курсы валют'!$C$43),H2885))))),2)</f>
        <v>464.4</v>
      </c>
    </row>
    <row r="2886" spans="1:10" ht="15" thickBot="1">
      <c r="A2886" s="804" t="s">
        <v>6947</v>
      </c>
      <c r="B2886" s="742" t="s">
        <v>197</v>
      </c>
      <c r="C2886" s="2250">
        <v>52.13</v>
      </c>
      <c r="D2886" s="46">
        <v>5</v>
      </c>
      <c r="E2886" s="1572">
        <f t="shared" si="341"/>
        <v>6026.28</v>
      </c>
      <c r="F2886" s="471">
        <f t="shared" si="346"/>
        <v>6026.28</v>
      </c>
      <c r="G2886" s="691">
        <f t="shared" si="342"/>
        <v>77400</v>
      </c>
      <c r="H2886" s="659">
        <f>ROUND(IF('Заказ, cкидки и курсы валют'!$J$23*E2886/1000*D2886&lt;387,387,'Заказ, cкидки и курсы валют'!$J$23*E2886/1000*D2886)*(1-'Заказ, cкидки и курсы валют'!$I$12),2)</f>
        <v>387</v>
      </c>
      <c r="I2886" s="168"/>
      <c r="J2886" s="1338">
        <f>ROUND(IF(H2886&lt;'Заказ, cкидки и курсы валют'!$B$39,H2886*0.54*100/(100-'Заказ, cкидки и курсы валют'!$C$39),IF(H2886&lt;'Заказ, cкидки и курсы валют'!$B$40,H2886*0.54*100/(100-'Заказ, cкидки и курсы валют'!$C$40),IF(H2886&lt;'Заказ, cкидки и курсы валют'!$B$41,H2886*0.54*100/(100-'Заказ, cкидки и курсы валют'!$C$41),IF(H2886&lt;'Заказ, cкидки и курсы валют'!$B$42,H2886*0.54*100/(100-'Заказ, cкидки и курсы валют'!$C$42),IF(H2886&lt;'Заказ, cкидки и курсы валют'!$B$43,H2886*0.54*100/(100-'Заказ, cкидки и курсы валют'!$C$43),H2886))))),2)</f>
        <v>464.4</v>
      </c>
    </row>
    <row r="2887" spans="1:10" ht="15" thickBot="1">
      <c r="A2887" s="804" t="s">
        <v>11534</v>
      </c>
      <c r="B2887" s="742" t="s">
        <v>198</v>
      </c>
      <c r="C2887" s="2250">
        <v>62.33</v>
      </c>
      <c r="D2887" s="46">
        <v>5</v>
      </c>
      <c r="E2887" s="1572">
        <f t="shared" si="341"/>
        <v>6874.76</v>
      </c>
      <c r="F2887" s="471">
        <f t="shared" si="346"/>
        <v>6874.76</v>
      </c>
      <c r="G2887" s="691">
        <f t="shared" si="342"/>
        <v>79060</v>
      </c>
      <c r="H2887" s="659">
        <f>ROUND(IF('Заказ, cкидки и курсы валют'!$J$23*E2887/1000*D2887&lt;387,387,'Заказ, cкидки и курсы валют'!$J$23*E2887/1000*D2887)*(1-'Заказ, cкидки и курсы валют'!$I$12),2)</f>
        <v>395.3</v>
      </c>
      <c r="I2887" s="168"/>
      <c r="J2887" s="1338">
        <f>ROUND(IF(H2887&lt;'Заказ, cкидки и курсы валют'!$B$39,H2887*0.54*100/(100-'Заказ, cкидки и курсы валют'!$C$39),IF(H2887&lt;'Заказ, cкидки и курсы валют'!$B$40,H2887*0.54*100/(100-'Заказ, cкидки и курсы валют'!$C$40),IF(H2887&lt;'Заказ, cкидки и курсы валют'!$B$41,H2887*0.54*100/(100-'Заказ, cкидки и курсы валют'!$C$41),IF(H2887&lt;'Заказ, cкидки и курсы валют'!$B$42,H2887*0.54*100/(100-'Заказ, cкидки и курсы валют'!$C$42),IF(H2887&lt;'Заказ, cкидки и курсы валют'!$B$43,H2887*0.54*100/(100-'Заказ, cкидки и курсы валют'!$C$43),H2887))))),2)</f>
        <v>474.36</v>
      </c>
    </row>
    <row r="2888" spans="1:10" ht="15" thickBot="1">
      <c r="A2888" s="804" t="s">
        <v>11535</v>
      </c>
      <c r="B2888" s="742" t="s">
        <v>199</v>
      </c>
      <c r="C2888" s="2250">
        <v>73.400000000000006</v>
      </c>
      <c r="D2888" s="46">
        <v>5</v>
      </c>
      <c r="E2888" s="1572">
        <f t="shared" si="341"/>
        <v>7541.42</v>
      </c>
      <c r="F2888" s="471">
        <f t="shared" si="346"/>
        <v>7541.42</v>
      </c>
      <c r="G2888" s="691">
        <f t="shared" si="342"/>
        <v>86726</v>
      </c>
      <c r="H2888" s="659">
        <f>ROUND(IF('Заказ, cкидки и курсы валют'!$J$23*E2888/1000*D2888&lt;387,387,'Заказ, cкидки и курсы валют'!$J$23*E2888/1000*D2888)*(1-'Заказ, cкидки и курсы валют'!$I$12),2)</f>
        <v>433.63</v>
      </c>
      <c r="I2888" s="168"/>
      <c r="J2888" s="1338">
        <f>ROUND(IF(H2888&lt;'Заказ, cкидки и курсы валют'!$B$39,H2888*0.54*100/(100-'Заказ, cкидки и курсы валют'!$C$39),IF(H2888&lt;'Заказ, cкидки и курсы валют'!$B$40,H2888*0.54*100/(100-'Заказ, cкидки и курсы валют'!$C$40),IF(H2888&lt;'Заказ, cкидки и курсы валют'!$B$41,H2888*0.54*100/(100-'Заказ, cкидки и курсы валют'!$C$41),IF(H2888&lt;'Заказ, cкидки и курсы валют'!$B$42,H2888*0.54*100/(100-'Заказ, cкидки и курсы валют'!$C$42),IF(H2888&lt;'Заказ, cкидки и курсы валют'!$B$43,H2888*0.54*100/(100-'Заказ, cкидки и курсы валют'!$C$43),H2888))))),2)</f>
        <v>520.36</v>
      </c>
    </row>
    <row r="2889" spans="1:10" ht="15" thickBot="1">
      <c r="A2889" s="932" t="s">
        <v>11536</v>
      </c>
      <c r="B2889" s="1393" t="s">
        <v>200</v>
      </c>
      <c r="C2889" s="2250">
        <v>48.1</v>
      </c>
      <c r="D2889" s="188">
        <v>5</v>
      </c>
      <c r="E2889" s="1597">
        <f t="shared" si="341"/>
        <v>5648.24</v>
      </c>
      <c r="F2889" s="775">
        <f t="shared" si="346"/>
        <v>5648.24</v>
      </c>
      <c r="G2889" s="691">
        <f t="shared" si="342"/>
        <v>77400</v>
      </c>
      <c r="H2889" s="659">
        <f>ROUND(IF('Заказ, cкидки и курсы валют'!$J$23*E2889/1000*D2889&lt;387,387,'Заказ, cкидки и курсы валют'!$J$23*E2889/1000*D2889)*(1-'Заказ, cкидки и курсы валют'!$I$12),2)</f>
        <v>387</v>
      </c>
      <c r="I2889" s="170"/>
      <c r="J2889" s="1338">
        <f>ROUND(IF(H2889&lt;'Заказ, cкидки и курсы валют'!$B$39,H2889*0.54*100/(100-'Заказ, cкидки и курсы валют'!$C$39),IF(H2889&lt;'Заказ, cкидки и курсы валют'!$B$40,H2889*0.54*100/(100-'Заказ, cкидки и курсы валют'!$C$40),IF(H2889&lt;'Заказ, cкидки и курсы валют'!$B$41,H2889*0.54*100/(100-'Заказ, cкидки и курсы валют'!$C$41),IF(H2889&lt;'Заказ, cкидки и курсы валют'!$B$42,H2889*0.54*100/(100-'Заказ, cкидки и курсы валют'!$C$42),IF(H2889&lt;'Заказ, cкидки и курсы валют'!$B$43,H2889*0.54*100/(100-'Заказ, cкидки и курсы валют'!$C$43),H2889))))),2)</f>
        <v>464.4</v>
      </c>
    </row>
    <row r="2890" spans="1:10" ht="13.5" thickBot="1"/>
    <row r="2891" spans="1:10" ht="18">
      <c r="A2891" s="904"/>
      <c r="B2891" s="905"/>
      <c r="C2891" s="2339" t="s">
        <v>3638</v>
      </c>
      <c r="D2891" s="906"/>
      <c r="E2891" s="907"/>
      <c r="F2891" s="908"/>
      <c r="G2891" s="909"/>
      <c r="H2891" s="910"/>
      <c r="I2891" s="911"/>
    </row>
    <row r="2892" spans="1:10">
      <c r="A2892" s="890"/>
      <c r="D2892" s="888"/>
      <c r="E2892" s="895"/>
      <c r="F2892" s="896"/>
      <c r="G2892" s="887"/>
      <c r="H2892" s="912"/>
      <c r="I2892" s="889"/>
    </row>
    <row r="2893" spans="1:10">
      <c r="A2893" s="890"/>
      <c r="D2893" s="888"/>
      <c r="E2893" s="895"/>
      <c r="F2893" s="896"/>
      <c r="G2893" s="887"/>
      <c r="H2893" s="912"/>
      <c r="I2893" s="889"/>
    </row>
    <row r="2894" spans="1:10">
      <c r="A2894" s="890"/>
      <c r="D2894" s="888"/>
      <c r="E2894" s="895"/>
      <c r="F2894" s="896"/>
      <c r="G2894" s="887"/>
      <c r="H2894" s="912"/>
      <c r="I2894" s="889"/>
    </row>
    <row r="2895" spans="1:10">
      <c r="A2895" s="890"/>
      <c r="D2895" s="888"/>
      <c r="E2895" s="895"/>
      <c r="F2895" s="896"/>
      <c r="G2895" s="887"/>
      <c r="H2895" s="912"/>
      <c r="I2895" s="889"/>
    </row>
    <row r="2896" spans="1:10" ht="16" thickBot="1">
      <c r="A2896" s="1913" t="s">
        <v>6698</v>
      </c>
      <c r="B2896" s="897"/>
      <c r="C2896" s="2289"/>
      <c r="D2896" s="898"/>
      <c r="E2896" s="899"/>
      <c r="F2896" s="900"/>
      <c r="G2896" s="901"/>
      <c r="H2896" s="913"/>
      <c r="I2896" s="902"/>
    </row>
    <row r="2897" spans="1:9" ht="40">
      <c r="A2897" s="1519" t="s">
        <v>1013</v>
      </c>
      <c r="B2897" s="1520" t="s">
        <v>1014</v>
      </c>
      <c r="C2897" s="2286" t="s">
        <v>665</v>
      </c>
      <c r="D2897" s="158" t="s">
        <v>2923</v>
      </c>
      <c r="E2897" s="473" t="s">
        <v>10276</v>
      </c>
      <c r="F2897" s="469" t="s">
        <v>2578</v>
      </c>
      <c r="G2897" s="693" t="s">
        <v>2427</v>
      </c>
      <c r="H2897" s="903" t="s">
        <v>493</v>
      </c>
      <c r="I2897" s="160" t="s">
        <v>4003</v>
      </c>
    </row>
    <row r="2898" spans="1:9" thickBot="1">
      <c r="A2898" s="1519"/>
      <c r="B2898" s="1680"/>
      <c r="C2898" s="2286" t="s">
        <v>3419</v>
      </c>
      <c r="D2898" s="313" t="s">
        <v>2428</v>
      </c>
      <c r="E2898" s="470" t="s">
        <v>264</v>
      </c>
      <c r="F2898" s="475">
        <f>'Заказ, cкидки и курсы валют'!$I$12</f>
        <v>0</v>
      </c>
      <c r="G2898" s="764"/>
      <c r="H2898" s="789"/>
      <c r="I2898" s="252"/>
    </row>
    <row r="2899" spans="1:9">
      <c r="A2899" s="799" t="s">
        <v>10462</v>
      </c>
      <c r="B2899" s="1399" t="s">
        <v>139</v>
      </c>
      <c r="C2899" s="2250">
        <v>1.1599999999999999</v>
      </c>
      <c r="D2899" s="1609">
        <v>1500</v>
      </c>
      <c r="E2899" s="653">
        <v>67.819999999999993</v>
      </c>
      <c r="F2899" s="1610">
        <f t="shared" ref="F2899:F2930" si="347">ROUND(E2899*(1-$F$11),2)</f>
        <v>67.819999999999993</v>
      </c>
      <c r="G2899" s="780">
        <f>'Заказ, cкидки и курсы валют'!$J$23*F2899</f>
        <v>779.93</v>
      </c>
      <c r="H2899" s="310">
        <f t="shared" ref="H2899:H2930" si="348">ROUND((D2899/1000)*G2899,2)</f>
        <v>1169.9000000000001</v>
      </c>
      <c r="I2899" s="262"/>
    </row>
    <row r="2900" spans="1:9">
      <c r="A2900" s="493" t="s">
        <v>5032</v>
      </c>
      <c r="B2900" s="1048" t="s">
        <v>141</v>
      </c>
      <c r="C2900" s="2250">
        <v>0.9</v>
      </c>
      <c r="D2900" s="1600">
        <v>1200</v>
      </c>
      <c r="E2900" s="653">
        <v>76.44</v>
      </c>
      <c r="F2900" s="1601">
        <f t="shared" si="347"/>
        <v>76.44</v>
      </c>
      <c r="G2900" s="691">
        <f>'Заказ, cкидки и курсы валют'!$J$23*F2900</f>
        <v>879.06</v>
      </c>
      <c r="H2900" s="96">
        <f t="shared" si="348"/>
        <v>1054.8699999999999</v>
      </c>
      <c r="I2900" s="253"/>
    </row>
    <row r="2901" spans="1:9">
      <c r="A2901" s="493" t="s">
        <v>5033</v>
      </c>
      <c r="B2901" s="1048" t="s">
        <v>143</v>
      </c>
      <c r="C2901" s="2250">
        <v>1.04</v>
      </c>
      <c r="D2901" s="1600">
        <v>1000</v>
      </c>
      <c r="E2901" s="653">
        <v>85.17</v>
      </c>
      <c r="F2901" s="1601">
        <f t="shared" si="347"/>
        <v>85.17</v>
      </c>
      <c r="G2901" s="691">
        <f>'Заказ, cкидки и курсы валют'!$J$23*F2901</f>
        <v>979.45500000000004</v>
      </c>
      <c r="H2901" s="96">
        <f t="shared" si="348"/>
        <v>979.46</v>
      </c>
      <c r="I2901" s="253"/>
    </row>
    <row r="2902" spans="1:9">
      <c r="A2902" s="493" t="s">
        <v>10463</v>
      </c>
      <c r="B2902" s="1048" t="s">
        <v>154</v>
      </c>
      <c r="C2902" s="2250">
        <v>1.7</v>
      </c>
      <c r="D2902" s="1600">
        <v>1000</v>
      </c>
      <c r="E2902" s="653">
        <v>101.39</v>
      </c>
      <c r="F2902" s="1601">
        <f t="shared" si="347"/>
        <v>101.39</v>
      </c>
      <c r="G2902" s="691">
        <f>'Заказ, cкидки и курсы валют'!$J$23*F2902</f>
        <v>1165.9849999999999</v>
      </c>
      <c r="H2902" s="96">
        <f t="shared" si="348"/>
        <v>1165.99</v>
      </c>
      <c r="I2902" s="253"/>
    </row>
    <row r="2903" spans="1:9">
      <c r="A2903" s="493" t="s">
        <v>10464</v>
      </c>
      <c r="B2903" s="1048" t="s">
        <v>108</v>
      </c>
      <c r="C2903" s="2250">
        <v>1.88</v>
      </c>
      <c r="D2903" s="1600">
        <v>1000</v>
      </c>
      <c r="E2903" s="653">
        <v>115.4</v>
      </c>
      <c r="F2903" s="1601">
        <f t="shared" si="347"/>
        <v>115.4</v>
      </c>
      <c r="G2903" s="691">
        <f>'Заказ, cкидки и курсы валют'!$J$23*F2903</f>
        <v>1327.1000000000001</v>
      </c>
      <c r="H2903" s="96">
        <f t="shared" si="348"/>
        <v>1327.1</v>
      </c>
      <c r="I2903" s="253"/>
    </row>
    <row r="2904" spans="1:9">
      <c r="A2904" s="493" t="s">
        <v>10465</v>
      </c>
      <c r="B2904" s="1048" t="s">
        <v>155</v>
      </c>
      <c r="C2904" s="2250">
        <v>2.1</v>
      </c>
      <c r="D2904" s="1600">
        <v>800</v>
      </c>
      <c r="E2904" s="653">
        <v>126.78</v>
      </c>
      <c r="F2904" s="1601">
        <f t="shared" si="347"/>
        <v>126.78</v>
      </c>
      <c r="G2904" s="691">
        <f>'Заказ, cкидки и курсы валют'!$J$23*F2904</f>
        <v>1457.97</v>
      </c>
      <c r="H2904" s="96">
        <f t="shared" si="348"/>
        <v>1166.3800000000001</v>
      </c>
      <c r="I2904" s="253"/>
    </row>
    <row r="2905" spans="1:9">
      <c r="A2905" s="493" t="s">
        <v>10466</v>
      </c>
      <c r="B2905" s="1048" t="s">
        <v>110</v>
      </c>
      <c r="C2905" s="2250">
        <v>2.2999999999999998</v>
      </c>
      <c r="D2905" s="1600">
        <v>700</v>
      </c>
      <c r="E2905" s="653">
        <v>136.31</v>
      </c>
      <c r="F2905" s="1601">
        <f t="shared" si="347"/>
        <v>136.31</v>
      </c>
      <c r="G2905" s="691">
        <f>'Заказ, cкидки и курсы валют'!$J$23*F2905</f>
        <v>1567.5650000000001</v>
      </c>
      <c r="H2905" s="96">
        <f t="shared" si="348"/>
        <v>1097.3</v>
      </c>
      <c r="I2905" s="253"/>
    </row>
    <row r="2906" spans="1:9">
      <c r="A2906" s="493" t="s">
        <v>10467</v>
      </c>
      <c r="B2906" s="1048" t="s">
        <v>147</v>
      </c>
      <c r="C2906" s="2250">
        <v>2.9</v>
      </c>
      <c r="D2906" s="1600">
        <v>700</v>
      </c>
      <c r="E2906" s="653">
        <v>121.3</v>
      </c>
      <c r="F2906" s="1601">
        <f t="shared" si="347"/>
        <v>121.3</v>
      </c>
      <c r="G2906" s="691">
        <f>'Заказ, cкидки и курсы валют'!$J$23*F2906</f>
        <v>1394.95</v>
      </c>
      <c r="H2906" s="96">
        <f t="shared" si="348"/>
        <v>976.47</v>
      </c>
      <c r="I2906" s="253"/>
    </row>
    <row r="2907" spans="1:9">
      <c r="A2907" s="493" t="s">
        <v>10468</v>
      </c>
      <c r="B2907" s="1048" t="s">
        <v>148</v>
      </c>
      <c r="C2907" s="2250">
        <v>3.2</v>
      </c>
      <c r="D2907" s="1600">
        <v>600</v>
      </c>
      <c r="E2907" s="653">
        <v>134.09</v>
      </c>
      <c r="F2907" s="1601">
        <f t="shared" si="347"/>
        <v>134.09</v>
      </c>
      <c r="G2907" s="691">
        <f>'Заказ, cкидки и курсы валют'!$J$23*F2907</f>
        <v>1542.0350000000001</v>
      </c>
      <c r="H2907" s="96">
        <f t="shared" si="348"/>
        <v>925.22</v>
      </c>
      <c r="I2907" s="253"/>
    </row>
    <row r="2908" spans="1:9">
      <c r="A2908" s="493" t="s">
        <v>5034</v>
      </c>
      <c r="B2908" s="1048" t="s">
        <v>150</v>
      </c>
      <c r="C2908" s="2250">
        <v>2.92</v>
      </c>
      <c r="D2908" s="1600">
        <v>500</v>
      </c>
      <c r="E2908" s="653">
        <v>159.75</v>
      </c>
      <c r="F2908" s="1601">
        <f t="shared" si="347"/>
        <v>159.75</v>
      </c>
      <c r="G2908" s="691">
        <f>'Заказ, cкидки и курсы валют'!$J$23*F2908</f>
        <v>1837.125</v>
      </c>
      <c r="H2908" s="96">
        <f t="shared" si="348"/>
        <v>918.56</v>
      </c>
      <c r="I2908" s="253"/>
    </row>
    <row r="2909" spans="1:9">
      <c r="A2909" s="493" t="s">
        <v>5035</v>
      </c>
      <c r="B2909" s="1048" t="s">
        <v>151</v>
      </c>
      <c r="C2909" s="2250">
        <v>3.38</v>
      </c>
      <c r="D2909" s="1600">
        <v>400</v>
      </c>
      <c r="E2909" s="653">
        <v>180.56</v>
      </c>
      <c r="F2909" s="1601">
        <f t="shared" si="347"/>
        <v>180.56</v>
      </c>
      <c r="G2909" s="691">
        <f>'Заказ, cкидки и курсы валют'!$J$23*F2909</f>
        <v>2076.44</v>
      </c>
      <c r="H2909" s="96">
        <f t="shared" si="348"/>
        <v>830.58</v>
      </c>
      <c r="I2909" s="253"/>
    </row>
    <row r="2910" spans="1:9">
      <c r="A2910" s="493" t="s">
        <v>5036</v>
      </c>
      <c r="B2910" s="1048" t="s">
        <v>157</v>
      </c>
      <c r="C2910" s="2250">
        <v>3.89</v>
      </c>
      <c r="D2910" s="1600">
        <v>350</v>
      </c>
      <c r="E2910" s="653">
        <v>215.92</v>
      </c>
      <c r="F2910" s="1601">
        <f t="shared" si="347"/>
        <v>215.92</v>
      </c>
      <c r="G2910" s="691">
        <f>'Заказ, cкидки и курсы валют'!$J$23*F2910</f>
        <v>2483.08</v>
      </c>
      <c r="H2910" s="96">
        <f t="shared" si="348"/>
        <v>869.08</v>
      </c>
      <c r="I2910" s="253"/>
    </row>
    <row r="2911" spans="1:9">
      <c r="A2911" s="493" t="s">
        <v>5037</v>
      </c>
      <c r="B2911" s="1048" t="s">
        <v>158</v>
      </c>
      <c r="C2911" s="2250">
        <v>4.72</v>
      </c>
      <c r="D2911" s="1600">
        <v>300</v>
      </c>
      <c r="E2911" s="653">
        <v>220.56</v>
      </c>
      <c r="F2911" s="1601">
        <f t="shared" si="347"/>
        <v>220.56</v>
      </c>
      <c r="G2911" s="691">
        <f>'Заказ, cкидки и курсы валют'!$J$23*F2911</f>
        <v>2536.44</v>
      </c>
      <c r="H2911" s="96">
        <f t="shared" si="348"/>
        <v>760.93</v>
      </c>
      <c r="I2911" s="253"/>
    </row>
    <row r="2912" spans="1:9">
      <c r="A2912" s="493" t="s">
        <v>10469</v>
      </c>
      <c r="B2912" s="403" t="s">
        <v>167</v>
      </c>
      <c r="C2912" s="2250">
        <v>4.5</v>
      </c>
      <c r="D2912" s="1599">
        <v>500</v>
      </c>
      <c r="E2912" s="653">
        <v>185.45</v>
      </c>
      <c r="F2912" s="1601">
        <f t="shared" si="347"/>
        <v>185.45</v>
      </c>
      <c r="G2912" s="691">
        <f>'Заказ, cкидки и курсы валют'!$J$23*F2912</f>
        <v>2132.6749999999997</v>
      </c>
      <c r="H2912" s="96">
        <f t="shared" si="348"/>
        <v>1066.3399999999999</v>
      </c>
      <c r="I2912" s="253"/>
    </row>
    <row r="2913" spans="1:9">
      <c r="A2913" s="493" t="s">
        <v>10470</v>
      </c>
      <c r="B2913" s="403" t="s">
        <v>168</v>
      </c>
      <c r="C2913" s="2250">
        <v>4.8</v>
      </c>
      <c r="D2913" s="1599">
        <v>400</v>
      </c>
      <c r="E2913" s="653">
        <v>205.51</v>
      </c>
      <c r="F2913" s="1601">
        <f t="shared" si="347"/>
        <v>205.51</v>
      </c>
      <c r="G2913" s="691">
        <f>'Заказ, cкидки и курсы валют'!$J$23*F2913</f>
        <v>2363.3649999999998</v>
      </c>
      <c r="H2913" s="96">
        <f t="shared" si="348"/>
        <v>945.35</v>
      </c>
      <c r="I2913" s="253"/>
    </row>
    <row r="2914" spans="1:9">
      <c r="A2914" s="493" t="s">
        <v>10471</v>
      </c>
      <c r="B2914" s="403" t="s">
        <v>169</v>
      </c>
      <c r="C2914" s="2250">
        <v>4.4400000000000004</v>
      </c>
      <c r="D2914" s="1599">
        <v>300</v>
      </c>
      <c r="E2914" s="653">
        <v>224.52</v>
      </c>
      <c r="F2914" s="1601">
        <f t="shared" si="347"/>
        <v>224.52</v>
      </c>
      <c r="G2914" s="691">
        <f>'Заказ, cкидки и курсы валют'!$J$23*F2914</f>
        <v>2581.98</v>
      </c>
      <c r="H2914" s="96">
        <f t="shared" si="348"/>
        <v>774.59</v>
      </c>
      <c r="I2914" s="253"/>
    </row>
    <row r="2915" spans="1:9">
      <c r="A2915" s="493" t="s">
        <v>5038</v>
      </c>
      <c r="B2915" s="403" t="s">
        <v>170</v>
      </c>
      <c r="C2915" s="2250">
        <v>5.17</v>
      </c>
      <c r="D2915" s="1599">
        <v>200</v>
      </c>
      <c r="E2915" s="653">
        <v>267.3</v>
      </c>
      <c r="F2915" s="1601">
        <f t="shared" si="347"/>
        <v>267.3</v>
      </c>
      <c r="G2915" s="691">
        <f>'Заказ, cкидки и курсы валют'!$J$23*F2915</f>
        <v>3073.9500000000003</v>
      </c>
      <c r="H2915" s="96">
        <f t="shared" si="348"/>
        <v>614.79</v>
      </c>
      <c r="I2915" s="253"/>
    </row>
    <row r="2916" spans="1:9">
      <c r="A2916" s="493" t="s">
        <v>5039</v>
      </c>
      <c r="B2916" s="1048" t="s">
        <v>171</v>
      </c>
      <c r="C2916" s="2250">
        <v>6.33</v>
      </c>
      <c r="D2916" s="1600">
        <v>200</v>
      </c>
      <c r="E2916" s="653">
        <v>279.08</v>
      </c>
      <c r="F2916" s="1601">
        <f t="shared" si="347"/>
        <v>279.08</v>
      </c>
      <c r="G2916" s="691">
        <f>'Заказ, cкидки и курсы валют'!$J$23*F2916</f>
        <v>3209.4199999999996</v>
      </c>
      <c r="H2916" s="96">
        <f t="shared" si="348"/>
        <v>641.88</v>
      </c>
      <c r="I2916" s="253"/>
    </row>
    <row r="2917" spans="1:9">
      <c r="A2917" s="493" t="s">
        <v>10472</v>
      </c>
      <c r="B2917" s="1048" t="s">
        <v>1328</v>
      </c>
      <c r="C2917" s="2250">
        <v>6.67</v>
      </c>
      <c r="D2917" s="1600">
        <v>150</v>
      </c>
      <c r="E2917" s="653">
        <v>351.36</v>
      </c>
      <c r="F2917" s="1601">
        <f t="shared" si="347"/>
        <v>351.36</v>
      </c>
      <c r="G2917" s="691">
        <f>'Заказ, cкидки и курсы валют'!$J$23*F2917</f>
        <v>4040.6400000000003</v>
      </c>
      <c r="H2917" s="96">
        <f t="shared" si="348"/>
        <v>606.1</v>
      </c>
      <c r="I2917" s="253"/>
    </row>
    <row r="2918" spans="1:9">
      <c r="A2918" s="493" t="s">
        <v>5040</v>
      </c>
      <c r="B2918" s="1048" t="s">
        <v>172</v>
      </c>
      <c r="C2918" s="2250">
        <v>8.8000000000000007</v>
      </c>
      <c r="D2918" s="1600">
        <v>150</v>
      </c>
      <c r="E2918" s="653">
        <v>401.42</v>
      </c>
      <c r="F2918" s="1601">
        <f t="shared" si="347"/>
        <v>401.42</v>
      </c>
      <c r="G2918" s="691">
        <f>'Заказ, cкидки и курсы валют'!$J$23*F2918</f>
        <v>4616.33</v>
      </c>
      <c r="H2918" s="96">
        <f t="shared" si="348"/>
        <v>692.45</v>
      </c>
      <c r="I2918" s="253"/>
    </row>
    <row r="2919" spans="1:9">
      <c r="A2919" s="493" t="s">
        <v>10473</v>
      </c>
      <c r="B2919" s="1048" t="s">
        <v>3963</v>
      </c>
      <c r="C2919" s="2250">
        <v>9</v>
      </c>
      <c r="D2919" s="1600">
        <v>150</v>
      </c>
      <c r="E2919" s="653">
        <v>413.2</v>
      </c>
      <c r="F2919" s="1601">
        <f t="shared" si="347"/>
        <v>413.2</v>
      </c>
      <c r="G2919" s="691">
        <f>'Заказ, cкидки и курсы валют'!$J$23*F2919</f>
        <v>4751.8</v>
      </c>
      <c r="H2919" s="96">
        <f t="shared" si="348"/>
        <v>712.77</v>
      </c>
      <c r="I2919" s="253"/>
    </row>
    <row r="2920" spans="1:9">
      <c r="A2920" s="493" t="s">
        <v>5041</v>
      </c>
      <c r="B2920" s="1048" t="s">
        <v>173</v>
      </c>
      <c r="C2920" s="2250">
        <v>8.11</v>
      </c>
      <c r="D2920" s="1600">
        <v>150</v>
      </c>
      <c r="E2920" s="653">
        <v>421.15</v>
      </c>
      <c r="F2920" s="1601">
        <f t="shared" si="347"/>
        <v>421.15</v>
      </c>
      <c r="G2920" s="691">
        <f>'Заказ, cкидки и курсы валют'!$J$23*F2920</f>
        <v>4843.2249999999995</v>
      </c>
      <c r="H2920" s="96">
        <f t="shared" si="348"/>
        <v>726.48</v>
      </c>
      <c r="I2920" s="253"/>
    </row>
    <row r="2921" spans="1:9">
      <c r="A2921" s="493" t="s">
        <v>10474</v>
      </c>
      <c r="B2921" s="1048" t="s">
        <v>973</v>
      </c>
      <c r="C2921" s="2250">
        <v>9.9</v>
      </c>
      <c r="D2921" s="1600">
        <v>100</v>
      </c>
      <c r="E2921" s="653">
        <v>491.98</v>
      </c>
      <c r="F2921" s="1601">
        <f t="shared" si="347"/>
        <v>491.98</v>
      </c>
      <c r="G2921" s="691">
        <f>'Заказ, cкидки и курсы валют'!$J$23*F2921</f>
        <v>5657.77</v>
      </c>
      <c r="H2921" s="96">
        <f t="shared" si="348"/>
        <v>565.78</v>
      </c>
      <c r="I2921" s="253"/>
    </row>
    <row r="2922" spans="1:9">
      <c r="A2922" s="493" t="s">
        <v>10475</v>
      </c>
      <c r="B2922" s="403" t="s">
        <v>177</v>
      </c>
      <c r="C2922" s="2250">
        <v>7.62</v>
      </c>
      <c r="D2922" s="1599">
        <v>150</v>
      </c>
      <c r="E2922" s="653">
        <v>395.28</v>
      </c>
      <c r="F2922" s="1601">
        <f t="shared" si="347"/>
        <v>395.28</v>
      </c>
      <c r="G2922" s="691">
        <f>'Заказ, cкидки и курсы валют'!$J$23*F2922</f>
        <v>4545.7199999999993</v>
      </c>
      <c r="H2922" s="96">
        <f t="shared" si="348"/>
        <v>681.86</v>
      </c>
      <c r="I2922" s="253"/>
    </row>
    <row r="2923" spans="1:9">
      <c r="A2923" s="493" t="s">
        <v>10476</v>
      </c>
      <c r="B2923" s="403" t="s">
        <v>178</v>
      </c>
      <c r="C2923" s="2250">
        <v>8</v>
      </c>
      <c r="D2923" s="1599">
        <v>200</v>
      </c>
      <c r="E2923" s="653">
        <v>380.06</v>
      </c>
      <c r="F2923" s="1601">
        <f t="shared" si="347"/>
        <v>380.06</v>
      </c>
      <c r="G2923" s="691">
        <f>'Заказ, cкидки и курсы валют'!$J$23*F2923</f>
        <v>4370.6899999999996</v>
      </c>
      <c r="H2923" s="96">
        <f t="shared" si="348"/>
        <v>874.14</v>
      </c>
      <c r="I2923" s="253"/>
    </row>
    <row r="2924" spans="1:9">
      <c r="A2924" s="493" t="s">
        <v>5042</v>
      </c>
      <c r="B2924" s="403" t="s">
        <v>179</v>
      </c>
      <c r="C2924" s="2250">
        <v>9.11</v>
      </c>
      <c r="D2924" s="1599">
        <v>150</v>
      </c>
      <c r="E2924" s="653">
        <v>431.16</v>
      </c>
      <c r="F2924" s="1601">
        <f t="shared" si="347"/>
        <v>431.16</v>
      </c>
      <c r="G2924" s="691">
        <f>'Заказ, cкидки и курсы валют'!$J$23*F2924</f>
        <v>4958.34</v>
      </c>
      <c r="H2924" s="96">
        <f t="shared" si="348"/>
        <v>743.75</v>
      </c>
      <c r="I2924" s="253"/>
    </row>
    <row r="2925" spans="1:9">
      <c r="A2925" s="493" t="s">
        <v>10477</v>
      </c>
      <c r="B2925" s="403" t="s">
        <v>180</v>
      </c>
      <c r="C2925" s="2250">
        <v>10.33</v>
      </c>
      <c r="D2925" s="1599">
        <v>150</v>
      </c>
      <c r="E2925" s="653">
        <v>476.74</v>
      </c>
      <c r="F2925" s="1601">
        <f t="shared" si="347"/>
        <v>476.74</v>
      </c>
      <c r="G2925" s="691">
        <f>'Заказ, cкидки и курсы валют'!$J$23*F2925</f>
        <v>5482.51</v>
      </c>
      <c r="H2925" s="96">
        <f t="shared" si="348"/>
        <v>822.38</v>
      </c>
      <c r="I2925" s="253"/>
    </row>
    <row r="2926" spans="1:9">
      <c r="A2926" s="493" t="s">
        <v>10478</v>
      </c>
      <c r="B2926" s="403" t="s">
        <v>3964</v>
      </c>
      <c r="C2926" s="2250">
        <v>12.22</v>
      </c>
      <c r="D2926" s="1599">
        <v>150</v>
      </c>
      <c r="E2926" s="653">
        <v>545.29</v>
      </c>
      <c r="F2926" s="1601">
        <f t="shared" si="347"/>
        <v>545.29</v>
      </c>
      <c r="G2926" s="691">
        <f>'Заказ, cкидки и курсы валют'!$J$23*F2926</f>
        <v>6270.8349999999991</v>
      </c>
      <c r="H2926" s="96">
        <f t="shared" si="348"/>
        <v>940.63</v>
      </c>
      <c r="I2926" s="253"/>
    </row>
    <row r="2927" spans="1:9">
      <c r="A2927" s="493" t="s">
        <v>5043</v>
      </c>
      <c r="B2927" s="403" t="s">
        <v>3637</v>
      </c>
      <c r="C2927" s="2250">
        <v>11.875</v>
      </c>
      <c r="D2927" s="403">
        <v>120</v>
      </c>
      <c r="E2927" s="653">
        <v>566.35</v>
      </c>
      <c r="F2927" s="1601">
        <f t="shared" si="347"/>
        <v>566.35</v>
      </c>
      <c r="G2927" s="691">
        <f>'Заказ, cкидки и курсы валют'!$J$23*F2927</f>
        <v>6513.0250000000005</v>
      </c>
      <c r="H2927" s="96">
        <f t="shared" si="348"/>
        <v>781.56</v>
      </c>
      <c r="I2927" s="253"/>
    </row>
    <row r="2928" spans="1:9">
      <c r="A2928" s="493" t="s">
        <v>5044</v>
      </c>
      <c r="B2928" s="1048" t="s">
        <v>182</v>
      </c>
      <c r="C2928" s="2250">
        <v>13.33</v>
      </c>
      <c r="D2928" s="1600">
        <v>100</v>
      </c>
      <c r="E2928" s="653">
        <v>639.38</v>
      </c>
      <c r="F2928" s="1601">
        <f t="shared" si="347"/>
        <v>639.38</v>
      </c>
      <c r="G2928" s="691">
        <f>'Заказ, cкидки и курсы валют'!$J$23*F2928</f>
        <v>7352.87</v>
      </c>
      <c r="H2928" s="96">
        <f t="shared" si="348"/>
        <v>735.29</v>
      </c>
      <c r="I2928" s="253"/>
    </row>
    <row r="2929" spans="1:9">
      <c r="A2929" s="493" t="s">
        <v>5045</v>
      </c>
      <c r="B2929" s="403" t="s">
        <v>3640</v>
      </c>
      <c r="C2929" s="2250">
        <v>15.65</v>
      </c>
      <c r="D2929" s="403">
        <v>100</v>
      </c>
      <c r="E2929" s="653">
        <v>771.66</v>
      </c>
      <c r="F2929" s="1601">
        <f t="shared" si="347"/>
        <v>771.66</v>
      </c>
      <c r="G2929" s="691">
        <f>'Заказ, cкидки и курсы валют'!$J$23*F2929</f>
        <v>8874.09</v>
      </c>
      <c r="H2929" s="96">
        <f t="shared" si="348"/>
        <v>887.41</v>
      </c>
      <c r="I2929" s="253"/>
    </row>
    <row r="2930" spans="1:9">
      <c r="A2930" s="493" t="s">
        <v>5046</v>
      </c>
      <c r="B2930" s="1048" t="s">
        <v>184</v>
      </c>
      <c r="C2930" s="2250">
        <v>18.78</v>
      </c>
      <c r="D2930" s="1600">
        <v>100</v>
      </c>
      <c r="E2930" s="653">
        <v>787.7</v>
      </c>
      <c r="F2930" s="1601">
        <f t="shared" si="347"/>
        <v>787.7</v>
      </c>
      <c r="G2930" s="691">
        <f>'Заказ, cкидки и курсы валют'!$J$23*F2930</f>
        <v>9058.5500000000011</v>
      </c>
      <c r="H2930" s="96">
        <f t="shared" si="348"/>
        <v>905.86</v>
      </c>
      <c r="I2930" s="253"/>
    </row>
    <row r="2931" spans="1:9">
      <c r="A2931" s="493" t="s">
        <v>10479</v>
      </c>
      <c r="B2931" s="403" t="s">
        <v>191</v>
      </c>
      <c r="C2931" s="928">
        <v>18.61</v>
      </c>
      <c r="D2931" s="403">
        <v>100</v>
      </c>
      <c r="E2931" s="653">
        <v>753.04</v>
      </c>
      <c r="F2931" s="1601">
        <f t="shared" ref="F2931:F2942" si="349">ROUND(E2931*(1-$F$11),2)</f>
        <v>753.04</v>
      </c>
      <c r="G2931" s="691">
        <f>'Заказ, cкидки и курсы валют'!$J$23*F2931</f>
        <v>8659.9599999999991</v>
      </c>
      <c r="H2931" s="96">
        <f t="shared" ref="H2931:H2942" si="350">ROUND((D2931/1000)*G2931,2)</f>
        <v>866</v>
      </c>
      <c r="I2931" s="253"/>
    </row>
    <row r="2932" spans="1:9">
      <c r="A2932" s="493" t="s">
        <v>10480</v>
      </c>
      <c r="B2932" s="403" t="s">
        <v>192</v>
      </c>
      <c r="C2932" s="928">
        <v>17.71</v>
      </c>
      <c r="D2932" s="403">
        <v>80</v>
      </c>
      <c r="E2932" s="653">
        <v>849.4</v>
      </c>
      <c r="F2932" s="1601">
        <f t="shared" si="349"/>
        <v>849.4</v>
      </c>
      <c r="G2932" s="691">
        <f>'Заказ, cкидки и курсы валют'!$J$23*F2932</f>
        <v>9768.1</v>
      </c>
      <c r="H2932" s="96">
        <f t="shared" si="350"/>
        <v>781.45</v>
      </c>
      <c r="I2932" s="253"/>
    </row>
    <row r="2933" spans="1:9">
      <c r="A2933" s="493" t="s">
        <v>5047</v>
      </c>
      <c r="B2933" s="403" t="s">
        <v>3957</v>
      </c>
      <c r="C2933" s="928">
        <v>20</v>
      </c>
      <c r="D2933" s="403">
        <v>60</v>
      </c>
      <c r="E2933" s="653">
        <v>961.86</v>
      </c>
      <c r="F2933" s="1601">
        <f t="shared" si="349"/>
        <v>961.86</v>
      </c>
      <c r="G2933" s="691">
        <f>'Заказ, cкидки и курсы валют'!$J$23*F2933</f>
        <v>11061.39</v>
      </c>
      <c r="H2933" s="96">
        <f t="shared" si="350"/>
        <v>663.68</v>
      </c>
      <c r="I2933" s="253"/>
    </row>
    <row r="2934" spans="1:9">
      <c r="A2934" s="493" t="s">
        <v>10481</v>
      </c>
      <c r="B2934" s="403" t="s">
        <v>237</v>
      </c>
      <c r="C2934" s="928">
        <v>25.7</v>
      </c>
      <c r="D2934" s="403">
        <v>50</v>
      </c>
      <c r="E2934" s="653">
        <v>1028.1199999999999</v>
      </c>
      <c r="F2934" s="1601">
        <f t="shared" si="349"/>
        <v>1028.1199999999999</v>
      </c>
      <c r="G2934" s="691">
        <f>'Заказ, cкидки и курсы валют'!$J$23*F2934</f>
        <v>11823.38</v>
      </c>
      <c r="H2934" s="96">
        <f t="shared" si="350"/>
        <v>591.16999999999996</v>
      </c>
      <c r="I2934" s="253"/>
    </row>
    <row r="2935" spans="1:9">
      <c r="A2935" s="493" t="s">
        <v>10482</v>
      </c>
      <c r="B2935" s="403" t="s">
        <v>2901</v>
      </c>
      <c r="C2935" s="928">
        <v>22.33</v>
      </c>
      <c r="D2935" s="403">
        <v>50</v>
      </c>
      <c r="E2935" s="653">
        <v>1129.3</v>
      </c>
      <c r="F2935" s="1601">
        <f t="shared" si="349"/>
        <v>1129.3</v>
      </c>
      <c r="G2935" s="691">
        <f>'Заказ, cкидки и курсы валют'!$J$23*F2935</f>
        <v>12986.949999999999</v>
      </c>
      <c r="H2935" s="96">
        <f t="shared" si="350"/>
        <v>649.35</v>
      </c>
      <c r="I2935" s="253"/>
    </row>
    <row r="2936" spans="1:9">
      <c r="A2936" s="493" t="s">
        <v>5048</v>
      </c>
      <c r="B2936" s="403" t="s">
        <v>3958</v>
      </c>
      <c r="C2936" s="928">
        <v>27.91</v>
      </c>
      <c r="D2936" s="403">
        <v>50</v>
      </c>
      <c r="E2936" s="653">
        <v>1226.79</v>
      </c>
      <c r="F2936" s="1601">
        <f t="shared" si="349"/>
        <v>1226.79</v>
      </c>
      <c r="G2936" s="691">
        <f>'Заказ, cкидки и курсы валют'!$J$23*F2936</f>
        <v>14108.084999999999</v>
      </c>
      <c r="H2936" s="96">
        <f t="shared" si="350"/>
        <v>705.4</v>
      </c>
      <c r="I2936" s="253"/>
    </row>
    <row r="2937" spans="1:9">
      <c r="A2937" s="493" t="s">
        <v>5049</v>
      </c>
      <c r="B2937" s="403" t="s">
        <v>3641</v>
      </c>
      <c r="C2937" s="928">
        <v>28.75</v>
      </c>
      <c r="D2937" s="403">
        <v>50</v>
      </c>
      <c r="E2937" s="653">
        <v>1168.48</v>
      </c>
      <c r="F2937" s="1601">
        <f t="shared" si="349"/>
        <v>1168.48</v>
      </c>
      <c r="G2937" s="691">
        <f>'Заказ, cкидки и курсы валют'!$J$23*F2937</f>
        <v>13437.52</v>
      </c>
      <c r="H2937" s="96">
        <f t="shared" si="350"/>
        <v>671.88</v>
      </c>
      <c r="I2937" s="253"/>
    </row>
    <row r="2938" spans="1:9">
      <c r="A2938" s="493" t="s">
        <v>5050</v>
      </c>
      <c r="B2938" s="403" t="s">
        <v>3642</v>
      </c>
      <c r="C2938" s="928">
        <v>35.049999999999997</v>
      </c>
      <c r="D2938" s="403">
        <v>40</v>
      </c>
      <c r="E2938" s="653">
        <v>1600.18</v>
      </c>
      <c r="F2938" s="1601">
        <f t="shared" si="349"/>
        <v>1600.18</v>
      </c>
      <c r="G2938" s="691">
        <f>'Заказ, cкидки и курсы валют'!$J$23*F2938</f>
        <v>18402.07</v>
      </c>
      <c r="H2938" s="96">
        <f t="shared" si="350"/>
        <v>736.08</v>
      </c>
      <c r="I2938" s="253"/>
    </row>
    <row r="2939" spans="1:9">
      <c r="A2939" s="493" t="s">
        <v>5051</v>
      </c>
      <c r="B2939" s="403" t="s">
        <v>3643</v>
      </c>
      <c r="C2939" s="928">
        <v>36.25</v>
      </c>
      <c r="D2939" s="403">
        <v>40</v>
      </c>
      <c r="E2939" s="653">
        <v>1774.05</v>
      </c>
      <c r="F2939" s="1601">
        <f t="shared" si="349"/>
        <v>1774.05</v>
      </c>
      <c r="G2939" s="691">
        <f>'Заказ, cкидки и курсы валют'!$J$23*F2939</f>
        <v>20401.575000000001</v>
      </c>
      <c r="H2939" s="96">
        <f t="shared" si="350"/>
        <v>816.06</v>
      </c>
      <c r="I2939" s="253"/>
    </row>
    <row r="2940" spans="1:9">
      <c r="A2940" s="493" t="s">
        <v>2943</v>
      </c>
      <c r="B2940" s="403" t="s">
        <v>3644</v>
      </c>
      <c r="C2940" s="928">
        <v>42.5</v>
      </c>
      <c r="D2940" s="403">
        <v>520</v>
      </c>
      <c r="E2940" s="653">
        <v>1771.62</v>
      </c>
      <c r="F2940" s="1601">
        <f t="shared" si="349"/>
        <v>1771.62</v>
      </c>
      <c r="G2940" s="691">
        <f>'Заказ, cкидки и курсы валют'!$J$23*F2940</f>
        <v>20373.629999999997</v>
      </c>
      <c r="H2940" s="96">
        <f t="shared" si="350"/>
        <v>10594.29</v>
      </c>
      <c r="I2940" s="253"/>
    </row>
    <row r="2941" spans="1:9">
      <c r="A2941" s="493" t="s">
        <v>12709</v>
      </c>
      <c r="B2941" s="2796" t="s">
        <v>3645</v>
      </c>
      <c r="C2941" s="928">
        <v>46.52</v>
      </c>
      <c r="D2941" s="403">
        <v>40</v>
      </c>
      <c r="E2941" s="653">
        <v>2150.06</v>
      </c>
      <c r="F2941" s="1601">
        <f t="shared" ref="F2941" si="351">ROUND(E2941*(1-$F$11),2)</f>
        <v>2150.06</v>
      </c>
      <c r="G2941" s="691">
        <f>'Заказ, cкидки и курсы валют'!$J$23*F2941</f>
        <v>24725.69</v>
      </c>
      <c r="H2941" s="96">
        <f t="shared" ref="H2941" si="352">ROUND((D2941/1000)*G2941,2)</f>
        <v>989.03</v>
      </c>
      <c r="I2941" s="253"/>
    </row>
    <row r="2942" spans="1:9">
      <c r="A2942" s="493" t="s">
        <v>2944</v>
      </c>
      <c r="B2942" s="403" t="s">
        <v>3645</v>
      </c>
      <c r="C2942" s="928">
        <v>46.52</v>
      </c>
      <c r="D2942" s="403">
        <v>460</v>
      </c>
      <c r="E2942" s="653">
        <v>2150.06</v>
      </c>
      <c r="F2942" s="1601">
        <f t="shared" si="349"/>
        <v>2150.06</v>
      </c>
      <c r="G2942" s="691">
        <f>'Заказ, cкидки и курсы валют'!$J$23*F2942</f>
        <v>24725.69</v>
      </c>
      <c r="H2942" s="96">
        <f t="shared" si="350"/>
        <v>11373.82</v>
      </c>
      <c r="I2942" s="253"/>
    </row>
    <row r="2943" spans="1:9">
      <c r="A2943" s="493" t="s">
        <v>11655</v>
      </c>
      <c r="B2943" s="2001" t="s">
        <v>11309</v>
      </c>
      <c r="C2943" s="928">
        <v>32.5</v>
      </c>
      <c r="D2943" s="403">
        <v>40</v>
      </c>
      <c r="E2943" s="653">
        <v>1553.21</v>
      </c>
      <c r="F2943" s="1601">
        <f t="shared" ref="F2943:F2957" si="353">ROUND(E2943*(1-$F$11),2)</f>
        <v>1553.21</v>
      </c>
      <c r="G2943" s="691">
        <f>'Заказ, cкидки и курсы валют'!$J$23*F2943</f>
        <v>17861.915000000001</v>
      </c>
      <c r="H2943" s="96">
        <f t="shared" ref="H2943:H2957" si="354">ROUND((D2943/1000)*G2943,2)</f>
        <v>714.48</v>
      </c>
      <c r="I2943" s="253"/>
    </row>
    <row r="2944" spans="1:9">
      <c r="A2944" s="493" t="s">
        <v>2945</v>
      </c>
      <c r="B2944" s="403" t="s">
        <v>2432</v>
      </c>
      <c r="C2944" s="928">
        <v>39.229999999999997</v>
      </c>
      <c r="D2944" s="403">
        <v>520</v>
      </c>
      <c r="E2944" s="653">
        <v>1841.23</v>
      </c>
      <c r="F2944" s="1601">
        <f t="shared" si="353"/>
        <v>1841.23</v>
      </c>
      <c r="G2944" s="691">
        <f>'Заказ, cкидки и курсы валют'!$J$23*F2944</f>
        <v>21174.145</v>
      </c>
      <c r="H2944" s="96">
        <f t="shared" si="354"/>
        <v>11010.56</v>
      </c>
      <c r="I2944" s="253"/>
    </row>
    <row r="2945" spans="1:9">
      <c r="A2945" s="493" t="s">
        <v>2946</v>
      </c>
      <c r="B2945" s="403" t="s">
        <v>2450</v>
      </c>
      <c r="C2945" s="928">
        <v>49.33</v>
      </c>
      <c r="D2945" s="403">
        <v>450</v>
      </c>
      <c r="E2945" s="653">
        <v>1975.15</v>
      </c>
      <c r="F2945" s="1601">
        <f t="shared" si="353"/>
        <v>1975.15</v>
      </c>
      <c r="G2945" s="691">
        <f>'Заказ, cкидки и курсы валют'!$J$23*F2945</f>
        <v>22714.225000000002</v>
      </c>
      <c r="H2945" s="96">
        <f t="shared" si="354"/>
        <v>10221.4</v>
      </c>
      <c r="I2945" s="253"/>
    </row>
    <row r="2946" spans="1:9">
      <c r="A2946" s="493" t="s">
        <v>10752</v>
      </c>
      <c r="B2946" s="403" t="s">
        <v>2451</v>
      </c>
      <c r="C2946" s="928">
        <v>54.063000000000002</v>
      </c>
      <c r="D2946" s="14">
        <v>320</v>
      </c>
      <c r="E2946" s="653">
        <v>2282.56</v>
      </c>
      <c r="F2946" s="1601">
        <f t="shared" si="353"/>
        <v>2282.56</v>
      </c>
      <c r="G2946" s="691">
        <f>'[1]Заказ, cкидки и курсы валют'!$J$23*F2946</f>
        <v>28988.511999999999</v>
      </c>
      <c r="H2946" s="96">
        <f t="shared" si="354"/>
        <v>9276.32</v>
      </c>
      <c r="I2946" s="253"/>
    </row>
    <row r="2947" spans="1:9">
      <c r="A2947" s="493" t="s">
        <v>12710</v>
      </c>
      <c r="B2947" s="2796" t="s">
        <v>2430</v>
      </c>
      <c r="C2947" s="928">
        <v>60.51</v>
      </c>
      <c r="D2947" s="403">
        <v>25</v>
      </c>
      <c r="E2947" s="653">
        <v>2624.17</v>
      </c>
      <c r="F2947" s="1601">
        <f t="shared" ref="F2947" si="355">ROUND(E2947*(1-$F$11),2)</f>
        <v>2624.17</v>
      </c>
      <c r="G2947" s="691">
        <f>'Заказ, cкидки и курсы валют'!$J$23*F2947</f>
        <v>30177.955000000002</v>
      </c>
      <c r="H2947" s="96">
        <f t="shared" ref="H2947" si="356">ROUND((D2947/1000)*G2947,2)</f>
        <v>754.45</v>
      </c>
      <c r="I2947" s="253"/>
    </row>
    <row r="2948" spans="1:9">
      <c r="A2948" s="493" t="s">
        <v>2947</v>
      </c>
      <c r="B2948" s="403" t="s">
        <v>2430</v>
      </c>
      <c r="C2948" s="928">
        <v>60.51</v>
      </c>
      <c r="D2948" s="403">
        <v>380</v>
      </c>
      <c r="E2948" s="653">
        <v>2624.17</v>
      </c>
      <c r="F2948" s="1601">
        <f t="shared" si="353"/>
        <v>2624.17</v>
      </c>
      <c r="G2948" s="691">
        <f>'Заказ, cкидки и курсы валют'!$J$23*F2948</f>
        <v>30177.955000000002</v>
      </c>
      <c r="H2948" s="96">
        <f t="shared" si="354"/>
        <v>11467.62</v>
      </c>
      <c r="I2948" s="253"/>
    </row>
    <row r="2949" spans="1:9">
      <c r="A2949" s="493" t="s">
        <v>12711</v>
      </c>
      <c r="B2949" s="2796" t="s">
        <v>2452</v>
      </c>
      <c r="C2949" s="928">
        <v>60</v>
      </c>
      <c r="D2949" s="403">
        <v>25</v>
      </c>
      <c r="E2949" s="653">
        <v>2543.94</v>
      </c>
      <c r="F2949" s="1601">
        <f t="shared" ref="F2949" si="357">ROUND(E2949*(1-$F$11),2)</f>
        <v>2543.94</v>
      </c>
      <c r="G2949" s="691">
        <f>'Заказ, cкидки и курсы валют'!$J$23*F2949</f>
        <v>29255.31</v>
      </c>
      <c r="H2949" s="96">
        <f t="shared" ref="H2949" si="358">ROUND((D2949/1000)*G2949,2)</f>
        <v>731.38</v>
      </c>
      <c r="I2949" s="253"/>
    </row>
    <row r="2950" spans="1:9">
      <c r="A2950" s="493" t="s">
        <v>2948</v>
      </c>
      <c r="B2950" s="403" t="s">
        <v>2452</v>
      </c>
      <c r="C2950" s="928">
        <v>60</v>
      </c>
      <c r="D2950" s="403">
        <v>350</v>
      </c>
      <c r="E2950" s="653">
        <v>2543.94</v>
      </c>
      <c r="F2950" s="1601">
        <f t="shared" si="353"/>
        <v>2543.94</v>
      </c>
      <c r="G2950" s="691">
        <f>'Заказ, cкидки и курсы валют'!$J$23*F2950</f>
        <v>29255.31</v>
      </c>
      <c r="H2950" s="96">
        <f t="shared" si="354"/>
        <v>10239.36</v>
      </c>
      <c r="I2950" s="253"/>
    </row>
    <row r="2951" spans="1:9">
      <c r="A2951" s="493" t="s">
        <v>12712</v>
      </c>
      <c r="B2951" s="2796" t="s">
        <v>2431</v>
      </c>
      <c r="C2951" s="2302">
        <v>84.14</v>
      </c>
      <c r="D2951" s="1600">
        <v>25</v>
      </c>
      <c r="E2951" s="653">
        <v>3226.42</v>
      </c>
      <c r="F2951" s="1601">
        <f t="shared" ref="F2951" si="359">ROUND(E2951*(1-$F$11),2)</f>
        <v>3226.42</v>
      </c>
      <c r="G2951" s="691">
        <f>'Заказ, cкидки и курсы валют'!$J$23*F2951</f>
        <v>37103.83</v>
      </c>
      <c r="H2951" s="96">
        <f t="shared" ref="H2951" si="360">ROUND((D2951/1000)*G2951,2)</f>
        <v>927.6</v>
      </c>
      <c r="I2951" s="253"/>
    </row>
    <row r="2952" spans="1:9">
      <c r="A2952" s="493" t="s">
        <v>2949</v>
      </c>
      <c r="B2952" s="403" t="s">
        <v>2431</v>
      </c>
      <c r="C2952" s="2302">
        <v>84.14</v>
      </c>
      <c r="D2952" s="1600">
        <v>320</v>
      </c>
      <c r="E2952" s="653">
        <v>3226.42</v>
      </c>
      <c r="F2952" s="1601">
        <f t="shared" si="353"/>
        <v>3226.42</v>
      </c>
      <c r="G2952" s="691">
        <f>'Заказ, cкидки и курсы валют'!$J$23*F2952</f>
        <v>37103.83</v>
      </c>
      <c r="H2952" s="96">
        <f t="shared" si="354"/>
        <v>11873.23</v>
      </c>
      <c r="I2952" s="253"/>
    </row>
    <row r="2953" spans="1:9">
      <c r="A2953" s="493" t="s">
        <v>2950</v>
      </c>
      <c r="B2953" s="403" t="s">
        <v>2453</v>
      </c>
      <c r="C2953" s="2302">
        <v>78.3</v>
      </c>
      <c r="D2953" s="1600">
        <v>300</v>
      </c>
      <c r="E2953" s="653">
        <v>3048</v>
      </c>
      <c r="F2953" s="1601">
        <f t="shared" si="353"/>
        <v>3048</v>
      </c>
      <c r="G2953" s="691">
        <f>'Заказ, cкидки и курсы валют'!$J$23*F2953</f>
        <v>35052</v>
      </c>
      <c r="H2953" s="96">
        <f t="shared" si="354"/>
        <v>10515.6</v>
      </c>
      <c r="I2953" s="253"/>
    </row>
    <row r="2954" spans="1:9">
      <c r="A2954" s="493" t="s">
        <v>2951</v>
      </c>
      <c r="B2954" s="403" t="s">
        <v>2454</v>
      </c>
      <c r="C2954" s="2302">
        <v>85.4</v>
      </c>
      <c r="D2954" s="1600">
        <v>270</v>
      </c>
      <c r="E2954" s="653">
        <v>3270.47</v>
      </c>
      <c r="F2954" s="1601">
        <f t="shared" si="353"/>
        <v>3270.47</v>
      </c>
      <c r="G2954" s="691">
        <f>'Заказ, cкидки и курсы валют'!$J$23*F2954</f>
        <v>37610.404999999999</v>
      </c>
      <c r="H2954" s="96">
        <f t="shared" si="354"/>
        <v>10154.81</v>
      </c>
      <c r="I2954" s="253"/>
    </row>
    <row r="2955" spans="1:9">
      <c r="A2955" s="493" t="s">
        <v>2952</v>
      </c>
      <c r="B2955" s="403" t="s">
        <v>2455</v>
      </c>
      <c r="C2955" s="2302">
        <v>89.2</v>
      </c>
      <c r="D2955" s="1600">
        <v>250</v>
      </c>
      <c r="E2955" s="653">
        <v>3582</v>
      </c>
      <c r="F2955" s="1601">
        <f t="shared" si="353"/>
        <v>3582</v>
      </c>
      <c r="G2955" s="691">
        <f>'Заказ, cкидки и курсы валют'!$J$23*F2955</f>
        <v>41193</v>
      </c>
      <c r="H2955" s="96">
        <f t="shared" si="354"/>
        <v>10298.25</v>
      </c>
      <c r="I2955" s="253"/>
    </row>
    <row r="2956" spans="1:9">
      <c r="A2956" s="493" t="s">
        <v>2953</v>
      </c>
      <c r="B2956" s="403" t="s">
        <v>2456</v>
      </c>
      <c r="C2956" s="2302">
        <v>111.96</v>
      </c>
      <c r="D2956" s="1600">
        <v>230</v>
      </c>
      <c r="E2956" s="653">
        <v>4164.03</v>
      </c>
      <c r="F2956" s="1601">
        <f t="shared" si="353"/>
        <v>4164.03</v>
      </c>
      <c r="G2956" s="691">
        <f>'Заказ, cкидки и курсы валют'!$J$23*F2956</f>
        <v>47886.344999999994</v>
      </c>
      <c r="H2956" s="96">
        <f t="shared" si="354"/>
        <v>11013.86</v>
      </c>
      <c r="I2956" s="253"/>
    </row>
    <row r="2957" spans="1:9" ht="13.5" thickBot="1">
      <c r="A2957" s="521" t="s">
        <v>2954</v>
      </c>
      <c r="B2957" s="757" t="s">
        <v>2457</v>
      </c>
      <c r="C2957" s="2302">
        <v>113.4</v>
      </c>
      <c r="D2957" s="1611">
        <v>220</v>
      </c>
      <c r="E2957" s="653">
        <v>4384.57</v>
      </c>
      <c r="F2957" s="1612">
        <f t="shared" si="353"/>
        <v>4384.57</v>
      </c>
      <c r="G2957" s="776">
        <f>'Заказ, cкидки и курсы валют'!$J$23*F2957</f>
        <v>50422.554999999993</v>
      </c>
      <c r="H2957" s="142">
        <f t="shared" si="354"/>
        <v>11092.96</v>
      </c>
      <c r="I2957" s="254"/>
    </row>
    <row r="2958" spans="1:9" ht="13.5" thickBot="1"/>
    <row r="2959" spans="1:9" ht="18">
      <c r="A2959" s="904"/>
      <c r="B2959" s="905"/>
      <c r="C2959" s="2339" t="s">
        <v>3638</v>
      </c>
      <c r="D2959" s="906"/>
      <c r="E2959" s="907"/>
      <c r="F2959" s="908"/>
      <c r="G2959" s="909"/>
      <c r="H2959" s="910"/>
      <c r="I2959" s="911"/>
    </row>
    <row r="2960" spans="1:9">
      <c r="A2960" s="890"/>
      <c r="D2960" s="888"/>
      <c r="E2960" s="895"/>
      <c r="F2960" s="896"/>
      <c r="G2960" s="887"/>
      <c r="H2960" s="912"/>
      <c r="I2960" s="889"/>
    </row>
    <row r="2961" spans="1:10">
      <c r="A2961" s="890"/>
      <c r="D2961" s="888"/>
      <c r="E2961" s="895"/>
      <c r="F2961" s="896"/>
      <c r="G2961" s="887"/>
      <c r="H2961" s="912"/>
      <c r="I2961" s="889"/>
    </row>
    <row r="2962" spans="1:10" ht="12.75" customHeight="1">
      <c r="A2962" s="890"/>
      <c r="D2962" s="888"/>
      <c r="E2962" s="895"/>
      <c r="F2962" s="896"/>
      <c r="G2962" s="887"/>
      <c r="H2962" s="912"/>
      <c r="I2962" s="889"/>
    </row>
    <row r="2963" spans="1:10">
      <c r="A2963" s="890"/>
      <c r="D2963" s="888"/>
      <c r="E2963" s="895"/>
      <c r="F2963" s="896"/>
      <c r="G2963" s="887"/>
      <c r="H2963" s="912"/>
      <c r="I2963" s="889"/>
    </row>
    <row r="2964" spans="1:10" ht="16" thickBot="1">
      <c r="A2964" s="1918" t="s">
        <v>6699</v>
      </c>
      <c r="B2964" s="1828"/>
      <c r="C2964" s="2289"/>
      <c r="D2964" s="898"/>
      <c r="E2964" s="899"/>
      <c r="F2964" s="900"/>
      <c r="G2964" s="901"/>
      <c r="H2964" s="913"/>
      <c r="I2964" s="902"/>
    </row>
    <row r="2965" spans="1:10" ht="40">
      <c r="A2965" s="1519" t="s">
        <v>1013</v>
      </c>
      <c r="B2965" s="1520" t="s">
        <v>1014</v>
      </c>
      <c r="C2965" s="2286" t="s">
        <v>665</v>
      </c>
      <c r="D2965" s="158" t="s">
        <v>2923</v>
      </c>
      <c r="E2965" s="473" t="s">
        <v>10276</v>
      </c>
      <c r="F2965" s="469" t="s">
        <v>2578</v>
      </c>
      <c r="G2965" s="693" t="s">
        <v>2427</v>
      </c>
      <c r="H2965" s="903" t="s">
        <v>493</v>
      </c>
      <c r="I2965" s="160" t="s">
        <v>4003</v>
      </c>
      <c r="J2965" s="327" t="s">
        <v>11229</v>
      </c>
    </row>
    <row r="2966" spans="1:10" thickBot="1">
      <c r="A2966" s="1519"/>
      <c r="B2966" s="1680"/>
      <c r="C2966" s="2286" t="s">
        <v>3419</v>
      </c>
      <c r="D2966" s="313" t="s">
        <v>2428</v>
      </c>
      <c r="E2966" s="470" t="s">
        <v>264</v>
      </c>
      <c r="F2966" s="475">
        <f>'Заказ, cкидки и курсы валют'!$I$12</f>
        <v>0</v>
      </c>
      <c r="G2966" s="764"/>
      <c r="H2966" s="789"/>
      <c r="I2966" s="252"/>
      <c r="J2966" s="264"/>
    </row>
    <row r="2967" spans="1:10" ht="13.5" thickBot="1">
      <c r="A2967" s="799" t="s">
        <v>11537</v>
      </c>
      <c r="B2967" s="958" t="s">
        <v>139</v>
      </c>
      <c r="C2967" s="2250">
        <v>1.1599999999999999</v>
      </c>
      <c r="D2967" s="862">
        <v>20</v>
      </c>
      <c r="E2967" s="1603">
        <f t="shared" ref="E2967:E3008" si="361">(E2899*2)+(1000/D2967*7.5)</f>
        <v>510.64</v>
      </c>
      <c r="F2967" s="779">
        <f>ROUND(E2967*(1-$F$11),2)</f>
        <v>510.64</v>
      </c>
      <c r="G2967" s="691">
        <f>H2967/D2967*1000</f>
        <v>19350</v>
      </c>
      <c r="H2967" s="659">
        <f>ROUND(IF('Заказ, cкидки и курсы валют'!$J$23*E2967/1000*D2967&lt;387,387,'Заказ, cкидки и курсы валют'!$J$23*E2967/1000*D2967)*(1-'Заказ, cкидки и курсы валют'!$I$12),2)</f>
        <v>387</v>
      </c>
      <c r="I2967" s="262"/>
      <c r="J2967" s="1338">
        <f>ROUND(IF(H2967&lt;'Заказ, cкидки и курсы валют'!$B$39,H2967*0.54*100/(100-'Заказ, cкидки и курсы валют'!$C$39),IF(H2967&lt;'Заказ, cкидки и курсы валют'!$B$40,H2967*0.54*100/(100-'Заказ, cкидки и курсы валют'!$C$40),IF(H2967&lt;'Заказ, cкидки и курсы валют'!$B$41,H2967*0.54*100/(100-'Заказ, cкидки и курсы валют'!$C$41),IF(H2967&lt;'Заказ, cкидки и курсы валют'!$B$42,H2967*0.54*100/(100-'Заказ, cкидки и курсы валют'!$C$42),IF(H2967&lt;'Заказ, cкидки и курсы валют'!$B$43,H2967*0.54*100/(100-'Заказ, cкидки и курсы валют'!$C$43),H2967))))),2)</f>
        <v>464.4</v>
      </c>
    </row>
    <row r="2968" spans="1:10" ht="13.5" thickBot="1">
      <c r="A2968" s="493" t="s">
        <v>6948</v>
      </c>
      <c r="B2968" s="403" t="s">
        <v>141</v>
      </c>
      <c r="C2968" s="2250">
        <v>0.9</v>
      </c>
      <c r="D2968" s="19">
        <v>20</v>
      </c>
      <c r="E2968" s="1602">
        <f t="shared" si="361"/>
        <v>527.88</v>
      </c>
      <c r="F2968" s="471">
        <f>ROUND(E2968*(1-$F$11),2)</f>
        <v>527.88</v>
      </c>
      <c r="G2968" s="691">
        <f t="shared" ref="G2968:G3021" si="362">H2968/D2968*1000</f>
        <v>19350</v>
      </c>
      <c r="H2968" s="659">
        <f>ROUND(IF('Заказ, cкидки и курсы валют'!$J$23*E2968/1000*D2968&lt;387,387,'Заказ, cкидки и курсы валют'!$J$23*E2968/1000*D2968)*(1-'Заказ, cкидки и курсы валют'!$I$12),2)</f>
        <v>387</v>
      </c>
      <c r="I2968" s="253"/>
      <c r="J2968" s="1338">
        <f>ROUND(IF(H2968&lt;'Заказ, cкидки и курсы валют'!$B$39,H2968*0.54*100/(100-'Заказ, cкидки и курсы валют'!$C$39),IF(H2968&lt;'Заказ, cкидки и курсы валют'!$B$40,H2968*0.54*100/(100-'Заказ, cкидки и курсы валют'!$C$40),IF(H2968&lt;'Заказ, cкидки и курсы валют'!$B$41,H2968*0.54*100/(100-'Заказ, cкидки и курсы валют'!$C$41),IF(H2968&lt;'Заказ, cкидки и курсы валют'!$B$42,H2968*0.54*100/(100-'Заказ, cкидки и курсы валют'!$C$42),IF(H2968&lt;'Заказ, cкидки и курсы валют'!$B$43,H2968*0.54*100/(100-'Заказ, cкидки и курсы валют'!$C$43),H2968))))),2)</f>
        <v>464.4</v>
      </c>
    </row>
    <row r="2969" spans="1:10" ht="13.5" thickBot="1">
      <c r="A2969" s="493" t="s">
        <v>6949</v>
      </c>
      <c r="B2969" s="403" t="s">
        <v>143</v>
      </c>
      <c r="C2969" s="2250">
        <v>1.04</v>
      </c>
      <c r="D2969" s="19">
        <v>20</v>
      </c>
      <c r="E2969" s="1602">
        <f t="shared" si="361"/>
        <v>545.34</v>
      </c>
      <c r="F2969" s="471">
        <f>ROUND(E2969*(1-$F$11),2)</f>
        <v>545.34</v>
      </c>
      <c r="G2969" s="691">
        <f t="shared" si="362"/>
        <v>19350</v>
      </c>
      <c r="H2969" s="659">
        <f>ROUND(IF('Заказ, cкидки и курсы валют'!$J$23*E2969/1000*D2969&lt;387,387,'Заказ, cкидки и курсы валют'!$J$23*E2969/1000*D2969)*(1-'Заказ, cкидки и курсы валют'!$I$12),2)</f>
        <v>387</v>
      </c>
      <c r="I2969" s="253"/>
      <c r="J2969" s="1338">
        <f>ROUND(IF(H2969&lt;'Заказ, cкидки и курсы валют'!$B$39,H2969*0.54*100/(100-'Заказ, cкидки и курсы валют'!$C$39),IF(H2969&lt;'Заказ, cкидки и курсы валют'!$B$40,H2969*0.54*100/(100-'Заказ, cкидки и курсы валют'!$C$40),IF(H2969&lt;'Заказ, cкидки и курсы валют'!$B$41,H2969*0.54*100/(100-'Заказ, cкидки и курсы валют'!$C$41),IF(H2969&lt;'Заказ, cкидки и курсы валют'!$B$42,H2969*0.54*100/(100-'Заказ, cкидки и курсы валют'!$C$42),IF(H2969&lt;'Заказ, cкидки и курсы валют'!$B$43,H2969*0.54*100/(100-'Заказ, cкидки и курсы валют'!$C$43),H2969))))),2)</f>
        <v>464.4</v>
      </c>
    </row>
    <row r="2970" spans="1:10" ht="13.5" thickBot="1">
      <c r="A2970" s="493" t="s">
        <v>11646</v>
      </c>
      <c r="B2970" s="1048" t="s">
        <v>154</v>
      </c>
      <c r="C2970" s="2250">
        <v>1.7</v>
      </c>
      <c r="D2970" s="1600">
        <v>20</v>
      </c>
      <c r="E2970" s="1602">
        <f t="shared" si="361"/>
        <v>577.78</v>
      </c>
      <c r="F2970" s="471">
        <f t="shared" ref="F2970:F2975" si="363">ROUND(E2970*(1-$F$11),2)</f>
        <v>577.78</v>
      </c>
      <c r="G2970" s="691">
        <f t="shared" si="362"/>
        <v>19350</v>
      </c>
      <c r="H2970" s="659">
        <f>ROUND(IF('Заказ, cкидки и курсы валют'!$J$23*E2970/1000*D2970&lt;387,387,'Заказ, cкидки и курсы валют'!$J$23*E2970/1000*D2970)*(1-'Заказ, cкидки и курсы валют'!$I$12),2)</f>
        <v>387</v>
      </c>
      <c r="I2970" s="253"/>
      <c r="J2970" s="1338">
        <f>ROUND(IF(H2970&lt;'Заказ, cкидки и курсы валют'!$B$39,H2970*0.54*100/(100-'Заказ, cкидки и курсы валют'!$C$39),IF(H2970&lt;'Заказ, cкидки и курсы валют'!$B$40,H2970*0.54*100/(100-'Заказ, cкидки и курсы валют'!$C$40),IF(H2970&lt;'Заказ, cкидки и курсы валют'!$B$41,H2970*0.54*100/(100-'Заказ, cкидки и курсы валют'!$C$41),IF(H2970&lt;'Заказ, cкидки и курсы валют'!$B$42,H2970*0.54*100/(100-'Заказ, cкидки и курсы валют'!$C$42),IF(H2970&lt;'Заказ, cкидки и курсы валют'!$B$43,H2970*0.54*100/(100-'Заказ, cкидки и курсы валют'!$C$43),H2970))))),2)</f>
        <v>464.4</v>
      </c>
    </row>
    <row r="2971" spans="1:10" ht="13.5" thickBot="1">
      <c r="A2971" s="493" t="s">
        <v>11647</v>
      </c>
      <c r="B2971" s="1048" t="s">
        <v>108</v>
      </c>
      <c r="C2971" s="2250">
        <v>1.88</v>
      </c>
      <c r="D2971" s="1600">
        <v>20</v>
      </c>
      <c r="E2971" s="1602">
        <f t="shared" si="361"/>
        <v>605.79999999999995</v>
      </c>
      <c r="F2971" s="471">
        <f t="shared" si="363"/>
        <v>605.79999999999995</v>
      </c>
      <c r="G2971" s="691">
        <f t="shared" si="362"/>
        <v>19350</v>
      </c>
      <c r="H2971" s="659">
        <f>ROUND(IF('Заказ, cкидки и курсы валют'!$J$23*E2971/1000*D2971&lt;387,387,'Заказ, cкидки и курсы валют'!$J$23*E2971/1000*D2971)*(1-'Заказ, cкидки и курсы валют'!$I$12),2)</f>
        <v>387</v>
      </c>
      <c r="I2971" s="253"/>
      <c r="J2971" s="1338">
        <f>ROUND(IF(H2971&lt;'Заказ, cкидки и курсы валют'!$B$39,H2971*0.54*100/(100-'Заказ, cкидки и курсы валют'!$C$39),IF(H2971&lt;'Заказ, cкидки и курсы валют'!$B$40,H2971*0.54*100/(100-'Заказ, cкидки и курсы валют'!$C$40),IF(H2971&lt;'Заказ, cкидки и курсы валют'!$B$41,H2971*0.54*100/(100-'Заказ, cкидки и курсы валют'!$C$41),IF(H2971&lt;'Заказ, cкидки и курсы валют'!$B$42,H2971*0.54*100/(100-'Заказ, cкидки и курсы валют'!$C$42),IF(H2971&lt;'Заказ, cкидки и курсы валют'!$B$43,H2971*0.54*100/(100-'Заказ, cкидки и курсы валют'!$C$43),H2971))))),2)</f>
        <v>464.4</v>
      </c>
    </row>
    <row r="2972" spans="1:10" ht="13.5" thickBot="1">
      <c r="A2972" s="493" t="s">
        <v>11648</v>
      </c>
      <c r="B2972" s="1048" t="s">
        <v>155</v>
      </c>
      <c r="C2972" s="2250">
        <v>2.1</v>
      </c>
      <c r="D2972" s="1600">
        <v>20</v>
      </c>
      <c r="E2972" s="1602">
        <f t="shared" si="361"/>
        <v>628.55999999999995</v>
      </c>
      <c r="F2972" s="471">
        <f t="shared" si="363"/>
        <v>628.55999999999995</v>
      </c>
      <c r="G2972" s="691">
        <f t="shared" si="362"/>
        <v>19350</v>
      </c>
      <c r="H2972" s="659">
        <f>ROUND(IF('Заказ, cкидки и курсы валют'!$J$23*E2972/1000*D2972&lt;387,387,'Заказ, cкидки и курсы валют'!$J$23*E2972/1000*D2972)*(1-'Заказ, cкидки и курсы валют'!$I$12),2)</f>
        <v>387</v>
      </c>
      <c r="I2972" s="253"/>
      <c r="J2972" s="1338">
        <f>ROUND(IF(H2972&lt;'Заказ, cкидки и курсы валют'!$B$39,H2972*0.54*100/(100-'Заказ, cкидки и курсы валют'!$C$39),IF(H2972&lt;'Заказ, cкидки и курсы валют'!$B$40,H2972*0.54*100/(100-'Заказ, cкидки и курсы валют'!$C$40),IF(H2972&lt;'Заказ, cкидки и курсы валют'!$B$41,H2972*0.54*100/(100-'Заказ, cкидки и курсы валют'!$C$41),IF(H2972&lt;'Заказ, cкидки и курсы валют'!$B$42,H2972*0.54*100/(100-'Заказ, cкидки и курсы валют'!$C$42),IF(H2972&lt;'Заказ, cкидки и курсы валют'!$B$43,H2972*0.54*100/(100-'Заказ, cкидки и курсы валют'!$C$43),H2972))))),2)</f>
        <v>464.4</v>
      </c>
    </row>
    <row r="2973" spans="1:10" ht="13.5" thickBot="1">
      <c r="A2973" s="493" t="s">
        <v>11649</v>
      </c>
      <c r="B2973" s="1048" t="s">
        <v>110</v>
      </c>
      <c r="C2973" s="2250">
        <v>2.2999999999999998</v>
      </c>
      <c r="D2973" s="1600">
        <v>20</v>
      </c>
      <c r="E2973" s="1602">
        <f t="shared" si="361"/>
        <v>647.62</v>
      </c>
      <c r="F2973" s="471">
        <f t="shared" si="363"/>
        <v>647.62</v>
      </c>
      <c r="G2973" s="691">
        <f t="shared" si="362"/>
        <v>19350</v>
      </c>
      <c r="H2973" s="659">
        <f>ROUND(IF('Заказ, cкидки и курсы валют'!$J$23*E2973/1000*D2973&lt;387,387,'Заказ, cкидки и курсы валют'!$J$23*E2973/1000*D2973)*(1-'Заказ, cкидки и курсы валют'!$I$12),2)</f>
        <v>387</v>
      </c>
      <c r="I2973" s="253"/>
      <c r="J2973" s="1338">
        <f>ROUND(IF(H2973&lt;'Заказ, cкидки и курсы валют'!$B$39,H2973*0.54*100/(100-'Заказ, cкидки и курсы валют'!$C$39),IF(H2973&lt;'Заказ, cкидки и курсы валют'!$B$40,H2973*0.54*100/(100-'Заказ, cкидки и курсы валют'!$C$40),IF(H2973&lt;'Заказ, cкидки и курсы валют'!$B$41,H2973*0.54*100/(100-'Заказ, cкидки и курсы валют'!$C$41),IF(H2973&lt;'Заказ, cкидки и курсы валют'!$B$42,H2973*0.54*100/(100-'Заказ, cкидки и курсы валют'!$C$42),IF(H2973&lt;'Заказ, cкидки и курсы валют'!$B$43,H2973*0.54*100/(100-'Заказ, cкидки и курсы валют'!$C$43),H2973))))),2)</f>
        <v>464.4</v>
      </c>
    </row>
    <row r="2974" spans="1:10" ht="13.5" thickBot="1">
      <c r="A2974" s="493" t="s">
        <v>11650</v>
      </c>
      <c r="B2974" s="1048" t="s">
        <v>147</v>
      </c>
      <c r="C2974" s="2250">
        <v>2.9</v>
      </c>
      <c r="D2974" s="1600">
        <v>20</v>
      </c>
      <c r="E2974" s="1602">
        <f t="shared" si="361"/>
        <v>617.6</v>
      </c>
      <c r="F2974" s="471">
        <f t="shared" si="363"/>
        <v>617.6</v>
      </c>
      <c r="G2974" s="691">
        <f t="shared" si="362"/>
        <v>19350</v>
      </c>
      <c r="H2974" s="659">
        <f>ROUND(IF('Заказ, cкидки и курсы валют'!$J$23*E2974/1000*D2974&lt;387,387,'Заказ, cкидки и курсы валют'!$J$23*E2974/1000*D2974)*(1-'Заказ, cкидки и курсы валют'!$I$12),2)</f>
        <v>387</v>
      </c>
      <c r="I2974" s="253"/>
      <c r="J2974" s="1338">
        <f>ROUND(IF(H2974&lt;'Заказ, cкидки и курсы валют'!$B$39,H2974*0.54*100/(100-'Заказ, cкидки и курсы валют'!$C$39),IF(H2974&lt;'Заказ, cкидки и курсы валют'!$B$40,H2974*0.54*100/(100-'Заказ, cкидки и курсы валют'!$C$40),IF(H2974&lt;'Заказ, cкидки и курсы валют'!$B$41,H2974*0.54*100/(100-'Заказ, cкидки и курсы валют'!$C$41),IF(H2974&lt;'Заказ, cкидки и курсы валют'!$B$42,H2974*0.54*100/(100-'Заказ, cкидки и курсы валют'!$C$42),IF(H2974&lt;'Заказ, cкидки и курсы валют'!$B$43,H2974*0.54*100/(100-'Заказ, cкидки и курсы валют'!$C$43),H2974))))),2)</f>
        <v>464.4</v>
      </c>
    </row>
    <row r="2975" spans="1:10" ht="13.5" thickBot="1">
      <c r="A2975" s="493" t="s">
        <v>11651</v>
      </c>
      <c r="B2975" s="1048" t="s">
        <v>148</v>
      </c>
      <c r="C2975" s="2250">
        <v>3.2</v>
      </c>
      <c r="D2975" s="1600">
        <v>20</v>
      </c>
      <c r="E2975" s="1602">
        <f t="shared" si="361"/>
        <v>643.18000000000006</v>
      </c>
      <c r="F2975" s="471">
        <f t="shared" si="363"/>
        <v>643.17999999999995</v>
      </c>
      <c r="G2975" s="691">
        <f t="shared" si="362"/>
        <v>19350</v>
      </c>
      <c r="H2975" s="659">
        <f>ROUND(IF('Заказ, cкидки и курсы валют'!$J$23*E2975/1000*D2975&lt;387,387,'Заказ, cкидки и курсы валют'!$J$23*E2975/1000*D2975)*(1-'Заказ, cкидки и курсы валют'!$I$12),2)</f>
        <v>387</v>
      </c>
      <c r="I2975" s="253"/>
      <c r="J2975" s="1338">
        <f>ROUND(IF(H2975&lt;'Заказ, cкидки и курсы валют'!$B$39,H2975*0.54*100/(100-'Заказ, cкидки и курсы валют'!$C$39),IF(H2975&lt;'Заказ, cкидки и курсы валют'!$B$40,H2975*0.54*100/(100-'Заказ, cкидки и курсы валют'!$C$40),IF(H2975&lt;'Заказ, cкидки и курсы валют'!$B$41,H2975*0.54*100/(100-'Заказ, cкидки и курсы валют'!$C$41),IF(H2975&lt;'Заказ, cкидки и курсы валют'!$B$42,H2975*0.54*100/(100-'Заказ, cкидки и курсы валют'!$C$42),IF(H2975&lt;'Заказ, cкидки и курсы валют'!$B$43,H2975*0.54*100/(100-'Заказ, cкидки и курсы валют'!$C$43),H2975))))),2)</f>
        <v>464.4</v>
      </c>
    </row>
    <row r="2976" spans="1:10" ht="13.5" thickBot="1">
      <c r="A2976" s="493" t="s">
        <v>6950</v>
      </c>
      <c r="B2976" s="403" t="s">
        <v>150</v>
      </c>
      <c r="C2976" s="2250">
        <v>2.92</v>
      </c>
      <c r="D2976" s="19">
        <v>20</v>
      </c>
      <c r="E2976" s="1602">
        <f t="shared" si="361"/>
        <v>694.5</v>
      </c>
      <c r="F2976" s="471">
        <f>ROUND(E2976*(1-$F$11),2)</f>
        <v>694.5</v>
      </c>
      <c r="G2976" s="691">
        <f t="shared" si="362"/>
        <v>19350</v>
      </c>
      <c r="H2976" s="659">
        <f>ROUND(IF('Заказ, cкидки и курсы валют'!$J$23*E2976/1000*D2976&lt;387,387,'Заказ, cкидки и курсы валют'!$J$23*E2976/1000*D2976)*(1-'Заказ, cкидки и курсы валют'!$I$12),2)</f>
        <v>387</v>
      </c>
      <c r="I2976" s="253"/>
      <c r="J2976" s="1338">
        <f>ROUND(IF(H2976&lt;'Заказ, cкидки и курсы валют'!$B$39,H2976*0.54*100/(100-'Заказ, cкидки и курсы валют'!$C$39),IF(H2976&lt;'Заказ, cкидки и курсы валют'!$B$40,H2976*0.54*100/(100-'Заказ, cкидки и курсы валют'!$C$40),IF(H2976&lt;'Заказ, cкидки и курсы валют'!$B$41,H2976*0.54*100/(100-'Заказ, cкидки и курсы валют'!$C$41),IF(H2976&lt;'Заказ, cкидки и курсы валют'!$B$42,H2976*0.54*100/(100-'Заказ, cкидки и курсы валют'!$C$42),IF(H2976&lt;'Заказ, cкидки и курсы валют'!$B$43,H2976*0.54*100/(100-'Заказ, cкидки и курсы валют'!$C$43),H2976))))),2)</f>
        <v>464.4</v>
      </c>
    </row>
    <row r="2977" spans="1:10" ht="13.5" thickBot="1">
      <c r="A2977" s="493" t="s">
        <v>6951</v>
      </c>
      <c r="B2977" s="403" t="s">
        <v>151</v>
      </c>
      <c r="C2977" s="2250">
        <v>3.38</v>
      </c>
      <c r="D2977" s="19">
        <v>20</v>
      </c>
      <c r="E2977" s="1602">
        <f t="shared" si="361"/>
        <v>736.12</v>
      </c>
      <c r="F2977" s="471">
        <f>ROUND(E2977*(1-$F$11),2)</f>
        <v>736.12</v>
      </c>
      <c r="G2977" s="691">
        <f t="shared" si="362"/>
        <v>19350</v>
      </c>
      <c r="H2977" s="659">
        <f>ROUND(IF('Заказ, cкидки и курсы валют'!$J$23*E2977/1000*D2977&lt;387,387,'Заказ, cкидки и курсы валют'!$J$23*E2977/1000*D2977)*(1-'Заказ, cкидки и курсы валют'!$I$12),2)</f>
        <v>387</v>
      </c>
      <c r="I2977" s="253"/>
      <c r="J2977" s="1338">
        <f>ROUND(IF(H2977&lt;'Заказ, cкидки и курсы валют'!$B$39,H2977*0.54*100/(100-'Заказ, cкидки и курсы валют'!$C$39),IF(H2977&lt;'Заказ, cкидки и курсы валют'!$B$40,H2977*0.54*100/(100-'Заказ, cкидки и курсы валют'!$C$40),IF(H2977&lt;'Заказ, cкидки и курсы валют'!$B$41,H2977*0.54*100/(100-'Заказ, cкидки и курсы валют'!$C$41),IF(H2977&lt;'Заказ, cкидки и курсы валют'!$B$42,H2977*0.54*100/(100-'Заказ, cкидки и курсы валют'!$C$42),IF(H2977&lt;'Заказ, cкидки и курсы валют'!$B$43,H2977*0.54*100/(100-'Заказ, cкидки и курсы валют'!$C$43),H2977))))),2)</f>
        <v>464.4</v>
      </c>
    </row>
    <row r="2978" spans="1:10" ht="13.5" thickBot="1">
      <c r="A2978" s="493" t="s">
        <v>6952</v>
      </c>
      <c r="B2978" s="403" t="s">
        <v>157</v>
      </c>
      <c r="C2978" s="2250">
        <v>3.89</v>
      </c>
      <c r="D2978" s="19">
        <v>20</v>
      </c>
      <c r="E2978" s="1602">
        <f t="shared" si="361"/>
        <v>806.83999999999992</v>
      </c>
      <c r="F2978" s="471">
        <f>ROUND(E2978*(1-$F$11),2)</f>
        <v>806.84</v>
      </c>
      <c r="G2978" s="691">
        <f t="shared" si="362"/>
        <v>19350</v>
      </c>
      <c r="H2978" s="659">
        <f>ROUND(IF('Заказ, cкидки и курсы валют'!$J$23*E2978/1000*D2978&lt;387,387,'Заказ, cкидки и курсы валют'!$J$23*E2978/1000*D2978)*(1-'Заказ, cкидки и курсы валют'!$I$12),2)</f>
        <v>387</v>
      </c>
      <c r="I2978" s="253"/>
      <c r="J2978" s="1338">
        <f>ROUND(IF(H2978&lt;'Заказ, cкидки и курсы валют'!$B$39,H2978*0.54*100/(100-'Заказ, cкидки и курсы валют'!$C$39),IF(H2978&lt;'Заказ, cкидки и курсы валют'!$B$40,H2978*0.54*100/(100-'Заказ, cкидки и курсы валют'!$C$40),IF(H2978&lt;'Заказ, cкидки и курсы валют'!$B$41,H2978*0.54*100/(100-'Заказ, cкидки и курсы валют'!$C$41),IF(H2978&lt;'Заказ, cкидки и курсы валют'!$B$42,H2978*0.54*100/(100-'Заказ, cкидки и курсы валют'!$C$42),IF(H2978&lt;'Заказ, cкидки и курсы валют'!$B$43,H2978*0.54*100/(100-'Заказ, cкидки и курсы валют'!$C$43),H2978))))),2)</f>
        <v>464.4</v>
      </c>
    </row>
    <row r="2979" spans="1:10" ht="13.5" thickBot="1">
      <c r="A2979" s="493" t="s">
        <v>6953</v>
      </c>
      <c r="B2979" s="403" t="s">
        <v>158</v>
      </c>
      <c r="C2979" s="2250">
        <v>4.72</v>
      </c>
      <c r="D2979" s="19">
        <v>20</v>
      </c>
      <c r="E2979" s="1602">
        <f t="shared" si="361"/>
        <v>816.12</v>
      </c>
      <c r="F2979" s="471">
        <f>ROUND(E2979*(1-$F$11),2)</f>
        <v>816.12</v>
      </c>
      <c r="G2979" s="691">
        <f t="shared" si="362"/>
        <v>19350</v>
      </c>
      <c r="H2979" s="659">
        <f>ROUND(IF('Заказ, cкидки и курсы валют'!$J$23*E2979/1000*D2979&lt;387,387,'Заказ, cкидки и курсы валют'!$J$23*E2979/1000*D2979)*(1-'Заказ, cкидки и курсы валют'!$I$12),2)</f>
        <v>387</v>
      </c>
      <c r="I2979" s="253"/>
      <c r="J2979" s="1338">
        <f>ROUND(IF(H2979&lt;'Заказ, cкидки и курсы валют'!$B$39,H2979*0.54*100/(100-'Заказ, cкидки и курсы валют'!$C$39),IF(H2979&lt;'Заказ, cкидки и курсы валют'!$B$40,H2979*0.54*100/(100-'Заказ, cкидки и курсы валют'!$C$40),IF(H2979&lt;'Заказ, cкидки и курсы валют'!$B$41,H2979*0.54*100/(100-'Заказ, cкидки и курсы валют'!$C$41),IF(H2979&lt;'Заказ, cкидки и курсы валют'!$B$42,H2979*0.54*100/(100-'Заказ, cкидки и курсы валют'!$C$42),IF(H2979&lt;'Заказ, cкидки и курсы валют'!$B$43,H2979*0.54*100/(100-'Заказ, cкидки и курсы валют'!$C$43),H2979))))),2)</f>
        <v>464.4</v>
      </c>
    </row>
    <row r="2980" spans="1:10" ht="13.5" thickBot="1">
      <c r="A2980" s="493" t="s">
        <v>11652</v>
      </c>
      <c r="B2980" s="403" t="s">
        <v>167</v>
      </c>
      <c r="C2980" s="2250">
        <v>4.5</v>
      </c>
      <c r="D2980" s="1599">
        <v>20</v>
      </c>
      <c r="E2980" s="1602">
        <f t="shared" si="361"/>
        <v>745.9</v>
      </c>
      <c r="F2980" s="471">
        <f t="shared" ref="F2980:F2982" si="364">ROUND(E2980*(1-$F$11),2)</f>
        <v>745.9</v>
      </c>
      <c r="G2980" s="691">
        <f t="shared" si="362"/>
        <v>19350</v>
      </c>
      <c r="H2980" s="659">
        <f>ROUND(IF('Заказ, cкидки и курсы валют'!$J$23*E2980/1000*D2980&lt;387,387,'Заказ, cкидки и курсы валют'!$J$23*E2980/1000*D2980)*(1-'Заказ, cкидки и курсы валют'!$I$12),2)</f>
        <v>387</v>
      </c>
      <c r="I2980" s="253"/>
      <c r="J2980" s="1338">
        <f>ROUND(IF(H2980&lt;'Заказ, cкидки и курсы валют'!$B$39,H2980*0.54*100/(100-'Заказ, cкидки и курсы валют'!$C$39),IF(H2980&lt;'Заказ, cкидки и курсы валют'!$B$40,H2980*0.54*100/(100-'Заказ, cкидки и курсы валют'!$C$40),IF(H2980&lt;'Заказ, cкидки и курсы валют'!$B$41,H2980*0.54*100/(100-'Заказ, cкидки и курсы валют'!$C$41),IF(H2980&lt;'Заказ, cкидки и курсы валют'!$B$42,H2980*0.54*100/(100-'Заказ, cкидки и курсы валют'!$C$42),IF(H2980&lt;'Заказ, cкидки и курсы валют'!$B$43,H2980*0.54*100/(100-'Заказ, cкидки и курсы валют'!$C$43),H2980))))),2)</f>
        <v>464.4</v>
      </c>
    </row>
    <row r="2981" spans="1:10" ht="13.5" thickBot="1">
      <c r="A2981" s="493" t="s">
        <v>11653</v>
      </c>
      <c r="B2981" s="403" t="s">
        <v>168</v>
      </c>
      <c r="C2981" s="2250">
        <v>4.8</v>
      </c>
      <c r="D2981" s="1599">
        <v>20</v>
      </c>
      <c r="E2981" s="1602">
        <f t="shared" si="361"/>
        <v>786.02</v>
      </c>
      <c r="F2981" s="471">
        <f t="shared" si="364"/>
        <v>786.02</v>
      </c>
      <c r="G2981" s="691">
        <f t="shared" si="362"/>
        <v>19350</v>
      </c>
      <c r="H2981" s="659">
        <f>ROUND(IF('Заказ, cкидки и курсы валют'!$J$23*E2981/1000*D2981&lt;387,387,'Заказ, cкидки и курсы валют'!$J$23*E2981/1000*D2981)*(1-'Заказ, cкидки и курсы валют'!$I$12),2)</f>
        <v>387</v>
      </c>
      <c r="I2981" s="253"/>
      <c r="J2981" s="1338">
        <f>ROUND(IF(H2981&lt;'Заказ, cкидки и курсы валют'!$B$39,H2981*0.54*100/(100-'Заказ, cкидки и курсы валют'!$C$39),IF(H2981&lt;'Заказ, cкидки и курсы валют'!$B$40,H2981*0.54*100/(100-'Заказ, cкидки и курсы валют'!$C$40),IF(H2981&lt;'Заказ, cкидки и курсы валют'!$B$41,H2981*0.54*100/(100-'Заказ, cкидки и курсы валют'!$C$41),IF(H2981&lt;'Заказ, cкидки и курсы валют'!$B$42,H2981*0.54*100/(100-'Заказ, cкидки и курсы валют'!$C$42),IF(H2981&lt;'Заказ, cкидки и курсы валют'!$B$43,H2981*0.54*100/(100-'Заказ, cкидки и курсы валют'!$C$43),H2981))))),2)</f>
        <v>464.4</v>
      </c>
    </row>
    <row r="2982" spans="1:10" ht="13.5" thickBot="1">
      <c r="A2982" s="493" t="s">
        <v>11654</v>
      </c>
      <c r="B2982" s="403" t="s">
        <v>169</v>
      </c>
      <c r="C2982" s="2250">
        <v>4.4400000000000004</v>
      </c>
      <c r="D2982" s="1599">
        <v>20</v>
      </c>
      <c r="E2982" s="1602">
        <f t="shared" si="361"/>
        <v>824.04</v>
      </c>
      <c r="F2982" s="471">
        <f t="shared" si="364"/>
        <v>824.04</v>
      </c>
      <c r="G2982" s="691">
        <f t="shared" si="362"/>
        <v>19350</v>
      </c>
      <c r="H2982" s="659">
        <f>ROUND(IF('Заказ, cкидки и курсы валют'!$J$23*E2982/1000*D2982&lt;387,387,'Заказ, cкидки и курсы валют'!$J$23*E2982/1000*D2982)*(1-'Заказ, cкидки и курсы валют'!$I$12),2)</f>
        <v>387</v>
      </c>
      <c r="I2982" s="253"/>
      <c r="J2982" s="1338">
        <f>ROUND(IF(H2982&lt;'Заказ, cкидки и курсы валют'!$B$39,H2982*0.54*100/(100-'Заказ, cкидки и курсы валют'!$C$39),IF(H2982&lt;'Заказ, cкидки и курсы валют'!$B$40,H2982*0.54*100/(100-'Заказ, cкидки и курсы валют'!$C$40),IF(H2982&lt;'Заказ, cкидки и курсы валют'!$B$41,H2982*0.54*100/(100-'Заказ, cкидки и курсы валют'!$C$41),IF(H2982&lt;'Заказ, cкидки и курсы валют'!$B$42,H2982*0.54*100/(100-'Заказ, cкидки и курсы валют'!$C$42),IF(H2982&lt;'Заказ, cкидки и курсы валют'!$B$43,H2982*0.54*100/(100-'Заказ, cкидки и курсы валют'!$C$43),H2982))))),2)</f>
        <v>464.4</v>
      </c>
    </row>
    <row r="2983" spans="1:10" ht="13.5" thickBot="1">
      <c r="A2983" s="493" t="s">
        <v>6954</v>
      </c>
      <c r="B2983" s="403" t="s">
        <v>170</v>
      </c>
      <c r="C2983" s="2250">
        <v>5.17</v>
      </c>
      <c r="D2983" s="19">
        <v>10</v>
      </c>
      <c r="E2983" s="1602">
        <f t="shared" si="361"/>
        <v>1284.5999999999999</v>
      </c>
      <c r="F2983" s="471">
        <f t="shared" ref="F2983:F2989" si="365">ROUND(E2983*(1-$F$11),2)</f>
        <v>1284.5999999999999</v>
      </c>
      <c r="G2983" s="691">
        <f t="shared" si="362"/>
        <v>38700</v>
      </c>
      <c r="H2983" s="659">
        <f>ROUND(IF('Заказ, cкидки и курсы валют'!$J$23*E2983/1000*D2983&lt;387,387,'Заказ, cкидки и курсы валют'!$J$23*E2983/1000*D2983)*(1-'Заказ, cкидки и курсы валют'!$I$12),2)</f>
        <v>387</v>
      </c>
      <c r="I2983" s="253"/>
      <c r="J2983" s="1338">
        <f>ROUND(IF(H2983&lt;'Заказ, cкидки и курсы валют'!$B$39,H2983*0.54*100/(100-'Заказ, cкидки и курсы валют'!$C$39),IF(H2983&lt;'Заказ, cкидки и курсы валют'!$B$40,H2983*0.54*100/(100-'Заказ, cкидки и курсы валют'!$C$40),IF(H2983&lt;'Заказ, cкидки и курсы валют'!$B$41,H2983*0.54*100/(100-'Заказ, cкидки и курсы валют'!$C$41),IF(H2983&lt;'Заказ, cкидки и курсы валют'!$B$42,H2983*0.54*100/(100-'Заказ, cкидки и курсы валют'!$C$42),IF(H2983&lt;'Заказ, cкидки и курсы валют'!$B$43,H2983*0.54*100/(100-'Заказ, cкидки и курсы валют'!$C$43),H2983))))),2)</f>
        <v>464.4</v>
      </c>
    </row>
    <row r="2984" spans="1:10" ht="13.5" thickBot="1">
      <c r="A2984" s="493" t="s">
        <v>6955</v>
      </c>
      <c r="B2984" s="403" t="s">
        <v>171</v>
      </c>
      <c r="C2984" s="2250">
        <v>6.33</v>
      </c>
      <c r="D2984" s="19">
        <v>10</v>
      </c>
      <c r="E2984" s="1602">
        <f t="shared" si="361"/>
        <v>1308.1599999999999</v>
      </c>
      <c r="F2984" s="471">
        <f t="shared" si="365"/>
        <v>1308.1600000000001</v>
      </c>
      <c r="G2984" s="691">
        <f t="shared" si="362"/>
        <v>38700</v>
      </c>
      <c r="H2984" s="659">
        <f>ROUND(IF('Заказ, cкидки и курсы валют'!$J$23*E2984/1000*D2984&lt;387,387,'Заказ, cкидки и курсы валют'!$J$23*E2984/1000*D2984)*(1-'Заказ, cкидки и курсы валют'!$I$12),2)</f>
        <v>387</v>
      </c>
      <c r="I2984" s="253"/>
      <c r="J2984" s="1338">
        <f>ROUND(IF(H2984&lt;'Заказ, cкидки и курсы валют'!$B$39,H2984*0.54*100/(100-'Заказ, cкидки и курсы валют'!$C$39),IF(H2984&lt;'Заказ, cкидки и курсы валют'!$B$40,H2984*0.54*100/(100-'Заказ, cкидки и курсы валют'!$C$40),IF(H2984&lt;'Заказ, cкидки и курсы валют'!$B$41,H2984*0.54*100/(100-'Заказ, cкидки и курсы валют'!$C$41),IF(H2984&lt;'Заказ, cкидки и курсы валют'!$B$42,H2984*0.54*100/(100-'Заказ, cкидки и курсы валют'!$C$42),IF(H2984&lt;'Заказ, cкидки и курсы валют'!$B$43,H2984*0.54*100/(100-'Заказ, cкидки и курсы валют'!$C$43),H2984))))),2)</f>
        <v>464.4</v>
      </c>
    </row>
    <row r="2985" spans="1:10" ht="13.5" thickBot="1">
      <c r="A2985" s="493" t="s">
        <v>11538</v>
      </c>
      <c r="B2985" s="403" t="s">
        <v>1328</v>
      </c>
      <c r="C2985" s="2250">
        <v>6.67</v>
      </c>
      <c r="D2985" s="19">
        <v>10</v>
      </c>
      <c r="E2985" s="1602">
        <f t="shared" si="361"/>
        <v>1452.72</v>
      </c>
      <c r="F2985" s="471">
        <f t="shared" si="365"/>
        <v>1452.72</v>
      </c>
      <c r="G2985" s="691">
        <f t="shared" si="362"/>
        <v>38700</v>
      </c>
      <c r="H2985" s="659">
        <f>ROUND(IF('Заказ, cкидки и курсы валют'!$J$23*E2985/1000*D2985&lt;387,387,'Заказ, cкидки и курсы валют'!$J$23*E2985/1000*D2985)*(1-'Заказ, cкидки и курсы валют'!$I$12),2)</f>
        <v>387</v>
      </c>
      <c r="I2985" s="253"/>
      <c r="J2985" s="1338">
        <f>ROUND(IF(H2985&lt;'Заказ, cкидки и курсы валют'!$B$39,H2985*0.54*100/(100-'Заказ, cкидки и курсы валют'!$C$39),IF(H2985&lt;'Заказ, cкидки и курсы валют'!$B$40,H2985*0.54*100/(100-'Заказ, cкидки и курсы валют'!$C$40),IF(H2985&lt;'Заказ, cкидки и курсы валют'!$B$41,H2985*0.54*100/(100-'Заказ, cкидки и курсы валют'!$C$41),IF(H2985&lt;'Заказ, cкидки и курсы валют'!$B$42,H2985*0.54*100/(100-'Заказ, cкидки и курсы валют'!$C$42),IF(H2985&lt;'Заказ, cкидки и курсы валют'!$B$43,H2985*0.54*100/(100-'Заказ, cкидки и курсы валют'!$C$43),H2985))))),2)</f>
        <v>464.4</v>
      </c>
    </row>
    <row r="2986" spans="1:10" ht="13.5" thickBot="1">
      <c r="A2986" s="493" t="s">
        <v>6956</v>
      </c>
      <c r="B2986" s="403" t="s">
        <v>172</v>
      </c>
      <c r="C2986" s="2250">
        <v>8.8000000000000007</v>
      </c>
      <c r="D2986" s="19">
        <v>10</v>
      </c>
      <c r="E2986" s="1602">
        <f t="shared" si="361"/>
        <v>1552.8400000000001</v>
      </c>
      <c r="F2986" s="471">
        <f t="shared" si="365"/>
        <v>1552.84</v>
      </c>
      <c r="G2986" s="691">
        <f t="shared" si="362"/>
        <v>38700</v>
      </c>
      <c r="H2986" s="659">
        <f>ROUND(IF('Заказ, cкидки и курсы валют'!$J$23*E2986/1000*D2986&lt;387,387,'Заказ, cкидки и курсы валют'!$J$23*E2986/1000*D2986)*(1-'Заказ, cкидки и курсы валют'!$I$12),2)</f>
        <v>387</v>
      </c>
      <c r="I2986" s="253"/>
      <c r="J2986" s="1338">
        <f>ROUND(IF(H2986&lt;'Заказ, cкидки и курсы валют'!$B$39,H2986*0.54*100/(100-'Заказ, cкидки и курсы валют'!$C$39),IF(H2986&lt;'Заказ, cкидки и курсы валют'!$B$40,H2986*0.54*100/(100-'Заказ, cкидки и курсы валют'!$C$40),IF(H2986&lt;'Заказ, cкидки и курсы валют'!$B$41,H2986*0.54*100/(100-'Заказ, cкидки и курсы валют'!$C$41),IF(H2986&lt;'Заказ, cкидки и курсы валют'!$B$42,H2986*0.54*100/(100-'Заказ, cкидки и курсы валют'!$C$42),IF(H2986&lt;'Заказ, cкидки и курсы валют'!$B$43,H2986*0.54*100/(100-'Заказ, cкидки и курсы валют'!$C$43),H2986))))),2)</f>
        <v>464.4</v>
      </c>
    </row>
    <row r="2987" spans="1:10" ht="13.5" thickBot="1">
      <c r="A2987" s="493" t="s">
        <v>11539</v>
      </c>
      <c r="B2987" s="403" t="s">
        <v>3963</v>
      </c>
      <c r="C2987" s="2250">
        <v>9</v>
      </c>
      <c r="D2987" s="19">
        <v>10</v>
      </c>
      <c r="E2987" s="1602">
        <f t="shared" si="361"/>
        <v>1576.4</v>
      </c>
      <c r="F2987" s="471">
        <f t="shared" si="365"/>
        <v>1576.4</v>
      </c>
      <c r="G2987" s="691">
        <f t="shared" si="362"/>
        <v>38700</v>
      </c>
      <c r="H2987" s="659">
        <f>ROUND(IF('Заказ, cкидки и курсы валют'!$J$23*E2987/1000*D2987&lt;387,387,'Заказ, cкидки и курсы валют'!$J$23*E2987/1000*D2987)*(1-'Заказ, cкидки и курсы валют'!$I$12),2)</f>
        <v>387</v>
      </c>
      <c r="I2987" s="253"/>
      <c r="J2987" s="1338">
        <f>ROUND(IF(H2987&lt;'Заказ, cкидки и курсы валют'!$B$39,H2987*0.54*100/(100-'Заказ, cкидки и курсы валют'!$C$39),IF(H2987&lt;'Заказ, cкидки и курсы валют'!$B$40,H2987*0.54*100/(100-'Заказ, cкидки и курсы валют'!$C$40),IF(H2987&lt;'Заказ, cкидки и курсы валют'!$B$41,H2987*0.54*100/(100-'Заказ, cкидки и курсы валют'!$C$41),IF(H2987&lt;'Заказ, cкидки и курсы валют'!$B$42,H2987*0.54*100/(100-'Заказ, cкидки и курсы валют'!$C$42),IF(H2987&lt;'Заказ, cкидки и курсы валют'!$B$43,H2987*0.54*100/(100-'Заказ, cкидки и курсы валют'!$C$43),H2987))))),2)</f>
        <v>464.4</v>
      </c>
    </row>
    <row r="2988" spans="1:10" ht="13.5" thickBot="1">
      <c r="A2988" s="493" t="s">
        <v>6957</v>
      </c>
      <c r="B2988" s="403" t="s">
        <v>173</v>
      </c>
      <c r="C2988" s="2250">
        <v>8.11</v>
      </c>
      <c r="D2988" s="19">
        <v>10</v>
      </c>
      <c r="E2988" s="1602">
        <f t="shared" si="361"/>
        <v>1592.3</v>
      </c>
      <c r="F2988" s="471">
        <f t="shared" si="365"/>
        <v>1592.3</v>
      </c>
      <c r="G2988" s="691">
        <f t="shared" si="362"/>
        <v>38700</v>
      </c>
      <c r="H2988" s="659">
        <f>ROUND(IF('Заказ, cкидки и курсы валют'!$J$23*E2988/1000*D2988&lt;387,387,'Заказ, cкидки и курсы валют'!$J$23*E2988/1000*D2988)*(1-'Заказ, cкидки и курсы валют'!$I$12),2)</f>
        <v>387</v>
      </c>
      <c r="I2988" s="253"/>
      <c r="J2988" s="1338">
        <f>ROUND(IF(H2988&lt;'Заказ, cкидки и курсы валют'!$B$39,H2988*0.54*100/(100-'Заказ, cкидки и курсы валют'!$C$39),IF(H2988&lt;'Заказ, cкидки и курсы валют'!$B$40,H2988*0.54*100/(100-'Заказ, cкидки и курсы валют'!$C$40),IF(H2988&lt;'Заказ, cкидки и курсы валют'!$B$41,H2988*0.54*100/(100-'Заказ, cкидки и курсы валют'!$C$41),IF(H2988&lt;'Заказ, cкидки и курсы валют'!$B$42,H2988*0.54*100/(100-'Заказ, cкидки и курсы валют'!$C$42),IF(H2988&lt;'Заказ, cкидки и курсы валют'!$B$43,H2988*0.54*100/(100-'Заказ, cкидки и курсы валют'!$C$43),H2988))))),2)</f>
        <v>464.4</v>
      </c>
    </row>
    <row r="2989" spans="1:10" ht="13.5" thickBot="1">
      <c r="A2989" s="493" t="s">
        <v>11540</v>
      </c>
      <c r="B2989" s="403" t="s">
        <v>973</v>
      </c>
      <c r="C2989" s="2250">
        <v>9.9</v>
      </c>
      <c r="D2989" s="19">
        <v>10</v>
      </c>
      <c r="E2989" s="1602">
        <f t="shared" si="361"/>
        <v>1733.96</v>
      </c>
      <c r="F2989" s="471">
        <f t="shared" si="365"/>
        <v>1733.96</v>
      </c>
      <c r="G2989" s="691">
        <f t="shared" si="362"/>
        <v>38700</v>
      </c>
      <c r="H2989" s="659">
        <f>ROUND(IF('Заказ, cкидки и курсы валют'!$J$23*E2989/1000*D2989&lt;387,387,'Заказ, cкидки и курсы валют'!$J$23*E2989/1000*D2989)*(1-'Заказ, cкидки и курсы валют'!$I$12),2)</f>
        <v>387</v>
      </c>
      <c r="I2989" s="253"/>
      <c r="J2989" s="1338">
        <f>ROUND(IF(H2989&lt;'Заказ, cкидки и курсы валют'!$B$39,H2989*0.54*100/(100-'Заказ, cкидки и курсы валют'!$C$39),IF(H2989&lt;'Заказ, cкидки и курсы валют'!$B$40,H2989*0.54*100/(100-'Заказ, cкидки и курсы валют'!$C$40),IF(H2989&lt;'Заказ, cкидки и курсы валют'!$B$41,H2989*0.54*100/(100-'Заказ, cкидки и курсы валют'!$C$41),IF(H2989&lt;'Заказ, cкидки и курсы валют'!$B$42,H2989*0.54*100/(100-'Заказ, cкидки и курсы валют'!$C$42),IF(H2989&lt;'Заказ, cкидки и курсы валют'!$B$43,H2989*0.54*100/(100-'Заказ, cкидки и курсы валют'!$C$43),H2989))))),2)</f>
        <v>464.4</v>
      </c>
    </row>
    <row r="2990" spans="1:10" ht="13.5" thickBot="1">
      <c r="A2990" s="493" t="s">
        <v>11541</v>
      </c>
      <c r="B2990" s="403" t="s">
        <v>177</v>
      </c>
      <c r="C2990" s="2250">
        <v>7.62</v>
      </c>
      <c r="D2990" s="19">
        <v>10</v>
      </c>
      <c r="E2990" s="1602">
        <f t="shared" si="361"/>
        <v>1540.56</v>
      </c>
      <c r="F2990" s="471">
        <f t="shared" ref="F2990" si="366">ROUND(E2990*(1-$F$11),2)</f>
        <v>1540.56</v>
      </c>
      <c r="G2990" s="691">
        <f t="shared" si="362"/>
        <v>38700</v>
      </c>
      <c r="H2990" s="659">
        <f>ROUND(IF('Заказ, cкидки и курсы валют'!$J$23*E2990/1000*D2990&lt;387,387,'Заказ, cкидки и курсы валют'!$J$23*E2990/1000*D2990)*(1-'Заказ, cкидки и курсы валют'!$I$12),2)</f>
        <v>387</v>
      </c>
      <c r="I2990" s="253"/>
      <c r="J2990" s="1338">
        <f>ROUND(IF(H2990&lt;'Заказ, cкидки и курсы валют'!$B$39,H2990*0.54*100/(100-'Заказ, cкидки и курсы валют'!$C$39),IF(H2990&lt;'Заказ, cкидки и курсы валют'!$B$40,H2990*0.54*100/(100-'Заказ, cкидки и курсы валют'!$C$40),IF(H2990&lt;'Заказ, cкидки и курсы валют'!$B$41,H2990*0.54*100/(100-'Заказ, cкидки и курсы валют'!$C$41),IF(H2990&lt;'Заказ, cкидки и курсы валют'!$B$42,H2990*0.54*100/(100-'Заказ, cкидки и курсы валют'!$C$42),IF(H2990&lt;'Заказ, cкидки и курсы валют'!$B$43,H2990*0.54*100/(100-'Заказ, cкидки и курсы валют'!$C$43),H2990))))),2)</f>
        <v>464.4</v>
      </c>
    </row>
    <row r="2991" spans="1:10" ht="13.5" thickBot="1">
      <c r="A2991" s="493" t="s">
        <v>11542</v>
      </c>
      <c r="B2991" s="403" t="s">
        <v>178</v>
      </c>
      <c r="C2991" s="2250">
        <v>8</v>
      </c>
      <c r="D2991" s="19">
        <v>10</v>
      </c>
      <c r="E2991" s="1602">
        <f t="shared" si="361"/>
        <v>1510.12</v>
      </c>
      <c r="F2991" s="471">
        <f t="shared" ref="F2991" si="367">ROUND(E2991*(1-$F$11),2)</f>
        <v>1510.12</v>
      </c>
      <c r="G2991" s="691">
        <f t="shared" si="362"/>
        <v>38700</v>
      </c>
      <c r="H2991" s="659">
        <f>ROUND(IF('Заказ, cкидки и курсы валют'!$J$23*E2991/1000*D2991&lt;387,387,'Заказ, cкидки и курсы валют'!$J$23*E2991/1000*D2991)*(1-'Заказ, cкидки и курсы валют'!$I$12),2)</f>
        <v>387</v>
      </c>
      <c r="I2991" s="253"/>
      <c r="J2991" s="1338">
        <f>ROUND(IF(H2991&lt;'Заказ, cкидки и курсы валют'!$B$39,H2991*0.54*100/(100-'Заказ, cкидки и курсы валют'!$C$39),IF(H2991&lt;'Заказ, cкидки и курсы валют'!$B$40,H2991*0.54*100/(100-'Заказ, cкидки и курсы валют'!$C$40),IF(H2991&lt;'Заказ, cкидки и курсы валют'!$B$41,H2991*0.54*100/(100-'Заказ, cкидки и курсы валют'!$C$41),IF(H2991&lt;'Заказ, cкидки и курсы валют'!$B$42,H2991*0.54*100/(100-'Заказ, cкидки и курсы валют'!$C$42),IF(H2991&lt;'Заказ, cкидки и курсы валют'!$B$43,H2991*0.54*100/(100-'Заказ, cкидки и курсы валют'!$C$43),H2991))))),2)</f>
        <v>464.4</v>
      </c>
    </row>
    <row r="2992" spans="1:10" ht="13.5" thickBot="1">
      <c r="A2992" s="493" t="s">
        <v>6958</v>
      </c>
      <c r="B2992" s="403" t="s">
        <v>179</v>
      </c>
      <c r="C2992" s="2250">
        <v>9.11</v>
      </c>
      <c r="D2992" s="19">
        <v>10</v>
      </c>
      <c r="E2992" s="1602">
        <f t="shared" si="361"/>
        <v>1612.3200000000002</v>
      </c>
      <c r="F2992" s="471">
        <f t="shared" ref="F2992:F3021" si="368">ROUND(E2992*(1-$F$11),2)</f>
        <v>1612.32</v>
      </c>
      <c r="G2992" s="691">
        <f t="shared" si="362"/>
        <v>38700</v>
      </c>
      <c r="H2992" s="659">
        <f>ROUND(IF('Заказ, cкидки и курсы валют'!$J$23*E2992/1000*D2992&lt;387,387,'Заказ, cкидки и курсы валют'!$J$23*E2992/1000*D2992)*(1-'Заказ, cкидки и курсы валют'!$I$12),2)</f>
        <v>387</v>
      </c>
      <c r="I2992" s="253"/>
      <c r="J2992" s="1338">
        <f>ROUND(IF(H2992&lt;'Заказ, cкидки и курсы валют'!$B$39,H2992*0.54*100/(100-'Заказ, cкидки и курсы валют'!$C$39),IF(H2992&lt;'Заказ, cкидки и курсы валют'!$B$40,H2992*0.54*100/(100-'Заказ, cкидки и курсы валют'!$C$40),IF(H2992&lt;'Заказ, cкидки и курсы валют'!$B$41,H2992*0.54*100/(100-'Заказ, cкидки и курсы валют'!$C$41),IF(H2992&lt;'Заказ, cкидки и курсы валют'!$B$42,H2992*0.54*100/(100-'Заказ, cкидки и курсы валют'!$C$42),IF(H2992&lt;'Заказ, cкидки и курсы валют'!$B$43,H2992*0.54*100/(100-'Заказ, cкидки и курсы валют'!$C$43),H2992))))),2)</f>
        <v>464.4</v>
      </c>
    </row>
    <row r="2993" spans="1:10" ht="13.5" thickBot="1">
      <c r="A2993" s="493" t="s">
        <v>11543</v>
      </c>
      <c r="B2993" s="403" t="s">
        <v>180</v>
      </c>
      <c r="C2993" s="2250">
        <v>10.33</v>
      </c>
      <c r="D2993" s="19">
        <v>10</v>
      </c>
      <c r="E2993" s="1602">
        <f t="shared" si="361"/>
        <v>1703.48</v>
      </c>
      <c r="F2993" s="471">
        <f t="shared" si="368"/>
        <v>1703.48</v>
      </c>
      <c r="G2993" s="691">
        <f t="shared" si="362"/>
        <v>38700</v>
      </c>
      <c r="H2993" s="659">
        <f>ROUND(IF('Заказ, cкидки и курсы валют'!$J$23*E2993/1000*D2993&lt;387,387,'Заказ, cкидки и курсы валют'!$J$23*E2993/1000*D2993)*(1-'Заказ, cкидки и курсы валют'!$I$12),2)</f>
        <v>387</v>
      </c>
      <c r="I2993" s="253"/>
      <c r="J2993" s="1338">
        <f>ROUND(IF(H2993&lt;'Заказ, cкидки и курсы валют'!$B$39,H2993*0.54*100/(100-'Заказ, cкидки и курсы валют'!$C$39),IF(H2993&lt;'Заказ, cкидки и курсы валют'!$B$40,H2993*0.54*100/(100-'Заказ, cкидки и курсы валют'!$C$40),IF(H2993&lt;'Заказ, cкидки и курсы валют'!$B$41,H2993*0.54*100/(100-'Заказ, cкидки и курсы валют'!$C$41),IF(H2993&lt;'Заказ, cкидки и курсы валют'!$B$42,H2993*0.54*100/(100-'Заказ, cкидки и курсы валют'!$C$42),IF(H2993&lt;'Заказ, cкидки и курсы валют'!$B$43,H2993*0.54*100/(100-'Заказ, cкидки и курсы валют'!$C$43),H2993))))),2)</f>
        <v>464.4</v>
      </c>
    </row>
    <row r="2994" spans="1:10" ht="13.5" thickBot="1">
      <c r="A2994" s="493" t="s">
        <v>11544</v>
      </c>
      <c r="B2994" s="403" t="s">
        <v>3964</v>
      </c>
      <c r="C2994" s="2250">
        <v>12.22</v>
      </c>
      <c r="D2994" s="19">
        <v>10</v>
      </c>
      <c r="E2994" s="1602">
        <f t="shared" si="361"/>
        <v>1840.58</v>
      </c>
      <c r="F2994" s="471">
        <f t="shared" si="368"/>
        <v>1840.58</v>
      </c>
      <c r="G2994" s="691">
        <f t="shared" si="362"/>
        <v>38700</v>
      </c>
      <c r="H2994" s="659">
        <f>ROUND(IF('Заказ, cкидки и курсы валют'!$J$23*E2994/1000*D2994&lt;387,387,'Заказ, cкидки и курсы валют'!$J$23*E2994/1000*D2994)*(1-'Заказ, cкидки и курсы валют'!$I$12),2)</f>
        <v>387</v>
      </c>
      <c r="I2994" s="253"/>
      <c r="J2994" s="1338">
        <f>ROUND(IF(H2994&lt;'Заказ, cкидки и курсы валют'!$B$39,H2994*0.54*100/(100-'Заказ, cкидки и курсы валют'!$C$39),IF(H2994&lt;'Заказ, cкидки и курсы валют'!$B$40,H2994*0.54*100/(100-'Заказ, cкидки и курсы валют'!$C$40),IF(H2994&lt;'Заказ, cкидки и курсы валют'!$B$41,H2994*0.54*100/(100-'Заказ, cкидки и курсы валют'!$C$41),IF(H2994&lt;'Заказ, cкидки и курсы валют'!$B$42,H2994*0.54*100/(100-'Заказ, cкидки и курсы валют'!$C$42),IF(H2994&lt;'Заказ, cкидки и курсы валют'!$B$43,H2994*0.54*100/(100-'Заказ, cкидки и курсы валют'!$C$43),H2994))))),2)</f>
        <v>464.4</v>
      </c>
    </row>
    <row r="2995" spans="1:10" ht="13.5" thickBot="1">
      <c r="A2995" s="493" t="s">
        <v>6959</v>
      </c>
      <c r="B2995" s="403" t="s">
        <v>3637</v>
      </c>
      <c r="C2995" s="2250">
        <v>11.875</v>
      </c>
      <c r="D2995" s="19">
        <v>10</v>
      </c>
      <c r="E2995" s="1602">
        <f t="shared" si="361"/>
        <v>1882.7</v>
      </c>
      <c r="F2995" s="471">
        <f t="shared" si="368"/>
        <v>1882.7</v>
      </c>
      <c r="G2995" s="691">
        <f t="shared" si="362"/>
        <v>38700</v>
      </c>
      <c r="H2995" s="659">
        <f>ROUND(IF('Заказ, cкидки и курсы валют'!$J$23*E2995/1000*D2995&lt;387,387,'Заказ, cкидки и курсы валют'!$J$23*E2995/1000*D2995)*(1-'Заказ, cкидки и курсы валют'!$I$12),2)</f>
        <v>387</v>
      </c>
      <c r="I2995" s="253"/>
      <c r="J2995" s="1338">
        <f>ROUND(IF(H2995&lt;'Заказ, cкидки и курсы валют'!$B$39,H2995*0.54*100/(100-'Заказ, cкидки и курсы валют'!$C$39),IF(H2995&lt;'Заказ, cкидки и курсы валют'!$B$40,H2995*0.54*100/(100-'Заказ, cкидки и курсы валют'!$C$40),IF(H2995&lt;'Заказ, cкидки и курсы валют'!$B$41,H2995*0.54*100/(100-'Заказ, cкидки и курсы валют'!$C$41),IF(H2995&lt;'Заказ, cкидки и курсы валют'!$B$42,H2995*0.54*100/(100-'Заказ, cкидки и курсы валют'!$C$42),IF(H2995&lt;'Заказ, cкидки и курсы валют'!$B$43,H2995*0.54*100/(100-'Заказ, cкидки и курсы валют'!$C$43),H2995))))),2)</f>
        <v>464.4</v>
      </c>
    </row>
    <row r="2996" spans="1:10" ht="13.5" thickBot="1">
      <c r="A2996" s="493" t="s">
        <v>6960</v>
      </c>
      <c r="B2996" s="403" t="s">
        <v>182</v>
      </c>
      <c r="C2996" s="2250">
        <v>13.33</v>
      </c>
      <c r="D2996" s="19">
        <v>10</v>
      </c>
      <c r="E2996" s="1602">
        <f t="shared" si="361"/>
        <v>2028.76</v>
      </c>
      <c r="F2996" s="471">
        <f t="shared" si="368"/>
        <v>2028.76</v>
      </c>
      <c r="G2996" s="691">
        <f t="shared" si="362"/>
        <v>38700</v>
      </c>
      <c r="H2996" s="659">
        <f>ROUND(IF('Заказ, cкидки и курсы валют'!$J$23*E2996/1000*D2996&lt;387,387,'Заказ, cкидки и курсы валют'!$J$23*E2996/1000*D2996)*(1-'Заказ, cкидки и курсы валют'!$I$12),2)</f>
        <v>387</v>
      </c>
      <c r="I2996" s="253"/>
      <c r="J2996" s="1338">
        <f>ROUND(IF(H2996&lt;'Заказ, cкидки и курсы валют'!$B$39,H2996*0.54*100/(100-'Заказ, cкидки и курсы валют'!$C$39),IF(H2996&lt;'Заказ, cкидки и курсы валют'!$B$40,H2996*0.54*100/(100-'Заказ, cкидки и курсы валют'!$C$40),IF(H2996&lt;'Заказ, cкидки и курсы валют'!$B$41,H2996*0.54*100/(100-'Заказ, cкидки и курсы валют'!$C$41),IF(H2996&lt;'Заказ, cкидки и курсы валют'!$B$42,H2996*0.54*100/(100-'Заказ, cкидки и курсы валют'!$C$42),IF(H2996&lt;'Заказ, cкидки и курсы валют'!$B$43,H2996*0.54*100/(100-'Заказ, cкидки и курсы валют'!$C$43),H2996))))),2)</f>
        <v>464.4</v>
      </c>
    </row>
    <row r="2997" spans="1:10" ht="13.5" thickBot="1">
      <c r="A2997" s="493" t="s">
        <v>6961</v>
      </c>
      <c r="B2997" s="403" t="s">
        <v>3640</v>
      </c>
      <c r="C2997" s="2250">
        <v>15.65</v>
      </c>
      <c r="D2997" s="19">
        <v>10</v>
      </c>
      <c r="E2997" s="1602">
        <f t="shared" si="361"/>
        <v>2293.3199999999997</v>
      </c>
      <c r="F2997" s="471">
        <f t="shared" si="368"/>
        <v>2293.3200000000002</v>
      </c>
      <c r="G2997" s="691">
        <f t="shared" si="362"/>
        <v>38700</v>
      </c>
      <c r="H2997" s="659">
        <f>ROUND(IF('Заказ, cкидки и курсы валют'!$J$23*E2997/1000*D2997&lt;387,387,'Заказ, cкидки и курсы валют'!$J$23*E2997/1000*D2997)*(1-'Заказ, cкидки и курсы валют'!$I$12),2)</f>
        <v>387</v>
      </c>
      <c r="I2997" s="253"/>
      <c r="J2997" s="1338">
        <f>ROUND(IF(H2997&lt;'Заказ, cкидки и курсы валют'!$B$39,H2997*0.54*100/(100-'Заказ, cкидки и курсы валют'!$C$39),IF(H2997&lt;'Заказ, cкидки и курсы валют'!$B$40,H2997*0.54*100/(100-'Заказ, cкидки и курсы валют'!$C$40),IF(H2997&lt;'Заказ, cкидки и курсы валют'!$B$41,H2997*0.54*100/(100-'Заказ, cкидки и курсы валют'!$C$41),IF(H2997&lt;'Заказ, cкидки и курсы валют'!$B$42,H2997*0.54*100/(100-'Заказ, cкидки и курсы валют'!$C$42),IF(H2997&lt;'Заказ, cкидки и курсы валют'!$B$43,H2997*0.54*100/(100-'Заказ, cкидки и курсы валют'!$C$43),H2997))))),2)</f>
        <v>464.4</v>
      </c>
    </row>
    <row r="2998" spans="1:10" ht="13.5" thickBot="1">
      <c r="A2998" s="493" t="s">
        <v>6962</v>
      </c>
      <c r="B2998" s="403" t="s">
        <v>184</v>
      </c>
      <c r="C2998" s="2250">
        <v>18.78</v>
      </c>
      <c r="D2998" s="19">
        <v>10</v>
      </c>
      <c r="E2998" s="1602">
        <f t="shared" si="361"/>
        <v>2325.4</v>
      </c>
      <c r="F2998" s="471">
        <f t="shared" si="368"/>
        <v>2325.4</v>
      </c>
      <c r="G2998" s="691">
        <f t="shared" si="362"/>
        <v>38700</v>
      </c>
      <c r="H2998" s="659">
        <f>ROUND(IF('Заказ, cкидки и курсы валют'!$J$23*E2998/1000*D2998&lt;387,387,'Заказ, cкидки и курсы валют'!$J$23*E2998/1000*D2998)*(1-'Заказ, cкидки и курсы валют'!$I$12),2)</f>
        <v>387</v>
      </c>
      <c r="I2998" s="253"/>
      <c r="J2998" s="1338">
        <f>ROUND(IF(H2998&lt;'Заказ, cкидки и курсы валют'!$B$39,H2998*0.54*100/(100-'Заказ, cкидки и курсы валют'!$C$39),IF(H2998&lt;'Заказ, cкидки и курсы валют'!$B$40,H2998*0.54*100/(100-'Заказ, cкидки и курсы валют'!$C$40),IF(H2998&lt;'Заказ, cкидки и курсы валют'!$B$41,H2998*0.54*100/(100-'Заказ, cкидки и курсы валют'!$C$41),IF(H2998&lt;'Заказ, cкидки и курсы валют'!$B$42,H2998*0.54*100/(100-'Заказ, cкидки и курсы валют'!$C$42),IF(H2998&lt;'Заказ, cкидки и курсы валют'!$B$43,H2998*0.54*100/(100-'Заказ, cкидки и курсы валют'!$C$43),H2998))))),2)</f>
        <v>464.4</v>
      </c>
    </row>
    <row r="2999" spans="1:10" ht="13.5" thickBot="1">
      <c r="A2999" s="493" t="s">
        <v>11545</v>
      </c>
      <c r="B2999" s="403" t="s">
        <v>2435</v>
      </c>
      <c r="C2999" s="928">
        <v>18.61</v>
      </c>
      <c r="D2999" s="19">
        <v>5</v>
      </c>
      <c r="E2999" s="1602">
        <f t="shared" si="361"/>
        <v>3006.08</v>
      </c>
      <c r="F2999" s="471">
        <f t="shared" si="368"/>
        <v>3006.08</v>
      </c>
      <c r="G2999" s="691">
        <f t="shared" si="362"/>
        <v>77400</v>
      </c>
      <c r="H2999" s="659">
        <f>ROUND(IF('Заказ, cкидки и курсы валют'!$J$23*E2999/1000*D2999&lt;387,387,'Заказ, cкидки и курсы валют'!$J$23*E2999/1000*D2999)*(1-'Заказ, cкидки и курсы валют'!$I$12),2)</f>
        <v>387</v>
      </c>
      <c r="I2999" s="253"/>
      <c r="J2999" s="1338">
        <f>ROUND(IF(H2999&lt;'Заказ, cкидки и курсы валют'!$B$39,H2999*0.54*100/(100-'Заказ, cкидки и курсы валют'!$C$39),IF(H2999&lt;'Заказ, cкидки и курсы валют'!$B$40,H2999*0.54*100/(100-'Заказ, cкидки и курсы валют'!$C$40),IF(H2999&lt;'Заказ, cкидки и курсы валют'!$B$41,H2999*0.54*100/(100-'Заказ, cкидки и курсы валют'!$C$41),IF(H2999&lt;'Заказ, cкидки и курсы валют'!$B$42,H2999*0.54*100/(100-'Заказ, cкидки и курсы валют'!$C$42),IF(H2999&lt;'Заказ, cкидки и курсы валют'!$B$43,H2999*0.54*100/(100-'Заказ, cкидки и курсы валют'!$C$43),H2999))))),2)</f>
        <v>464.4</v>
      </c>
    </row>
    <row r="3000" spans="1:10" ht="13.5" thickBot="1">
      <c r="A3000" s="493" t="s">
        <v>11546</v>
      </c>
      <c r="B3000" s="403" t="s">
        <v>11547</v>
      </c>
      <c r="C3000" s="928">
        <v>17.71</v>
      </c>
      <c r="D3000" s="19">
        <v>5</v>
      </c>
      <c r="E3000" s="1602">
        <f t="shared" si="361"/>
        <v>3198.8</v>
      </c>
      <c r="F3000" s="471">
        <f t="shared" si="368"/>
        <v>3198.8</v>
      </c>
      <c r="G3000" s="691">
        <f t="shared" si="362"/>
        <v>77400</v>
      </c>
      <c r="H3000" s="659">
        <f>ROUND(IF('Заказ, cкидки и курсы валют'!$J$23*E3000/1000*D3000&lt;387,387,'Заказ, cкидки и курсы валют'!$J$23*E3000/1000*D3000)*(1-'Заказ, cкидки и курсы валют'!$I$12),2)</f>
        <v>387</v>
      </c>
      <c r="I3000" s="253"/>
      <c r="J3000" s="1338">
        <f>ROUND(IF(H3000&lt;'Заказ, cкидки и курсы валют'!$B$39,H3000*0.54*100/(100-'Заказ, cкидки и курсы валют'!$C$39),IF(H3000&lt;'Заказ, cкидки и курсы валют'!$B$40,H3000*0.54*100/(100-'Заказ, cкидки и курсы валют'!$C$40),IF(H3000&lt;'Заказ, cкидки и курсы валют'!$B$41,H3000*0.54*100/(100-'Заказ, cкидки и курсы валют'!$C$41),IF(H3000&lt;'Заказ, cкидки и курсы валют'!$B$42,H3000*0.54*100/(100-'Заказ, cкидки и курсы валют'!$C$42),IF(H3000&lt;'Заказ, cкидки и курсы валют'!$B$43,H3000*0.54*100/(100-'Заказ, cкидки и курсы валют'!$C$43),H3000))))),2)</f>
        <v>464.4</v>
      </c>
    </row>
    <row r="3001" spans="1:10" ht="13.5" thickBot="1">
      <c r="A3001" s="493" t="s">
        <v>6963</v>
      </c>
      <c r="B3001" s="403" t="s">
        <v>3957</v>
      </c>
      <c r="C3001" s="928">
        <v>20</v>
      </c>
      <c r="D3001" s="19">
        <v>5</v>
      </c>
      <c r="E3001" s="1602">
        <f t="shared" si="361"/>
        <v>3423.7200000000003</v>
      </c>
      <c r="F3001" s="471">
        <f t="shared" si="368"/>
        <v>3423.72</v>
      </c>
      <c r="G3001" s="691">
        <f t="shared" si="362"/>
        <v>77400</v>
      </c>
      <c r="H3001" s="659">
        <f>ROUND(IF('Заказ, cкидки и курсы валют'!$J$23*E3001/1000*D3001&lt;387,387,'Заказ, cкидки и курсы валют'!$J$23*E3001/1000*D3001)*(1-'Заказ, cкидки и курсы валют'!$I$12),2)</f>
        <v>387</v>
      </c>
      <c r="I3001" s="253"/>
      <c r="J3001" s="1338">
        <f>ROUND(IF(H3001&lt;'Заказ, cкидки и курсы валют'!$B$39,H3001*0.54*100/(100-'Заказ, cкидки и курсы валют'!$C$39),IF(H3001&lt;'Заказ, cкидки и курсы валют'!$B$40,H3001*0.54*100/(100-'Заказ, cкидки и курсы валют'!$C$40),IF(H3001&lt;'Заказ, cкидки и курсы валют'!$B$41,H3001*0.54*100/(100-'Заказ, cкидки и курсы валют'!$C$41),IF(H3001&lt;'Заказ, cкидки и курсы валют'!$B$42,H3001*0.54*100/(100-'Заказ, cкидки и курсы валют'!$C$42),IF(H3001&lt;'Заказ, cкидки и курсы валют'!$B$43,H3001*0.54*100/(100-'Заказ, cкидки и курсы валют'!$C$43),H3001))))),2)</f>
        <v>464.4</v>
      </c>
    </row>
    <row r="3002" spans="1:10" ht="13.5" thickBot="1">
      <c r="A3002" s="493" t="s">
        <v>11548</v>
      </c>
      <c r="B3002" s="403" t="s">
        <v>11549</v>
      </c>
      <c r="C3002" s="928">
        <v>25.7</v>
      </c>
      <c r="D3002" s="19">
        <v>5</v>
      </c>
      <c r="E3002" s="1602">
        <f t="shared" si="361"/>
        <v>3556.24</v>
      </c>
      <c r="F3002" s="471">
        <f t="shared" si="368"/>
        <v>3556.24</v>
      </c>
      <c r="G3002" s="691">
        <f t="shared" si="362"/>
        <v>77400</v>
      </c>
      <c r="H3002" s="659">
        <f>ROUND(IF('Заказ, cкидки и курсы валют'!$J$23*E3002/1000*D3002&lt;387,387,'Заказ, cкидки и курсы валют'!$J$23*E3002/1000*D3002)*(1-'Заказ, cкидки и курсы валют'!$I$12),2)</f>
        <v>387</v>
      </c>
      <c r="I3002" s="253"/>
      <c r="J3002" s="1338">
        <f>ROUND(IF(H3002&lt;'Заказ, cкидки и курсы валют'!$B$39,H3002*0.54*100/(100-'Заказ, cкидки и курсы валют'!$C$39),IF(H3002&lt;'Заказ, cкидки и курсы валют'!$B$40,H3002*0.54*100/(100-'Заказ, cкидки и курсы валют'!$C$40),IF(H3002&lt;'Заказ, cкидки и курсы валют'!$B$41,H3002*0.54*100/(100-'Заказ, cкидки и курсы валют'!$C$41),IF(H3002&lt;'Заказ, cкидки и курсы валют'!$B$42,H3002*0.54*100/(100-'Заказ, cкидки и курсы валют'!$C$42),IF(H3002&lt;'Заказ, cкидки и курсы валют'!$B$43,H3002*0.54*100/(100-'Заказ, cкидки и курсы валют'!$C$43),H3002))))),2)</f>
        <v>464.4</v>
      </c>
    </row>
    <row r="3003" spans="1:10" ht="13.5" thickBot="1">
      <c r="A3003" s="493" t="s">
        <v>11550</v>
      </c>
      <c r="B3003" s="403" t="s">
        <v>11551</v>
      </c>
      <c r="C3003" s="928">
        <v>22.33</v>
      </c>
      <c r="D3003" s="19">
        <v>5</v>
      </c>
      <c r="E3003" s="1602">
        <f t="shared" si="361"/>
        <v>3758.6</v>
      </c>
      <c r="F3003" s="471">
        <f t="shared" si="368"/>
        <v>3758.6</v>
      </c>
      <c r="G3003" s="691">
        <f t="shared" si="362"/>
        <v>77400</v>
      </c>
      <c r="H3003" s="659">
        <f>ROUND(IF('Заказ, cкидки и курсы валют'!$J$23*E3003/1000*D3003&lt;387,387,'Заказ, cкидки и курсы валют'!$J$23*E3003/1000*D3003)*(1-'Заказ, cкидки и курсы валют'!$I$12),2)</f>
        <v>387</v>
      </c>
      <c r="I3003" s="253"/>
      <c r="J3003" s="1338">
        <f>ROUND(IF(H3003&lt;'Заказ, cкидки и курсы валют'!$B$39,H3003*0.54*100/(100-'Заказ, cкидки и курсы валют'!$C$39),IF(H3003&lt;'Заказ, cкидки и курсы валют'!$B$40,H3003*0.54*100/(100-'Заказ, cкидки и курсы валют'!$C$40),IF(H3003&lt;'Заказ, cкидки и курсы валют'!$B$41,H3003*0.54*100/(100-'Заказ, cкидки и курсы валют'!$C$41),IF(H3003&lt;'Заказ, cкидки и курсы валют'!$B$42,H3003*0.54*100/(100-'Заказ, cкидки и курсы валют'!$C$42),IF(H3003&lt;'Заказ, cкидки и курсы валют'!$B$43,H3003*0.54*100/(100-'Заказ, cкидки и курсы валют'!$C$43),H3003))))),2)</f>
        <v>464.4</v>
      </c>
    </row>
    <row r="3004" spans="1:10" ht="13.5" thickBot="1">
      <c r="A3004" s="493" t="s">
        <v>6964</v>
      </c>
      <c r="B3004" s="403" t="s">
        <v>3958</v>
      </c>
      <c r="C3004" s="928">
        <v>27.91</v>
      </c>
      <c r="D3004" s="19">
        <v>5</v>
      </c>
      <c r="E3004" s="1602">
        <f t="shared" si="361"/>
        <v>3953.58</v>
      </c>
      <c r="F3004" s="471">
        <f t="shared" si="368"/>
        <v>3953.58</v>
      </c>
      <c r="G3004" s="691">
        <f t="shared" si="362"/>
        <v>77400</v>
      </c>
      <c r="H3004" s="659">
        <f>ROUND(IF('Заказ, cкидки и курсы валют'!$J$23*E3004/1000*D3004&lt;387,387,'Заказ, cкидки и курсы валют'!$J$23*E3004/1000*D3004)*(1-'Заказ, cкидки и курсы валют'!$I$12),2)</f>
        <v>387</v>
      </c>
      <c r="I3004" s="253"/>
      <c r="J3004" s="1338">
        <f>ROUND(IF(H3004&lt;'Заказ, cкидки и курсы валют'!$B$39,H3004*0.54*100/(100-'Заказ, cкидки и курсы валют'!$C$39),IF(H3004&lt;'Заказ, cкидки и курсы валют'!$B$40,H3004*0.54*100/(100-'Заказ, cкидки и курсы валют'!$C$40),IF(H3004&lt;'Заказ, cкидки и курсы валют'!$B$41,H3004*0.54*100/(100-'Заказ, cкидки и курсы валют'!$C$41),IF(H3004&lt;'Заказ, cкидки и курсы валют'!$B$42,H3004*0.54*100/(100-'Заказ, cкидки и курсы валют'!$C$42),IF(H3004&lt;'Заказ, cкидки и курсы валют'!$B$43,H3004*0.54*100/(100-'Заказ, cкидки и курсы валют'!$C$43),H3004))))),2)</f>
        <v>464.4</v>
      </c>
    </row>
    <row r="3005" spans="1:10" ht="13.5" thickBot="1">
      <c r="A3005" s="493" t="s">
        <v>6965</v>
      </c>
      <c r="B3005" s="403" t="s">
        <v>3641</v>
      </c>
      <c r="C3005" s="928">
        <v>28.75</v>
      </c>
      <c r="D3005" s="19">
        <v>5</v>
      </c>
      <c r="E3005" s="1602">
        <f t="shared" si="361"/>
        <v>3836.96</v>
      </c>
      <c r="F3005" s="471">
        <f t="shared" si="368"/>
        <v>3836.96</v>
      </c>
      <c r="G3005" s="691">
        <f t="shared" si="362"/>
        <v>77400</v>
      </c>
      <c r="H3005" s="659">
        <f>ROUND(IF('Заказ, cкидки и курсы валют'!$J$23*E3005/1000*D3005&lt;387,387,'Заказ, cкидки и курсы валют'!$J$23*E3005/1000*D3005)*(1-'Заказ, cкидки и курсы валют'!$I$12),2)</f>
        <v>387</v>
      </c>
      <c r="I3005" s="253"/>
      <c r="J3005" s="1338">
        <f>ROUND(IF(H3005&lt;'Заказ, cкидки и курсы валют'!$B$39,H3005*0.54*100/(100-'Заказ, cкидки и курсы валют'!$C$39),IF(H3005&lt;'Заказ, cкидки и курсы валют'!$B$40,H3005*0.54*100/(100-'Заказ, cкидки и курсы валют'!$C$40),IF(H3005&lt;'Заказ, cкидки и курсы валют'!$B$41,H3005*0.54*100/(100-'Заказ, cкидки и курсы валют'!$C$41),IF(H3005&lt;'Заказ, cкидки и курсы валют'!$B$42,H3005*0.54*100/(100-'Заказ, cкидки и курсы валют'!$C$42),IF(H3005&lt;'Заказ, cкидки и курсы валют'!$B$43,H3005*0.54*100/(100-'Заказ, cкидки и курсы валют'!$C$43),H3005))))),2)</f>
        <v>464.4</v>
      </c>
    </row>
    <row r="3006" spans="1:10" ht="13.5" thickBot="1">
      <c r="A3006" s="493" t="s">
        <v>6966</v>
      </c>
      <c r="B3006" s="403" t="s">
        <v>3642</v>
      </c>
      <c r="C3006" s="928">
        <v>35.049999999999997</v>
      </c>
      <c r="D3006" s="19">
        <v>5</v>
      </c>
      <c r="E3006" s="1602">
        <f t="shared" si="361"/>
        <v>4700.3600000000006</v>
      </c>
      <c r="F3006" s="471">
        <f t="shared" si="368"/>
        <v>4700.3599999999997</v>
      </c>
      <c r="G3006" s="691">
        <f t="shared" si="362"/>
        <v>77400</v>
      </c>
      <c r="H3006" s="659">
        <f>ROUND(IF('Заказ, cкидки и курсы валют'!$J$23*E3006/1000*D3006&lt;387,387,'Заказ, cкидки и курсы валют'!$J$23*E3006/1000*D3006)*(1-'Заказ, cкидки и курсы валют'!$I$12),2)</f>
        <v>387</v>
      </c>
      <c r="I3006" s="253"/>
      <c r="J3006" s="1338">
        <f>ROUND(IF(H3006&lt;'Заказ, cкидки и курсы валют'!$B$39,H3006*0.54*100/(100-'Заказ, cкидки и курсы валют'!$C$39),IF(H3006&lt;'Заказ, cкидки и курсы валют'!$B$40,H3006*0.54*100/(100-'Заказ, cкидки и курсы валют'!$C$40),IF(H3006&lt;'Заказ, cкидки и курсы валют'!$B$41,H3006*0.54*100/(100-'Заказ, cкидки и курсы валют'!$C$41),IF(H3006&lt;'Заказ, cкидки и курсы валют'!$B$42,H3006*0.54*100/(100-'Заказ, cкидки и курсы валют'!$C$42),IF(H3006&lt;'Заказ, cкидки и курсы валют'!$B$43,H3006*0.54*100/(100-'Заказ, cкидки и курсы валют'!$C$43),H3006))))),2)</f>
        <v>464.4</v>
      </c>
    </row>
    <row r="3007" spans="1:10" ht="13.5" thickBot="1">
      <c r="A3007" s="493" t="s">
        <v>6967</v>
      </c>
      <c r="B3007" s="403" t="s">
        <v>3643</v>
      </c>
      <c r="C3007" s="928">
        <v>36.25</v>
      </c>
      <c r="D3007" s="19">
        <v>5</v>
      </c>
      <c r="E3007" s="1602">
        <f t="shared" si="361"/>
        <v>5048.1000000000004</v>
      </c>
      <c r="F3007" s="471">
        <f t="shared" si="368"/>
        <v>5048.1000000000004</v>
      </c>
      <c r="G3007" s="691">
        <f t="shared" si="362"/>
        <v>77400</v>
      </c>
      <c r="H3007" s="659">
        <f>ROUND(IF('Заказ, cкидки и курсы валют'!$J$23*E3007/1000*D3007&lt;387,387,'Заказ, cкидки и курсы валют'!$J$23*E3007/1000*D3007)*(1-'Заказ, cкидки и курсы валют'!$I$12),2)</f>
        <v>387</v>
      </c>
      <c r="I3007" s="253"/>
      <c r="J3007" s="1338">
        <f>ROUND(IF(H3007&lt;'Заказ, cкидки и курсы валют'!$B$39,H3007*0.54*100/(100-'Заказ, cкидки и курсы валют'!$C$39),IF(H3007&lt;'Заказ, cкидки и курсы валют'!$B$40,H3007*0.54*100/(100-'Заказ, cкидки и курсы валют'!$C$40),IF(H3007&lt;'Заказ, cкидки и курсы валют'!$B$41,H3007*0.54*100/(100-'Заказ, cкидки и курсы валют'!$C$41),IF(H3007&lt;'Заказ, cкидки и курсы валют'!$B$42,H3007*0.54*100/(100-'Заказ, cкидки и курсы валют'!$C$42),IF(H3007&lt;'Заказ, cкидки и курсы валют'!$B$43,H3007*0.54*100/(100-'Заказ, cкидки и курсы валют'!$C$43),H3007))))),2)</f>
        <v>464.4</v>
      </c>
    </row>
    <row r="3008" spans="1:10" ht="13.5" thickBot="1">
      <c r="A3008" s="493" t="s">
        <v>6968</v>
      </c>
      <c r="B3008" s="403" t="s">
        <v>3644</v>
      </c>
      <c r="C3008" s="928">
        <v>42.5</v>
      </c>
      <c r="D3008" s="19">
        <v>5</v>
      </c>
      <c r="E3008" s="1602">
        <f t="shared" si="361"/>
        <v>5043.24</v>
      </c>
      <c r="F3008" s="471">
        <f t="shared" si="368"/>
        <v>5043.24</v>
      </c>
      <c r="G3008" s="691">
        <f t="shared" si="362"/>
        <v>77400</v>
      </c>
      <c r="H3008" s="659">
        <f>ROUND(IF('Заказ, cкидки и курсы валют'!$J$23*E3008/1000*D3008&lt;387,387,'Заказ, cкидки и курсы валют'!$J$23*E3008/1000*D3008)*(1-'Заказ, cкидки и курсы валют'!$I$12),2)</f>
        <v>387</v>
      </c>
      <c r="I3008" s="253"/>
      <c r="J3008" s="1338">
        <f>ROUND(IF(H3008&lt;'Заказ, cкидки и курсы валют'!$B$39,H3008*0.54*100/(100-'Заказ, cкидки и курсы валют'!$C$39),IF(H3008&lt;'Заказ, cкидки и курсы валют'!$B$40,H3008*0.54*100/(100-'Заказ, cкидки и курсы валют'!$C$40),IF(H3008&lt;'Заказ, cкидки и курсы валют'!$B$41,H3008*0.54*100/(100-'Заказ, cкидки и курсы валют'!$C$41),IF(H3008&lt;'Заказ, cкидки и курсы валют'!$B$42,H3008*0.54*100/(100-'Заказ, cкидки и курсы валют'!$C$42),IF(H3008&lt;'Заказ, cкидки и курсы валют'!$B$43,H3008*0.54*100/(100-'Заказ, cкидки и курсы валют'!$C$43),H3008))))),2)</f>
        <v>464.4</v>
      </c>
    </row>
    <row r="3009" spans="1:10" ht="13.5" thickBot="1">
      <c r="A3009" s="493" t="s">
        <v>6969</v>
      </c>
      <c r="B3009" s="403" t="s">
        <v>3645</v>
      </c>
      <c r="C3009" s="928">
        <v>46.52</v>
      </c>
      <c r="D3009" s="19">
        <v>5</v>
      </c>
      <c r="E3009" s="1602">
        <f>(E2942*2)+(1000/D3009*7.5)</f>
        <v>5800.12</v>
      </c>
      <c r="F3009" s="471">
        <f t="shared" si="368"/>
        <v>5800.12</v>
      </c>
      <c r="G3009" s="691">
        <f t="shared" si="362"/>
        <v>77400</v>
      </c>
      <c r="H3009" s="659">
        <f>ROUND(IF('Заказ, cкидки и курсы валют'!$J$23*E3009/1000*D3009&lt;387,387,'Заказ, cкидки и курсы валют'!$J$23*E3009/1000*D3009)*(1-'Заказ, cкидки и курсы валют'!$I$12),2)</f>
        <v>387</v>
      </c>
      <c r="I3009" s="253"/>
      <c r="J3009" s="1338">
        <f>ROUND(IF(H3009&lt;'Заказ, cкидки и курсы валют'!$B$39,H3009*0.54*100/(100-'Заказ, cкидки и курсы валют'!$C$39),IF(H3009&lt;'Заказ, cкидки и курсы валют'!$B$40,H3009*0.54*100/(100-'Заказ, cкидки и курсы валют'!$C$40),IF(H3009&lt;'Заказ, cкидки и курсы валют'!$B$41,H3009*0.54*100/(100-'Заказ, cкидки и курсы валют'!$C$41),IF(H3009&lt;'Заказ, cкидки и курсы валют'!$B$42,H3009*0.54*100/(100-'Заказ, cкидки и курсы валют'!$C$42),IF(H3009&lt;'Заказ, cкидки и курсы валют'!$B$43,H3009*0.54*100/(100-'Заказ, cкидки и курсы валют'!$C$43),H3009))))),2)</f>
        <v>464.4</v>
      </c>
    </row>
    <row r="3010" spans="1:10" ht="13.5" thickBot="1">
      <c r="A3010" s="493" t="s">
        <v>11552</v>
      </c>
      <c r="B3010" s="403" t="s">
        <v>11309</v>
      </c>
      <c r="C3010" s="928">
        <v>32.5</v>
      </c>
      <c r="D3010" s="19">
        <v>2</v>
      </c>
      <c r="E3010" s="1602">
        <f>(E2943*2)+(1000/D3010*7.5)</f>
        <v>6856.42</v>
      </c>
      <c r="F3010" s="471">
        <f t="shared" si="368"/>
        <v>6856.42</v>
      </c>
      <c r="G3010" s="691">
        <f t="shared" si="362"/>
        <v>193500</v>
      </c>
      <c r="H3010" s="659">
        <f>ROUND(IF('Заказ, cкидки и курсы валют'!$J$23*E3010/1000*D3010&lt;387,387,'Заказ, cкидки и курсы валют'!$J$23*E3010/1000*D3010)*(1-'Заказ, cкидки и курсы валют'!$I$12),2)</f>
        <v>387</v>
      </c>
      <c r="I3010" s="253"/>
      <c r="J3010" s="1338">
        <f>ROUND(IF(H3010&lt;'Заказ, cкидки и курсы валют'!$B$39,H3010*0.54*100/(100-'Заказ, cкидки и курсы валют'!$C$39),IF(H3010&lt;'Заказ, cкидки и курсы валют'!$B$40,H3010*0.54*100/(100-'Заказ, cкидки и курсы валют'!$C$40),IF(H3010&lt;'Заказ, cкидки и курсы валют'!$B$41,H3010*0.54*100/(100-'Заказ, cкидки и курсы валют'!$C$41),IF(H3010&lt;'Заказ, cкидки и курсы валют'!$B$42,H3010*0.54*100/(100-'Заказ, cкидки и курсы валют'!$C$42),IF(H3010&lt;'Заказ, cкидки и курсы валют'!$B$43,H3010*0.54*100/(100-'Заказ, cкидки и курсы валют'!$C$43),H3010))))),2)</f>
        <v>464.4</v>
      </c>
    </row>
    <row r="3011" spans="1:10" ht="13.5" thickBot="1">
      <c r="A3011" s="493" t="s">
        <v>6970</v>
      </c>
      <c r="B3011" s="403" t="s">
        <v>2432</v>
      </c>
      <c r="C3011" s="928">
        <v>39.229999999999997</v>
      </c>
      <c r="D3011" s="19">
        <v>2</v>
      </c>
      <c r="E3011" s="1602">
        <f>(E2944*2)+(1000/D3011*7.5)</f>
        <v>7432.46</v>
      </c>
      <c r="F3011" s="471">
        <f t="shared" si="368"/>
        <v>7432.46</v>
      </c>
      <c r="G3011" s="691">
        <f t="shared" si="362"/>
        <v>193500</v>
      </c>
      <c r="H3011" s="659">
        <f>ROUND(IF('Заказ, cкидки и курсы валют'!$J$23*E3011/1000*D3011&lt;387,387,'Заказ, cкидки и курсы валют'!$J$23*E3011/1000*D3011)*(1-'Заказ, cкидки и курсы валют'!$I$12),2)</f>
        <v>387</v>
      </c>
      <c r="I3011" s="253"/>
      <c r="J3011" s="1338">
        <f>ROUND(IF(H3011&lt;'Заказ, cкидки и курсы валют'!$B$39,H3011*0.54*100/(100-'Заказ, cкидки и курсы валют'!$C$39),IF(H3011&lt;'Заказ, cкидки и курсы валют'!$B$40,H3011*0.54*100/(100-'Заказ, cкидки и курсы валют'!$C$40),IF(H3011&lt;'Заказ, cкидки и курсы валют'!$B$41,H3011*0.54*100/(100-'Заказ, cкидки и курсы валют'!$C$41),IF(H3011&lt;'Заказ, cкидки и курсы валют'!$B$42,H3011*0.54*100/(100-'Заказ, cкидки и курсы валют'!$C$42),IF(H3011&lt;'Заказ, cкидки и курсы валют'!$B$43,H3011*0.54*100/(100-'Заказ, cкидки и курсы валют'!$C$43),H3011))))),2)</f>
        <v>464.4</v>
      </c>
    </row>
    <row r="3012" spans="1:10" ht="13.5" thickBot="1">
      <c r="A3012" s="493" t="s">
        <v>6971</v>
      </c>
      <c r="B3012" s="403" t="s">
        <v>2450</v>
      </c>
      <c r="C3012" s="928">
        <v>49.33</v>
      </c>
      <c r="D3012" s="19">
        <v>2</v>
      </c>
      <c r="E3012" s="1602">
        <f>(E2945*2)+(1000/D3012*7.5)</f>
        <v>7700.3</v>
      </c>
      <c r="F3012" s="471">
        <f t="shared" si="368"/>
        <v>7700.3</v>
      </c>
      <c r="G3012" s="691">
        <f t="shared" si="362"/>
        <v>193500</v>
      </c>
      <c r="H3012" s="659">
        <f>ROUND(IF('Заказ, cкидки и курсы валют'!$J$23*E3012/1000*D3012&lt;387,387,'Заказ, cкидки и курсы валют'!$J$23*E3012/1000*D3012)*(1-'Заказ, cкидки и курсы валют'!$I$12),2)</f>
        <v>387</v>
      </c>
      <c r="I3012" s="253"/>
      <c r="J3012" s="1338">
        <f>ROUND(IF(H3012&lt;'Заказ, cкидки и курсы валют'!$B$39,H3012*0.54*100/(100-'Заказ, cкидки и курсы валют'!$C$39),IF(H3012&lt;'Заказ, cкидки и курсы валют'!$B$40,H3012*0.54*100/(100-'Заказ, cкидки и курсы валют'!$C$40),IF(H3012&lt;'Заказ, cкидки и курсы валют'!$B$41,H3012*0.54*100/(100-'Заказ, cкидки и курсы валют'!$C$41),IF(H3012&lt;'Заказ, cкидки и курсы валют'!$B$42,H3012*0.54*100/(100-'Заказ, cкидки и курсы валют'!$C$42),IF(H3012&lt;'Заказ, cкидки и курсы валют'!$B$43,H3012*0.54*100/(100-'Заказ, cкидки и курсы валют'!$C$43),H3012))))),2)</f>
        <v>464.4</v>
      </c>
    </row>
    <row r="3013" spans="1:10" ht="13.5" thickBot="1">
      <c r="A3013" s="493" t="s">
        <v>6972</v>
      </c>
      <c r="B3013" s="403" t="s">
        <v>2451</v>
      </c>
      <c r="C3013" s="928">
        <v>54.063000000000002</v>
      </c>
      <c r="D3013" s="19">
        <v>2</v>
      </c>
      <c r="E3013" s="1602">
        <f>(E2946*2)+(1000/D3013*7.5)</f>
        <v>8315.119999999999</v>
      </c>
      <c r="F3013" s="471">
        <f t="shared" si="368"/>
        <v>8315.1200000000008</v>
      </c>
      <c r="G3013" s="691">
        <f t="shared" si="362"/>
        <v>193500</v>
      </c>
      <c r="H3013" s="659">
        <f>ROUND(IF('Заказ, cкидки и курсы валют'!$J$23*E3013/1000*D3013&lt;387,387,'Заказ, cкидки и курсы валют'!$J$23*E3013/1000*D3013)*(1-'Заказ, cкидки и курсы валют'!$I$12),2)</f>
        <v>387</v>
      </c>
      <c r="I3013" s="253"/>
      <c r="J3013" s="1338">
        <f>ROUND(IF(H3013&lt;'Заказ, cкидки и курсы валют'!$B$39,H3013*0.54*100/(100-'Заказ, cкидки и курсы валют'!$C$39),IF(H3013&lt;'Заказ, cкидки и курсы валют'!$B$40,H3013*0.54*100/(100-'Заказ, cкидки и курсы валют'!$C$40),IF(H3013&lt;'Заказ, cкидки и курсы валют'!$B$41,H3013*0.54*100/(100-'Заказ, cкидки и курсы валют'!$C$41),IF(H3013&lt;'Заказ, cкидки и курсы валют'!$B$42,H3013*0.54*100/(100-'Заказ, cкидки и курсы валют'!$C$42),IF(H3013&lt;'Заказ, cкидки и курсы валют'!$B$43,H3013*0.54*100/(100-'Заказ, cкидки и курсы валют'!$C$43),H3013))))),2)</f>
        <v>464.4</v>
      </c>
    </row>
    <row r="3014" spans="1:10" ht="13.5" thickBot="1">
      <c r="A3014" s="493" t="s">
        <v>6973</v>
      </c>
      <c r="B3014" s="403" t="s">
        <v>2430</v>
      </c>
      <c r="C3014" s="928">
        <v>60.51</v>
      </c>
      <c r="D3014" s="19">
        <v>2</v>
      </c>
      <c r="E3014" s="1602">
        <f>(E2948*2)+(1000/D3014*7.5)</f>
        <v>8998.34</v>
      </c>
      <c r="F3014" s="471">
        <f t="shared" si="368"/>
        <v>8998.34</v>
      </c>
      <c r="G3014" s="691">
        <f t="shared" si="362"/>
        <v>193500</v>
      </c>
      <c r="H3014" s="659">
        <f>ROUND(IF('Заказ, cкидки и курсы валют'!$J$23*E3014/1000*D3014&lt;387,387,'Заказ, cкидки и курсы валют'!$J$23*E3014/1000*D3014)*(1-'Заказ, cкидки и курсы валют'!$I$12),2)</f>
        <v>387</v>
      </c>
      <c r="I3014" s="253"/>
      <c r="J3014" s="1338">
        <f>ROUND(IF(H3014&lt;'Заказ, cкидки и курсы валют'!$B$39,H3014*0.54*100/(100-'Заказ, cкидки и курсы валют'!$C$39),IF(H3014&lt;'Заказ, cкидки и курсы валют'!$B$40,H3014*0.54*100/(100-'Заказ, cкидки и курсы валют'!$C$40),IF(H3014&lt;'Заказ, cкидки и курсы валют'!$B$41,H3014*0.54*100/(100-'Заказ, cкидки и курсы валют'!$C$41),IF(H3014&lt;'Заказ, cкидки и курсы валют'!$B$42,H3014*0.54*100/(100-'Заказ, cкидки и курсы валют'!$C$42),IF(H3014&lt;'Заказ, cкидки и курсы валют'!$B$43,H3014*0.54*100/(100-'Заказ, cкидки и курсы валют'!$C$43),H3014))))),2)</f>
        <v>464.4</v>
      </c>
    </row>
    <row r="3015" spans="1:10" ht="13.5" thickBot="1">
      <c r="A3015" s="493" t="s">
        <v>6974</v>
      </c>
      <c r="B3015" s="403" t="s">
        <v>2452</v>
      </c>
      <c r="C3015" s="928">
        <v>60</v>
      </c>
      <c r="D3015" s="19">
        <v>2</v>
      </c>
      <c r="E3015" s="1602">
        <f>(E2950*2)+(1000/D3015*7.5)</f>
        <v>8837.880000000001</v>
      </c>
      <c r="F3015" s="471">
        <f t="shared" si="368"/>
        <v>8837.8799999999992</v>
      </c>
      <c r="G3015" s="691">
        <f t="shared" si="362"/>
        <v>193500</v>
      </c>
      <c r="H3015" s="659">
        <f>ROUND(IF('Заказ, cкидки и курсы валют'!$J$23*E3015/1000*D3015&lt;387,387,'Заказ, cкидки и курсы валют'!$J$23*E3015/1000*D3015)*(1-'Заказ, cкидки и курсы валют'!$I$12),2)</f>
        <v>387</v>
      </c>
      <c r="I3015" s="253"/>
      <c r="J3015" s="1338">
        <f>ROUND(IF(H3015&lt;'Заказ, cкидки и курсы валют'!$B$39,H3015*0.54*100/(100-'Заказ, cкидки и курсы валют'!$C$39),IF(H3015&lt;'Заказ, cкидки и курсы валют'!$B$40,H3015*0.54*100/(100-'Заказ, cкидки и курсы валют'!$C$40),IF(H3015&lt;'Заказ, cкидки и курсы валют'!$B$41,H3015*0.54*100/(100-'Заказ, cкидки и курсы валют'!$C$41),IF(H3015&lt;'Заказ, cкидки и курсы валют'!$B$42,H3015*0.54*100/(100-'Заказ, cкидки и курсы валют'!$C$42),IF(H3015&lt;'Заказ, cкидки и курсы валют'!$B$43,H3015*0.54*100/(100-'Заказ, cкидки и курсы валют'!$C$43),H3015))))),2)</f>
        <v>464.4</v>
      </c>
    </row>
    <row r="3016" spans="1:10" ht="13.5" thickBot="1">
      <c r="A3016" s="493" t="s">
        <v>6975</v>
      </c>
      <c r="B3016" s="403" t="s">
        <v>2431</v>
      </c>
      <c r="C3016" s="2302">
        <v>84.14</v>
      </c>
      <c r="D3016" s="19">
        <v>2</v>
      </c>
      <c r="E3016" s="1602">
        <f t="shared" ref="E3016:E3021" si="369">(E2952*2)+(1000/D3016*7.5)</f>
        <v>10202.84</v>
      </c>
      <c r="F3016" s="471">
        <f t="shared" si="368"/>
        <v>10202.84</v>
      </c>
      <c r="G3016" s="691">
        <f t="shared" si="362"/>
        <v>193500</v>
      </c>
      <c r="H3016" s="659">
        <f>ROUND(IF('Заказ, cкидки и курсы валют'!$J$23*E3016/1000*D3016&lt;387,387,'Заказ, cкидки и курсы валют'!$J$23*E3016/1000*D3016)*(1-'Заказ, cкидки и курсы валют'!$I$12),2)</f>
        <v>387</v>
      </c>
      <c r="I3016" s="253"/>
      <c r="J3016" s="1338">
        <f>ROUND(IF(H3016&lt;'Заказ, cкидки и курсы валют'!$B$39,H3016*0.54*100/(100-'Заказ, cкидки и курсы валют'!$C$39),IF(H3016&lt;'Заказ, cкидки и курсы валют'!$B$40,H3016*0.54*100/(100-'Заказ, cкидки и курсы валют'!$C$40),IF(H3016&lt;'Заказ, cкидки и курсы валют'!$B$41,H3016*0.54*100/(100-'Заказ, cкидки и курсы валют'!$C$41),IF(H3016&lt;'Заказ, cкидки и курсы валют'!$B$42,H3016*0.54*100/(100-'Заказ, cкидки и курсы валют'!$C$42),IF(H3016&lt;'Заказ, cкидки и курсы валют'!$B$43,H3016*0.54*100/(100-'Заказ, cкидки и курсы валют'!$C$43),H3016))))),2)</f>
        <v>464.4</v>
      </c>
    </row>
    <row r="3017" spans="1:10" ht="13.5" thickBot="1">
      <c r="A3017" s="493" t="s">
        <v>6976</v>
      </c>
      <c r="B3017" s="403" t="s">
        <v>2453</v>
      </c>
      <c r="C3017" s="2302">
        <v>78.3</v>
      </c>
      <c r="D3017" s="19">
        <v>2</v>
      </c>
      <c r="E3017" s="1602">
        <f t="shared" si="369"/>
        <v>9846</v>
      </c>
      <c r="F3017" s="471">
        <f t="shared" si="368"/>
        <v>9846</v>
      </c>
      <c r="G3017" s="691">
        <f t="shared" si="362"/>
        <v>193500</v>
      </c>
      <c r="H3017" s="659">
        <f>ROUND(IF('Заказ, cкидки и курсы валют'!$J$23*E3017/1000*D3017&lt;387,387,'Заказ, cкидки и курсы валют'!$J$23*E3017/1000*D3017)*(1-'Заказ, cкидки и курсы валют'!$I$12),2)</f>
        <v>387</v>
      </c>
      <c r="I3017" s="253"/>
      <c r="J3017" s="1338">
        <f>ROUND(IF(H3017&lt;'Заказ, cкидки и курсы валют'!$B$39,H3017*0.54*100/(100-'Заказ, cкидки и курсы валют'!$C$39),IF(H3017&lt;'Заказ, cкидки и курсы валют'!$B$40,H3017*0.54*100/(100-'Заказ, cкидки и курсы валют'!$C$40),IF(H3017&lt;'Заказ, cкидки и курсы валют'!$B$41,H3017*0.54*100/(100-'Заказ, cкидки и курсы валют'!$C$41),IF(H3017&lt;'Заказ, cкидки и курсы валют'!$B$42,H3017*0.54*100/(100-'Заказ, cкидки и курсы валют'!$C$42),IF(H3017&lt;'Заказ, cкидки и курсы валют'!$B$43,H3017*0.54*100/(100-'Заказ, cкидки и курсы валют'!$C$43),H3017))))),2)</f>
        <v>464.4</v>
      </c>
    </row>
    <row r="3018" spans="1:10" ht="13.5" thickBot="1">
      <c r="A3018" s="493" t="s">
        <v>6977</v>
      </c>
      <c r="B3018" s="403" t="s">
        <v>2454</v>
      </c>
      <c r="C3018" s="2302">
        <v>85.4</v>
      </c>
      <c r="D3018" s="19">
        <v>2</v>
      </c>
      <c r="E3018" s="1602">
        <f t="shared" si="369"/>
        <v>10290.939999999999</v>
      </c>
      <c r="F3018" s="471">
        <f t="shared" si="368"/>
        <v>10290.94</v>
      </c>
      <c r="G3018" s="691">
        <f t="shared" si="362"/>
        <v>193500</v>
      </c>
      <c r="H3018" s="659">
        <f>ROUND(IF('Заказ, cкидки и курсы валют'!$J$23*E3018/1000*D3018&lt;387,387,'Заказ, cкидки и курсы валют'!$J$23*E3018/1000*D3018)*(1-'Заказ, cкидки и курсы валют'!$I$12),2)</f>
        <v>387</v>
      </c>
      <c r="I3018" s="253"/>
      <c r="J3018" s="1338">
        <f>ROUND(IF(H3018&lt;'Заказ, cкидки и курсы валют'!$B$39,H3018*0.54*100/(100-'Заказ, cкидки и курсы валют'!$C$39),IF(H3018&lt;'Заказ, cкидки и курсы валют'!$B$40,H3018*0.54*100/(100-'Заказ, cкидки и курсы валют'!$C$40),IF(H3018&lt;'Заказ, cкидки и курсы валют'!$B$41,H3018*0.54*100/(100-'Заказ, cкидки и курсы валют'!$C$41),IF(H3018&lt;'Заказ, cкидки и курсы валют'!$B$42,H3018*0.54*100/(100-'Заказ, cкидки и курсы валют'!$C$42),IF(H3018&lt;'Заказ, cкидки и курсы валют'!$B$43,H3018*0.54*100/(100-'Заказ, cкидки и курсы валют'!$C$43),H3018))))),2)</f>
        <v>464.4</v>
      </c>
    </row>
    <row r="3019" spans="1:10" ht="13.5" thickBot="1">
      <c r="A3019" s="493" t="s">
        <v>6978</v>
      </c>
      <c r="B3019" s="403" t="s">
        <v>2455</v>
      </c>
      <c r="C3019" s="2302">
        <v>89.2</v>
      </c>
      <c r="D3019" s="19">
        <v>2</v>
      </c>
      <c r="E3019" s="1602">
        <f t="shared" si="369"/>
        <v>10914</v>
      </c>
      <c r="F3019" s="471">
        <f t="shared" si="368"/>
        <v>10914</v>
      </c>
      <c r="G3019" s="691">
        <f t="shared" si="362"/>
        <v>193500</v>
      </c>
      <c r="H3019" s="659">
        <f>ROUND(IF('Заказ, cкидки и курсы валют'!$J$23*E3019/1000*D3019&lt;387,387,'Заказ, cкидки и курсы валют'!$J$23*E3019/1000*D3019)*(1-'Заказ, cкидки и курсы валют'!$I$12),2)</f>
        <v>387</v>
      </c>
      <c r="I3019" s="253"/>
      <c r="J3019" s="1338">
        <f>ROUND(IF(H3019&lt;'Заказ, cкидки и курсы валют'!$B$39,H3019*0.54*100/(100-'Заказ, cкидки и курсы валют'!$C$39),IF(H3019&lt;'Заказ, cкидки и курсы валют'!$B$40,H3019*0.54*100/(100-'Заказ, cкидки и курсы валют'!$C$40),IF(H3019&lt;'Заказ, cкидки и курсы валют'!$B$41,H3019*0.54*100/(100-'Заказ, cкидки и курсы валют'!$C$41),IF(H3019&lt;'Заказ, cкидки и курсы валют'!$B$42,H3019*0.54*100/(100-'Заказ, cкидки и курсы валют'!$C$42),IF(H3019&lt;'Заказ, cкидки и курсы валют'!$B$43,H3019*0.54*100/(100-'Заказ, cкидки и курсы валют'!$C$43),H3019))))),2)</f>
        <v>464.4</v>
      </c>
    </row>
    <row r="3020" spans="1:10" ht="13.5" thickBot="1">
      <c r="A3020" s="493" t="s">
        <v>6979</v>
      </c>
      <c r="B3020" s="403" t="s">
        <v>2456</v>
      </c>
      <c r="C3020" s="2302">
        <v>111.96</v>
      </c>
      <c r="D3020" s="19">
        <v>2</v>
      </c>
      <c r="E3020" s="1602">
        <f t="shared" si="369"/>
        <v>12078.06</v>
      </c>
      <c r="F3020" s="471">
        <f t="shared" si="368"/>
        <v>12078.06</v>
      </c>
      <c r="G3020" s="691">
        <f t="shared" si="362"/>
        <v>193500</v>
      </c>
      <c r="H3020" s="659">
        <f>ROUND(IF('Заказ, cкидки и курсы валют'!$J$23*E3020/1000*D3020&lt;387,387,'Заказ, cкидки и курсы валют'!$J$23*E3020/1000*D3020)*(1-'Заказ, cкидки и курсы валют'!$I$12),2)</f>
        <v>387</v>
      </c>
      <c r="I3020" s="253"/>
      <c r="J3020" s="1338">
        <f>ROUND(IF(H3020&lt;'Заказ, cкидки и курсы валют'!$B$39,H3020*0.54*100/(100-'Заказ, cкидки и курсы валют'!$C$39),IF(H3020&lt;'Заказ, cкидки и курсы валют'!$B$40,H3020*0.54*100/(100-'Заказ, cкидки и курсы валют'!$C$40),IF(H3020&lt;'Заказ, cкидки и курсы валют'!$B$41,H3020*0.54*100/(100-'Заказ, cкидки и курсы валют'!$C$41),IF(H3020&lt;'Заказ, cкидки и курсы валют'!$B$42,H3020*0.54*100/(100-'Заказ, cкидки и курсы валют'!$C$42),IF(H3020&lt;'Заказ, cкидки и курсы валют'!$B$43,H3020*0.54*100/(100-'Заказ, cкидки и курсы валют'!$C$43),H3020))))),2)</f>
        <v>464.4</v>
      </c>
    </row>
    <row r="3021" spans="1:10" ht="13.5" thickBot="1">
      <c r="A3021" s="521" t="s">
        <v>6980</v>
      </c>
      <c r="B3021" s="757" t="s">
        <v>2457</v>
      </c>
      <c r="C3021" s="2302">
        <v>113.4</v>
      </c>
      <c r="D3021" s="214">
        <v>2</v>
      </c>
      <c r="E3021" s="1604">
        <f t="shared" si="369"/>
        <v>12519.14</v>
      </c>
      <c r="F3021" s="775">
        <f t="shared" si="368"/>
        <v>12519.14</v>
      </c>
      <c r="G3021" s="691">
        <f t="shared" si="362"/>
        <v>193500</v>
      </c>
      <c r="H3021" s="659">
        <f>ROUND(IF('Заказ, cкидки и курсы валют'!$J$23*E3021/1000*D3021&lt;387,387,'Заказ, cкидки и курсы валют'!$J$23*E3021/1000*D3021)*(1-'Заказ, cкидки и курсы валют'!$I$12),2)</f>
        <v>387</v>
      </c>
      <c r="I3021" s="254"/>
      <c r="J3021" s="1338">
        <f>ROUND(IF(H3021&lt;'Заказ, cкидки и курсы валют'!$B$39,H3021*0.54*100/(100-'Заказ, cкидки и курсы валют'!$C$39),IF(H3021&lt;'Заказ, cкидки и курсы валют'!$B$40,H3021*0.54*100/(100-'Заказ, cкидки и курсы валют'!$C$40),IF(H3021&lt;'Заказ, cкидки и курсы валют'!$B$41,H3021*0.54*100/(100-'Заказ, cкидки и курсы валют'!$C$41),IF(H3021&lt;'Заказ, cкидки и курсы валют'!$B$42,H3021*0.54*100/(100-'Заказ, cкидки и курсы валют'!$C$42),IF(H3021&lt;'Заказ, cкидки и курсы валют'!$B$43,H3021*0.54*100/(100-'Заказ, cкидки и курсы валют'!$C$43),H3021))))),2)</f>
        <v>464.4</v>
      </c>
    </row>
    <row r="3023" spans="1:10" ht="13.5" thickBot="1"/>
    <row r="3024" spans="1:10" ht="18">
      <c r="A3024" s="904"/>
      <c r="B3024" s="905"/>
      <c r="C3024" s="2339" t="s">
        <v>2458</v>
      </c>
      <c r="D3024" s="906"/>
      <c r="E3024" s="907"/>
      <c r="F3024" s="908"/>
      <c r="G3024" s="909"/>
      <c r="H3024" s="910"/>
      <c r="I3024" s="911"/>
    </row>
    <row r="3025" spans="1:9">
      <c r="A3025" s="890"/>
      <c r="D3025" s="888"/>
      <c r="E3025" s="895"/>
      <c r="F3025" s="896"/>
      <c r="G3025" s="887"/>
      <c r="H3025" s="912"/>
      <c r="I3025" s="889"/>
    </row>
    <row r="3026" spans="1:9">
      <c r="A3026" s="890"/>
      <c r="D3026" s="888"/>
      <c r="E3026" s="895"/>
      <c r="F3026" s="896"/>
      <c r="G3026" s="887"/>
      <c r="H3026" s="912"/>
      <c r="I3026" s="889"/>
    </row>
    <row r="3027" spans="1:9">
      <c r="A3027" s="890"/>
      <c r="D3027" s="888"/>
      <c r="E3027" s="895"/>
      <c r="F3027" s="896"/>
      <c r="G3027" s="887"/>
      <c r="H3027" s="912"/>
      <c r="I3027" s="889"/>
    </row>
    <row r="3028" spans="1:9">
      <c r="A3028" s="890"/>
      <c r="D3028" s="888"/>
      <c r="E3028" s="895"/>
      <c r="F3028" s="896"/>
      <c r="G3028" s="887"/>
      <c r="H3028" s="912"/>
      <c r="I3028" s="889"/>
    </row>
    <row r="3029" spans="1:9">
      <c r="A3029" s="890"/>
      <c r="D3029" s="888"/>
      <c r="E3029" s="895"/>
      <c r="F3029" s="896"/>
      <c r="G3029" s="887"/>
      <c r="H3029" s="912"/>
      <c r="I3029" s="889"/>
    </row>
    <row r="3030" spans="1:9" ht="16" thickBot="1">
      <c r="A3030" s="1975" t="s">
        <v>6698</v>
      </c>
      <c r="D3030" s="888"/>
      <c r="E3030" s="895"/>
      <c r="F3030" s="896"/>
      <c r="G3030" s="887"/>
      <c r="H3030" s="912"/>
      <c r="I3030" s="889"/>
    </row>
    <row r="3031" spans="1:9" ht="40">
      <c r="A3031" s="1963" t="s">
        <v>1013</v>
      </c>
      <c r="B3031" s="1964" t="s">
        <v>1014</v>
      </c>
      <c r="C3031" s="2285" t="s">
        <v>665</v>
      </c>
      <c r="D3031" s="153" t="s">
        <v>2923</v>
      </c>
      <c r="E3031" s="468" t="s">
        <v>10276</v>
      </c>
      <c r="F3031" s="479" t="s">
        <v>2578</v>
      </c>
      <c r="G3031" s="967" t="s">
        <v>2427</v>
      </c>
      <c r="H3031" s="1490" t="s">
        <v>493</v>
      </c>
      <c r="I3031" s="138" t="s">
        <v>4003</v>
      </c>
    </row>
    <row r="3032" spans="1:9" thickBot="1">
      <c r="A3032" s="1519"/>
      <c r="B3032" s="1680"/>
      <c r="C3032" s="2286" t="s">
        <v>3419</v>
      </c>
      <c r="D3032" s="313" t="s">
        <v>2428</v>
      </c>
      <c r="E3032" s="470" t="s">
        <v>264</v>
      </c>
      <c r="F3032" s="475">
        <f>'Заказ, cкидки и курсы валют'!$I$12</f>
        <v>0</v>
      </c>
      <c r="G3032" s="764"/>
      <c r="H3032" s="789"/>
      <c r="I3032" s="252"/>
    </row>
    <row r="3033" spans="1:9">
      <c r="A3033" s="933" t="s">
        <v>5052</v>
      </c>
      <c r="B3033" s="820" t="s">
        <v>141</v>
      </c>
      <c r="C3033" s="2250">
        <v>1.81</v>
      </c>
      <c r="D3033" s="1608">
        <v>1200</v>
      </c>
      <c r="E3033" s="653">
        <v>101.57</v>
      </c>
      <c r="F3033" s="779">
        <f>ROUND(E3033*(1-$F$11),2)</f>
        <v>101.57</v>
      </c>
      <c r="G3033" s="780">
        <f>'Заказ, cкидки и курсы валют'!$J$23*F3033</f>
        <v>1168.0549999999998</v>
      </c>
      <c r="H3033" s="310">
        <f>ROUND((D3033/1000)*G3033,2)</f>
        <v>1401.67</v>
      </c>
      <c r="I3033" s="262"/>
    </row>
    <row r="3034" spans="1:9">
      <c r="A3034" s="804" t="s">
        <v>5053</v>
      </c>
      <c r="B3034" s="706" t="s">
        <v>143</v>
      </c>
      <c r="C3034" s="2250">
        <v>2.1</v>
      </c>
      <c r="D3034" s="1556">
        <v>1000</v>
      </c>
      <c r="E3034" s="653">
        <v>105.59</v>
      </c>
      <c r="F3034" s="471">
        <f t="shared" ref="F3034" si="370">ROUND(E3034*(1-$F$11),2)</f>
        <v>105.59</v>
      </c>
      <c r="G3034" s="691">
        <f>'Заказ, cкидки и курсы валют'!$J$23*F3034</f>
        <v>1214.2850000000001</v>
      </c>
      <c r="H3034" s="96">
        <f t="shared" ref="H3034" si="371">ROUND((D3034/1000)*G3034,2)</f>
        <v>1214.29</v>
      </c>
      <c r="I3034" s="253"/>
    </row>
    <row r="3035" spans="1:9">
      <c r="A3035" s="804" t="s">
        <v>10483</v>
      </c>
      <c r="B3035" s="706" t="s">
        <v>155</v>
      </c>
      <c r="C3035" s="2250">
        <v>2.7</v>
      </c>
      <c r="D3035" s="1556">
        <v>1000</v>
      </c>
      <c r="E3035" s="653">
        <v>143.22</v>
      </c>
      <c r="F3035" s="471">
        <f t="shared" ref="F3035:F3055" si="372">ROUND(E3035*(1-$F$11),2)</f>
        <v>143.22</v>
      </c>
      <c r="G3035" s="691">
        <f>'Заказ, cкидки и курсы валют'!$J$23*F3035</f>
        <v>1647.03</v>
      </c>
      <c r="H3035" s="96">
        <f t="shared" ref="H3035:H3055" si="373">ROUND((D3035/1000)*G3035,2)</f>
        <v>1647.03</v>
      </c>
      <c r="I3035" s="253"/>
    </row>
    <row r="3036" spans="1:9">
      <c r="A3036" s="804" t="s">
        <v>10484</v>
      </c>
      <c r="B3036" s="706" t="s">
        <v>148</v>
      </c>
      <c r="C3036" s="2250">
        <v>3.2</v>
      </c>
      <c r="D3036" s="1556">
        <v>600</v>
      </c>
      <c r="E3036" s="653">
        <v>145.22</v>
      </c>
      <c r="F3036" s="471">
        <f t="shared" si="372"/>
        <v>145.22</v>
      </c>
      <c r="G3036" s="691">
        <f>'Заказ, cкидки и курсы валют'!$J$23*F3036</f>
        <v>1670.03</v>
      </c>
      <c r="H3036" s="96">
        <f t="shared" si="373"/>
        <v>1002.02</v>
      </c>
      <c r="I3036" s="253"/>
    </row>
    <row r="3037" spans="1:9">
      <c r="A3037" s="804" t="s">
        <v>5054</v>
      </c>
      <c r="B3037" s="706" t="s">
        <v>150</v>
      </c>
      <c r="C3037" s="2250">
        <v>4</v>
      </c>
      <c r="D3037" s="1556">
        <v>500</v>
      </c>
      <c r="E3037" s="653">
        <v>206.81</v>
      </c>
      <c r="F3037" s="471">
        <f t="shared" si="372"/>
        <v>206.81</v>
      </c>
      <c r="G3037" s="691">
        <f>'Заказ, cкидки и курсы валют'!$J$23*F3037</f>
        <v>2378.3150000000001</v>
      </c>
      <c r="H3037" s="96">
        <f t="shared" si="373"/>
        <v>1189.1600000000001</v>
      </c>
      <c r="I3037" s="253"/>
    </row>
    <row r="3038" spans="1:9">
      <c r="A3038" s="804" t="s">
        <v>5055</v>
      </c>
      <c r="B3038" s="402" t="s">
        <v>151</v>
      </c>
      <c r="C3038" s="2303">
        <v>4.17</v>
      </c>
      <c r="D3038" s="1605">
        <v>400</v>
      </c>
      <c r="E3038" s="653">
        <v>202.17</v>
      </c>
      <c r="F3038" s="471">
        <f t="shared" si="372"/>
        <v>202.17</v>
      </c>
      <c r="G3038" s="691">
        <f>'Заказ, cкидки и курсы валют'!$J$23*F3038</f>
        <v>2324.9549999999999</v>
      </c>
      <c r="H3038" s="96">
        <f t="shared" si="373"/>
        <v>929.98</v>
      </c>
      <c r="I3038" s="253"/>
    </row>
    <row r="3039" spans="1:9">
      <c r="A3039" s="804" t="s">
        <v>5056</v>
      </c>
      <c r="B3039" s="402" t="s">
        <v>157</v>
      </c>
      <c r="C3039" s="2303">
        <v>4.76</v>
      </c>
      <c r="D3039" s="402">
        <v>350</v>
      </c>
      <c r="E3039" s="653">
        <v>233.42</v>
      </c>
      <c r="F3039" s="471">
        <f t="shared" si="372"/>
        <v>233.42</v>
      </c>
      <c r="G3039" s="691">
        <f>'Заказ, cкидки и курсы валют'!$J$23*F3039</f>
        <v>2684.33</v>
      </c>
      <c r="H3039" s="96">
        <f t="shared" si="373"/>
        <v>939.52</v>
      </c>
      <c r="I3039" s="253"/>
    </row>
    <row r="3040" spans="1:9">
      <c r="A3040" s="804" t="s">
        <v>10485</v>
      </c>
      <c r="B3040" s="402" t="s">
        <v>3962</v>
      </c>
      <c r="C3040" s="2303">
        <v>5.33</v>
      </c>
      <c r="D3040" s="402">
        <v>300</v>
      </c>
      <c r="E3040" s="653">
        <v>246.22</v>
      </c>
      <c r="F3040" s="471">
        <f t="shared" si="372"/>
        <v>246.22</v>
      </c>
      <c r="G3040" s="691">
        <f>'Заказ, cкидки и курсы валют'!$J$23*F3040</f>
        <v>2831.53</v>
      </c>
      <c r="H3040" s="96">
        <f t="shared" si="373"/>
        <v>849.46</v>
      </c>
      <c r="I3040" s="253"/>
    </row>
    <row r="3041" spans="1:9">
      <c r="A3041" s="804" t="s">
        <v>5057</v>
      </c>
      <c r="B3041" s="706" t="s">
        <v>158</v>
      </c>
      <c r="C3041" s="2250">
        <v>6.39</v>
      </c>
      <c r="D3041" s="1556">
        <v>300</v>
      </c>
      <c r="E3041" s="653">
        <v>272.52</v>
      </c>
      <c r="F3041" s="471">
        <f t="shared" si="372"/>
        <v>272.52</v>
      </c>
      <c r="G3041" s="691">
        <f>'Заказ, cкидки и курсы валют'!$J$23*F3041</f>
        <v>3133.9799999999996</v>
      </c>
      <c r="H3041" s="96">
        <f t="shared" si="373"/>
        <v>940.19</v>
      </c>
      <c r="I3041" s="253"/>
    </row>
    <row r="3042" spans="1:9">
      <c r="A3042" s="804" t="s">
        <v>10486</v>
      </c>
      <c r="B3042" s="402" t="s">
        <v>166</v>
      </c>
      <c r="C3042" s="2303">
        <v>6</v>
      </c>
      <c r="D3042" s="402">
        <v>300</v>
      </c>
      <c r="E3042" s="653">
        <v>271.48</v>
      </c>
      <c r="F3042" s="471">
        <f t="shared" si="372"/>
        <v>271.48</v>
      </c>
      <c r="G3042" s="691">
        <f>'Заказ, cкидки и курсы валют'!$J$23*F3042</f>
        <v>3122.0200000000004</v>
      </c>
      <c r="H3042" s="96">
        <f t="shared" si="373"/>
        <v>936.61</v>
      </c>
      <c r="I3042" s="253"/>
    </row>
    <row r="3043" spans="1:9">
      <c r="A3043" s="804" t="s">
        <v>10487</v>
      </c>
      <c r="B3043" s="402" t="s">
        <v>169</v>
      </c>
      <c r="C3043" s="2303">
        <v>8.08</v>
      </c>
      <c r="D3043" s="402">
        <v>200</v>
      </c>
      <c r="E3043" s="653">
        <v>362.57</v>
      </c>
      <c r="F3043" s="471">
        <f t="shared" si="372"/>
        <v>362.57</v>
      </c>
      <c r="G3043" s="691">
        <f>'Заказ, cкидки и курсы валют'!$J$23*F3043</f>
        <v>4169.5550000000003</v>
      </c>
      <c r="H3043" s="96">
        <f t="shared" si="373"/>
        <v>833.91</v>
      </c>
      <c r="I3043" s="253"/>
    </row>
    <row r="3044" spans="1:9">
      <c r="A3044" s="804" t="s">
        <v>5058</v>
      </c>
      <c r="B3044" s="402" t="s">
        <v>170</v>
      </c>
      <c r="C3044" s="2303">
        <v>7.2</v>
      </c>
      <c r="D3044" s="402">
        <v>200</v>
      </c>
      <c r="E3044" s="653">
        <v>326.88</v>
      </c>
      <c r="F3044" s="471">
        <f t="shared" si="372"/>
        <v>326.88</v>
      </c>
      <c r="G3044" s="691">
        <f>'Заказ, cкидки и курсы валют'!$J$23*F3044</f>
        <v>3759.12</v>
      </c>
      <c r="H3044" s="96">
        <f t="shared" si="373"/>
        <v>751.82</v>
      </c>
      <c r="I3044" s="253"/>
    </row>
    <row r="3045" spans="1:9">
      <c r="A3045" s="804" t="s">
        <v>5059</v>
      </c>
      <c r="B3045" s="402" t="s">
        <v>171</v>
      </c>
      <c r="C3045" s="2303">
        <v>8.49</v>
      </c>
      <c r="D3045" s="402">
        <v>200</v>
      </c>
      <c r="E3045" s="653">
        <v>403.21</v>
      </c>
      <c r="F3045" s="471">
        <f t="shared" si="372"/>
        <v>403.21</v>
      </c>
      <c r="G3045" s="691">
        <f>'Заказ, cкидки и курсы валют'!$J$23*F3045</f>
        <v>4636.915</v>
      </c>
      <c r="H3045" s="96">
        <f t="shared" si="373"/>
        <v>927.38</v>
      </c>
      <c r="I3045" s="253"/>
    </row>
    <row r="3046" spans="1:9">
      <c r="A3046" s="804" t="s">
        <v>10488</v>
      </c>
      <c r="B3046" s="402" t="s">
        <v>1328</v>
      </c>
      <c r="C3046" s="2303">
        <v>10.5</v>
      </c>
      <c r="D3046" s="402">
        <v>150</v>
      </c>
      <c r="E3046" s="653">
        <v>491.18</v>
      </c>
      <c r="F3046" s="471">
        <f t="shared" si="372"/>
        <v>491.18</v>
      </c>
      <c r="G3046" s="691">
        <f>'Заказ, cкидки и курсы валют'!$J$23*F3046</f>
        <v>5648.57</v>
      </c>
      <c r="H3046" s="96">
        <f t="shared" si="373"/>
        <v>847.29</v>
      </c>
      <c r="I3046" s="253"/>
    </row>
    <row r="3047" spans="1:9">
      <c r="A3047" s="804" t="s">
        <v>5060</v>
      </c>
      <c r="B3047" s="402" t="s">
        <v>172</v>
      </c>
      <c r="C3047" s="2303">
        <v>9.11</v>
      </c>
      <c r="D3047" s="402">
        <v>150</v>
      </c>
      <c r="E3047" s="653">
        <v>480.72</v>
      </c>
      <c r="F3047" s="471">
        <f t="shared" si="372"/>
        <v>480.72</v>
      </c>
      <c r="G3047" s="691">
        <f>'Заказ, cкидки и курсы валют'!$J$23*F3047</f>
        <v>5528.2800000000007</v>
      </c>
      <c r="H3047" s="96">
        <f t="shared" si="373"/>
        <v>829.24</v>
      </c>
      <c r="I3047" s="253"/>
    </row>
    <row r="3048" spans="1:9">
      <c r="A3048" s="804" t="s">
        <v>5061</v>
      </c>
      <c r="B3048" s="402" t="s">
        <v>173</v>
      </c>
      <c r="C3048" s="2303">
        <v>12.65</v>
      </c>
      <c r="D3048" s="1605">
        <v>150</v>
      </c>
      <c r="E3048" s="653">
        <v>535.66</v>
      </c>
      <c r="F3048" s="471">
        <f t="shared" si="372"/>
        <v>535.66</v>
      </c>
      <c r="G3048" s="691">
        <f>'Заказ, cкидки и курсы валют'!$J$23*F3048</f>
        <v>6160.0899999999992</v>
      </c>
      <c r="H3048" s="96">
        <f t="shared" si="373"/>
        <v>924.01</v>
      </c>
      <c r="I3048" s="253"/>
    </row>
    <row r="3049" spans="1:9">
      <c r="A3049" s="804" t="s">
        <v>10489</v>
      </c>
      <c r="B3049" s="402" t="s">
        <v>973</v>
      </c>
      <c r="C3049" s="2303">
        <v>11.9</v>
      </c>
      <c r="D3049" s="402">
        <v>100</v>
      </c>
      <c r="E3049" s="653">
        <v>568.84</v>
      </c>
      <c r="F3049" s="471">
        <f t="shared" si="372"/>
        <v>568.84</v>
      </c>
      <c r="G3049" s="691">
        <f>'Заказ, cкидки и курсы валют'!$J$23*F3049</f>
        <v>6541.6600000000008</v>
      </c>
      <c r="H3049" s="96">
        <f t="shared" si="373"/>
        <v>654.16999999999996</v>
      </c>
      <c r="I3049" s="253"/>
    </row>
    <row r="3050" spans="1:9">
      <c r="A3050" s="804" t="s">
        <v>10490</v>
      </c>
      <c r="B3050" s="403" t="s">
        <v>177</v>
      </c>
      <c r="C3050" s="2303">
        <v>12</v>
      </c>
      <c r="D3050" s="402">
        <v>250</v>
      </c>
      <c r="E3050" s="653">
        <v>551.28</v>
      </c>
      <c r="F3050" s="471">
        <f t="shared" si="372"/>
        <v>551.28</v>
      </c>
      <c r="G3050" s="691">
        <f>'Заказ, cкидки и курсы валют'!$J$23*F3050</f>
        <v>6339.7199999999993</v>
      </c>
      <c r="H3050" s="96">
        <f t="shared" si="373"/>
        <v>1584.93</v>
      </c>
      <c r="I3050" s="253"/>
    </row>
    <row r="3051" spans="1:9">
      <c r="A3051" s="804" t="s">
        <v>5062</v>
      </c>
      <c r="B3051" s="403" t="s">
        <v>179</v>
      </c>
      <c r="C3051" s="2303">
        <v>15</v>
      </c>
      <c r="D3051" s="402">
        <v>150</v>
      </c>
      <c r="E3051" s="653">
        <v>623.58000000000004</v>
      </c>
      <c r="F3051" s="471">
        <f t="shared" si="372"/>
        <v>623.58000000000004</v>
      </c>
      <c r="G3051" s="691">
        <f>'Заказ, cкидки и курсы валют'!$J$23*F3051</f>
        <v>7171.17</v>
      </c>
      <c r="H3051" s="96">
        <f t="shared" si="373"/>
        <v>1075.68</v>
      </c>
      <c r="I3051" s="253"/>
    </row>
    <row r="3052" spans="1:9">
      <c r="A3052" s="804" t="s">
        <v>5063</v>
      </c>
      <c r="B3052" s="1398" t="s">
        <v>3637</v>
      </c>
      <c r="C3052" s="2303">
        <v>17.21</v>
      </c>
      <c r="D3052" s="402">
        <v>120</v>
      </c>
      <c r="E3052" s="653">
        <v>742.18</v>
      </c>
      <c r="F3052" s="471">
        <f t="shared" si="372"/>
        <v>742.18</v>
      </c>
      <c r="G3052" s="691">
        <f>'Заказ, cкидки и курсы валют'!$J$23*F3052</f>
        <v>8535.07</v>
      </c>
      <c r="H3052" s="96">
        <f t="shared" si="373"/>
        <v>1024.21</v>
      </c>
      <c r="I3052" s="253"/>
    </row>
    <row r="3053" spans="1:9">
      <c r="A3053" s="804" t="s">
        <v>5064</v>
      </c>
      <c r="B3053" s="1398" t="s">
        <v>10006</v>
      </c>
      <c r="C3053" s="2303">
        <v>18.5</v>
      </c>
      <c r="D3053" s="402">
        <v>100</v>
      </c>
      <c r="E3053" s="653">
        <v>802.47</v>
      </c>
      <c r="F3053" s="471">
        <f t="shared" si="372"/>
        <v>802.47</v>
      </c>
      <c r="G3053" s="691">
        <f>'Заказ, cкидки и курсы валют'!$J$23*F3053</f>
        <v>9228.4050000000007</v>
      </c>
      <c r="H3053" s="96">
        <f t="shared" si="373"/>
        <v>922.84</v>
      </c>
      <c r="I3053" s="253"/>
    </row>
    <row r="3054" spans="1:9">
      <c r="A3054" s="804" t="s">
        <v>6516</v>
      </c>
      <c r="B3054" s="1398" t="s">
        <v>3640</v>
      </c>
      <c r="C3054" s="2303">
        <v>20</v>
      </c>
      <c r="D3054" s="402">
        <v>100</v>
      </c>
      <c r="E3054" s="653">
        <v>828.73</v>
      </c>
      <c r="F3054" s="471">
        <f t="shared" si="372"/>
        <v>828.73</v>
      </c>
      <c r="G3054" s="691">
        <f>'Заказ, cкидки и курсы валют'!$J$23*F3054</f>
        <v>9530.3950000000004</v>
      </c>
      <c r="H3054" s="96">
        <f t="shared" si="373"/>
        <v>953.04</v>
      </c>
      <c r="I3054" s="253"/>
    </row>
    <row r="3055" spans="1:9">
      <c r="A3055" s="804" t="s">
        <v>6517</v>
      </c>
      <c r="B3055" s="1398" t="s">
        <v>10007</v>
      </c>
      <c r="C3055" s="2303">
        <v>22.67</v>
      </c>
      <c r="D3055" s="402">
        <v>100</v>
      </c>
      <c r="E3055" s="653">
        <v>971.21</v>
      </c>
      <c r="F3055" s="471">
        <f t="shared" si="372"/>
        <v>971.21</v>
      </c>
      <c r="G3055" s="691">
        <f>'Заказ, cкидки и курсы валют'!$J$23*F3055</f>
        <v>11168.915000000001</v>
      </c>
      <c r="H3055" s="96">
        <f t="shared" si="373"/>
        <v>1116.8900000000001</v>
      </c>
      <c r="I3055" s="253"/>
    </row>
    <row r="3056" spans="1:9">
      <c r="A3056" s="804" t="s">
        <v>11234</v>
      </c>
      <c r="B3056" s="1398" t="s">
        <v>11235</v>
      </c>
      <c r="C3056" s="2299">
        <v>24</v>
      </c>
      <c r="D3056" s="402">
        <v>100</v>
      </c>
      <c r="E3056" s="653">
        <v>1084.6400000000001</v>
      </c>
      <c r="F3056" s="471">
        <f t="shared" ref="F3056:F3062" si="374">ROUND(E3056*(1-$F$11),2)</f>
        <v>1084.6400000000001</v>
      </c>
      <c r="G3056" s="691">
        <f>'Заказ, cкидки и курсы валют'!$J$23*F3056</f>
        <v>12473.36</v>
      </c>
      <c r="H3056" s="96">
        <f t="shared" ref="H3056:H3062" si="375">ROUND((D3056/1000)*G3056,2)</f>
        <v>1247.3399999999999</v>
      </c>
      <c r="I3056" s="253"/>
    </row>
    <row r="3057" spans="1:10">
      <c r="A3057" s="804" t="s">
        <v>5065</v>
      </c>
      <c r="B3057" s="1398" t="s">
        <v>2435</v>
      </c>
      <c r="C3057" s="2299">
        <v>25.83</v>
      </c>
      <c r="D3057" s="402">
        <v>80</v>
      </c>
      <c r="E3057" s="653">
        <v>1085.96</v>
      </c>
      <c r="F3057" s="471">
        <f t="shared" si="374"/>
        <v>1085.96</v>
      </c>
      <c r="G3057" s="691">
        <f>'Заказ, cкидки и курсы валют'!$J$23*F3057</f>
        <v>12488.54</v>
      </c>
      <c r="H3057" s="96">
        <f t="shared" si="375"/>
        <v>999.08</v>
      </c>
      <c r="I3057" s="253"/>
    </row>
    <row r="3058" spans="1:10">
      <c r="A3058" s="804" t="s">
        <v>5066</v>
      </c>
      <c r="B3058" s="1398" t="s">
        <v>3957</v>
      </c>
      <c r="C3058" s="2299">
        <v>30.17</v>
      </c>
      <c r="D3058" s="402">
        <v>60</v>
      </c>
      <c r="E3058" s="653">
        <v>1309.05</v>
      </c>
      <c r="F3058" s="471">
        <f t="shared" si="374"/>
        <v>1309.05</v>
      </c>
      <c r="G3058" s="691">
        <f>'Заказ, cкидки и курсы валют'!$J$23*F3058</f>
        <v>15054.074999999999</v>
      </c>
      <c r="H3058" s="96">
        <f t="shared" si="375"/>
        <v>903.24</v>
      </c>
      <c r="I3058" s="253"/>
    </row>
    <row r="3059" spans="1:10">
      <c r="A3059" s="804" t="s">
        <v>5067</v>
      </c>
      <c r="B3059" s="1398" t="s">
        <v>3958</v>
      </c>
      <c r="C3059" s="2299">
        <v>36.18</v>
      </c>
      <c r="D3059" s="402">
        <v>50</v>
      </c>
      <c r="E3059" s="653">
        <v>1454.74</v>
      </c>
      <c r="F3059" s="471">
        <f t="shared" si="374"/>
        <v>1454.74</v>
      </c>
      <c r="G3059" s="691">
        <f>'Заказ, cкидки и курсы валют'!$J$23*F3059</f>
        <v>16729.509999999998</v>
      </c>
      <c r="H3059" s="96">
        <f t="shared" si="375"/>
        <v>836.48</v>
      </c>
      <c r="I3059" s="253"/>
    </row>
    <row r="3060" spans="1:10">
      <c r="A3060" s="804" t="s">
        <v>5068</v>
      </c>
      <c r="B3060" s="1398" t="s">
        <v>3641</v>
      </c>
      <c r="C3060" s="2250">
        <v>39.93</v>
      </c>
      <c r="D3060" s="403">
        <v>50</v>
      </c>
      <c r="E3060" s="653">
        <v>1751.71</v>
      </c>
      <c r="F3060" s="471">
        <f t="shared" si="374"/>
        <v>1751.71</v>
      </c>
      <c r="G3060" s="691">
        <f>'Заказ, cкидки и курсы валют'!$J$23*F3060</f>
        <v>20144.665000000001</v>
      </c>
      <c r="H3060" s="96">
        <f t="shared" si="375"/>
        <v>1007.23</v>
      </c>
      <c r="I3060" s="253"/>
    </row>
    <row r="3061" spans="1:10">
      <c r="A3061" s="804" t="s">
        <v>5069</v>
      </c>
      <c r="B3061" s="1398" t="s">
        <v>3642</v>
      </c>
      <c r="C3061" s="2250">
        <v>43.33</v>
      </c>
      <c r="D3061" s="403">
        <v>40</v>
      </c>
      <c r="E3061" s="653">
        <v>1869.17</v>
      </c>
      <c r="F3061" s="471">
        <f t="shared" si="374"/>
        <v>1869.17</v>
      </c>
      <c r="G3061" s="691">
        <f>'Заказ, cкидки и курсы валют'!$J$23*F3061</f>
        <v>21495.455000000002</v>
      </c>
      <c r="H3061" s="96">
        <f t="shared" si="375"/>
        <v>859.82</v>
      </c>
      <c r="I3061" s="253"/>
    </row>
    <row r="3062" spans="1:10" ht="13.5" thickBot="1">
      <c r="A3062" s="932" t="s">
        <v>5070</v>
      </c>
      <c r="B3062" s="1489" t="s">
        <v>3643</v>
      </c>
      <c r="C3062" s="2250">
        <v>47.92</v>
      </c>
      <c r="D3062" s="757">
        <v>40</v>
      </c>
      <c r="E3062" s="653">
        <v>2157.48</v>
      </c>
      <c r="F3062" s="775">
        <f t="shared" si="374"/>
        <v>2157.48</v>
      </c>
      <c r="G3062" s="776">
        <f>'Заказ, cкидки и курсы валют'!$J$23*F3062</f>
        <v>24811.02</v>
      </c>
      <c r="H3062" s="142">
        <f t="shared" si="375"/>
        <v>992.44</v>
      </c>
      <c r="I3062" s="254"/>
    </row>
    <row r="3063" spans="1:10" ht="13.5" thickBot="1">
      <c r="H3063" s="383"/>
    </row>
    <row r="3064" spans="1:10" ht="18">
      <c r="A3064" s="904"/>
      <c r="B3064" s="905"/>
      <c r="C3064" s="2339" t="s">
        <v>2458</v>
      </c>
      <c r="D3064" s="906"/>
      <c r="E3064" s="907"/>
      <c r="F3064" s="908"/>
      <c r="G3064" s="909"/>
      <c r="H3064" s="910"/>
      <c r="I3064" s="911"/>
    </row>
    <row r="3065" spans="1:10">
      <c r="A3065" s="890"/>
      <c r="D3065" s="888"/>
      <c r="E3065" s="895"/>
      <c r="F3065" s="896"/>
      <c r="G3065" s="887"/>
      <c r="H3065" s="912"/>
      <c r="I3065" s="889"/>
    </row>
    <row r="3066" spans="1:10">
      <c r="A3066" s="890"/>
      <c r="D3066" s="888"/>
      <c r="E3066" s="895"/>
      <c r="F3066" s="896"/>
      <c r="G3066" s="887"/>
      <c r="H3066" s="912"/>
      <c r="I3066" s="889"/>
    </row>
    <row r="3067" spans="1:10">
      <c r="A3067" s="890"/>
      <c r="D3067" s="888"/>
      <c r="E3067" s="895"/>
      <c r="F3067" s="896"/>
      <c r="G3067" s="887"/>
      <c r="H3067" s="912"/>
      <c r="I3067" s="889"/>
    </row>
    <row r="3068" spans="1:10">
      <c r="A3068" s="890"/>
      <c r="D3068" s="888"/>
      <c r="E3068" s="895"/>
      <c r="F3068" s="896"/>
      <c r="G3068" s="887"/>
      <c r="H3068" s="912"/>
      <c r="I3068" s="889"/>
    </row>
    <row r="3069" spans="1:10">
      <c r="A3069" s="890"/>
      <c r="D3069" s="888"/>
      <c r="E3069" s="895"/>
      <c r="F3069" s="896"/>
      <c r="G3069" s="887"/>
      <c r="H3069" s="912"/>
      <c r="I3069" s="889"/>
    </row>
    <row r="3070" spans="1:10" ht="16" thickBot="1">
      <c r="A3070" s="2002" t="s">
        <v>6699</v>
      </c>
      <c r="B3070" s="1829"/>
      <c r="D3070" s="888"/>
      <c r="E3070" s="895"/>
      <c r="F3070" s="896"/>
      <c r="G3070" s="887"/>
      <c r="H3070" s="912"/>
      <c r="I3070" s="889"/>
    </row>
    <row r="3071" spans="1:10" ht="40">
      <c r="A3071" s="1963" t="s">
        <v>1013</v>
      </c>
      <c r="B3071" s="1964" t="s">
        <v>1014</v>
      </c>
      <c r="C3071" s="2285" t="s">
        <v>665</v>
      </c>
      <c r="D3071" s="153" t="s">
        <v>2923</v>
      </c>
      <c r="E3071" s="468" t="s">
        <v>10276</v>
      </c>
      <c r="F3071" s="479" t="s">
        <v>2578</v>
      </c>
      <c r="G3071" s="967" t="s">
        <v>2427</v>
      </c>
      <c r="H3071" s="1490" t="s">
        <v>493</v>
      </c>
      <c r="I3071" s="138" t="s">
        <v>4003</v>
      </c>
      <c r="J3071" s="327" t="s">
        <v>11229</v>
      </c>
    </row>
    <row r="3072" spans="1:10" thickBot="1">
      <c r="A3072" s="1519"/>
      <c r="B3072" s="1680"/>
      <c r="C3072" s="2286" t="s">
        <v>3419</v>
      </c>
      <c r="D3072" s="313" t="s">
        <v>2428</v>
      </c>
      <c r="E3072" s="470" t="s">
        <v>264</v>
      </c>
      <c r="F3072" s="475">
        <f>'Заказ, cкидки и курсы валют'!$I$12</f>
        <v>0</v>
      </c>
      <c r="G3072" s="764"/>
      <c r="H3072" s="789"/>
      <c r="I3072" s="252"/>
      <c r="J3072" s="264"/>
    </row>
    <row r="3073" spans="1:10" ht="15" thickBot="1">
      <c r="A3073" s="933" t="s">
        <v>6981</v>
      </c>
      <c r="B3073" s="958" t="s">
        <v>141</v>
      </c>
      <c r="C3073" s="2250">
        <v>1.81</v>
      </c>
      <c r="D3073" s="1607">
        <v>20</v>
      </c>
      <c r="E3073" s="1595">
        <f t="shared" ref="E3073:E3102" si="376">(E3033*2)+(1000/D3073*7.5)</f>
        <v>578.14</v>
      </c>
      <c r="F3073" s="779">
        <f>ROUND(E3073*(1-$F$11),2)</f>
        <v>578.14</v>
      </c>
      <c r="G3073" s="691">
        <f>H3073/D3073*1000</f>
        <v>19350</v>
      </c>
      <c r="H3073" s="659">
        <f>ROUND(IF('Заказ, cкидки и курсы валют'!$J$23*E3073/1000*D3073&lt;387,387,'Заказ, cкидки и курсы валют'!$J$23*E3073/1000*D3073)*(1-'Заказ, cкидки и курсы валют'!$I$12),2)</f>
        <v>387</v>
      </c>
      <c r="I3073" s="262"/>
      <c r="J3073" s="1338">
        <f>ROUND(IF(H3073&lt;'Заказ, cкидки и курсы валют'!$B$39,H3073*0.54*100/(100-'Заказ, cкидки и курсы валют'!$C$39),IF(H3073&lt;'Заказ, cкидки и курсы валют'!$B$40,H3073*0.54*100/(100-'Заказ, cкидки и курсы валют'!$C$40),IF(H3073&lt;'Заказ, cкидки и курсы валют'!$B$41,H3073*0.54*100/(100-'Заказ, cкидки и курсы валют'!$C$41),IF(H3073&lt;'Заказ, cкидки и курсы валют'!$B$42,H3073*0.54*100/(100-'Заказ, cкидки и курсы валют'!$C$42),IF(H3073&lt;'Заказ, cкидки и курсы валют'!$B$43,H3073*0.54*100/(100-'Заказ, cкидки и курсы валют'!$C$43),H3073))))),2)</f>
        <v>464.4</v>
      </c>
    </row>
    <row r="3074" spans="1:10" ht="15" thickBot="1">
      <c r="A3074" s="804" t="s">
        <v>6982</v>
      </c>
      <c r="B3074" s="403" t="s">
        <v>143</v>
      </c>
      <c r="C3074" s="2250">
        <v>2.1</v>
      </c>
      <c r="D3074" s="1598">
        <v>20</v>
      </c>
      <c r="E3074" s="1572">
        <f t="shared" si="376"/>
        <v>586.18000000000006</v>
      </c>
      <c r="F3074" s="471">
        <f t="shared" ref="F3074" si="377">ROUND(E3074*(1-$F$11),2)</f>
        <v>586.17999999999995</v>
      </c>
      <c r="G3074" s="691">
        <f t="shared" ref="G3074:G3102" si="378">H3074/D3074*1000</f>
        <v>19350</v>
      </c>
      <c r="H3074" s="659">
        <f>ROUND(IF('Заказ, cкидки и курсы валют'!$J$23*E3074/1000*D3074&lt;387,387,'Заказ, cкидки и курсы валют'!$J$23*E3074/1000*D3074)*(1-'Заказ, cкидки и курсы валют'!$I$12),2)</f>
        <v>387</v>
      </c>
      <c r="I3074" s="253"/>
      <c r="J3074" s="1338">
        <f>ROUND(IF(H3074&lt;'Заказ, cкидки и курсы валют'!$B$39,H3074*0.54*100/(100-'Заказ, cкидки и курсы валют'!$C$39),IF(H3074&lt;'Заказ, cкидки и курсы валют'!$B$40,H3074*0.54*100/(100-'Заказ, cкидки и курсы валют'!$C$40),IF(H3074&lt;'Заказ, cкидки и курсы валют'!$B$41,H3074*0.54*100/(100-'Заказ, cкидки и курсы валют'!$C$41),IF(H3074&lt;'Заказ, cкидки и курсы валют'!$B$42,H3074*0.54*100/(100-'Заказ, cкидки и курсы валют'!$C$42),IF(H3074&lt;'Заказ, cкидки и курсы валют'!$B$43,H3074*0.54*100/(100-'Заказ, cкидки и курсы валют'!$C$43),H3074))))),2)</f>
        <v>464.4</v>
      </c>
    </row>
    <row r="3075" spans="1:10" ht="15" thickBot="1">
      <c r="A3075" s="804" t="s">
        <v>11553</v>
      </c>
      <c r="B3075" s="403" t="s">
        <v>155</v>
      </c>
      <c r="C3075" s="2250">
        <v>2.7</v>
      </c>
      <c r="D3075" s="1598">
        <v>20</v>
      </c>
      <c r="E3075" s="1572">
        <f t="shared" si="376"/>
        <v>661.44</v>
      </c>
      <c r="F3075" s="471">
        <f t="shared" ref="F3075" si="379">ROUND(E3075*(1-$F$11),2)</f>
        <v>661.44</v>
      </c>
      <c r="G3075" s="691">
        <f t="shared" si="378"/>
        <v>19350</v>
      </c>
      <c r="H3075" s="659">
        <f>ROUND(IF('Заказ, cкидки и курсы валют'!$J$23*E3075/1000*D3075&lt;387,387,'Заказ, cкидки и курсы валют'!$J$23*E3075/1000*D3075)*(1-'Заказ, cкидки и курсы валют'!$I$12),2)</f>
        <v>387</v>
      </c>
      <c r="I3075" s="253"/>
      <c r="J3075" s="1338">
        <f>ROUND(IF(H3075&lt;'Заказ, cкидки и курсы валют'!$B$39,H3075*0.54*100/(100-'Заказ, cкидки и курсы валют'!$C$39),IF(H3075&lt;'Заказ, cкидки и курсы валют'!$B$40,H3075*0.54*100/(100-'Заказ, cкидки и курсы валют'!$C$40),IF(H3075&lt;'Заказ, cкидки и курсы валют'!$B$41,H3075*0.54*100/(100-'Заказ, cкидки и курсы валют'!$C$41),IF(H3075&lt;'Заказ, cкидки и курсы валют'!$B$42,H3075*0.54*100/(100-'Заказ, cкидки и курсы валют'!$C$42),IF(H3075&lt;'Заказ, cкидки и курсы валют'!$B$43,H3075*0.54*100/(100-'Заказ, cкидки и курсы валют'!$C$43),H3075))))),2)</f>
        <v>464.4</v>
      </c>
    </row>
    <row r="3076" spans="1:10" ht="15" thickBot="1">
      <c r="A3076" s="804" t="s">
        <v>11554</v>
      </c>
      <c r="B3076" s="403" t="s">
        <v>148</v>
      </c>
      <c r="C3076" s="2250">
        <v>3.2</v>
      </c>
      <c r="D3076" s="19">
        <v>20</v>
      </c>
      <c r="E3076" s="1572">
        <f t="shared" si="376"/>
        <v>665.44</v>
      </c>
      <c r="F3076" s="471">
        <f t="shared" ref="F3076:F3102" si="380">ROUND(E3076*(1-$F$11),2)</f>
        <v>665.44</v>
      </c>
      <c r="G3076" s="691">
        <f t="shared" si="378"/>
        <v>19350</v>
      </c>
      <c r="H3076" s="659">
        <f>ROUND(IF('Заказ, cкидки и курсы валют'!$J$23*E3076/1000*D3076&lt;387,387,'Заказ, cкидки и курсы валют'!$J$23*E3076/1000*D3076)*(1-'Заказ, cкидки и курсы валют'!$I$12),2)</f>
        <v>387</v>
      </c>
      <c r="I3076" s="253"/>
      <c r="J3076" s="1338">
        <f>ROUND(IF(H3076&lt;'Заказ, cкидки и курсы валют'!$B$39,H3076*0.54*100/(100-'Заказ, cкидки и курсы валют'!$C$39),IF(H3076&lt;'Заказ, cкидки и курсы валют'!$B$40,H3076*0.54*100/(100-'Заказ, cкидки и курсы валют'!$C$40),IF(H3076&lt;'Заказ, cкидки и курсы валют'!$B$41,H3076*0.54*100/(100-'Заказ, cкидки и курсы валют'!$C$41),IF(H3076&lt;'Заказ, cкидки и курсы валют'!$B$42,H3076*0.54*100/(100-'Заказ, cкидки и курсы валют'!$C$42),IF(H3076&lt;'Заказ, cкидки и курсы валют'!$B$43,H3076*0.54*100/(100-'Заказ, cкидки и курсы валют'!$C$43),H3076))))),2)</f>
        <v>464.4</v>
      </c>
    </row>
    <row r="3077" spans="1:10" ht="15" thickBot="1">
      <c r="A3077" s="804" t="s">
        <v>6983</v>
      </c>
      <c r="B3077" s="403" t="s">
        <v>150</v>
      </c>
      <c r="C3077" s="2250">
        <v>4</v>
      </c>
      <c r="D3077" s="19">
        <v>20</v>
      </c>
      <c r="E3077" s="1572">
        <f t="shared" si="376"/>
        <v>788.62</v>
      </c>
      <c r="F3077" s="471">
        <f t="shared" si="380"/>
        <v>788.62</v>
      </c>
      <c r="G3077" s="691">
        <f t="shared" si="378"/>
        <v>19350</v>
      </c>
      <c r="H3077" s="659">
        <f>ROUND(IF('Заказ, cкидки и курсы валют'!$J$23*E3077/1000*D3077&lt;387,387,'Заказ, cкидки и курсы валют'!$J$23*E3077/1000*D3077)*(1-'Заказ, cкидки и курсы валют'!$I$12),2)</f>
        <v>387</v>
      </c>
      <c r="I3077" s="253"/>
      <c r="J3077" s="1338">
        <f>ROUND(IF(H3077&lt;'Заказ, cкидки и курсы валют'!$B$39,H3077*0.54*100/(100-'Заказ, cкидки и курсы валют'!$C$39),IF(H3077&lt;'Заказ, cкидки и курсы валют'!$B$40,H3077*0.54*100/(100-'Заказ, cкидки и курсы валют'!$C$40),IF(H3077&lt;'Заказ, cкидки и курсы валют'!$B$41,H3077*0.54*100/(100-'Заказ, cкидки и курсы валют'!$C$41),IF(H3077&lt;'Заказ, cкидки и курсы валют'!$B$42,H3077*0.54*100/(100-'Заказ, cкидки и курсы валют'!$C$42),IF(H3077&lt;'Заказ, cкидки и курсы валют'!$B$43,H3077*0.54*100/(100-'Заказ, cкидки и курсы валют'!$C$43),H3077))))),2)</f>
        <v>464.4</v>
      </c>
    </row>
    <row r="3078" spans="1:10" ht="15" thickBot="1">
      <c r="A3078" s="804" t="s">
        <v>6984</v>
      </c>
      <c r="B3078" s="403" t="s">
        <v>151</v>
      </c>
      <c r="C3078" s="2303">
        <v>4.17</v>
      </c>
      <c r="D3078" s="19">
        <v>20</v>
      </c>
      <c r="E3078" s="1572">
        <f t="shared" si="376"/>
        <v>779.33999999999992</v>
      </c>
      <c r="F3078" s="471">
        <f t="shared" si="380"/>
        <v>779.34</v>
      </c>
      <c r="G3078" s="691">
        <f t="shared" si="378"/>
        <v>19350</v>
      </c>
      <c r="H3078" s="659">
        <f>ROUND(IF('Заказ, cкидки и курсы валют'!$J$23*E3078/1000*D3078&lt;387,387,'Заказ, cкидки и курсы валют'!$J$23*E3078/1000*D3078)*(1-'Заказ, cкидки и курсы валют'!$I$12),2)</f>
        <v>387</v>
      </c>
      <c r="I3078" s="253"/>
      <c r="J3078" s="1338">
        <f>ROUND(IF(H3078&lt;'Заказ, cкидки и курсы валют'!$B$39,H3078*0.54*100/(100-'Заказ, cкидки и курсы валют'!$C$39),IF(H3078&lt;'Заказ, cкидки и курсы валют'!$B$40,H3078*0.54*100/(100-'Заказ, cкидки и курсы валют'!$C$40),IF(H3078&lt;'Заказ, cкидки и курсы валют'!$B$41,H3078*0.54*100/(100-'Заказ, cкидки и курсы валют'!$C$41),IF(H3078&lt;'Заказ, cкидки и курсы валют'!$B$42,H3078*0.54*100/(100-'Заказ, cкидки и курсы валют'!$C$42),IF(H3078&lt;'Заказ, cкидки и курсы валют'!$B$43,H3078*0.54*100/(100-'Заказ, cкидки и курсы валют'!$C$43),H3078))))),2)</f>
        <v>464.4</v>
      </c>
    </row>
    <row r="3079" spans="1:10" ht="15" thickBot="1">
      <c r="A3079" s="804" t="s">
        <v>6985</v>
      </c>
      <c r="B3079" s="403" t="s">
        <v>157</v>
      </c>
      <c r="C3079" s="2303">
        <v>4.76</v>
      </c>
      <c r="D3079" s="19">
        <v>20</v>
      </c>
      <c r="E3079" s="1572">
        <f t="shared" si="376"/>
        <v>841.83999999999992</v>
      </c>
      <c r="F3079" s="471">
        <f t="shared" si="380"/>
        <v>841.84</v>
      </c>
      <c r="G3079" s="691">
        <f t="shared" si="378"/>
        <v>19350</v>
      </c>
      <c r="H3079" s="659">
        <f>ROUND(IF('Заказ, cкидки и курсы валют'!$J$23*E3079/1000*D3079&lt;387,387,'Заказ, cкидки и курсы валют'!$J$23*E3079/1000*D3079)*(1-'Заказ, cкидки и курсы валют'!$I$12),2)</f>
        <v>387</v>
      </c>
      <c r="I3079" s="253"/>
      <c r="J3079" s="1338">
        <f>ROUND(IF(H3079&lt;'Заказ, cкидки и курсы валют'!$B$39,H3079*0.54*100/(100-'Заказ, cкидки и курсы валют'!$C$39),IF(H3079&lt;'Заказ, cкидки и курсы валют'!$B$40,H3079*0.54*100/(100-'Заказ, cкидки и курсы валют'!$C$40),IF(H3079&lt;'Заказ, cкидки и курсы валют'!$B$41,H3079*0.54*100/(100-'Заказ, cкидки и курсы валют'!$C$41),IF(H3079&lt;'Заказ, cкидки и курсы валют'!$B$42,H3079*0.54*100/(100-'Заказ, cкидки и курсы валют'!$C$42),IF(H3079&lt;'Заказ, cкидки и курсы валют'!$B$43,H3079*0.54*100/(100-'Заказ, cкидки и курсы валют'!$C$43),H3079))))),2)</f>
        <v>464.4</v>
      </c>
    </row>
    <row r="3080" spans="1:10" ht="15" thickBot="1">
      <c r="A3080" s="804" t="s">
        <v>11555</v>
      </c>
      <c r="B3080" s="403" t="s">
        <v>3962</v>
      </c>
      <c r="C3080" s="2303">
        <v>5.33</v>
      </c>
      <c r="D3080" s="19">
        <v>20</v>
      </c>
      <c r="E3080" s="1572">
        <f t="shared" si="376"/>
        <v>867.44</v>
      </c>
      <c r="F3080" s="471">
        <f t="shared" si="380"/>
        <v>867.44</v>
      </c>
      <c r="G3080" s="691">
        <f t="shared" si="378"/>
        <v>19350</v>
      </c>
      <c r="H3080" s="659">
        <f>ROUND(IF('Заказ, cкидки и курсы валют'!$J$23*E3080/1000*D3080&lt;387,387,'Заказ, cкидки и курсы валют'!$J$23*E3080/1000*D3080)*(1-'Заказ, cкидки и курсы валют'!$I$12),2)</f>
        <v>387</v>
      </c>
      <c r="I3080" s="253"/>
      <c r="J3080" s="1338">
        <f>ROUND(IF(H3080&lt;'Заказ, cкидки и курсы валют'!$B$39,H3080*0.54*100/(100-'Заказ, cкидки и курсы валют'!$C$39),IF(H3080&lt;'Заказ, cкидки и курсы валют'!$B$40,H3080*0.54*100/(100-'Заказ, cкидки и курсы валют'!$C$40),IF(H3080&lt;'Заказ, cкидки и курсы валют'!$B$41,H3080*0.54*100/(100-'Заказ, cкидки и курсы валют'!$C$41),IF(H3080&lt;'Заказ, cкидки и курсы валют'!$B$42,H3080*0.54*100/(100-'Заказ, cкидки и курсы валют'!$C$42),IF(H3080&lt;'Заказ, cкидки и курсы валют'!$B$43,H3080*0.54*100/(100-'Заказ, cкидки и курсы валют'!$C$43),H3080))))),2)</f>
        <v>464.4</v>
      </c>
    </row>
    <row r="3081" spans="1:10" ht="15" thickBot="1">
      <c r="A3081" s="804" t="s">
        <v>6986</v>
      </c>
      <c r="B3081" s="403" t="s">
        <v>158</v>
      </c>
      <c r="C3081" s="2250">
        <v>6.39</v>
      </c>
      <c r="D3081" s="19">
        <v>20</v>
      </c>
      <c r="E3081" s="1572">
        <f t="shared" si="376"/>
        <v>920.04</v>
      </c>
      <c r="F3081" s="471">
        <f t="shared" si="380"/>
        <v>920.04</v>
      </c>
      <c r="G3081" s="691">
        <f t="shared" si="378"/>
        <v>19350</v>
      </c>
      <c r="H3081" s="659">
        <f>ROUND(IF('Заказ, cкидки и курсы валют'!$J$23*E3081/1000*D3081&lt;387,387,'Заказ, cкидки и курсы валют'!$J$23*E3081/1000*D3081)*(1-'Заказ, cкидки и курсы валют'!$I$12),2)</f>
        <v>387</v>
      </c>
      <c r="I3081" s="253"/>
      <c r="J3081" s="1338">
        <f>ROUND(IF(H3081&lt;'Заказ, cкидки и курсы валют'!$B$39,H3081*0.54*100/(100-'Заказ, cкидки и курсы валют'!$C$39),IF(H3081&lt;'Заказ, cкидки и курсы валют'!$B$40,H3081*0.54*100/(100-'Заказ, cкидки и курсы валют'!$C$40),IF(H3081&lt;'Заказ, cкидки и курсы валют'!$B$41,H3081*0.54*100/(100-'Заказ, cкидки и курсы валют'!$C$41),IF(H3081&lt;'Заказ, cкидки и курсы валют'!$B$42,H3081*0.54*100/(100-'Заказ, cкидки и курсы валют'!$C$42),IF(H3081&lt;'Заказ, cкидки и курсы валют'!$B$43,H3081*0.54*100/(100-'Заказ, cкидки и курсы валют'!$C$43),H3081))))),2)</f>
        <v>464.4</v>
      </c>
    </row>
    <row r="3082" spans="1:10" ht="15" thickBot="1">
      <c r="A3082" s="804" t="s">
        <v>11556</v>
      </c>
      <c r="B3082" s="403" t="s">
        <v>166</v>
      </c>
      <c r="C3082" s="2303">
        <v>6</v>
      </c>
      <c r="D3082" s="19">
        <v>10</v>
      </c>
      <c r="E3082" s="1572">
        <f t="shared" si="376"/>
        <v>1292.96</v>
      </c>
      <c r="F3082" s="471">
        <f t="shared" si="380"/>
        <v>1292.96</v>
      </c>
      <c r="G3082" s="691">
        <f t="shared" si="378"/>
        <v>38700</v>
      </c>
      <c r="H3082" s="659">
        <f>ROUND(IF('Заказ, cкидки и курсы валют'!$J$23*E3082/1000*D3082&lt;387,387,'Заказ, cкидки и курсы валют'!$J$23*E3082/1000*D3082)*(1-'Заказ, cкидки и курсы валют'!$I$12),2)</f>
        <v>387</v>
      </c>
      <c r="I3082" s="253"/>
      <c r="J3082" s="1338">
        <f>ROUND(IF(H3082&lt;'Заказ, cкидки и курсы валют'!$B$39,H3082*0.54*100/(100-'Заказ, cкидки и курсы валют'!$C$39),IF(H3082&lt;'Заказ, cкидки и курсы валют'!$B$40,H3082*0.54*100/(100-'Заказ, cкидки и курсы валют'!$C$40),IF(H3082&lt;'Заказ, cкидки и курсы валют'!$B$41,H3082*0.54*100/(100-'Заказ, cкидки и курсы валют'!$C$41),IF(H3082&lt;'Заказ, cкидки и курсы валют'!$B$42,H3082*0.54*100/(100-'Заказ, cкидки и курсы валют'!$C$42),IF(H3082&lt;'Заказ, cкидки и курсы валют'!$B$43,H3082*0.54*100/(100-'Заказ, cкидки и курсы валют'!$C$43),H3082))))),2)</f>
        <v>464.4</v>
      </c>
    </row>
    <row r="3083" spans="1:10" ht="15" thickBot="1">
      <c r="A3083" s="804" t="s">
        <v>11557</v>
      </c>
      <c r="B3083" s="403" t="s">
        <v>169</v>
      </c>
      <c r="C3083" s="2303">
        <v>8.08</v>
      </c>
      <c r="D3083" s="19">
        <v>10</v>
      </c>
      <c r="E3083" s="1572">
        <f t="shared" si="376"/>
        <v>1475.1399999999999</v>
      </c>
      <c r="F3083" s="471">
        <f t="shared" si="380"/>
        <v>1475.14</v>
      </c>
      <c r="G3083" s="691">
        <f t="shared" si="378"/>
        <v>38700</v>
      </c>
      <c r="H3083" s="659">
        <f>ROUND(IF('Заказ, cкидки и курсы валют'!$J$23*E3083/1000*D3083&lt;387,387,'Заказ, cкидки и курсы валют'!$J$23*E3083/1000*D3083)*(1-'Заказ, cкидки и курсы валют'!$I$12),2)</f>
        <v>387</v>
      </c>
      <c r="I3083" s="253"/>
      <c r="J3083" s="1338">
        <f>ROUND(IF(H3083&lt;'Заказ, cкидки и курсы валют'!$B$39,H3083*0.54*100/(100-'Заказ, cкидки и курсы валют'!$C$39),IF(H3083&lt;'Заказ, cкидки и курсы валют'!$B$40,H3083*0.54*100/(100-'Заказ, cкидки и курсы валют'!$C$40),IF(H3083&lt;'Заказ, cкидки и курсы валют'!$B$41,H3083*0.54*100/(100-'Заказ, cкидки и курсы валют'!$C$41),IF(H3083&lt;'Заказ, cкидки и курсы валют'!$B$42,H3083*0.54*100/(100-'Заказ, cкидки и курсы валют'!$C$42),IF(H3083&lt;'Заказ, cкидки и курсы валют'!$B$43,H3083*0.54*100/(100-'Заказ, cкидки и курсы валют'!$C$43),H3083))))),2)</f>
        <v>464.4</v>
      </c>
    </row>
    <row r="3084" spans="1:10" ht="15" thickBot="1">
      <c r="A3084" s="804" t="s">
        <v>6987</v>
      </c>
      <c r="B3084" s="403" t="s">
        <v>170</v>
      </c>
      <c r="C3084" s="2303">
        <v>7.2</v>
      </c>
      <c r="D3084" s="19">
        <v>10</v>
      </c>
      <c r="E3084" s="1572">
        <f t="shared" si="376"/>
        <v>1403.76</v>
      </c>
      <c r="F3084" s="471">
        <f t="shared" si="380"/>
        <v>1403.76</v>
      </c>
      <c r="G3084" s="691">
        <f t="shared" si="378"/>
        <v>38700</v>
      </c>
      <c r="H3084" s="659">
        <f>ROUND(IF('Заказ, cкидки и курсы валют'!$J$23*E3084/1000*D3084&lt;387,387,'Заказ, cкидки и курсы валют'!$J$23*E3084/1000*D3084)*(1-'Заказ, cкидки и курсы валют'!$I$12),2)</f>
        <v>387</v>
      </c>
      <c r="I3084" s="253"/>
      <c r="J3084" s="1338">
        <f>ROUND(IF(H3084&lt;'Заказ, cкидки и курсы валют'!$B$39,H3084*0.54*100/(100-'Заказ, cкидки и курсы валют'!$C$39),IF(H3084&lt;'Заказ, cкидки и курсы валют'!$B$40,H3084*0.54*100/(100-'Заказ, cкидки и курсы валют'!$C$40),IF(H3084&lt;'Заказ, cкидки и курсы валют'!$B$41,H3084*0.54*100/(100-'Заказ, cкидки и курсы валют'!$C$41),IF(H3084&lt;'Заказ, cкидки и курсы валют'!$B$42,H3084*0.54*100/(100-'Заказ, cкидки и курсы валют'!$C$42),IF(H3084&lt;'Заказ, cкидки и курсы валют'!$B$43,H3084*0.54*100/(100-'Заказ, cкидки и курсы валют'!$C$43),H3084))))),2)</f>
        <v>464.4</v>
      </c>
    </row>
    <row r="3085" spans="1:10" ht="15" thickBot="1">
      <c r="A3085" s="804" t="s">
        <v>6988</v>
      </c>
      <c r="B3085" s="403" t="s">
        <v>171</v>
      </c>
      <c r="C3085" s="2303">
        <v>8.49</v>
      </c>
      <c r="D3085" s="19">
        <v>10</v>
      </c>
      <c r="E3085" s="1572">
        <f t="shared" si="376"/>
        <v>1556.42</v>
      </c>
      <c r="F3085" s="471">
        <f t="shared" si="380"/>
        <v>1556.42</v>
      </c>
      <c r="G3085" s="691">
        <f t="shared" si="378"/>
        <v>38700</v>
      </c>
      <c r="H3085" s="659">
        <f>ROUND(IF('Заказ, cкидки и курсы валют'!$J$23*E3085/1000*D3085&lt;387,387,'Заказ, cкидки и курсы валют'!$J$23*E3085/1000*D3085)*(1-'Заказ, cкидки и курсы валют'!$I$12),2)</f>
        <v>387</v>
      </c>
      <c r="I3085" s="253"/>
      <c r="J3085" s="1338">
        <f>ROUND(IF(H3085&lt;'Заказ, cкидки и курсы валют'!$B$39,H3085*0.54*100/(100-'Заказ, cкидки и курсы валют'!$C$39),IF(H3085&lt;'Заказ, cкидки и курсы валют'!$B$40,H3085*0.54*100/(100-'Заказ, cкидки и курсы валют'!$C$40),IF(H3085&lt;'Заказ, cкидки и курсы валют'!$B$41,H3085*0.54*100/(100-'Заказ, cкидки и курсы валют'!$C$41),IF(H3085&lt;'Заказ, cкидки и курсы валют'!$B$42,H3085*0.54*100/(100-'Заказ, cкидки и курсы валют'!$C$42),IF(H3085&lt;'Заказ, cкидки и курсы валют'!$B$43,H3085*0.54*100/(100-'Заказ, cкидки и курсы валют'!$C$43),H3085))))),2)</f>
        <v>464.4</v>
      </c>
    </row>
    <row r="3086" spans="1:10" ht="15" thickBot="1">
      <c r="A3086" s="804" t="s">
        <v>11558</v>
      </c>
      <c r="B3086" s="403" t="s">
        <v>1328</v>
      </c>
      <c r="C3086" s="2303">
        <v>10.5</v>
      </c>
      <c r="D3086" s="19">
        <v>10</v>
      </c>
      <c r="E3086" s="1572">
        <f t="shared" si="376"/>
        <v>1732.3600000000001</v>
      </c>
      <c r="F3086" s="471">
        <f t="shared" si="380"/>
        <v>1732.36</v>
      </c>
      <c r="G3086" s="691">
        <f t="shared" si="378"/>
        <v>38700</v>
      </c>
      <c r="H3086" s="659">
        <f>ROUND(IF('Заказ, cкидки и курсы валют'!$J$23*E3086/1000*D3086&lt;387,387,'Заказ, cкидки и курсы валют'!$J$23*E3086/1000*D3086)*(1-'Заказ, cкидки и курсы валют'!$I$12),2)</f>
        <v>387</v>
      </c>
      <c r="I3086" s="253"/>
      <c r="J3086" s="1338">
        <f>ROUND(IF(H3086&lt;'Заказ, cкидки и курсы валют'!$B$39,H3086*0.54*100/(100-'Заказ, cкидки и курсы валют'!$C$39),IF(H3086&lt;'Заказ, cкидки и курсы валют'!$B$40,H3086*0.54*100/(100-'Заказ, cкидки и курсы валют'!$C$40),IF(H3086&lt;'Заказ, cкидки и курсы валют'!$B$41,H3086*0.54*100/(100-'Заказ, cкидки и курсы валют'!$C$41),IF(H3086&lt;'Заказ, cкидки и курсы валют'!$B$42,H3086*0.54*100/(100-'Заказ, cкидки и курсы валют'!$C$42),IF(H3086&lt;'Заказ, cкидки и курсы валют'!$B$43,H3086*0.54*100/(100-'Заказ, cкидки и курсы валют'!$C$43),H3086))))),2)</f>
        <v>464.4</v>
      </c>
    </row>
    <row r="3087" spans="1:10" ht="15" thickBot="1">
      <c r="A3087" s="804" t="s">
        <v>6989</v>
      </c>
      <c r="B3087" s="403" t="s">
        <v>172</v>
      </c>
      <c r="C3087" s="2303">
        <v>9.11</v>
      </c>
      <c r="D3087" s="19">
        <v>10</v>
      </c>
      <c r="E3087" s="1572">
        <f t="shared" si="376"/>
        <v>1711.44</v>
      </c>
      <c r="F3087" s="471">
        <f t="shared" si="380"/>
        <v>1711.44</v>
      </c>
      <c r="G3087" s="691">
        <f t="shared" si="378"/>
        <v>38700</v>
      </c>
      <c r="H3087" s="659">
        <f>ROUND(IF('Заказ, cкидки и курсы валют'!$J$23*E3087/1000*D3087&lt;387,387,'Заказ, cкидки и курсы валют'!$J$23*E3087/1000*D3087)*(1-'Заказ, cкидки и курсы валют'!$I$12),2)</f>
        <v>387</v>
      </c>
      <c r="I3087" s="253"/>
      <c r="J3087" s="1338">
        <f>ROUND(IF(H3087&lt;'Заказ, cкидки и курсы валют'!$B$39,H3087*0.54*100/(100-'Заказ, cкидки и курсы валют'!$C$39),IF(H3087&lt;'Заказ, cкидки и курсы валют'!$B$40,H3087*0.54*100/(100-'Заказ, cкидки и курсы валют'!$C$40),IF(H3087&lt;'Заказ, cкидки и курсы валют'!$B$41,H3087*0.54*100/(100-'Заказ, cкидки и курсы валют'!$C$41),IF(H3087&lt;'Заказ, cкидки и курсы валют'!$B$42,H3087*0.54*100/(100-'Заказ, cкидки и курсы валют'!$C$42),IF(H3087&lt;'Заказ, cкидки и курсы валют'!$B$43,H3087*0.54*100/(100-'Заказ, cкидки и курсы валют'!$C$43),H3087))))),2)</f>
        <v>464.4</v>
      </c>
    </row>
    <row r="3088" spans="1:10" ht="15" thickBot="1">
      <c r="A3088" s="804" t="s">
        <v>6990</v>
      </c>
      <c r="B3088" s="520" t="s">
        <v>173</v>
      </c>
      <c r="C3088" s="2303">
        <v>12.65</v>
      </c>
      <c r="D3088" s="19">
        <v>10</v>
      </c>
      <c r="E3088" s="1572">
        <f t="shared" si="376"/>
        <v>1821.32</v>
      </c>
      <c r="F3088" s="471">
        <f t="shared" si="380"/>
        <v>1821.32</v>
      </c>
      <c r="G3088" s="691">
        <f t="shared" si="378"/>
        <v>38700</v>
      </c>
      <c r="H3088" s="659">
        <f>ROUND(IF('Заказ, cкидки и курсы валют'!$J$23*E3088/1000*D3088&lt;387,387,'Заказ, cкидки и курсы валют'!$J$23*E3088/1000*D3088)*(1-'Заказ, cкидки и курсы валют'!$I$12),2)</f>
        <v>387</v>
      </c>
      <c r="I3088" s="253"/>
      <c r="J3088" s="1338">
        <f>ROUND(IF(H3088&lt;'Заказ, cкидки и курсы валют'!$B$39,H3088*0.54*100/(100-'Заказ, cкидки и курсы валют'!$C$39),IF(H3088&lt;'Заказ, cкидки и курсы валют'!$B$40,H3088*0.54*100/(100-'Заказ, cкидки и курсы валют'!$C$40),IF(H3088&lt;'Заказ, cкидки и курсы валют'!$B$41,H3088*0.54*100/(100-'Заказ, cкидки и курсы валют'!$C$41),IF(H3088&lt;'Заказ, cкидки и курсы валют'!$B$42,H3088*0.54*100/(100-'Заказ, cкидки и курсы валют'!$C$42),IF(H3088&lt;'Заказ, cкидки и курсы валют'!$B$43,H3088*0.54*100/(100-'Заказ, cкидки и курсы валют'!$C$43),H3088))))),2)</f>
        <v>464.4</v>
      </c>
    </row>
    <row r="3089" spans="1:10" ht="15" thickBot="1">
      <c r="A3089" s="804" t="s">
        <v>11559</v>
      </c>
      <c r="B3089" s="520" t="s">
        <v>973</v>
      </c>
      <c r="C3089" s="2303">
        <v>11.9</v>
      </c>
      <c r="D3089" s="19">
        <v>10</v>
      </c>
      <c r="E3089" s="1572">
        <f t="shared" si="376"/>
        <v>1887.68</v>
      </c>
      <c r="F3089" s="471">
        <f t="shared" si="380"/>
        <v>1887.68</v>
      </c>
      <c r="G3089" s="691">
        <f t="shared" si="378"/>
        <v>38700</v>
      </c>
      <c r="H3089" s="659">
        <f>ROUND(IF('Заказ, cкидки и курсы валют'!$J$23*E3089/1000*D3089&lt;387,387,'Заказ, cкидки и курсы валют'!$J$23*E3089/1000*D3089)*(1-'Заказ, cкидки и курсы валют'!$I$12),2)</f>
        <v>387</v>
      </c>
      <c r="I3089" s="253"/>
      <c r="J3089" s="1338">
        <f>ROUND(IF(H3089&lt;'Заказ, cкидки и курсы валют'!$B$39,H3089*0.54*100/(100-'Заказ, cкидки и курсы валют'!$C$39),IF(H3089&lt;'Заказ, cкидки и курсы валют'!$B$40,H3089*0.54*100/(100-'Заказ, cкидки и курсы валют'!$C$40),IF(H3089&lt;'Заказ, cкидки и курсы валют'!$B$41,H3089*0.54*100/(100-'Заказ, cкидки и курсы валют'!$C$41),IF(H3089&lt;'Заказ, cкидки и курсы валют'!$B$42,H3089*0.54*100/(100-'Заказ, cкидки и курсы валют'!$C$42),IF(H3089&lt;'Заказ, cкидки и курсы валют'!$B$43,H3089*0.54*100/(100-'Заказ, cкидки и курсы валют'!$C$43),H3089))))),2)</f>
        <v>464.4</v>
      </c>
    </row>
    <row r="3090" spans="1:10" ht="15" thickBot="1">
      <c r="A3090" s="804" t="s">
        <v>10753</v>
      </c>
      <c r="B3090" s="520" t="s">
        <v>177</v>
      </c>
      <c r="C3090" s="2303">
        <v>12</v>
      </c>
      <c r="D3090" s="19">
        <v>10</v>
      </c>
      <c r="E3090" s="1572">
        <f t="shared" si="376"/>
        <v>1852.56</v>
      </c>
      <c r="F3090" s="471">
        <f t="shared" si="380"/>
        <v>1852.56</v>
      </c>
      <c r="G3090" s="691">
        <f t="shared" si="378"/>
        <v>38700</v>
      </c>
      <c r="H3090" s="659">
        <f>ROUND(IF('Заказ, cкидки и курсы валют'!$J$23*E3090/1000*D3090&lt;387,387,'Заказ, cкидки и курсы валют'!$J$23*E3090/1000*D3090)*(1-'Заказ, cкидки и курсы валют'!$I$12),2)</f>
        <v>387</v>
      </c>
      <c r="I3090" s="253"/>
      <c r="J3090" s="1338">
        <f>ROUND(IF(H3090&lt;'Заказ, cкидки и курсы валют'!$B$39,H3090*0.54*100/(100-'Заказ, cкидки и курсы валют'!$C$39),IF(H3090&lt;'Заказ, cкидки и курсы валют'!$B$40,H3090*0.54*100/(100-'Заказ, cкидки и курсы валют'!$C$40),IF(H3090&lt;'Заказ, cкидки и курсы валют'!$B$41,H3090*0.54*100/(100-'Заказ, cкидки и курсы валют'!$C$41),IF(H3090&lt;'Заказ, cкидки и курсы валют'!$B$42,H3090*0.54*100/(100-'Заказ, cкидки и курсы валют'!$C$42),IF(H3090&lt;'Заказ, cкидки и курсы валют'!$B$43,H3090*0.54*100/(100-'Заказ, cкидки и курсы валют'!$C$43),H3090))))),2)</f>
        <v>464.4</v>
      </c>
    </row>
    <row r="3091" spans="1:10" ht="15" thickBot="1">
      <c r="A3091" s="804" t="s">
        <v>6991</v>
      </c>
      <c r="B3091" s="520" t="s">
        <v>179</v>
      </c>
      <c r="C3091" s="2303">
        <v>15</v>
      </c>
      <c r="D3091" s="19">
        <v>10</v>
      </c>
      <c r="E3091" s="1572">
        <f t="shared" si="376"/>
        <v>1997.16</v>
      </c>
      <c r="F3091" s="471">
        <f t="shared" si="380"/>
        <v>1997.16</v>
      </c>
      <c r="G3091" s="691">
        <f t="shared" si="378"/>
        <v>38700</v>
      </c>
      <c r="H3091" s="659">
        <f>ROUND(IF('Заказ, cкидки и курсы валют'!$J$23*E3091/1000*D3091&lt;387,387,'Заказ, cкидки и курсы валют'!$J$23*E3091/1000*D3091)*(1-'Заказ, cкидки и курсы валют'!$I$12),2)</f>
        <v>387</v>
      </c>
      <c r="I3091" s="253"/>
      <c r="J3091" s="1338">
        <f>ROUND(IF(H3091&lt;'Заказ, cкидки и курсы валют'!$B$39,H3091*0.54*100/(100-'Заказ, cкидки и курсы валют'!$C$39),IF(H3091&lt;'Заказ, cкидки и курсы валют'!$B$40,H3091*0.54*100/(100-'Заказ, cкидки и курсы валют'!$C$40),IF(H3091&lt;'Заказ, cкидки и курсы валют'!$B$41,H3091*0.54*100/(100-'Заказ, cкидки и курсы валют'!$C$41),IF(H3091&lt;'Заказ, cкидки и курсы валют'!$B$42,H3091*0.54*100/(100-'Заказ, cкидки и курсы валют'!$C$42),IF(H3091&lt;'Заказ, cкидки и курсы валют'!$B$43,H3091*0.54*100/(100-'Заказ, cкидки и курсы валют'!$C$43),H3091))))),2)</f>
        <v>464.4</v>
      </c>
    </row>
    <row r="3092" spans="1:10" ht="15" thickBot="1">
      <c r="A3092" s="804" t="s">
        <v>6992</v>
      </c>
      <c r="B3092" s="520" t="s">
        <v>3637</v>
      </c>
      <c r="C3092" s="2303">
        <v>17.21</v>
      </c>
      <c r="D3092" s="19">
        <v>10</v>
      </c>
      <c r="E3092" s="1572">
        <f t="shared" si="376"/>
        <v>2234.3599999999997</v>
      </c>
      <c r="F3092" s="471">
        <f t="shared" si="380"/>
        <v>2234.36</v>
      </c>
      <c r="G3092" s="691">
        <f t="shared" si="378"/>
        <v>38700</v>
      </c>
      <c r="H3092" s="659">
        <f>ROUND(IF('Заказ, cкидки и курсы валют'!$J$23*E3092/1000*D3092&lt;387,387,'Заказ, cкидки и курсы валют'!$J$23*E3092/1000*D3092)*(1-'Заказ, cкидки и курсы валют'!$I$12),2)</f>
        <v>387</v>
      </c>
      <c r="I3092" s="253"/>
      <c r="J3092" s="1338">
        <f>ROUND(IF(H3092&lt;'Заказ, cкидки и курсы валют'!$B$39,H3092*0.54*100/(100-'Заказ, cкидки и курсы валют'!$C$39),IF(H3092&lt;'Заказ, cкидки и курсы валют'!$B$40,H3092*0.54*100/(100-'Заказ, cкидки и курсы валют'!$C$40),IF(H3092&lt;'Заказ, cкидки и курсы валют'!$B$41,H3092*0.54*100/(100-'Заказ, cкидки и курсы валют'!$C$41),IF(H3092&lt;'Заказ, cкидки и курсы валют'!$B$42,H3092*0.54*100/(100-'Заказ, cкидки и курсы валют'!$C$42),IF(H3092&lt;'Заказ, cкидки и курсы валют'!$B$43,H3092*0.54*100/(100-'Заказ, cкидки и курсы валют'!$C$43),H3092))))),2)</f>
        <v>464.4</v>
      </c>
    </row>
    <row r="3093" spans="1:10" ht="15" thickBot="1">
      <c r="A3093" s="804" t="s">
        <v>6993</v>
      </c>
      <c r="B3093" s="520" t="s">
        <v>182</v>
      </c>
      <c r="C3093" s="2303">
        <v>18.5</v>
      </c>
      <c r="D3093" s="19">
        <v>10</v>
      </c>
      <c r="E3093" s="1572">
        <f t="shared" si="376"/>
        <v>2354.94</v>
      </c>
      <c r="F3093" s="471">
        <f t="shared" si="380"/>
        <v>2354.94</v>
      </c>
      <c r="G3093" s="691">
        <f t="shared" si="378"/>
        <v>38700</v>
      </c>
      <c r="H3093" s="659">
        <f>ROUND(IF('Заказ, cкидки и курсы валют'!$J$23*E3093/1000*D3093&lt;387,387,'Заказ, cкидки и курсы валют'!$J$23*E3093/1000*D3093)*(1-'Заказ, cкидки и курсы валют'!$I$12),2)</f>
        <v>387</v>
      </c>
      <c r="I3093" s="253"/>
      <c r="J3093" s="1338">
        <f>ROUND(IF(H3093&lt;'Заказ, cкидки и курсы валют'!$B$39,H3093*0.54*100/(100-'Заказ, cкидки и курсы валют'!$C$39),IF(H3093&lt;'Заказ, cкидки и курсы валют'!$B$40,H3093*0.54*100/(100-'Заказ, cкидки и курсы валют'!$C$40),IF(H3093&lt;'Заказ, cкидки и курсы валют'!$B$41,H3093*0.54*100/(100-'Заказ, cкидки и курсы валют'!$C$41),IF(H3093&lt;'Заказ, cкидки и курсы валют'!$B$42,H3093*0.54*100/(100-'Заказ, cкидки и курсы валют'!$C$42),IF(H3093&lt;'Заказ, cкидки и курсы валют'!$B$43,H3093*0.54*100/(100-'Заказ, cкидки и курсы валют'!$C$43),H3093))))),2)</f>
        <v>464.4</v>
      </c>
    </row>
    <row r="3094" spans="1:10" ht="15" thickBot="1">
      <c r="A3094" s="804" t="s">
        <v>6994</v>
      </c>
      <c r="B3094" s="520" t="s">
        <v>183</v>
      </c>
      <c r="C3094" s="2303">
        <v>20</v>
      </c>
      <c r="D3094" s="19">
        <v>10</v>
      </c>
      <c r="E3094" s="1572">
        <f t="shared" si="376"/>
        <v>2407.46</v>
      </c>
      <c r="F3094" s="471">
        <f t="shared" si="380"/>
        <v>2407.46</v>
      </c>
      <c r="G3094" s="691">
        <f t="shared" si="378"/>
        <v>38700</v>
      </c>
      <c r="H3094" s="659">
        <f>ROUND(IF('Заказ, cкидки и курсы валют'!$J$23*E3094/1000*D3094&lt;387,387,'Заказ, cкидки и курсы валют'!$J$23*E3094/1000*D3094)*(1-'Заказ, cкидки и курсы валют'!$I$12),2)</f>
        <v>387</v>
      </c>
      <c r="I3094" s="253"/>
      <c r="J3094" s="1338">
        <f>ROUND(IF(H3094&lt;'Заказ, cкидки и курсы валют'!$B$39,H3094*0.54*100/(100-'Заказ, cкидки и курсы валют'!$C$39),IF(H3094&lt;'Заказ, cкидки и курсы валют'!$B$40,H3094*0.54*100/(100-'Заказ, cкидки и курсы валют'!$C$40),IF(H3094&lt;'Заказ, cкидки и курсы валют'!$B$41,H3094*0.54*100/(100-'Заказ, cкидки и курсы валют'!$C$41),IF(H3094&lt;'Заказ, cкидки и курсы валют'!$B$42,H3094*0.54*100/(100-'Заказ, cкидки и курсы валют'!$C$42),IF(H3094&lt;'Заказ, cкидки и курсы валют'!$B$43,H3094*0.54*100/(100-'Заказ, cкидки и курсы валют'!$C$43),H3094))))),2)</f>
        <v>464.4</v>
      </c>
    </row>
    <row r="3095" spans="1:10" ht="15" thickBot="1">
      <c r="A3095" s="804" t="s">
        <v>6995</v>
      </c>
      <c r="B3095" s="520" t="s">
        <v>184</v>
      </c>
      <c r="C3095" s="2303">
        <v>22.67</v>
      </c>
      <c r="D3095" s="19">
        <v>10</v>
      </c>
      <c r="E3095" s="1572">
        <f t="shared" si="376"/>
        <v>2692.42</v>
      </c>
      <c r="F3095" s="471">
        <f t="shared" si="380"/>
        <v>2692.42</v>
      </c>
      <c r="G3095" s="691">
        <f t="shared" si="378"/>
        <v>38700</v>
      </c>
      <c r="H3095" s="659">
        <f>ROUND(IF('Заказ, cкидки и курсы валют'!$J$23*E3095/1000*D3095&lt;387,387,'Заказ, cкидки и курсы валют'!$J$23*E3095/1000*D3095)*(1-'Заказ, cкидки и курсы валют'!$I$12),2)</f>
        <v>387</v>
      </c>
      <c r="I3095" s="253"/>
      <c r="J3095" s="1338">
        <f>ROUND(IF(H3095&lt;'Заказ, cкидки и курсы валют'!$B$39,H3095*0.54*100/(100-'Заказ, cкидки и курсы валют'!$C$39),IF(H3095&lt;'Заказ, cкидки и курсы валют'!$B$40,H3095*0.54*100/(100-'Заказ, cкидки и курсы валют'!$C$40),IF(H3095&lt;'Заказ, cкидки и курсы валют'!$B$41,H3095*0.54*100/(100-'Заказ, cкидки и курсы валют'!$C$41),IF(H3095&lt;'Заказ, cкидки и курсы валют'!$B$42,H3095*0.54*100/(100-'Заказ, cкидки и курсы валют'!$C$42),IF(H3095&lt;'Заказ, cкидки и курсы валют'!$B$43,H3095*0.54*100/(100-'Заказ, cкидки и курсы валют'!$C$43),H3095))))),2)</f>
        <v>464.4</v>
      </c>
    </row>
    <row r="3096" spans="1:10" ht="15" thickBot="1">
      <c r="A3096" s="804" t="s">
        <v>11560</v>
      </c>
      <c r="B3096" s="520" t="s">
        <v>11235</v>
      </c>
      <c r="C3096" s="2299">
        <v>24</v>
      </c>
      <c r="D3096" s="19">
        <v>5</v>
      </c>
      <c r="E3096" s="1572">
        <f t="shared" si="376"/>
        <v>3669.28</v>
      </c>
      <c r="F3096" s="471">
        <f t="shared" si="380"/>
        <v>3669.28</v>
      </c>
      <c r="G3096" s="691">
        <f t="shared" si="378"/>
        <v>77400</v>
      </c>
      <c r="H3096" s="659">
        <f>ROUND(IF('Заказ, cкидки и курсы валют'!$J$23*E3096/1000*D3096&lt;387,387,'Заказ, cкидки и курсы валют'!$J$23*E3096/1000*D3096)*(1-'Заказ, cкидки и курсы валют'!$I$12),2)</f>
        <v>387</v>
      </c>
      <c r="I3096" s="253"/>
      <c r="J3096" s="1338">
        <f>ROUND(IF(H3096&lt;'Заказ, cкидки и курсы валют'!$B$39,H3096*0.54*100/(100-'Заказ, cкидки и курсы валют'!$C$39),IF(H3096&lt;'Заказ, cкидки и курсы валют'!$B$40,H3096*0.54*100/(100-'Заказ, cкидки и курсы валют'!$C$40),IF(H3096&lt;'Заказ, cкидки и курсы валют'!$B$41,H3096*0.54*100/(100-'Заказ, cкидки и курсы валют'!$C$41),IF(H3096&lt;'Заказ, cкидки и курсы валют'!$B$42,H3096*0.54*100/(100-'Заказ, cкидки и курсы валют'!$C$42),IF(H3096&lt;'Заказ, cкидки и курсы валют'!$B$43,H3096*0.54*100/(100-'Заказ, cкидки и курсы валют'!$C$43),H3096))))),2)</f>
        <v>464.4</v>
      </c>
    </row>
    <row r="3097" spans="1:10" ht="15" thickBot="1">
      <c r="A3097" s="804" t="s">
        <v>6996</v>
      </c>
      <c r="B3097" s="520" t="s">
        <v>2435</v>
      </c>
      <c r="C3097" s="2299">
        <v>25.83</v>
      </c>
      <c r="D3097" s="19">
        <v>5</v>
      </c>
      <c r="E3097" s="1572">
        <f t="shared" si="376"/>
        <v>3671.92</v>
      </c>
      <c r="F3097" s="471">
        <f t="shared" si="380"/>
        <v>3671.92</v>
      </c>
      <c r="G3097" s="691">
        <f t="shared" si="378"/>
        <v>77400</v>
      </c>
      <c r="H3097" s="659">
        <f>ROUND(IF('Заказ, cкидки и курсы валют'!$J$23*E3097/1000*D3097&lt;387,387,'Заказ, cкидки и курсы валют'!$J$23*E3097/1000*D3097)*(1-'Заказ, cкидки и курсы валют'!$I$12),2)</f>
        <v>387</v>
      </c>
      <c r="I3097" s="253"/>
      <c r="J3097" s="1338">
        <f>ROUND(IF(H3097&lt;'Заказ, cкидки и курсы валют'!$B$39,H3097*0.54*100/(100-'Заказ, cкидки и курсы валют'!$C$39),IF(H3097&lt;'Заказ, cкидки и курсы валют'!$B$40,H3097*0.54*100/(100-'Заказ, cкидки и курсы валют'!$C$40),IF(H3097&lt;'Заказ, cкидки и курсы валют'!$B$41,H3097*0.54*100/(100-'Заказ, cкидки и курсы валют'!$C$41),IF(H3097&lt;'Заказ, cкидки и курсы валют'!$B$42,H3097*0.54*100/(100-'Заказ, cкидки и курсы валют'!$C$42),IF(H3097&lt;'Заказ, cкидки и курсы валют'!$B$43,H3097*0.54*100/(100-'Заказ, cкидки и курсы валют'!$C$43),H3097))))),2)</f>
        <v>464.4</v>
      </c>
    </row>
    <row r="3098" spans="1:10" ht="15" thickBot="1">
      <c r="A3098" s="804" t="s">
        <v>6997</v>
      </c>
      <c r="B3098" s="520" t="s">
        <v>3957</v>
      </c>
      <c r="C3098" s="2299">
        <v>30.17</v>
      </c>
      <c r="D3098" s="19">
        <v>5</v>
      </c>
      <c r="E3098" s="1572">
        <f t="shared" si="376"/>
        <v>4118.1000000000004</v>
      </c>
      <c r="F3098" s="471">
        <f t="shared" si="380"/>
        <v>4118.1000000000004</v>
      </c>
      <c r="G3098" s="691">
        <f t="shared" si="378"/>
        <v>77400</v>
      </c>
      <c r="H3098" s="659">
        <f>ROUND(IF('Заказ, cкидки и курсы валют'!$J$23*E3098/1000*D3098&lt;387,387,'Заказ, cкидки и курсы валют'!$J$23*E3098/1000*D3098)*(1-'Заказ, cкидки и курсы валют'!$I$12),2)</f>
        <v>387</v>
      </c>
      <c r="I3098" s="253"/>
      <c r="J3098" s="1338">
        <f>ROUND(IF(H3098&lt;'Заказ, cкидки и курсы валют'!$B$39,H3098*0.54*100/(100-'Заказ, cкидки и курсы валют'!$C$39),IF(H3098&lt;'Заказ, cкидки и курсы валют'!$B$40,H3098*0.54*100/(100-'Заказ, cкидки и курсы валют'!$C$40),IF(H3098&lt;'Заказ, cкидки и курсы валют'!$B$41,H3098*0.54*100/(100-'Заказ, cкидки и курсы валют'!$C$41),IF(H3098&lt;'Заказ, cкидки и курсы валют'!$B$42,H3098*0.54*100/(100-'Заказ, cкидки и курсы валют'!$C$42),IF(H3098&lt;'Заказ, cкидки и курсы валют'!$B$43,H3098*0.54*100/(100-'Заказ, cкидки и курсы валют'!$C$43),H3098))))),2)</f>
        <v>464.4</v>
      </c>
    </row>
    <row r="3099" spans="1:10" ht="15" thickBot="1">
      <c r="A3099" s="804" t="s">
        <v>6998</v>
      </c>
      <c r="B3099" s="520" t="s">
        <v>3958</v>
      </c>
      <c r="C3099" s="2299">
        <v>36.18</v>
      </c>
      <c r="D3099" s="19">
        <v>2</v>
      </c>
      <c r="E3099" s="1572">
        <f t="shared" si="376"/>
        <v>6659.48</v>
      </c>
      <c r="F3099" s="471">
        <f t="shared" si="380"/>
        <v>6659.48</v>
      </c>
      <c r="G3099" s="691">
        <f t="shared" si="378"/>
        <v>193500</v>
      </c>
      <c r="H3099" s="659">
        <f>ROUND(IF('Заказ, cкидки и курсы валют'!$J$23*E3099/1000*D3099&lt;387,387,'Заказ, cкидки и курсы валют'!$J$23*E3099/1000*D3099)*(1-'Заказ, cкидки и курсы валют'!$I$12),2)</f>
        <v>387</v>
      </c>
      <c r="I3099" s="253"/>
      <c r="J3099" s="1338">
        <f>ROUND(IF(H3099&lt;'Заказ, cкидки и курсы валют'!$B$39,H3099*0.54*100/(100-'Заказ, cкидки и курсы валют'!$C$39),IF(H3099&lt;'Заказ, cкидки и курсы валют'!$B$40,H3099*0.54*100/(100-'Заказ, cкидки и курсы валют'!$C$40),IF(H3099&lt;'Заказ, cкидки и курсы валют'!$B$41,H3099*0.54*100/(100-'Заказ, cкидки и курсы валют'!$C$41),IF(H3099&lt;'Заказ, cкидки и курсы валют'!$B$42,H3099*0.54*100/(100-'Заказ, cкидки и курсы валют'!$C$42),IF(H3099&lt;'Заказ, cкидки и курсы валют'!$B$43,H3099*0.54*100/(100-'Заказ, cкидки и курсы валют'!$C$43),H3099))))),2)</f>
        <v>464.4</v>
      </c>
    </row>
    <row r="3100" spans="1:10" ht="15" thickBot="1">
      <c r="A3100" s="804" t="s">
        <v>6999</v>
      </c>
      <c r="B3100" s="520" t="s">
        <v>3641</v>
      </c>
      <c r="C3100" s="2250">
        <v>39.93</v>
      </c>
      <c r="D3100" s="19">
        <v>2</v>
      </c>
      <c r="E3100" s="1572">
        <f t="shared" si="376"/>
        <v>7253.42</v>
      </c>
      <c r="F3100" s="471">
        <f t="shared" si="380"/>
        <v>7253.42</v>
      </c>
      <c r="G3100" s="691">
        <f t="shared" si="378"/>
        <v>193500</v>
      </c>
      <c r="H3100" s="659">
        <f>ROUND(IF('Заказ, cкидки и курсы валют'!$J$23*E3100/1000*D3100&lt;387,387,'Заказ, cкидки и курсы валют'!$J$23*E3100/1000*D3100)*(1-'Заказ, cкидки и курсы валют'!$I$12),2)</f>
        <v>387</v>
      </c>
      <c r="I3100" s="253"/>
      <c r="J3100" s="1338">
        <f>ROUND(IF(H3100&lt;'Заказ, cкидки и курсы валют'!$B$39,H3100*0.54*100/(100-'Заказ, cкидки и курсы валют'!$C$39),IF(H3100&lt;'Заказ, cкидки и курсы валют'!$B$40,H3100*0.54*100/(100-'Заказ, cкидки и курсы валют'!$C$40),IF(H3100&lt;'Заказ, cкидки и курсы валют'!$B$41,H3100*0.54*100/(100-'Заказ, cкидки и курсы валют'!$C$41),IF(H3100&lt;'Заказ, cкидки и курсы валют'!$B$42,H3100*0.54*100/(100-'Заказ, cкидки и курсы валют'!$C$42),IF(H3100&lt;'Заказ, cкидки и курсы валют'!$B$43,H3100*0.54*100/(100-'Заказ, cкидки и курсы валют'!$C$43),H3100))))),2)</f>
        <v>464.4</v>
      </c>
    </row>
    <row r="3101" spans="1:10" ht="15" thickBot="1">
      <c r="A3101" s="804" t="s">
        <v>7000</v>
      </c>
      <c r="B3101" s="520" t="s">
        <v>3642</v>
      </c>
      <c r="C3101" s="2250">
        <v>43.33</v>
      </c>
      <c r="D3101" s="19">
        <v>2</v>
      </c>
      <c r="E3101" s="1572">
        <f t="shared" si="376"/>
        <v>7488.34</v>
      </c>
      <c r="F3101" s="471">
        <f t="shared" si="380"/>
        <v>7488.34</v>
      </c>
      <c r="G3101" s="691">
        <f t="shared" si="378"/>
        <v>193500</v>
      </c>
      <c r="H3101" s="659">
        <f>ROUND(IF('Заказ, cкидки и курсы валют'!$J$23*E3101/1000*D3101&lt;387,387,'Заказ, cкидки и курсы валют'!$J$23*E3101/1000*D3101)*(1-'Заказ, cкидки и курсы валют'!$I$12),2)</f>
        <v>387</v>
      </c>
      <c r="I3101" s="253"/>
      <c r="J3101" s="1338">
        <f>ROUND(IF(H3101&lt;'Заказ, cкидки и курсы валют'!$B$39,H3101*0.54*100/(100-'Заказ, cкидки и курсы валют'!$C$39),IF(H3101&lt;'Заказ, cкидки и курсы валют'!$B$40,H3101*0.54*100/(100-'Заказ, cкидки и курсы валют'!$C$40),IF(H3101&lt;'Заказ, cкидки и курсы валют'!$B$41,H3101*0.54*100/(100-'Заказ, cкидки и курсы валют'!$C$41),IF(H3101&lt;'Заказ, cкидки и курсы валют'!$B$42,H3101*0.54*100/(100-'Заказ, cкидки и курсы валют'!$C$42),IF(H3101&lt;'Заказ, cкидки и курсы валют'!$B$43,H3101*0.54*100/(100-'Заказ, cкидки и курсы валют'!$C$43),H3101))))),2)</f>
        <v>464.4</v>
      </c>
    </row>
    <row r="3102" spans="1:10" ht="15" thickBot="1">
      <c r="A3102" s="932" t="s">
        <v>7001</v>
      </c>
      <c r="B3102" s="522" t="s">
        <v>3643</v>
      </c>
      <c r="C3102" s="2250">
        <v>47.92</v>
      </c>
      <c r="D3102" s="214">
        <v>2</v>
      </c>
      <c r="E3102" s="1597">
        <f t="shared" si="376"/>
        <v>8064.96</v>
      </c>
      <c r="F3102" s="775">
        <f t="shared" si="380"/>
        <v>8064.96</v>
      </c>
      <c r="G3102" s="691">
        <f t="shared" si="378"/>
        <v>193500</v>
      </c>
      <c r="H3102" s="659">
        <f>ROUND(IF('Заказ, cкидки и курсы валют'!$J$23*E3102/1000*D3102&lt;387,387,'Заказ, cкидки и курсы валют'!$J$23*E3102/1000*D3102)*(1-'Заказ, cкидки и курсы валют'!$I$12),2)</f>
        <v>387</v>
      </c>
      <c r="I3102" s="254"/>
      <c r="J3102" s="1338">
        <f>ROUND(IF(H3102&lt;'Заказ, cкидки и курсы валют'!$B$39,H3102*0.54*100/(100-'Заказ, cкидки и курсы валют'!$C$39),IF(H3102&lt;'Заказ, cкидки и курсы валют'!$B$40,H3102*0.54*100/(100-'Заказ, cкидки и курсы валют'!$C$40),IF(H3102&lt;'Заказ, cкидки и курсы валют'!$B$41,H3102*0.54*100/(100-'Заказ, cкидки и курсы валют'!$C$41),IF(H3102&lt;'Заказ, cкидки и курсы валют'!$B$42,H3102*0.54*100/(100-'Заказ, cкидки и курсы валют'!$C$42),IF(H3102&lt;'Заказ, cкидки и курсы валют'!$B$43,H3102*0.54*100/(100-'Заказ, cкидки и курсы валют'!$C$43),H3102))))),2)</f>
        <v>464.4</v>
      </c>
    </row>
    <row r="3103" spans="1:10" ht="13.5" thickBot="1">
      <c r="H3103" s="383"/>
    </row>
    <row r="3104" spans="1:10" ht="17.5">
      <c r="A3104" s="904"/>
      <c r="B3104" s="1985"/>
      <c r="C3104" s="1962" t="s">
        <v>10290</v>
      </c>
      <c r="D3104" s="69"/>
      <c r="E3104" s="460"/>
      <c r="F3104" s="461"/>
      <c r="G3104" s="688"/>
      <c r="H3104" s="128"/>
      <c r="I3104" s="68"/>
    </row>
    <row r="3105" spans="1:13" ht="18">
      <c r="A3105" s="890"/>
      <c r="B3105" s="1912" t="s">
        <v>10291</v>
      </c>
      <c r="C3105" s="1475"/>
      <c r="D3105" s="131"/>
      <c r="E3105" s="462"/>
      <c r="F3105" s="426"/>
      <c r="G3105" s="266"/>
      <c r="H3105" s="16"/>
      <c r="I3105" s="132"/>
    </row>
    <row r="3106" spans="1:13">
      <c r="A3106" s="890"/>
      <c r="B3106" s="1954"/>
      <c r="C3106" s="1475"/>
      <c r="D3106" s="70"/>
      <c r="E3106" s="464"/>
      <c r="F3106" s="465"/>
      <c r="G3106" s="689"/>
      <c r="H3106" s="177"/>
      <c r="I3106" s="132"/>
    </row>
    <row r="3107" spans="1:13">
      <c r="A3107" s="890"/>
      <c r="B3107" s="1954"/>
      <c r="C3107" s="1475"/>
      <c r="D3107" s="70"/>
      <c r="E3107" s="464"/>
      <c r="F3107" s="465"/>
      <c r="G3107" s="689"/>
      <c r="H3107" s="177"/>
      <c r="I3107" s="132"/>
    </row>
    <row r="3108" spans="1:13">
      <c r="A3108" s="890"/>
      <c r="B3108" s="1954"/>
      <c r="C3108" s="1475"/>
      <c r="D3108" s="70"/>
      <c r="E3108" s="464"/>
      <c r="F3108" s="465"/>
      <c r="G3108" s="689"/>
      <c r="H3108" s="177"/>
      <c r="I3108" s="132"/>
    </row>
    <row r="3109" spans="1:13" ht="16" thickBot="1">
      <c r="A3109" s="1913" t="s">
        <v>6698</v>
      </c>
      <c r="B3109" s="1956"/>
      <c r="C3109" s="1931"/>
      <c r="D3109" s="72"/>
      <c r="E3109" s="466"/>
      <c r="F3109" s="467"/>
      <c r="G3109" s="690"/>
      <c r="H3109" s="178"/>
      <c r="I3109" s="137"/>
    </row>
    <row r="3110" spans="1:13" ht="40">
      <c r="A3110" s="1519" t="s">
        <v>1013</v>
      </c>
      <c r="B3110" s="1520" t="s">
        <v>1014</v>
      </c>
      <c r="C3110" s="2286" t="s">
        <v>665</v>
      </c>
      <c r="D3110" s="158" t="s">
        <v>2923</v>
      </c>
      <c r="E3110" s="914" t="s">
        <v>10276</v>
      </c>
      <c r="F3110" s="469" t="s">
        <v>2578</v>
      </c>
      <c r="G3110" s="693" t="s">
        <v>2427</v>
      </c>
      <c r="H3110" s="264" t="s">
        <v>493</v>
      </c>
      <c r="I3110" s="160" t="s">
        <v>4003</v>
      </c>
    </row>
    <row r="3111" spans="1:13" thickBot="1">
      <c r="A3111" s="1519"/>
      <c r="B3111" s="1680"/>
      <c r="C3111" s="2286" t="s">
        <v>3419</v>
      </c>
      <c r="D3111" s="313" t="s">
        <v>2428</v>
      </c>
      <c r="E3111" s="470" t="s">
        <v>264</v>
      </c>
      <c r="F3111" s="475">
        <f>'Заказ, cкидки и курсы валют'!$I$12</f>
        <v>0</v>
      </c>
      <c r="G3111" s="764"/>
      <c r="H3111" s="358"/>
      <c r="I3111" s="252"/>
    </row>
    <row r="3112" spans="1:13" ht="15" thickBot="1">
      <c r="A3112" s="799" t="s">
        <v>10957</v>
      </c>
      <c r="B3112" s="1990" t="s">
        <v>138</v>
      </c>
      <c r="C3112" s="2123">
        <v>0.5</v>
      </c>
      <c r="D3112" s="1766">
        <v>1000</v>
      </c>
      <c r="E3112" s="446">
        <v>43.24</v>
      </c>
      <c r="F3112" s="779">
        <f>ROUND(E3112*(1-$F$11),2)</f>
        <v>43.24</v>
      </c>
      <c r="G3112" s="780">
        <f>H3112/D3112*1000</f>
        <v>497.26</v>
      </c>
      <c r="H3112" s="659">
        <f>ROUND(IF('Заказ, cкидки и курсы валют'!$J$23*E3112/1000*D3112&lt;387,387,'Заказ, cкидки и курсы валют'!$J$23*E3112/1000*D3112)*(1-'Заказ, cкидки и курсы валют'!$I$12),2)</f>
        <v>497.26</v>
      </c>
      <c r="I3112" s="263"/>
    </row>
    <row r="3113" spans="1:13" ht="15" thickBot="1">
      <c r="A3113" s="493" t="s">
        <v>11220</v>
      </c>
      <c r="B3113" s="2128" t="s">
        <v>139</v>
      </c>
      <c r="C3113" s="2123">
        <v>0.71</v>
      </c>
      <c r="D3113" s="2120">
        <v>1000</v>
      </c>
      <c r="E3113" s="446">
        <v>51.84</v>
      </c>
      <c r="F3113" s="2104">
        <f t="shared" ref="F3113:F3176" si="381">ROUND(E3113*(1-$F$11),2)</f>
        <v>51.84</v>
      </c>
      <c r="G3113" s="2105">
        <f t="shared" ref="G3113:G3176" si="382">H3113/D3113*1000</f>
        <v>596.16</v>
      </c>
      <c r="H3113" s="659">
        <f>ROUND(IF('Заказ, cкидки и курсы валют'!$J$23*E3113/1000*D3113&lt;387,387,'Заказ, cкидки и курсы валют'!$J$23*E3113/1000*D3113)*(1-'Заказ, cкидки и курсы валют'!$I$12),2)</f>
        <v>596.16</v>
      </c>
      <c r="I3113" s="2091"/>
    </row>
    <row r="3114" spans="1:13" ht="15" thickBot="1">
      <c r="A3114" s="493" t="s">
        <v>10328</v>
      </c>
      <c r="B3114" s="2128" t="s">
        <v>140</v>
      </c>
      <c r="C3114" s="2123">
        <v>0.77</v>
      </c>
      <c r="D3114" s="2120">
        <v>500</v>
      </c>
      <c r="E3114" s="446">
        <v>59.59</v>
      </c>
      <c r="F3114" s="2104">
        <f t="shared" si="381"/>
        <v>59.59</v>
      </c>
      <c r="G3114" s="2105">
        <f t="shared" si="382"/>
        <v>774</v>
      </c>
      <c r="H3114" s="659">
        <f>ROUND(IF('Заказ, cкидки и курсы валют'!$J$23*E3114/1000*D3114&lt;387,387,'Заказ, cкидки и курсы валют'!$J$23*E3114/1000*D3114)*(1-'Заказ, cкидки и курсы валют'!$I$12),2)</f>
        <v>387</v>
      </c>
      <c r="I3114" s="2091"/>
    </row>
    <row r="3115" spans="1:13" ht="15" thickBot="1">
      <c r="A3115" s="493" t="s">
        <v>10329</v>
      </c>
      <c r="B3115" s="2133" t="s">
        <v>141</v>
      </c>
      <c r="C3115" s="2139">
        <v>0.91</v>
      </c>
      <c r="D3115" s="2140">
        <v>500</v>
      </c>
      <c r="E3115" s="446">
        <v>61.31</v>
      </c>
      <c r="F3115" s="2104">
        <f t="shared" si="381"/>
        <v>61.31</v>
      </c>
      <c r="G3115" s="2105">
        <f t="shared" si="382"/>
        <v>774</v>
      </c>
      <c r="H3115" s="659">
        <f>ROUND(IF('Заказ, cкидки и курсы валют'!$J$23*E3115/1000*D3115&lt;387,387,'Заказ, cкидки и курсы валют'!$J$23*E3115/1000*D3115)*(1-'Заказ, cкидки и курсы валют'!$I$12),2)</f>
        <v>387</v>
      </c>
      <c r="I3115" s="2091"/>
    </row>
    <row r="3116" spans="1:13" ht="15" thickBot="1">
      <c r="A3116" s="493" t="s">
        <v>12057</v>
      </c>
      <c r="B3116" s="2133" t="s">
        <v>142</v>
      </c>
      <c r="C3116" s="2139">
        <v>1.2</v>
      </c>
      <c r="D3116" s="2140">
        <v>500</v>
      </c>
      <c r="E3116" s="446">
        <v>59.03</v>
      </c>
      <c r="F3116" s="2104">
        <f t="shared" si="381"/>
        <v>59.03</v>
      </c>
      <c r="G3116" s="2105">
        <f t="shared" si="382"/>
        <v>774</v>
      </c>
      <c r="H3116" s="659">
        <f>ROUND(IF('Заказ, cкидки и курсы валют'!$J$23*E3116/1000*D3116&lt;387,387,'Заказ, cкидки и курсы валют'!$J$23*E3116/1000*D3116)*(1-'Заказ, cкидки и курсы валют'!$I$12),2)</f>
        <v>387</v>
      </c>
      <c r="I3116" s="2091"/>
    </row>
    <row r="3117" spans="1:13" ht="15" thickBot="1">
      <c r="A3117" s="493" t="s">
        <v>10330</v>
      </c>
      <c r="B3117" s="2133" t="s">
        <v>143</v>
      </c>
      <c r="C3117" s="2139">
        <v>1.22</v>
      </c>
      <c r="D3117" s="2140">
        <v>500</v>
      </c>
      <c r="E3117" s="446">
        <v>72.84</v>
      </c>
      <c r="F3117" s="2104">
        <f t="shared" si="381"/>
        <v>72.84</v>
      </c>
      <c r="G3117" s="2105">
        <f t="shared" si="382"/>
        <v>837.66</v>
      </c>
      <c r="H3117" s="659">
        <f>ROUND(IF('Заказ, cкидки и курсы валют'!$J$23*E3117/1000*D3117&lt;387,387,'Заказ, cкидки и курсы валют'!$J$23*E3117/1000*D3117)*(1-'Заказ, cкидки и курсы валют'!$I$12),2)</f>
        <v>418.83</v>
      </c>
      <c r="I3117" s="2091"/>
      <c r="M3117">
        <v>1</v>
      </c>
    </row>
    <row r="3118" spans="1:13" ht="15" thickBot="1">
      <c r="A3118" s="493" t="s">
        <v>10958</v>
      </c>
      <c r="B3118" s="2133" t="s">
        <v>104</v>
      </c>
      <c r="C3118" s="2139">
        <v>0.7</v>
      </c>
      <c r="D3118" s="2140">
        <v>1000</v>
      </c>
      <c r="E3118" s="446">
        <v>52.84</v>
      </c>
      <c r="F3118" s="2104">
        <f t="shared" si="381"/>
        <v>52.84</v>
      </c>
      <c r="G3118" s="2105">
        <f t="shared" si="382"/>
        <v>607.66</v>
      </c>
      <c r="H3118" s="659">
        <f>ROUND(IF('Заказ, cкидки и курсы валют'!$J$23*E3118/1000*D3118&lt;387,387,'Заказ, cкидки и курсы валют'!$J$23*E3118/1000*D3118)*(1-'Заказ, cкидки и курсы валют'!$I$12),2)</f>
        <v>607.66</v>
      </c>
      <c r="I3118" s="2091"/>
    </row>
    <row r="3119" spans="1:13" ht="15" thickBot="1">
      <c r="A3119" s="493" t="s">
        <v>10959</v>
      </c>
      <c r="B3119" s="2133" t="s">
        <v>153</v>
      </c>
      <c r="C3119" s="2139">
        <v>0.81</v>
      </c>
      <c r="D3119" s="2140">
        <v>1000</v>
      </c>
      <c r="E3119" s="446">
        <v>58.03</v>
      </c>
      <c r="F3119" s="2104">
        <f t="shared" si="381"/>
        <v>58.03</v>
      </c>
      <c r="G3119" s="2105">
        <f t="shared" si="382"/>
        <v>667.35</v>
      </c>
      <c r="H3119" s="659">
        <f>ROUND(IF('Заказ, cкидки и курсы валют'!$J$23*E3119/1000*D3119&lt;387,387,'Заказ, cкидки и курсы валют'!$J$23*E3119/1000*D3119)*(1-'Заказ, cкидки и курсы валют'!$I$12),2)</f>
        <v>667.35</v>
      </c>
      <c r="I3119" s="2091"/>
    </row>
    <row r="3120" spans="1:13" ht="15" thickBot="1">
      <c r="A3120" s="493" t="s">
        <v>10960</v>
      </c>
      <c r="B3120" s="2133" t="s">
        <v>106</v>
      </c>
      <c r="C3120" s="2139">
        <v>0.98</v>
      </c>
      <c r="D3120" s="2140">
        <v>500</v>
      </c>
      <c r="E3120" s="446">
        <v>66.27</v>
      </c>
      <c r="F3120" s="2104">
        <f t="shared" si="381"/>
        <v>66.27</v>
      </c>
      <c r="G3120" s="2105">
        <f t="shared" si="382"/>
        <v>774</v>
      </c>
      <c r="H3120" s="659">
        <f>ROUND(IF('Заказ, cкидки и курсы валют'!$J$23*E3120/1000*D3120&lt;387,387,'Заказ, cкидки и курсы валют'!$J$23*E3120/1000*D3120)*(1-'Заказ, cкидки и курсы валют'!$I$12),2)</f>
        <v>387</v>
      </c>
      <c r="I3120" s="2091"/>
    </row>
    <row r="3121" spans="1:9" ht="15" thickBot="1">
      <c r="A3121" s="493" t="s">
        <v>10331</v>
      </c>
      <c r="B3121" s="2133" t="s">
        <v>154</v>
      </c>
      <c r="C3121" s="2139">
        <v>1.26</v>
      </c>
      <c r="D3121" s="2140">
        <v>500</v>
      </c>
      <c r="E3121" s="446">
        <v>72.34</v>
      </c>
      <c r="F3121" s="2104">
        <f t="shared" si="381"/>
        <v>72.34</v>
      </c>
      <c r="G3121" s="2105">
        <f t="shared" si="382"/>
        <v>831.92</v>
      </c>
      <c r="H3121" s="659">
        <f>ROUND(IF('Заказ, cкидки и курсы валют'!$J$23*E3121/1000*D3121&lt;387,387,'Заказ, cкидки и курсы валют'!$J$23*E3121/1000*D3121)*(1-'Заказ, cкидки и курсы валют'!$I$12),2)</f>
        <v>415.96</v>
      </c>
      <c r="I3121" s="2091"/>
    </row>
    <row r="3122" spans="1:9" ht="15" thickBot="1">
      <c r="A3122" s="493" t="s">
        <v>10332</v>
      </c>
      <c r="B3122" s="2133" t="s">
        <v>108</v>
      </c>
      <c r="C3122" s="2139">
        <v>1.35</v>
      </c>
      <c r="D3122" s="2140">
        <v>500</v>
      </c>
      <c r="E3122" s="446">
        <v>66.650000000000006</v>
      </c>
      <c r="F3122" s="2104">
        <f t="shared" si="381"/>
        <v>66.650000000000006</v>
      </c>
      <c r="G3122" s="2105">
        <f t="shared" si="382"/>
        <v>774</v>
      </c>
      <c r="H3122" s="659">
        <f>ROUND(IF('Заказ, cкидки и курсы валют'!$J$23*E3122/1000*D3122&lt;387,387,'Заказ, cкидки и курсы валют'!$J$23*E3122/1000*D3122)*(1-'Заказ, cкидки и курсы валют'!$I$12),2)</f>
        <v>387</v>
      </c>
      <c r="I3122" s="2091"/>
    </row>
    <row r="3123" spans="1:9" ht="15" thickBot="1">
      <c r="A3123" s="493" t="s">
        <v>10333</v>
      </c>
      <c r="B3123" s="2133" t="s">
        <v>155</v>
      </c>
      <c r="C3123" s="2139">
        <v>1.51</v>
      </c>
      <c r="D3123" s="2140">
        <v>500</v>
      </c>
      <c r="E3123" s="446">
        <v>86.37</v>
      </c>
      <c r="F3123" s="2104">
        <f t="shared" si="381"/>
        <v>86.37</v>
      </c>
      <c r="G3123" s="2105">
        <f t="shared" si="382"/>
        <v>993.26</v>
      </c>
      <c r="H3123" s="659">
        <f>ROUND(IF('Заказ, cкидки и курсы валют'!$J$23*E3123/1000*D3123&lt;387,387,'Заказ, cкидки и курсы валют'!$J$23*E3123/1000*D3123)*(1-'Заказ, cкидки и курсы валют'!$I$12),2)</f>
        <v>496.63</v>
      </c>
      <c r="I3123" s="2091"/>
    </row>
    <row r="3124" spans="1:9" ht="15" thickBot="1">
      <c r="A3124" s="493" t="s">
        <v>10334</v>
      </c>
      <c r="B3124" s="2133" t="s">
        <v>110</v>
      </c>
      <c r="C3124" s="2139">
        <v>1.69</v>
      </c>
      <c r="D3124" s="2140">
        <v>500</v>
      </c>
      <c r="E3124" s="446">
        <v>80.69</v>
      </c>
      <c r="F3124" s="2104">
        <f t="shared" si="381"/>
        <v>80.69</v>
      </c>
      <c r="G3124" s="2105">
        <f t="shared" si="382"/>
        <v>927.94</v>
      </c>
      <c r="H3124" s="659">
        <f>ROUND(IF('Заказ, cкидки и курсы валют'!$J$23*E3124/1000*D3124&lt;387,387,'Заказ, cкидки и курсы валют'!$J$23*E3124/1000*D3124)*(1-'Заказ, cкидки и курсы валют'!$I$12),2)</f>
        <v>463.97</v>
      </c>
      <c r="I3124" s="2091"/>
    </row>
    <row r="3125" spans="1:9" ht="15" thickBot="1">
      <c r="A3125" s="493" t="s">
        <v>10335</v>
      </c>
      <c r="B3125" s="2133" t="s">
        <v>156</v>
      </c>
      <c r="C3125" s="2139">
        <v>2</v>
      </c>
      <c r="D3125" s="2140">
        <v>500</v>
      </c>
      <c r="E3125" s="446">
        <v>102.47</v>
      </c>
      <c r="F3125" s="2104">
        <f t="shared" si="381"/>
        <v>102.47</v>
      </c>
      <c r="G3125" s="2105">
        <f t="shared" si="382"/>
        <v>1178.4000000000001</v>
      </c>
      <c r="H3125" s="659">
        <f>ROUND(IF('Заказ, cкидки и курсы валют'!$J$23*E3125/1000*D3125&lt;387,387,'Заказ, cкидки и курсы валют'!$J$23*E3125/1000*D3125)*(1-'Заказ, cкидки и курсы валют'!$I$12),2)</f>
        <v>589.20000000000005</v>
      </c>
      <c r="I3125" s="2091"/>
    </row>
    <row r="3126" spans="1:9" ht="15" thickBot="1">
      <c r="A3126" s="493" t="s">
        <v>12029</v>
      </c>
      <c r="B3126" s="2133" t="s">
        <v>12006</v>
      </c>
      <c r="C3126" s="2139">
        <v>2.35</v>
      </c>
      <c r="D3126" s="2140">
        <v>500</v>
      </c>
      <c r="E3126" s="446">
        <v>105.68</v>
      </c>
      <c r="F3126" s="2104">
        <f t="shared" si="381"/>
        <v>105.68</v>
      </c>
      <c r="G3126" s="2105">
        <f t="shared" si="382"/>
        <v>1215.32</v>
      </c>
      <c r="H3126" s="659">
        <f>ROUND(IF('Заказ, cкидки и курсы валют'!$J$23*E3126/1000*D3126&lt;387,387,'Заказ, cкидки и курсы валют'!$J$23*E3126/1000*D3126)*(1-'Заказ, cкидки и курсы валют'!$I$12),2)</f>
        <v>607.66</v>
      </c>
      <c r="I3126" s="2091"/>
    </row>
    <row r="3127" spans="1:9" ht="15" thickBot="1">
      <c r="A3127" s="493" t="s">
        <v>10961</v>
      </c>
      <c r="B3127" s="2133" t="s">
        <v>145</v>
      </c>
      <c r="C3127" s="2139">
        <v>1</v>
      </c>
      <c r="D3127" s="2140">
        <v>500</v>
      </c>
      <c r="E3127" s="446">
        <v>63.16</v>
      </c>
      <c r="F3127" s="2104">
        <f t="shared" si="381"/>
        <v>63.16</v>
      </c>
      <c r="G3127" s="2105">
        <f t="shared" si="382"/>
        <v>774</v>
      </c>
      <c r="H3127" s="659">
        <f>ROUND(IF('Заказ, cкидки и курсы валют'!$J$23*E3127/1000*D3127&lt;387,387,'Заказ, cкидки и курсы валют'!$J$23*E3127/1000*D3127)*(1-'Заказ, cкидки и курсы валют'!$I$12),2)</f>
        <v>387</v>
      </c>
      <c r="I3127" s="2091"/>
    </row>
    <row r="3128" spans="1:9" ht="15" thickBot="1">
      <c r="A3128" s="493" t="s">
        <v>10962</v>
      </c>
      <c r="B3128" s="2133" t="s">
        <v>146</v>
      </c>
      <c r="C3128" s="2139">
        <v>1.1000000000000001</v>
      </c>
      <c r="D3128" s="2140">
        <v>500</v>
      </c>
      <c r="E3128" s="446">
        <v>59.83</v>
      </c>
      <c r="F3128" s="2104">
        <f t="shared" si="381"/>
        <v>59.83</v>
      </c>
      <c r="G3128" s="2105">
        <f t="shared" si="382"/>
        <v>774</v>
      </c>
      <c r="H3128" s="659">
        <f>ROUND(IF('Заказ, cкидки и курсы валют'!$J$23*E3128/1000*D3128&lt;387,387,'Заказ, cкидки и курсы валют'!$J$23*E3128/1000*D3128)*(1-'Заказ, cкидки и курсы валют'!$I$12),2)</f>
        <v>387</v>
      </c>
      <c r="I3128" s="2091"/>
    </row>
    <row r="3129" spans="1:9" ht="15" thickBot="1">
      <c r="A3129" s="493" t="s">
        <v>11082</v>
      </c>
      <c r="B3129" s="2133" t="s">
        <v>147</v>
      </c>
      <c r="C3129" s="2139">
        <v>1.35</v>
      </c>
      <c r="D3129" s="2140">
        <v>500</v>
      </c>
      <c r="E3129" s="446">
        <v>75.010000000000005</v>
      </c>
      <c r="F3129" s="2104">
        <f t="shared" si="381"/>
        <v>75.010000000000005</v>
      </c>
      <c r="G3129" s="2105">
        <f t="shared" si="382"/>
        <v>862.62</v>
      </c>
      <c r="H3129" s="659">
        <f>ROUND(IF('Заказ, cкидки и курсы валют'!$J$23*E3129/1000*D3129&lt;387,387,'Заказ, cкидки и курсы валют'!$J$23*E3129/1000*D3129)*(1-'Заказ, cкидки и курсы валют'!$I$12),2)</f>
        <v>431.31</v>
      </c>
      <c r="I3129" s="2091"/>
    </row>
    <row r="3130" spans="1:9" ht="15" thickBot="1">
      <c r="A3130" s="493" t="s">
        <v>10336</v>
      </c>
      <c r="B3130" s="2133" t="s">
        <v>148</v>
      </c>
      <c r="C3130" s="2139">
        <v>1.68</v>
      </c>
      <c r="D3130" s="2140">
        <v>500</v>
      </c>
      <c r="E3130" s="446">
        <v>84.13</v>
      </c>
      <c r="F3130" s="2104">
        <f t="shared" si="381"/>
        <v>84.13</v>
      </c>
      <c r="G3130" s="2105">
        <f t="shared" si="382"/>
        <v>967.5</v>
      </c>
      <c r="H3130" s="659">
        <f>ROUND(IF('Заказ, cкидки и курсы валют'!$J$23*E3130/1000*D3130&lt;387,387,'Заказ, cкидки и курсы валют'!$J$23*E3130/1000*D3130)*(1-'Заказ, cкидки и курсы валют'!$I$12),2)</f>
        <v>483.75</v>
      </c>
      <c r="I3130" s="2091"/>
    </row>
    <row r="3131" spans="1:9" ht="15" thickBot="1">
      <c r="A3131" s="493" t="s">
        <v>10337</v>
      </c>
      <c r="B3131" s="2133" t="s">
        <v>149</v>
      </c>
      <c r="C3131" s="2139">
        <v>1.85</v>
      </c>
      <c r="D3131" s="2140">
        <v>500</v>
      </c>
      <c r="E3131" s="446">
        <v>89.7</v>
      </c>
      <c r="F3131" s="2104">
        <f t="shared" si="381"/>
        <v>89.7</v>
      </c>
      <c r="G3131" s="2105">
        <f t="shared" si="382"/>
        <v>1031.56</v>
      </c>
      <c r="H3131" s="659">
        <f>ROUND(IF('Заказ, cкидки и курсы валют'!$J$23*E3131/1000*D3131&lt;387,387,'Заказ, cкидки и курсы валют'!$J$23*E3131/1000*D3131)*(1-'Заказ, cкидки и курсы валют'!$I$12),2)</f>
        <v>515.78</v>
      </c>
      <c r="I3131" s="2091"/>
    </row>
    <row r="3132" spans="1:9" ht="15" thickBot="1">
      <c r="A3132" s="493" t="s">
        <v>10338</v>
      </c>
      <c r="B3132" s="2133" t="s">
        <v>150</v>
      </c>
      <c r="C3132" s="2139">
        <v>2.08</v>
      </c>
      <c r="D3132" s="2140">
        <v>500</v>
      </c>
      <c r="E3132" s="446">
        <v>97.37</v>
      </c>
      <c r="F3132" s="2104">
        <f t="shared" si="381"/>
        <v>97.37</v>
      </c>
      <c r="G3132" s="2105">
        <f t="shared" si="382"/>
        <v>1119.76</v>
      </c>
      <c r="H3132" s="659">
        <f>ROUND(IF('Заказ, cкидки и курсы валют'!$J$23*E3132/1000*D3132&lt;387,387,'Заказ, cкидки и курсы валют'!$J$23*E3132/1000*D3132)*(1-'Заказ, cкидки и курсы валют'!$I$12),2)</f>
        <v>559.88</v>
      </c>
      <c r="I3132" s="2091"/>
    </row>
    <row r="3133" spans="1:9" ht="15" thickBot="1">
      <c r="A3133" s="493" t="s">
        <v>10339</v>
      </c>
      <c r="B3133" s="2133" t="s">
        <v>78</v>
      </c>
      <c r="C3133" s="2139">
        <v>2.29</v>
      </c>
      <c r="D3133" s="2140">
        <v>200</v>
      </c>
      <c r="E3133" s="446">
        <v>116.09</v>
      </c>
      <c r="F3133" s="2104">
        <f t="shared" si="381"/>
        <v>116.09</v>
      </c>
      <c r="G3133" s="2105">
        <f t="shared" si="382"/>
        <v>1935</v>
      </c>
      <c r="H3133" s="659">
        <f>ROUND(IF('Заказ, cкидки и курсы валют'!$J$23*E3133/1000*D3133&lt;387,387,'Заказ, cкидки и курсы валют'!$J$23*E3133/1000*D3133)*(1-'Заказ, cкидки и курсы валют'!$I$12),2)</f>
        <v>387</v>
      </c>
      <c r="I3133" s="2091"/>
    </row>
    <row r="3134" spans="1:9" ht="15" thickBot="1">
      <c r="A3134" s="493" t="s">
        <v>10340</v>
      </c>
      <c r="B3134" s="2133" t="s">
        <v>151</v>
      </c>
      <c r="C3134" s="2139">
        <v>2.48</v>
      </c>
      <c r="D3134" s="2140">
        <v>200</v>
      </c>
      <c r="E3134" s="446">
        <v>128.81</v>
      </c>
      <c r="F3134" s="2104">
        <f t="shared" si="381"/>
        <v>128.81</v>
      </c>
      <c r="G3134" s="2105">
        <f t="shared" si="382"/>
        <v>1935</v>
      </c>
      <c r="H3134" s="659">
        <f>ROUND(IF('Заказ, cкидки и курсы валют'!$J$23*E3134/1000*D3134&lt;387,387,'Заказ, cкидки и курсы валют'!$J$23*E3134/1000*D3134)*(1-'Заказ, cкидки и курсы валют'!$I$12),2)</f>
        <v>387</v>
      </c>
      <c r="I3134" s="2091"/>
    </row>
    <row r="3135" spans="1:9" ht="15" thickBot="1">
      <c r="A3135" s="493" t="s">
        <v>10341</v>
      </c>
      <c r="B3135" s="2133" t="s">
        <v>157</v>
      </c>
      <c r="C3135" s="2139">
        <v>2.86</v>
      </c>
      <c r="D3135" s="2140">
        <v>200</v>
      </c>
      <c r="E3135" s="446">
        <v>149.19999999999999</v>
      </c>
      <c r="F3135" s="2104">
        <f t="shared" si="381"/>
        <v>149.19999999999999</v>
      </c>
      <c r="G3135" s="2105">
        <f t="shared" si="382"/>
        <v>1935</v>
      </c>
      <c r="H3135" s="659">
        <f>ROUND(IF('Заказ, cкидки и курсы валют'!$J$23*E3135/1000*D3135&lt;387,387,'Заказ, cкидки и курсы валют'!$J$23*E3135/1000*D3135)*(1-'Заказ, cкидки и курсы валют'!$I$12),2)</f>
        <v>387</v>
      </c>
      <c r="I3135" s="2091"/>
    </row>
    <row r="3136" spans="1:9" ht="15" thickBot="1">
      <c r="A3136" s="493" t="s">
        <v>10342</v>
      </c>
      <c r="B3136" s="2133" t="s">
        <v>158</v>
      </c>
      <c r="C3136" s="2139">
        <v>3.5</v>
      </c>
      <c r="D3136" s="2140">
        <v>200</v>
      </c>
      <c r="E3136" s="446">
        <v>172.92</v>
      </c>
      <c r="F3136" s="2104">
        <f t="shared" si="381"/>
        <v>172.92</v>
      </c>
      <c r="G3136" s="2105">
        <f t="shared" si="382"/>
        <v>1988.6000000000001</v>
      </c>
      <c r="H3136" s="659">
        <f>ROUND(IF('Заказ, cкидки и курсы валют'!$J$23*E3136/1000*D3136&lt;387,387,'Заказ, cкидки и курсы валют'!$J$23*E3136/1000*D3136)*(1-'Заказ, cкидки и курсы валют'!$I$12),2)</f>
        <v>397.72</v>
      </c>
      <c r="I3136" s="2091"/>
    </row>
    <row r="3137" spans="1:9" ht="15" thickBot="1">
      <c r="A3137" s="493" t="s">
        <v>10963</v>
      </c>
      <c r="B3137" s="2133" t="s">
        <v>161</v>
      </c>
      <c r="C3137" s="2139">
        <v>2.1</v>
      </c>
      <c r="D3137" s="2140">
        <v>250</v>
      </c>
      <c r="E3137" s="446">
        <v>118.54</v>
      </c>
      <c r="F3137" s="2104">
        <f t="shared" si="381"/>
        <v>118.54</v>
      </c>
      <c r="G3137" s="2105">
        <f t="shared" si="382"/>
        <v>1548</v>
      </c>
      <c r="H3137" s="659">
        <f>ROUND(IF('Заказ, cкидки и курсы валют'!$J$23*E3137/1000*D3137&lt;387,387,'Заказ, cкидки и курсы валют'!$J$23*E3137/1000*D3137)*(1-'Заказ, cкидки и курсы валют'!$I$12),2)</f>
        <v>387</v>
      </c>
      <c r="I3137" s="2091"/>
    </row>
    <row r="3138" spans="1:9" ht="15" thickBot="1">
      <c r="A3138" s="493" t="s">
        <v>11221</v>
      </c>
      <c r="B3138" s="2133" t="s">
        <v>80</v>
      </c>
      <c r="C3138" s="2139">
        <v>2.57</v>
      </c>
      <c r="D3138" s="2140">
        <v>200</v>
      </c>
      <c r="E3138" s="446">
        <v>132.09</v>
      </c>
      <c r="F3138" s="2104">
        <f t="shared" si="381"/>
        <v>132.09</v>
      </c>
      <c r="G3138" s="2105">
        <f t="shared" si="382"/>
        <v>1935</v>
      </c>
      <c r="H3138" s="659">
        <f>ROUND(IF('Заказ, cкидки и курсы валют'!$J$23*E3138/1000*D3138&lt;387,387,'Заказ, cкидки и курсы валют'!$J$23*E3138/1000*D3138)*(1-'Заказ, cкидки и курсы валют'!$I$12),2)</f>
        <v>387</v>
      </c>
      <c r="I3138" s="2091"/>
    </row>
    <row r="3139" spans="1:9" ht="15" thickBot="1">
      <c r="A3139" s="493" t="s">
        <v>10343</v>
      </c>
      <c r="B3139" s="2133" t="s">
        <v>162</v>
      </c>
      <c r="C3139" s="2139">
        <v>2.71</v>
      </c>
      <c r="D3139" s="2140">
        <v>200</v>
      </c>
      <c r="E3139" s="446">
        <v>138.96</v>
      </c>
      <c r="F3139" s="2104">
        <f t="shared" si="381"/>
        <v>138.96</v>
      </c>
      <c r="G3139" s="2105">
        <f t="shared" si="382"/>
        <v>1935</v>
      </c>
      <c r="H3139" s="659">
        <f>ROUND(IF('Заказ, cкидки и курсы валют'!$J$23*E3139/1000*D3139&lt;387,387,'Заказ, cкидки и курсы валют'!$J$23*E3139/1000*D3139)*(1-'Заказ, cкидки и курсы валют'!$I$12),2)</f>
        <v>387</v>
      </c>
      <c r="I3139" s="2091"/>
    </row>
    <row r="3140" spans="1:9" ht="15" thickBot="1">
      <c r="A3140" s="493" t="s">
        <v>10344</v>
      </c>
      <c r="B3140" s="2133" t="s">
        <v>81</v>
      </c>
      <c r="C3140" s="2139">
        <v>3.01</v>
      </c>
      <c r="D3140" s="2140">
        <v>200</v>
      </c>
      <c r="E3140" s="446">
        <v>151.53</v>
      </c>
      <c r="F3140" s="2104">
        <f t="shared" si="381"/>
        <v>151.53</v>
      </c>
      <c r="G3140" s="2105">
        <f t="shared" si="382"/>
        <v>1935</v>
      </c>
      <c r="H3140" s="659">
        <f>ROUND(IF('Заказ, cкидки и курсы валют'!$J$23*E3140/1000*D3140&lt;387,387,'Заказ, cкидки и курсы валют'!$J$23*E3140/1000*D3140)*(1-'Заказ, cкидки и курсы валют'!$I$12),2)</f>
        <v>387</v>
      </c>
      <c r="I3140" s="2091"/>
    </row>
    <row r="3141" spans="1:9" ht="15" thickBot="1">
      <c r="A3141" s="493" t="s">
        <v>10345</v>
      </c>
      <c r="B3141" s="2133" t="s">
        <v>163</v>
      </c>
      <c r="C3141" s="2139">
        <v>3.3</v>
      </c>
      <c r="D3141" s="2140">
        <v>200</v>
      </c>
      <c r="E3141" s="446">
        <v>165.84</v>
      </c>
      <c r="F3141" s="2104">
        <f t="shared" si="381"/>
        <v>165.84</v>
      </c>
      <c r="G3141" s="2105">
        <f t="shared" si="382"/>
        <v>1935</v>
      </c>
      <c r="H3141" s="659">
        <f>ROUND(IF('Заказ, cкидки и курсы валют'!$J$23*E3141/1000*D3141&lt;387,387,'Заказ, cкидки и курсы валют'!$J$23*E3141/1000*D3141)*(1-'Заказ, cкидки и курсы валют'!$I$12),2)</f>
        <v>387</v>
      </c>
      <c r="I3141" s="2091"/>
    </row>
    <row r="3142" spans="1:9" ht="15" thickBot="1">
      <c r="A3142" s="493" t="s">
        <v>10346</v>
      </c>
      <c r="B3142" s="2133" t="s">
        <v>164</v>
      </c>
      <c r="C3142" s="2139">
        <v>3.68</v>
      </c>
      <c r="D3142" s="2140">
        <v>200</v>
      </c>
      <c r="E3142" s="446">
        <v>179.1</v>
      </c>
      <c r="F3142" s="2104">
        <f t="shared" si="381"/>
        <v>179.1</v>
      </c>
      <c r="G3142" s="2105">
        <f t="shared" si="382"/>
        <v>2059.65</v>
      </c>
      <c r="H3142" s="659">
        <f>ROUND(IF('Заказ, cкидки и курсы валют'!$J$23*E3142/1000*D3142&lt;387,387,'Заказ, cкидки и курсы валют'!$J$23*E3142/1000*D3142)*(1-'Заказ, cкидки и курсы валют'!$I$12),2)</f>
        <v>411.93</v>
      </c>
      <c r="I3142" s="2091"/>
    </row>
    <row r="3143" spans="1:9" ht="15" thickBot="1">
      <c r="A3143" s="493" t="s">
        <v>10347</v>
      </c>
      <c r="B3143" s="2133" t="s">
        <v>165</v>
      </c>
      <c r="C3143" s="2139">
        <v>4.4800000000000004</v>
      </c>
      <c r="D3143" s="2140">
        <v>200</v>
      </c>
      <c r="E3143" s="446">
        <v>220.43</v>
      </c>
      <c r="F3143" s="2104">
        <f t="shared" si="381"/>
        <v>220.43</v>
      </c>
      <c r="G3143" s="2105">
        <f t="shared" si="382"/>
        <v>2534.9500000000003</v>
      </c>
      <c r="H3143" s="659">
        <f>ROUND(IF('Заказ, cкидки и курсы валют'!$J$23*E3143/1000*D3143&lt;387,387,'Заказ, cкидки и курсы валют'!$J$23*E3143/1000*D3143)*(1-'Заказ, cкидки и курсы валют'!$I$12),2)</f>
        <v>506.99</v>
      </c>
      <c r="I3143" s="2091"/>
    </row>
    <row r="3144" spans="1:9" ht="15" thickBot="1">
      <c r="A3144" s="493" t="s">
        <v>10348</v>
      </c>
      <c r="B3144" s="2133" t="s">
        <v>82</v>
      </c>
      <c r="C3144" s="2139">
        <v>5</v>
      </c>
      <c r="D3144" s="2140">
        <v>200</v>
      </c>
      <c r="E3144" s="446">
        <v>217.81</v>
      </c>
      <c r="F3144" s="2104">
        <f t="shared" si="381"/>
        <v>217.81</v>
      </c>
      <c r="G3144" s="2105">
        <f t="shared" si="382"/>
        <v>2504.7999999999997</v>
      </c>
      <c r="H3144" s="659">
        <f>ROUND(IF('Заказ, cкидки и курсы валют'!$J$23*E3144/1000*D3144&lt;387,387,'Заказ, cкидки и курсы валют'!$J$23*E3144/1000*D3144)*(1-'Заказ, cкидки и курсы валют'!$I$12),2)</f>
        <v>500.96</v>
      </c>
      <c r="I3144" s="2091"/>
    </row>
    <row r="3145" spans="1:9" ht="15" thickBot="1">
      <c r="A3145" s="493" t="s">
        <v>11222</v>
      </c>
      <c r="B3145" s="2133" t="s">
        <v>168</v>
      </c>
      <c r="C3145" s="2139">
        <v>2.57</v>
      </c>
      <c r="D3145" s="2140">
        <v>200</v>
      </c>
      <c r="E3145" s="446">
        <v>130.62</v>
      </c>
      <c r="F3145" s="2104">
        <f t="shared" si="381"/>
        <v>130.62</v>
      </c>
      <c r="G3145" s="2105">
        <f t="shared" si="382"/>
        <v>1935</v>
      </c>
      <c r="H3145" s="659">
        <f>ROUND(IF('Заказ, cкидки и курсы валют'!$J$23*E3145/1000*D3145&lt;387,387,'Заказ, cкидки и курсы валют'!$J$23*E3145/1000*D3145)*(1-'Заказ, cкидки и курсы валют'!$I$12),2)</f>
        <v>387</v>
      </c>
      <c r="I3145" s="2091"/>
    </row>
    <row r="3146" spans="1:9" ht="15" thickBot="1">
      <c r="A3146" s="493" t="s">
        <v>11223</v>
      </c>
      <c r="B3146" s="2133" t="s">
        <v>604</v>
      </c>
      <c r="C3146" s="2139">
        <v>3.22</v>
      </c>
      <c r="D3146" s="2140">
        <v>200</v>
      </c>
      <c r="E3146" s="446">
        <v>159.27000000000001</v>
      </c>
      <c r="F3146" s="2104">
        <f t="shared" si="381"/>
        <v>159.27000000000001</v>
      </c>
      <c r="G3146" s="2105">
        <f t="shared" si="382"/>
        <v>1935</v>
      </c>
      <c r="H3146" s="659">
        <f>ROUND(IF('Заказ, cкидки и курсы валют'!$J$23*E3146/1000*D3146&lt;387,387,'Заказ, cкидки и курсы валют'!$J$23*E3146/1000*D3146)*(1-'Заказ, cкидки и курсы валют'!$I$12),2)</f>
        <v>387</v>
      </c>
      <c r="I3146" s="2091"/>
    </row>
    <row r="3147" spans="1:9" ht="15" thickBot="1">
      <c r="A3147" s="493" t="s">
        <v>10349</v>
      </c>
      <c r="B3147" s="2133" t="s">
        <v>169</v>
      </c>
      <c r="C3147" s="2139">
        <v>3.57</v>
      </c>
      <c r="D3147" s="2140">
        <v>200</v>
      </c>
      <c r="E3147" s="446">
        <v>163.35</v>
      </c>
      <c r="F3147" s="2104">
        <f t="shared" si="381"/>
        <v>163.35</v>
      </c>
      <c r="G3147" s="2105">
        <f t="shared" si="382"/>
        <v>1935</v>
      </c>
      <c r="H3147" s="659">
        <f>ROUND(IF('Заказ, cкидки и курсы валют'!$J$23*E3147/1000*D3147&lt;387,387,'Заказ, cкидки и курсы валют'!$J$23*E3147/1000*D3147)*(1-'Заказ, cкидки и курсы валют'!$I$12),2)</f>
        <v>387</v>
      </c>
      <c r="I3147" s="2091"/>
    </row>
    <row r="3148" spans="1:9" ht="15" thickBot="1">
      <c r="A3148" s="493" t="s">
        <v>10350</v>
      </c>
      <c r="B3148" s="2133" t="s">
        <v>605</v>
      </c>
      <c r="C3148" s="2139">
        <v>3.45</v>
      </c>
      <c r="D3148" s="2140">
        <v>200</v>
      </c>
      <c r="E3148" s="446">
        <v>194.88</v>
      </c>
      <c r="F3148" s="2104">
        <f t="shared" si="381"/>
        <v>194.88</v>
      </c>
      <c r="G3148" s="2105">
        <f t="shared" si="382"/>
        <v>2241.1000000000004</v>
      </c>
      <c r="H3148" s="659">
        <f>ROUND(IF('Заказ, cкидки и курсы валют'!$J$23*E3148/1000*D3148&lt;387,387,'Заказ, cкидки и курсы валют'!$J$23*E3148/1000*D3148)*(1-'Заказ, cкидки и курсы валют'!$I$12),2)</f>
        <v>448.22</v>
      </c>
      <c r="I3148" s="2091"/>
    </row>
    <row r="3149" spans="1:9" ht="15" thickBot="1">
      <c r="A3149" s="493" t="s">
        <v>10351</v>
      </c>
      <c r="B3149" s="2133" t="s">
        <v>170</v>
      </c>
      <c r="C3149" s="2139">
        <v>4.05</v>
      </c>
      <c r="D3149" s="2140">
        <v>200</v>
      </c>
      <c r="E3149" s="446">
        <v>199.11</v>
      </c>
      <c r="F3149" s="2104">
        <f t="shared" si="381"/>
        <v>199.11</v>
      </c>
      <c r="G3149" s="2105">
        <f t="shared" si="382"/>
        <v>2289.7499999999995</v>
      </c>
      <c r="H3149" s="659">
        <f>ROUND(IF('Заказ, cкидки и курсы валют'!$J$23*E3149/1000*D3149&lt;387,387,'Заказ, cкидки и курсы валют'!$J$23*E3149/1000*D3149)*(1-'Заказ, cкидки и курсы валют'!$I$12),2)</f>
        <v>457.95</v>
      </c>
      <c r="I3149" s="2091"/>
    </row>
    <row r="3150" spans="1:9" ht="15" thickBot="1">
      <c r="A3150" s="493" t="s">
        <v>10352</v>
      </c>
      <c r="B3150" s="2133" t="s">
        <v>171</v>
      </c>
      <c r="C3150" s="2139">
        <v>4.74</v>
      </c>
      <c r="D3150" s="2140">
        <v>200</v>
      </c>
      <c r="E3150" s="446">
        <v>232.13</v>
      </c>
      <c r="F3150" s="2104">
        <f t="shared" si="381"/>
        <v>232.13</v>
      </c>
      <c r="G3150" s="2105">
        <f t="shared" si="382"/>
        <v>2669.4999999999995</v>
      </c>
      <c r="H3150" s="659">
        <f>ROUND(IF('Заказ, cкидки и курсы валют'!$J$23*E3150/1000*D3150&lt;387,387,'Заказ, cкидки и курсы валют'!$J$23*E3150/1000*D3150)*(1-'Заказ, cкидки и курсы валют'!$I$12),2)</f>
        <v>533.9</v>
      </c>
      <c r="I3150" s="2091"/>
    </row>
    <row r="3151" spans="1:9" ht="15" thickBot="1">
      <c r="A3151" s="493" t="s">
        <v>10353</v>
      </c>
      <c r="B3151" s="2133" t="s">
        <v>172</v>
      </c>
      <c r="C3151" s="2139">
        <v>5.51</v>
      </c>
      <c r="D3151" s="2140">
        <v>200</v>
      </c>
      <c r="E3151" s="446">
        <v>264.88</v>
      </c>
      <c r="F3151" s="2104">
        <f t="shared" si="381"/>
        <v>264.88</v>
      </c>
      <c r="G3151" s="2105">
        <f t="shared" si="382"/>
        <v>3046.1</v>
      </c>
      <c r="H3151" s="659">
        <f>ROUND(IF('Заказ, cкидки и курсы валют'!$J$23*E3151/1000*D3151&lt;387,387,'Заказ, cкидки и курсы валют'!$J$23*E3151/1000*D3151)*(1-'Заказ, cкидки и курсы валют'!$I$12),2)</f>
        <v>609.22</v>
      </c>
      <c r="I3151" s="2091"/>
    </row>
    <row r="3152" spans="1:9" ht="15" thickBot="1">
      <c r="A3152" s="493" t="s">
        <v>10354</v>
      </c>
      <c r="B3152" s="2133" t="s">
        <v>173</v>
      </c>
      <c r="C3152" s="2139">
        <v>6</v>
      </c>
      <c r="D3152" s="2140">
        <v>200</v>
      </c>
      <c r="E3152" s="446">
        <v>273.70999999999998</v>
      </c>
      <c r="F3152" s="2104">
        <f t="shared" si="381"/>
        <v>273.70999999999998</v>
      </c>
      <c r="G3152" s="2105">
        <f t="shared" si="382"/>
        <v>3147.65</v>
      </c>
      <c r="H3152" s="659">
        <f>ROUND(IF('Заказ, cкидки и курсы валют'!$J$23*E3152/1000*D3152&lt;387,387,'Заказ, cкидки и курсы валют'!$J$23*E3152/1000*D3152)*(1-'Заказ, cкидки и курсы валют'!$I$12),2)</f>
        <v>629.53</v>
      </c>
      <c r="I3152" s="2091"/>
    </row>
    <row r="3153" spans="1:9" ht="15" thickBot="1">
      <c r="A3153" s="493" t="s">
        <v>10355</v>
      </c>
      <c r="B3153" s="2133" t="s">
        <v>174</v>
      </c>
      <c r="C3153" s="2139">
        <v>7.01</v>
      </c>
      <c r="D3153" s="2140">
        <v>100</v>
      </c>
      <c r="E3153" s="446">
        <v>333.07</v>
      </c>
      <c r="F3153" s="2104">
        <f t="shared" si="381"/>
        <v>333.07</v>
      </c>
      <c r="G3153" s="2105">
        <f t="shared" si="382"/>
        <v>3870</v>
      </c>
      <c r="H3153" s="659">
        <f>ROUND(IF('Заказ, cкидки и курсы валют'!$J$23*E3153/1000*D3153&lt;387,387,'Заказ, cкидки и курсы валют'!$J$23*E3153/1000*D3153)*(1-'Заказ, cкидки и курсы валют'!$I$12),2)</f>
        <v>387</v>
      </c>
      <c r="I3153" s="2091"/>
    </row>
    <row r="3154" spans="1:9" ht="15" thickBot="1">
      <c r="A3154" s="493" t="s">
        <v>10356</v>
      </c>
      <c r="B3154" s="2133" t="s">
        <v>175</v>
      </c>
      <c r="C3154" s="2139">
        <v>7.42</v>
      </c>
      <c r="D3154" s="2140">
        <v>100</v>
      </c>
      <c r="E3154" s="446">
        <v>386.46</v>
      </c>
      <c r="F3154" s="2104">
        <f t="shared" si="381"/>
        <v>386.46</v>
      </c>
      <c r="G3154" s="2105">
        <f t="shared" si="382"/>
        <v>4444.3</v>
      </c>
      <c r="H3154" s="659">
        <f>ROUND(IF('Заказ, cкидки и курсы валют'!$J$23*E3154/1000*D3154&lt;387,387,'Заказ, cкидки и курсы валют'!$J$23*E3154/1000*D3154)*(1-'Заказ, cкидки и курсы валют'!$I$12),2)</f>
        <v>444.43</v>
      </c>
      <c r="I3154" s="2091"/>
    </row>
    <row r="3155" spans="1:9" ht="15" thickBot="1">
      <c r="A3155" s="493" t="s">
        <v>10357</v>
      </c>
      <c r="B3155" s="2133" t="s">
        <v>176</v>
      </c>
      <c r="C3155" s="2139">
        <v>9.2799999999999994</v>
      </c>
      <c r="D3155" s="2140">
        <v>100</v>
      </c>
      <c r="E3155" s="446">
        <v>436.73</v>
      </c>
      <c r="F3155" s="2104">
        <f t="shared" si="381"/>
        <v>436.73</v>
      </c>
      <c r="G3155" s="2105">
        <f t="shared" si="382"/>
        <v>5022.4000000000005</v>
      </c>
      <c r="H3155" s="659">
        <f>ROUND(IF('Заказ, cкидки и курсы валют'!$J$23*E3155/1000*D3155&lt;387,387,'Заказ, cкидки и курсы валют'!$J$23*E3155/1000*D3155)*(1-'Заказ, cкидки и курсы валют'!$I$12),2)</f>
        <v>502.24</v>
      </c>
      <c r="I3155" s="2091"/>
    </row>
    <row r="3156" spans="1:9" ht="15" thickBot="1">
      <c r="A3156" s="493" t="s">
        <v>12030</v>
      </c>
      <c r="B3156" s="2133" t="s">
        <v>177</v>
      </c>
      <c r="C3156" s="2139">
        <v>5.45</v>
      </c>
      <c r="D3156" s="2140">
        <v>200</v>
      </c>
      <c r="E3156" s="446">
        <v>235.02</v>
      </c>
      <c r="F3156" s="2104">
        <f t="shared" si="381"/>
        <v>235.02</v>
      </c>
      <c r="G3156" s="2105">
        <f t="shared" si="382"/>
        <v>2702.75</v>
      </c>
      <c r="H3156" s="659">
        <f>ROUND(IF('Заказ, cкидки и курсы валют'!$J$23*E3156/1000*D3156&lt;387,387,'Заказ, cкидки и курсы валют'!$J$23*E3156/1000*D3156)*(1-'Заказ, cкидки и курсы валют'!$I$12),2)</f>
        <v>540.54999999999995</v>
      </c>
      <c r="I3156" s="2091"/>
    </row>
    <row r="3157" spans="1:9" ht="15" thickBot="1">
      <c r="A3157" s="493" t="s">
        <v>12031</v>
      </c>
      <c r="B3157" s="2133" t="s">
        <v>83</v>
      </c>
      <c r="C3157" s="2139">
        <v>5.8</v>
      </c>
      <c r="D3157" s="2140">
        <v>200</v>
      </c>
      <c r="E3157" s="446">
        <v>267.51</v>
      </c>
      <c r="F3157" s="2104">
        <f t="shared" si="381"/>
        <v>267.51</v>
      </c>
      <c r="G3157" s="2105">
        <f t="shared" si="382"/>
        <v>3076.35</v>
      </c>
      <c r="H3157" s="659">
        <f>ROUND(IF('Заказ, cкидки и курсы валют'!$J$23*E3157/1000*D3157&lt;387,387,'Заказ, cкидки и курсы валют'!$J$23*E3157/1000*D3157)*(1-'Заказ, cкидки и курсы валют'!$I$12),2)</f>
        <v>615.27</v>
      </c>
      <c r="I3157" s="2091"/>
    </row>
    <row r="3158" spans="1:9" ht="15" thickBot="1">
      <c r="A3158" s="493" t="s">
        <v>10358</v>
      </c>
      <c r="B3158" s="2133" t="s">
        <v>178</v>
      </c>
      <c r="C3158" s="2139">
        <v>6.09</v>
      </c>
      <c r="D3158" s="2140">
        <v>200</v>
      </c>
      <c r="E3158" s="446">
        <v>272.89999999999998</v>
      </c>
      <c r="F3158" s="2104">
        <f t="shared" si="381"/>
        <v>272.89999999999998</v>
      </c>
      <c r="G3158" s="2105">
        <f t="shared" si="382"/>
        <v>3138.35</v>
      </c>
      <c r="H3158" s="659">
        <f>ROUND(IF('Заказ, cкидки и курсы валют'!$J$23*E3158/1000*D3158&lt;387,387,'Заказ, cкидки и курсы валют'!$J$23*E3158/1000*D3158)*(1-'Заказ, cкидки и курсы валют'!$I$12),2)</f>
        <v>627.66999999999996</v>
      </c>
      <c r="I3158" s="2091"/>
    </row>
    <row r="3159" spans="1:9" ht="15" thickBot="1">
      <c r="A3159" s="493" t="s">
        <v>10359</v>
      </c>
      <c r="B3159" s="2133" t="s">
        <v>179</v>
      </c>
      <c r="C3159" s="2139">
        <v>7.65</v>
      </c>
      <c r="D3159" s="2140">
        <v>200</v>
      </c>
      <c r="E3159" s="446">
        <v>329.9</v>
      </c>
      <c r="F3159" s="2104">
        <f t="shared" si="381"/>
        <v>329.9</v>
      </c>
      <c r="G3159" s="2105">
        <f t="shared" si="382"/>
        <v>3793.85</v>
      </c>
      <c r="H3159" s="659">
        <f>ROUND(IF('Заказ, cкидки и курсы валют'!$J$23*E3159/1000*D3159&lt;387,387,'Заказ, cкидки и курсы валют'!$J$23*E3159/1000*D3159)*(1-'Заказ, cкидки и курсы валют'!$I$12),2)</f>
        <v>758.77</v>
      </c>
      <c r="I3159" s="2091"/>
    </row>
    <row r="3160" spans="1:9" ht="15" thickBot="1">
      <c r="A3160" s="493" t="s">
        <v>10360</v>
      </c>
      <c r="B3160" s="2133" t="s">
        <v>180</v>
      </c>
      <c r="C3160" s="2139">
        <v>8.9</v>
      </c>
      <c r="D3160" s="2140">
        <v>200</v>
      </c>
      <c r="E3160" s="446">
        <v>362</v>
      </c>
      <c r="F3160" s="2104">
        <f t="shared" si="381"/>
        <v>362</v>
      </c>
      <c r="G3160" s="2105">
        <f t="shared" si="382"/>
        <v>4163</v>
      </c>
      <c r="H3160" s="659">
        <f>ROUND(IF('Заказ, cкидки и курсы валют'!$J$23*E3160/1000*D3160&lt;387,387,'Заказ, cкидки и курсы валют'!$J$23*E3160/1000*D3160)*(1-'Заказ, cкидки и курсы валют'!$I$12),2)</f>
        <v>832.6</v>
      </c>
      <c r="I3160" s="2091"/>
    </row>
    <row r="3161" spans="1:9" ht="15" thickBot="1">
      <c r="A3161" s="493" t="s">
        <v>10361</v>
      </c>
      <c r="B3161" s="2133" t="s">
        <v>181</v>
      </c>
      <c r="C3161" s="2139">
        <v>9.27</v>
      </c>
      <c r="D3161" s="2140">
        <v>100</v>
      </c>
      <c r="E3161" s="446">
        <v>427.06</v>
      </c>
      <c r="F3161" s="2104">
        <f t="shared" si="381"/>
        <v>427.06</v>
      </c>
      <c r="G3161" s="2105">
        <f t="shared" si="382"/>
        <v>4911.2</v>
      </c>
      <c r="H3161" s="659">
        <f>ROUND(IF('Заказ, cкидки и курсы валют'!$J$23*E3161/1000*D3161&lt;387,387,'Заказ, cкидки и курсы валют'!$J$23*E3161/1000*D3161)*(1-'Заказ, cкидки и курсы валют'!$I$12),2)</f>
        <v>491.12</v>
      </c>
      <c r="I3161" s="2091"/>
    </row>
    <row r="3162" spans="1:9" ht="15" thickBot="1">
      <c r="A3162" s="493" t="s">
        <v>10362</v>
      </c>
      <c r="B3162" s="2133" t="s">
        <v>182</v>
      </c>
      <c r="C3162" s="2139">
        <v>10.48</v>
      </c>
      <c r="D3162" s="2140">
        <v>100</v>
      </c>
      <c r="E3162" s="446">
        <v>498.56</v>
      </c>
      <c r="F3162" s="2104">
        <f t="shared" si="381"/>
        <v>498.56</v>
      </c>
      <c r="G3162" s="2105">
        <f t="shared" si="382"/>
        <v>5733.4000000000005</v>
      </c>
      <c r="H3162" s="659">
        <f>ROUND(IF('Заказ, cкидки и курсы валют'!$J$23*E3162/1000*D3162&lt;387,387,'Заказ, cкидки и курсы валют'!$J$23*E3162/1000*D3162)*(1-'Заказ, cкидки и курсы валют'!$I$12),2)</f>
        <v>573.34</v>
      </c>
      <c r="I3162" s="2091"/>
    </row>
    <row r="3163" spans="1:9" ht="15" thickBot="1">
      <c r="A3163" s="493" t="s">
        <v>10363</v>
      </c>
      <c r="B3163" s="2133" t="s">
        <v>183</v>
      </c>
      <c r="C3163" s="2139">
        <v>11.1</v>
      </c>
      <c r="D3163" s="2140">
        <v>100</v>
      </c>
      <c r="E3163" s="446">
        <v>545.84</v>
      </c>
      <c r="F3163" s="2104">
        <f t="shared" si="381"/>
        <v>545.84</v>
      </c>
      <c r="G3163" s="2105">
        <f t="shared" si="382"/>
        <v>6277.2000000000007</v>
      </c>
      <c r="H3163" s="659">
        <f>ROUND(IF('Заказ, cкидки и курсы валют'!$J$23*E3163/1000*D3163&lt;387,387,'Заказ, cкидки и курсы валют'!$J$23*E3163/1000*D3163)*(1-'Заказ, cкидки и курсы валют'!$I$12),2)</f>
        <v>627.72</v>
      </c>
      <c r="I3163" s="2091"/>
    </row>
    <row r="3164" spans="1:9" ht="15" thickBot="1">
      <c r="A3164" s="493" t="s">
        <v>10364</v>
      </c>
      <c r="B3164" s="2133" t="s">
        <v>184</v>
      </c>
      <c r="C3164" s="2139">
        <v>14.2</v>
      </c>
      <c r="D3164" s="2140">
        <v>100</v>
      </c>
      <c r="E3164" s="446">
        <v>692.88</v>
      </c>
      <c r="F3164" s="2104">
        <f t="shared" si="381"/>
        <v>692.88</v>
      </c>
      <c r="G3164" s="2105">
        <f t="shared" si="382"/>
        <v>7968.0999999999995</v>
      </c>
      <c r="H3164" s="659">
        <f>ROUND(IF('Заказ, cкидки и курсы валют'!$J$23*E3164/1000*D3164&lt;387,387,'Заказ, cкидки и курсы валют'!$J$23*E3164/1000*D3164)*(1-'Заказ, cкидки и курсы валют'!$I$12),2)</f>
        <v>796.81</v>
      </c>
      <c r="I3164" s="2091"/>
    </row>
    <row r="3165" spans="1:9" ht="15" thickBot="1">
      <c r="A3165" s="493" t="s">
        <v>10365</v>
      </c>
      <c r="B3165" s="2133" t="s">
        <v>185</v>
      </c>
      <c r="C3165" s="2139">
        <v>16.28</v>
      </c>
      <c r="D3165" s="2140">
        <v>100</v>
      </c>
      <c r="E3165" s="446">
        <v>806.8</v>
      </c>
      <c r="F3165" s="2104">
        <f t="shared" si="381"/>
        <v>806.8</v>
      </c>
      <c r="G3165" s="2105">
        <f t="shared" si="382"/>
        <v>9278.2000000000007</v>
      </c>
      <c r="H3165" s="659">
        <f>ROUND(IF('Заказ, cкидки и курсы валют'!$J$23*E3165/1000*D3165&lt;387,387,'Заказ, cкидки и курсы валют'!$J$23*E3165/1000*D3165)*(1-'Заказ, cкидки и курсы валют'!$I$12),2)</f>
        <v>927.82</v>
      </c>
      <c r="I3165" s="2091"/>
    </row>
    <row r="3166" spans="1:9" ht="15" thickBot="1">
      <c r="A3166" s="493" t="s">
        <v>10366</v>
      </c>
      <c r="B3166" s="2133" t="s">
        <v>186</v>
      </c>
      <c r="C3166" s="2139">
        <v>18.899999999999999</v>
      </c>
      <c r="D3166" s="2140">
        <v>100</v>
      </c>
      <c r="E3166" s="446">
        <v>842.27</v>
      </c>
      <c r="F3166" s="2104">
        <f t="shared" si="381"/>
        <v>842.27</v>
      </c>
      <c r="G3166" s="2105">
        <f t="shared" si="382"/>
        <v>9686.1</v>
      </c>
      <c r="H3166" s="659">
        <f>ROUND(IF('Заказ, cкидки и курсы валют'!$J$23*E3166/1000*D3166&lt;387,387,'Заказ, cкидки и курсы валют'!$J$23*E3166/1000*D3166)*(1-'Заказ, cкидки и курсы валют'!$I$12),2)</f>
        <v>968.61</v>
      </c>
      <c r="I3166" s="2091"/>
    </row>
    <row r="3167" spans="1:9" ht="15" thickBot="1">
      <c r="A3167" s="493" t="s">
        <v>11224</v>
      </c>
      <c r="B3167" s="2133" t="s">
        <v>84</v>
      </c>
      <c r="C3167" s="2139">
        <v>21.3</v>
      </c>
      <c r="D3167" s="2140">
        <v>100</v>
      </c>
      <c r="E3167" s="446">
        <v>1065.3599999999999</v>
      </c>
      <c r="F3167" s="2104">
        <f t="shared" si="381"/>
        <v>1065.3599999999999</v>
      </c>
      <c r="G3167" s="2105">
        <f t="shared" si="382"/>
        <v>12251.600000000002</v>
      </c>
      <c r="H3167" s="659">
        <f>ROUND(IF('Заказ, cкидки и курсы валют'!$J$23*E3167/1000*D3167&lt;387,387,'Заказ, cкидки и курсы валют'!$J$23*E3167/1000*D3167)*(1-'Заказ, cкидки и курсы валют'!$I$12),2)</f>
        <v>1225.1600000000001</v>
      </c>
      <c r="I3167" s="2091"/>
    </row>
    <row r="3168" spans="1:9" ht="15" thickBot="1">
      <c r="A3168" s="493" t="s">
        <v>10367</v>
      </c>
      <c r="B3168" s="2133" t="s">
        <v>187</v>
      </c>
      <c r="C3168" s="2139">
        <v>23.4</v>
      </c>
      <c r="D3168" s="2140">
        <v>100</v>
      </c>
      <c r="E3168" s="446">
        <v>1273.22</v>
      </c>
      <c r="F3168" s="2104">
        <f t="shared" si="381"/>
        <v>1273.22</v>
      </c>
      <c r="G3168" s="2105">
        <f t="shared" si="382"/>
        <v>14642.000000000002</v>
      </c>
      <c r="H3168" s="659">
        <f>ROUND(IF('Заказ, cкидки и курсы валют'!$J$23*E3168/1000*D3168&lt;387,387,'Заказ, cкидки и курсы валют'!$J$23*E3168/1000*D3168)*(1-'Заказ, cкидки и курсы валют'!$I$12),2)</f>
        <v>1464.2</v>
      </c>
      <c r="I3168" s="2091"/>
    </row>
    <row r="3169" spans="1:9" ht="15" thickBot="1">
      <c r="A3169" s="493" t="s">
        <v>12032</v>
      </c>
      <c r="B3169" s="2133" t="s">
        <v>12007</v>
      </c>
      <c r="C3169" s="2139">
        <v>26</v>
      </c>
      <c r="D3169" s="2140">
        <v>100</v>
      </c>
      <c r="E3169" s="446">
        <v>1453.48</v>
      </c>
      <c r="F3169" s="2104">
        <f t="shared" si="381"/>
        <v>1453.48</v>
      </c>
      <c r="G3169" s="2105">
        <f t="shared" si="382"/>
        <v>16715</v>
      </c>
      <c r="H3169" s="659">
        <f>ROUND(IF('Заказ, cкидки и курсы валют'!$J$23*E3169/1000*D3169&lt;387,387,'Заказ, cкидки и курсы валют'!$J$23*E3169/1000*D3169)*(1-'Заказ, cкидки и курсы валют'!$I$12),2)</f>
        <v>1671.5</v>
      </c>
      <c r="I3169" s="2091"/>
    </row>
    <row r="3170" spans="1:9" ht="15" thickBot="1">
      <c r="A3170" s="493" t="s">
        <v>10368</v>
      </c>
      <c r="B3170" s="2133" t="s">
        <v>10292</v>
      </c>
      <c r="C3170" s="2139">
        <v>27.8</v>
      </c>
      <c r="D3170" s="2140">
        <v>100</v>
      </c>
      <c r="E3170" s="446">
        <v>1676.21</v>
      </c>
      <c r="F3170" s="2104">
        <f t="shared" si="381"/>
        <v>1676.21</v>
      </c>
      <c r="G3170" s="2105">
        <f t="shared" si="382"/>
        <v>19276.400000000001</v>
      </c>
      <c r="H3170" s="659">
        <f>ROUND(IF('Заказ, cкидки и курсы валют'!$J$23*E3170/1000*D3170&lt;387,387,'Заказ, cкидки и курсы валют'!$J$23*E3170/1000*D3170)*(1-'Заказ, cкидки и курсы валют'!$I$12),2)</f>
        <v>1927.64</v>
      </c>
      <c r="I3170" s="2091"/>
    </row>
    <row r="3171" spans="1:9" ht="15" thickBot="1">
      <c r="A3171" s="493" t="s">
        <v>12033</v>
      </c>
      <c r="B3171" s="2133" t="s">
        <v>12008</v>
      </c>
      <c r="C3171" s="2139">
        <v>26</v>
      </c>
      <c r="D3171" s="2140">
        <v>50</v>
      </c>
      <c r="E3171" s="446">
        <v>1892.78</v>
      </c>
      <c r="F3171" s="2104">
        <f t="shared" si="381"/>
        <v>1892.78</v>
      </c>
      <c r="G3171" s="2105">
        <f t="shared" si="382"/>
        <v>21767</v>
      </c>
      <c r="H3171" s="659">
        <f>ROUND(IF('Заказ, cкидки и курсы валют'!$J$23*E3171/1000*D3171&lt;387,387,'Заказ, cкидки и курсы валют'!$J$23*E3171/1000*D3171)*(1-'Заказ, cкидки и курсы валют'!$I$12),2)</f>
        <v>1088.3499999999999</v>
      </c>
      <c r="I3171" s="2091"/>
    </row>
    <row r="3172" spans="1:9" ht="15" thickBot="1">
      <c r="A3172" s="493" t="s">
        <v>12034</v>
      </c>
      <c r="B3172" s="2133" t="s">
        <v>12009</v>
      </c>
      <c r="C3172" s="2139">
        <v>26</v>
      </c>
      <c r="D3172" s="2140">
        <v>50</v>
      </c>
      <c r="E3172" s="446">
        <v>2106.13</v>
      </c>
      <c r="F3172" s="2104">
        <f t="shared" si="381"/>
        <v>2106.13</v>
      </c>
      <c r="G3172" s="2105">
        <f t="shared" si="382"/>
        <v>24220.399999999998</v>
      </c>
      <c r="H3172" s="659">
        <f>ROUND(IF('Заказ, cкидки и курсы валют'!$J$23*E3172/1000*D3172&lt;387,387,'Заказ, cкидки и курсы валют'!$J$23*E3172/1000*D3172)*(1-'Заказ, cкидки и курсы валют'!$I$12),2)</f>
        <v>1211.02</v>
      </c>
      <c r="I3172" s="2091"/>
    </row>
    <row r="3173" spans="1:9" ht="15" thickBot="1">
      <c r="A3173" s="493" t="s">
        <v>12035</v>
      </c>
      <c r="B3173" s="2133" t="s">
        <v>12010</v>
      </c>
      <c r="C3173" s="2139">
        <v>26</v>
      </c>
      <c r="D3173" s="2140">
        <v>50</v>
      </c>
      <c r="E3173" s="446">
        <v>2273.23</v>
      </c>
      <c r="F3173" s="2104">
        <f t="shared" si="381"/>
        <v>2273.23</v>
      </c>
      <c r="G3173" s="2105">
        <f t="shared" si="382"/>
        <v>26142.2</v>
      </c>
      <c r="H3173" s="659">
        <f>ROUND(IF('Заказ, cкидки и курсы валют'!$J$23*E3173/1000*D3173&lt;387,387,'Заказ, cкидки и курсы валют'!$J$23*E3173/1000*D3173)*(1-'Заказ, cкидки и курсы валют'!$I$12),2)</f>
        <v>1307.1099999999999</v>
      </c>
      <c r="I3173" s="2091"/>
    </row>
    <row r="3174" spans="1:9" ht="15" thickBot="1">
      <c r="A3174" s="493" t="s">
        <v>12036</v>
      </c>
      <c r="B3174" s="2133" t="s">
        <v>193</v>
      </c>
      <c r="C3174" s="2139">
        <v>17.28</v>
      </c>
      <c r="D3174" s="2140">
        <v>100</v>
      </c>
      <c r="E3174" s="446">
        <v>825.65</v>
      </c>
      <c r="F3174" s="2104">
        <f t="shared" si="381"/>
        <v>825.65</v>
      </c>
      <c r="G3174" s="2105">
        <f t="shared" si="382"/>
        <v>9495</v>
      </c>
      <c r="H3174" s="659">
        <f>ROUND(IF('Заказ, cкидки и курсы валют'!$J$23*E3174/1000*D3174&lt;387,387,'Заказ, cкидки и курсы валют'!$J$23*E3174/1000*D3174)*(1-'Заказ, cкидки и курсы валют'!$I$12),2)</f>
        <v>949.5</v>
      </c>
      <c r="I3174" s="2091"/>
    </row>
    <row r="3175" spans="1:9" ht="15" thickBot="1">
      <c r="A3175" s="493" t="s">
        <v>10369</v>
      </c>
      <c r="B3175" s="2133" t="s">
        <v>194</v>
      </c>
      <c r="C3175" s="2139">
        <v>22.2</v>
      </c>
      <c r="D3175" s="2140">
        <v>100</v>
      </c>
      <c r="E3175" s="446">
        <v>1133.6099999999999</v>
      </c>
      <c r="F3175" s="2104">
        <f t="shared" si="381"/>
        <v>1133.6099999999999</v>
      </c>
      <c r="G3175" s="2105">
        <f t="shared" si="382"/>
        <v>13036.5</v>
      </c>
      <c r="H3175" s="659">
        <f>ROUND(IF('Заказ, cкидки и курсы валют'!$J$23*E3175/1000*D3175&lt;387,387,'Заказ, cкидки и курсы валют'!$J$23*E3175/1000*D3175)*(1-'Заказ, cкидки и курсы валют'!$I$12),2)</f>
        <v>1303.6500000000001</v>
      </c>
      <c r="I3175" s="2091"/>
    </row>
    <row r="3176" spans="1:9" ht="15" thickBot="1">
      <c r="A3176" s="493" t="s">
        <v>10370</v>
      </c>
      <c r="B3176" s="2133" t="s">
        <v>195</v>
      </c>
      <c r="C3176" s="2139">
        <v>25.2</v>
      </c>
      <c r="D3176" s="2140">
        <v>100</v>
      </c>
      <c r="E3176" s="446">
        <v>1214.79</v>
      </c>
      <c r="F3176" s="2104">
        <f t="shared" si="381"/>
        <v>1214.79</v>
      </c>
      <c r="G3176" s="2105">
        <f t="shared" si="382"/>
        <v>13970.1</v>
      </c>
      <c r="H3176" s="659">
        <f>ROUND(IF('Заказ, cкидки и курсы валют'!$J$23*E3176/1000*D3176&lt;387,387,'Заказ, cкидки и курсы валют'!$J$23*E3176/1000*D3176)*(1-'Заказ, cкидки и курсы валют'!$I$12),2)</f>
        <v>1397.01</v>
      </c>
      <c r="I3176" s="2091"/>
    </row>
    <row r="3177" spans="1:9" ht="15" thickBot="1">
      <c r="A3177" s="493" t="s">
        <v>10371</v>
      </c>
      <c r="B3177" s="2133" t="s">
        <v>196</v>
      </c>
      <c r="C3177" s="2139">
        <v>30.3</v>
      </c>
      <c r="D3177" s="2140">
        <v>100</v>
      </c>
      <c r="E3177" s="446">
        <v>1607.92</v>
      </c>
      <c r="F3177" s="2104">
        <f t="shared" ref="F3177:F3209" si="383">ROUND(E3177*(1-$F$11),2)</f>
        <v>1607.92</v>
      </c>
      <c r="G3177" s="2105">
        <f t="shared" ref="G3177:G3209" si="384">H3177/D3177*1000</f>
        <v>18491.099999999999</v>
      </c>
      <c r="H3177" s="659">
        <f>ROUND(IF('Заказ, cкидки и курсы валют'!$J$23*E3177/1000*D3177&lt;387,387,'Заказ, cкидки и курсы валют'!$J$23*E3177/1000*D3177)*(1-'Заказ, cкидки и курсы валют'!$I$12),2)</f>
        <v>1849.11</v>
      </c>
      <c r="I3177" s="2091"/>
    </row>
    <row r="3178" spans="1:9" ht="15" thickBot="1">
      <c r="A3178" s="493" t="s">
        <v>10372</v>
      </c>
      <c r="B3178" s="2133" t="s">
        <v>197</v>
      </c>
      <c r="C3178" s="2139">
        <v>34.299999999999997</v>
      </c>
      <c r="D3178" s="2140">
        <v>100</v>
      </c>
      <c r="E3178" s="446">
        <v>1974.68</v>
      </c>
      <c r="F3178" s="2104">
        <f t="shared" si="383"/>
        <v>1974.68</v>
      </c>
      <c r="G3178" s="2105">
        <f t="shared" si="384"/>
        <v>22708.799999999999</v>
      </c>
      <c r="H3178" s="659">
        <f>ROUND(IF('Заказ, cкидки и курсы валют'!$J$23*E3178/1000*D3178&lt;387,387,'Заказ, cкидки и курсы валют'!$J$23*E3178/1000*D3178)*(1-'Заказ, cкидки и курсы валют'!$I$12),2)</f>
        <v>2270.88</v>
      </c>
      <c r="I3178" s="2091"/>
    </row>
    <row r="3179" spans="1:9" ht="15" thickBot="1">
      <c r="A3179" s="493" t="s">
        <v>11310</v>
      </c>
      <c r="B3179" s="2133" t="s">
        <v>198</v>
      </c>
      <c r="C3179" s="2139">
        <v>39.799999999999997</v>
      </c>
      <c r="D3179" s="2140">
        <v>100</v>
      </c>
      <c r="E3179" s="446">
        <v>1217.51</v>
      </c>
      <c r="F3179" s="2104">
        <f t="shared" si="383"/>
        <v>1217.51</v>
      </c>
      <c r="G3179" s="2105">
        <f t="shared" si="384"/>
        <v>14001.4</v>
      </c>
      <c r="H3179" s="659">
        <f>ROUND(IF('Заказ, cкидки и курсы валют'!$J$23*E3179/1000*D3179&lt;387,387,'Заказ, cкидки и курсы валют'!$J$23*E3179/1000*D3179)*(1-'Заказ, cкидки и курсы валют'!$I$12),2)</f>
        <v>1400.14</v>
      </c>
      <c r="I3179" s="2091"/>
    </row>
    <row r="3180" spans="1:9" ht="15" thickBot="1">
      <c r="A3180" s="493" t="s">
        <v>10373</v>
      </c>
      <c r="B3180" s="2133" t="s">
        <v>199</v>
      </c>
      <c r="C3180" s="2139">
        <v>42.3</v>
      </c>
      <c r="D3180" s="2140">
        <v>50</v>
      </c>
      <c r="E3180" s="446">
        <v>2495.5300000000002</v>
      </c>
      <c r="F3180" s="2104">
        <f t="shared" si="383"/>
        <v>2495.5300000000002</v>
      </c>
      <c r="G3180" s="2105">
        <f t="shared" si="384"/>
        <v>28698.600000000002</v>
      </c>
      <c r="H3180" s="659">
        <f>ROUND(IF('Заказ, cкидки и курсы валют'!$J$23*E3180/1000*D3180&lt;387,387,'Заказ, cкидки и курсы валют'!$J$23*E3180/1000*D3180)*(1-'Заказ, cкидки и курсы валют'!$I$12),2)</f>
        <v>1434.93</v>
      </c>
      <c r="I3180" s="2091"/>
    </row>
    <row r="3181" spans="1:9" ht="15" thickBot="1">
      <c r="A3181" s="493" t="s">
        <v>12037</v>
      </c>
      <c r="B3181" s="2133" t="s">
        <v>12011</v>
      </c>
      <c r="C3181" s="2139">
        <v>45.25</v>
      </c>
      <c r="D3181" s="2140">
        <v>50</v>
      </c>
      <c r="E3181" s="446">
        <v>2624.38</v>
      </c>
      <c r="F3181" s="2104">
        <f t="shared" si="383"/>
        <v>2624.38</v>
      </c>
      <c r="G3181" s="2105">
        <f t="shared" si="384"/>
        <v>30180.399999999998</v>
      </c>
      <c r="H3181" s="659">
        <f>ROUND(IF('Заказ, cкидки и курсы валют'!$J$23*E3181/1000*D3181&lt;387,387,'Заказ, cкидки и курсы валют'!$J$23*E3181/1000*D3181)*(1-'Заказ, cкидки и курсы валют'!$I$12),2)</f>
        <v>1509.02</v>
      </c>
      <c r="I3181" s="2091"/>
    </row>
    <row r="3182" spans="1:9" ht="15" thickBot="1">
      <c r="A3182" s="493" t="s">
        <v>11225</v>
      </c>
      <c r="B3182" s="2133" t="s">
        <v>11226</v>
      </c>
      <c r="C3182" s="2139">
        <v>54</v>
      </c>
      <c r="D3182" s="2140">
        <v>50</v>
      </c>
      <c r="E3182" s="446">
        <v>3371.54</v>
      </c>
      <c r="F3182" s="2104">
        <f t="shared" si="383"/>
        <v>3371.54</v>
      </c>
      <c r="G3182" s="2105">
        <f t="shared" si="384"/>
        <v>38772.800000000003</v>
      </c>
      <c r="H3182" s="659">
        <f>ROUND(IF('Заказ, cкидки и курсы валют'!$J$23*E3182/1000*D3182&lt;387,387,'Заказ, cкидки и курсы валют'!$J$23*E3182/1000*D3182)*(1-'Заказ, cкидки и курсы валют'!$I$12),2)</f>
        <v>1938.64</v>
      </c>
      <c r="I3182" s="2091"/>
    </row>
    <row r="3183" spans="1:9" ht="15" thickBot="1">
      <c r="A3183" s="493" t="s">
        <v>12038</v>
      </c>
      <c r="B3183" s="2133" t="s">
        <v>12012</v>
      </c>
      <c r="C3183" s="2139">
        <v>53.27</v>
      </c>
      <c r="D3183" s="2140">
        <v>50</v>
      </c>
      <c r="E3183" s="446">
        <v>3395.98</v>
      </c>
      <c r="F3183" s="2104">
        <f t="shared" si="383"/>
        <v>3395.98</v>
      </c>
      <c r="G3183" s="2105">
        <f t="shared" si="384"/>
        <v>39053.800000000003</v>
      </c>
      <c r="H3183" s="659">
        <f>ROUND(IF('Заказ, cкидки и курсы валют'!$J$23*E3183/1000*D3183&lt;387,387,'Заказ, cкидки и курсы валют'!$J$23*E3183/1000*D3183)*(1-'Заказ, cкидки и курсы валют'!$I$12),2)</f>
        <v>1952.69</v>
      </c>
      <c r="I3183" s="2091"/>
    </row>
    <row r="3184" spans="1:9" ht="15" thickBot="1">
      <c r="A3184" s="493" t="s">
        <v>12039</v>
      </c>
      <c r="B3184" s="2133" t="s">
        <v>12013</v>
      </c>
      <c r="C3184" s="2139">
        <v>61</v>
      </c>
      <c r="D3184" s="2140">
        <v>50</v>
      </c>
      <c r="E3184" s="446">
        <v>3627.6</v>
      </c>
      <c r="F3184" s="2104">
        <f t="shared" si="383"/>
        <v>3627.6</v>
      </c>
      <c r="G3184" s="2105">
        <f t="shared" si="384"/>
        <v>41717.399999999994</v>
      </c>
      <c r="H3184" s="659">
        <f>ROUND(IF('Заказ, cкидки и курсы валют'!$J$23*E3184/1000*D3184&lt;387,387,'Заказ, cкидки и курсы валют'!$J$23*E3184/1000*D3184)*(1-'Заказ, cкидки и курсы валют'!$I$12),2)</f>
        <v>2085.87</v>
      </c>
      <c r="I3184" s="2091"/>
    </row>
    <row r="3185" spans="1:9" ht="15" thickBot="1">
      <c r="A3185" s="493" t="s">
        <v>12040</v>
      </c>
      <c r="B3185" s="2133" t="s">
        <v>12014</v>
      </c>
      <c r="C3185" s="2139">
        <v>61.28</v>
      </c>
      <c r="D3185" s="2140">
        <v>25</v>
      </c>
      <c r="E3185" s="446">
        <v>4091.95</v>
      </c>
      <c r="F3185" s="2104">
        <f t="shared" si="383"/>
        <v>4091.95</v>
      </c>
      <c r="G3185" s="2105">
        <f t="shared" si="384"/>
        <v>47057.599999999999</v>
      </c>
      <c r="H3185" s="659">
        <f>ROUND(IF('Заказ, cкидки и курсы валют'!$J$23*E3185/1000*D3185&lt;387,387,'Заказ, cкидки и курсы валют'!$J$23*E3185/1000*D3185)*(1-'Заказ, cкидки и курсы валют'!$I$12),2)</f>
        <v>1176.44</v>
      </c>
      <c r="I3185" s="2091"/>
    </row>
    <row r="3186" spans="1:9" ht="15" thickBot="1">
      <c r="A3186" s="493" t="s">
        <v>12041</v>
      </c>
      <c r="B3186" s="2133" t="s">
        <v>12015</v>
      </c>
      <c r="C3186" s="2139">
        <v>63.28</v>
      </c>
      <c r="D3186" s="2140">
        <v>25</v>
      </c>
      <c r="E3186" s="446">
        <v>4578.88</v>
      </c>
      <c r="F3186" s="2104">
        <f t="shared" si="383"/>
        <v>4578.88</v>
      </c>
      <c r="G3186" s="2105">
        <f t="shared" si="384"/>
        <v>52657.200000000004</v>
      </c>
      <c r="H3186" s="659">
        <f>ROUND(IF('Заказ, cкидки и курсы валют'!$J$23*E3186/1000*D3186&lt;387,387,'Заказ, cкидки и курсы валют'!$J$23*E3186/1000*D3186)*(1-'Заказ, cкидки и курсы валют'!$I$12),2)</f>
        <v>1316.43</v>
      </c>
      <c r="I3186" s="2091"/>
    </row>
    <row r="3187" spans="1:9" ht="15" thickBot="1">
      <c r="A3187" s="493" t="s">
        <v>12042</v>
      </c>
      <c r="B3187" s="2133" t="s">
        <v>12016</v>
      </c>
      <c r="C3187" s="2139">
        <v>73</v>
      </c>
      <c r="D3187" s="2140">
        <v>25</v>
      </c>
      <c r="E3187" s="446">
        <v>4920.3999999999996</v>
      </c>
      <c r="F3187" s="2104">
        <f t="shared" si="383"/>
        <v>4920.3999999999996</v>
      </c>
      <c r="G3187" s="2105">
        <f t="shared" si="384"/>
        <v>56584.799999999996</v>
      </c>
      <c r="H3187" s="659">
        <f>ROUND(IF('Заказ, cкидки и курсы валют'!$J$23*E3187/1000*D3187&lt;387,387,'Заказ, cкидки и курсы валют'!$J$23*E3187/1000*D3187)*(1-'Заказ, cкидки и курсы валют'!$I$12),2)</f>
        <v>1414.62</v>
      </c>
      <c r="I3187" s="2091"/>
    </row>
    <row r="3188" spans="1:9" ht="15" thickBot="1">
      <c r="A3188" s="493" t="s">
        <v>12043</v>
      </c>
      <c r="B3188" s="2133" t="s">
        <v>12017</v>
      </c>
      <c r="C3188" s="2139">
        <v>78</v>
      </c>
      <c r="D3188" s="2140">
        <v>25</v>
      </c>
      <c r="E3188" s="446">
        <v>5234.4799999999996</v>
      </c>
      <c r="F3188" s="2104">
        <f t="shared" si="383"/>
        <v>5234.4799999999996</v>
      </c>
      <c r="G3188" s="2105">
        <f t="shared" si="384"/>
        <v>60196.4</v>
      </c>
      <c r="H3188" s="659">
        <f>ROUND(IF('Заказ, cкидки и курсы валют'!$J$23*E3188/1000*D3188&lt;387,387,'Заказ, cкидки и курсы валют'!$J$23*E3188/1000*D3188)*(1-'Заказ, cкидки и курсы валют'!$I$12),2)</f>
        <v>1504.91</v>
      </c>
      <c r="I3188" s="2091"/>
    </row>
    <row r="3189" spans="1:9" ht="15" thickBot="1">
      <c r="A3189" s="493" t="s">
        <v>12044</v>
      </c>
      <c r="B3189" s="2133" t="s">
        <v>12018</v>
      </c>
      <c r="C3189" s="2139">
        <v>82</v>
      </c>
      <c r="D3189" s="2140">
        <v>25</v>
      </c>
      <c r="E3189" s="446">
        <v>5485.57</v>
      </c>
      <c r="F3189" s="2104">
        <f t="shared" si="383"/>
        <v>5485.57</v>
      </c>
      <c r="G3189" s="2105">
        <f t="shared" si="384"/>
        <v>63083.999999999993</v>
      </c>
      <c r="H3189" s="659">
        <f>ROUND(IF('Заказ, cкидки и курсы валют'!$J$23*E3189/1000*D3189&lt;387,387,'Заказ, cкидки и курсы валют'!$J$23*E3189/1000*D3189)*(1-'Заказ, cкидки и курсы валют'!$I$12),2)</f>
        <v>1577.1</v>
      </c>
      <c r="I3189" s="2091"/>
    </row>
    <row r="3190" spans="1:9" ht="15" thickBot="1">
      <c r="A3190" s="493" t="s">
        <v>12045</v>
      </c>
      <c r="B3190" s="2133" t="s">
        <v>12019</v>
      </c>
      <c r="C3190" s="2139">
        <v>86</v>
      </c>
      <c r="D3190" s="2140">
        <v>25</v>
      </c>
      <c r="E3190" s="446">
        <v>5959.44</v>
      </c>
      <c r="F3190" s="2104">
        <f t="shared" si="383"/>
        <v>5959.44</v>
      </c>
      <c r="G3190" s="2105">
        <f t="shared" si="384"/>
        <v>68533.599999999991</v>
      </c>
      <c r="H3190" s="659">
        <f>ROUND(IF('Заказ, cкидки и курсы валют'!$J$23*E3190/1000*D3190&lt;387,387,'Заказ, cкидки и курсы валют'!$J$23*E3190/1000*D3190)*(1-'Заказ, cкидки и курсы валют'!$I$12),2)</f>
        <v>1713.34</v>
      </c>
      <c r="I3190" s="2091"/>
    </row>
    <row r="3191" spans="1:9" ht="15" thickBot="1">
      <c r="A3191" s="493" t="s">
        <v>12046</v>
      </c>
      <c r="B3191" s="2133" t="s">
        <v>12020</v>
      </c>
      <c r="C3191" s="2139">
        <v>90</v>
      </c>
      <c r="D3191" s="2140">
        <v>20</v>
      </c>
      <c r="E3191" s="446">
        <v>6316.32</v>
      </c>
      <c r="F3191" s="2104">
        <f t="shared" si="383"/>
        <v>6316.32</v>
      </c>
      <c r="G3191" s="2105">
        <f t="shared" si="384"/>
        <v>72637.5</v>
      </c>
      <c r="H3191" s="659">
        <f>ROUND(IF('Заказ, cкидки и курсы валют'!$J$23*E3191/1000*D3191&lt;387,387,'Заказ, cкидки и курсы валют'!$J$23*E3191/1000*D3191)*(1-'Заказ, cкидки и курсы валют'!$I$12),2)</f>
        <v>1452.75</v>
      </c>
      <c r="I3191" s="2091"/>
    </row>
    <row r="3192" spans="1:9" ht="15" thickBot="1">
      <c r="A3192" s="493" t="s">
        <v>12047</v>
      </c>
      <c r="B3192" s="2133" t="s">
        <v>12021</v>
      </c>
      <c r="C3192" s="2139">
        <v>97</v>
      </c>
      <c r="D3192" s="2140">
        <v>20</v>
      </c>
      <c r="E3192" s="446">
        <v>6773.64</v>
      </c>
      <c r="F3192" s="2104">
        <f t="shared" si="383"/>
        <v>6773.64</v>
      </c>
      <c r="G3192" s="2105">
        <f t="shared" si="384"/>
        <v>77897</v>
      </c>
      <c r="H3192" s="659">
        <f>ROUND(IF('Заказ, cкидки и курсы валют'!$J$23*E3192/1000*D3192&lt;387,387,'Заказ, cкидки и курсы валют'!$J$23*E3192/1000*D3192)*(1-'Заказ, cкидки и курсы валют'!$I$12),2)</f>
        <v>1557.94</v>
      </c>
      <c r="I3192" s="2091"/>
    </row>
    <row r="3193" spans="1:9" ht="15" thickBot="1">
      <c r="A3193" s="493" t="s">
        <v>12048</v>
      </c>
      <c r="B3193" s="2133" t="s">
        <v>202</v>
      </c>
      <c r="C3193" s="2139">
        <v>25.33</v>
      </c>
      <c r="D3193" s="2140">
        <v>50</v>
      </c>
      <c r="E3193" s="446">
        <v>1220.5999999999999</v>
      </c>
      <c r="F3193" s="2104">
        <f t="shared" si="383"/>
        <v>1220.5999999999999</v>
      </c>
      <c r="G3193" s="2105">
        <f t="shared" si="384"/>
        <v>14037</v>
      </c>
      <c r="H3193" s="659">
        <f>ROUND(IF('Заказ, cкидки и курсы валют'!$J$23*E3193/1000*D3193&lt;387,387,'Заказ, cкидки и курсы валют'!$J$23*E3193/1000*D3193)*(1-'Заказ, cкидки и курсы валют'!$I$12),2)</f>
        <v>701.85</v>
      </c>
      <c r="I3193" s="2091"/>
    </row>
    <row r="3194" spans="1:9" ht="15" thickBot="1">
      <c r="A3194" s="493" t="s">
        <v>12049</v>
      </c>
      <c r="B3194" s="2133" t="s">
        <v>203</v>
      </c>
      <c r="C3194" s="2139">
        <v>31.03</v>
      </c>
      <c r="D3194" s="2140">
        <v>50</v>
      </c>
      <c r="E3194" s="446">
        <v>1495.25</v>
      </c>
      <c r="F3194" s="2104">
        <f t="shared" si="383"/>
        <v>1495.25</v>
      </c>
      <c r="G3194" s="2105">
        <f t="shared" si="384"/>
        <v>17195.399999999998</v>
      </c>
      <c r="H3194" s="659">
        <f>ROUND(IF('Заказ, cкидки и курсы валют'!$J$23*E3194/1000*D3194&lt;387,387,'Заказ, cкидки и курсы валют'!$J$23*E3194/1000*D3194)*(1-'Заказ, cкидки и курсы валют'!$I$12),2)</f>
        <v>859.77</v>
      </c>
      <c r="I3194" s="2091"/>
    </row>
    <row r="3195" spans="1:9" ht="15" thickBot="1">
      <c r="A3195" s="493" t="s">
        <v>12050</v>
      </c>
      <c r="B3195" s="2133" t="s">
        <v>204</v>
      </c>
      <c r="C3195" s="2139">
        <v>36.6</v>
      </c>
      <c r="D3195" s="2140">
        <v>50</v>
      </c>
      <c r="E3195" s="446">
        <v>1840.69</v>
      </c>
      <c r="F3195" s="2104">
        <f t="shared" si="383"/>
        <v>1840.69</v>
      </c>
      <c r="G3195" s="2105">
        <f t="shared" si="384"/>
        <v>21168.000000000004</v>
      </c>
      <c r="H3195" s="659">
        <f>ROUND(IF('Заказ, cкидки и курсы валют'!$J$23*E3195/1000*D3195&lt;387,387,'Заказ, cкидки и курсы валют'!$J$23*E3195/1000*D3195)*(1-'Заказ, cкидки и курсы валют'!$I$12),2)</f>
        <v>1058.4000000000001</v>
      </c>
      <c r="I3195" s="2091"/>
    </row>
    <row r="3196" spans="1:9" ht="15" thickBot="1">
      <c r="A3196" s="493" t="s">
        <v>12051</v>
      </c>
      <c r="B3196" s="2133" t="s">
        <v>205</v>
      </c>
      <c r="C3196" s="2139">
        <v>47</v>
      </c>
      <c r="D3196" s="2140">
        <v>50</v>
      </c>
      <c r="E3196" s="446">
        <v>2108.16</v>
      </c>
      <c r="F3196" s="2104">
        <f t="shared" si="383"/>
        <v>2108.16</v>
      </c>
      <c r="G3196" s="2105">
        <f t="shared" si="384"/>
        <v>24243.8</v>
      </c>
      <c r="H3196" s="659">
        <f>ROUND(IF('Заказ, cкидки и курсы валют'!$J$23*E3196/1000*D3196&lt;387,387,'Заказ, cкидки и курсы валют'!$J$23*E3196/1000*D3196)*(1-'Заказ, cкидки и курсы валют'!$I$12),2)</f>
        <v>1212.19</v>
      </c>
      <c r="I3196" s="2091"/>
    </row>
    <row r="3197" spans="1:9" ht="15" thickBot="1">
      <c r="A3197" s="493" t="s">
        <v>12052</v>
      </c>
      <c r="B3197" s="2133" t="s">
        <v>206</v>
      </c>
      <c r="C3197" s="2139">
        <v>54</v>
      </c>
      <c r="D3197" s="2140">
        <v>50</v>
      </c>
      <c r="E3197" s="446">
        <v>2426.33</v>
      </c>
      <c r="F3197" s="2104">
        <f t="shared" si="383"/>
        <v>2426.33</v>
      </c>
      <c r="G3197" s="2105">
        <f t="shared" si="384"/>
        <v>27902.800000000003</v>
      </c>
      <c r="H3197" s="659">
        <f>ROUND(IF('Заказ, cкидки и курсы валют'!$J$23*E3197/1000*D3197&lt;387,387,'Заказ, cкидки и курсы валют'!$J$23*E3197/1000*D3197)*(1-'Заказ, cкидки и курсы валют'!$I$12),2)</f>
        <v>1395.14</v>
      </c>
      <c r="I3197" s="2091"/>
    </row>
    <row r="3198" spans="1:9" ht="15" thickBot="1">
      <c r="A3198" s="493" t="s">
        <v>12053</v>
      </c>
      <c r="B3198" s="2133" t="s">
        <v>207</v>
      </c>
      <c r="C3198" s="2139">
        <v>53.71</v>
      </c>
      <c r="D3198" s="2140">
        <v>50</v>
      </c>
      <c r="E3198" s="446">
        <v>3037.45</v>
      </c>
      <c r="F3198" s="2104">
        <f t="shared" si="383"/>
        <v>3037.45</v>
      </c>
      <c r="G3198" s="2105">
        <f t="shared" si="384"/>
        <v>34930.6</v>
      </c>
      <c r="H3198" s="659">
        <f>ROUND(IF('Заказ, cкидки и курсы валют'!$J$23*E3198/1000*D3198&lt;387,387,'Заказ, cкидки и курсы валют'!$J$23*E3198/1000*D3198)*(1-'Заказ, cкидки и курсы валют'!$I$12),2)</f>
        <v>1746.53</v>
      </c>
      <c r="I3198" s="2091"/>
    </row>
    <row r="3199" spans="1:9" ht="15" thickBot="1">
      <c r="A3199" s="493" t="s">
        <v>12054</v>
      </c>
      <c r="B3199" s="2133" t="s">
        <v>208</v>
      </c>
      <c r="C3199" s="2139">
        <v>66</v>
      </c>
      <c r="D3199" s="2140">
        <v>50</v>
      </c>
      <c r="E3199" s="446">
        <v>3339.13</v>
      </c>
      <c r="F3199" s="2104">
        <f t="shared" si="383"/>
        <v>3339.13</v>
      </c>
      <c r="G3199" s="2105">
        <f t="shared" si="384"/>
        <v>38400</v>
      </c>
      <c r="H3199" s="659">
        <f>ROUND(IF('Заказ, cкидки и курсы валют'!$J$23*E3199/1000*D3199&lt;387,387,'Заказ, cкидки и курсы валют'!$J$23*E3199/1000*D3199)*(1-'Заказ, cкидки и курсы валют'!$I$12),2)</f>
        <v>1920</v>
      </c>
      <c r="I3199" s="2091"/>
    </row>
    <row r="3200" spans="1:9" ht="15" thickBot="1">
      <c r="A3200" s="493" t="s">
        <v>12056</v>
      </c>
      <c r="B3200" s="2133" t="s">
        <v>209</v>
      </c>
      <c r="C3200" s="2139">
        <v>72</v>
      </c>
      <c r="D3200" s="2140">
        <v>25</v>
      </c>
      <c r="E3200" s="446">
        <v>3619.97</v>
      </c>
      <c r="F3200" s="2104">
        <f t="shared" si="383"/>
        <v>3619.97</v>
      </c>
      <c r="G3200" s="2105">
        <f t="shared" si="384"/>
        <v>41629.600000000006</v>
      </c>
      <c r="H3200" s="659">
        <f>ROUND(IF('Заказ, cкидки и курсы валют'!$J$23*E3200/1000*D3200&lt;387,387,'Заказ, cкидки и курсы валют'!$J$23*E3200/1000*D3200)*(1-'Заказ, cкидки и курсы валют'!$I$12),2)</f>
        <v>1040.74</v>
      </c>
      <c r="I3200" s="2091"/>
    </row>
    <row r="3201" spans="1:9" ht="15" thickBot="1">
      <c r="A3201" s="493" t="s">
        <v>12055</v>
      </c>
      <c r="B3201" s="2133" t="s">
        <v>210</v>
      </c>
      <c r="C3201" s="2139">
        <v>70.83</v>
      </c>
      <c r="D3201" s="2140">
        <v>25</v>
      </c>
      <c r="E3201" s="446">
        <v>4515.43</v>
      </c>
      <c r="F3201" s="2104">
        <f t="shared" si="383"/>
        <v>4515.43</v>
      </c>
      <c r="G3201" s="2105">
        <f t="shared" si="384"/>
        <v>51927.600000000006</v>
      </c>
      <c r="H3201" s="659">
        <f>ROUND(IF('Заказ, cкидки и курсы валют'!$J$23*E3201/1000*D3201&lt;387,387,'Заказ, cкидки и курсы валют'!$J$23*E3201/1000*D3201)*(1-'Заказ, cкидки и курсы валют'!$I$12),2)</f>
        <v>1298.19</v>
      </c>
      <c r="I3201" s="2091"/>
    </row>
    <row r="3202" spans="1:9" ht="15" thickBot="1">
      <c r="A3202" s="493" t="s">
        <v>12058</v>
      </c>
      <c r="B3202" s="2133" t="s">
        <v>211</v>
      </c>
      <c r="C3202" s="2139">
        <v>85</v>
      </c>
      <c r="D3202" s="2140">
        <v>25</v>
      </c>
      <c r="E3202" s="446">
        <v>5103.32</v>
      </c>
      <c r="F3202" s="2104">
        <f t="shared" si="383"/>
        <v>5103.32</v>
      </c>
      <c r="G3202" s="2105">
        <f t="shared" si="384"/>
        <v>58688</v>
      </c>
      <c r="H3202" s="659">
        <f>ROUND(IF('Заказ, cкидки и курсы валют'!$J$23*E3202/1000*D3202&lt;387,387,'Заказ, cкидки и курсы валют'!$J$23*E3202/1000*D3202)*(1-'Заказ, cкидки и курсы валют'!$I$12),2)</f>
        <v>1467.2</v>
      </c>
      <c r="I3202" s="2091"/>
    </row>
    <row r="3203" spans="1:9" ht="15" thickBot="1">
      <c r="A3203" s="493" t="s">
        <v>12059</v>
      </c>
      <c r="B3203" s="2133" t="s">
        <v>4039</v>
      </c>
      <c r="C3203" s="2139">
        <v>90</v>
      </c>
      <c r="D3203" s="2140">
        <v>25</v>
      </c>
      <c r="E3203" s="446">
        <v>5387.2</v>
      </c>
      <c r="F3203" s="2104">
        <f t="shared" si="383"/>
        <v>5387.2</v>
      </c>
      <c r="G3203" s="2105">
        <f t="shared" si="384"/>
        <v>61952.799999999996</v>
      </c>
      <c r="H3203" s="659">
        <f>ROUND(IF('Заказ, cкидки и курсы валют'!$J$23*E3203/1000*D3203&lt;387,387,'Заказ, cкидки и курсы валют'!$J$23*E3203/1000*D3203)*(1-'Заказ, cкидки и курсы валют'!$I$12),2)</f>
        <v>1548.82</v>
      </c>
      <c r="I3203" s="2091"/>
    </row>
    <row r="3204" spans="1:9" ht="15" thickBot="1">
      <c r="A3204" s="493" t="s">
        <v>12060</v>
      </c>
      <c r="B3204" s="2133" t="s">
        <v>608</v>
      </c>
      <c r="C3204" s="2139">
        <v>96</v>
      </c>
      <c r="D3204" s="2140">
        <v>25</v>
      </c>
      <c r="E3204" s="446">
        <v>5749.22</v>
      </c>
      <c r="F3204" s="2104">
        <f t="shared" si="383"/>
        <v>5749.22</v>
      </c>
      <c r="G3204" s="2105">
        <f t="shared" si="384"/>
        <v>66116</v>
      </c>
      <c r="H3204" s="659">
        <f>ROUND(IF('Заказ, cкидки и курсы валют'!$J$23*E3204/1000*D3204&lt;387,387,'Заказ, cкидки и курсы валют'!$J$23*E3204/1000*D3204)*(1-'Заказ, cкидки и курсы валют'!$I$12),2)</f>
        <v>1652.9</v>
      </c>
      <c r="I3204" s="2091"/>
    </row>
    <row r="3205" spans="1:9" ht="15" thickBot="1">
      <c r="A3205" s="493" t="s">
        <v>12061</v>
      </c>
      <c r="B3205" s="2133" t="s">
        <v>12022</v>
      </c>
      <c r="C3205" s="2139">
        <v>101</v>
      </c>
      <c r="D3205" s="2140">
        <v>20</v>
      </c>
      <c r="E3205" s="446">
        <v>6774.52</v>
      </c>
      <c r="F3205" s="2104">
        <f t="shared" si="383"/>
        <v>6774.52</v>
      </c>
      <c r="G3205" s="2105">
        <f t="shared" si="384"/>
        <v>77907.000000000015</v>
      </c>
      <c r="H3205" s="659">
        <f>ROUND(IF('Заказ, cкидки и курсы валют'!$J$23*E3205/1000*D3205&lt;387,387,'Заказ, cкидки и курсы валют'!$J$23*E3205/1000*D3205)*(1-'Заказ, cкидки и курсы валют'!$I$12),2)</f>
        <v>1558.14</v>
      </c>
      <c r="I3205" s="2091"/>
    </row>
    <row r="3206" spans="1:9" ht="15" thickBot="1">
      <c r="A3206" s="493" t="s">
        <v>12062</v>
      </c>
      <c r="B3206" s="2133" t="s">
        <v>12023</v>
      </c>
      <c r="C3206" s="2139">
        <v>107</v>
      </c>
      <c r="D3206" s="2140">
        <v>20</v>
      </c>
      <c r="E3206" s="446">
        <v>7248.62</v>
      </c>
      <c r="F3206" s="2104">
        <f t="shared" si="383"/>
        <v>7248.62</v>
      </c>
      <c r="G3206" s="2105">
        <f t="shared" si="384"/>
        <v>83359.000000000015</v>
      </c>
      <c r="H3206" s="659">
        <f>ROUND(IF('Заказ, cкидки и курсы валют'!$J$23*E3206/1000*D3206&lt;387,387,'Заказ, cкидки и курсы валют'!$J$23*E3206/1000*D3206)*(1-'Заказ, cкидки и курсы валют'!$I$12),2)</f>
        <v>1667.18</v>
      </c>
      <c r="I3206" s="2091"/>
    </row>
    <row r="3207" spans="1:9" ht="15" thickBot="1">
      <c r="A3207" s="493" t="s">
        <v>12063</v>
      </c>
      <c r="B3207" s="2133" t="s">
        <v>12024</v>
      </c>
      <c r="C3207" s="2139">
        <v>115</v>
      </c>
      <c r="D3207" s="2140">
        <v>20</v>
      </c>
      <c r="E3207" s="446">
        <v>7786.62</v>
      </c>
      <c r="F3207" s="2104">
        <f t="shared" si="383"/>
        <v>7786.62</v>
      </c>
      <c r="G3207" s="2105">
        <f t="shared" si="384"/>
        <v>89546</v>
      </c>
      <c r="H3207" s="659">
        <f>ROUND(IF('Заказ, cкидки и курсы валют'!$J$23*E3207/1000*D3207&lt;387,387,'Заказ, cкидки и курсы валют'!$J$23*E3207/1000*D3207)*(1-'Заказ, cкидки и курсы валют'!$I$12),2)</f>
        <v>1790.92</v>
      </c>
      <c r="I3207" s="2091"/>
    </row>
    <row r="3208" spans="1:9" ht="15" thickBot="1">
      <c r="A3208" s="493" t="s">
        <v>12064</v>
      </c>
      <c r="B3208" s="2133" t="s">
        <v>12025</v>
      </c>
      <c r="C3208" s="2139">
        <v>120</v>
      </c>
      <c r="D3208" s="2140">
        <v>20</v>
      </c>
      <c r="E3208" s="446">
        <v>8109.06</v>
      </c>
      <c r="F3208" s="2104">
        <f t="shared" si="383"/>
        <v>8109.06</v>
      </c>
      <c r="G3208" s="2105">
        <f t="shared" si="384"/>
        <v>93253.999999999985</v>
      </c>
      <c r="H3208" s="659">
        <f>ROUND(IF('Заказ, cкидки и курсы валют'!$J$23*E3208/1000*D3208&lt;387,387,'Заказ, cкидки и курсы валют'!$J$23*E3208/1000*D3208)*(1-'Заказ, cкидки и курсы валют'!$I$12),2)</f>
        <v>1865.08</v>
      </c>
      <c r="I3208" s="2091"/>
    </row>
    <row r="3209" spans="1:9" ht="15" thickBot="1">
      <c r="A3209" s="521" t="s">
        <v>12065</v>
      </c>
      <c r="B3209" s="2264" t="s">
        <v>12026</v>
      </c>
      <c r="C3209" s="2139">
        <v>125</v>
      </c>
      <c r="D3209" s="2141">
        <v>20</v>
      </c>
      <c r="E3209" s="446">
        <v>8663.02</v>
      </c>
      <c r="F3209" s="775">
        <f t="shared" si="383"/>
        <v>8663.02</v>
      </c>
      <c r="G3209" s="776">
        <f t="shared" si="384"/>
        <v>99624.5</v>
      </c>
      <c r="H3209" s="659">
        <f>ROUND(IF('Заказ, cкидки и курсы валют'!$J$23*E3209/1000*D3209&lt;387,387,'Заказ, cкидки и курсы валют'!$J$23*E3209/1000*D3209)*(1-'Заказ, cкидки и курсы валют'!$I$12),2)</f>
        <v>1992.49</v>
      </c>
      <c r="I3209" s="170"/>
    </row>
    <row r="3210" spans="1:9" ht="13.5" thickBot="1"/>
    <row r="3211" spans="1:9" ht="17.5">
      <c r="A3211" s="904"/>
      <c r="B3211" s="1985"/>
      <c r="C3211" s="1962" t="s">
        <v>10293</v>
      </c>
      <c r="D3211" s="69"/>
      <c r="E3211" s="460"/>
      <c r="F3211" s="461"/>
      <c r="G3211" s="688"/>
      <c r="H3211" s="128"/>
      <c r="I3211" s="68"/>
    </row>
    <row r="3212" spans="1:9" ht="18">
      <c r="A3212" s="890"/>
      <c r="B3212" s="1912" t="s">
        <v>10291</v>
      </c>
      <c r="C3212" s="1475"/>
      <c r="D3212" s="131"/>
      <c r="E3212" s="462"/>
      <c r="F3212" s="426"/>
      <c r="G3212" s="266"/>
      <c r="H3212" s="16"/>
      <c r="I3212" s="132"/>
    </row>
    <row r="3213" spans="1:9">
      <c r="A3213" s="890"/>
      <c r="B3213" s="1954"/>
      <c r="C3213" s="1475"/>
      <c r="D3213" s="70"/>
      <c r="E3213" s="464"/>
      <c r="F3213" s="465"/>
      <c r="G3213" s="689"/>
      <c r="H3213" s="177"/>
      <c r="I3213" s="132"/>
    </row>
    <row r="3214" spans="1:9">
      <c r="A3214" s="890"/>
      <c r="B3214" s="1954"/>
      <c r="C3214" s="1475"/>
      <c r="D3214" s="70"/>
      <c r="E3214" s="464"/>
      <c r="F3214" s="465"/>
      <c r="G3214" s="689"/>
      <c r="H3214" s="177"/>
      <c r="I3214" s="132"/>
    </row>
    <row r="3215" spans="1:9">
      <c r="A3215" s="890"/>
      <c r="B3215" s="1954"/>
      <c r="C3215" s="1475"/>
      <c r="D3215" s="70"/>
      <c r="E3215" s="464"/>
      <c r="F3215" s="465"/>
      <c r="G3215" s="689"/>
      <c r="H3215" s="177"/>
      <c r="I3215" s="132"/>
    </row>
    <row r="3216" spans="1:9" ht="16" thickBot="1">
      <c r="A3216" s="1913" t="s">
        <v>6698</v>
      </c>
      <c r="B3216" s="1956"/>
      <c r="C3216" s="1931"/>
      <c r="D3216" s="72"/>
      <c r="E3216" s="466"/>
      <c r="F3216" s="467"/>
      <c r="G3216" s="690"/>
      <c r="H3216" s="178"/>
      <c r="I3216" s="137"/>
    </row>
    <row r="3217" spans="1:9" ht="40">
      <c r="A3217" s="1519" t="s">
        <v>1013</v>
      </c>
      <c r="B3217" s="1520" t="s">
        <v>1014</v>
      </c>
      <c r="C3217" s="2286" t="s">
        <v>665</v>
      </c>
      <c r="D3217" s="158" t="s">
        <v>2923</v>
      </c>
      <c r="E3217" s="914" t="s">
        <v>10276</v>
      </c>
      <c r="F3217" s="469" t="s">
        <v>2578</v>
      </c>
      <c r="G3217" s="693" t="s">
        <v>2427</v>
      </c>
      <c r="H3217" s="264" t="s">
        <v>493</v>
      </c>
      <c r="I3217" s="160" t="s">
        <v>4003</v>
      </c>
    </row>
    <row r="3218" spans="1:9" thickBot="1">
      <c r="A3218" s="1519"/>
      <c r="B3218" s="1680"/>
      <c r="C3218" s="2286" t="s">
        <v>3419</v>
      </c>
      <c r="D3218" s="313" t="s">
        <v>2428</v>
      </c>
      <c r="E3218" s="470" t="s">
        <v>264</v>
      </c>
      <c r="F3218" s="475">
        <f>'Заказ, cкидки и курсы валют'!$I$12</f>
        <v>0</v>
      </c>
      <c r="G3218" s="764"/>
      <c r="H3218" s="358"/>
      <c r="I3218" s="252"/>
    </row>
    <row r="3219" spans="1:9" ht="15" thickBot="1">
      <c r="A3219" s="799" t="s">
        <v>12067</v>
      </c>
      <c r="B3219" s="1990" t="s">
        <v>150</v>
      </c>
      <c r="C3219" s="2123">
        <v>2.4900000000000002</v>
      </c>
      <c r="D3219" s="1766">
        <v>500</v>
      </c>
      <c r="E3219" s="446">
        <v>127.4</v>
      </c>
      <c r="F3219" s="779">
        <f t="shared" ref="F3219:F3228" si="385">ROUND(E3219*(1-$F$11),2)</f>
        <v>127.4</v>
      </c>
      <c r="G3219" s="780">
        <f>'Заказ, cкидки и курсы валют'!$J$23*F3219</f>
        <v>1465.1000000000001</v>
      </c>
      <c r="H3219" s="659">
        <f>ROUND(IF('Заказ, cкидки и курсы валют'!$J$23*E3219/1000*D3219&lt;387,387,'Заказ, cкидки и курсы валют'!$J$23*E3219/1000*D3219)*(1-'Заказ, cкидки и курсы валют'!$I$12),2)</f>
        <v>732.55</v>
      </c>
      <c r="I3219" s="263"/>
    </row>
    <row r="3220" spans="1:9" ht="15" thickBot="1">
      <c r="A3220" s="493" t="s">
        <v>12069</v>
      </c>
      <c r="B3220" s="2128" t="s">
        <v>151</v>
      </c>
      <c r="C3220" s="2123">
        <v>2.93</v>
      </c>
      <c r="D3220" s="2120">
        <v>200</v>
      </c>
      <c r="E3220" s="446">
        <v>149.91999999999999</v>
      </c>
      <c r="F3220" s="2104">
        <f t="shared" si="385"/>
        <v>149.91999999999999</v>
      </c>
      <c r="G3220" s="2105">
        <f>'Заказ, cкидки и курсы валют'!$J$23*F3220</f>
        <v>1724.08</v>
      </c>
      <c r="H3220" s="659">
        <f>ROUND(IF('Заказ, cкидки и курсы валют'!$J$23*E3220/1000*D3220&lt;387,387,'Заказ, cкидки и курсы валют'!$J$23*E3220/1000*D3220)*(1-'Заказ, cкидки и курсы валют'!$I$12),2)</f>
        <v>387</v>
      </c>
      <c r="I3220" s="2091"/>
    </row>
    <row r="3221" spans="1:9" ht="15" thickBot="1">
      <c r="A3221" s="493" t="s">
        <v>12068</v>
      </c>
      <c r="B3221" s="2128" t="s">
        <v>163</v>
      </c>
      <c r="C3221" s="2123">
        <v>3.87</v>
      </c>
      <c r="D3221" s="2120">
        <v>200</v>
      </c>
      <c r="E3221" s="446">
        <v>198.03</v>
      </c>
      <c r="F3221" s="2104">
        <f t="shared" si="385"/>
        <v>198.03</v>
      </c>
      <c r="G3221" s="2105">
        <f>'Заказ, cкидки и курсы валют'!$J$23*F3221</f>
        <v>2277.3449999999998</v>
      </c>
      <c r="H3221" s="659">
        <f>ROUND(IF('Заказ, cкидки и курсы валют'!$J$23*E3221/1000*D3221&lt;387,387,'Заказ, cкидки и курсы валют'!$J$23*E3221/1000*D3221)*(1-'Заказ, cкидки и курсы валют'!$I$12),2)</f>
        <v>455.47</v>
      </c>
      <c r="I3221" s="2091"/>
    </row>
    <row r="3222" spans="1:9" ht="15" thickBot="1">
      <c r="A3222" s="493" t="s">
        <v>12080</v>
      </c>
      <c r="B3222" s="2128" t="s">
        <v>164</v>
      </c>
      <c r="C3222" s="2123">
        <v>4.4400000000000004</v>
      </c>
      <c r="D3222" s="2120">
        <v>200</v>
      </c>
      <c r="E3222" s="446">
        <v>227.19</v>
      </c>
      <c r="F3222" s="2104">
        <f t="shared" si="385"/>
        <v>227.19</v>
      </c>
      <c r="G3222" s="2105">
        <f>'Заказ, cкидки и курсы валют'!$J$23*F3222</f>
        <v>2612.6849999999999</v>
      </c>
      <c r="H3222" s="659">
        <f>ROUND(IF('Заказ, cкидки и курсы валют'!$J$23*E3222/1000*D3222&lt;387,387,'Заказ, cкидки и курсы валют'!$J$23*E3222/1000*D3222)*(1-'Заказ, cкидки и курсы валют'!$I$12),2)</f>
        <v>522.54</v>
      </c>
      <c r="I3222" s="2091"/>
    </row>
    <row r="3223" spans="1:9" ht="15" thickBot="1">
      <c r="A3223" s="493" t="s">
        <v>12081</v>
      </c>
      <c r="B3223" s="2128" t="s">
        <v>170</v>
      </c>
      <c r="C3223" s="2123">
        <v>5.09</v>
      </c>
      <c r="D3223" s="2120">
        <v>200</v>
      </c>
      <c r="E3223" s="446">
        <v>247.43</v>
      </c>
      <c r="F3223" s="2104">
        <f t="shared" si="385"/>
        <v>247.43</v>
      </c>
      <c r="G3223" s="2105">
        <f>'Заказ, cкидки и курсы валют'!$J$23*F3223</f>
        <v>2845.4450000000002</v>
      </c>
      <c r="H3223" s="659">
        <f>ROUND(IF('Заказ, cкидки и курсы валют'!$J$23*E3223/1000*D3223&lt;387,387,'Заказ, cкидки и курсы валют'!$J$23*E3223/1000*D3223)*(1-'Заказ, cкидки и курсы валют'!$I$12),2)</f>
        <v>569.09</v>
      </c>
      <c r="I3223" s="2091"/>
    </row>
    <row r="3224" spans="1:9" ht="15" thickBot="1">
      <c r="A3224" s="493" t="s">
        <v>12082</v>
      </c>
      <c r="B3224" s="2128" t="s">
        <v>171</v>
      </c>
      <c r="C3224" s="2123">
        <v>5.85</v>
      </c>
      <c r="D3224" s="2120">
        <v>200</v>
      </c>
      <c r="E3224" s="446">
        <v>281.95</v>
      </c>
      <c r="F3224" s="2104">
        <f t="shared" si="385"/>
        <v>281.95</v>
      </c>
      <c r="G3224" s="2105">
        <f>'Заказ, cкидки и курсы валют'!$J$23*F3224</f>
        <v>3242.4249999999997</v>
      </c>
      <c r="H3224" s="659">
        <f>ROUND(IF('Заказ, cкидки и курсы валют'!$J$23*E3224/1000*D3224&lt;387,387,'Заказ, cкидки и курсы валют'!$J$23*E3224/1000*D3224)*(1-'Заказ, cкидки и курсы валют'!$I$12),2)</f>
        <v>648.49</v>
      </c>
      <c r="I3224" s="2091"/>
    </row>
    <row r="3225" spans="1:9" ht="15" thickBot="1">
      <c r="A3225" s="493" t="s">
        <v>12083</v>
      </c>
      <c r="B3225" s="2128" t="s">
        <v>173</v>
      </c>
      <c r="C3225" s="2123">
        <v>6.85</v>
      </c>
      <c r="D3225" s="2120">
        <v>200</v>
      </c>
      <c r="E3225" s="446">
        <v>314.64</v>
      </c>
      <c r="F3225" s="2104">
        <f t="shared" si="385"/>
        <v>314.64</v>
      </c>
      <c r="G3225" s="2105">
        <f>'Заказ, cкидки и курсы валют'!$J$23*F3225</f>
        <v>3618.3599999999997</v>
      </c>
      <c r="H3225" s="659">
        <f>ROUND(IF('Заказ, cкидки и курсы валют'!$J$23*E3225/1000*D3225&lt;387,387,'Заказ, cкидки и курсы валют'!$J$23*E3225/1000*D3225)*(1-'Заказ, cкидки и курсы валют'!$I$12),2)</f>
        <v>723.67</v>
      </c>
      <c r="I3225" s="2091"/>
    </row>
    <row r="3226" spans="1:9" ht="15" thickBot="1">
      <c r="A3226" s="493" t="s">
        <v>12084</v>
      </c>
      <c r="B3226" s="2128" t="s">
        <v>174</v>
      </c>
      <c r="C3226" s="2123">
        <v>7.65</v>
      </c>
      <c r="D3226" s="2120">
        <v>100</v>
      </c>
      <c r="E3226" s="446">
        <v>361.3</v>
      </c>
      <c r="F3226" s="2104">
        <f t="shared" si="385"/>
        <v>361.3</v>
      </c>
      <c r="G3226" s="2105">
        <f>'Заказ, cкидки и курсы валют'!$J$23*F3226</f>
        <v>4154.95</v>
      </c>
      <c r="H3226" s="659">
        <f>ROUND(IF('Заказ, cкидки и курсы валют'!$J$23*E3226/1000*D3226&lt;387,387,'Заказ, cкидки и курсы валют'!$J$23*E3226/1000*D3226)*(1-'Заказ, cкидки и курсы валют'!$I$12),2)</f>
        <v>415.5</v>
      </c>
      <c r="I3226" s="2091"/>
    </row>
    <row r="3227" spans="1:9" ht="15" thickBot="1">
      <c r="A3227" s="493" t="s">
        <v>12085</v>
      </c>
      <c r="B3227" s="2128" t="s">
        <v>175</v>
      </c>
      <c r="C3227" s="2123">
        <v>8.1999999999999993</v>
      </c>
      <c r="D3227" s="2120">
        <v>100</v>
      </c>
      <c r="E3227" s="446">
        <v>387.31</v>
      </c>
      <c r="F3227" s="2104">
        <f t="shared" si="385"/>
        <v>387.31</v>
      </c>
      <c r="G3227" s="2105">
        <f>'Заказ, cкидки и курсы валют'!$J$23*F3227</f>
        <v>4454.0649999999996</v>
      </c>
      <c r="H3227" s="659">
        <f>ROUND(IF('Заказ, cкидки и курсы валют'!$J$23*E3227/1000*D3227&lt;387,387,'Заказ, cкидки и курсы валют'!$J$23*E3227/1000*D3227)*(1-'Заказ, cкидки и курсы валют'!$I$12),2)</f>
        <v>445.41</v>
      </c>
      <c r="I3227" s="2091"/>
    </row>
    <row r="3228" spans="1:9" ht="15" thickBot="1">
      <c r="A3228" s="493" t="s">
        <v>12086</v>
      </c>
      <c r="B3228" s="2128" t="s">
        <v>176</v>
      </c>
      <c r="C3228" s="2123">
        <v>9.65</v>
      </c>
      <c r="D3228" s="2120">
        <v>100</v>
      </c>
      <c r="E3228" s="446">
        <v>447.45</v>
      </c>
      <c r="F3228" s="2104">
        <f t="shared" si="385"/>
        <v>447.45</v>
      </c>
      <c r="G3228" s="2105">
        <f>'Заказ, cкидки и курсы валют'!$J$23*F3228</f>
        <v>5145.6750000000002</v>
      </c>
      <c r="H3228" s="659">
        <f>ROUND(IF('Заказ, cкидки и курсы валют'!$J$23*E3228/1000*D3228&lt;387,387,'Заказ, cкидки и курсы валют'!$J$23*E3228/1000*D3228)*(1-'Заказ, cкидки и курсы валют'!$I$12),2)</f>
        <v>514.57000000000005</v>
      </c>
      <c r="I3228" s="2091"/>
    </row>
    <row r="3229" spans="1:9" ht="15" thickBot="1">
      <c r="A3229" s="493" t="s">
        <v>10315</v>
      </c>
      <c r="B3229" s="2128" t="s">
        <v>188</v>
      </c>
      <c r="C3229" s="2123">
        <v>5.25</v>
      </c>
      <c r="D3229" s="2120">
        <v>200</v>
      </c>
      <c r="E3229" s="446">
        <v>241.5</v>
      </c>
      <c r="F3229" s="2104">
        <f>ROUND(E3229*(1-$F$11),2)</f>
        <v>241.5</v>
      </c>
      <c r="G3229" s="2105">
        <f>'Заказ, cкидки и курсы валют'!$J$23*F3229</f>
        <v>2777.25</v>
      </c>
      <c r="H3229" s="659">
        <f>ROUND(IF('Заказ, cкидки и курсы валют'!$J$23*E3229/1000*D3229&lt;387,387,'Заказ, cкидки и курсы валют'!$J$23*E3229/1000*D3229)*(1-'Заказ, cкидки и курсы валют'!$I$12),2)</f>
        <v>555.45000000000005</v>
      </c>
      <c r="I3229" s="2091"/>
    </row>
    <row r="3230" spans="1:9" ht="15" thickBot="1">
      <c r="A3230" s="493" t="s">
        <v>10316</v>
      </c>
      <c r="B3230" s="2115" t="s">
        <v>177</v>
      </c>
      <c r="C3230" s="2295">
        <v>6.3</v>
      </c>
      <c r="D3230" s="2122">
        <v>200</v>
      </c>
      <c r="E3230" s="446">
        <v>326.93</v>
      </c>
      <c r="F3230" s="2104">
        <f t="shared" ref="F3230:F3282" si="386">ROUND(E3230*(1-$F$11),2)</f>
        <v>326.93</v>
      </c>
      <c r="G3230" s="2105">
        <f>'Заказ, cкидки и курсы валют'!$J$23*F3230</f>
        <v>3759.6950000000002</v>
      </c>
      <c r="H3230" s="659">
        <f>ROUND(IF('Заказ, cкидки и курсы валют'!$J$23*E3230/1000*D3230&lt;387,387,'Заказ, cкидки и курсы валют'!$J$23*E3230/1000*D3230)*(1-'Заказ, cкидки и курсы валют'!$I$12),2)</f>
        <v>751.94</v>
      </c>
      <c r="I3230" s="2091"/>
    </row>
    <row r="3231" spans="1:9" ht="15" thickBot="1">
      <c r="A3231" s="493" t="s">
        <v>10314</v>
      </c>
      <c r="B3231" s="2115" t="s">
        <v>178</v>
      </c>
      <c r="C3231" s="2295">
        <v>7.45</v>
      </c>
      <c r="D3231" s="2122">
        <v>200</v>
      </c>
      <c r="E3231" s="446">
        <v>358.13</v>
      </c>
      <c r="F3231" s="2104">
        <f t="shared" si="386"/>
        <v>358.13</v>
      </c>
      <c r="G3231" s="2105">
        <f>'Заказ, cкидки и курсы валют'!$J$23*F3231</f>
        <v>4118.4949999999999</v>
      </c>
      <c r="H3231" s="659">
        <f>ROUND(IF('Заказ, cкидки и курсы валют'!$J$23*E3231/1000*D3231&lt;387,387,'Заказ, cкидки и курсы валют'!$J$23*E3231/1000*D3231)*(1-'Заказ, cкидки и курсы валют'!$I$12),2)</f>
        <v>823.7</v>
      </c>
      <c r="I3231" s="2091"/>
    </row>
    <row r="3232" spans="1:9" ht="15" thickBot="1">
      <c r="A3232" s="493" t="s">
        <v>10317</v>
      </c>
      <c r="B3232" s="2115" t="s">
        <v>179</v>
      </c>
      <c r="C3232" s="2295">
        <v>8</v>
      </c>
      <c r="D3232" s="2122">
        <v>200</v>
      </c>
      <c r="E3232" s="446">
        <v>403.54</v>
      </c>
      <c r="F3232" s="2104">
        <f t="shared" si="386"/>
        <v>403.54</v>
      </c>
      <c r="G3232" s="2105">
        <f>'Заказ, cкидки и курсы валют'!$J$23*F3232</f>
        <v>4640.71</v>
      </c>
      <c r="H3232" s="659">
        <f>ROUND(IF('Заказ, cкидки и курсы валют'!$J$23*E3232/1000*D3232&lt;387,387,'Заказ, cкидки и курсы валют'!$J$23*E3232/1000*D3232)*(1-'Заказ, cкидки и курсы валют'!$I$12),2)</f>
        <v>928.14</v>
      </c>
      <c r="I3232" s="2091"/>
    </row>
    <row r="3233" spans="1:9" ht="15" thickBot="1">
      <c r="A3233" s="493" t="s">
        <v>10318</v>
      </c>
      <c r="B3233" s="2115" t="s">
        <v>180</v>
      </c>
      <c r="C3233" s="2295">
        <v>9.26</v>
      </c>
      <c r="D3233" s="2122">
        <v>200</v>
      </c>
      <c r="E3233" s="446">
        <v>434.59</v>
      </c>
      <c r="F3233" s="2104">
        <f t="shared" si="386"/>
        <v>434.59</v>
      </c>
      <c r="G3233" s="2105">
        <f>'Заказ, cкидки и курсы валют'!$J$23*F3233</f>
        <v>4997.7849999999999</v>
      </c>
      <c r="H3233" s="659">
        <f>ROUND(IF('Заказ, cкидки и курсы валют'!$J$23*E3233/1000*D3233&lt;387,387,'Заказ, cкидки и курсы валют'!$J$23*E3233/1000*D3233)*(1-'Заказ, cкидки и курсы валют'!$I$12),2)</f>
        <v>999.56</v>
      </c>
      <c r="I3233" s="2091"/>
    </row>
    <row r="3234" spans="1:9" ht="15" thickBot="1">
      <c r="A3234" s="493" t="s">
        <v>10319</v>
      </c>
      <c r="B3234" s="2115" t="s">
        <v>181</v>
      </c>
      <c r="C3234" s="2295">
        <v>10.37</v>
      </c>
      <c r="D3234" s="2122">
        <v>200</v>
      </c>
      <c r="E3234" s="446">
        <v>494.85</v>
      </c>
      <c r="F3234" s="2104">
        <f t="shared" si="386"/>
        <v>494.85</v>
      </c>
      <c r="G3234" s="2105">
        <f>'Заказ, cкидки и курсы валют'!$J$23*F3234</f>
        <v>5690.7750000000005</v>
      </c>
      <c r="H3234" s="659">
        <f>ROUND(IF('Заказ, cкидки и курсы валют'!$J$23*E3234/1000*D3234&lt;387,387,'Заказ, cкидки и курсы валют'!$J$23*E3234/1000*D3234)*(1-'Заказ, cкидки и курсы валют'!$I$12),2)</f>
        <v>1138.1600000000001</v>
      </c>
      <c r="I3234" s="2091"/>
    </row>
    <row r="3235" spans="1:9" ht="15" thickBot="1">
      <c r="A3235" s="493" t="s">
        <v>10320</v>
      </c>
      <c r="B3235" s="2115" t="s">
        <v>182</v>
      </c>
      <c r="C3235" s="2295">
        <v>11.46</v>
      </c>
      <c r="D3235" s="2122">
        <v>100</v>
      </c>
      <c r="E3235" s="446">
        <v>501.39</v>
      </c>
      <c r="F3235" s="2104">
        <f t="shared" si="386"/>
        <v>501.39</v>
      </c>
      <c r="G3235" s="2105">
        <f>'Заказ, cкидки и курсы валют'!$J$23*F3235</f>
        <v>5765.9849999999997</v>
      </c>
      <c r="H3235" s="659">
        <f>ROUND(IF('Заказ, cкидки и курсы валют'!$J$23*E3235/1000*D3235&lt;387,387,'Заказ, cкидки и курсы валют'!$J$23*E3235/1000*D3235)*(1-'Заказ, cкидки и курсы валют'!$I$12),2)</f>
        <v>576.6</v>
      </c>
      <c r="I3235" s="2091"/>
    </row>
    <row r="3236" spans="1:9" ht="15" thickBot="1">
      <c r="A3236" s="493" t="s">
        <v>10321</v>
      </c>
      <c r="B3236" s="2115" t="s">
        <v>183</v>
      </c>
      <c r="C3236" s="2295">
        <v>12.53</v>
      </c>
      <c r="D3236" s="2122">
        <v>100</v>
      </c>
      <c r="E3236" s="446">
        <v>620.66999999999996</v>
      </c>
      <c r="F3236" s="2104">
        <f t="shared" si="386"/>
        <v>620.66999999999996</v>
      </c>
      <c r="G3236" s="2105">
        <f>'Заказ, cкидки и курсы валют'!$J$23*F3236</f>
        <v>7137.7049999999999</v>
      </c>
      <c r="H3236" s="659">
        <f>ROUND(IF('Заказ, cкидки и курсы валют'!$J$23*E3236/1000*D3236&lt;387,387,'Заказ, cкидки и курсы валют'!$J$23*E3236/1000*D3236)*(1-'Заказ, cкидки и курсы валют'!$I$12),2)</f>
        <v>713.77</v>
      </c>
      <c r="I3236" s="2091"/>
    </row>
    <row r="3237" spans="1:9" ht="15" thickBot="1">
      <c r="A3237" s="493" t="s">
        <v>10322</v>
      </c>
      <c r="B3237" s="2115" t="s">
        <v>184</v>
      </c>
      <c r="C3237" s="2295">
        <v>14.71</v>
      </c>
      <c r="D3237" s="2122">
        <v>100</v>
      </c>
      <c r="E3237" s="446">
        <v>725.79</v>
      </c>
      <c r="F3237" s="2104">
        <f t="shared" si="386"/>
        <v>725.79</v>
      </c>
      <c r="G3237" s="2105">
        <f>'Заказ, cкидки и курсы валют'!$J$23*F3237</f>
        <v>8346.5849999999991</v>
      </c>
      <c r="H3237" s="659">
        <f>ROUND(IF('Заказ, cкидки и курсы валют'!$J$23*E3237/1000*D3237&lt;387,387,'Заказ, cкидки и курсы валют'!$J$23*E3237/1000*D3237)*(1-'Заказ, cкидки и курсы валют'!$I$12),2)</f>
        <v>834.66</v>
      </c>
      <c r="I3237" s="2091"/>
    </row>
    <row r="3238" spans="1:9" ht="15" thickBot="1">
      <c r="A3238" s="493" t="s">
        <v>12070</v>
      </c>
      <c r="B3238" s="2115" t="s">
        <v>101</v>
      </c>
      <c r="C3238" s="2295">
        <v>16.5</v>
      </c>
      <c r="D3238" s="2122">
        <v>100</v>
      </c>
      <c r="E3238" s="446">
        <v>774.09</v>
      </c>
      <c r="F3238" s="2104">
        <f t="shared" si="386"/>
        <v>774.09</v>
      </c>
      <c r="G3238" s="2105">
        <f>'Заказ, cкидки и курсы валют'!$J$23*F3238</f>
        <v>8902.0349999999999</v>
      </c>
      <c r="H3238" s="659">
        <f>ROUND(IF('Заказ, cкидки и курсы валют'!$J$23*E3238/1000*D3238&lt;387,387,'Заказ, cкидки и курсы валют'!$J$23*E3238/1000*D3238)*(1-'Заказ, cкидки и курсы валют'!$I$12),2)</f>
        <v>890.2</v>
      </c>
      <c r="I3238" s="2091"/>
    </row>
    <row r="3239" spans="1:9" ht="15" thickBot="1">
      <c r="A3239" s="493" t="s">
        <v>12071</v>
      </c>
      <c r="B3239" s="2115" t="s">
        <v>185</v>
      </c>
      <c r="C3239" s="2295">
        <v>17</v>
      </c>
      <c r="D3239" s="2122">
        <v>50</v>
      </c>
      <c r="E3239" s="446">
        <v>788.23</v>
      </c>
      <c r="F3239" s="2104">
        <f t="shared" si="386"/>
        <v>788.23</v>
      </c>
      <c r="G3239" s="2105">
        <f>'Заказ, cкидки и курсы валют'!$J$23*F3239</f>
        <v>9064.6450000000004</v>
      </c>
      <c r="H3239" s="659">
        <f>ROUND(IF('Заказ, cкидки и курсы валют'!$J$23*E3239/1000*D3239&lt;387,387,'Заказ, cкидки и курсы валют'!$J$23*E3239/1000*D3239)*(1-'Заказ, cкидки и курсы валют'!$I$12),2)</f>
        <v>453.23</v>
      </c>
      <c r="I3239" s="2091"/>
    </row>
    <row r="3240" spans="1:9" ht="15" thickBot="1">
      <c r="A3240" s="493" t="s">
        <v>12072</v>
      </c>
      <c r="B3240" s="2115" t="s">
        <v>2897</v>
      </c>
      <c r="C3240" s="2295">
        <v>19.5</v>
      </c>
      <c r="D3240" s="2122">
        <v>50</v>
      </c>
      <c r="E3240" s="446">
        <v>921.01</v>
      </c>
      <c r="F3240" s="2104">
        <f t="shared" si="386"/>
        <v>921.01</v>
      </c>
      <c r="G3240" s="2105">
        <f>'Заказ, cкидки и курсы валют'!$J$23*F3240</f>
        <v>10591.615</v>
      </c>
      <c r="H3240" s="659">
        <f>ROUND(IF('Заказ, cкидки и курсы валют'!$J$23*E3240/1000*D3240&lt;387,387,'Заказ, cкидки и курсы валют'!$J$23*E3240/1000*D3240)*(1-'Заказ, cкидки и курсы валют'!$I$12),2)</f>
        <v>529.58000000000004</v>
      </c>
      <c r="I3240" s="2091"/>
    </row>
    <row r="3241" spans="1:9" ht="15" thickBot="1">
      <c r="A3241" s="493" t="s">
        <v>12073</v>
      </c>
      <c r="B3241" s="2115" t="s">
        <v>186</v>
      </c>
      <c r="C3241" s="2295">
        <v>21</v>
      </c>
      <c r="D3241" s="2122">
        <v>50</v>
      </c>
      <c r="E3241" s="446">
        <v>1009.99</v>
      </c>
      <c r="F3241" s="2104">
        <f t="shared" si="386"/>
        <v>1009.99</v>
      </c>
      <c r="G3241" s="2105">
        <f>'Заказ, cкидки и курсы валют'!$J$23*F3241</f>
        <v>11614.885</v>
      </c>
      <c r="H3241" s="659">
        <f>ROUND(IF('Заказ, cкидки и курсы валют'!$J$23*E3241/1000*D3241&lt;387,387,'Заказ, cкидки и курсы валют'!$J$23*E3241/1000*D3241)*(1-'Заказ, cкидки и курсы валют'!$I$12),2)</f>
        <v>580.74</v>
      </c>
      <c r="I3241" s="2091"/>
    </row>
    <row r="3242" spans="1:9" ht="15" thickBot="1">
      <c r="A3242" s="493" t="s">
        <v>12074</v>
      </c>
      <c r="B3242" s="2115" t="s">
        <v>84</v>
      </c>
      <c r="C3242" s="2295">
        <v>22.24</v>
      </c>
      <c r="D3242" s="2122">
        <v>50</v>
      </c>
      <c r="E3242" s="446">
        <v>1239.1600000000001</v>
      </c>
      <c r="F3242" s="2104">
        <f t="shared" si="386"/>
        <v>1239.1600000000001</v>
      </c>
      <c r="G3242" s="2105">
        <f>'Заказ, cкидки и курсы валют'!$J$23*F3242</f>
        <v>14250.34</v>
      </c>
      <c r="H3242" s="659">
        <f>ROUND(IF('Заказ, cкидки и курсы валют'!$J$23*E3242/1000*D3242&lt;387,387,'Заказ, cкидки и курсы валют'!$J$23*E3242/1000*D3242)*(1-'Заказ, cкидки и курсы валют'!$I$12),2)</f>
        <v>712.52</v>
      </c>
      <c r="I3242" s="2091"/>
    </row>
    <row r="3243" spans="1:9" ht="15" thickBot="1">
      <c r="A3243" s="493" t="s">
        <v>10323</v>
      </c>
      <c r="B3243" s="2115" t="s">
        <v>187</v>
      </c>
      <c r="C3243" s="2295">
        <v>24.2</v>
      </c>
      <c r="D3243" s="2122">
        <v>100</v>
      </c>
      <c r="E3243" s="446">
        <v>1647.52</v>
      </c>
      <c r="F3243" s="2104">
        <f t="shared" si="386"/>
        <v>1647.52</v>
      </c>
      <c r="G3243" s="2105">
        <f>'Заказ, cкидки и курсы валют'!$J$23*F3243</f>
        <v>18946.48</v>
      </c>
      <c r="H3243" s="659">
        <f>ROUND(IF('Заказ, cкидки и курсы валют'!$J$23*E3243/1000*D3243&lt;387,387,'Заказ, cкидки и курсы валют'!$J$23*E3243/1000*D3243)*(1-'Заказ, cкидки и курсы валют'!$I$12),2)</f>
        <v>1894.65</v>
      </c>
      <c r="I3243" s="2091"/>
    </row>
    <row r="3244" spans="1:9" ht="15" thickBot="1">
      <c r="A3244" s="493" t="s">
        <v>12075</v>
      </c>
      <c r="B3244" s="2115" t="s">
        <v>12007</v>
      </c>
      <c r="C3244" s="2295">
        <v>28</v>
      </c>
      <c r="D3244" s="2122">
        <v>50</v>
      </c>
      <c r="E3244" s="446">
        <v>1622.56</v>
      </c>
      <c r="F3244" s="2104">
        <f t="shared" si="386"/>
        <v>1622.56</v>
      </c>
      <c r="G3244" s="2105">
        <f>'Заказ, cкидки и курсы валют'!$J$23*F3244</f>
        <v>18659.439999999999</v>
      </c>
      <c r="H3244" s="659">
        <f>ROUND(IF('Заказ, cкидки и курсы валют'!$J$23*E3244/1000*D3244&lt;387,387,'Заказ, cкидки и курсы валют'!$J$23*E3244/1000*D3244)*(1-'Заказ, cкидки и курсы валют'!$I$12),2)</f>
        <v>932.97</v>
      </c>
      <c r="I3244" s="2091"/>
    </row>
    <row r="3245" spans="1:9" ht="15" thickBot="1">
      <c r="A3245" s="493" t="s">
        <v>12076</v>
      </c>
      <c r="B3245" s="2115" t="s">
        <v>10292</v>
      </c>
      <c r="C3245" s="2295">
        <v>27.77</v>
      </c>
      <c r="D3245" s="2122">
        <v>50</v>
      </c>
      <c r="E3245" s="446">
        <v>1959</v>
      </c>
      <c r="F3245" s="2104">
        <f t="shared" si="386"/>
        <v>1959</v>
      </c>
      <c r="G3245" s="2105">
        <f>'Заказ, cкидки и курсы валют'!$J$23*F3245</f>
        <v>22528.5</v>
      </c>
      <c r="H3245" s="659">
        <f>ROUND(IF('Заказ, cкидки и курсы валют'!$J$23*E3245/1000*D3245&lt;387,387,'Заказ, cкидки и курсы валют'!$J$23*E3245/1000*D3245)*(1-'Заказ, cкидки и курсы валют'!$I$12),2)</f>
        <v>1126.43</v>
      </c>
      <c r="I3245" s="2091"/>
    </row>
    <row r="3246" spans="1:9" ht="15" thickBot="1">
      <c r="A3246" s="493" t="s">
        <v>12077</v>
      </c>
      <c r="B3246" s="2115" t="s">
        <v>12008</v>
      </c>
      <c r="C3246" s="2295">
        <v>30.95</v>
      </c>
      <c r="D3246" s="2122">
        <v>50</v>
      </c>
      <c r="E3246" s="446">
        <v>2214.85</v>
      </c>
      <c r="F3246" s="2104">
        <f t="shared" si="386"/>
        <v>2214.85</v>
      </c>
      <c r="G3246" s="2105">
        <f>'Заказ, cкидки и курсы валют'!$J$23*F3246</f>
        <v>25470.774999999998</v>
      </c>
      <c r="H3246" s="659">
        <f>ROUND(IF('Заказ, cкидки и курсы валют'!$J$23*E3246/1000*D3246&lt;387,387,'Заказ, cкидки и курсы валют'!$J$23*E3246/1000*D3246)*(1-'Заказ, cкидки и курсы валют'!$I$12),2)</f>
        <v>1273.54</v>
      </c>
      <c r="I3246" s="2091"/>
    </row>
    <row r="3247" spans="1:9" ht="15" thickBot="1">
      <c r="A3247" s="493" t="s">
        <v>12078</v>
      </c>
      <c r="B3247" s="2115" t="s">
        <v>12009</v>
      </c>
      <c r="C3247" s="2295">
        <v>33.130000000000003</v>
      </c>
      <c r="D3247" s="2122">
        <v>50</v>
      </c>
      <c r="E3247" s="446">
        <v>2466.5300000000002</v>
      </c>
      <c r="F3247" s="2104">
        <f t="shared" si="386"/>
        <v>2466.5300000000002</v>
      </c>
      <c r="G3247" s="2105">
        <f>'Заказ, cкидки и курсы валют'!$J$23*F3247</f>
        <v>28365.095000000001</v>
      </c>
      <c r="H3247" s="659">
        <f>ROUND(IF('Заказ, cкидки и курсы валют'!$J$23*E3247/1000*D3247&lt;387,387,'Заказ, cкидки и курсы валют'!$J$23*E3247/1000*D3247)*(1-'Заказ, cкидки и курсы валют'!$I$12),2)</f>
        <v>1418.25</v>
      </c>
      <c r="I3247" s="2091"/>
    </row>
    <row r="3248" spans="1:9" ht="15" thickBot="1">
      <c r="A3248" s="493" t="s">
        <v>12079</v>
      </c>
      <c r="B3248" s="2115" t="s">
        <v>12010</v>
      </c>
      <c r="C3248" s="2295">
        <v>35.299999999999997</v>
      </c>
      <c r="D3248" s="2122">
        <v>50</v>
      </c>
      <c r="E3248" s="446">
        <v>2639.98</v>
      </c>
      <c r="F3248" s="2104">
        <f t="shared" si="386"/>
        <v>2639.98</v>
      </c>
      <c r="G3248" s="2105">
        <f>'Заказ, cкидки и курсы валют'!$J$23*F3248</f>
        <v>30359.77</v>
      </c>
      <c r="H3248" s="659">
        <f>ROUND(IF('Заказ, cкидки и курсы валют'!$J$23*E3248/1000*D3248&lt;387,387,'Заказ, cкидки и курсы валют'!$J$23*E3248/1000*D3248)*(1-'Заказ, cкидки и курсы валют'!$I$12),2)</f>
        <v>1517.99</v>
      </c>
      <c r="I3248" s="2091"/>
    </row>
    <row r="3249" spans="1:9" ht="15" thickBot="1">
      <c r="A3249" s="493" t="s">
        <v>10324</v>
      </c>
      <c r="B3249" s="2115" t="s">
        <v>193</v>
      </c>
      <c r="C3249" s="2295">
        <v>20.83</v>
      </c>
      <c r="D3249" s="2122">
        <v>50</v>
      </c>
      <c r="E3249" s="446">
        <v>1056.5999999999999</v>
      </c>
      <c r="F3249" s="2104">
        <f t="shared" si="386"/>
        <v>1056.5999999999999</v>
      </c>
      <c r="G3249" s="2105">
        <f>'Заказ, cкидки и курсы валют'!$J$23*F3249</f>
        <v>12150.9</v>
      </c>
      <c r="H3249" s="659">
        <f>ROUND(IF('Заказ, cкидки и курсы валют'!$J$23*E3249/1000*D3249&lt;387,387,'Заказ, cкидки и курсы валют'!$J$23*E3249/1000*D3249)*(1-'Заказ, cкидки и курсы валют'!$I$12),2)</f>
        <v>607.54999999999995</v>
      </c>
      <c r="I3249" s="2091"/>
    </row>
    <row r="3250" spans="1:9" ht="15" thickBot="1">
      <c r="A3250" s="493" t="s">
        <v>10325</v>
      </c>
      <c r="B3250" s="2115" t="s">
        <v>194</v>
      </c>
      <c r="C3250" s="2295">
        <v>25.6</v>
      </c>
      <c r="D3250" s="2122">
        <v>50</v>
      </c>
      <c r="E3250" s="446">
        <v>1180.73</v>
      </c>
      <c r="F3250" s="2104">
        <f t="shared" si="386"/>
        <v>1180.73</v>
      </c>
      <c r="G3250" s="2105">
        <f>'Заказ, cкидки и курсы валют'!$J$23*F3250</f>
        <v>13578.395</v>
      </c>
      <c r="H3250" s="659">
        <f>ROUND(IF('Заказ, cкидки и курсы валют'!$J$23*E3250/1000*D3250&lt;387,387,'Заказ, cкидки и курсы валют'!$J$23*E3250/1000*D3250)*(1-'Заказ, cкидки и курсы валют'!$I$12),2)</f>
        <v>678.92</v>
      </c>
      <c r="I3250" s="2091"/>
    </row>
    <row r="3251" spans="1:9" ht="15" thickBot="1">
      <c r="A3251" s="493" t="s">
        <v>10326</v>
      </c>
      <c r="B3251" s="2115" t="s">
        <v>195</v>
      </c>
      <c r="C3251" s="2295">
        <v>28.68</v>
      </c>
      <c r="D3251" s="2122">
        <v>50</v>
      </c>
      <c r="E3251" s="446">
        <v>1462.86</v>
      </c>
      <c r="F3251" s="2104">
        <f t="shared" si="386"/>
        <v>1462.86</v>
      </c>
      <c r="G3251" s="2105">
        <f>'Заказ, cкидки и курсы валют'!$J$23*F3251</f>
        <v>16822.89</v>
      </c>
      <c r="H3251" s="659">
        <f>ROUND(IF('Заказ, cкидки и курсы валют'!$J$23*E3251/1000*D3251&lt;387,387,'Заказ, cкидки и курсы валют'!$J$23*E3251/1000*D3251)*(1-'Заказ, cкидки и курсы валют'!$I$12),2)</f>
        <v>841.14</v>
      </c>
      <c r="I3251" s="2091"/>
    </row>
    <row r="3252" spans="1:9" ht="15" thickBot="1">
      <c r="A3252" s="493" t="s">
        <v>10327</v>
      </c>
      <c r="B3252" s="2115" t="s">
        <v>196</v>
      </c>
      <c r="C3252" s="2295">
        <v>33.6</v>
      </c>
      <c r="D3252" s="2122">
        <v>50</v>
      </c>
      <c r="E3252" s="446">
        <v>1684.85</v>
      </c>
      <c r="F3252" s="2104">
        <f t="shared" si="386"/>
        <v>1684.85</v>
      </c>
      <c r="G3252" s="2105">
        <f>'Заказ, cкидки и курсы валют'!$J$23*F3252</f>
        <v>19375.774999999998</v>
      </c>
      <c r="H3252" s="659">
        <f>ROUND(IF('Заказ, cкидки и курсы валют'!$J$23*E3252/1000*D3252&lt;387,387,'Заказ, cкидки и курсы валют'!$J$23*E3252/1000*D3252)*(1-'Заказ, cкидки и курсы валют'!$I$12),2)</f>
        <v>968.79</v>
      </c>
      <c r="I3252" s="2091"/>
    </row>
    <row r="3253" spans="1:9" ht="15" thickBot="1">
      <c r="A3253" s="493" t="s">
        <v>11227</v>
      </c>
      <c r="B3253" s="2115" t="s">
        <v>197</v>
      </c>
      <c r="C3253" s="2295">
        <v>38.590000000000003</v>
      </c>
      <c r="D3253" s="2122">
        <v>50</v>
      </c>
      <c r="E3253" s="446">
        <v>2155.4</v>
      </c>
      <c r="F3253" s="2104">
        <f t="shared" si="386"/>
        <v>2155.4</v>
      </c>
      <c r="G3253" s="2105">
        <f>'Заказ, cкидки и курсы валют'!$J$23*F3253</f>
        <v>24787.100000000002</v>
      </c>
      <c r="H3253" s="659">
        <f>ROUND(IF('Заказ, cкидки и курсы валют'!$J$23*E3253/1000*D3253&lt;387,387,'Заказ, cкидки и курсы валют'!$J$23*E3253/1000*D3253)*(1-'Заказ, cкидки и курсы валют'!$I$12),2)</f>
        <v>1239.3599999999999</v>
      </c>
      <c r="I3253" s="2091"/>
    </row>
    <row r="3254" spans="1:9" ht="15" thickBot="1">
      <c r="A3254" s="493" t="s">
        <v>11228</v>
      </c>
      <c r="B3254" s="2115" t="s">
        <v>198</v>
      </c>
      <c r="C3254" s="2295">
        <v>42.5</v>
      </c>
      <c r="D3254" s="2122">
        <v>50</v>
      </c>
      <c r="E3254" s="446">
        <v>2363.3200000000002</v>
      </c>
      <c r="F3254" s="2104">
        <f t="shared" si="386"/>
        <v>2363.3200000000002</v>
      </c>
      <c r="G3254" s="2105">
        <f>'Заказ, cкидки и курсы валют'!$J$23*F3254</f>
        <v>27178.18</v>
      </c>
      <c r="H3254" s="659">
        <f>ROUND(IF('Заказ, cкидки и курсы валют'!$J$23*E3254/1000*D3254&lt;387,387,'Заказ, cкидки и курсы валют'!$J$23*E3254/1000*D3254)*(1-'Заказ, cкидки и курсы валют'!$I$12),2)</f>
        <v>1358.91</v>
      </c>
      <c r="I3254" s="2091"/>
    </row>
    <row r="3255" spans="1:9" ht="15" thickBot="1">
      <c r="A3255" s="493" t="s">
        <v>12087</v>
      </c>
      <c r="B3255" s="2115" t="s">
        <v>199</v>
      </c>
      <c r="C3255" s="2295">
        <v>47</v>
      </c>
      <c r="D3255" s="2122">
        <v>50</v>
      </c>
      <c r="E3255" s="446">
        <v>2370.02</v>
      </c>
      <c r="F3255" s="2104">
        <f t="shared" si="386"/>
        <v>2370.02</v>
      </c>
      <c r="G3255" s="2105">
        <f>'Заказ, cкидки и курсы валют'!$J$23*F3255</f>
        <v>27255.23</v>
      </c>
      <c r="H3255" s="659">
        <f>ROUND(IF('Заказ, cкидки и курсы валют'!$J$23*E3255/1000*D3255&lt;387,387,'Заказ, cкидки и курсы валют'!$J$23*E3255/1000*D3255)*(1-'Заказ, cкидки и курсы валют'!$I$12),2)</f>
        <v>1362.76</v>
      </c>
      <c r="I3255" s="2091"/>
    </row>
    <row r="3256" spans="1:9" ht="15" thickBot="1">
      <c r="A3256" s="493" t="s">
        <v>12088</v>
      </c>
      <c r="B3256" s="2115" t="s">
        <v>11226</v>
      </c>
      <c r="C3256" s="2295">
        <v>54.12</v>
      </c>
      <c r="D3256" s="2122">
        <v>50</v>
      </c>
      <c r="E3256" s="446">
        <v>3439.25</v>
      </c>
      <c r="F3256" s="2104">
        <f t="shared" si="386"/>
        <v>3439.25</v>
      </c>
      <c r="G3256" s="2105">
        <f>'Заказ, cкидки и курсы валют'!$J$23*F3256</f>
        <v>39551.375</v>
      </c>
      <c r="H3256" s="659">
        <f>ROUND(IF('Заказ, cкидки и курсы валют'!$J$23*E3256/1000*D3256&lt;387,387,'Заказ, cкидки и курсы валют'!$J$23*E3256/1000*D3256)*(1-'Заказ, cкидки и курсы валют'!$I$12),2)</f>
        <v>1977.57</v>
      </c>
      <c r="I3256" s="2091"/>
    </row>
    <row r="3257" spans="1:9" ht="15" thickBot="1">
      <c r="A3257" s="493" t="s">
        <v>12089</v>
      </c>
      <c r="B3257" s="2115" t="s">
        <v>12012</v>
      </c>
      <c r="C3257" s="2295">
        <v>59.3</v>
      </c>
      <c r="D3257" s="2122">
        <v>50</v>
      </c>
      <c r="E3257" s="446">
        <v>4491.58</v>
      </c>
      <c r="F3257" s="2104">
        <f t="shared" si="386"/>
        <v>4491.58</v>
      </c>
      <c r="G3257" s="2105">
        <f>'Заказ, cкидки и курсы валют'!$J$23*F3257</f>
        <v>51653.17</v>
      </c>
      <c r="H3257" s="659">
        <f>ROUND(IF('Заказ, cкидки и курсы валют'!$J$23*E3257/1000*D3257&lt;387,387,'Заказ, cкидки и курсы валют'!$J$23*E3257/1000*D3257)*(1-'Заказ, cкидки и курсы валют'!$I$12),2)</f>
        <v>2582.66</v>
      </c>
      <c r="I3257" s="2091"/>
    </row>
    <row r="3258" spans="1:9" ht="15" thickBot="1">
      <c r="A3258" s="493" t="s">
        <v>12090</v>
      </c>
      <c r="B3258" s="2115" t="s">
        <v>12013</v>
      </c>
      <c r="C3258" s="2295">
        <v>63.1</v>
      </c>
      <c r="D3258" s="2122">
        <v>50</v>
      </c>
      <c r="E3258" s="446">
        <v>4960.66</v>
      </c>
      <c r="F3258" s="2104">
        <f t="shared" si="386"/>
        <v>4960.66</v>
      </c>
      <c r="G3258" s="2105">
        <f>'Заказ, cкидки и курсы валют'!$J$23*F3258</f>
        <v>57047.59</v>
      </c>
      <c r="H3258" s="659">
        <f>ROUND(IF('Заказ, cкидки и курсы валют'!$J$23*E3258/1000*D3258&lt;387,387,'Заказ, cкидки и курсы валют'!$J$23*E3258/1000*D3258)*(1-'Заказ, cкидки и курсы валют'!$I$12),2)</f>
        <v>2852.38</v>
      </c>
      <c r="I3258" s="2091"/>
    </row>
    <row r="3259" spans="1:9" ht="15" thickBot="1">
      <c r="A3259" s="493" t="s">
        <v>12091</v>
      </c>
      <c r="B3259" s="2115" t="s">
        <v>12014</v>
      </c>
      <c r="C3259" s="2295">
        <v>67</v>
      </c>
      <c r="D3259" s="2122">
        <v>25</v>
      </c>
      <c r="E3259" s="446">
        <v>4538.78</v>
      </c>
      <c r="F3259" s="2104">
        <f t="shared" si="386"/>
        <v>4538.78</v>
      </c>
      <c r="G3259" s="2105">
        <f>'Заказ, cкидки и курсы валют'!$J$23*F3259</f>
        <v>52195.969999999994</v>
      </c>
      <c r="H3259" s="659">
        <f>ROUND(IF('Заказ, cкидки и курсы валют'!$J$23*E3259/1000*D3259&lt;387,387,'Заказ, cкидки и курсы валют'!$J$23*E3259/1000*D3259)*(1-'Заказ, cкидки и курсы валют'!$I$12),2)</f>
        <v>1304.9000000000001</v>
      </c>
      <c r="I3259" s="2091"/>
    </row>
    <row r="3260" spans="1:9" ht="15" thickBot="1">
      <c r="A3260" s="493" t="s">
        <v>12092</v>
      </c>
      <c r="B3260" s="2115" t="s">
        <v>12015</v>
      </c>
      <c r="C3260" s="2295">
        <v>71</v>
      </c>
      <c r="D3260" s="2122">
        <v>25</v>
      </c>
      <c r="E3260" s="446">
        <v>5009.08</v>
      </c>
      <c r="F3260" s="2104">
        <f t="shared" si="386"/>
        <v>5009.08</v>
      </c>
      <c r="G3260" s="2105">
        <f>'Заказ, cкидки и курсы валют'!$J$23*F3260</f>
        <v>57604.42</v>
      </c>
      <c r="H3260" s="659">
        <f>ROUND(IF('Заказ, cкидки и курсы валют'!$J$23*E3260/1000*D3260&lt;387,387,'Заказ, cкидки и курсы валют'!$J$23*E3260/1000*D3260)*(1-'Заказ, cкидки и курсы валют'!$I$12),2)</f>
        <v>1440.11</v>
      </c>
      <c r="I3260" s="2091"/>
    </row>
    <row r="3261" spans="1:9" ht="15" thickBot="1">
      <c r="A3261" s="493" t="s">
        <v>12093</v>
      </c>
      <c r="B3261" s="2115" t="s">
        <v>12016</v>
      </c>
      <c r="C3261" s="2295">
        <v>75</v>
      </c>
      <c r="D3261" s="2122">
        <v>25</v>
      </c>
      <c r="E3261" s="446">
        <v>5278.83</v>
      </c>
      <c r="F3261" s="2104">
        <f t="shared" si="386"/>
        <v>5278.83</v>
      </c>
      <c r="G3261" s="2105">
        <f>'Заказ, cкидки и курсы валют'!$J$23*F3261</f>
        <v>60706.544999999998</v>
      </c>
      <c r="H3261" s="659">
        <f>ROUND(IF('Заказ, cкидки и курсы валют'!$J$23*E3261/1000*D3261&lt;387,387,'Заказ, cкидки и курсы валют'!$J$23*E3261/1000*D3261)*(1-'Заказ, cкидки и курсы валют'!$I$12),2)</f>
        <v>1517.66</v>
      </c>
      <c r="I3261" s="2091"/>
    </row>
    <row r="3262" spans="1:9" ht="15" thickBot="1">
      <c r="A3262" s="493" t="s">
        <v>12094</v>
      </c>
      <c r="B3262" s="2115" t="s">
        <v>12017</v>
      </c>
      <c r="C3262" s="2295">
        <v>79</v>
      </c>
      <c r="D3262" s="2122">
        <v>25</v>
      </c>
      <c r="E3262" s="446">
        <v>5548.33</v>
      </c>
      <c r="F3262" s="2104">
        <f t="shared" si="386"/>
        <v>5548.33</v>
      </c>
      <c r="G3262" s="2105">
        <f>'Заказ, cкидки и курсы валют'!$J$23*F3262</f>
        <v>63805.794999999998</v>
      </c>
      <c r="H3262" s="659">
        <f>ROUND(IF('Заказ, cкидки и курсы валют'!$J$23*E3262/1000*D3262&lt;387,387,'Заказ, cкидки и курсы валют'!$J$23*E3262/1000*D3262)*(1-'Заказ, cкидки и курсы валют'!$I$12),2)</f>
        <v>1595.14</v>
      </c>
      <c r="I3262" s="2091"/>
    </row>
    <row r="3263" spans="1:9" ht="15" thickBot="1">
      <c r="A3263" s="493" t="s">
        <v>12095</v>
      </c>
      <c r="B3263" s="2115" t="s">
        <v>12018</v>
      </c>
      <c r="C3263" s="2295">
        <v>85</v>
      </c>
      <c r="D3263" s="2122">
        <v>25</v>
      </c>
      <c r="E3263" s="446">
        <v>5952.88</v>
      </c>
      <c r="F3263" s="2104">
        <f t="shared" si="386"/>
        <v>5952.88</v>
      </c>
      <c r="G3263" s="2105">
        <f>'Заказ, cкидки и курсы валют'!$J$23*F3263</f>
        <v>68458.12</v>
      </c>
      <c r="H3263" s="659">
        <f>ROUND(IF('Заказ, cкидки и курсы валют'!$J$23*E3263/1000*D3263&lt;387,387,'Заказ, cкидки и курсы валют'!$J$23*E3263/1000*D3263)*(1-'Заказ, cкидки и курсы валют'!$I$12),2)</f>
        <v>1711.45</v>
      </c>
      <c r="I3263" s="2091"/>
    </row>
    <row r="3264" spans="1:9" ht="15" thickBot="1">
      <c r="A3264" s="493" t="s">
        <v>12096</v>
      </c>
      <c r="B3264" s="2115" t="s">
        <v>12019</v>
      </c>
      <c r="C3264" s="2295">
        <v>89</v>
      </c>
      <c r="D3264" s="2122">
        <v>25</v>
      </c>
      <c r="E3264" s="446">
        <v>6427.89</v>
      </c>
      <c r="F3264" s="2104">
        <f t="shared" si="386"/>
        <v>6427.89</v>
      </c>
      <c r="G3264" s="2105">
        <f>'Заказ, cкидки и курсы валют'!$J$23*F3264</f>
        <v>73920.735000000001</v>
      </c>
      <c r="H3264" s="659">
        <f>ROUND(IF('Заказ, cкидки и курсы валют'!$J$23*E3264/1000*D3264&lt;387,387,'Заказ, cкидки и курсы валют'!$J$23*E3264/1000*D3264)*(1-'Заказ, cкидки и курсы валют'!$I$12),2)</f>
        <v>1848.02</v>
      </c>
      <c r="I3264" s="2091"/>
    </row>
    <row r="3265" spans="1:9" ht="15" thickBot="1">
      <c r="A3265" s="493" t="s">
        <v>12097</v>
      </c>
      <c r="B3265" s="2115" t="s">
        <v>12020</v>
      </c>
      <c r="C3265" s="2295">
        <v>92</v>
      </c>
      <c r="D3265" s="2122">
        <v>25</v>
      </c>
      <c r="E3265" s="446">
        <v>6881.18</v>
      </c>
      <c r="F3265" s="2104">
        <f t="shared" si="386"/>
        <v>6881.18</v>
      </c>
      <c r="G3265" s="2105">
        <f>'Заказ, cкидки и курсы валют'!$J$23*F3265</f>
        <v>79133.570000000007</v>
      </c>
      <c r="H3265" s="659">
        <f>ROUND(IF('Заказ, cкидки и курсы валют'!$J$23*E3265/1000*D3265&lt;387,387,'Заказ, cкидки и курсы валют'!$J$23*E3265/1000*D3265)*(1-'Заказ, cкидки и курсы валют'!$I$12),2)</f>
        <v>1978.34</v>
      </c>
      <c r="I3265" s="2091"/>
    </row>
    <row r="3266" spans="1:9" ht="15" thickBot="1">
      <c r="A3266" s="493" t="s">
        <v>12098</v>
      </c>
      <c r="B3266" s="2115" t="s">
        <v>12066</v>
      </c>
      <c r="C3266" s="2295">
        <v>97</v>
      </c>
      <c r="D3266" s="2122">
        <v>20</v>
      </c>
      <c r="E3266" s="446">
        <v>7241.74</v>
      </c>
      <c r="F3266" s="2104">
        <f t="shared" si="386"/>
        <v>7241.74</v>
      </c>
      <c r="G3266" s="2105">
        <f>'Заказ, cкидки и курсы валют'!$J$23*F3266</f>
        <v>83280.009999999995</v>
      </c>
      <c r="H3266" s="659">
        <f>ROUND(IF('Заказ, cкидки и курсы валют'!$J$23*E3266/1000*D3266&lt;387,387,'Заказ, cкидки и курсы валют'!$J$23*E3266/1000*D3266)*(1-'Заказ, cкидки и курсы валют'!$I$12),2)</f>
        <v>1665.6</v>
      </c>
      <c r="I3266" s="2091"/>
    </row>
    <row r="3267" spans="1:9" ht="15" thickBot="1">
      <c r="A3267" s="493" t="s">
        <v>12099</v>
      </c>
      <c r="B3267" s="2115" t="s">
        <v>12021</v>
      </c>
      <c r="C3267" s="2295">
        <v>100</v>
      </c>
      <c r="D3267" s="2122">
        <v>20</v>
      </c>
      <c r="E3267" s="446">
        <v>7457.89</v>
      </c>
      <c r="F3267" s="2104">
        <f t="shared" si="386"/>
        <v>7457.89</v>
      </c>
      <c r="G3267" s="2105">
        <f>'Заказ, cкидки и курсы валют'!$J$23*F3267</f>
        <v>85765.735000000001</v>
      </c>
      <c r="H3267" s="659">
        <f>ROUND(IF('Заказ, cкидки и курсы валют'!$J$23*E3267/1000*D3267&lt;387,387,'Заказ, cкидки и курсы валют'!$J$23*E3267/1000*D3267)*(1-'Заказ, cкидки и курсы валют'!$I$12),2)</f>
        <v>1715.31</v>
      </c>
      <c r="I3267" s="2091"/>
    </row>
    <row r="3268" spans="1:9" ht="15" thickBot="1">
      <c r="A3268" s="493" t="s">
        <v>12100</v>
      </c>
      <c r="B3268" s="2115" t="s">
        <v>203</v>
      </c>
      <c r="C3268" s="2295">
        <v>39.26</v>
      </c>
      <c r="D3268" s="2122">
        <v>50</v>
      </c>
      <c r="E3268" s="446">
        <v>1983.78</v>
      </c>
      <c r="F3268" s="2104">
        <f t="shared" si="386"/>
        <v>1983.78</v>
      </c>
      <c r="G3268" s="2105">
        <f>'Заказ, cкидки и курсы валют'!$J$23*F3268</f>
        <v>22813.47</v>
      </c>
      <c r="H3268" s="659">
        <f>ROUND(IF('Заказ, cкидки и курсы валют'!$J$23*E3268/1000*D3268&lt;387,387,'Заказ, cкидки и курсы валют'!$J$23*E3268/1000*D3268)*(1-'Заказ, cкидки и курсы валют'!$I$12),2)</f>
        <v>1140.67</v>
      </c>
      <c r="I3268" s="2091"/>
    </row>
    <row r="3269" spans="1:9" ht="15" thickBot="1">
      <c r="A3269" s="493" t="s">
        <v>12101</v>
      </c>
      <c r="B3269" s="2115" t="s">
        <v>204</v>
      </c>
      <c r="C3269" s="2295">
        <v>44.83</v>
      </c>
      <c r="D3269" s="2122">
        <v>50</v>
      </c>
      <c r="E3269" s="446">
        <v>2404.92</v>
      </c>
      <c r="F3269" s="2104">
        <f t="shared" si="386"/>
        <v>2404.92</v>
      </c>
      <c r="G3269" s="2105">
        <f>'Заказ, cкидки и курсы валют'!$J$23*F3269</f>
        <v>27656.58</v>
      </c>
      <c r="H3269" s="659">
        <f>ROUND(IF('Заказ, cкидки и курсы валют'!$J$23*E3269/1000*D3269&lt;387,387,'Заказ, cкидки и курсы валют'!$J$23*E3269/1000*D3269)*(1-'Заказ, cкидки и курсы валют'!$I$12),2)</f>
        <v>1382.83</v>
      </c>
      <c r="I3269" s="2091"/>
    </row>
    <row r="3270" spans="1:9" ht="15" thickBot="1">
      <c r="A3270" s="493" t="s">
        <v>12102</v>
      </c>
      <c r="B3270" s="2115" t="s">
        <v>608</v>
      </c>
      <c r="C3270" s="2295">
        <v>96.18</v>
      </c>
      <c r="D3270" s="2122">
        <v>25</v>
      </c>
      <c r="E3270" s="446">
        <v>7278.69</v>
      </c>
      <c r="F3270" s="2104">
        <f t="shared" si="386"/>
        <v>7278.69</v>
      </c>
      <c r="G3270" s="2105">
        <f>'Заказ, cкидки и курсы валют'!$J$23*F3270</f>
        <v>83704.934999999998</v>
      </c>
      <c r="H3270" s="659">
        <f>ROUND(IF('Заказ, cкидки и курсы валют'!$J$23*E3270/1000*D3270&lt;387,387,'Заказ, cкидки и курсы валют'!$J$23*E3270/1000*D3270)*(1-'Заказ, cкидки и курсы валют'!$I$12),2)</f>
        <v>2092.62</v>
      </c>
      <c r="I3270" s="2091"/>
    </row>
    <row r="3271" spans="1:9" ht="15" thickBot="1">
      <c r="A3271" s="493" t="s">
        <v>12103</v>
      </c>
      <c r="B3271" s="2115" t="s">
        <v>205</v>
      </c>
      <c r="C3271" s="2295">
        <v>52</v>
      </c>
      <c r="D3271" s="2122">
        <v>50</v>
      </c>
      <c r="E3271" s="446">
        <v>2739.6</v>
      </c>
      <c r="F3271" s="2104">
        <f t="shared" si="386"/>
        <v>2739.6</v>
      </c>
      <c r="G3271" s="2105">
        <f>'Заказ, cкидки и курсы валют'!$J$23*F3271</f>
        <v>31505.399999999998</v>
      </c>
      <c r="H3271" s="659">
        <f>ROUND(IF('Заказ, cкидки и курсы валют'!$J$23*E3271/1000*D3271&lt;387,387,'Заказ, cкидки и курсы валют'!$J$23*E3271/1000*D3271)*(1-'Заказ, cкидки и курсы валют'!$I$12),2)</f>
        <v>1575.27</v>
      </c>
      <c r="I3271" s="2091"/>
    </row>
    <row r="3272" spans="1:9" ht="15" thickBot="1">
      <c r="A3272" s="493" t="s">
        <v>12104</v>
      </c>
      <c r="B3272" s="2115" t="s">
        <v>206</v>
      </c>
      <c r="C3272" s="2295">
        <v>57</v>
      </c>
      <c r="D3272" s="2122">
        <v>50</v>
      </c>
      <c r="E3272" s="446">
        <v>3003.02</v>
      </c>
      <c r="F3272" s="2104">
        <f t="shared" si="386"/>
        <v>3003.02</v>
      </c>
      <c r="G3272" s="2105">
        <f>'Заказ, cкидки и курсы валют'!$J$23*F3272</f>
        <v>34534.730000000003</v>
      </c>
      <c r="H3272" s="659">
        <f>ROUND(IF('Заказ, cкидки и курсы валют'!$J$23*E3272/1000*D3272&lt;387,387,'Заказ, cкидки и курсы валют'!$J$23*E3272/1000*D3272)*(1-'Заказ, cкидки и курсы валют'!$I$12),2)</f>
        <v>1726.74</v>
      </c>
      <c r="I3272" s="2091"/>
    </row>
    <row r="3273" spans="1:9" ht="15" thickBot="1">
      <c r="A3273" s="493" t="s">
        <v>12654</v>
      </c>
      <c r="B3273" s="2115" t="s">
        <v>208</v>
      </c>
      <c r="C3273" s="2295">
        <v>63.31</v>
      </c>
      <c r="D3273" s="2122">
        <v>25</v>
      </c>
      <c r="E3273" s="446">
        <v>3973.04</v>
      </c>
      <c r="F3273" s="2104">
        <f t="shared" si="386"/>
        <v>3973.04</v>
      </c>
      <c r="G3273" s="2105">
        <f>'Заказ, cкидки и курсы валют'!$J$23*F3273</f>
        <v>45689.96</v>
      </c>
      <c r="H3273" s="659">
        <f>ROUND(IF('Заказ, cкидки и курсы валют'!$J$23*E3273/1000*D3273&lt;387,387,'Заказ, cкидки и курсы валют'!$J$23*E3273/1000*D3273)*(1-'Заказ, cкидки и курсы валют'!$I$12),2)</f>
        <v>1142.25</v>
      </c>
      <c r="I3273" s="2091"/>
    </row>
    <row r="3274" spans="1:9" ht="15" thickBot="1">
      <c r="A3274" s="493" t="s">
        <v>12105</v>
      </c>
      <c r="B3274" s="2115" t="s">
        <v>209</v>
      </c>
      <c r="C3274" s="2295">
        <v>75</v>
      </c>
      <c r="D3274" s="2122">
        <v>25</v>
      </c>
      <c r="E3274" s="446">
        <v>4460.57</v>
      </c>
      <c r="F3274" s="2104">
        <f t="shared" si="386"/>
        <v>4460.57</v>
      </c>
      <c r="G3274" s="2105">
        <f>'Заказ, cкидки и курсы валют'!$J$23*F3274</f>
        <v>51296.554999999993</v>
      </c>
      <c r="H3274" s="659">
        <f>ROUND(IF('Заказ, cкидки и курсы валют'!$J$23*E3274/1000*D3274&lt;387,387,'Заказ, cкидки и курсы валют'!$J$23*E3274/1000*D3274)*(1-'Заказ, cкидки и курсы валют'!$I$12),2)</f>
        <v>1282.4100000000001</v>
      </c>
      <c r="I3274" s="2091"/>
    </row>
    <row r="3275" spans="1:9" ht="15" thickBot="1">
      <c r="A3275" s="493" t="s">
        <v>12106</v>
      </c>
      <c r="B3275" s="2115" t="s">
        <v>210</v>
      </c>
      <c r="C3275" s="2295">
        <v>74.52</v>
      </c>
      <c r="D3275" s="2122">
        <v>25</v>
      </c>
      <c r="E3275" s="446">
        <v>5210.43</v>
      </c>
      <c r="F3275" s="2104">
        <f t="shared" si="386"/>
        <v>5210.43</v>
      </c>
      <c r="G3275" s="2105">
        <f>'Заказ, cкидки и курсы валют'!$J$23*F3275</f>
        <v>59919.945000000007</v>
      </c>
      <c r="H3275" s="659">
        <f>ROUND(IF('Заказ, cкидки и курсы валют'!$J$23*E3275/1000*D3275&lt;387,387,'Заказ, cкидки и курсы валют'!$J$23*E3275/1000*D3275)*(1-'Заказ, cкидки и курсы валют'!$I$12),2)</f>
        <v>1498</v>
      </c>
      <c r="I3275" s="2091"/>
    </row>
    <row r="3276" spans="1:9" ht="15" thickBot="1">
      <c r="A3276" s="493" t="s">
        <v>12107</v>
      </c>
      <c r="B3276" s="2115" t="s">
        <v>211</v>
      </c>
      <c r="C3276" s="2295">
        <v>86</v>
      </c>
      <c r="D3276" s="2122">
        <v>25</v>
      </c>
      <c r="E3276" s="446">
        <v>5702.26</v>
      </c>
      <c r="F3276" s="2104">
        <f t="shared" si="386"/>
        <v>5702.26</v>
      </c>
      <c r="G3276" s="2105">
        <f>'Заказ, cкидки и курсы валют'!$J$23*F3276</f>
        <v>65575.990000000005</v>
      </c>
      <c r="H3276" s="659">
        <f>ROUND(IF('Заказ, cкидки и курсы валют'!$J$23*E3276/1000*D3276&lt;387,387,'Заказ, cкидки и курсы валют'!$J$23*E3276/1000*D3276)*(1-'Заказ, cкидки и курсы валют'!$I$12),2)</f>
        <v>1639.4</v>
      </c>
      <c r="I3276" s="2091"/>
    </row>
    <row r="3277" spans="1:9" ht="15" thickBot="1">
      <c r="A3277" s="493" t="s">
        <v>12108</v>
      </c>
      <c r="B3277" s="2115" t="s">
        <v>4039</v>
      </c>
      <c r="C3277" s="2295">
        <v>91</v>
      </c>
      <c r="D3277" s="2122">
        <v>25</v>
      </c>
      <c r="E3277" s="446">
        <v>6016.58</v>
      </c>
      <c r="F3277" s="2104">
        <f t="shared" si="386"/>
        <v>6016.58</v>
      </c>
      <c r="G3277" s="2105">
        <f>'Заказ, cкидки и курсы валют'!$J$23*F3277</f>
        <v>69190.67</v>
      </c>
      <c r="H3277" s="659">
        <f>ROUND(IF('Заказ, cкидки и курсы валют'!$J$23*E3277/1000*D3277&lt;387,387,'Заказ, cкидки и курсы валют'!$J$23*E3277/1000*D3277)*(1-'Заказ, cкидки и курсы валют'!$I$12),2)</f>
        <v>1729.77</v>
      </c>
      <c r="I3277" s="2091"/>
    </row>
    <row r="3278" spans="1:9" ht="15" thickBot="1">
      <c r="A3278" s="493" t="s">
        <v>12109</v>
      </c>
      <c r="B3278" s="2115" t="s">
        <v>12022</v>
      </c>
      <c r="C3278" s="2295">
        <v>96.93</v>
      </c>
      <c r="D3278" s="2122">
        <v>20</v>
      </c>
      <c r="E3278" s="446">
        <v>7488.99</v>
      </c>
      <c r="F3278" s="2104">
        <f t="shared" si="386"/>
        <v>7488.99</v>
      </c>
      <c r="G3278" s="2105">
        <f>'Заказ, cкидки и курсы валют'!$J$23*F3278</f>
        <v>86123.384999999995</v>
      </c>
      <c r="H3278" s="659">
        <f>ROUND(IF('Заказ, cкидки и курсы валют'!$J$23*E3278/1000*D3278&lt;387,387,'Заказ, cкидки и курсы валют'!$J$23*E3278/1000*D3278)*(1-'Заказ, cкидки и курсы валют'!$I$12),2)</f>
        <v>1722.47</v>
      </c>
      <c r="I3278" s="2091"/>
    </row>
    <row r="3279" spans="1:9" ht="15" thickBot="1">
      <c r="A3279" s="493" t="s">
        <v>12110</v>
      </c>
      <c r="B3279" s="2115" t="s">
        <v>12023</v>
      </c>
      <c r="C3279" s="2295">
        <v>112</v>
      </c>
      <c r="D3279" s="2122">
        <v>20</v>
      </c>
      <c r="E3279" s="446">
        <v>8259.39</v>
      </c>
      <c r="F3279" s="2104">
        <f t="shared" si="386"/>
        <v>8259.39</v>
      </c>
      <c r="G3279" s="2105">
        <f>'Заказ, cкидки и курсы валют'!$J$23*F3279</f>
        <v>94982.984999999986</v>
      </c>
      <c r="H3279" s="659">
        <f>ROUND(IF('Заказ, cкидки и курсы валют'!$J$23*E3279/1000*D3279&lt;387,387,'Заказ, cкидки и курсы валют'!$J$23*E3279/1000*D3279)*(1-'Заказ, cкидки и курсы валют'!$I$12),2)</f>
        <v>1899.66</v>
      </c>
      <c r="I3279" s="2091"/>
    </row>
    <row r="3280" spans="1:9" ht="15" thickBot="1">
      <c r="A3280" s="493" t="s">
        <v>12111</v>
      </c>
      <c r="B3280" s="2115" t="s">
        <v>12024</v>
      </c>
      <c r="C3280" s="2295">
        <v>115</v>
      </c>
      <c r="D3280" s="2122">
        <v>20</v>
      </c>
      <c r="E3280" s="446">
        <v>8517.76</v>
      </c>
      <c r="F3280" s="2104">
        <f t="shared" si="386"/>
        <v>8517.76</v>
      </c>
      <c r="G3280" s="2105">
        <f>'Заказ, cкидки и курсы валют'!$J$23*F3280</f>
        <v>97954.240000000005</v>
      </c>
      <c r="H3280" s="659">
        <f>ROUND(IF('Заказ, cкидки и курсы валют'!$J$23*E3280/1000*D3280&lt;387,387,'Заказ, cкидки и курсы валют'!$J$23*E3280/1000*D3280)*(1-'Заказ, cкидки и курсы валют'!$I$12),2)</f>
        <v>1959.08</v>
      </c>
      <c r="I3280" s="2091"/>
    </row>
    <row r="3281" spans="1:9" ht="15" thickBot="1">
      <c r="A3281" s="493" t="s">
        <v>12112</v>
      </c>
      <c r="B3281" s="2115" t="s">
        <v>12025</v>
      </c>
      <c r="C3281" s="2295">
        <v>122</v>
      </c>
      <c r="D3281" s="2122">
        <v>10</v>
      </c>
      <c r="E3281" s="446">
        <v>9012.0400000000009</v>
      </c>
      <c r="F3281" s="2104">
        <f t="shared" si="386"/>
        <v>9012.0400000000009</v>
      </c>
      <c r="G3281" s="2105">
        <f>'Заказ, cкидки и курсы валют'!$J$23*F3281</f>
        <v>103638.46</v>
      </c>
      <c r="H3281" s="659">
        <f>ROUND(IF('Заказ, cкидки и курсы валют'!$J$23*E3281/1000*D3281&lt;387,387,'Заказ, cкидки и курсы валют'!$J$23*E3281/1000*D3281)*(1-'Заказ, cкидки и курсы валют'!$I$12),2)</f>
        <v>1036.3800000000001</v>
      </c>
      <c r="I3281" s="2091"/>
    </row>
    <row r="3282" spans="1:9" ht="15" thickBot="1">
      <c r="A3282" s="521" t="s">
        <v>12113</v>
      </c>
      <c r="B3282" s="757" t="s">
        <v>12026</v>
      </c>
      <c r="C3282" s="2295">
        <v>128</v>
      </c>
      <c r="D3282" s="18">
        <v>10</v>
      </c>
      <c r="E3282" s="446">
        <v>9436.35</v>
      </c>
      <c r="F3282" s="775">
        <f t="shared" si="386"/>
        <v>9436.35</v>
      </c>
      <c r="G3282" s="776">
        <f>'Заказ, cкидки и курсы валют'!$J$23*F3282</f>
        <v>108518.02500000001</v>
      </c>
      <c r="H3282" s="659">
        <f>ROUND(IF('Заказ, cкидки и курсы валют'!$J$23*E3282/1000*D3282&lt;387,387,'Заказ, cкидки и курсы валют'!$J$23*E3282/1000*D3282)*(1-'Заказ, cкидки и курсы валют'!$I$12),2)</f>
        <v>1085.18</v>
      </c>
      <c r="I3282" s="170"/>
    </row>
    <row r="3283" spans="1:9" ht="15" thickBot="1">
      <c r="A3283" s="648"/>
      <c r="B3283" s="648"/>
      <c r="C3283" s="2276"/>
      <c r="D3283" s="13"/>
      <c r="E3283" s="530"/>
      <c r="F3283" s="881"/>
      <c r="G3283" s="694"/>
      <c r="H3283" s="22"/>
      <c r="I3283" s="13"/>
    </row>
    <row r="3284" spans="1:9" ht="17.5">
      <c r="A3284" s="904"/>
      <c r="B3284" s="1985"/>
      <c r="C3284" s="1962" t="s">
        <v>11981</v>
      </c>
      <c r="D3284" s="69"/>
      <c r="E3284" s="460"/>
      <c r="F3284" s="461"/>
      <c r="G3284" s="688"/>
      <c r="H3284" s="128"/>
      <c r="I3284" s="68"/>
    </row>
    <row r="3285" spans="1:9" ht="18">
      <c r="A3285" s="890"/>
      <c r="B3285" s="1912" t="s">
        <v>11980</v>
      </c>
      <c r="C3285" s="1475"/>
      <c r="D3285" s="131"/>
      <c r="E3285" s="462"/>
      <c r="F3285" s="426"/>
      <c r="G3285" s="266"/>
      <c r="H3285" s="16"/>
      <c r="I3285" s="132"/>
    </row>
    <row r="3286" spans="1:9">
      <c r="A3286" s="890"/>
      <c r="B3286" s="1954"/>
      <c r="C3286" s="1475"/>
      <c r="D3286" s="70"/>
      <c r="E3286" s="464"/>
      <c r="F3286" s="465"/>
      <c r="G3286" s="689"/>
      <c r="H3286" s="177"/>
      <c r="I3286" s="132"/>
    </row>
    <row r="3287" spans="1:9">
      <c r="A3287" s="890"/>
      <c r="B3287" s="1954"/>
      <c r="C3287" s="1475"/>
      <c r="D3287" s="70"/>
      <c r="E3287" s="464"/>
      <c r="F3287" s="465"/>
      <c r="G3287" s="689"/>
      <c r="H3287" s="177"/>
      <c r="I3287" s="132"/>
    </row>
    <row r="3288" spans="1:9">
      <c r="A3288" s="890"/>
      <c r="B3288" s="1954"/>
      <c r="C3288" s="1475"/>
      <c r="D3288" s="70"/>
      <c r="E3288" s="464"/>
      <c r="F3288" s="465"/>
      <c r="G3288" s="689"/>
      <c r="H3288" s="177"/>
      <c r="I3288" s="132"/>
    </row>
    <row r="3289" spans="1:9" ht="16" thickBot="1">
      <c r="A3289" s="1913" t="s">
        <v>6698</v>
      </c>
      <c r="B3289" s="1956"/>
      <c r="C3289" s="1931"/>
      <c r="D3289" s="72"/>
      <c r="E3289" s="466"/>
      <c r="F3289" s="467"/>
      <c r="G3289" s="690"/>
      <c r="H3289" s="178"/>
      <c r="I3289" s="137"/>
    </row>
    <row r="3290" spans="1:9" ht="40">
      <c r="A3290" s="1519" t="s">
        <v>1013</v>
      </c>
      <c r="B3290" s="1520" t="s">
        <v>1014</v>
      </c>
      <c r="C3290" s="2286" t="s">
        <v>665</v>
      </c>
      <c r="D3290" s="158" t="s">
        <v>2923</v>
      </c>
      <c r="E3290" s="914" t="s">
        <v>10276</v>
      </c>
      <c r="F3290" s="469" t="s">
        <v>2578</v>
      </c>
      <c r="G3290" s="693" t="s">
        <v>2427</v>
      </c>
      <c r="H3290" s="264" t="s">
        <v>493</v>
      </c>
      <c r="I3290" s="160" t="s">
        <v>4003</v>
      </c>
    </row>
    <row r="3291" spans="1:9" thickBot="1">
      <c r="A3291" s="1519"/>
      <c r="B3291" s="1680"/>
      <c r="C3291" s="2286" t="s">
        <v>3419</v>
      </c>
      <c r="D3291" s="313" t="s">
        <v>2428</v>
      </c>
      <c r="E3291" s="470" t="s">
        <v>264</v>
      </c>
      <c r="F3291" s="475">
        <f>'Заказ, cкидки и курсы валют'!$I$12</f>
        <v>0</v>
      </c>
      <c r="G3291" s="764"/>
      <c r="H3291" s="358"/>
      <c r="I3291" s="252"/>
    </row>
    <row r="3292" spans="1:9" ht="14.5">
      <c r="A3292" s="799" t="s">
        <v>11982</v>
      </c>
      <c r="B3292" s="1990" t="s">
        <v>11249</v>
      </c>
      <c r="C3292" s="2123">
        <v>17</v>
      </c>
      <c r="D3292" s="1766">
        <v>100</v>
      </c>
      <c r="E3292" s="530">
        <v>1135.33</v>
      </c>
      <c r="F3292" s="779">
        <f>ROUND(E3292*(1-$F$11),2)</f>
        <v>1135.33</v>
      </c>
      <c r="G3292" s="780">
        <f>'Заказ, cкидки и курсы валют'!$J$23*F3292</f>
        <v>13056.294999999998</v>
      </c>
      <c r="H3292" s="310">
        <f>ROUND((D3292/1000)*G3292,2)</f>
        <v>1305.6300000000001</v>
      </c>
      <c r="I3292" s="263"/>
    </row>
    <row r="3293" spans="1:9" ht="14.5">
      <c r="A3293" s="493" t="s">
        <v>11983</v>
      </c>
      <c r="B3293" s="2128" t="s">
        <v>11250</v>
      </c>
      <c r="C3293" s="2123">
        <v>22</v>
      </c>
      <c r="D3293" s="2120">
        <v>100</v>
      </c>
      <c r="E3293" s="530">
        <v>1468.24</v>
      </c>
      <c r="F3293" s="2104">
        <f t="shared" ref="F3293:F3299" si="387">ROUND(E3293*(1-$F$11),2)</f>
        <v>1468.24</v>
      </c>
      <c r="G3293" s="2105">
        <f>'Заказ, cкидки и курсы валют'!$J$23*F3293</f>
        <v>16884.759999999998</v>
      </c>
      <c r="H3293" s="2107">
        <f t="shared" ref="H3293:H3297" si="388">ROUND((D3293/1000)*G3293,2)</f>
        <v>1688.48</v>
      </c>
      <c r="I3293" s="2091"/>
    </row>
    <row r="3294" spans="1:9" ht="14.5">
      <c r="A3294" s="493" t="s">
        <v>11984</v>
      </c>
      <c r="B3294" s="2128" t="s">
        <v>11251</v>
      </c>
      <c r="C3294" s="2123">
        <v>28</v>
      </c>
      <c r="D3294" s="2120">
        <v>50</v>
      </c>
      <c r="E3294" s="530">
        <v>1866.12</v>
      </c>
      <c r="F3294" s="2104">
        <f t="shared" si="387"/>
        <v>1866.12</v>
      </c>
      <c r="G3294" s="2105">
        <f>'Заказ, cкидки и курсы валют'!$J$23*F3294</f>
        <v>21460.379999999997</v>
      </c>
      <c r="H3294" s="2107">
        <f t="shared" si="388"/>
        <v>1073.02</v>
      </c>
      <c r="I3294" s="2091"/>
    </row>
    <row r="3295" spans="1:9" ht="14.5">
      <c r="A3295" s="493" t="s">
        <v>11985</v>
      </c>
      <c r="B3295" s="2128" t="s">
        <v>201</v>
      </c>
      <c r="C3295" s="2123">
        <v>33</v>
      </c>
      <c r="D3295" s="2120">
        <v>50</v>
      </c>
      <c r="E3295" s="530">
        <v>2199.37</v>
      </c>
      <c r="F3295" s="2104">
        <f t="shared" si="387"/>
        <v>2199.37</v>
      </c>
      <c r="G3295" s="2105">
        <f>'Заказ, cкидки и курсы валют'!$J$23*F3295</f>
        <v>25292.754999999997</v>
      </c>
      <c r="H3295" s="2107">
        <f t="shared" si="388"/>
        <v>1264.6400000000001</v>
      </c>
      <c r="I3295" s="2091"/>
    </row>
    <row r="3296" spans="1:9" ht="14.5">
      <c r="A3296" s="493" t="s">
        <v>11986</v>
      </c>
      <c r="B3296" s="2128" t="s">
        <v>11252</v>
      </c>
      <c r="C3296" s="2123">
        <v>39</v>
      </c>
      <c r="D3296" s="2120">
        <v>50</v>
      </c>
      <c r="E3296" s="530">
        <v>2599.2600000000002</v>
      </c>
      <c r="F3296" s="2104">
        <f t="shared" si="387"/>
        <v>2599.2600000000002</v>
      </c>
      <c r="G3296" s="2105">
        <f>'Заказ, cкидки и курсы валют'!$J$23*F3296</f>
        <v>29891.49</v>
      </c>
      <c r="H3296" s="2107">
        <f t="shared" si="388"/>
        <v>1494.57</v>
      </c>
      <c r="I3296" s="2091"/>
    </row>
    <row r="3297" spans="1:9" ht="14.5">
      <c r="A3297" s="493" t="s">
        <v>11987</v>
      </c>
      <c r="B3297" s="2128" t="s">
        <v>203</v>
      </c>
      <c r="C3297" s="2123">
        <v>49</v>
      </c>
      <c r="D3297" s="2120">
        <v>50</v>
      </c>
      <c r="E3297" s="530">
        <v>3263.5</v>
      </c>
      <c r="F3297" s="2104">
        <f t="shared" si="387"/>
        <v>3263.5</v>
      </c>
      <c r="G3297" s="2105">
        <f>'Заказ, cкидки и курсы валют'!$J$23*F3297</f>
        <v>37530.25</v>
      </c>
      <c r="H3297" s="2107">
        <f t="shared" si="388"/>
        <v>1876.51</v>
      </c>
      <c r="I3297" s="2091"/>
    </row>
    <row r="3298" spans="1:9" ht="14.5">
      <c r="A3298" s="493" t="s">
        <v>11988</v>
      </c>
      <c r="B3298" s="2128" t="s">
        <v>1295</v>
      </c>
      <c r="C3298" s="2123">
        <v>81</v>
      </c>
      <c r="D3298" s="2120">
        <v>25</v>
      </c>
      <c r="E3298" s="530">
        <v>5263.68</v>
      </c>
      <c r="F3298" s="2104">
        <f t="shared" si="387"/>
        <v>5263.68</v>
      </c>
      <c r="G3298" s="2105">
        <f>'Заказ, cкидки и курсы валют'!$J$23*F3298</f>
        <v>60532.320000000007</v>
      </c>
      <c r="H3298" s="2107">
        <f t="shared" ref="H3298:H3299" si="389">ROUND((D3298/1000)*G3298,2)</f>
        <v>1513.31</v>
      </c>
      <c r="I3298" s="2091"/>
    </row>
    <row r="3299" spans="1:9" ht="15" thickBot="1">
      <c r="A3299" s="521" t="s">
        <v>11989</v>
      </c>
      <c r="B3299" s="1393" t="s">
        <v>2444</v>
      </c>
      <c r="C3299" s="2123">
        <v>99</v>
      </c>
      <c r="D3299" s="1767">
        <v>25</v>
      </c>
      <c r="E3299" s="530">
        <v>6280.45</v>
      </c>
      <c r="F3299" s="775">
        <f t="shared" si="387"/>
        <v>6280.45</v>
      </c>
      <c r="G3299" s="776">
        <f>'Заказ, cкидки и курсы валют'!$J$23*F3299</f>
        <v>72225.175000000003</v>
      </c>
      <c r="H3299" s="142">
        <f t="shared" si="389"/>
        <v>1805.63</v>
      </c>
      <c r="I3299" s="170"/>
    </row>
    <row r="3300" spans="1:9" ht="15" thickBot="1">
      <c r="A3300" s="648"/>
      <c r="B3300" s="1984"/>
      <c r="C3300" s="2125"/>
      <c r="D3300" s="2126"/>
      <c r="E3300" s="530"/>
      <c r="F3300" s="881"/>
      <c r="G3300" s="694"/>
      <c r="H3300" s="22"/>
      <c r="I3300" s="13"/>
    </row>
    <row r="3301" spans="1:9" ht="17.5">
      <c r="A3301" s="904"/>
      <c r="B3301" s="1985"/>
      <c r="C3301" s="1962" t="s">
        <v>12114</v>
      </c>
      <c r="D3301" s="69"/>
      <c r="E3301" s="460"/>
      <c r="F3301" s="461"/>
      <c r="G3301" s="688"/>
      <c r="H3301" s="128"/>
      <c r="I3301" s="68"/>
    </row>
    <row r="3302" spans="1:9" ht="18">
      <c r="A3302" s="890"/>
      <c r="B3302" s="1912" t="s">
        <v>10291</v>
      </c>
      <c r="C3302" s="1475"/>
      <c r="D3302" s="131"/>
      <c r="E3302" s="462"/>
      <c r="F3302" s="426"/>
      <c r="G3302" s="266"/>
      <c r="H3302" s="16"/>
      <c r="I3302" s="132"/>
    </row>
    <row r="3303" spans="1:9">
      <c r="A3303" s="890"/>
      <c r="B3303" s="1954"/>
      <c r="C3303" s="1475"/>
      <c r="D3303" s="70"/>
      <c r="E3303" s="464"/>
      <c r="F3303" s="465"/>
      <c r="G3303" s="689"/>
      <c r="H3303" s="177"/>
      <c r="I3303" s="132"/>
    </row>
    <row r="3304" spans="1:9">
      <c r="A3304" s="890"/>
      <c r="B3304" s="1954"/>
      <c r="C3304" s="1475"/>
      <c r="D3304" s="70"/>
      <c r="E3304" s="464"/>
      <c r="F3304" s="465"/>
      <c r="G3304" s="689"/>
      <c r="H3304" s="177"/>
      <c r="I3304" s="132"/>
    </row>
    <row r="3305" spans="1:9">
      <c r="A3305" s="890"/>
      <c r="B3305" s="1954"/>
      <c r="C3305" s="1475"/>
      <c r="D3305" s="70"/>
      <c r="E3305" s="464"/>
      <c r="F3305" s="465"/>
      <c r="G3305" s="689"/>
      <c r="H3305" s="177"/>
      <c r="I3305" s="132"/>
    </row>
    <row r="3306" spans="1:9" ht="16" thickBot="1">
      <c r="A3306" s="1913" t="s">
        <v>6698</v>
      </c>
      <c r="B3306" s="1956"/>
      <c r="C3306" s="1931"/>
      <c r="D3306" s="72"/>
      <c r="E3306" s="466"/>
      <c r="F3306" s="467"/>
      <c r="G3306" s="690"/>
      <c r="H3306" s="178"/>
      <c r="I3306" s="137"/>
    </row>
    <row r="3307" spans="1:9" ht="40">
      <c r="A3307" s="1519" t="s">
        <v>1013</v>
      </c>
      <c r="B3307" s="1520" t="s">
        <v>1014</v>
      </c>
      <c r="C3307" s="2286" t="s">
        <v>665</v>
      </c>
      <c r="D3307" s="158" t="s">
        <v>2923</v>
      </c>
      <c r="E3307" s="914" t="s">
        <v>10276</v>
      </c>
      <c r="F3307" s="469" t="s">
        <v>2578</v>
      </c>
      <c r="G3307" s="693" t="s">
        <v>2427</v>
      </c>
      <c r="H3307" s="264" t="s">
        <v>493</v>
      </c>
      <c r="I3307" s="160" t="s">
        <v>4003</v>
      </c>
    </row>
    <row r="3308" spans="1:9" thickBot="1">
      <c r="A3308" s="1519"/>
      <c r="B3308" s="1680"/>
      <c r="C3308" s="2286" t="s">
        <v>3419</v>
      </c>
      <c r="D3308" s="313" t="s">
        <v>2428</v>
      </c>
      <c r="E3308" s="470" t="s">
        <v>264</v>
      </c>
      <c r="F3308" s="475">
        <f>'Заказ, cкидки и курсы валют'!$I$12</f>
        <v>0</v>
      </c>
      <c r="G3308" s="764"/>
      <c r="H3308" s="358"/>
      <c r="I3308" s="252"/>
    </row>
    <row r="3309" spans="1:9" ht="14.5">
      <c r="A3309" s="799" t="s">
        <v>12115</v>
      </c>
      <c r="B3309" s="1990" t="s">
        <v>196</v>
      </c>
      <c r="C3309" s="2123">
        <v>31.35</v>
      </c>
      <c r="D3309" s="1766">
        <v>100</v>
      </c>
      <c r="E3309" s="530">
        <v>1878.32</v>
      </c>
      <c r="F3309" s="779">
        <f>ROUND(E3309*(1-$F$11),2)</f>
        <v>1878.32</v>
      </c>
      <c r="G3309" s="780">
        <f>H3309/D3309*1000</f>
        <v>21600.700000000004</v>
      </c>
      <c r="H3309" s="659">
        <f>ROUND(IF('Заказ, cкидки и курсы валют'!$J$23*E3309/1000*D3309&lt;373,373,'Заказ, cкидки и курсы валют'!$J$23*E3309/1000*D3309)*(1-'Заказ, cкидки и курсы валют'!$I$12),2)</f>
        <v>2160.0700000000002</v>
      </c>
      <c r="I3309" s="263"/>
    </row>
    <row r="3310" spans="1:9" ht="14.5">
      <c r="A3310" s="493" t="s">
        <v>12119</v>
      </c>
      <c r="B3310" s="2128" t="s">
        <v>197</v>
      </c>
      <c r="C3310" s="2304">
        <v>35.15</v>
      </c>
      <c r="D3310" s="2078">
        <v>100</v>
      </c>
      <c r="E3310" s="530">
        <v>2172.88</v>
      </c>
      <c r="F3310" s="2104">
        <f t="shared" ref="F3310:F3343" si="390">ROUND(E3310*(1-$F$11),2)</f>
        <v>2172.88</v>
      </c>
      <c r="G3310" s="2105">
        <f t="shared" ref="G3310:G3343" si="391">H3310/D3310*1000</f>
        <v>24988.1</v>
      </c>
      <c r="H3310" s="2106">
        <f>ROUND(IF('Заказ, cкидки и курсы валют'!$J$23*E3310/1000*D3310&lt;373,373,'Заказ, cкидки и курсы валют'!$J$23*E3310/1000*D3310)*(1-'Заказ, cкидки и курсы валют'!$I$12),2)</f>
        <v>2498.81</v>
      </c>
      <c r="I3310" s="2091"/>
    </row>
    <row r="3311" spans="1:9" ht="14.5">
      <c r="A3311" s="493" t="s">
        <v>12120</v>
      </c>
      <c r="B3311" s="2128" t="s">
        <v>198</v>
      </c>
      <c r="C3311" s="2304">
        <v>38.950000000000003</v>
      </c>
      <c r="D3311" s="2078">
        <v>100</v>
      </c>
      <c r="E3311" s="530">
        <v>2444</v>
      </c>
      <c r="F3311" s="2104">
        <f t="shared" si="390"/>
        <v>2444</v>
      </c>
      <c r="G3311" s="2105">
        <f t="shared" si="391"/>
        <v>28105.999999999996</v>
      </c>
      <c r="H3311" s="2106">
        <f>ROUND(IF('Заказ, cкидки и курсы валют'!$J$23*E3311/1000*D3311&lt;373,373,'Заказ, cкидки и курсы валют'!$J$23*E3311/1000*D3311)*(1-'Заказ, cкидки и курсы валют'!$I$12),2)</f>
        <v>2810.6</v>
      </c>
      <c r="I3311" s="2091"/>
    </row>
    <row r="3312" spans="1:9" ht="14.5">
      <c r="A3312" s="493" t="s">
        <v>12121</v>
      </c>
      <c r="B3312" s="2128" t="s">
        <v>199</v>
      </c>
      <c r="C3312" s="2304">
        <v>42.75</v>
      </c>
      <c r="D3312" s="2078">
        <v>100</v>
      </c>
      <c r="E3312" s="530">
        <v>2722.72</v>
      </c>
      <c r="F3312" s="2104">
        <f t="shared" si="390"/>
        <v>2722.72</v>
      </c>
      <c r="G3312" s="2105">
        <f t="shared" si="391"/>
        <v>31311.300000000003</v>
      </c>
      <c r="H3312" s="2106">
        <f>ROUND(IF('Заказ, cкидки и курсы валют'!$J$23*E3312/1000*D3312&lt;373,373,'Заказ, cкидки и курсы валют'!$J$23*E3312/1000*D3312)*(1-'Заказ, cкидки и курсы валют'!$I$12),2)</f>
        <v>3131.13</v>
      </c>
      <c r="I3312" s="2091"/>
    </row>
    <row r="3313" spans="1:9" ht="14.5">
      <c r="A3313" s="493" t="s">
        <v>12122</v>
      </c>
      <c r="B3313" s="2128" t="s">
        <v>12011</v>
      </c>
      <c r="C3313" s="2304">
        <v>47.5</v>
      </c>
      <c r="D3313" s="2078">
        <v>50</v>
      </c>
      <c r="E3313" s="530">
        <v>3102.39</v>
      </c>
      <c r="F3313" s="2104">
        <f t="shared" si="390"/>
        <v>3102.39</v>
      </c>
      <c r="G3313" s="2105">
        <f t="shared" si="391"/>
        <v>35677.4</v>
      </c>
      <c r="H3313" s="2106">
        <f>ROUND(IF('Заказ, cкидки и курсы валют'!$J$23*E3313/1000*D3313&lt;373,373,'Заказ, cкидки и курсы валют'!$J$23*E3313/1000*D3313)*(1-'Заказ, cкидки и курсы валют'!$I$12),2)</f>
        <v>1783.87</v>
      </c>
      <c r="I3313" s="2091"/>
    </row>
    <row r="3314" spans="1:9" ht="14.5">
      <c r="A3314" s="493" t="s">
        <v>12123</v>
      </c>
      <c r="B3314" s="2128" t="s">
        <v>11226</v>
      </c>
      <c r="C3314" s="2304">
        <v>50.35</v>
      </c>
      <c r="D3314" s="2078">
        <v>50</v>
      </c>
      <c r="E3314" s="530">
        <v>3586.88</v>
      </c>
      <c r="F3314" s="2104">
        <f t="shared" si="390"/>
        <v>3586.88</v>
      </c>
      <c r="G3314" s="2105">
        <f t="shared" si="391"/>
        <v>41249.200000000004</v>
      </c>
      <c r="H3314" s="2106">
        <f>ROUND(IF('Заказ, cкидки и курсы валют'!$J$23*E3314/1000*D3314&lt;373,373,'Заказ, cкидки и курсы валют'!$J$23*E3314/1000*D3314)*(1-'Заказ, cкидки и курсы валют'!$I$12),2)</f>
        <v>2062.46</v>
      </c>
      <c r="I3314" s="2091"/>
    </row>
    <row r="3315" spans="1:9" ht="14.5">
      <c r="A3315" s="493" t="s">
        <v>12124</v>
      </c>
      <c r="B3315" s="2128" t="s">
        <v>12012</v>
      </c>
      <c r="C3315" s="2304">
        <v>54.63</v>
      </c>
      <c r="D3315" s="2078">
        <v>50</v>
      </c>
      <c r="E3315" s="530">
        <v>4320.41</v>
      </c>
      <c r="F3315" s="2104">
        <f t="shared" si="390"/>
        <v>4320.41</v>
      </c>
      <c r="G3315" s="2105">
        <f t="shared" si="391"/>
        <v>49684.799999999996</v>
      </c>
      <c r="H3315" s="2106">
        <f>ROUND(IF('Заказ, cкидки и курсы валют'!$J$23*E3315/1000*D3315&lt;373,373,'Заказ, cкидки и курсы валют'!$J$23*E3315/1000*D3315)*(1-'Заказ, cкидки и курсы валют'!$I$12),2)</f>
        <v>2484.2399999999998</v>
      </c>
      <c r="I3315" s="2091"/>
    </row>
    <row r="3316" spans="1:9" ht="14.5">
      <c r="A3316" s="493" t="s">
        <v>12125</v>
      </c>
      <c r="B3316" s="2128" t="s">
        <v>12013</v>
      </c>
      <c r="C3316" s="2304">
        <v>58.9</v>
      </c>
      <c r="D3316" s="2078">
        <v>50</v>
      </c>
      <c r="E3316" s="530">
        <v>4626.2299999999996</v>
      </c>
      <c r="F3316" s="2104">
        <f t="shared" si="390"/>
        <v>4626.2299999999996</v>
      </c>
      <c r="G3316" s="2105">
        <f t="shared" si="391"/>
        <v>53201.599999999999</v>
      </c>
      <c r="H3316" s="2106">
        <f>ROUND(IF('Заказ, cкидки и курсы валют'!$J$23*E3316/1000*D3316&lt;373,373,'Заказ, cкидки и курсы валют'!$J$23*E3316/1000*D3316)*(1-'Заказ, cкидки и курсы валют'!$I$12),2)</f>
        <v>2660.08</v>
      </c>
      <c r="I3316" s="2091"/>
    </row>
    <row r="3317" spans="1:9" ht="14.5">
      <c r="A3317" s="493" t="s">
        <v>12126</v>
      </c>
      <c r="B3317" s="2128" t="s">
        <v>12014</v>
      </c>
      <c r="C3317" s="2304">
        <v>62.7</v>
      </c>
      <c r="D3317" s="2078">
        <v>50</v>
      </c>
      <c r="E3317" s="530">
        <v>4929.2700000000004</v>
      </c>
      <c r="F3317" s="2104">
        <f t="shared" si="390"/>
        <v>4929.2700000000004</v>
      </c>
      <c r="G3317" s="2105">
        <f t="shared" si="391"/>
        <v>56686.6</v>
      </c>
      <c r="H3317" s="2106">
        <f>ROUND(IF('Заказ, cкидки и курсы валют'!$J$23*E3317/1000*D3317&lt;373,373,'Заказ, cкидки и курсы валют'!$J$23*E3317/1000*D3317)*(1-'Заказ, cкидки и курсы валют'!$I$12),2)</f>
        <v>2834.33</v>
      </c>
      <c r="I3317" s="2091"/>
    </row>
    <row r="3318" spans="1:9" ht="14.5">
      <c r="A3318" s="493" t="s">
        <v>12127</v>
      </c>
      <c r="B3318" s="2128" t="s">
        <v>206</v>
      </c>
      <c r="C3318" s="2304">
        <v>52.73</v>
      </c>
      <c r="D3318" s="2078">
        <v>25</v>
      </c>
      <c r="E3318" s="530">
        <v>3031.82</v>
      </c>
      <c r="F3318" s="2104">
        <f t="shared" si="390"/>
        <v>3031.82</v>
      </c>
      <c r="G3318" s="2105">
        <f t="shared" si="391"/>
        <v>34866</v>
      </c>
      <c r="H3318" s="2106">
        <f>ROUND(IF('Заказ, cкидки и курсы валют'!$J$23*E3318/1000*D3318&lt;373,373,'Заказ, cкидки и курсы валют'!$J$23*E3318/1000*D3318)*(1-'Заказ, cкидки и курсы валют'!$I$12),2)</f>
        <v>871.65</v>
      </c>
      <c r="I3318" s="2091"/>
    </row>
    <row r="3319" spans="1:9" ht="14.5">
      <c r="A3319" s="493" t="s">
        <v>12128</v>
      </c>
      <c r="B3319" s="2128" t="s">
        <v>207</v>
      </c>
      <c r="C3319" s="2304">
        <v>58.9</v>
      </c>
      <c r="D3319" s="2078">
        <v>25</v>
      </c>
      <c r="E3319" s="530">
        <v>3406.22</v>
      </c>
      <c r="F3319" s="2104">
        <f t="shared" si="390"/>
        <v>3406.22</v>
      </c>
      <c r="G3319" s="2105">
        <f t="shared" si="391"/>
        <v>39171.599999999999</v>
      </c>
      <c r="H3319" s="2106">
        <f>ROUND(IF('Заказ, cкидки и курсы валют'!$J$23*E3319/1000*D3319&lt;373,373,'Заказ, cкидки и курсы валют'!$J$23*E3319/1000*D3319)*(1-'Заказ, cкидки и курсы валют'!$I$12),2)</f>
        <v>979.29</v>
      </c>
      <c r="I3319" s="2091"/>
    </row>
    <row r="3320" spans="1:9" ht="14.5">
      <c r="A3320" s="493" t="s">
        <v>12129</v>
      </c>
      <c r="B3320" s="2128" t="s">
        <v>208</v>
      </c>
      <c r="C3320" s="2304">
        <v>63.65</v>
      </c>
      <c r="D3320" s="2078">
        <v>25</v>
      </c>
      <c r="E3320" s="530">
        <v>3857.78</v>
      </c>
      <c r="F3320" s="2104">
        <f t="shared" si="390"/>
        <v>3857.78</v>
      </c>
      <c r="G3320" s="2105">
        <f t="shared" si="391"/>
        <v>44364.399999999994</v>
      </c>
      <c r="H3320" s="2106">
        <f>ROUND(IF('Заказ, cкидки и курсы валют'!$J$23*E3320/1000*D3320&lt;373,373,'Заказ, cкидки и курсы валют'!$J$23*E3320/1000*D3320)*(1-'Заказ, cкидки и курсы валют'!$I$12),2)</f>
        <v>1109.1099999999999</v>
      </c>
      <c r="I3320" s="2091"/>
    </row>
    <row r="3321" spans="1:9" ht="14.5">
      <c r="A3321" s="493" t="s">
        <v>12130</v>
      </c>
      <c r="B3321" s="2128" t="s">
        <v>209</v>
      </c>
      <c r="C3321" s="2304">
        <v>69.349999999999994</v>
      </c>
      <c r="D3321" s="2078">
        <v>25</v>
      </c>
      <c r="E3321" s="530">
        <v>4326.84</v>
      </c>
      <c r="F3321" s="2104">
        <f t="shared" si="390"/>
        <v>4326.84</v>
      </c>
      <c r="G3321" s="2105">
        <f t="shared" si="391"/>
        <v>49758.8</v>
      </c>
      <c r="H3321" s="2106">
        <f>ROUND(IF('Заказ, cкидки и курсы валют'!$J$23*E3321/1000*D3321&lt;373,373,'Заказ, cкидки и курсы валют'!$J$23*E3321/1000*D3321)*(1-'Заказ, cкидки и курсы валют'!$I$12),2)</f>
        <v>1243.97</v>
      </c>
      <c r="I3321" s="2091"/>
    </row>
    <row r="3322" spans="1:9" ht="14.5">
      <c r="A3322" s="493" t="s">
        <v>12131</v>
      </c>
      <c r="B3322" s="2128" t="s">
        <v>210</v>
      </c>
      <c r="C3322" s="2304">
        <v>75.05</v>
      </c>
      <c r="D3322" s="2078">
        <v>20</v>
      </c>
      <c r="E3322" s="530">
        <v>5020.62</v>
      </c>
      <c r="F3322" s="2104">
        <f t="shared" si="390"/>
        <v>5020.62</v>
      </c>
      <c r="G3322" s="2105">
        <f t="shared" si="391"/>
        <v>57737</v>
      </c>
      <c r="H3322" s="2106">
        <f>ROUND(IF('Заказ, cкидки и курсы валют'!$J$23*E3322/1000*D3322&lt;373,373,'Заказ, cкидки и курсы валют'!$J$23*E3322/1000*D3322)*(1-'Заказ, cкидки и курсы валют'!$I$12),2)</f>
        <v>1154.74</v>
      </c>
      <c r="I3322" s="2091"/>
    </row>
    <row r="3323" spans="1:9" ht="14.5">
      <c r="A3323" s="493" t="s">
        <v>12132</v>
      </c>
      <c r="B3323" s="2128" t="s">
        <v>211</v>
      </c>
      <c r="C3323" s="2304">
        <v>80.75</v>
      </c>
      <c r="D3323" s="2078">
        <v>20</v>
      </c>
      <c r="E3323" s="530">
        <v>5912.22</v>
      </c>
      <c r="F3323" s="2104">
        <f t="shared" si="390"/>
        <v>5912.22</v>
      </c>
      <c r="G3323" s="2105">
        <f t="shared" si="391"/>
        <v>67990.5</v>
      </c>
      <c r="H3323" s="2106">
        <f>ROUND(IF('Заказ, cкидки и курсы валют'!$J$23*E3323/1000*D3323&lt;373,373,'Заказ, cкидки и курсы валют'!$J$23*E3323/1000*D3323)*(1-'Заказ, cкидки и курсы валют'!$I$12),2)</f>
        <v>1359.81</v>
      </c>
      <c r="I3323" s="2091"/>
    </row>
    <row r="3324" spans="1:9" ht="14.5">
      <c r="A3324" s="493" t="s">
        <v>12133</v>
      </c>
      <c r="B3324" s="2128" t="s">
        <v>4039</v>
      </c>
      <c r="C3324" s="2304">
        <v>86.45</v>
      </c>
      <c r="D3324" s="2078">
        <v>20</v>
      </c>
      <c r="E3324" s="530">
        <v>6484</v>
      </c>
      <c r="F3324" s="2104">
        <f t="shared" si="390"/>
        <v>6484</v>
      </c>
      <c r="G3324" s="2105">
        <f t="shared" si="391"/>
        <v>74566</v>
      </c>
      <c r="H3324" s="2106">
        <f>ROUND(IF('Заказ, cкидки и курсы валют'!$J$23*E3324/1000*D3324&lt;373,373,'Заказ, cкидки и курсы валют'!$J$23*E3324/1000*D3324)*(1-'Заказ, cкидки и курсы валют'!$I$12),2)</f>
        <v>1491.32</v>
      </c>
      <c r="I3324" s="2091"/>
    </row>
    <row r="3325" spans="1:9" ht="14.5">
      <c r="A3325" s="493" t="s">
        <v>12134</v>
      </c>
      <c r="B3325" s="2128" t="s">
        <v>608</v>
      </c>
      <c r="C3325" s="2304">
        <v>92.15</v>
      </c>
      <c r="D3325" s="2078">
        <v>20</v>
      </c>
      <c r="E3325" s="530">
        <v>7076.33</v>
      </c>
      <c r="F3325" s="2104">
        <f t="shared" si="390"/>
        <v>7076.33</v>
      </c>
      <c r="G3325" s="2105">
        <f t="shared" si="391"/>
        <v>81378</v>
      </c>
      <c r="H3325" s="2106">
        <f>ROUND(IF('Заказ, cкидки и курсы валют'!$J$23*E3325/1000*D3325&lt;373,373,'Заказ, cкидки и курсы валют'!$J$23*E3325/1000*D3325)*(1-'Заказ, cкидки и курсы валют'!$I$12),2)</f>
        <v>1627.56</v>
      </c>
      <c r="I3325" s="2091"/>
    </row>
    <row r="3326" spans="1:9" ht="14.5">
      <c r="A3326" s="493" t="s">
        <v>12135</v>
      </c>
      <c r="B3326" s="2128" t="s">
        <v>12022</v>
      </c>
      <c r="C3326" s="2304">
        <v>97.38</v>
      </c>
      <c r="D3326" s="2078">
        <v>20</v>
      </c>
      <c r="E3326" s="530">
        <v>7597.67</v>
      </c>
      <c r="F3326" s="2104">
        <f t="shared" si="390"/>
        <v>7597.67</v>
      </c>
      <c r="G3326" s="2105">
        <f t="shared" si="391"/>
        <v>87373</v>
      </c>
      <c r="H3326" s="2106">
        <f>ROUND(IF('Заказ, cкидки и курсы валют'!$J$23*E3326/1000*D3326&lt;373,373,'Заказ, cкидки и курсы валют'!$J$23*E3326/1000*D3326)*(1-'Заказ, cкидки и курсы валют'!$I$12),2)</f>
        <v>1747.46</v>
      </c>
      <c r="I3326" s="2091"/>
    </row>
    <row r="3327" spans="1:9" ht="14.5">
      <c r="A3327" s="493" t="s">
        <v>12136</v>
      </c>
      <c r="B3327" s="2128" t="s">
        <v>12023</v>
      </c>
      <c r="C3327" s="2304">
        <v>103.55</v>
      </c>
      <c r="D3327" s="2078">
        <v>20</v>
      </c>
      <c r="E3327" s="530">
        <v>8041.36</v>
      </c>
      <c r="F3327" s="2104">
        <f t="shared" si="390"/>
        <v>8041.36</v>
      </c>
      <c r="G3327" s="2105">
        <f t="shared" si="391"/>
        <v>92475.5</v>
      </c>
      <c r="H3327" s="2106">
        <f>ROUND(IF('Заказ, cкидки и курсы валют'!$J$23*E3327/1000*D3327&lt;373,373,'Заказ, cкидки и курсы валют'!$J$23*E3327/1000*D3327)*(1-'Заказ, cкидки и курсы валют'!$I$12),2)</f>
        <v>1849.51</v>
      </c>
      <c r="I3327" s="2091"/>
    </row>
    <row r="3328" spans="1:9" ht="14.5">
      <c r="A3328" s="493" t="s">
        <v>12137</v>
      </c>
      <c r="B3328" s="2128" t="s">
        <v>12024</v>
      </c>
      <c r="C3328" s="2304">
        <v>109.25</v>
      </c>
      <c r="D3328" s="2078">
        <v>20</v>
      </c>
      <c r="E3328" s="530">
        <v>8482.1200000000008</v>
      </c>
      <c r="F3328" s="2104">
        <f t="shared" si="390"/>
        <v>8482.1200000000008</v>
      </c>
      <c r="G3328" s="2105">
        <f t="shared" si="391"/>
        <v>97544.5</v>
      </c>
      <c r="H3328" s="2106">
        <f>ROUND(IF('Заказ, cкидки и курсы валют'!$J$23*E3328/1000*D3328&lt;373,373,'Заказ, cкидки и курсы валют'!$J$23*E3328/1000*D3328)*(1-'Заказ, cкидки и курсы валют'!$I$12),2)</f>
        <v>1950.89</v>
      </c>
      <c r="I3328" s="2091"/>
    </row>
    <row r="3329" spans="1:9" ht="14.5">
      <c r="A3329" s="493" t="s">
        <v>12138</v>
      </c>
      <c r="B3329" s="2128" t="s">
        <v>12025</v>
      </c>
      <c r="C3329" s="2304">
        <v>114</v>
      </c>
      <c r="D3329" s="2078">
        <v>20</v>
      </c>
      <c r="E3329" s="530">
        <v>9437.23</v>
      </c>
      <c r="F3329" s="2104">
        <f t="shared" si="390"/>
        <v>9437.23</v>
      </c>
      <c r="G3329" s="2105">
        <f t="shared" si="391"/>
        <v>108527.99999999999</v>
      </c>
      <c r="H3329" s="2106">
        <f>ROUND(IF('Заказ, cкидки и курсы валют'!$J$23*E3329/1000*D3329&lt;373,373,'Заказ, cкидки и курсы валют'!$J$23*E3329/1000*D3329)*(1-'Заказ, cкидки и курсы валют'!$I$12),2)</f>
        <v>2170.56</v>
      </c>
      <c r="I3329" s="2091"/>
    </row>
    <row r="3330" spans="1:9" ht="14.5">
      <c r="A3330" s="493" t="s">
        <v>12139</v>
      </c>
      <c r="B3330" s="2128" t="s">
        <v>12026</v>
      </c>
      <c r="C3330" s="2304">
        <v>119.7</v>
      </c>
      <c r="D3330" s="2078">
        <v>20</v>
      </c>
      <c r="E3330" s="530">
        <v>10995.37</v>
      </c>
      <c r="F3330" s="2104">
        <f t="shared" si="390"/>
        <v>10995.37</v>
      </c>
      <c r="G3330" s="2105">
        <f t="shared" si="391"/>
        <v>126447</v>
      </c>
      <c r="H3330" s="2106">
        <f>ROUND(IF('Заказ, cкидки и курсы валют'!$J$23*E3330/1000*D3330&lt;373,373,'Заказ, cкидки и курсы валют'!$J$23*E3330/1000*D3330)*(1-'Заказ, cкидки и курсы валют'!$I$12),2)</f>
        <v>2528.94</v>
      </c>
      <c r="I3330" s="2091"/>
    </row>
    <row r="3331" spans="1:9" ht="14.5">
      <c r="A3331" s="493" t="s">
        <v>12140</v>
      </c>
      <c r="B3331" s="2128" t="s">
        <v>213</v>
      </c>
      <c r="C3331" s="2123">
        <v>75.849999999999994</v>
      </c>
      <c r="D3331" s="2120">
        <v>25</v>
      </c>
      <c r="E3331" s="530">
        <v>4251.3500000000004</v>
      </c>
      <c r="F3331" s="2104">
        <f t="shared" si="390"/>
        <v>4251.3500000000004</v>
      </c>
      <c r="G3331" s="2105">
        <f t="shared" si="391"/>
        <v>48890.400000000001</v>
      </c>
      <c r="H3331" s="2106">
        <f>ROUND(IF('Заказ, cкидки и курсы валют'!$J$23*E3331/1000*D3331&lt;373,373,'Заказ, cкидки и курсы валют'!$J$23*E3331/1000*D3331)*(1-'Заказ, cкидки и курсы валют'!$I$12),2)</f>
        <v>1222.26</v>
      </c>
      <c r="I3331" s="2091"/>
    </row>
    <row r="3332" spans="1:9" ht="14.5">
      <c r="A3332" s="493" t="s">
        <v>12141</v>
      </c>
      <c r="B3332" s="2128" t="s">
        <v>214</v>
      </c>
      <c r="C3332" s="2123">
        <v>85.28</v>
      </c>
      <c r="D3332" s="2120">
        <v>25</v>
      </c>
      <c r="E3332" s="530">
        <v>4929.26</v>
      </c>
      <c r="F3332" s="2104">
        <f t="shared" si="390"/>
        <v>4929.26</v>
      </c>
      <c r="G3332" s="2105">
        <f t="shared" si="391"/>
        <v>56686.400000000009</v>
      </c>
      <c r="H3332" s="2106">
        <f>ROUND(IF('Заказ, cкидки и курсы валют'!$J$23*E3332/1000*D3332&lt;373,373,'Заказ, cкидки и курсы валют'!$J$23*E3332/1000*D3332)*(1-'Заказ, cкидки и курсы валют'!$I$12),2)</f>
        <v>1417.16</v>
      </c>
      <c r="I3332" s="2091"/>
    </row>
    <row r="3333" spans="1:9" ht="14.5">
      <c r="A3333" s="493" t="s">
        <v>12142</v>
      </c>
      <c r="B3333" s="2128" t="s">
        <v>215</v>
      </c>
      <c r="C3333" s="2123">
        <v>92.25</v>
      </c>
      <c r="D3333" s="2120">
        <v>25</v>
      </c>
      <c r="E3333" s="530">
        <v>5412.91</v>
      </c>
      <c r="F3333" s="2104">
        <f t="shared" si="390"/>
        <v>5412.91</v>
      </c>
      <c r="G3333" s="2105">
        <f t="shared" si="391"/>
        <v>62248.4</v>
      </c>
      <c r="H3333" s="2106">
        <f>ROUND(IF('Заказ, cкидки и курсы валют'!$J$23*E3333/1000*D3333&lt;373,373,'Заказ, cкидки и курсы валют'!$J$23*E3333/1000*D3333)*(1-'Заказ, cкидки и курсы валют'!$I$12),2)</f>
        <v>1556.21</v>
      </c>
      <c r="I3333" s="2091"/>
    </row>
    <row r="3334" spans="1:9" ht="14.5">
      <c r="A3334" s="493" t="s">
        <v>12143</v>
      </c>
      <c r="B3334" s="2128" t="s">
        <v>216</v>
      </c>
      <c r="C3334" s="2123">
        <v>100.45</v>
      </c>
      <c r="D3334" s="2120">
        <v>25</v>
      </c>
      <c r="E3334" s="530">
        <v>6070</v>
      </c>
      <c r="F3334" s="2104">
        <f t="shared" si="390"/>
        <v>6070</v>
      </c>
      <c r="G3334" s="2105">
        <f t="shared" si="391"/>
        <v>69805.2</v>
      </c>
      <c r="H3334" s="2106">
        <f>ROUND(IF('Заказ, cкидки и курсы валют'!$J$23*E3334/1000*D3334&lt;373,373,'Заказ, cкидки и курсы валют'!$J$23*E3334/1000*D3334)*(1-'Заказ, cкидки и курсы валют'!$I$12),2)</f>
        <v>1745.13</v>
      </c>
      <c r="I3334" s="2091"/>
    </row>
    <row r="3335" spans="1:9" ht="14.5">
      <c r="A3335" s="493" t="s">
        <v>12144</v>
      </c>
      <c r="B3335" s="2128" t="s">
        <v>217</v>
      </c>
      <c r="C3335" s="2123">
        <v>108.65</v>
      </c>
      <c r="D3335" s="2120">
        <v>25</v>
      </c>
      <c r="E3335" s="530">
        <v>7041.25</v>
      </c>
      <c r="F3335" s="2104">
        <f t="shared" si="390"/>
        <v>7041.25</v>
      </c>
      <c r="G3335" s="2105">
        <f t="shared" si="391"/>
        <v>80974.400000000009</v>
      </c>
      <c r="H3335" s="2106">
        <f>ROUND(IF('Заказ, cкидки и курсы валют'!$J$23*E3335/1000*D3335&lt;373,373,'Заказ, cкидки и курсы валют'!$J$23*E3335/1000*D3335)*(1-'Заказ, cкидки и курсы валют'!$I$12),2)</f>
        <v>2024.36</v>
      </c>
      <c r="I3335" s="2091"/>
    </row>
    <row r="3336" spans="1:9" ht="14.5">
      <c r="A3336" s="493" t="s">
        <v>12145</v>
      </c>
      <c r="B3336" s="2128" t="s">
        <v>218</v>
      </c>
      <c r="C3336" s="2123">
        <v>116.85</v>
      </c>
      <c r="D3336" s="2120">
        <v>25</v>
      </c>
      <c r="E3336" s="530">
        <v>8289.07</v>
      </c>
      <c r="F3336" s="2104">
        <f t="shared" si="390"/>
        <v>8289.07</v>
      </c>
      <c r="G3336" s="2105">
        <f t="shared" si="391"/>
        <v>95324.400000000009</v>
      </c>
      <c r="H3336" s="2106">
        <f>ROUND(IF('Заказ, cкидки и курсы валют'!$J$23*E3336/1000*D3336&lt;373,373,'Заказ, cкидки и курсы валют'!$J$23*E3336/1000*D3336)*(1-'Заказ, cкидки и курсы валют'!$I$12),2)</f>
        <v>2383.11</v>
      </c>
      <c r="I3336" s="2091"/>
    </row>
    <row r="3337" spans="1:9" ht="14.5">
      <c r="A3337" s="493" t="s">
        <v>12146</v>
      </c>
      <c r="B3337" s="2128" t="s">
        <v>219</v>
      </c>
      <c r="C3337" s="2123">
        <v>125.05</v>
      </c>
      <c r="D3337" s="2120">
        <v>25</v>
      </c>
      <c r="E3337" s="530">
        <v>9089.7800000000007</v>
      </c>
      <c r="F3337" s="2104">
        <f t="shared" si="390"/>
        <v>9089.7800000000007</v>
      </c>
      <c r="G3337" s="2105">
        <f t="shared" si="391"/>
        <v>104532.4</v>
      </c>
      <c r="H3337" s="2106">
        <f>ROUND(IF('Заказ, cкидки и курсы валют'!$J$23*E3337/1000*D3337&lt;373,373,'Заказ, cкидки и курсы валют'!$J$23*E3337/1000*D3337)*(1-'Заказ, cкидки и курсы валют'!$I$12),2)</f>
        <v>2613.31</v>
      </c>
      <c r="I3337" s="2091"/>
    </row>
    <row r="3338" spans="1:9" ht="14.5">
      <c r="A3338" s="493" t="s">
        <v>12147</v>
      </c>
      <c r="B3338" s="2128" t="s">
        <v>220</v>
      </c>
      <c r="C3338" s="2123">
        <v>133.25</v>
      </c>
      <c r="D3338" s="2120">
        <v>25</v>
      </c>
      <c r="E3338" s="530">
        <v>9685.81</v>
      </c>
      <c r="F3338" s="2104">
        <f t="shared" si="390"/>
        <v>9685.81</v>
      </c>
      <c r="G3338" s="2105">
        <f t="shared" si="391"/>
        <v>111386.8</v>
      </c>
      <c r="H3338" s="2106">
        <f>ROUND(IF('Заказ, cкидки и курсы валют'!$J$23*E3338/1000*D3338&lt;373,373,'Заказ, cкидки и курсы валют'!$J$23*E3338/1000*D3338)*(1-'Заказ, cкидки и курсы валют'!$I$12),2)</f>
        <v>2784.67</v>
      </c>
      <c r="I3338" s="2091"/>
    </row>
    <row r="3339" spans="1:9" ht="14.5">
      <c r="A3339" s="493" t="s">
        <v>12148</v>
      </c>
      <c r="B3339" s="2128" t="s">
        <v>12116</v>
      </c>
      <c r="C3339" s="2123">
        <v>141.44999999999999</v>
      </c>
      <c r="D3339" s="2120">
        <v>25</v>
      </c>
      <c r="E3339" s="530">
        <v>10281.89</v>
      </c>
      <c r="F3339" s="2104">
        <f t="shared" si="390"/>
        <v>10281.89</v>
      </c>
      <c r="G3339" s="2105">
        <f t="shared" si="391"/>
        <v>118241.60000000001</v>
      </c>
      <c r="H3339" s="2106">
        <f>ROUND(IF('Заказ, cкидки и курсы валют'!$J$23*E3339/1000*D3339&lt;373,373,'Заказ, cкидки и курсы валют'!$J$23*E3339/1000*D3339)*(1-'Заказ, cкидки и курсы валют'!$I$12),2)</f>
        <v>2956.04</v>
      </c>
      <c r="I3339" s="2091"/>
    </row>
    <row r="3340" spans="1:9" ht="14.5">
      <c r="A3340" s="493" t="s">
        <v>12149</v>
      </c>
      <c r="B3340" s="2128" t="s">
        <v>12117</v>
      </c>
      <c r="C3340" s="2123">
        <v>149.65</v>
      </c>
      <c r="D3340" s="2120">
        <v>25</v>
      </c>
      <c r="E3340" s="530">
        <v>10877.93</v>
      </c>
      <c r="F3340" s="2104">
        <f t="shared" si="390"/>
        <v>10877.93</v>
      </c>
      <c r="G3340" s="2105">
        <f t="shared" si="391"/>
        <v>125096</v>
      </c>
      <c r="H3340" s="2106">
        <f>ROUND(IF('Заказ, cкидки и курсы валют'!$J$23*E3340/1000*D3340&lt;373,373,'Заказ, cкидки и курсы валют'!$J$23*E3340/1000*D3340)*(1-'Заказ, cкидки и курсы валют'!$I$12),2)</f>
        <v>3127.4</v>
      </c>
      <c r="I3340" s="2091"/>
    </row>
    <row r="3341" spans="1:9" ht="14.5">
      <c r="A3341" s="493" t="s">
        <v>12150</v>
      </c>
      <c r="B3341" s="2128" t="s">
        <v>4055</v>
      </c>
      <c r="C3341" s="2123">
        <v>157.86000000000001</v>
      </c>
      <c r="D3341" s="2120">
        <v>20</v>
      </c>
      <c r="E3341" s="530">
        <v>11889.45</v>
      </c>
      <c r="F3341" s="2104">
        <f t="shared" si="390"/>
        <v>11889.45</v>
      </c>
      <c r="G3341" s="2105">
        <f t="shared" si="391"/>
        <v>136728.5</v>
      </c>
      <c r="H3341" s="2106">
        <f>ROUND(IF('Заказ, cкидки и курсы валют'!$J$23*E3341/1000*D3341&lt;373,373,'Заказ, cкидки и курсы валют'!$J$23*E3341/1000*D3341)*(1-'Заказ, cкидки и курсы валют'!$I$12),2)</f>
        <v>2734.57</v>
      </c>
      <c r="I3341" s="2091"/>
    </row>
    <row r="3342" spans="1:9" ht="14.5">
      <c r="A3342" s="493" t="s">
        <v>12151</v>
      </c>
      <c r="B3342" s="2128" t="s">
        <v>12118</v>
      </c>
      <c r="C3342" s="2123">
        <v>166.05</v>
      </c>
      <c r="D3342" s="2120">
        <v>20</v>
      </c>
      <c r="E3342" s="530">
        <v>13233.42</v>
      </c>
      <c r="F3342" s="2104">
        <f t="shared" si="390"/>
        <v>13233.42</v>
      </c>
      <c r="G3342" s="2105">
        <f t="shared" si="391"/>
        <v>152184.5</v>
      </c>
      <c r="H3342" s="2106">
        <f>ROUND(IF('Заказ, cкидки и курсы валют'!$J$23*E3342/1000*D3342&lt;373,373,'Заказ, cкидки и курсы валют'!$J$23*E3342/1000*D3342)*(1-'Заказ, cкидки и курсы валют'!$I$12),2)</f>
        <v>3043.69</v>
      </c>
      <c r="I3342" s="2091"/>
    </row>
    <row r="3343" spans="1:9" ht="15" thickBot="1">
      <c r="A3343" s="521" t="s">
        <v>12152</v>
      </c>
      <c r="B3343" s="1393" t="s">
        <v>3696</v>
      </c>
      <c r="C3343" s="2123">
        <v>174.25</v>
      </c>
      <c r="D3343" s="1767">
        <v>20</v>
      </c>
      <c r="E3343" s="530">
        <v>15412.96</v>
      </c>
      <c r="F3343" s="775">
        <f t="shared" si="390"/>
        <v>15412.96</v>
      </c>
      <c r="G3343" s="776">
        <f t="shared" si="391"/>
        <v>177249</v>
      </c>
      <c r="H3343" s="1004">
        <f>ROUND(IF('Заказ, cкидки и курсы валют'!$J$23*E3343/1000*D3343&lt;373,373,'Заказ, cкидки и курсы валют'!$J$23*E3343/1000*D3343)*(1-'Заказ, cкидки и курсы валют'!$I$12),2)</f>
        <v>3544.98</v>
      </c>
      <c r="I3343" s="170"/>
    </row>
    <row r="3344" spans="1:9" ht="15" thickBot="1">
      <c r="A3344" s="648"/>
      <c r="B3344" s="1984"/>
      <c r="C3344" s="2125"/>
      <c r="D3344" s="2126"/>
      <c r="E3344" s="530"/>
      <c r="F3344" s="881"/>
      <c r="G3344" s="694"/>
      <c r="H3344" s="22"/>
      <c r="I3344" s="13"/>
    </row>
    <row r="3345" spans="1:9" ht="17.5">
      <c r="A3345" s="904"/>
      <c r="B3345" s="1985"/>
      <c r="C3345" s="1962" t="s">
        <v>12153</v>
      </c>
      <c r="D3345" s="69"/>
      <c r="E3345" s="460"/>
      <c r="F3345" s="461"/>
      <c r="G3345" s="688"/>
      <c r="H3345" s="128"/>
      <c r="I3345" s="68"/>
    </row>
    <row r="3346" spans="1:9" ht="18">
      <c r="A3346" s="890"/>
      <c r="B3346" s="1912" t="s">
        <v>10291</v>
      </c>
      <c r="C3346" s="1475"/>
      <c r="D3346" s="131"/>
      <c r="E3346" s="462"/>
      <c r="F3346" s="426"/>
      <c r="G3346" s="266"/>
      <c r="H3346" s="16"/>
      <c r="I3346" s="132"/>
    </row>
    <row r="3347" spans="1:9">
      <c r="A3347" s="890"/>
      <c r="B3347" s="1954"/>
      <c r="C3347" s="1475"/>
      <c r="D3347" s="70"/>
      <c r="E3347" s="464"/>
      <c r="F3347" s="465"/>
      <c r="G3347" s="689"/>
      <c r="H3347" s="177"/>
      <c r="I3347" s="132"/>
    </row>
    <row r="3348" spans="1:9">
      <c r="A3348" s="890"/>
      <c r="B3348" s="1954"/>
      <c r="C3348" s="1475"/>
      <c r="D3348" s="70"/>
      <c r="E3348" s="464"/>
      <c r="F3348" s="465"/>
      <c r="G3348" s="689"/>
      <c r="H3348" s="177"/>
      <c r="I3348" s="132"/>
    </row>
    <row r="3349" spans="1:9">
      <c r="A3349" s="890"/>
      <c r="B3349" s="1954"/>
      <c r="C3349" s="1475"/>
      <c r="D3349" s="70"/>
      <c r="E3349" s="464"/>
      <c r="F3349" s="465"/>
      <c r="G3349" s="689"/>
      <c r="H3349" s="177"/>
      <c r="I3349" s="132"/>
    </row>
    <row r="3350" spans="1:9" ht="16" thickBot="1">
      <c r="A3350" s="1913" t="s">
        <v>6698</v>
      </c>
      <c r="B3350" s="1956"/>
      <c r="C3350" s="1931"/>
      <c r="D3350" s="72"/>
      <c r="E3350" s="466"/>
      <c r="F3350" s="467"/>
      <c r="G3350" s="690"/>
      <c r="H3350" s="178"/>
      <c r="I3350" s="137"/>
    </row>
    <row r="3351" spans="1:9" ht="40">
      <c r="A3351" s="1519" t="s">
        <v>1013</v>
      </c>
      <c r="B3351" s="1520" t="s">
        <v>1014</v>
      </c>
      <c r="C3351" s="2286" t="s">
        <v>665</v>
      </c>
      <c r="D3351" s="158" t="s">
        <v>2923</v>
      </c>
      <c r="E3351" s="914" t="s">
        <v>10276</v>
      </c>
      <c r="F3351" s="469" t="s">
        <v>2578</v>
      </c>
      <c r="G3351" s="693" t="s">
        <v>2427</v>
      </c>
      <c r="H3351" s="264" t="s">
        <v>493</v>
      </c>
      <c r="I3351" s="160" t="s">
        <v>4003</v>
      </c>
    </row>
    <row r="3352" spans="1:9" thickBot="1">
      <c r="A3352" s="1519"/>
      <c r="B3352" s="1680"/>
      <c r="C3352" s="2286" t="s">
        <v>3419</v>
      </c>
      <c r="D3352" s="313" t="s">
        <v>2428</v>
      </c>
      <c r="E3352" s="470" t="s">
        <v>264</v>
      </c>
      <c r="F3352" s="475">
        <f>'Заказ, cкидки и курсы валют'!$I$12</f>
        <v>0</v>
      </c>
      <c r="G3352" s="764"/>
      <c r="H3352" s="358"/>
      <c r="I3352" s="252"/>
    </row>
    <row r="3353" spans="1:9" ht="15" thickBot="1">
      <c r="A3353" s="799" t="s">
        <v>12161</v>
      </c>
      <c r="B3353" s="1990" t="s">
        <v>12154</v>
      </c>
      <c r="C3353" s="2123">
        <v>0.77</v>
      </c>
      <c r="D3353" s="1766">
        <v>1000</v>
      </c>
      <c r="E3353" s="530">
        <v>52.63</v>
      </c>
      <c r="F3353" s="779">
        <f>ROUND(E3353*(1-$F$11),2)</f>
        <v>52.63</v>
      </c>
      <c r="G3353" s="780">
        <f>H3353/D3353*1000</f>
        <v>605.25</v>
      </c>
      <c r="H3353" s="659">
        <f>ROUND(IF('Заказ, cкидки и курсы валют'!$J$23*E3353/1000*D3353&lt;387,387,'Заказ, cкидки и курсы валют'!$J$23*E3353/1000*D3353)*(1-'Заказ, cкидки и курсы валют'!$I$12),2)</f>
        <v>605.25</v>
      </c>
      <c r="I3353" s="263"/>
    </row>
    <row r="3354" spans="1:9" ht="15" thickBot="1">
      <c r="A3354" s="493" t="s">
        <v>12162</v>
      </c>
      <c r="B3354" s="2128" t="s">
        <v>2994</v>
      </c>
      <c r="C3354" s="2123">
        <v>0.94</v>
      </c>
      <c r="D3354" s="2120">
        <v>500</v>
      </c>
      <c r="E3354" s="530">
        <v>59.6</v>
      </c>
      <c r="F3354" s="2104">
        <f t="shared" ref="F3354:F3360" si="392">ROUND(E3354*(1-$F$11),2)</f>
        <v>59.6</v>
      </c>
      <c r="G3354" s="2105">
        <f t="shared" ref="G3354:G3360" si="393">H3354/D3354*1000</f>
        <v>774</v>
      </c>
      <c r="H3354" s="659">
        <f>ROUND(IF('Заказ, cкидки и курсы валют'!$J$23*E3354/1000*D3354&lt;387,387,'Заказ, cкидки и курсы валют'!$J$23*E3354/1000*D3354)*(1-'Заказ, cкидки и курсы валют'!$I$12),2)</f>
        <v>387</v>
      </c>
      <c r="I3354" s="2091"/>
    </row>
    <row r="3355" spans="1:9" ht="15" thickBot="1">
      <c r="A3355" s="493" t="s">
        <v>12163</v>
      </c>
      <c r="B3355" s="2128" t="s">
        <v>12155</v>
      </c>
      <c r="C3355" s="2123">
        <v>1.1000000000000001</v>
      </c>
      <c r="D3355" s="2120">
        <v>500</v>
      </c>
      <c r="E3355" s="530">
        <v>66.17</v>
      </c>
      <c r="F3355" s="2104">
        <f t="shared" si="392"/>
        <v>66.17</v>
      </c>
      <c r="G3355" s="2105">
        <f t="shared" si="393"/>
        <v>774</v>
      </c>
      <c r="H3355" s="659">
        <f>ROUND(IF('Заказ, cкидки и курсы валют'!$J$23*E3355/1000*D3355&lt;387,387,'Заказ, cкидки и курсы валют'!$J$23*E3355/1000*D3355)*(1-'Заказ, cкидки и курсы валют'!$I$12),2)</f>
        <v>387</v>
      </c>
      <c r="I3355" s="2091"/>
    </row>
    <row r="3356" spans="1:9" ht="15" thickBot="1">
      <c r="A3356" s="493" t="s">
        <v>12164</v>
      </c>
      <c r="B3356" s="2128" t="s">
        <v>12156</v>
      </c>
      <c r="C3356" s="2123">
        <v>1.4</v>
      </c>
      <c r="D3356" s="2120">
        <v>500</v>
      </c>
      <c r="E3356" s="530">
        <v>69.53</v>
      </c>
      <c r="F3356" s="2104">
        <f t="shared" si="392"/>
        <v>69.53</v>
      </c>
      <c r="G3356" s="2105">
        <f t="shared" si="393"/>
        <v>799.6</v>
      </c>
      <c r="H3356" s="659">
        <f>ROUND(IF('Заказ, cкидки и курсы валют'!$J$23*E3356/1000*D3356&lt;387,387,'Заказ, cкидки и курсы валют'!$J$23*E3356/1000*D3356)*(1-'Заказ, cкидки и курсы валют'!$I$12),2)</f>
        <v>399.8</v>
      </c>
      <c r="I3356" s="2091"/>
    </row>
    <row r="3357" spans="1:9" ht="15" thickBot="1">
      <c r="A3357" s="493" t="s">
        <v>12165</v>
      </c>
      <c r="B3357" s="2128" t="s">
        <v>12157</v>
      </c>
      <c r="C3357" s="2123">
        <v>1.55</v>
      </c>
      <c r="D3357" s="2120">
        <v>500</v>
      </c>
      <c r="E3357" s="530">
        <v>74.77</v>
      </c>
      <c r="F3357" s="2104">
        <f t="shared" si="392"/>
        <v>74.77</v>
      </c>
      <c r="G3357" s="2105">
        <f t="shared" si="393"/>
        <v>859.86</v>
      </c>
      <c r="H3357" s="659">
        <f>ROUND(IF('Заказ, cкидки и курсы валют'!$J$23*E3357/1000*D3357&lt;387,387,'Заказ, cкидки и курсы валют'!$J$23*E3357/1000*D3357)*(1-'Заказ, cкидки и курсы валют'!$I$12),2)</f>
        <v>429.93</v>
      </c>
      <c r="I3357" s="2091"/>
    </row>
    <row r="3358" spans="1:9" ht="15" thickBot="1">
      <c r="A3358" s="493" t="s">
        <v>12166</v>
      </c>
      <c r="B3358" s="2128" t="s">
        <v>12158</v>
      </c>
      <c r="C3358" s="2123">
        <v>1.75</v>
      </c>
      <c r="D3358" s="2120">
        <v>500</v>
      </c>
      <c r="E3358" s="530">
        <v>81.78</v>
      </c>
      <c r="F3358" s="2104">
        <f t="shared" si="392"/>
        <v>81.78</v>
      </c>
      <c r="G3358" s="2105">
        <f t="shared" si="393"/>
        <v>940.48</v>
      </c>
      <c r="H3358" s="659">
        <f>ROUND(IF('Заказ, cкидки и курсы валют'!$J$23*E3358/1000*D3358&lt;387,387,'Заказ, cкидки и курсы валют'!$J$23*E3358/1000*D3358)*(1-'Заказ, cкидки и курсы валют'!$I$12),2)</f>
        <v>470.24</v>
      </c>
      <c r="I3358" s="2091"/>
    </row>
    <row r="3359" spans="1:9" ht="15" thickBot="1">
      <c r="A3359" s="493" t="s">
        <v>12167</v>
      </c>
      <c r="B3359" s="2128" t="s">
        <v>12159</v>
      </c>
      <c r="C3359" s="2123">
        <v>1.88</v>
      </c>
      <c r="D3359" s="2120">
        <v>500</v>
      </c>
      <c r="E3359" s="530">
        <v>86.4</v>
      </c>
      <c r="F3359" s="2104">
        <f t="shared" si="392"/>
        <v>86.4</v>
      </c>
      <c r="G3359" s="2105">
        <f t="shared" si="393"/>
        <v>993.6</v>
      </c>
      <c r="H3359" s="659">
        <f>ROUND(IF('Заказ, cкидки и курсы валют'!$J$23*E3359/1000*D3359&lt;387,387,'Заказ, cкидки и курсы валют'!$J$23*E3359/1000*D3359)*(1-'Заказ, cкидки и курсы валют'!$I$12),2)</f>
        <v>496.8</v>
      </c>
      <c r="I3359" s="2091"/>
    </row>
    <row r="3360" spans="1:9" ht="15" thickBot="1">
      <c r="A3360" s="521" t="s">
        <v>12168</v>
      </c>
      <c r="B3360" s="1393" t="s">
        <v>12160</v>
      </c>
      <c r="C3360" s="2123">
        <v>2.25</v>
      </c>
      <c r="D3360" s="1767">
        <v>500</v>
      </c>
      <c r="E3360" s="530">
        <v>105.83</v>
      </c>
      <c r="F3360" s="775">
        <f t="shared" si="392"/>
        <v>105.83</v>
      </c>
      <c r="G3360" s="776">
        <f t="shared" si="393"/>
        <v>1217.04</v>
      </c>
      <c r="H3360" s="659">
        <f>ROUND(IF('Заказ, cкидки и курсы валют'!$J$23*E3360/1000*D3360&lt;387,387,'Заказ, cкидки и курсы валют'!$J$23*E3360/1000*D3360)*(1-'Заказ, cкидки и курсы валют'!$I$12),2)</f>
        <v>608.52</v>
      </c>
      <c r="I3360" s="170"/>
    </row>
    <row r="3361" spans="1:9" ht="15" thickBot="1">
      <c r="A3361" s="648"/>
      <c r="B3361" s="1984"/>
      <c r="C3361" s="2125"/>
      <c r="D3361" s="2126"/>
      <c r="E3361" s="530"/>
      <c r="F3361" s="881"/>
      <c r="G3361" s="694"/>
      <c r="H3361" s="22"/>
      <c r="I3361" s="13"/>
    </row>
    <row r="3362" spans="1:9" ht="17.5">
      <c r="A3362" s="904"/>
      <c r="B3362" s="1985"/>
      <c r="C3362" s="1962" t="s">
        <v>12174</v>
      </c>
      <c r="D3362" s="69"/>
      <c r="E3362" s="460"/>
      <c r="F3362" s="461"/>
      <c r="G3362" s="688"/>
      <c r="H3362" s="128"/>
      <c r="I3362" s="68"/>
    </row>
    <row r="3363" spans="1:9" ht="18">
      <c r="A3363" s="890"/>
      <c r="B3363" s="1912" t="s">
        <v>10291</v>
      </c>
      <c r="C3363" s="1475"/>
      <c r="D3363" s="131"/>
      <c r="E3363" s="462"/>
      <c r="F3363" s="426"/>
      <c r="G3363" s="266"/>
      <c r="H3363" s="16"/>
      <c r="I3363" s="132"/>
    </row>
    <row r="3364" spans="1:9">
      <c r="A3364" s="890"/>
      <c r="B3364" s="1954"/>
      <c r="C3364" s="1475"/>
      <c r="D3364" s="70"/>
      <c r="E3364" s="464"/>
      <c r="F3364" s="465"/>
      <c r="G3364" s="689"/>
      <c r="H3364" s="177"/>
      <c r="I3364" s="132"/>
    </row>
    <row r="3365" spans="1:9">
      <c r="A3365" s="890"/>
      <c r="B3365" s="1954"/>
      <c r="C3365" s="1475"/>
      <c r="D3365" s="70"/>
      <c r="E3365" s="464"/>
      <c r="F3365" s="465"/>
      <c r="G3365" s="689"/>
      <c r="H3365" s="177"/>
      <c r="I3365" s="132"/>
    </row>
    <row r="3366" spans="1:9">
      <c r="A3366" s="890"/>
      <c r="B3366" s="1954"/>
      <c r="C3366" s="1475"/>
      <c r="D3366" s="70"/>
      <c r="E3366" s="464"/>
      <c r="F3366" s="465"/>
      <c r="G3366" s="689"/>
      <c r="H3366" s="177"/>
      <c r="I3366" s="132"/>
    </row>
    <row r="3367" spans="1:9" ht="16" thickBot="1">
      <c r="A3367" s="1913" t="s">
        <v>6698</v>
      </c>
      <c r="B3367" s="1956"/>
      <c r="C3367" s="1931"/>
      <c r="D3367" s="72"/>
      <c r="E3367" s="466"/>
      <c r="F3367" s="467"/>
      <c r="G3367" s="690"/>
      <c r="H3367" s="178"/>
      <c r="I3367" s="137"/>
    </row>
    <row r="3368" spans="1:9" ht="40">
      <c r="A3368" s="1519" t="s">
        <v>1013</v>
      </c>
      <c r="B3368" s="1520" t="s">
        <v>1014</v>
      </c>
      <c r="C3368" s="2286" t="s">
        <v>665</v>
      </c>
      <c r="D3368" s="158" t="s">
        <v>2923</v>
      </c>
      <c r="E3368" s="914" t="s">
        <v>10276</v>
      </c>
      <c r="F3368" s="469" t="s">
        <v>2578</v>
      </c>
      <c r="G3368" s="693" t="s">
        <v>2427</v>
      </c>
      <c r="H3368" s="264" t="s">
        <v>493</v>
      </c>
      <c r="I3368" s="160" t="s">
        <v>4003</v>
      </c>
    </row>
    <row r="3369" spans="1:9" thickBot="1">
      <c r="A3369" s="1519"/>
      <c r="B3369" s="1680"/>
      <c r="C3369" s="2286" t="s">
        <v>3419</v>
      </c>
      <c r="D3369" s="313" t="s">
        <v>2428</v>
      </c>
      <c r="E3369" s="470" t="s">
        <v>264</v>
      </c>
      <c r="F3369" s="475">
        <f>'Заказ, cкидки и курсы валют'!$I$12</f>
        <v>0</v>
      </c>
      <c r="G3369" s="764"/>
      <c r="H3369" s="358"/>
      <c r="I3369" s="252"/>
    </row>
    <row r="3370" spans="1:9" ht="14.5">
      <c r="A3370" s="799" t="s">
        <v>12169</v>
      </c>
      <c r="B3370" s="1990" t="s">
        <v>147</v>
      </c>
      <c r="C3370" s="2124">
        <v>1.69</v>
      </c>
      <c r="D3370" s="1766">
        <v>1000</v>
      </c>
      <c r="E3370" s="530">
        <v>96.42</v>
      </c>
      <c r="F3370" s="779">
        <f>ROUND(E3370*(1-$F$11),2)</f>
        <v>96.42</v>
      </c>
      <c r="G3370" s="780">
        <f>H3370/D3370*1000</f>
        <v>1108.83</v>
      </c>
      <c r="H3370" s="659">
        <f>ROUND(IF('Заказ, cкидки и курсы валют'!$J$23*E3370/1000*D3370&lt;373,373,'Заказ, cкидки и курсы валют'!$J$23*E3370/1000*D3370)*(1-'Заказ, cкидки и курсы валют'!$I$12),2)</f>
        <v>1108.83</v>
      </c>
      <c r="I3370" s="263"/>
    </row>
    <row r="3371" spans="1:9" ht="14.5">
      <c r="A3371" s="493" t="s">
        <v>12170</v>
      </c>
      <c r="B3371" s="2128" t="s">
        <v>149</v>
      </c>
      <c r="C3371" s="2123">
        <v>2.12</v>
      </c>
      <c r="D3371" s="2120">
        <v>500</v>
      </c>
      <c r="E3371" s="530">
        <v>114.7</v>
      </c>
      <c r="F3371" s="2104">
        <f t="shared" ref="F3371:F3374" si="394">ROUND(E3371*(1-$F$11),2)</f>
        <v>114.7</v>
      </c>
      <c r="G3371" s="2105">
        <f t="shared" ref="G3371:G3374" si="395">H3371/D3371*1000</f>
        <v>1319.06</v>
      </c>
      <c r="H3371" s="2106">
        <f>ROUND(IF('Заказ, cкидки и курсы валют'!$J$23*E3371/1000*D3371&lt;373,373,'Заказ, cкидки и курсы валют'!$J$23*E3371/1000*D3371)*(1-'Заказ, cкидки и курсы валют'!$I$12),2)</f>
        <v>659.53</v>
      </c>
      <c r="I3371" s="2091"/>
    </row>
    <row r="3372" spans="1:9" ht="14.5">
      <c r="A3372" s="493" t="s">
        <v>12171</v>
      </c>
      <c r="B3372" s="2128" t="s">
        <v>78</v>
      </c>
      <c r="C3372" s="2123">
        <v>2.56</v>
      </c>
      <c r="D3372" s="2120">
        <v>500</v>
      </c>
      <c r="E3372" s="530">
        <v>137.30000000000001</v>
      </c>
      <c r="F3372" s="2104">
        <f t="shared" si="394"/>
        <v>137.30000000000001</v>
      </c>
      <c r="G3372" s="2105">
        <f t="shared" si="395"/>
        <v>1578.96</v>
      </c>
      <c r="H3372" s="2106">
        <f>ROUND(IF('Заказ, cкидки и курсы валют'!$J$23*E3372/1000*D3372&lt;373,373,'Заказ, cкидки и курсы валют'!$J$23*E3372/1000*D3372)*(1-'Заказ, cкидки и курсы валют'!$I$12),2)</f>
        <v>789.48</v>
      </c>
      <c r="I3372" s="2091"/>
    </row>
    <row r="3373" spans="1:9" ht="14.5">
      <c r="A3373" s="493" t="s">
        <v>12172</v>
      </c>
      <c r="B3373" s="2128" t="s">
        <v>3961</v>
      </c>
      <c r="C3373" s="2123">
        <v>2.99</v>
      </c>
      <c r="D3373" s="2120">
        <v>250</v>
      </c>
      <c r="E3373" s="530">
        <v>159.44999999999999</v>
      </c>
      <c r="F3373" s="2104">
        <f t="shared" si="394"/>
        <v>159.44999999999999</v>
      </c>
      <c r="G3373" s="2105">
        <f t="shared" si="395"/>
        <v>1833.68</v>
      </c>
      <c r="H3373" s="2106">
        <f>ROUND(IF('Заказ, cкидки и курсы валют'!$J$23*E3373/1000*D3373&lt;373,373,'Заказ, cкидки и курсы валют'!$J$23*E3373/1000*D3373)*(1-'Заказ, cкидки и курсы валют'!$I$12),2)</f>
        <v>458.42</v>
      </c>
      <c r="I3373" s="2091"/>
    </row>
    <row r="3374" spans="1:9" ht="15" thickBot="1">
      <c r="A3374" s="521" t="s">
        <v>12173</v>
      </c>
      <c r="B3374" s="1393" t="s">
        <v>3962</v>
      </c>
      <c r="C3374" s="2127">
        <v>3.42</v>
      </c>
      <c r="D3374" s="1767">
        <v>250</v>
      </c>
      <c r="E3374" s="530">
        <v>204.6</v>
      </c>
      <c r="F3374" s="775">
        <f t="shared" si="394"/>
        <v>204.6</v>
      </c>
      <c r="G3374" s="776">
        <f t="shared" si="395"/>
        <v>2352.92</v>
      </c>
      <c r="H3374" s="1004">
        <f>ROUND(IF('Заказ, cкидки и курсы валют'!$J$23*E3374/1000*D3374&lt;373,373,'Заказ, cкидки и курсы валют'!$J$23*E3374/1000*D3374)*(1-'Заказ, cкидки и курсы валют'!$I$12),2)</f>
        <v>588.23</v>
      </c>
      <c r="I3374" s="170"/>
    </row>
    <row r="3375" spans="1:9" ht="15" thickBot="1">
      <c r="A3375" s="648"/>
      <c r="B3375" s="1984"/>
      <c r="C3375" s="2125"/>
      <c r="D3375" s="2126"/>
      <c r="E3375" s="530"/>
      <c r="F3375" s="881"/>
      <c r="G3375" s="694"/>
      <c r="H3375" s="22"/>
      <c r="I3375" s="13"/>
    </row>
    <row r="3376" spans="1:9" ht="17.5">
      <c r="A3376" s="904"/>
      <c r="B3376" s="1985"/>
      <c r="C3376" s="1962" t="s">
        <v>12174</v>
      </c>
      <c r="D3376" s="69"/>
      <c r="E3376" s="460"/>
      <c r="F3376" s="461"/>
      <c r="G3376" s="688"/>
      <c r="H3376" s="128"/>
      <c r="I3376" s="68"/>
    </row>
    <row r="3377" spans="1:9" ht="18">
      <c r="A3377" s="890"/>
      <c r="B3377" s="1912" t="s">
        <v>12175</v>
      </c>
      <c r="C3377" s="1475"/>
      <c r="D3377" s="131"/>
      <c r="E3377" s="462"/>
      <c r="F3377" s="426"/>
      <c r="G3377" s="266"/>
      <c r="H3377" s="16"/>
      <c r="I3377" s="132"/>
    </row>
    <row r="3378" spans="1:9">
      <c r="A3378" s="890"/>
      <c r="B3378" s="1954"/>
      <c r="C3378" s="1475"/>
      <c r="D3378" s="70"/>
      <c r="E3378" s="464"/>
      <c r="F3378" s="465"/>
      <c r="G3378" s="689"/>
      <c r="H3378" s="177"/>
      <c r="I3378" s="132"/>
    </row>
    <row r="3379" spans="1:9">
      <c r="A3379" s="890"/>
      <c r="B3379" s="1954"/>
      <c r="C3379" s="1475"/>
      <c r="D3379" s="70"/>
      <c r="E3379" s="464"/>
      <c r="F3379" s="465"/>
      <c r="G3379" s="689"/>
      <c r="H3379" s="177"/>
      <c r="I3379" s="132"/>
    </row>
    <row r="3380" spans="1:9">
      <c r="A3380" s="890"/>
      <c r="B3380" s="1954"/>
      <c r="C3380" s="1475"/>
      <c r="D3380" s="70"/>
      <c r="E3380" s="464"/>
      <c r="F3380" s="465"/>
      <c r="G3380" s="689"/>
      <c r="H3380" s="177"/>
      <c r="I3380" s="132"/>
    </row>
    <row r="3381" spans="1:9" ht="16" thickBot="1">
      <c r="A3381" s="1913" t="s">
        <v>6698</v>
      </c>
      <c r="B3381" s="1956"/>
      <c r="C3381" s="1931"/>
      <c r="D3381" s="72"/>
      <c r="E3381" s="466"/>
      <c r="F3381" s="467"/>
      <c r="G3381" s="690"/>
      <c r="H3381" s="178"/>
      <c r="I3381" s="137"/>
    </row>
    <row r="3382" spans="1:9" ht="40">
      <c r="A3382" s="1519" t="s">
        <v>1013</v>
      </c>
      <c r="B3382" s="1520" t="s">
        <v>1014</v>
      </c>
      <c r="C3382" s="2286" t="s">
        <v>665</v>
      </c>
      <c r="D3382" s="158" t="s">
        <v>2923</v>
      </c>
      <c r="E3382" s="914" t="s">
        <v>10276</v>
      </c>
      <c r="F3382" s="469" t="s">
        <v>2578</v>
      </c>
      <c r="G3382" s="693" t="s">
        <v>2427</v>
      </c>
      <c r="H3382" s="264" t="s">
        <v>493</v>
      </c>
      <c r="I3382" s="160" t="s">
        <v>4003</v>
      </c>
    </row>
    <row r="3383" spans="1:9" thickBot="1">
      <c r="A3383" s="1519"/>
      <c r="B3383" s="1680"/>
      <c r="C3383" s="2286" t="s">
        <v>3419</v>
      </c>
      <c r="D3383" s="313" t="s">
        <v>2428</v>
      </c>
      <c r="E3383" s="470" t="s">
        <v>264</v>
      </c>
      <c r="F3383" s="475">
        <f>'Заказ, cкидки и курсы валют'!$I$12</f>
        <v>0</v>
      </c>
      <c r="G3383" s="764"/>
      <c r="H3383" s="358"/>
      <c r="I3383" s="252"/>
    </row>
    <row r="3384" spans="1:9" ht="14.5">
      <c r="A3384" s="799" t="s">
        <v>12176</v>
      </c>
      <c r="B3384" s="1990" t="s">
        <v>147</v>
      </c>
      <c r="C3384" s="2124">
        <v>1.69</v>
      </c>
      <c r="D3384" s="1766">
        <v>1000</v>
      </c>
      <c r="E3384" s="530">
        <v>96.42</v>
      </c>
      <c r="F3384" s="779">
        <f>ROUND(E3384*(1-$F$11),2)</f>
        <v>96.42</v>
      </c>
      <c r="G3384" s="780">
        <f>H3384/D3384*1000</f>
        <v>1108.83</v>
      </c>
      <c r="H3384" s="659">
        <f>ROUND(IF('Заказ, cкидки и курсы валют'!$J$23*E3384/1000*D3384&lt;373,373,'Заказ, cкидки и курсы валют'!$J$23*E3384/1000*D3384)*(1-'Заказ, cкидки и курсы валют'!$I$12),2)</f>
        <v>1108.83</v>
      </c>
      <c r="I3384" s="263"/>
    </row>
    <row r="3385" spans="1:9" ht="14.5">
      <c r="A3385" s="493" t="s">
        <v>12177</v>
      </c>
      <c r="B3385" s="2128" t="s">
        <v>149</v>
      </c>
      <c r="C3385" s="2123">
        <v>2.12</v>
      </c>
      <c r="D3385" s="2120">
        <v>500</v>
      </c>
      <c r="E3385" s="530">
        <v>114.7</v>
      </c>
      <c r="F3385" s="2104">
        <f t="shared" ref="F3385:F3388" si="396">ROUND(E3385*(1-$F$11),2)</f>
        <v>114.7</v>
      </c>
      <c r="G3385" s="2105">
        <f t="shared" ref="G3385:G3388" si="397">H3385/D3385*1000</f>
        <v>1319.06</v>
      </c>
      <c r="H3385" s="2106">
        <f>ROUND(IF('Заказ, cкидки и курсы валют'!$J$23*E3385/1000*D3385&lt;373,373,'Заказ, cкидки и курсы валют'!$J$23*E3385/1000*D3385)*(1-'Заказ, cкидки и курсы валют'!$I$12),2)</f>
        <v>659.53</v>
      </c>
      <c r="I3385" s="2091"/>
    </row>
    <row r="3386" spans="1:9" ht="14.5">
      <c r="A3386" s="493" t="s">
        <v>12178</v>
      </c>
      <c r="B3386" s="2128" t="s">
        <v>78</v>
      </c>
      <c r="C3386" s="2123">
        <v>2.56</v>
      </c>
      <c r="D3386" s="2120">
        <v>500</v>
      </c>
      <c r="E3386" s="530">
        <v>137.30000000000001</v>
      </c>
      <c r="F3386" s="2104">
        <f t="shared" si="396"/>
        <v>137.30000000000001</v>
      </c>
      <c r="G3386" s="2105">
        <f t="shared" si="397"/>
        <v>1578.96</v>
      </c>
      <c r="H3386" s="2106">
        <f>ROUND(IF('Заказ, cкидки и курсы валют'!$J$23*E3386/1000*D3386&lt;373,373,'Заказ, cкидки и курсы валют'!$J$23*E3386/1000*D3386)*(1-'Заказ, cкидки и курсы валют'!$I$12),2)</f>
        <v>789.48</v>
      </c>
      <c r="I3386" s="2091"/>
    </row>
    <row r="3387" spans="1:9" ht="14.5">
      <c r="A3387" s="493" t="s">
        <v>12179</v>
      </c>
      <c r="B3387" s="2128" t="s">
        <v>3961</v>
      </c>
      <c r="C3387" s="2123">
        <v>2.99</v>
      </c>
      <c r="D3387" s="2120">
        <v>250</v>
      </c>
      <c r="E3387" s="530">
        <v>159.44999999999999</v>
      </c>
      <c r="F3387" s="2104">
        <f t="shared" si="396"/>
        <v>159.44999999999999</v>
      </c>
      <c r="G3387" s="2105">
        <f t="shared" si="397"/>
        <v>1833.68</v>
      </c>
      <c r="H3387" s="2106">
        <f>ROUND(IF('Заказ, cкидки и курсы валют'!$J$23*E3387/1000*D3387&lt;373,373,'Заказ, cкидки и курсы валют'!$J$23*E3387/1000*D3387)*(1-'Заказ, cкидки и курсы валют'!$I$12),2)</f>
        <v>458.42</v>
      </c>
      <c r="I3387" s="2091"/>
    </row>
    <row r="3388" spans="1:9" ht="15" thickBot="1">
      <c r="A3388" s="521" t="s">
        <v>12180</v>
      </c>
      <c r="B3388" s="1393" t="s">
        <v>3962</v>
      </c>
      <c r="C3388" s="2127">
        <v>3.42</v>
      </c>
      <c r="D3388" s="1767">
        <v>250</v>
      </c>
      <c r="E3388" s="530">
        <v>204.6</v>
      </c>
      <c r="F3388" s="775">
        <f t="shared" si="396"/>
        <v>204.6</v>
      </c>
      <c r="G3388" s="776">
        <f t="shared" si="397"/>
        <v>2352.92</v>
      </c>
      <c r="H3388" s="1004">
        <f>ROUND(IF('Заказ, cкидки и курсы валют'!$J$23*E3388/1000*D3388&lt;373,373,'Заказ, cкидки и курсы валют'!$J$23*E3388/1000*D3388)*(1-'Заказ, cкидки и курсы валют'!$I$12),2)</f>
        <v>588.23</v>
      </c>
      <c r="I3388" s="170"/>
    </row>
    <row r="3389" spans="1:9" ht="15" thickBot="1">
      <c r="A3389" s="648"/>
      <c r="B3389" s="1984"/>
      <c r="C3389" s="2125"/>
      <c r="D3389" s="2126"/>
      <c r="E3389" s="530"/>
      <c r="F3389" s="881"/>
      <c r="G3389" s="694"/>
      <c r="H3389" s="22"/>
      <c r="I3389" s="13"/>
    </row>
    <row r="3390" spans="1:9" ht="18">
      <c r="A3390" s="904"/>
      <c r="B3390" s="1910" t="s">
        <v>12181</v>
      </c>
      <c r="C3390" s="2340"/>
      <c r="D3390" s="460"/>
      <c r="E3390" s="461"/>
      <c r="F3390" s="688"/>
      <c r="G3390" s="128"/>
      <c r="H3390" s="68"/>
    </row>
    <row r="3391" spans="1:9" ht="18">
      <c r="A3391" s="890"/>
      <c r="B3391" s="1912" t="s">
        <v>12175</v>
      </c>
      <c r="C3391" s="1475"/>
      <c r="D3391" s="131"/>
      <c r="E3391" s="462"/>
      <c r="F3391" s="426"/>
      <c r="G3391" s="266"/>
      <c r="H3391" s="16"/>
      <c r="I3391" s="132"/>
    </row>
    <row r="3392" spans="1:9">
      <c r="A3392" s="890"/>
      <c r="B3392" s="1954"/>
      <c r="C3392" s="1475"/>
      <c r="D3392" s="70"/>
      <c r="E3392" s="464"/>
      <c r="F3392" s="465"/>
      <c r="G3392" s="689"/>
      <c r="H3392" s="177"/>
      <c r="I3392" s="132"/>
    </row>
    <row r="3393" spans="1:9">
      <c r="A3393" s="890"/>
      <c r="B3393" s="1954"/>
      <c r="C3393" s="1475"/>
      <c r="D3393" s="70"/>
      <c r="E3393" s="464"/>
      <c r="F3393" s="465"/>
      <c r="G3393" s="689"/>
      <c r="H3393" s="177"/>
      <c r="I3393" s="132"/>
    </row>
    <row r="3394" spans="1:9">
      <c r="A3394" s="890"/>
      <c r="B3394" s="1954"/>
      <c r="C3394" s="1475"/>
      <c r="D3394" s="70"/>
      <c r="E3394" s="464"/>
      <c r="F3394" s="465"/>
      <c r="G3394" s="689"/>
      <c r="H3394" s="177"/>
      <c r="I3394" s="132"/>
    </row>
    <row r="3395" spans="1:9" ht="16" thickBot="1">
      <c r="A3395" s="1913" t="s">
        <v>6698</v>
      </c>
      <c r="B3395" s="1956"/>
      <c r="C3395" s="1931"/>
      <c r="D3395" s="72"/>
      <c r="E3395" s="466"/>
      <c r="F3395" s="467"/>
      <c r="G3395" s="690"/>
      <c r="H3395" s="178"/>
      <c r="I3395" s="137"/>
    </row>
    <row r="3396" spans="1:9" ht="40">
      <c r="A3396" s="1519" t="s">
        <v>1013</v>
      </c>
      <c r="B3396" s="1520" t="s">
        <v>1014</v>
      </c>
      <c r="C3396" s="2286" t="s">
        <v>665</v>
      </c>
      <c r="D3396" s="158" t="s">
        <v>2923</v>
      </c>
      <c r="E3396" s="914" t="s">
        <v>10276</v>
      </c>
      <c r="F3396" s="469" t="s">
        <v>2578</v>
      </c>
      <c r="G3396" s="693" t="s">
        <v>2427</v>
      </c>
      <c r="H3396" s="264" t="s">
        <v>493</v>
      </c>
      <c r="I3396" s="160" t="s">
        <v>4003</v>
      </c>
    </row>
    <row r="3397" spans="1:9" thickBot="1">
      <c r="A3397" s="1519"/>
      <c r="B3397" s="1680"/>
      <c r="C3397" s="2286" t="s">
        <v>3419</v>
      </c>
      <c r="D3397" s="313" t="s">
        <v>2428</v>
      </c>
      <c r="E3397" s="470" t="s">
        <v>264</v>
      </c>
      <c r="F3397" s="475">
        <f>'Заказ, cкидки и курсы валют'!$I$12</f>
        <v>0</v>
      </c>
      <c r="G3397" s="764"/>
      <c r="H3397" s="358"/>
      <c r="I3397" s="252"/>
    </row>
    <row r="3398" spans="1:9" ht="15" thickBot="1">
      <c r="A3398" s="799" t="s">
        <v>12182</v>
      </c>
      <c r="B3398" s="1990" t="s">
        <v>125</v>
      </c>
      <c r="C3398" s="2124">
        <v>1.74</v>
      </c>
      <c r="D3398" s="1766">
        <v>1000</v>
      </c>
      <c r="E3398" s="530">
        <v>94.47</v>
      </c>
      <c r="F3398" s="779">
        <f>ROUND(E3398*(1-$F$11),2)</f>
        <v>94.47</v>
      </c>
      <c r="G3398" s="780">
        <f>H3398/D3398*1000</f>
        <v>1086.4100000000001</v>
      </c>
      <c r="H3398" s="659">
        <f>ROUND(IF('Заказ, cкидки и курсы валют'!$J$23*E3398/1000*D3398&lt;387,387,'Заказ, cкидки и курсы валют'!$J$23*E3398/1000*D3398)*(1-'Заказ, cкидки и курсы валют'!$I$12),2)</f>
        <v>1086.4100000000001</v>
      </c>
      <c r="I3398" s="263"/>
    </row>
    <row r="3399" spans="1:9" ht="15" thickBot="1">
      <c r="A3399" s="493" t="s">
        <v>12185</v>
      </c>
      <c r="B3399" s="2128" t="s">
        <v>126</v>
      </c>
      <c r="C3399" s="2123">
        <v>2.12</v>
      </c>
      <c r="D3399" s="2120">
        <v>500</v>
      </c>
      <c r="E3399" s="530">
        <v>110.28</v>
      </c>
      <c r="F3399" s="2104">
        <f t="shared" ref="F3399:F3420" si="398">ROUND(E3399*(1-$F$11),2)</f>
        <v>110.28</v>
      </c>
      <c r="G3399" s="2105">
        <f t="shared" ref="G3399:G3420" si="399">H3399/D3399*1000</f>
        <v>1268.22</v>
      </c>
      <c r="H3399" s="659">
        <f>ROUND(IF('Заказ, cкидки и курсы валют'!$J$23*E3399/1000*D3399&lt;387,387,'Заказ, cкидки и курсы валют'!$J$23*E3399/1000*D3399)*(1-'Заказ, cкидки и курсы валют'!$I$12),2)</f>
        <v>634.11</v>
      </c>
      <c r="I3399" s="2091"/>
    </row>
    <row r="3400" spans="1:9" ht="15" thickBot="1">
      <c r="A3400" s="493" t="s">
        <v>12186</v>
      </c>
      <c r="B3400" s="2128" t="s">
        <v>3765</v>
      </c>
      <c r="C3400" s="2123">
        <v>2.48</v>
      </c>
      <c r="D3400" s="2120">
        <v>500</v>
      </c>
      <c r="E3400" s="530">
        <v>129.01</v>
      </c>
      <c r="F3400" s="2104">
        <f t="shared" si="398"/>
        <v>129.01</v>
      </c>
      <c r="G3400" s="2105">
        <f t="shared" si="399"/>
        <v>1483.62</v>
      </c>
      <c r="H3400" s="659">
        <f>ROUND(IF('Заказ, cкидки и курсы валют'!$J$23*E3400/1000*D3400&lt;387,387,'Заказ, cкидки и курсы валют'!$J$23*E3400/1000*D3400)*(1-'Заказ, cкидки и курсы валют'!$I$12),2)</f>
        <v>741.81</v>
      </c>
      <c r="I3400" s="2091"/>
    </row>
    <row r="3401" spans="1:9" ht="15" thickBot="1">
      <c r="A3401" s="493" t="s">
        <v>12187</v>
      </c>
      <c r="B3401" s="2128" t="s">
        <v>8388</v>
      </c>
      <c r="C3401" s="2123">
        <v>2.89</v>
      </c>
      <c r="D3401" s="2120">
        <v>500</v>
      </c>
      <c r="E3401" s="530">
        <v>150.36000000000001</v>
      </c>
      <c r="F3401" s="2104">
        <f t="shared" si="398"/>
        <v>150.36000000000001</v>
      </c>
      <c r="G3401" s="2105">
        <f t="shared" si="399"/>
        <v>1729.14</v>
      </c>
      <c r="H3401" s="659">
        <f>ROUND(IF('Заказ, cкидки и курсы валют'!$J$23*E3401/1000*D3401&lt;387,387,'Заказ, cкидки и курсы валют'!$J$23*E3401/1000*D3401)*(1-'Заказ, cкидки и курсы валют'!$I$12),2)</f>
        <v>864.57</v>
      </c>
      <c r="I3401" s="2091"/>
    </row>
    <row r="3402" spans="1:9" ht="15" thickBot="1">
      <c r="A3402" s="493" t="s">
        <v>12188</v>
      </c>
      <c r="B3402" s="2128" t="s">
        <v>603</v>
      </c>
      <c r="C3402" s="2123">
        <v>2.4500000000000002</v>
      </c>
      <c r="D3402" s="2120">
        <v>500</v>
      </c>
      <c r="E3402" s="530">
        <v>127.46</v>
      </c>
      <c r="F3402" s="2104">
        <f t="shared" si="398"/>
        <v>127.46</v>
      </c>
      <c r="G3402" s="2105">
        <f t="shared" si="399"/>
        <v>1465.8</v>
      </c>
      <c r="H3402" s="659">
        <f>ROUND(IF('Заказ, cкидки и курсы валют'!$J$23*E3402/1000*D3402&lt;387,387,'Заказ, cкидки и курсы валют'!$J$23*E3402/1000*D3402)*(1-'Заказ, cкидки и курсы валют'!$I$12),2)</f>
        <v>732.9</v>
      </c>
      <c r="I3402" s="2091"/>
    </row>
    <row r="3403" spans="1:9" ht="15" thickBot="1">
      <c r="A3403" s="493" t="s">
        <v>12189</v>
      </c>
      <c r="B3403" s="2128" t="s">
        <v>3421</v>
      </c>
      <c r="C3403" s="2123">
        <v>2.97</v>
      </c>
      <c r="D3403" s="2120">
        <v>500</v>
      </c>
      <c r="E3403" s="530">
        <v>151.88</v>
      </c>
      <c r="F3403" s="2104">
        <f t="shared" si="398"/>
        <v>151.88</v>
      </c>
      <c r="G3403" s="2105">
        <f t="shared" si="399"/>
        <v>1746.62</v>
      </c>
      <c r="H3403" s="659">
        <f>ROUND(IF('Заказ, cкидки и курсы валют'!$J$23*E3403/1000*D3403&lt;387,387,'Заказ, cкидки и курсы валют'!$J$23*E3403/1000*D3403)*(1-'Заказ, cкидки и курсы валют'!$I$12),2)</f>
        <v>873.31</v>
      </c>
      <c r="I3403" s="2091"/>
    </row>
    <row r="3404" spans="1:9" ht="15" thickBot="1">
      <c r="A3404" s="493" t="s">
        <v>12190</v>
      </c>
      <c r="B3404" s="2128" t="s">
        <v>1350</v>
      </c>
      <c r="C3404" s="2123">
        <v>3.45</v>
      </c>
      <c r="D3404" s="2120">
        <v>500</v>
      </c>
      <c r="E3404" s="530">
        <v>176.44</v>
      </c>
      <c r="F3404" s="2104">
        <f t="shared" si="398"/>
        <v>176.44</v>
      </c>
      <c r="G3404" s="2105">
        <f t="shared" si="399"/>
        <v>2029.06</v>
      </c>
      <c r="H3404" s="659">
        <f>ROUND(IF('Заказ, cкидки и курсы валют'!$J$23*E3404/1000*D3404&lt;387,387,'Заказ, cкидки и курсы валют'!$J$23*E3404/1000*D3404)*(1-'Заказ, cкидки и курсы валют'!$I$12),2)</f>
        <v>1014.53</v>
      </c>
      <c r="I3404" s="2091"/>
    </row>
    <row r="3405" spans="1:9" ht="15" thickBot="1">
      <c r="A3405" s="493" t="s">
        <v>12191</v>
      </c>
      <c r="B3405" s="2128" t="s">
        <v>2439</v>
      </c>
      <c r="C3405" s="2123">
        <v>4.01</v>
      </c>
      <c r="D3405" s="2120">
        <v>200</v>
      </c>
      <c r="E3405" s="530">
        <v>205.08</v>
      </c>
      <c r="F3405" s="2104">
        <f t="shared" si="398"/>
        <v>205.08</v>
      </c>
      <c r="G3405" s="2105">
        <f t="shared" si="399"/>
        <v>2358.4</v>
      </c>
      <c r="H3405" s="659">
        <f>ROUND(IF('Заказ, cкидки и курсы валют'!$J$23*E3405/1000*D3405&lt;387,387,'Заказ, cкидки и курсы валют'!$J$23*E3405/1000*D3405)*(1-'Заказ, cкидки и курсы валют'!$I$12),2)</f>
        <v>471.68</v>
      </c>
      <c r="I3405" s="2091"/>
    </row>
    <row r="3406" spans="1:9" ht="15" thickBot="1">
      <c r="A3406" s="493" t="s">
        <v>12192</v>
      </c>
      <c r="B3406" s="2128" t="s">
        <v>2440</v>
      </c>
      <c r="C3406" s="2123">
        <v>4.41</v>
      </c>
      <c r="D3406" s="2120">
        <v>200</v>
      </c>
      <c r="E3406" s="530">
        <v>225.53</v>
      </c>
      <c r="F3406" s="2104">
        <f t="shared" si="398"/>
        <v>225.53</v>
      </c>
      <c r="G3406" s="2105">
        <f t="shared" si="399"/>
        <v>2593.6000000000004</v>
      </c>
      <c r="H3406" s="659">
        <f>ROUND(IF('Заказ, cкидки и курсы валют'!$J$23*E3406/1000*D3406&lt;387,387,'Заказ, cкидки и курсы валют'!$J$23*E3406/1000*D3406)*(1-'Заказ, cкидки и курсы валют'!$I$12),2)</f>
        <v>518.72</v>
      </c>
      <c r="I3406" s="2091"/>
    </row>
    <row r="3407" spans="1:9" ht="15" thickBot="1">
      <c r="A3407" s="493" t="s">
        <v>12193</v>
      </c>
      <c r="B3407" s="2128" t="s">
        <v>1353</v>
      </c>
      <c r="C3407" s="2123">
        <v>5.17</v>
      </c>
      <c r="D3407" s="2120">
        <v>200</v>
      </c>
      <c r="E3407" s="530">
        <v>268.98</v>
      </c>
      <c r="F3407" s="2104">
        <f t="shared" si="398"/>
        <v>268.98</v>
      </c>
      <c r="G3407" s="2105">
        <f t="shared" si="399"/>
        <v>3093.25</v>
      </c>
      <c r="H3407" s="659">
        <f>ROUND(IF('Заказ, cкидки и курсы валют'!$J$23*E3407/1000*D3407&lt;387,387,'Заказ, cкидки и курсы валют'!$J$23*E3407/1000*D3407)*(1-'Заказ, cкидки и курсы валют'!$I$12),2)</f>
        <v>618.65</v>
      </c>
      <c r="I3407" s="2091"/>
    </row>
    <row r="3408" spans="1:9" ht="15" thickBot="1">
      <c r="A3408" s="493" t="s">
        <v>12194</v>
      </c>
      <c r="B3408" s="2128" t="s">
        <v>1352</v>
      </c>
      <c r="C3408" s="2123">
        <v>5.97</v>
      </c>
      <c r="D3408" s="2120">
        <v>200</v>
      </c>
      <c r="E3408" s="530">
        <v>310.56</v>
      </c>
      <c r="F3408" s="2104">
        <f t="shared" si="398"/>
        <v>310.56</v>
      </c>
      <c r="G3408" s="2105">
        <f t="shared" si="399"/>
        <v>3571.45</v>
      </c>
      <c r="H3408" s="659">
        <f>ROUND(IF('Заказ, cкидки и курсы валют'!$J$23*E3408/1000*D3408&lt;387,387,'Заказ, cкидки и курсы валют'!$J$23*E3408/1000*D3408)*(1-'Заказ, cкидки и курсы валют'!$I$12),2)</f>
        <v>714.29</v>
      </c>
      <c r="I3408" s="2091"/>
    </row>
    <row r="3409" spans="1:9" ht="15" thickBot="1">
      <c r="A3409" s="493" t="s">
        <v>12195</v>
      </c>
      <c r="B3409" s="2128" t="s">
        <v>592</v>
      </c>
      <c r="C3409" s="2123">
        <v>4.59</v>
      </c>
      <c r="D3409" s="2120">
        <v>200</v>
      </c>
      <c r="E3409" s="530">
        <v>238.79</v>
      </c>
      <c r="F3409" s="2104">
        <f t="shared" si="398"/>
        <v>238.79</v>
      </c>
      <c r="G3409" s="2105">
        <f t="shared" si="399"/>
        <v>2746.1000000000004</v>
      </c>
      <c r="H3409" s="659">
        <f>ROUND(IF('Заказ, cкидки и курсы валют'!$J$23*E3409/1000*D3409&lt;387,387,'Заказ, cкидки и курсы валют'!$J$23*E3409/1000*D3409)*(1-'Заказ, cкидки и курсы валют'!$I$12),2)</f>
        <v>549.22</v>
      </c>
      <c r="I3409" s="2091"/>
    </row>
    <row r="3410" spans="1:9" ht="15" thickBot="1">
      <c r="A3410" s="493" t="s">
        <v>12196</v>
      </c>
      <c r="B3410" s="2128" t="s">
        <v>3149</v>
      </c>
      <c r="C3410" s="2123">
        <v>5.31</v>
      </c>
      <c r="D3410" s="2120">
        <v>200</v>
      </c>
      <c r="E3410" s="530">
        <v>276.26</v>
      </c>
      <c r="F3410" s="2104">
        <f t="shared" si="398"/>
        <v>276.26</v>
      </c>
      <c r="G3410" s="2105">
        <f t="shared" si="399"/>
        <v>3177</v>
      </c>
      <c r="H3410" s="659">
        <f>ROUND(IF('Заказ, cкидки и курсы валют'!$J$23*E3410/1000*D3410&lt;387,387,'Заказ, cкидки и курсы валют'!$J$23*E3410/1000*D3410)*(1-'Заказ, cкидки и курсы валют'!$I$12),2)</f>
        <v>635.4</v>
      </c>
      <c r="I3410" s="2091"/>
    </row>
    <row r="3411" spans="1:9" ht="15" thickBot="1">
      <c r="A3411" s="493" t="s">
        <v>12197</v>
      </c>
      <c r="B3411" s="2128" t="s">
        <v>3150</v>
      </c>
      <c r="C3411" s="2123">
        <v>5.83</v>
      </c>
      <c r="D3411" s="2120">
        <v>200</v>
      </c>
      <c r="E3411" s="530">
        <v>303.27999999999997</v>
      </c>
      <c r="F3411" s="2104">
        <f t="shared" si="398"/>
        <v>303.27999999999997</v>
      </c>
      <c r="G3411" s="2105">
        <f t="shared" si="399"/>
        <v>3487.7</v>
      </c>
      <c r="H3411" s="659">
        <f>ROUND(IF('Заказ, cкидки и курсы валют'!$J$23*E3411/1000*D3411&lt;387,387,'Заказ, cкидки и курсы валют'!$J$23*E3411/1000*D3411)*(1-'Заказ, cкидки и курсы валют'!$I$12),2)</f>
        <v>697.54</v>
      </c>
      <c r="I3411" s="2091"/>
    </row>
    <row r="3412" spans="1:9" ht="15" thickBot="1">
      <c r="A3412" s="493" t="s">
        <v>12198</v>
      </c>
      <c r="B3412" s="2128" t="s">
        <v>3151</v>
      </c>
      <c r="C3412" s="2123">
        <v>6.82</v>
      </c>
      <c r="D3412" s="2120">
        <v>100</v>
      </c>
      <c r="E3412" s="530">
        <v>354.8</v>
      </c>
      <c r="F3412" s="2104">
        <f t="shared" si="398"/>
        <v>354.8</v>
      </c>
      <c r="G3412" s="2105">
        <f t="shared" si="399"/>
        <v>4080.2</v>
      </c>
      <c r="H3412" s="659">
        <f>ROUND(IF('Заказ, cкидки и курсы валют'!$J$23*E3412/1000*D3412&lt;387,387,'Заказ, cкидки и курсы валют'!$J$23*E3412/1000*D3412)*(1-'Заказ, cкидки и курсы валют'!$I$12),2)</f>
        <v>408.02</v>
      </c>
      <c r="I3412" s="2091"/>
    </row>
    <row r="3413" spans="1:9" ht="15" thickBot="1">
      <c r="A3413" s="493" t="s">
        <v>12199</v>
      </c>
      <c r="B3413" s="2128" t="s">
        <v>3152</v>
      </c>
      <c r="C3413" s="2123">
        <v>7.85</v>
      </c>
      <c r="D3413" s="2120">
        <v>100</v>
      </c>
      <c r="E3413" s="530">
        <v>408.39</v>
      </c>
      <c r="F3413" s="2104">
        <f t="shared" si="398"/>
        <v>408.39</v>
      </c>
      <c r="G3413" s="2105">
        <f t="shared" si="399"/>
        <v>4696.4999999999991</v>
      </c>
      <c r="H3413" s="659">
        <f>ROUND(IF('Заказ, cкидки и курсы валют'!$J$23*E3413/1000*D3413&lt;387,387,'Заказ, cкидки и курсы валют'!$J$23*E3413/1000*D3413)*(1-'Заказ, cкидки и курсы валют'!$I$12),2)</f>
        <v>469.65</v>
      </c>
      <c r="I3413" s="2091"/>
    </row>
    <row r="3414" spans="1:9" ht="15" thickBot="1">
      <c r="A3414" s="493" t="s">
        <v>12200</v>
      </c>
      <c r="B3414" s="2128" t="s">
        <v>8799</v>
      </c>
      <c r="C3414" s="2123">
        <v>8.84</v>
      </c>
      <c r="D3414" s="2120">
        <v>100</v>
      </c>
      <c r="E3414" s="530">
        <v>459.86</v>
      </c>
      <c r="F3414" s="2104">
        <f t="shared" si="398"/>
        <v>459.86</v>
      </c>
      <c r="G3414" s="2105">
        <f t="shared" si="399"/>
        <v>5288.4000000000005</v>
      </c>
      <c r="H3414" s="659">
        <f>ROUND(IF('Заказ, cкидки и курсы валют'!$J$23*E3414/1000*D3414&lt;387,387,'Заказ, cкидки и курсы валют'!$J$23*E3414/1000*D3414)*(1-'Заказ, cкидки и курсы валют'!$I$12),2)</f>
        <v>528.84</v>
      </c>
      <c r="I3414" s="2091"/>
    </row>
    <row r="3415" spans="1:9" ht="15" thickBot="1">
      <c r="A3415" s="493" t="s">
        <v>12201</v>
      </c>
      <c r="B3415" s="2128" t="s">
        <v>12183</v>
      </c>
      <c r="C3415" s="2123">
        <v>5.95</v>
      </c>
      <c r="D3415" s="2120">
        <v>100</v>
      </c>
      <c r="E3415" s="530">
        <v>309.55</v>
      </c>
      <c r="F3415" s="2104">
        <f t="shared" si="398"/>
        <v>309.55</v>
      </c>
      <c r="G3415" s="2105">
        <f t="shared" si="399"/>
        <v>3870</v>
      </c>
      <c r="H3415" s="659">
        <f>ROUND(IF('Заказ, cкидки и курсы валют'!$J$23*E3415/1000*D3415&lt;387,387,'Заказ, cкидки и курсы валют'!$J$23*E3415/1000*D3415)*(1-'Заказ, cкидки и курсы валют'!$I$12),2)</f>
        <v>387</v>
      </c>
      <c r="I3415" s="2091"/>
    </row>
    <row r="3416" spans="1:9" ht="15" thickBot="1">
      <c r="A3416" s="493" t="s">
        <v>12202</v>
      </c>
      <c r="B3416" s="2128" t="s">
        <v>3115</v>
      </c>
      <c r="C3416" s="2123">
        <v>8.09</v>
      </c>
      <c r="D3416" s="2120">
        <v>100</v>
      </c>
      <c r="E3416" s="530">
        <v>417.31</v>
      </c>
      <c r="F3416" s="2104">
        <f t="shared" si="398"/>
        <v>417.31</v>
      </c>
      <c r="G3416" s="2105">
        <f t="shared" si="399"/>
        <v>4799.1000000000004</v>
      </c>
      <c r="H3416" s="659">
        <f>ROUND(IF('Заказ, cкидки и курсы валют'!$J$23*E3416/1000*D3416&lt;387,387,'Заказ, cкидки и курсы валют'!$J$23*E3416/1000*D3416)*(1-'Заказ, cкидки и курсы валют'!$I$12),2)</f>
        <v>479.91</v>
      </c>
      <c r="I3416" s="2091"/>
    </row>
    <row r="3417" spans="1:9" ht="15" thickBot="1">
      <c r="A3417" s="493" t="s">
        <v>12203</v>
      </c>
      <c r="B3417" s="2128" t="s">
        <v>12184</v>
      </c>
      <c r="C3417" s="2123">
        <v>8.77</v>
      </c>
      <c r="D3417" s="2120">
        <v>100</v>
      </c>
      <c r="E3417" s="530">
        <v>452.37</v>
      </c>
      <c r="F3417" s="2104">
        <f t="shared" si="398"/>
        <v>452.37</v>
      </c>
      <c r="G3417" s="2105">
        <f t="shared" si="399"/>
        <v>5202.3</v>
      </c>
      <c r="H3417" s="659">
        <f>ROUND(IF('Заказ, cкидки и курсы валют'!$J$23*E3417/1000*D3417&lt;387,387,'Заказ, cкидки и курсы валют'!$J$23*E3417/1000*D3417)*(1-'Заказ, cкидки и курсы валют'!$I$12),2)</f>
        <v>520.23</v>
      </c>
      <c r="I3417" s="2091"/>
    </row>
    <row r="3418" spans="1:9" ht="15" thickBot="1">
      <c r="A3418" s="493" t="s">
        <v>12204</v>
      </c>
      <c r="B3418" s="2128" t="s">
        <v>601</v>
      </c>
      <c r="C3418" s="2123">
        <v>9.44</v>
      </c>
      <c r="D3418" s="2120">
        <v>100</v>
      </c>
      <c r="E3418" s="530">
        <v>486.93</v>
      </c>
      <c r="F3418" s="2104">
        <f t="shared" si="398"/>
        <v>486.93</v>
      </c>
      <c r="G3418" s="2105">
        <f t="shared" si="399"/>
        <v>5599.7000000000007</v>
      </c>
      <c r="H3418" s="659">
        <f>ROUND(IF('Заказ, cкидки и курсы валют'!$J$23*E3418/1000*D3418&lt;387,387,'Заказ, cкидки и курсы валют'!$J$23*E3418/1000*D3418)*(1-'Заказ, cкидки и курсы валют'!$I$12),2)</f>
        <v>559.97</v>
      </c>
      <c r="I3418" s="2091"/>
    </row>
    <row r="3419" spans="1:9" ht="15" thickBot="1">
      <c r="A3419" s="2743" t="s">
        <v>12205</v>
      </c>
      <c r="B3419" s="2128" t="s">
        <v>602</v>
      </c>
      <c r="C3419" s="2123">
        <v>10.86</v>
      </c>
      <c r="D3419" s="2120">
        <v>100</v>
      </c>
      <c r="E3419" s="530">
        <v>555.36</v>
      </c>
      <c r="F3419" s="2104">
        <f t="shared" si="398"/>
        <v>555.36</v>
      </c>
      <c r="G3419" s="2105">
        <f t="shared" si="399"/>
        <v>6386.5999999999995</v>
      </c>
      <c r="H3419" s="659">
        <f>ROUND(IF('Заказ, cкидки и курсы валют'!$J$23*E3419/1000*D3419&lt;387,387,'Заказ, cкидки и курсы валют'!$J$23*E3419/1000*D3419)*(1-'Заказ, cкидки и курсы валют'!$I$12),2)</f>
        <v>638.66</v>
      </c>
      <c r="I3419" s="2091"/>
    </row>
    <row r="3420" spans="1:9" ht="15" thickBot="1">
      <c r="A3420" s="521" t="s">
        <v>12206</v>
      </c>
      <c r="B3420" s="1393" t="s">
        <v>3154</v>
      </c>
      <c r="C3420" s="2127">
        <v>15.05</v>
      </c>
      <c r="D3420" s="1767">
        <v>100</v>
      </c>
      <c r="E3420" s="530">
        <v>769.64</v>
      </c>
      <c r="F3420" s="775">
        <f t="shared" si="398"/>
        <v>769.64</v>
      </c>
      <c r="G3420" s="776">
        <f t="shared" si="399"/>
        <v>8850.9000000000015</v>
      </c>
      <c r="H3420" s="659">
        <f>ROUND(IF('Заказ, cкидки и курсы валют'!$J$23*E3420/1000*D3420&lt;387,387,'Заказ, cкидки и курсы валют'!$J$23*E3420/1000*D3420)*(1-'Заказ, cкидки и курсы валют'!$I$12),2)</f>
        <v>885.09</v>
      </c>
      <c r="I3420" s="170"/>
    </row>
    <row r="3421" spans="1:9" ht="15" thickBot="1">
      <c r="A3421" s="648"/>
      <c r="B3421" s="1984"/>
      <c r="C3421" s="2125"/>
      <c r="D3421" s="2126"/>
      <c r="E3421" s="530"/>
      <c r="F3421" s="881"/>
      <c r="G3421" s="694"/>
      <c r="H3421" s="2066"/>
      <c r="I3421" s="13"/>
    </row>
    <row r="3422" spans="1:9" ht="18">
      <c r="A3422" s="904"/>
      <c r="B3422" s="1910" t="s">
        <v>12207</v>
      </c>
      <c r="C3422" s="2340"/>
      <c r="D3422" s="460"/>
      <c r="E3422" s="461"/>
      <c r="F3422" s="688"/>
      <c r="G3422" s="128"/>
      <c r="H3422" s="128"/>
      <c r="I3422" s="57"/>
    </row>
    <row r="3423" spans="1:9" ht="18">
      <c r="A3423" s="890"/>
      <c r="B3423" s="1912" t="s">
        <v>12208</v>
      </c>
      <c r="C3423" s="1475"/>
      <c r="D3423" s="131"/>
      <c r="E3423" s="462"/>
      <c r="F3423" s="426"/>
      <c r="G3423" s="266"/>
      <c r="H3423" s="16"/>
      <c r="I3423" s="132"/>
    </row>
    <row r="3424" spans="1:9">
      <c r="A3424" s="890"/>
      <c r="B3424" s="1954"/>
      <c r="C3424" s="1475"/>
      <c r="D3424" s="70"/>
      <c r="E3424" s="464"/>
      <c r="F3424" s="465"/>
      <c r="G3424" s="689"/>
      <c r="H3424" s="177"/>
      <c r="I3424" s="132"/>
    </row>
    <row r="3425" spans="1:9">
      <c r="A3425" s="890"/>
      <c r="B3425" s="1954"/>
      <c r="C3425" s="1475"/>
      <c r="D3425" s="70"/>
      <c r="E3425" s="464"/>
      <c r="F3425" s="465"/>
      <c r="G3425" s="689"/>
      <c r="H3425" s="177"/>
      <c r="I3425" s="132"/>
    </row>
    <row r="3426" spans="1:9">
      <c r="A3426" s="890"/>
      <c r="B3426" s="1954"/>
      <c r="C3426" s="1475"/>
      <c r="D3426" s="70"/>
      <c r="E3426" s="464"/>
      <c r="F3426" s="465"/>
      <c r="G3426" s="689"/>
      <c r="H3426" s="177"/>
      <c r="I3426" s="132"/>
    </row>
    <row r="3427" spans="1:9" ht="16" thickBot="1">
      <c r="A3427" s="1913" t="s">
        <v>6698</v>
      </c>
      <c r="B3427" s="1956"/>
      <c r="C3427" s="1931"/>
      <c r="D3427" s="72"/>
      <c r="E3427" s="466"/>
      <c r="F3427" s="467"/>
      <c r="G3427" s="690"/>
      <c r="H3427" s="178"/>
      <c r="I3427" s="137"/>
    </row>
    <row r="3428" spans="1:9" ht="40">
      <c r="A3428" s="1519" t="s">
        <v>1013</v>
      </c>
      <c r="B3428" s="1520" t="s">
        <v>1014</v>
      </c>
      <c r="C3428" s="2286" t="s">
        <v>665</v>
      </c>
      <c r="D3428" s="158" t="s">
        <v>2923</v>
      </c>
      <c r="E3428" s="2143" t="s">
        <v>10276</v>
      </c>
      <c r="F3428" s="469" t="s">
        <v>2578</v>
      </c>
      <c r="G3428" s="693" t="s">
        <v>2427</v>
      </c>
      <c r="H3428" s="264" t="s">
        <v>493</v>
      </c>
      <c r="I3428" s="160" t="s">
        <v>4003</v>
      </c>
    </row>
    <row r="3429" spans="1:9" thickBot="1">
      <c r="A3429" s="1519"/>
      <c r="B3429" s="1680"/>
      <c r="C3429" s="2286" t="s">
        <v>3419</v>
      </c>
      <c r="D3429" s="313" t="s">
        <v>2428</v>
      </c>
      <c r="E3429" s="470" t="s">
        <v>264</v>
      </c>
      <c r="F3429" s="475">
        <f>'Заказ, cкидки и курсы валют'!$I$12</f>
        <v>0</v>
      </c>
      <c r="G3429" s="764"/>
      <c r="H3429" s="358"/>
      <c r="I3429" s="252"/>
    </row>
    <row r="3430" spans="1:9" ht="14.5">
      <c r="A3430" s="799" t="s">
        <v>12209</v>
      </c>
      <c r="B3430" s="1990" t="s">
        <v>155</v>
      </c>
      <c r="C3430" s="2124">
        <v>1.65</v>
      </c>
      <c r="D3430" s="1766">
        <v>1000</v>
      </c>
      <c r="E3430" s="530">
        <v>102.2</v>
      </c>
      <c r="F3430" s="779">
        <f>ROUND(E3430*(1-$F$11),2)</f>
        <v>102.2</v>
      </c>
      <c r="G3430" s="780">
        <f>H3430/D3430*1000</f>
        <v>1175.3</v>
      </c>
      <c r="H3430" s="659">
        <f>ROUND(IF('Заказ, cкидки и курсы валют'!$J$23*E3430/1000*D3430&lt;373,373,'Заказ, cкидки и курсы валют'!$J$23*E3430/1000*D3430)*(1-'Заказ, cкидки и курсы валют'!$I$12),2)</f>
        <v>1175.3</v>
      </c>
      <c r="I3430" s="263"/>
    </row>
    <row r="3431" spans="1:9" ht="14.5">
      <c r="A3431" s="493" t="s">
        <v>12210</v>
      </c>
      <c r="B3431" s="2128" t="s">
        <v>150</v>
      </c>
      <c r="C3431" s="2123">
        <v>2.2000000000000002</v>
      </c>
      <c r="D3431" s="2120">
        <v>500</v>
      </c>
      <c r="E3431" s="530">
        <v>133.22999999999999</v>
      </c>
      <c r="F3431" s="2104">
        <f t="shared" ref="F3431:F3436" si="400">ROUND(E3431*(1-$F$11),2)</f>
        <v>133.22999999999999</v>
      </c>
      <c r="G3431" s="2105">
        <f t="shared" ref="G3431:G3436" si="401">H3431/D3431*1000</f>
        <v>1532.14</v>
      </c>
      <c r="H3431" s="2106">
        <f>ROUND(IF('Заказ, cкидки и курсы валют'!$J$23*E3431/1000*D3431&lt;373,373,'Заказ, cкидки и курсы валют'!$J$23*E3431/1000*D3431)*(1-'Заказ, cкидки и курсы валют'!$I$12),2)</f>
        <v>766.07</v>
      </c>
      <c r="I3431" s="2091"/>
    </row>
    <row r="3432" spans="1:9" ht="14.5">
      <c r="A3432" s="493" t="s">
        <v>12211</v>
      </c>
      <c r="B3432" s="2128" t="s">
        <v>151</v>
      </c>
      <c r="C3432" s="2123">
        <v>2.65</v>
      </c>
      <c r="D3432" s="2120">
        <v>500</v>
      </c>
      <c r="E3432" s="530">
        <v>158.6</v>
      </c>
      <c r="F3432" s="2104">
        <f t="shared" si="400"/>
        <v>158.6</v>
      </c>
      <c r="G3432" s="2105">
        <f t="shared" si="401"/>
        <v>1823.9</v>
      </c>
      <c r="H3432" s="2106">
        <f>ROUND(IF('Заказ, cкидки и курсы валют'!$J$23*E3432/1000*D3432&lt;373,373,'Заказ, cкидки и курсы валют'!$J$23*E3432/1000*D3432)*(1-'Заказ, cкидки и курсы валют'!$I$12),2)</f>
        <v>911.95</v>
      </c>
      <c r="I3432" s="2091"/>
    </row>
    <row r="3433" spans="1:9" ht="14.5">
      <c r="A3433" s="493" t="s">
        <v>12212</v>
      </c>
      <c r="B3433" s="2128" t="s">
        <v>157</v>
      </c>
      <c r="C3433" s="2123">
        <v>3.15</v>
      </c>
      <c r="D3433" s="2120">
        <v>500</v>
      </c>
      <c r="E3433" s="530">
        <v>191.38</v>
      </c>
      <c r="F3433" s="2104">
        <f t="shared" si="400"/>
        <v>191.38</v>
      </c>
      <c r="G3433" s="2105">
        <f t="shared" si="401"/>
        <v>2200.88</v>
      </c>
      <c r="H3433" s="2106">
        <f>ROUND(IF('Заказ, cкидки и курсы валют'!$J$23*E3433/1000*D3433&lt;373,373,'Заказ, cкидки и курсы валют'!$J$23*E3433/1000*D3433)*(1-'Заказ, cкидки и курсы валют'!$I$12),2)</f>
        <v>1100.44</v>
      </c>
      <c r="I3433" s="2091"/>
    </row>
    <row r="3434" spans="1:9" ht="14.5">
      <c r="A3434" s="493" t="s">
        <v>12213</v>
      </c>
      <c r="B3434" s="2128" t="s">
        <v>171</v>
      </c>
      <c r="C3434" s="2123">
        <v>5</v>
      </c>
      <c r="D3434" s="2120">
        <v>500</v>
      </c>
      <c r="E3434" s="530">
        <v>295.69</v>
      </c>
      <c r="F3434" s="2104">
        <f t="shared" si="400"/>
        <v>295.69</v>
      </c>
      <c r="G3434" s="2105">
        <f t="shared" si="401"/>
        <v>3400.44</v>
      </c>
      <c r="H3434" s="2106">
        <f>ROUND(IF('Заказ, cкидки и курсы валют'!$J$23*E3434/1000*D3434&lt;373,373,'Заказ, cкидки и курсы валют'!$J$23*E3434/1000*D3434)*(1-'Заказ, cкидки и курсы валют'!$I$12),2)</f>
        <v>1700.22</v>
      </c>
      <c r="I3434" s="2091"/>
    </row>
    <row r="3435" spans="1:9" ht="14.5">
      <c r="A3435" s="493" t="s">
        <v>12214</v>
      </c>
      <c r="B3435" s="2128" t="s">
        <v>172</v>
      </c>
      <c r="C3435" s="2123">
        <v>5.85</v>
      </c>
      <c r="D3435" s="2120">
        <v>500</v>
      </c>
      <c r="E3435" s="530">
        <v>343.56</v>
      </c>
      <c r="F3435" s="2104">
        <f t="shared" si="400"/>
        <v>343.56</v>
      </c>
      <c r="G3435" s="2105">
        <f t="shared" si="401"/>
        <v>3950.94</v>
      </c>
      <c r="H3435" s="2106">
        <f>ROUND(IF('Заказ, cкидки и курсы валют'!$J$23*E3435/1000*D3435&lt;373,373,'Заказ, cкидки и курсы валют'!$J$23*E3435/1000*D3435)*(1-'Заказ, cкидки и курсы валют'!$I$12),2)</f>
        <v>1975.47</v>
      </c>
      <c r="I3435" s="2091"/>
    </row>
    <row r="3436" spans="1:9" ht="15" thickBot="1">
      <c r="A3436" s="521" t="s">
        <v>12215</v>
      </c>
      <c r="B3436" s="1393" t="s">
        <v>180</v>
      </c>
      <c r="C3436" s="2127">
        <v>8.8000000000000007</v>
      </c>
      <c r="D3436" s="1767">
        <v>500</v>
      </c>
      <c r="E3436" s="530">
        <v>516.35</v>
      </c>
      <c r="F3436" s="775">
        <f t="shared" si="400"/>
        <v>516.35</v>
      </c>
      <c r="G3436" s="776">
        <f t="shared" si="401"/>
        <v>5938.02</v>
      </c>
      <c r="H3436" s="1004">
        <f>ROUND(IF('Заказ, cкидки и курсы валют'!$J$23*E3436/1000*D3436&lt;373,373,'Заказ, cкидки и курсы валют'!$J$23*E3436/1000*D3436)*(1-'Заказ, cкидки и курсы валют'!$I$12),2)</f>
        <v>2969.01</v>
      </c>
      <c r="I3436" s="170"/>
    </row>
    <row r="3437" spans="1:9" ht="15" thickBot="1">
      <c r="A3437" s="648"/>
      <c r="B3437" s="648"/>
      <c r="C3437" s="2276"/>
      <c r="D3437" s="13"/>
      <c r="E3437" s="530"/>
      <c r="F3437" s="881"/>
      <c r="G3437" s="694"/>
      <c r="H3437" s="22"/>
      <c r="I3437" s="13"/>
    </row>
    <row r="3438" spans="1:9" ht="17.5">
      <c r="A3438" s="904"/>
      <c r="B3438" s="1985"/>
      <c r="C3438" s="1962" t="s">
        <v>11991</v>
      </c>
      <c r="D3438" s="69"/>
      <c r="E3438" s="460"/>
      <c r="F3438" s="461"/>
      <c r="G3438" s="688"/>
      <c r="H3438" s="128"/>
      <c r="I3438" s="68"/>
    </row>
    <row r="3439" spans="1:9" ht="18">
      <c r="A3439" s="890"/>
      <c r="B3439" s="1912" t="s">
        <v>11990</v>
      </c>
      <c r="C3439" s="1475"/>
      <c r="D3439" s="131"/>
      <c r="E3439" s="462"/>
      <c r="F3439" s="426"/>
      <c r="G3439" s="266"/>
      <c r="H3439" s="16"/>
      <c r="I3439" s="132"/>
    </row>
    <row r="3440" spans="1:9">
      <c r="A3440" s="890"/>
      <c r="B3440" s="1954"/>
      <c r="C3440" s="1475"/>
      <c r="D3440" s="70"/>
      <c r="E3440" s="464"/>
      <c r="F3440" s="465"/>
      <c r="G3440" s="689"/>
      <c r="H3440" s="177"/>
      <c r="I3440" s="132"/>
    </row>
    <row r="3441" spans="1:9">
      <c r="A3441" s="890"/>
      <c r="B3441" s="1954"/>
      <c r="C3441" s="1475"/>
      <c r="D3441" s="70"/>
      <c r="E3441" s="464"/>
      <c r="F3441" s="465"/>
      <c r="G3441" s="689"/>
      <c r="H3441" s="177"/>
      <c r="I3441" s="132"/>
    </row>
    <row r="3442" spans="1:9">
      <c r="A3442" s="890"/>
      <c r="B3442" s="1954"/>
      <c r="C3442" s="1475"/>
      <c r="D3442" s="70"/>
      <c r="E3442" s="464"/>
      <c r="F3442" s="465"/>
      <c r="G3442" s="689"/>
      <c r="H3442" s="177"/>
      <c r="I3442" s="132"/>
    </row>
    <row r="3443" spans="1:9" ht="16" thickBot="1">
      <c r="A3443" s="1913" t="s">
        <v>6698</v>
      </c>
      <c r="B3443" s="1956"/>
      <c r="C3443" s="1931"/>
      <c r="D3443" s="72"/>
      <c r="E3443" s="466"/>
      <c r="F3443" s="467"/>
      <c r="G3443" s="690"/>
      <c r="H3443" s="178"/>
      <c r="I3443" s="137"/>
    </row>
    <row r="3444" spans="1:9" ht="40">
      <c r="A3444" s="1519" t="s">
        <v>1013</v>
      </c>
      <c r="B3444" s="1520" t="s">
        <v>1014</v>
      </c>
      <c r="C3444" s="2286" t="s">
        <v>665</v>
      </c>
      <c r="D3444" s="158" t="s">
        <v>2923</v>
      </c>
      <c r="E3444" s="914" t="s">
        <v>10276</v>
      </c>
      <c r="F3444" s="469" t="s">
        <v>2578</v>
      </c>
      <c r="G3444" s="693" t="s">
        <v>2427</v>
      </c>
      <c r="H3444" s="264" t="s">
        <v>493</v>
      </c>
      <c r="I3444" s="160" t="s">
        <v>4003</v>
      </c>
    </row>
    <row r="3445" spans="1:9" thickBot="1">
      <c r="A3445" s="1519"/>
      <c r="B3445" s="1680"/>
      <c r="C3445" s="2286" t="s">
        <v>3419</v>
      </c>
      <c r="D3445" s="313" t="s">
        <v>2428</v>
      </c>
      <c r="E3445" s="470" t="s">
        <v>264</v>
      </c>
      <c r="F3445" s="475">
        <f>'Заказ, cкидки и курсы валют'!$I$12</f>
        <v>0</v>
      </c>
      <c r="G3445" s="764"/>
      <c r="H3445" s="358"/>
      <c r="I3445" s="252"/>
    </row>
    <row r="3446" spans="1:9" ht="14.5">
      <c r="A3446" s="799" t="s">
        <v>11992</v>
      </c>
      <c r="B3446" s="1990" t="s">
        <v>11994</v>
      </c>
      <c r="C3446" s="2124">
        <v>31</v>
      </c>
      <c r="D3446" s="1766">
        <v>50</v>
      </c>
      <c r="E3446" s="530">
        <v>3380.98</v>
      </c>
      <c r="F3446" s="779">
        <f>ROUND(E3446*(1-$F$11),2)</f>
        <v>3380.98</v>
      </c>
      <c r="G3446" s="780">
        <f>'Заказ, cкидки и курсы валют'!$J$23*F3446</f>
        <v>38881.269999999997</v>
      </c>
      <c r="H3446" s="310">
        <f>ROUND((D3446/1000)*G3446,2)</f>
        <v>1944.06</v>
      </c>
      <c r="I3446" s="263"/>
    </row>
    <row r="3447" spans="1:9" ht="15" thickBot="1">
      <c r="A3447" s="521" t="s">
        <v>11993</v>
      </c>
      <c r="B3447" s="1393" t="s">
        <v>11249</v>
      </c>
      <c r="C3447" s="2127">
        <v>35</v>
      </c>
      <c r="D3447" s="1767">
        <v>50</v>
      </c>
      <c r="E3447" s="530">
        <v>3817.25</v>
      </c>
      <c r="F3447" s="775">
        <f>ROUND(E3447*(1-$F$11),2)</f>
        <v>3817.25</v>
      </c>
      <c r="G3447" s="776">
        <f>'Заказ, cкидки и курсы валют'!$J$23*F3447</f>
        <v>43898.375</v>
      </c>
      <c r="H3447" s="142">
        <f>ROUND((D3447/1000)*G3447,2)</f>
        <v>2194.92</v>
      </c>
      <c r="I3447" s="170"/>
    </row>
    <row r="3448" spans="1:9" ht="15" thickBot="1">
      <c r="A3448" s="648"/>
      <c r="B3448" s="648"/>
      <c r="C3448" s="2276"/>
      <c r="D3448" s="13"/>
      <c r="E3448" s="530"/>
      <c r="F3448" s="881"/>
      <c r="G3448" s="694"/>
      <c r="H3448" s="22"/>
      <c r="I3448" s="13"/>
    </row>
    <row r="3449" spans="1:9" ht="17.5">
      <c r="A3449" s="904"/>
      <c r="B3449" s="1985"/>
      <c r="C3449" s="1962" t="s">
        <v>11995</v>
      </c>
      <c r="D3449" s="69"/>
      <c r="E3449" s="460"/>
      <c r="F3449" s="461"/>
      <c r="G3449" s="688"/>
      <c r="H3449" s="128"/>
      <c r="I3449" s="68"/>
    </row>
    <row r="3450" spans="1:9" ht="18">
      <c r="A3450" s="890"/>
      <c r="B3450" s="1912" t="s">
        <v>11705</v>
      </c>
      <c r="C3450" s="1475"/>
      <c r="D3450" s="131"/>
      <c r="E3450" s="462"/>
      <c r="F3450" s="426"/>
      <c r="G3450" s="266"/>
      <c r="H3450" s="16"/>
      <c r="I3450" s="132"/>
    </row>
    <row r="3451" spans="1:9">
      <c r="A3451" s="890"/>
      <c r="B3451" s="1954"/>
      <c r="C3451" s="1475"/>
      <c r="D3451" s="70"/>
      <c r="E3451" s="464"/>
      <c r="F3451" s="465"/>
      <c r="G3451" s="689"/>
      <c r="H3451" s="177"/>
      <c r="I3451" s="132"/>
    </row>
    <row r="3452" spans="1:9">
      <c r="A3452" s="890"/>
      <c r="B3452" s="1954"/>
      <c r="C3452" s="1475"/>
      <c r="D3452" s="70"/>
      <c r="E3452" s="464"/>
      <c r="F3452" s="465"/>
      <c r="G3452" s="689"/>
      <c r="H3452" s="177"/>
      <c r="I3452" s="132"/>
    </row>
    <row r="3453" spans="1:9">
      <c r="A3453" s="890"/>
      <c r="B3453" s="1954"/>
      <c r="C3453" s="1475"/>
      <c r="D3453" s="70"/>
      <c r="E3453" s="464"/>
      <c r="F3453" s="465"/>
      <c r="G3453" s="689"/>
      <c r="H3453" s="177"/>
      <c r="I3453" s="132"/>
    </row>
    <row r="3454" spans="1:9" ht="16" thickBot="1">
      <c r="A3454" s="1913" t="s">
        <v>6698</v>
      </c>
      <c r="B3454" s="1956"/>
      <c r="C3454" s="1931"/>
      <c r="D3454" s="72"/>
      <c r="E3454" s="466"/>
      <c r="F3454" s="467"/>
      <c r="G3454" s="690"/>
      <c r="H3454" s="178"/>
      <c r="I3454" s="137"/>
    </row>
    <row r="3455" spans="1:9" ht="40">
      <c r="A3455" s="1519" t="s">
        <v>1013</v>
      </c>
      <c r="B3455" s="1520" t="s">
        <v>1014</v>
      </c>
      <c r="C3455" s="2286" t="s">
        <v>665</v>
      </c>
      <c r="D3455" s="158" t="s">
        <v>2923</v>
      </c>
      <c r="E3455" s="914" t="s">
        <v>10276</v>
      </c>
      <c r="F3455" s="469" t="s">
        <v>2578</v>
      </c>
      <c r="G3455" s="693" t="s">
        <v>2427</v>
      </c>
      <c r="H3455" s="264" t="s">
        <v>493</v>
      </c>
      <c r="I3455" s="160" t="s">
        <v>4003</v>
      </c>
    </row>
    <row r="3456" spans="1:9" thickBot="1">
      <c r="A3456" s="1519"/>
      <c r="B3456" s="1680"/>
      <c r="C3456" s="2286" t="s">
        <v>3419</v>
      </c>
      <c r="D3456" s="313" t="s">
        <v>2428</v>
      </c>
      <c r="E3456" s="470" t="s">
        <v>264</v>
      </c>
      <c r="F3456" s="475">
        <f>'Заказ, cкидки и курсы валют'!$I$12</f>
        <v>0</v>
      </c>
      <c r="G3456" s="764"/>
      <c r="H3456" s="358"/>
      <c r="I3456" s="252"/>
    </row>
    <row r="3457" spans="1:9" ht="14.5">
      <c r="A3457" s="799" t="s">
        <v>11697</v>
      </c>
      <c r="B3457" s="1990" t="s">
        <v>11699</v>
      </c>
      <c r="C3457" s="832">
        <v>22.2</v>
      </c>
      <c r="D3457" s="260">
        <v>900</v>
      </c>
      <c r="E3457" s="530">
        <v>818.31</v>
      </c>
      <c r="F3457" s="779">
        <f>ROUND(E3457*(1-$F$11),2)</f>
        <v>818.31</v>
      </c>
      <c r="G3457" s="780">
        <f>'Заказ, cкидки и курсы валют'!$J$23*F3457</f>
        <v>9410.5649999999987</v>
      </c>
      <c r="H3457" s="310">
        <f>ROUND((D3457/1000)*G3457,2)</f>
        <v>8469.51</v>
      </c>
      <c r="I3457" s="263"/>
    </row>
    <row r="3458" spans="1:9" ht="14.5">
      <c r="A3458" s="493" t="s">
        <v>11698</v>
      </c>
      <c r="B3458" s="403" t="s">
        <v>11700</v>
      </c>
      <c r="C3458" s="644">
        <v>29.53</v>
      </c>
      <c r="D3458" s="14">
        <v>800</v>
      </c>
      <c r="E3458" s="530">
        <v>992.75</v>
      </c>
      <c r="F3458" s="471">
        <f t="shared" ref="F3458:F3462" si="402">ROUND(E3458*(1-$F$11),2)</f>
        <v>992.75</v>
      </c>
      <c r="G3458" s="691">
        <f>'Заказ, cкидки и курсы валют'!$J$23*F3458</f>
        <v>11416.625</v>
      </c>
      <c r="H3458" s="96">
        <f t="shared" ref="H3458:H3462" si="403">ROUND((D3458/1000)*G3458,2)</f>
        <v>9133.2999999999993</v>
      </c>
      <c r="I3458" s="168"/>
    </row>
    <row r="3459" spans="1:9" ht="14.5">
      <c r="A3459" s="493" t="s">
        <v>12627</v>
      </c>
      <c r="B3459" s="403" t="s">
        <v>11701</v>
      </c>
      <c r="C3459" s="644">
        <v>35.299999999999997</v>
      </c>
      <c r="D3459" s="14">
        <v>700</v>
      </c>
      <c r="E3459" s="530">
        <v>1206.71</v>
      </c>
      <c r="F3459" s="471">
        <f t="shared" si="402"/>
        <v>1206.71</v>
      </c>
      <c r="G3459" s="691">
        <f>'Заказ, cкидки и курсы валют'!$J$23*F3459</f>
        <v>13877.165000000001</v>
      </c>
      <c r="H3459" s="96">
        <f t="shared" si="403"/>
        <v>9714.02</v>
      </c>
      <c r="I3459" s="168"/>
    </row>
    <row r="3460" spans="1:9" ht="14.5">
      <c r="A3460" s="493" t="s">
        <v>12628</v>
      </c>
      <c r="B3460" s="403" t="s">
        <v>11702</v>
      </c>
      <c r="C3460" s="644">
        <v>40.700000000000003</v>
      </c>
      <c r="D3460" s="14">
        <v>400</v>
      </c>
      <c r="E3460" s="530">
        <v>1346.4</v>
      </c>
      <c r="F3460" s="471">
        <f t="shared" si="402"/>
        <v>1346.4</v>
      </c>
      <c r="G3460" s="691">
        <f>'Заказ, cкидки и курсы валют'!$J$23*F3460</f>
        <v>15483.6</v>
      </c>
      <c r="H3460" s="96">
        <f t="shared" si="403"/>
        <v>6193.44</v>
      </c>
      <c r="I3460" s="168"/>
    </row>
    <row r="3461" spans="1:9" ht="14.5">
      <c r="A3461" s="493" t="s">
        <v>12629</v>
      </c>
      <c r="B3461" s="403" t="s">
        <v>11703</v>
      </c>
      <c r="C3461" s="644">
        <v>46</v>
      </c>
      <c r="D3461" s="14">
        <v>500</v>
      </c>
      <c r="E3461" s="530">
        <v>1553.04</v>
      </c>
      <c r="F3461" s="471">
        <f t="shared" si="402"/>
        <v>1553.04</v>
      </c>
      <c r="G3461" s="691">
        <f>'Заказ, cкидки и курсы валют'!$J$23*F3461</f>
        <v>17859.96</v>
      </c>
      <c r="H3461" s="96">
        <f t="shared" si="403"/>
        <v>8929.98</v>
      </c>
      <c r="I3461" s="168"/>
    </row>
    <row r="3462" spans="1:9" ht="15" thickBot="1">
      <c r="A3462" s="521" t="s">
        <v>12630</v>
      </c>
      <c r="B3462" s="757" t="s">
        <v>11704</v>
      </c>
      <c r="C3462" s="833">
        <v>59.34</v>
      </c>
      <c r="D3462" s="18">
        <v>500</v>
      </c>
      <c r="E3462" s="530">
        <v>1979.97</v>
      </c>
      <c r="F3462" s="775">
        <f t="shared" si="402"/>
        <v>1979.97</v>
      </c>
      <c r="G3462" s="776">
        <f>'Заказ, cкидки и курсы валют'!$J$23*F3462</f>
        <v>22769.654999999999</v>
      </c>
      <c r="H3462" s="142">
        <f t="shared" si="403"/>
        <v>11384.83</v>
      </c>
      <c r="I3462" s="170"/>
    </row>
    <row r="3463" spans="1:9" ht="13.5" thickBot="1"/>
    <row r="3464" spans="1:9" ht="17.5">
      <c r="A3464" s="904"/>
      <c r="B3464" s="1985"/>
      <c r="C3464" s="1962" t="s">
        <v>11995</v>
      </c>
      <c r="D3464" s="69"/>
      <c r="E3464" s="460"/>
      <c r="F3464" s="461"/>
      <c r="G3464" s="688"/>
      <c r="H3464" s="128"/>
      <c r="I3464" s="68"/>
    </row>
    <row r="3465" spans="1:9" ht="18">
      <c r="A3465" s="890"/>
      <c r="B3465" s="1912" t="s">
        <v>11706</v>
      </c>
      <c r="C3465" s="1475"/>
      <c r="D3465" s="131"/>
      <c r="E3465" s="462"/>
      <c r="F3465" s="426"/>
      <c r="G3465" s="266"/>
      <c r="H3465" s="16"/>
      <c r="I3465" s="132"/>
    </row>
    <row r="3466" spans="1:9">
      <c r="A3466" s="890"/>
      <c r="B3466" s="1954"/>
      <c r="C3466" s="1475"/>
      <c r="D3466" s="70"/>
      <c r="E3466" s="464"/>
      <c r="F3466" s="465"/>
      <c r="G3466" s="689"/>
      <c r="H3466" s="177"/>
      <c r="I3466" s="132"/>
    </row>
    <row r="3467" spans="1:9">
      <c r="A3467" s="890"/>
      <c r="B3467" s="1954"/>
      <c r="C3467" s="1475"/>
      <c r="D3467" s="70"/>
      <c r="E3467" s="464"/>
      <c r="F3467" s="465"/>
      <c r="G3467" s="689"/>
      <c r="H3467" s="177"/>
      <c r="I3467" s="132"/>
    </row>
    <row r="3468" spans="1:9">
      <c r="A3468" s="890"/>
      <c r="B3468" s="1954"/>
      <c r="C3468" s="1475"/>
      <c r="D3468" s="70"/>
      <c r="E3468" s="464"/>
      <c r="F3468" s="465"/>
      <c r="G3468" s="689"/>
      <c r="H3468" s="177"/>
      <c r="I3468" s="132"/>
    </row>
    <row r="3469" spans="1:9" ht="16" thickBot="1">
      <c r="A3469" s="1913" t="s">
        <v>6698</v>
      </c>
      <c r="B3469" s="1956"/>
      <c r="C3469" s="1931"/>
      <c r="D3469" s="72"/>
      <c r="E3469" s="466"/>
      <c r="F3469" s="467"/>
      <c r="G3469" s="690"/>
      <c r="H3469" s="178"/>
      <c r="I3469" s="137"/>
    </row>
    <row r="3470" spans="1:9" ht="40">
      <c r="A3470" s="1519" t="s">
        <v>1013</v>
      </c>
      <c r="B3470" s="1520" t="s">
        <v>1014</v>
      </c>
      <c r="C3470" s="2286" t="s">
        <v>665</v>
      </c>
      <c r="D3470" s="158" t="s">
        <v>2923</v>
      </c>
      <c r="E3470" s="914" t="s">
        <v>10276</v>
      </c>
      <c r="F3470" s="469" t="s">
        <v>2578</v>
      </c>
      <c r="G3470" s="693" t="s">
        <v>2427</v>
      </c>
      <c r="H3470" s="264" t="s">
        <v>493</v>
      </c>
      <c r="I3470" s="160" t="s">
        <v>4003</v>
      </c>
    </row>
    <row r="3471" spans="1:9" thickBot="1">
      <c r="A3471" s="1519"/>
      <c r="B3471" s="1680"/>
      <c r="C3471" s="2286" t="s">
        <v>3419</v>
      </c>
      <c r="D3471" s="313" t="s">
        <v>2428</v>
      </c>
      <c r="E3471" s="470" t="s">
        <v>264</v>
      </c>
      <c r="F3471" s="475">
        <f>'Заказ, cкидки и курсы валют'!$I$12</f>
        <v>0</v>
      </c>
      <c r="G3471" s="764"/>
      <c r="H3471" s="358"/>
      <c r="I3471" s="252"/>
    </row>
    <row r="3472" spans="1:9" ht="14.5">
      <c r="A3472" s="799" t="s">
        <v>11707</v>
      </c>
      <c r="B3472" s="1990" t="s">
        <v>11699</v>
      </c>
      <c r="C3472" s="832">
        <v>28.57</v>
      </c>
      <c r="D3472" s="260">
        <v>700</v>
      </c>
      <c r="E3472" s="530">
        <v>971.24</v>
      </c>
      <c r="F3472" s="779">
        <f>ROUND(E3472*(1-$F$11),2)</f>
        <v>971.24</v>
      </c>
      <c r="G3472" s="780">
        <f>'Заказ, cкидки и курсы валют'!$J$23*F3472</f>
        <v>11169.26</v>
      </c>
      <c r="H3472" s="310">
        <f>ROUND((D3472/1000)*G3472,2)</f>
        <v>7818.48</v>
      </c>
      <c r="I3472" s="263"/>
    </row>
    <row r="3473" spans="1:9" ht="14.5">
      <c r="A3473" s="493" t="s">
        <v>11708</v>
      </c>
      <c r="B3473" s="403" t="s">
        <v>11700</v>
      </c>
      <c r="C3473" s="644">
        <v>34</v>
      </c>
      <c r="D3473" s="14">
        <v>500</v>
      </c>
      <c r="E3473" s="530">
        <v>1160.32</v>
      </c>
      <c r="F3473" s="471">
        <f t="shared" ref="F3473:F3474" si="404">ROUND(E3473*(1-$F$11),2)</f>
        <v>1160.32</v>
      </c>
      <c r="G3473" s="691">
        <f>'Заказ, cкидки и курсы валют'!$J$23*F3473</f>
        <v>13343.679999999998</v>
      </c>
      <c r="H3473" s="96">
        <f t="shared" ref="H3473:H3474" si="405">ROUND((D3473/1000)*G3473,2)</f>
        <v>6671.84</v>
      </c>
      <c r="I3473" s="168"/>
    </row>
    <row r="3474" spans="1:9" ht="15" thickBot="1">
      <c r="A3474" s="521" t="s">
        <v>12631</v>
      </c>
      <c r="B3474" s="757" t="s">
        <v>11701</v>
      </c>
      <c r="C3474" s="833">
        <v>39.44</v>
      </c>
      <c r="D3474" s="18">
        <v>500</v>
      </c>
      <c r="E3474" s="530">
        <v>1346.94</v>
      </c>
      <c r="F3474" s="775">
        <f t="shared" si="404"/>
        <v>1346.94</v>
      </c>
      <c r="G3474" s="776">
        <f>'Заказ, cкидки и курсы валют'!$J$23*F3474</f>
        <v>15489.810000000001</v>
      </c>
      <c r="H3474" s="142">
        <f t="shared" si="405"/>
        <v>7744.91</v>
      </c>
      <c r="I3474" s="170"/>
    </row>
    <row r="3475" spans="1:9" ht="13.5" thickBot="1"/>
    <row r="3476" spans="1:9" ht="17.5">
      <c r="A3476" s="904"/>
      <c r="B3476" s="1985"/>
      <c r="C3476" s="1962" t="s">
        <v>11996</v>
      </c>
      <c r="D3476" s="69"/>
      <c r="E3476" s="460"/>
      <c r="F3476" s="461"/>
      <c r="G3476" s="688"/>
      <c r="H3476" s="128"/>
      <c r="I3476" s="68"/>
    </row>
    <row r="3477" spans="1:9" ht="18">
      <c r="A3477" s="890"/>
      <c r="B3477" s="1912" t="s">
        <v>11997</v>
      </c>
      <c r="C3477" s="1475"/>
      <c r="D3477" s="131"/>
      <c r="E3477" s="462"/>
      <c r="F3477" s="426"/>
      <c r="G3477" s="266"/>
      <c r="H3477" s="16"/>
      <c r="I3477" s="132"/>
    </row>
    <row r="3478" spans="1:9">
      <c r="A3478" s="890"/>
      <c r="B3478" s="1954"/>
      <c r="C3478" s="1475"/>
      <c r="D3478" s="70"/>
      <c r="E3478" s="464"/>
      <c r="F3478" s="465"/>
      <c r="G3478" s="689"/>
      <c r="H3478" s="177"/>
      <c r="I3478" s="132"/>
    </row>
    <row r="3479" spans="1:9">
      <c r="A3479" s="890"/>
      <c r="B3479" s="1954"/>
      <c r="C3479" s="1475"/>
      <c r="D3479" s="70"/>
      <c r="E3479" s="464"/>
      <c r="F3479" s="465"/>
      <c r="G3479" s="689"/>
      <c r="H3479" s="177"/>
      <c r="I3479" s="132"/>
    </row>
    <row r="3480" spans="1:9">
      <c r="A3480" s="890"/>
      <c r="B3480" s="1954"/>
      <c r="C3480" s="1475"/>
      <c r="D3480" s="70"/>
      <c r="E3480" s="464"/>
      <c r="F3480" s="465"/>
      <c r="G3480" s="689"/>
      <c r="H3480" s="177"/>
      <c r="I3480" s="132"/>
    </row>
    <row r="3481" spans="1:9" ht="16" thickBot="1">
      <c r="A3481" s="1913" t="s">
        <v>6698</v>
      </c>
      <c r="B3481" s="1956"/>
      <c r="C3481" s="1931"/>
      <c r="D3481" s="72"/>
      <c r="E3481" s="466"/>
      <c r="F3481" s="467"/>
      <c r="G3481" s="690"/>
      <c r="H3481" s="178"/>
      <c r="I3481" s="137"/>
    </row>
    <row r="3482" spans="1:9" ht="40">
      <c r="A3482" s="1519" t="s">
        <v>1013</v>
      </c>
      <c r="B3482" s="1520" t="s">
        <v>1014</v>
      </c>
      <c r="C3482" s="2286" t="s">
        <v>665</v>
      </c>
      <c r="D3482" s="158" t="s">
        <v>2923</v>
      </c>
      <c r="E3482" s="914" t="s">
        <v>10276</v>
      </c>
      <c r="F3482" s="469" t="s">
        <v>2578</v>
      </c>
      <c r="G3482" s="693" t="s">
        <v>2427</v>
      </c>
      <c r="H3482" s="264" t="s">
        <v>493</v>
      </c>
      <c r="I3482" s="160" t="s">
        <v>4003</v>
      </c>
    </row>
    <row r="3483" spans="1:9" thickBot="1">
      <c r="A3483" s="1519"/>
      <c r="B3483" s="1680"/>
      <c r="C3483" s="2286" t="s">
        <v>3419</v>
      </c>
      <c r="D3483" s="313" t="s">
        <v>2428</v>
      </c>
      <c r="E3483" s="470" t="s">
        <v>264</v>
      </c>
      <c r="F3483" s="475">
        <f>'Заказ, cкидки и курсы валют'!$I$12</f>
        <v>0</v>
      </c>
      <c r="G3483" s="764"/>
      <c r="H3483" s="358"/>
      <c r="I3483" s="252"/>
    </row>
    <row r="3484" spans="1:9" ht="14.5">
      <c r="A3484" s="799" t="s">
        <v>11998</v>
      </c>
      <c r="B3484" s="1990" t="s">
        <v>11699</v>
      </c>
      <c r="C3484" s="832">
        <v>26.3</v>
      </c>
      <c r="D3484" s="260">
        <v>900</v>
      </c>
      <c r="E3484" s="530">
        <v>1024.3599999999999</v>
      </c>
      <c r="F3484" s="779">
        <f>ROUND(E3484*(1-$F$11),2)</f>
        <v>1024.3599999999999</v>
      </c>
      <c r="G3484" s="780">
        <f>'Заказ, cкидки и курсы валют'!$J$23*F3484</f>
        <v>11780.14</v>
      </c>
      <c r="H3484" s="310">
        <f>ROUND((D3484/1000)*G3484,2)</f>
        <v>10602.13</v>
      </c>
      <c r="I3484" s="263"/>
    </row>
    <row r="3485" spans="1:9" ht="14.5">
      <c r="A3485" s="493" t="s">
        <v>11999</v>
      </c>
      <c r="B3485" s="2115" t="s">
        <v>11700</v>
      </c>
      <c r="C3485" s="2250">
        <v>32.1</v>
      </c>
      <c r="D3485" s="2122">
        <v>800</v>
      </c>
      <c r="E3485" s="530">
        <v>1250.26</v>
      </c>
      <c r="F3485" s="2104">
        <f t="shared" ref="F3485:F3489" si="406">ROUND(E3485*(1-$F$11),2)</f>
        <v>1250.26</v>
      </c>
      <c r="G3485" s="2105">
        <f>'Заказ, cкидки и курсы валют'!$J$23*F3485</f>
        <v>14377.99</v>
      </c>
      <c r="H3485" s="2107">
        <f t="shared" ref="H3485:H3489" si="407">ROUND((D3485/1000)*G3485,2)</f>
        <v>11502.39</v>
      </c>
      <c r="I3485" s="2091"/>
    </row>
    <row r="3486" spans="1:9" ht="14.5">
      <c r="A3486" s="493" t="s">
        <v>12632</v>
      </c>
      <c r="B3486" s="2115" t="s">
        <v>11701</v>
      </c>
      <c r="C3486" s="2250">
        <v>38.700000000000003</v>
      </c>
      <c r="D3486" s="2122">
        <v>700</v>
      </c>
      <c r="E3486" s="530">
        <v>1507.36</v>
      </c>
      <c r="F3486" s="2104">
        <f t="shared" si="406"/>
        <v>1507.36</v>
      </c>
      <c r="G3486" s="2105">
        <f>'Заказ, cкидки и курсы валют'!$J$23*F3486</f>
        <v>17334.64</v>
      </c>
      <c r="H3486" s="2107">
        <f t="shared" si="407"/>
        <v>12134.25</v>
      </c>
      <c r="I3486" s="2091"/>
    </row>
    <row r="3487" spans="1:9" ht="14.5">
      <c r="A3487" s="493" t="s">
        <v>12633</v>
      </c>
      <c r="B3487" s="2115" t="s">
        <v>11702</v>
      </c>
      <c r="C3487" s="2250">
        <v>43.7</v>
      </c>
      <c r="D3487" s="2122">
        <v>400</v>
      </c>
      <c r="E3487" s="530">
        <v>1767.17</v>
      </c>
      <c r="F3487" s="2104">
        <f t="shared" si="406"/>
        <v>1767.17</v>
      </c>
      <c r="G3487" s="2105">
        <f>'Заказ, cкидки и курсы валют'!$J$23*F3487</f>
        <v>20322.455000000002</v>
      </c>
      <c r="H3487" s="2107">
        <f t="shared" si="407"/>
        <v>8128.98</v>
      </c>
      <c r="I3487" s="2091"/>
    </row>
    <row r="3488" spans="1:9" ht="14.5">
      <c r="A3488" s="493" t="s">
        <v>12634</v>
      </c>
      <c r="B3488" s="2115" t="s">
        <v>11703</v>
      </c>
      <c r="C3488" s="2250">
        <v>49.7</v>
      </c>
      <c r="D3488" s="2122">
        <v>500</v>
      </c>
      <c r="E3488" s="530">
        <v>2009.8</v>
      </c>
      <c r="F3488" s="2104">
        <f t="shared" si="406"/>
        <v>2009.8</v>
      </c>
      <c r="G3488" s="2105">
        <f>'Заказ, cкидки и курсы валют'!$J$23*F3488</f>
        <v>23112.7</v>
      </c>
      <c r="H3488" s="2107">
        <f t="shared" si="407"/>
        <v>11556.35</v>
      </c>
      <c r="I3488" s="2091"/>
    </row>
    <row r="3489" spans="1:9" ht="15" thickBot="1">
      <c r="A3489" s="521" t="s">
        <v>12635</v>
      </c>
      <c r="B3489" s="757" t="s">
        <v>11704</v>
      </c>
      <c r="C3489" s="833">
        <v>60.7</v>
      </c>
      <c r="D3489" s="18">
        <v>500</v>
      </c>
      <c r="E3489" s="530">
        <v>2522.4499999999998</v>
      </c>
      <c r="F3489" s="775">
        <f t="shared" si="406"/>
        <v>2522.4499999999998</v>
      </c>
      <c r="G3489" s="776">
        <f>'Заказ, cкидки и курсы валют'!$J$23*F3489</f>
        <v>29008.174999999999</v>
      </c>
      <c r="H3489" s="142">
        <f t="shared" si="407"/>
        <v>14504.09</v>
      </c>
      <c r="I3489" s="170"/>
    </row>
    <row r="3490" spans="1:9" ht="13.5" thickBot="1"/>
    <row r="3491" spans="1:9" ht="17.5">
      <c r="A3491" s="904"/>
      <c r="B3491" s="1985"/>
      <c r="C3491" s="1962" t="s">
        <v>11996</v>
      </c>
      <c r="D3491" s="69"/>
      <c r="E3491" s="460"/>
      <c r="F3491" s="461"/>
      <c r="G3491" s="688"/>
      <c r="H3491" s="128"/>
      <c r="I3491" s="68"/>
    </row>
    <row r="3492" spans="1:9" ht="18">
      <c r="A3492" s="890"/>
      <c r="B3492" s="1912" t="s">
        <v>12000</v>
      </c>
      <c r="C3492" s="1475"/>
      <c r="D3492" s="131"/>
      <c r="E3492" s="462"/>
      <c r="F3492" s="426"/>
      <c r="G3492" s="266"/>
      <c r="H3492" s="16"/>
      <c r="I3492" s="132"/>
    </row>
    <row r="3493" spans="1:9">
      <c r="A3493" s="890"/>
      <c r="B3493" s="1954"/>
      <c r="C3493" s="1475"/>
      <c r="D3493" s="70"/>
      <c r="E3493" s="464"/>
      <c r="F3493" s="465"/>
      <c r="G3493" s="689"/>
      <c r="H3493" s="177"/>
      <c r="I3493" s="132"/>
    </row>
    <row r="3494" spans="1:9">
      <c r="A3494" s="890"/>
      <c r="B3494" s="1954"/>
      <c r="C3494" s="1475"/>
      <c r="D3494" s="70"/>
      <c r="E3494" s="464"/>
      <c r="F3494" s="465"/>
      <c r="G3494" s="689"/>
      <c r="H3494" s="177"/>
      <c r="I3494" s="132"/>
    </row>
    <row r="3495" spans="1:9">
      <c r="A3495" s="890"/>
      <c r="B3495" s="1954"/>
      <c r="C3495" s="1475"/>
      <c r="D3495" s="70"/>
      <c r="E3495" s="464"/>
      <c r="F3495" s="465"/>
      <c r="G3495" s="689"/>
      <c r="H3495" s="177"/>
      <c r="I3495" s="132"/>
    </row>
    <row r="3496" spans="1:9" ht="16" thickBot="1">
      <c r="A3496" s="1913" t="s">
        <v>6698</v>
      </c>
      <c r="B3496" s="1956"/>
      <c r="C3496" s="1931"/>
      <c r="D3496" s="72"/>
      <c r="E3496" s="466"/>
      <c r="F3496" s="467"/>
      <c r="G3496" s="690"/>
      <c r="H3496" s="178"/>
      <c r="I3496" s="137"/>
    </row>
    <row r="3497" spans="1:9" ht="40">
      <c r="A3497" s="1519" t="s">
        <v>1013</v>
      </c>
      <c r="B3497" s="1520" t="s">
        <v>1014</v>
      </c>
      <c r="C3497" s="2286" t="s">
        <v>665</v>
      </c>
      <c r="D3497" s="158" t="s">
        <v>2923</v>
      </c>
      <c r="E3497" s="914" t="s">
        <v>10276</v>
      </c>
      <c r="F3497" s="469" t="s">
        <v>2578</v>
      </c>
      <c r="G3497" s="693" t="s">
        <v>2427</v>
      </c>
      <c r="H3497" s="264" t="s">
        <v>493</v>
      </c>
      <c r="I3497" s="160" t="s">
        <v>4003</v>
      </c>
    </row>
    <row r="3498" spans="1:9" thickBot="1">
      <c r="A3498" s="1519"/>
      <c r="B3498" s="1680"/>
      <c r="C3498" s="2286" t="s">
        <v>3419</v>
      </c>
      <c r="D3498" s="313" t="s">
        <v>2428</v>
      </c>
      <c r="E3498" s="470" t="s">
        <v>264</v>
      </c>
      <c r="F3498" s="475">
        <f>'Заказ, cкидки и курсы валют'!$I$12</f>
        <v>0</v>
      </c>
      <c r="G3498" s="764"/>
      <c r="H3498" s="358"/>
      <c r="I3498" s="252"/>
    </row>
    <row r="3499" spans="1:9" ht="14.5">
      <c r="A3499" s="799" t="s">
        <v>12001</v>
      </c>
      <c r="B3499" s="1990" t="s">
        <v>11699</v>
      </c>
      <c r="C3499" s="832">
        <v>30.7</v>
      </c>
      <c r="D3499" s="260">
        <v>700</v>
      </c>
      <c r="E3499" s="530">
        <v>1218.6199999999999</v>
      </c>
      <c r="F3499" s="779">
        <f>ROUND(E3499*(1-$F$11),2)</f>
        <v>1218.6199999999999</v>
      </c>
      <c r="G3499" s="780">
        <f>'Заказ, cкидки и курсы валют'!$J$23*F3499</f>
        <v>14014.13</v>
      </c>
      <c r="H3499" s="310">
        <f>ROUND((D3499/1000)*G3499,2)</f>
        <v>9809.89</v>
      </c>
      <c r="I3499" s="263"/>
    </row>
    <row r="3500" spans="1:9" ht="14.5">
      <c r="A3500" s="493" t="s">
        <v>12002</v>
      </c>
      <c r="B3500" s="2115" t="s">
        <v>11700</v>
      </c>
      <c r="C3500" s="2250">
        <v>36.700000000000003</v>
      </c>
      <c r="D3500" s="2122">
        <v>500</v>
      </c>
      <c r="E3500" s="530">
        <v>1456.76</v>
      </c>
      <c r="F3500" s="2104">
        <f t="shared" ref="F3500:F3501" si="408">ROUND(E3500*(1-$F$11),2)</f>
        <v>1456.76</v>
      </c>
      <c r="G3500" s="2105">
        <f>'Заказ, cкидки и курсы валют'!$J$23*F3500</f>
        <v>16752.740000000002</v>
      </c>
      <c r="H3500" s="2107">
        <f t="shared" ref="H3500:H3501" si="409">ROUND((D3500/1000)*G3500,2)</f>
        <v>8376.3700000000008</v>
      </c>
      <c r="I3500" s="2091"/>
    </row>
    <row r="3501" spans="1:9" ht="15" thickBot="1">
      <c r="A3501" s="521" t="s">
        <v>12626</v>
      </c>
      <c r="B3501" s="757" t="s">
        <v>11701</v>
      </c>
      <c r="C3501" s="833">
        <v>42.6</v>
      </c>
      <c r="D3501" s="18">
        <v>500</v>
      </c>
      <c r="E3501" s="530">
        <v>1690.97</v>
      </c>
      <c r="F3501" s="775">
        <f t="shared" si="408"/>
        <v>1690.97</v>
      </c>
      <c r="G3501" s="776">
        <f>'Заказ, cкидки и курсы валют'!$J$23*F3501</f>
        <v>19446.154999999999</v>
      </c>
      <c r="H3501" s="142">
        <f t="shared" si="409"/>
        <v>9723.08</v>
      </c>
      <c r="I3501" s="170"/>
    </row>
  </sheetData>
  <mergeCells count="33">
    <mergeCell ref="K1:M1"/>
    <mergeCell ref="J498:J499"/>
    <mergeCell ref="J329:J330"/>
    <mergeCell ref="J378:J379"/>
    <mergeCell ref="J398:J399"/>
    <mergeCell ref="J163:J164"/>
    <mergeCell ref="J193:J194"/>
    <mergeCell ref="J247:J248"/>
    <mergeCell ref="J300:J301"/>
    <mergeCell ref="J39:J40"/>
    <mergeCell ref="J115:J116"/>
    <mergeCell ref="I68:I69"/>
    <mergeCell ref="J68:J69"/>
    <mergeCell ref="A133:A134"/>
    <mergeCell ref="B133:B134"/>
    <mergeCell ref="I133:I134"/>
    <mergeCell ref="G133:G134"/>
    <mergeCell ref="H133:H134"/>
    <mergeCell ref="A68:A69"/>
    <mergeCell ref="B68:B69"/>
    <mergeCell ref="G68:G69"/>
    <mergeCell ref="H68:H69"/>
    <mergeCell ref="A1:I1"/>
    <mergeCell ref="H10:H11"/>
    <mergeCell ref="G10:G11"/>
    <mergeCell ref="G39:G40"/>
    <mergeCell ref="H39:H40"/>
    <mergeCell ref="I10:I11"/>
    <mergeCell ref="A10:A11"/>
    <mergeCell ref="B10:B11"/>
    <mergeCell ref="A39:A40"/>
    <mergeCell ref="B39:B40"/>
    <mergeCell ref="I39:I40"/>
  </mergeCells>
  <phoneticPr fontId="0" type="noConversion"/>
  <hyperlinks>
    <hyperlink ref="A1:I1" location="ОГЛАВЛЕНИЕ!R1C1" display="Нажмите ЗДЕСЬ для возврата в оглавление " xr:uid="{00000000-0004-0000-0500-000000000000}"/>
  </hyperlinks>
  <pageMargins left="0.23622047244094491" right="0.23622047244094491" top="0.74803149606299213" bottom="0.74803149606299213" header="0.31496062992125984" footer="0.31496062992125984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rgb="FF00B0F0"/>
  </sheetPr>
  <dimension ref="A1:M1901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1" sqref="A11:G1117"/>
    </sheetView>
  </sheetViews>
  <sheetFormatPr defaultRowHeight="12.5"/>
  <cols>
    <col min="1" max="1" width="13.453125" customWidth="1"/>
    <col min="2" max="2" width="14" customWidth="1"/>
    <col min="3" max="3" width="10.81640625" style="891" customWidth="1"/>
    <col min="4" max="4" width="10.54296875" customWidth="1"/>
    <col min="5" max="5" width="11.453125" style="421" hidden="1" customWidth="1"/>
    <col min="6" max="6" width="10" style="421" customWidth="1"/>
    <col min="7" max="7" width="13.54296875" style="421" customWidth="1"/>
    <col min="8" max="8" width="12.453125" customWidth="1"/>
    <col min="9" max="9" width="26.54296875" customWidth="1"/>
    <col min="10" max="10" width="11.81640625" hidden="1" customWidth="1"/>
    <col min="11" max="11" width="11.1796875" customWidth="1"/>
  </cols>
  <sheetData>
    <row r="1" spans="1:13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ht="30">
      <c r="A2" s="2328" t="s">
        <v>4145</v>
      </c>
      <c r="B2" s="2328"/>
      <c r="C2" s="2327"/>
      <c r="D2" s="2328"/>
      <c r="E2" s="2329"/>
      <c r="F2" s="2329"/>
      <c r="G2" s="2329"/>
      <c r="H2" s="2330"/>
      <c r="I2" s="2331"/>
    </row>
    <row r="3" spans="1:13" ht="18.5" thickBot="1">
      <c r="A3" s="144"/>
      <c r="B3" s="81"/>
      <c r="C3" s="2284"/>
      <c r="D3" s="131"/>
      <c r="E3" s="444"/>
      <c r="F3" s="426"/>
      <c r="G3" s="426"/>
      <c r="H3" s="16"/>
      <c r="I3" s="16"/>
    </row>
    <row r="4" spans="1:13" ht="18">
      <c r="A4" s="190"/>
      <c r="B4" s="128"/>
      <c r="C4" s="2283" t="s">
        <v>4146</v>
      </c>
      <c r="D4" s="64"/>
      <c r="E4" s="686"/>
      <c r="F4" s="435"/>
      <c r="G4" s="461"/>
      <c r="H4" s="128"/>
      <c r="I4" s="68"/>
    </row>
    <row r="5" spans="1:13" ht="13">
      <c r="A5" s="191"/>
      <c r="B5" s="16"/>
      <c r="C5" s="1475"/>
      <c r="D5" s="70"/>
      <c r="E5" s="430"/>
      <c r="F5" s="465"/>
      <c r="G5" s="488"/>
      <c r="H5" s="16"/>
      <c r="I5" s="132"/>
    </row>
    <row r="6" spans="1:13" ht="13">
      <c r="A6" s="191"/>
      <c r="B6" s="16"/>
      <c r="C6" s="1475"/>
      <c r="D6" s="70"/>
      <c r="E6" s="430"/>
      <c r="F6" s="465"/>
      <c r="G6" s="488"/>
      <c r="H6" s="16"/>
      <c r="I6" s="132"/>
    </row>
    <row r="7" spans="1:13" ht="13">
      <c r="A7" s="191"/>
      <c r="B7" s="16"/>
      <c r="C7" s="1475"/>
      <c r="D7" s="70"/>
      <c r="E7" s="430"/>
      <c r="F7" s="465"/>
      <c r="G7" s="488"/>
      <c r="H7" s="16"/>
      <c r="I7" s="132"/>
    </row>
    <row r="8" spans="1:13" ht="34.5" customHeight="1" thickBot="1">
      <c r="A8" s="938" t="s">
        <v>6698</v>
      </c>
      <c r="B8" s="203"/>
      <c r="C8" s="1931"/>
      <c r="D8" s="72"/>
      <c r="E8" s="431"/>
      <c r="F8" s="467"/>
      <c r="G8" s="489"/>
      <c r="H8" s="136"/>
      <c r="I8" s="137"/>
    </row>
    <row r="9" spans="1:13" ht="30" customHeight="1">
      <c r="A9" s="156" t="s">
        <v>1013</v>
      </c>
      <c r="B9" s="157" t="s">
        <v>1014</v>
      </c>
      <c r="C9" s="2286" t="s">
        <v>665</v>
      </c>
      <c r="D9" s="158" t="s">
        <v>2923</v>
      </c>
      <c r="E9" s="473" t="s">
        <v>10276</v>
      </c>
      <c r="F9" s="469" t="s">
        <v>2578</v>
      </c>
      <c r="G9" s="2882" t="s">
        <v>2427</v>
      </c>
      <c r="H9" s="2873" t="s">
        <v>493</v>
      </c>
      <c r="I9" s="160" t="s">
        <v>4003</v>
      </c>
    </row>
    <row r="10" spans="1:13" ht="21" customHeight="1">
      <c r="A10" s="156"/>
      <c r="B10" s="312"/>
      <c r="C10" s="2286" t="s">
        <v>3419</v>
      </c>
      <c r="D10" s="313" t="s">
        <v>2428</v>
      </c>
      <c r="E10" s="437" t="s">
        <v>264</v>
      </c>
      <c r="F10" s="475">
        <f>'Заказ, cкидки и курсы валют'!$I$12</f>
        <v>0</v>
      </c>
      <c r="G10" s="2883"/>
      <c r="H10" s="2869"/>
      <c r="I10" s="252"/>
    </row>
    <row r="11" spans="1:13" ht="13.5" customHeight="1">
      <c r="A11" s="2115" t="s">
        <v>4017</v>
      </c>
      <c r="B11" s="2315" t="s">
        <v>85</v>
      </c>
      <c r="C11" s="2306">
        <v>18</v>
      </c>
      <c r="D11" s="2157">
        <v>100</v>
      </c>
      <c r="E11" s="653">
        <v>689.11</v>
      </c>
      <c r="F11" s="2104">
        <f>ROUND(E11*(1-$F$10),2)</f>
        <v>689.11</v>
      </c>
      <c r="G11" s="2105">
        <f>'Заказ, cкидки и курсы валют'!$J$23*F11</f>
        <v>7924.7650000000003</v>
      </c>
      <c r="H11" s="2107">
        <f>ROUND((D11/1000)*G11,2)</f>
        <v>792.48</v>
      </c>
      <c r="I11" s="2122"/>
    </row>
    <row r="12" spans="1:13" ht="13.5" customHeight="1">
      <c r="A12" s="2115" t="s">
        <v>4018</v>
      </c>
      <c r="B12" s="2315" t="s">
        <v>86</v>
      </c>
      <c r="C12" s="2287">
        <v>21.63</v>
      </c>
      <c r="D12" s="2157">
        <v>100</v>
      </c>
      <c r="E12" s="653">
        <v>781.81</v>
      </c>
      <c r="F12" s="2104">
        <f t="shared" ref="F12:F24" si="0">ROUND(E12*(1-$F$10),2)</f>
        <v>781.81</v>
      </c>
      <c r="G12" s="2105">
        <f>'Заказ, cкидки и курсы валют'!$J$23*F12</f>
        <v>8990.8149999999987</v>
      </c>
      <c r="H12" s="2107">
        <f t="shared" ref="H12:H24" si="1">ROUND((D12/1000)*G12,2)</f>
        <v>899.08</v>
      </c>
      <c r="I12" s="2122"/>
    </row>
    <row r="13" spans="1:13" ht="13.5" customHeight="1">
      <c r="A13" s="2115" t="s">
        <v>4019</v>
      </c>
      <c r="B13" s="2315" t="s">
        <v>87</v>
      </c>
      <c r="C13" s="2306">
        <v>26.67</v>
      </c>
      <c r="D13" s="2157">
        <v>100</v>
      </c>
      <c r="E13" s="653">
        <v>914.6</v>
      </c>
      <c r="F13" s="2104">
        <f t="shared" si="0"/>
        <v>914.6</v>
      </c>
      <c r="G13" s="2105">
        <f>'Заказ, cкидки и курсы валют'!$J$23*F13</f>
        <v>10517.9</v>
      </c>
      <c r="H13" s="2107">
        <f t="shared" si="1"/>
        <v>1051.79</v>
      </c>
      <c r="I13" s="2122"/>
    </row>
    <row r="14" spans="1:13" ht="13.5" customHeight="1">
      <c r="A14" s="2115" t="s">
        <v>4020</v>
      </c>
      <c r="B14" s="2315" t="s">
        <v>88</v>
      </c>
      <c r="C14" s="2306">
        <v>32.17</v>
      </c>
      <c r="D14" s="2157">
        <v>100</v>
      </c>
      <c r="E14" s="653">
        <v>1200.33</v>
      </c>
      <c r="F14" s="2104">
        <f t="shared" si="0"/>
        <v>1200.33</v>
      </c>
      <c r="G14" s="2105">
        <f>'Заказ, cкидки и курсы валют'!$J$23*F14</f>
        <v>13803.794999999998</v>
      </c>
      <c r="H14" s="2107">
        <f t="shared" si="1"/>
        <v>1380.38</v>
      </c>
      <c r="I14" s="2122"/>
    </row>
    <row r="15" spans="1:13" ht="13.5" customHeight="1">
      <c r="A15" s="2115" t="s">
        <v>3302</v>
      </c>
      <c r="B15" s="2315" t="s">
        <v>3113</v>
      </c>
      <c r="C15" s="2306">
        <v>38.130000000000003</v>
      </c>
      <c r="D15" s="2134">
        <v>100</v>
      </c>
      <c r="E15" s="653">
        <v>1345.75</v>
      </c>
      <c r="F15" s="2104">
        <f t="shared" si="0"/>
        <v>1345.75</v>
      </c>
      <c r="G15" s="2105">
        <f>'Заказ, cкидки и курсы валют'!$J$23*F15</f>
        <v>15476.125</v>
      </c>
      <c r="H15" s="2107">
        <f t="shared" si="1"/>
        <v>1547.61</v>
      </c>
      <c r="I15" s="2122"/>
    </row>
    <row r="16" spans="1:13" ht="13.5" customHeight="1">
      <c r="A16" s="2115" t="s">
        <v>256</v>
      </c>
      <c r="B16" s="2315" t="s">
        <v>89</v>
      </c>
      <c r="C16" s="2287">
        <v>43.15</v>
      </c>
      <c r="D16" s="2134">
        <v>100</v>
      </c>
      <c r="E16" s="653">
        <v>1448.17</v>
      </c>
      <c r="F16" s="2104">
        <f t="shared" si="0"/>
        <v>1448.17</v>
      </c>
      <c r="G16" s="2105">
        <f>'Заказ, cкидки и курсы валют'!$J$23*F16</f>
        <v>16653.955000000002</v>
      </c>
      <c r="H16" s="2107">
        <f t="shared" si="1"/>
        <v>1665.4</v>
      </c>
      <c r="I16" s="2122"/>
    </row>
    <row r="17" spans="1:10" ht="13.5" customHeight="1">
      <c r="A17" s="2115" t="s">
        <v>5079</v>
      </c>
      <c r="B17" s="2315" t="s">
        <v>221</v>
      </c>
      <c r="C17" s="2287">
        <v>19.25</v>
      </c>
      <c r="D17" s="2134">
        <v>100</v>
      </c>
      <c r="E17" s="653">
        <v>663.14</v>
      </c>
      <c r="F17" s="2104">
        <f t="shared" si="0"/>
        <v>663.14</v>
      </c>
      <c r="G17" s="2105">
        <f>'Заказ, cкидки и курсы валют'!$J$23*F17</f>
        <v>7626.11</v>
      </c>
      <c r="H17" s="2107">
        <f t="shared" si="1"/>
        <v>762.61</v>
      </c>
      <c r="I17" s="2122"/>
    </row>
    <row r="18" spans="1:10" ht="13.5" customHeight="1">
      <c r="A18" s="2115" t="s">
        <v>5080</v>
      </c>
      <c r="B18" s="2315" t="s">
        <v>222</v>
      </c>
      <c r="C18" s="2287">
        <v>24.17</v>
      </c>
      <c r="D18" s="2134">
        <v>100</v>
      </c>
      <c r="E18" s="653">
        <v>840.16</v>
      </c>
      <c r="F18" s="2104">
        <f t="shared" si="0"/>
        <v>840.16</v>
      </c>
      <c r="G18" s="2105">
        <f>'Заказ, cкидки и курсы валют'!$J$23*F18</f>
        <v>9661.84</v>
      </c>
      <c r="H18" s="2107">
        <f t="shared" si="1"/>
        <v>966.18</v>
      </c>
      <c r="I18" s="2122"/>
    </row>
    <row r="19" spans="1:10" ht="13.5" customHeight="1">
      <c r="A19" s="2115" t="s">
        <v>5081</v>
      </c>
      <c r="B19" s="2315" t="s">
        <v>223</v>
      </c>
      <c r="C19" s="2287">
        <v>26</v>
      </c>
      <c r="D19" s="2134">
        <v>100</v>
      </c>
      <c r="E19" s="653">
        <v>886.96</v>
      </c>
      <c r="F19" s="2104">
        <f t="shared" si="0"/>
        <v>886.96</v>
      </c>
      <c r="G19" s="2105">
        <f>'Заказ, cкидки и курсы валют'!$J$23*F19</f>
        <v>10200.040000000001</v>
      </c>
      <c r="H19" s="2107">
        <f t="shared" si="1"/>
        <v>1020</v>
      </c>
      <c r="I19" s="2122"/>
    </row>
    <row r="20" spans="1:10" ht="13.5" customHeight="1">
      <c r="A20" s="2115" t="s">
        <v>5082</v>
      </c>
      <c r="B20" s="2315" t="s">
        <v>224</v>
      </c>
      <c r="C20" s="2287">
        <v>31</v>
      </c>
      <c r="D20" s="2134">
        <v>100</v>
      </c>
      <c r="E20" s="653">
        <v>1051.67</v>
      </c>
      <c r="F20" s="2104">
        <f t="shared" si="0"/>
        <v>1051.67</v>
      </c>
      <c r="G20" s="2105">
        <f>'Заказ, cкидки и курсы валют'!$J$23*F20</f>
        <v>12094.205000000002</v>
      </c>
      <c r="H20" s="2107">
        <f t="shared" si="1"/>
        <v>1209.42</v>
      </c>
      <c r="I20" s="2122"/>
    </row>
    <row r="21" spans="1:10" ht="13.5" customHeight="1">
      <c r="A21" s="2115" t="s">
        <v>5083</v>
      </c>
      <c r="B21" s="2315" t="s">
        <v>225</v>
      </c>
      <c r="C21" s="2287">
        <v>36</v>
      </c>
      <c r="D21" s="2134">
        <v>100</v>
      </c>
      <c r="E21" s="653">
        <v>1261.3599999999999</v>
      </c>
      <c r="F21" s="2104">
        <f t="shared" si="0"/>
        <v>1261.3599999999999</v>
      </c>
      <c r="G21" s="2105">
        <f>'Заказ, cкидки и курсы валют'!$J$23*F21</f>
        <v>14505.64</v>
      </c>
      <c r="H21" s="2107">
        <f t="shared" si="1"/>
        <v>1450.56</v>
      </c>
      <c r="I21" s="2122"/>
    </row>
    <row r="22" spans="1:10" ht="13.5" customHeight="1">
      <c r="A22" s="2115" t="s">
        <v>5084</v>
      </c>
      <c r="B22" s="2315" t="s">
        <v>226</v>
      </c>
      <c r="C22" s="2306">
        <v>45.25</v>
      </c>
      <c r="D22" s="2134">
        <v>100</v>
      </c>
      <c r="E22" s="653">
        <v>1369.22</v>
      </c>
      <c r="F22" s="2104">
        <f t="shared" si="0"/>
        <v>1369.22</v>
      </c>
      <c r="G22" s="2105">
        <f>'Заказ, cкидки и курсы валют'!$J$23*F22</f>
        <v>15746.03</v>
      </c>
      <c r="H22" s="2107">
        <f t="shared" si="1"/>
        <v>1574.6</v>
      </c>
      <c r="I22" s="2122"/>
    </row>
    <row r="23" spans="1:10" ht="13.5" customHeight="1">
      <c r="A23" s="2115" t="s">
        <v>5085</v>
      </c>
      <c r="B23" s="2315" t="s">
        <v>227</v>
      </c>
      <c r="C23" s="2287">
        <v>54</v>
      </c>
      <c r="D23" s="2134">
        <v>50</v>
      </c>
      <c r="E23" s="653">
        <v>1645.95</v>
      </c>
      <c r="F23" s="2104">
        <f t="shared" si="0"/>
        <v>1645.95</v>
      </c>
      <c r="G23" s="2105">
        <f>'Заказ, cкидки и курсы валют'!$J$23*F23</f>
        <v>18928.424999999999</v>
      </c>
      <c r="H23" s="2107">
        <f t="shared" si="1"/>
        <v>946.42</v>
      </c>
      <c r="I23" s="2122"/>
    </row>
    <row r="24" spans="1:10" ht="13.5" customHeight="1">
      <c r="A24" s="2115" t="s">
        <v>5086</v>
      </c>
      <c r="B24" s="2315" t="s">
        <v>228</v>
      </c>
      <c r="C24" s="2287">
        <v>60</v>
      </c>
      <c r="D24" s="2134">
        <v>50</v>
      </c>
      <c r="E24" s="653">
        <v>1878.55</v>
      </c>
      <c r="F24" s="2104">
        <f t="shared" si="0"/>
        <v>1878.55</v>
      </c>
      <c r="G24" s="2105">
        <f>'Заказ, cкидки и курсы валют'!$J$23*F24</f>
        <v>21603.325000000001</v>
      </c>
      <c r="H24" s="2107">
        <f t="shared" si="1"/>
        <v>1080.17</v>
      </c>
      <c r="I24" s="2122"/>
    </row>
    <row r="25" spans="1:10" ht="13" thickBot="1">
      <c r="A25" s="419"/>
    </row>
    <row r="26" spans="1:10" ht="18">
      <c r="A26" s="904"/>
      <c r="B26" s="128"/>
      <c r="C26" s="2283" t="s">
        <v>4146</v>
      </c>
      <c r="D26" s="64"/>
      <c r="E26" s="686"/>
      <c r="F26" s="435"/>
      <c r="G26" s="461"/>
      <c r="H26" s="128"/>
      <c r="I26" s="68"/>
    </row>
    <row r="27" spans="1:10" ht="13">
      <c r="A27" s="890"/>
      <c r="B27" s="16"/>
      <c r="C27" s="1475"/>
      <c r="D27" s="70"/>
      <c r="E27" s="430"/>
      <c r="F27" s="465"/>
      <c r="G27" s="488"/>
      <c r="H27" s="16"/>
      <c r="I27" s="132"/>
    </row>
    <row r="28" spans="1:10" ht="13">
      <c r="A28" s="890"/>
      <c r="B28" s="16"/>
      <c r="C28" s="1475"/>
      <c r="D28" s="70"/>
      <c r="E28" s="430"/>
      <c r="F28" s="465"/>
      <c r="G28" s="488"/>
      <c r="H28" s="16"/>
      <c r="I28" s="132"/>
    </row>
    <row r="29" spans="1:10" ht="13">
      <c r="A29" s="890"/>
      <c r="B29" s="16"/>
      <c r="C29" s="1475"/>
      <c r="D29" s="70"/>
      <c r="E29" s="430"/>
      <c r="F29" s="465"/>
      <c r="G29" s="488"/>
      <c r="H29" s="16"/>
      <c r="I29" s="132"/>
    </row>
    <row r="30" spans="1:10" ht="19.75" customHeight="1" thickBot="1">
      <c r="A30" s="1918" t="s">
        <v>6699</v>
      </c>
      <c r="B30" s="1830"/>
      <c r="C30" s="1931"/>
      <c r="D30" s="72"/>
      <c r="E30" s="431"/>
      <c r="F30" s="467"/>
      <c r="G30" s="489"/>
      <c r="H30" s="136"/>
      <c r="I30" s="137"/>
    </row>
    <row r="31" spans="1:10" ht="30" customHeight="1">
      <c r="A31" s="1519" t="s">
        <v>1013</v>
      </c>
      <c r="B31" s="157" t="s">
        <v>1014</v>
      </c>
      <c r="C31" s="2286" t="s">
        <v>665</v>
      </c>
      <c r="D31" s="158" t="s">
        <v>2923</v>
      </c>
      <c r="E31" s="473" t="s">
        <v>10276</v>
      </c>
      <c r="F31" s="469" t="s">
        <v>2578</v>
      </c>
      <c r="G31" s="2882" t="s">
        <v>2427</v>
      </c>
      <c r="H31" s="2873" t="s">
        <v>493</v>
      </c>
      <c r="I31" s="160" t="s">
        <v>4003</v>
      </c>
      <c r="J31" s="2868" t="s">
        <v>11229</v>
      </c>
    </row>
    <row r="32" spans="1:10" ht="30" customHeight="1" thickBot="1">
      <c r="A32" s="1519"/>
      <c r="B32" s="312"/>
      <c r="C32" s="2286" t="s">
        <v>3419</v>
      </c>
      <c r="D32" s="313" t="s">
        <v>2428</v>
      </c>
      <c r="E32" s="437" t="s">
        <v>264</v>
      </c>
      <c r="F32" s="475">
        <f>'Заказ, cкидки и курсы валют'!$I$12</f>
        <v>0</v>
      </c>
      <c r="G32" s="2883"/>
      <c r="H32" s="2869"/>
      <c r="I32" s="252"/>
      <c r="J32" s="2873"/>
    </row>
    <row r="33" spans="1:10" ht="13.5" thickBot="1">
      <c r="A33" s="799" t="s">
        <v>7003</v>
      </c>
      <c r="B33" s="790" t="s">
        <v>85</v>
      </c>
      <c r="C33" s="2307">
        <v>18</v>
      </c>
      <c r="D33" s="1877">
        <v>10</v>
      </c>
      <c r="E33" s="1706">
        <f>(E11*2)+(1000/D33*7.5)</f>
        <v>2128.2200000000003</v>
      </c>
      <c r="F33" s="779">
        <f>ROUND(E33*(1-$F$10),2)</f>
        <v>2128.2199999999998</v>
      </c>
      <c r="G33" s="780">
        <f>H33/D33*1000</f>
        <v>38700</v>
      </c>
      <c r="H33" s="659">
        <f>ROUND(IF('Заказ, cкидки и курсы валют'!$J$23*E33/1000*D33&lt;387,387,'Заказ, cкидки и курсы валют'!$J$23*E33/1000*D33)*(1-'Заказ, cкидки и курсы валют'!$I$12),2)</f>
        <v>387</v>
      </c>
      <c r="I33" s="263"/>
      <c r="J33" s="2100">
        <f>ROUND(IF(H33&lt;'Заказ, cкидки и курсы валют'!$B$39,H33*0.54*100/(100-'Заказ, cкидки и курсы валют'!$C$39),IF(H33&lt;'Заказ, cкидки и курсы валют'!$B$40,H33*0.54*100/(100-'Заказ, cкидки и курсы валют'!$C$40),IF(H33&lt;'Заказ, cкидки и курсы валют'!$B$41,H33*0.54*100/(100-'Заказ, cкидки и курсы валют'!$C$41),IF(H33&lt;'Заказ, cкидки и курсы валют'!$B$42,H33*0.54*100/(100-'Заказ, cкидки и курсы валют'!$C$42),IF(H33&lt;'Заказ, cкидки и курсы валют'!$B$43,H33*0.54*100/(100-'Заказ, cкидки и курсы валют'!$C$43),H33))))),2)</f>
        <v>464.4</v>
      </c>
    </row>
    <row r="34" spans="1:10" ht="13.5" thickBot="1">
      <c r="A34" s="493" t="s">
        <v>7004</v>
      </c>
      <c r="B34" s="2315" t="s">
        <v>86</v>
      </c>
      <c r="C34" s="2287">
        <v>21.63</v>
      </c>
      <c r="D34" s="2157">
        <v>10</v>
      </c>
      <c r="E34" s="2145">
        <f t="shared" ref="E34:E46" si="2">(E12*2)+(1000/D34*7.5)</f>
        <v>2313.62</v>
      </c>
      <c r="F34" s="2104">
        <f t="shared" ref="F34:F46" si="3">ROUND(E34*(1-$F$10),2)</f>
        <v>2313.62</v>
      </c>
      <c r="G34" s="2105">
        <f t="shared" ref="G34:G46" si="4">H34/D34*1000</f>
        <v>38700</v>
      </c>
      <c r="H34" s="659">
        <f>ROUND(IF('Заказ, cкидки и курсы валют'!$J$23*E34/1000*D34&lt;387,387,'Заказ, cкидки и курсы валют'!$J$23*E34/1000*D34)*(1-'Заказ, cкидки и курсы валют'!$I$12),2)</f>
        <v>387</v>
      </c>
      <c r="I34" s="2091"/>
      <c r="J34" s="2100">
        <f>ROUND(IF(H34&lt;'Заказ, cкидки и курсы валют'!$B$39,H34*0.54*100/(100-'Заказ, cкидки и курсы валют'!$C$39),IF(H34&lt;'Заказ, cкидки и курсы валют'!$B$40,H34*0.54*100/(100-'Заказ, cкидки и курсы валют'!$C$40),IF(H34&lt;'Заказ, cкидки и курсы валют'!$B$41,H34*0.54*100/(100-'Заказ, cкидки и курсы валют'!$C$41),IF(H34&lt;'Заказ, cкидки и курсы валют'!$B$42,H34*0.54*100/(100-'Заказ, cкидки и курсы валют'!$C$42),IF(H34&lt;'Заказ, cкидки и курсы валют'!$B$43,H34*0.54*100/(100-'Заказ, cкидки и курсы валют'!$C$43),H34))))),2)</f>
        <v>464.4</v>
      </c>
    </row>
    <row r="35" spans="1:10" ht="13.5" thickBot="1">
      <c r="A35" s="493" t="s">
        <v>7005</v>
      </c>
      <c r="B35" s="2315" t="s">
        <v>87</v>
      </c>
      <c r="C35" s="2306">
        <v>26.67</v>
      </c>
      <c r="D35" s="2157">
        <v>10</v>
      </c>
      <c r="E35" s="2145">
        <f t="shared" si="2"/>
        <v>2579.1999999999998</v>
      </c>
      <c r="F35" s="2104">
        <f t="shared" si="3"/>
        <v>2579.1999999999998</v>
      </c>
      <c r="G35" s="2105">
        <f t="shared" si="4"/>
        <v>38700</v>
      </c>
      <c r="H35" s="659">
        <f>ROUND(IF('Заказ, cкидки и курсы валют'!$J$23*E35/1000*D35&lt;387,387,'Заказ, cкидки и курсы валют'!$J$23*E35/1000*D35)*(1-'Заказ, cкидки и курсы валют'!$I$12),2)</f>
        <v>387</v>
      </c>
      <c r="I35" s="2091"/>
      <c r="J35" s="2100">
        <f>ROUND(IF(H35&lt;'Заказ, cкидки и курсы валют'!$B$39,H35*0.54*100/(100-'Заказ, cкидки и курсы валют'!$C$39),IF(H35&lt;'Заказ, cкидки и курсы валют'!$B$40,H35*0.54*100/(100-'Заказ, cкидки и курсы валют'!$C$40),IF(H35&lt;'Заказ, cкидки и курсы валют'!$B$41,H35*0.54*100/(100-'Заказ, cкидки и курсы валют'!$C$41),IF(H35&lt;'Заказ, cкидки и курсы валют'!$B$42,H35*0.54*100/(100-'Заказ, cкидки и курсы валют'!$C$42),IF(H35&lt;'Заказ, cкидки и курсы валют'!$B$43,H35*0.54*100/(100-'Заказ, cкидки и курсы валют'!$C$43),H35))))),2)</f>
        <v>464.4</v>
      </c>
    </row>
    <row r="36" spans="1:10" ht="13.5" thickBot="1">
      <c r="A36" s="493" t="s">
        <v>7006</v>
      </c>
      <c r="B36" s="2315" t="s">
        <v>88</v>
      </c>
      <c r="C36" s="2306">
        <v>32.17</v>
      </c>
      <c r="D36" s="2157">
        <v>10</v>
      </c>
      <c r="E36" s="2145">
        <f t="shared" si="2"/>
        <v>3150.66</v>
      </c>
      <c r="F36" s="2104">
        <f t="shared" si="3"/>
        <v>3150.66</v>
      </c>
      <c r="G36" s="2105">
        <f t="shared" si="4"/>
        <v>38700</v>
      </c>
      <c r="H36" s="659">
        <f>ROUND(IF('Заказ, cкидки и курсы валют'!$J$23*E36/1000*D36&lt;387,387,'Заказ, cкидки и курсы валют'!$J$23*E36/1000*D36)*(1-'Заказ, cкидки и курсы валют'!$I$12),2)</f>
        <v>387</v>
      </c>
      <c r="I36" s="2091"/>
      <c r="J36" s="2100">
        <f>ROUND(IF(H36&lt;'Заказ, cкидки и курсы валют'!$B$39,H36*0.54*100/(100-'Заказ, cкидки и курсы валют'!$C$39),IF(H36&lt;'Заказ, cкидки и курсы валют'!$B$40,H36*0.54*100/(100-'Заказ, cкидки и курсы валют'!$C$40),IF(H36&lt;'Заказ, cкидки и курсы валют'!$B$41,H36*0.54*100/(100-'Заказ, cкидки и курсы валют'!$C$41),IF(H36&lt;'Заказ, cкидки и курсы валют'!$B$42,H36*0.54*100/(100-'Заказ, cкидки и курсы валют'!$C$42),IF(H36&lt;'Заказ, cкидки и курсы валют'!$B$43,H36*0.54*100/(100-'Заказ, cкидки и курсы валют'!$C$43),H36))))),2)</f>
        <v>464.4</v>
      </c>
    </row>
    <row r="37" spans="1:10" ht="13.5" thickBot="1">
      <c r="A37" s="493" t="s">
        <v>7007</v>
      </c>
      <c r="B37" s="2315" t="s">
        <v>3113</v>
      </c>
      <c r="C37" s="2306">
        <v>38.130000000000003</v>
      </c>
      <c r="D37" s="2134">
        <v>10</v>
      </c>
      <c r="E37" s="2145">
        <f t="shared" si="2"/>
        <v>3441.5</v>
      </c>
      <c r="F37" s="2104">
        <f t="shared" si="3"/>
        <v>3441.5</v>
      </c>
      <c r="G37" s="2105">
        <f t="shared" si="4"/>
        <v>39577</v>
      </c>
      <c r="H37" s="659">
        <f>ROUND(IF('Заказ, cкидки и курсы валют'!$J$23*E37/1000*D37&lt;387,387,'Заказ, cкидки и курсы валют'!$J$23*E37/1000*D37)*(1-'Заказ, cкидки и курсы валют'!$I$12),2)</f>
        <v>395.77</v>
      </c>
      <c r="I37" s="2091"/>
      <c r="J37" s="2100">
        <f>ROUND(IF(H37&lt;'Заказ, cкидки и курсы валют'!$B$39,H37*0.54*100/(100-'Заказ, cкидки и курсы валют'!$C$39),IF(H37&lt;'Заказ, cкидки и курсы валют'!$B$40,H37*0.54*100/(100-'Заказ, cкидки и курсы валют'!$C$40),IF(H37&lt;'Заказ, cкидки и курсы валют'!$B$41,H37*0.54*100/(100-'Заказ, cкидки и курсы валют'!$C$41),IF(H37&lt;'Заказ, cкидки и курсы валют'!$B$42,H37*0.54*100/(100-'Заказ, cкидки и курсы валют'!$C$42),IF(H37&lt;'Заказ, cкидки и курсы валют'!$B$43,H37*0.54*100/(100-'Заказ, cкидки и курсы валют'!$C$43),H37))))),2)</f>
        <v>474.92</v>
      </c>
    </row>
    <row r="38" spans="1:10" ht="13.5" thickBot="1">
      <c r="A38" s="493" t="s">
        <v>7008</v>
      </c>
      <c r="B38" s="2315" t="s">
        <v>89</v>
      </c>
      <c r="C38" s="2287">
        <v>43.15</v>
      </c>
      <c r="D38" s="2134">
        <v>10</v>
      </c>
      <c r="E38" s="2145">
        <f t="shared" si="2"/>
        <v>3646.34</v>
      </c>
      <c r="F38" s="2104">
        <f t="shared" si="3"/>
        <v>3646.34</v>
      </c>
      <c r="G38" s="2105">
        <f t="shared" si="4"/>
        <v>41933</v>
      </c>
      <c r="H38" s="659">
        <f>ROUND(IF('Заказ, cкидки и курсы валют'!$J$23*E38/1000*D38&lt;387,387,'Заказ, cкидки и курсы валют'!$J$23*E38/1000*D38)*(1-'Заказ, cкидки и курсы валют'!$I$12),2)</f>
        <v>419.33</v>
      </c>
      <c r="I38" s="2091"/>
      <c r="J38" s="2100">
        <f>ROUND(IF(H38&lt;'Заказ, cкидки и курсы валют'!$B$39,H38*0.54*100/(100-'Заказ, cкидки и курсы валют'!$C$39),IF(H38&lt;'Заказ, cкидки и курсы валют'!$B$40,H38*0.54*100/(100-'Заказ, cкидки и курсы валют'!$C$40),IF(H38&lt;'Заказ, cкидки и курсы валют'!$B$41,H38*0.54*100/(100-'Заказ, cкидки и курсы валют'!$C$41),IF(H38&lt;'Заказ, cкидки и курсы валют'!$B$42,H38*0.54*100/(100-'Заказ, cкидки и курсы валют'!$C$42),IF(H38&lt;'Заказ, cкидки и курсы валют'!$B$43,H38*0.54*100/(100-'Заказ, cкидки и курсы валют'!$C$43),H38))))),2)</f>
        <v>503.2</v>
      </c>
    </row>
    <row r="39" spans="1:10" ht="13.5" thickBot="1">
      <c r="A39" s="493" t="s">
        <v>7009</v>
      </c>
      <c r="B39" s="2315" t="s">
        <v>221</v>
      </c>
      <c r="C39" s="2287">
        <v>19.25</v>
      </c>
      <c r="D39" s="2134">
        <v>10</v>
      </c>
      <c r="E39" s="2145">
        <f t="shared" si="2"/>
        <v>2076.2799999999997</v>
      </c>
      <c r="F39" s="2104">
        <f t="shared" si="3"/>
        <v>2076.2800000000002</v>
      </c>
      <c r="G39" s="2105">
        <f t="shared" si="4"/>
        <v>38700</v>
      </c>
      <c r="H39" s="659">
        <f>ROUND(IF('Заказ, cкидки и курсы валют'!$J$23*E39/1000*D39&lt;387,387,'Заказ, cкидки и курсы валют'!$J$23*E39/1000*D39)*(1-'Заказ, cкидки и курсы валют'!$I$12),2)</f>
        <v>387</v>
      </c>
      <c r="I39" s="2091"/>
      <c r="J39" s="2100">
        <f>ROUND(IF(H39&lt;'Заказ, cкидки и курсы валют'!$B$39,H39*0.54*100/(100-'Заказ, cкидки и курсы валют'!$C$39),IF(H39&lt;'Заказ, cкидки и курсы валют'!$B$40,H39*0.54*100/(100-'Заказ, cкидки и курсы валют'!$C$40),IF(H39&lt;'Заказ, cкидки и курсы валют'!$B$41,H39*0.54*100/(100-'Заказ, cкидки и курсы валют'!$C$41),IF(H39&lt;'Заказ, cкидки и курсы валют'!$B$42,H39*0.54*100/(100-'Заказ, cкидки и курсы валют'!$C$42),IF(H39&lt;'Заказ, cкидки и курсы валют'!$B$43,H39*0.54*100/(100-'Заказ, cкидки и курсы валют'!$C$43),H39))))),2)</f>
        <v>464.4</v>
      </c>
    </row>
    <row r="40" spans="1:10" ht="13.5" thickBot="1">
      <c r="A40" s="493" t="s">
        <v>7010</v>
      </c>
      <c r="B40" s="2315" t="s">
        <v>222</v>
      </c>
      <c r="C40" s="2287">
        <v>24.17</v>
      </c>
      <c r="D40" s="2134">
        <v>10</v>
      </c>
      <c r="E40" s="2145">
        <f t="shared" si="2"/>
        <v>2430.3199999999997</v>
      </c>
      <c r="F40" s="2104">
        <f t="shared" si="3"/>
        <v>2430.3200000000002</v>
      </c>
      <c r="G40" s="2105">
        <f t="shared" si="4"/>
        <v>38700</v>
      </c>
      <c r="H40" s="659">
        <f>ROUND(IF('Заказ, cкидки и курсы валют'!$J$23*E40/1000*D40&lt;387,387,'Заказ, cкидки и курсы валют'!$J$23*E40/1000*D40)*(1-'Заказ, cкидки и курсы валют'!$I$12),2)</f>
        <v>387</v>
      </c>
      <c r="I40" s="2091"/>
      <c r="J40" s="2100">
        <f>ROUND(IF(H40&lt;'Заказ, cкидки и курсы валют'!$B$39,H40*0.54*100/(100-'Заказ, cкидки и курсы валют'!$C$39),IF(H40&lt;'Заказ, cкидки и курсы валют'!$B$40,H40*0.54*100/(100-'Заказ, cкидки и курсы валют'!$C$40),IF(H40&lt;'Заказ, cкидки и курсы валют'!$B$41,H40*0.54*100/(100-'Заказ, cкидки и курсы валют'!$C$41),IF(H40&lt;'Заказ, cкидки и курсы валют'!$B$42,H40*0.54*100/(100-'Заказ, cкидки и курсы валют'!$C$42),IF(H40&lt;'Заказ, cкидки и курсы валют'!$B$43,H40*0.54*100/(100-'Заказ, cкидки и курсы валют'!$C$43),H40))))),2)</f>
        <v>464.4</v>
      </c>
    </row>
    <row r="41" spans="1:10" ht="13.5" thickBot="1">
      <c r="A41" s="493" t="s">
        <v>7011</v>
      </c>
      <c r="B41" s="2315" t="s">
        <v>223</v>
      </c>
      <c r="C41" s="2287">
        <v>26</v>
      </c>
      <c r="D41" s="2134">
        <v>10</v>
      </c>
      <c r="E41" s="2145">
        <f t="shared" si="2"/>
        <v>2523.92</v>
      </c>
      <c r="F41" s="2104">
        <f t="shared" si="3"/>
        <v>2523.92</v>
      </c>
      <c r="G41" s="2105">
        <f t="shared" si="4"/>
        <v>38700</v>
      </c>
      <c r="H41" s="659">
        <f>ROUND(IF('Заказ, cкидки и курсы валют'!$J$23*E41/1000*D41&lt;387,387,'Заказ, cкидки и курсы валют'!$J$23*E41/1000*D41)*(1-'Заказ, cкидки и курсы валют'!$I$12),2)</f>
        <v>387</v>
      </c>
      <c r="I41" s="2091"/>
      <c r="J41" s="2100">
        <f>ROUND(IF(H41&lt;'Заказ, cкидки и курсы валют'!$B$39,H41*0.54*100/(100-'Заказ, cкидки и курсы валют'!$C$39),IF(H41&lt;'Заказ, cкидки и курсы валют'!$B$40,H41*0.54*100/(100-'Заказ, cкидки и курсы валют'!$C$40),IF(H41&lt;'Заказ, cкидки и курсы валют'!$B$41,H41*0.54*100/(100-'Заказ, cкидки и курсы валют'!$C$41),IF(H41&lt;'Заказ, cкидки и курсы валют'!$B$42,H41*0.54*100/(100-'Заказ, cкидки и курсы валют'!$C$42),IF(H41&lt;'Заказ, cкидки и курсы валют'!$B$43,H41*0.54*100/(100-'Заказ, cкидки и курсы валют'!$C$43),H41))))),2)</f>
        <v>464.4</v>
      </c>
    </row>
    <row r="42" spans="1:10" ht="13.5" thickBot="1">
      <c r="A42" s="493" t="s">
        <v>7012</v>
      </c>
      <c r="B42" s="2315" t="s">
        <v>224</v>
      </c>
      <c r="C42" s="2287">
        <v>31</v>
      </c>
      <c r="D42" s="2134">
        <v>10</v>
      </c>
      <c r="E42" s="2145">
        <f t="shared" si="2"/>
        <v>2853.34</v>
      </c>
      <c r="F42" s="2104">
        <f t="shared" si="3"/>
        <v>2853.34</v>
      </c>
      <c r="G42" s="2105">
        <f t="shared" si="4"/>
        <v>38700</v>
      </c>
      <c r="H42" s="659">
        <f>ROUND(IF('Заказ, cкидки и курсы валют'!$J$23*E42/1000*D42&lt;387,387,'Заказ, cкидки и курсы валют'!$J$23*E42/1000*D42)*(1-'Заказ, cкидки и курсы валют'!$I$12),2)</f>
        <v>387</v>
      </c>
      <c r="I42" s="2091"/>
      <c r="J42" s="2100">
        <f>ROUND(IF(H42&lt;'Заказ, cкидки и курсы валют'!$B$39,H42*0.54*100/(100-'Заказ, cкидки и курсы валют'!$C$39),IF(H42&lt;'Заказ, cкидки и курсы валют'!$B$40,H42*0.54*100/(100-'Заказ, cкидки и курсы валют'!$C$40),IF(H42&lt;'Заказ, cкидки и курсы валют'!$B$41,H42*0.54*100/(100-'Заказ, cкидки и курсы валют'!$C$41),IF(H42&lt;'Заказ, cкидки и курсы валют'!$B$42,H42*0.54*100/(100-'Заказ, cкидки и курсы валют'!$C$42),IF(H42&lt;'Заказ, cкидки и курсы валют'!$B$43,H42*0.54*100/(100-'Заказ, cкидки и курсы валют'!$C$43),H42))))),2)</f>
        <v>464.4</v>
      </c>
    </row>
    <row r="43" spans="1:10" ht="13.5" thickBot="1">
      <c r="A43" s="493" t="s">
        <v>7013</v>
      </c>
      <c r="B43" s="2315" t="s">
        <v>225</v>
      </c>
      <c r="C43" s="2287">
        <v>36</v>
      </c>
      <c r="D43" s="2134">
        <v>10</v>
      </c>
      <c r="E43" s="2145">
        <f t="shared" si="2"/>
        <v>3272.72</v>
      </c>
      <c r="F43" s="2104">
        <f t="shared" si="3"/>
        <v>3272.72</v>
      </c>
      <c r="G43" s="2105">
        <f t="shared" si="4"/>
        <v>38700</v>
      </c>
      <c r="H43" s="659">
        <f>ROUND(IF('Заказ, cкидки и курсы валют'!$J$23*E43/1000*D43&lt;387,387,'Заказ, cкидки и курсы валют'!$J$23*E43/1000*D43)*(1-'Заказ, cкидки и курсы валют'!$I$12),2)</f>
        <v>387</v>
      </c>
      <c r="I43" s="2091"/>
      <c r="J43" s="2100">
        <f>ROUND(IF(H43&lt;'Заказ, cкидки и курсы валют'!$B$39,H43*0.54*100/(100-'Заказ, cкидки и курсы валют'!$C$39),IF(H43&lt;'Заказ, cкидки и курсы валют'!$B$40,H43*0.54*100/(100-'Заказ, cкидки и курсы валют'!$C$40),IF(H43&lt;'Заказ, cкидки и курсы валют'!$B$41,H43*0.54*100/(100-'Заказ, cкидки и курсы валют'!$C$41),IF(H43&lt;'Заказ, cкидки и курсы валют'!$B$42,H43*0.54*100/(100-'Заказ, cкидки и курсы валют'!$C$42),IF(H43&lt;'Заказ, cкидки и курсы валют'!$B$43,H43*0.54*100/(100-'Заказ, cкидки и курсы валют'!$C$43),H43))))),2)</f>
        <v>464.4</v>
      </c>
    </row>
    <row r="44" spans="1:10" ht="13.5" thickBot="1">
      <c r="A44" s="493" t="s">
        <v>7014</v>
      </c>
      <c r="B44" s="2315" t="s">
        <v>226</v>
      </c>
      <c r="C44" s="2306">
        <v>45.25</v>
      </c>
      <c r="D44" s="2134">
        <v>5</v>
      </c>
      <c r="E44" s="2145">
        <f t="shared" si="2"/>
        <v>4238.4400000000005</v>
      </c>
      <c r="F44" s="2104">
        <f t="shared" si="3"/>
        <v>4238.4399999999996</v>
      </c>
      <c r="G44" s="2105">
        <f t="shared" si="4"/>
        <v>77400</v>
      </c>
      <c r="H44" s="659">
        <f>ROUND(IF('Заказ, cкидки и курсы валют'!$J$23*E44/1000*D44&lt;387,387,'Заказ, cкидки и курсы валют'!$J$23*E44/1000*D44)*(1-'Заказ, cкидки и курсы валют'!$I$12),2)</f>
        <v>387</v>
      </c>
      <c r="I44" s="2091"/>
      <c r="J44" s="2100">
        <f>ROUND(IF(H44&lt;'Заказ, cкидки и курсы валют'!$B$39,H44*0.54*100/(100-'Заказ, cкидки и курсы валют'!$C$39),IF(H44&lt;'Заказ, cкидки и курсы валют'!$B$40,H44*0.54*100/(100-'Заказ, cкидки и курсы валют'!$C$40),IF(H44&lt;'Заказ, cкидки и курсы валют'!$B$41,H44*0.54*100/(100-'Заказ, cкидки и курсы валют'!$C$41),IF(H44&lt;'Заказ, cкидки и курсы валют'!$B$42,H44*0.54*100/(100-'Заказ, cкидки и курсы валют'!$C$42),IF(H44&lt;'Заказ, cкидки и курсы валют'!$B$43,H44*0.54*100/(100-'Заказ, cкидки и курсы валют'!$C$43),H44))))),2)</f>
        <v>464.4</v>
      </c>
    </row>
    <row r="45" spans="1:10" ht="13.5" thickBot="1">
      <c r="A45" s="493" t="s">
        <v>7015</v>
      </c>
      <c r="B45" s="2315" t="s">
        <v>227</v>
      </c>
      <c r="C45" s="2287">
        <v>54</v>
      </c>
      <c r="D45" s="2134">
        <v>5</v>
      </c>
      <c r="E45" s="2145">
        <f t="shared" si="2"/>
        <v>4791.8999999999996</v>
      </c>
      <c r="F45" s="2104">
        <f t="shared" si="3"/>
        <v>4791.8999999999996</v>
      </c>
      <c r="G45" s="2105">
        <f t="shared" si="4"/>
        <v>77400</v>
      </c>
      <c r="H45" s="659">
        <f>ROUND(IF('Заказ, cкидки и курсы валют'!$J$23*E45/1000*D45&lt;387,387,'Заказ, cкидки и курсы валют'!$J$23*E45/1000*D45)*(1-'Заказ, cкидки и курсы валют'!$I$12),2)</f>
        <v>387</v>
      </c>
      <c r="I45" s="2091"/>
      <c r="J45" s="2100">
        <f>ROUND(IF(H45&lt;'Заказ, cкидки и курсы валют'!$B$39,H45*0.54*100/(100-'Заказ, cкидки и курсы валют'!$C$39),IF(H45&lt;'Заказ, cкидки и курсы валют'!$B$40,H45*0.54*100/(100-'Заказ, cкидки и курсы валют'!$C$40),IF(H45&lt;'Заказ, cкидки и курсы валют'!$B$41,H45*0.54*100/(100-'Заказ, cкидки и курсы валют'!$C$41),IF(H45&lt;'Заказ, cкидки и курсы валют'!$B$42,H45*0.54*100/(100-'Заказ, cкидки и курсы валют'!$C$42),IF(H45&lt;'Заказ, cкидки и курсы валют'!$B$43,H45*0.54*100/(100-'Заказ, cкидки и курсы валют'!$C$43),H45))))),2)</f>
        <v>464.4</v>
      </c>
    </row>
    <row r="46" spans="1:10" ht="13.5" thickBot="1">
      <c r="A46" s="521" t="s">
        <v>7016</v>
      </c>
      <c r="B46" s="199" t="s">
        <v>228</v>
      </c>
      <c r="C46" s="2291">
        <v>60</v>
      </c>
      <c r="D46" s="98">
        <v>5</v>
      </c>
      <c r="E46" s="1707">
        <f t="shared" si="2"/>
        <v>5257.1</v>
      </c>
      <c r="F46" s="775">
        <f t="shared" si="3"/>
        <v>5257.1</v>
      </c>
      <c r="G46" s="776">
        <f t="shared" si="4"/>
        <v>77400</v>
      </c>
      <c r="H46" s="659">
        <f>ROUND(IF('Заказ, cкидки и курсы валют'!$J$23*E46/1000*D46&lt;387,387,'Заказ, cкидки и курсы валют'!$J$23*E46/1000*D46)*(1-'Заказ, cкидки и курсы валют'!$I$12),2)</f>
        <v>387</v>
      </c>
      <c r="I46" s="170"/>
      <c r="J46" s="2100">
        <f>ROUND(IF(H46&lt;'Заказ, cкидки и курсы валют'!$B$39,H46*0.54*100/(100-'Заказ, cкидки и курсы валют'!$C$39),IF(H46&lt;'Заказ, cкидки и курсы валют'!$B$40,H46*0.54*100/(100-'Заказ, cкидки и курсы валют'!$C$40),IF(H46&lt;'Заказ, cкидки и курсы валют'!$B$41,H46*0.54*100/(100-'Заказ, cкидки и курсы валют'!$C$41),IF(H46&lt;'Заказ, cкидки и курсы валют'!$B$42,H46*0.54*100/(100-'Заказ, cкидки и курсы валют'!$C$42),IF(H46&lt;'Заказ, cкидки и курсы валют'!$B$43,H46*0.54*100/(100-'Заказ, cкидки и курсы валют'!$C$43),H46))))),2)</f>
        <v>464.4</v>
      </c>
    </row>
    <row r="47" spans="1:10" ht="13" thickBot="1">
      <c r="A47" s="419"/>
    </row>
    <row r="48" spans="1:10" ht="18">
      <c r="A48" s="904"/>
      <c r="B48" s="128"/>
      <c r="C48" s="1991"/>
      <c r="D48" s="64" t="s">
        <v>4147</v>
      </c>
      <c r="E48" s="684"/>
      <c r="F48" s="442"/>
      <c r="G48" s="435"/>
      <c r="H48" s="128"/>
      <c r="I48" s="68"/>
    </row>
    <row r="49" spans="1:9" ht="13">
      <c r="A49" s="890"/>
      <c r="B49" s="16"/>
      <c r="C49" s="1475"/>
      <c r="D49" s="70"/>
      <c r="E49" s="430"/>
      <c r="F49" s="465"/>
      <c r="G49" s="488"/>
      <c r="H49" s="16"/>
      <c r="I49" s="132"/>
    </row>
    <row r="50" spans="1:9" ht="13">
      <c r="A50" s="890"/>
      <c r="B50" s="16"/>
      <c r="C50" s="1475"/>
      <c r="D50" s="70"/>
      <c r="E50" s="430"/>
      <c r="F50" s="465"/>
      <c r="G50" s="488"/>
      <c r="H50" s="16"/>
      <c r="I50" s="132"/>
    </row>
    <row r="51" spans="1:9" ht="36" customHeight="1" thickBot="1">
      <c r="A51" s="1913" t="s">
        <v>6698</v>
      </c>
      <c r="B51" s="203"/>
      <c r="C51" s="1931"/>
      <c r="D51" s="72"/>
      <c r="E51" s="431"/>
      <c r="F51" s="467"/>
      <c r="G51" s="489"/>
      <c r="H51" s="136"/>
      <c r="I51" s="137"/>
    </row>
    <row r="52" spans="1:9" ht="34" customHeight="1">
      <c r="A52" s="1519" t="s">
        <v>1013</v>
      </c>
      <c r="B52" s="157" t="s">
        <v>1014</v>
      </c>
      <c r="C52" s="2286" t="s">
        <v>665</v>
      </c>
      <c r="D52" s="158" t="s">
        <v>2923</v>
      </c>
      <c r="E52" s="473" t="s">
        <v>10276</v>
      </c>
      <c r="F52" s="469" t="s">
        <v>2578</v>
      </c>
      <c r="G52" s="2882" t="s">
        <v>2427</v>
      </c>
      <c r="H52" s="2873" t="s">
        <v>493</v>
      </c>
      <c r="I52" s="160" t="s">
        <v>4003</v>
      </c>
    </row>
    <row r="53" spans="1:9" ht="14.25" customHeight="1" thickBot="1">
      <c r="A53" s="1519"/>
      <c r="B53" s="312"/>
      <c r="C53" s="2286" t="s">
        <v>3419</v>
      </c>
      <c r="D53" s="313" t="s">
        <v>2428</v>
      </c>
      <c r="E53" s="437" t="s">
        <v>264</v>
      </c>
      <c r="F53" s="475">
        <f>'Заказ, cкидки и курсы валют'!$I$12</f>
        <v>0</v>
      </c>
      <c r="G53" s="2883"/>
      <c r="H53" s="2869"/>
      <c r="I53" s="252"/>
    </row>
    <row r="54" spans="1:9" ht="13.5" customHeight="1" thickBot="1">
      <c r="A54" s="2115" t="s">
        <v>257</v>
      </c>
      <c r="B54" s="2315" t="s">
        <v>3420</v>
      </c>
      <c r="C54" s="2287">
        <v>7.9</v>
      </c>
      <c r="D54" s="2319">
        <v>100</v>
      </c>
      <c r="E54" s="653">
        <v>270.27</v>
      </c>
      <c r="F54" s="2104">
        <f>ROUND(E54*(1-$F$10),2)</f>
        <v>270.27</v>
      </c>
      <c r="G54" s="2105">
        <f>H54/D54*1000</f>
        <v>3870</v>
      </c>
      <c r="H54" s="659">
        <f>ROUND(IF('Заказ, cкидки и курсы валют'!$J$23*E54/1000*D54&lt;387,387,'Заказ, cкидки и курсы валют'!$J$23*E54/1000*D54)*(1-'Заказ, cкидки и курсы валют'!$I$12),2)</f>
        <v>387</v>
      </c>
      <c r="I54" s="2122"/>
    </row>
    <row r="55" spans="1:9" ht="13.5" customHeight="1" thickBot="1">
      <c r="A55" s="2115" t="s">
        <v>258</v>
      </c>
      <c r="B55" s="2318" t="s">
        <v>229</v>
      </c>
      <c r="C55" s="2306">
        <v>11.6</v>
      </c>
      <c r="D55" s="2319">
        <v>100</v>
      </c>
      <c r="E55" s="653">
        <v>374.87</v>
      </c>
      <c r="F55" s="2104">
        <f t="shared" ref="F55:F63" si="5">ROUND(E55*(1-$F$10),2)</f>
        <v>374.87</v>
      </c>
      <c r="G55" s="2105">
        <f>'Заказ, cкидки и курсы валют'!$J$23*F55</f>
        <v>4311.0050000000001</v>
      </c>
      <c r="H55" s="659">
        <f>ROUND(IF('Заказ, cкидки и курсы валют'!$J$23*E55/1000*D55&lt;387,387,'Заказ, cкидки и курсы валют'!$J$23*E55/1000*D55)*(1-'Заказ, cкидки и курсы валют'!$I$12),2)</f>
        <v>431.1</v>
      </c>
      <c r="I55" s="2122"/>
    </row>
    <row r="56" spans="1:9" ht="13.5" customHeight="1" thickBot="1">
      <c r="A56" s="2115" t="s">
        <v>259</v>
      </c>
      <c r="B56" s="2315" t="s">
        <v>230</v>
      </c>
      <c r="C56" s="2306">
        <v>14.82</v>
      </c>
      <c r="D56" s="2319">
        <v>100</v>
      </c>
      <c r="E56" s="653">
        <v>492.55</v>
      </c>
      <c r="F56" s="2104">
        <f t="shared" si="5"/>
        <v>492.55</v>
      </c>
      <c r="G56" s="2105">
        <f>'Заказ, cкидки и курсы валют'!$J$23*F56</f>
        <v>5664.3249999999998</v>
      </c>
      <c r="H56" s="659">
        <f>ROUND(IF('Заказ, cкидки и курсы валют'!$J$23*E56/1000*D56&lt;387,387,'Заказ, cкидки и курсы валют'!$J$23*E56/1000*D56)*(1-'Заказ, cкидки и курсы валют'!$I$12),2)</f>
        <v>566.42999999999995</v>
      </c>
      <c r="I56" s="2122"/>
    </row>
    <row r="57" spans="1:9" ht="13.5" customHeight="1" thickBot="1">
      <c r="A57" s="2115" t="s">
        <v>260</v>
      </c>
      <c r="B57" s="2315" t="s">
        <v>231</v>
      </c>
      <c r="C57" s="2306">
        <v>17.899999999999999</v>
      </c>
      <c r="D57" s="2319">
        <v>100</v>
      </c>
      <c r="E57" s="653">
        <v>576.41</v>
      </c>
      <c r="F57" s="2104">
        <f t="shared" si="5"/>
        <v>576.41</v>
      </c>
      <c r="G57" s="2105">
        <f>'Заказ, cкидки и курсы валют'!$J$23*F57</f>
        <v>6628.7149999999992</v>
      </c>
      <c r="H57" s="659">
        <f>ROUND(IF('Заказ, cкидки и курсы валют'!$J$23*E57/1000*D57&lt;387,387,'Заказ, cкидки и курсы валют'!$J$23*E57/1000*D57)*(1-'Заказ, cкидки и курсы валют'!$I$12),2)</f>
        <v>662.87</v>
      </c>
      <c r="I57" s="2122"/>
    </row>
    <row r="58" spans="1:9" ht="13.5" customHeight="1" thickBot="1">
      <c r="A58" s="2115" t="s">
        <v>261</v>
      </c>
      <c r="B58" s="2315" t="s">
        <v>232</v>
      </c>
      <c r="C58" s="2306">
        <v>20.925000000000001</v>
      </c>
      <c r="D58" s="2319">
        <v>100</v>
      </c>
      <c r="E58" s="653">
        <v>686.98</v>
      </c>
      <c r="F58" s="2104">
        <f t="shared" si="5"/>
        <v>686.98</v>
      </c>
      <c r="G58" s="2105">
        <f>'Заказ, cкидки и курсы валют'!$J$23*F58</f>
        <v>7900.27</v>
      </c>
      <c r="H58" s="659">
        <f>ROUND(IF('Заказ, cкидки и курсы валют'!$J$23*E58/1000*D58&lt;387,387,'Заказ, cкидки и курсы валют'!$J$23*E58/1000*D58)*(1-'Заказ, cкидки и курсы валют'!$I$12),2)</f>
        <v>790.03</v>
      </c>
      <c r="I58" s="2122"/>
    </row>
    <row r="59" spans="1:9" ht="13.5" customHeight="1" thickBot="1">
      <c r="A59" s="2115" t="s">
        <v>262</v>
      </c>
      <c r="B59" s="2315" t="s">
        <v>233</v>
      </c>
      <c r="C59" s="2287">
        <v>24.4</v>
      </c>
      <c r="D59" s="2319">
        <v>100</v>
      </c>
      <c r="E59" s="653">
        <v>819.15</v>
      </c>
      <c r="F59" s="2104">
        <f t="shared" si="5"/>
        <v>819.15</v>
      </c>
      <c r="G59" s="2105">
        <f>'Заказ, cкидки и курсы валют'!$J$23*F59</f>
        <v>9420.2250000000004</v>
      </c>
      <c r="H59" s="659">
        <f>ROUND(IF('Заказ, cкидки и курсы валют'!$J$23*E59/1000*D59&lt;387,387,'Заказ, cкидки и курсы валют'!$J$23*E59/1000*D59)*(1-'Заказ, cкидки и курсы валют'!$I$12),2)</f>
        <v>942.02</v>
      </c>
      <c r="I59" s="2122"/>
    </row>
    <row r="60" spans="1:9" ht="13.5" customHeight="1" thickBot="1">
      <c r="A60" s="2115" t="s">
        <v>2295</v>
      </c>
      <c r="B60" s="2315" t="s">
        <v>234</v>
      </c>
      <c r="C60" s="2287">
        <v>30.2</v>
      </c>
      <c r="D60" s="2319">
        <v>100</v>
      </c>
      <c r="E60" s="653">
        <v>1026.01</v>
      </c>
      <c r="F60" s="2104">
        <f t="shared" si="5"/>
        <v>1026.01</v>
      </c>
      <c r="G60" s="2105">
        <f>'Заказ, cкидки и курсы валют'!$J$23*F60</f>
        <v>11799.115</v>
      </c>
      <c r="H60" s="659">
        <f>ROUND(IF('Заказ, cкидки и курсы валют'!$J$23*E60/1000*D60&lt;387,387,'Заказ, cкидки и курсы валют'!$J$23*E60/1000*D60)*(1-'Заказ, cкидки и курсы валют'!$I$12),2)</f>
        <v>1179.9100000000001</v>
      </c>
      <c r="I60" s="2122"/>
    </row>
    <row r="61" spans="1:9" ht="13.5" customHeight="1" thickBot="1">
      <c r="A61" s="2115" t="s">
        <v>2296</v>
      </c>
      <c r="B61" s="2315" t="s">
        <v>235</v>
      </c>
      <c r="C61" s="2306">
        <v>34</v>
      </c>
      <c r="D61" s="2319">
        <v>100</v>
      </c>
      <c r="E61" s="653">
        <v>1129</v>
      </c>
      <c r="F61" s="2104">
        <f t="shared" si="5"/>
        <v>1129</v>
      </c>
      <c r="G61" s="2105">
        <f>'Заказ, cкидки и курсы валют'!$J$23*F61</f>
        <v>12983.5</v>
      </c>
      <c r="H61" s="659">
        <f>ROUND(IF('Заказ, cкидки и курсы валют'!$J$23*E61/1000*D61&lt;387,387,'Заказ, cкидки и курсы валют'!$J$23*E61/1000*D61)*(1-'Заказ, cкидки и курсы валют'!$I$12),2)</f>
        <v>1298.3499999999999</v>
      </c>
      <c r="I61" s="2122"/>
    </row>
    <row r="62" spans="1:9" ht="13.5" customHeight="1" thickBot="1">
      <c r="A62" s="2115" t="s">
        <v>2297</v>
      </c>
      <c r="B62" s="2315" t="s">
        <v>3129</v>
      </c>
      <c r="C62" s="2306">
        <v>35.299999999999997</v>
      </c>
      <c r="D62" s="2319">
        <v>100</v>
      </c>
      <c r="E62" s="653">
        <v>1274.05</v>
      </c>
      <c r="F62" s="2104">
        <f t="shared" si="5"/>
        <v>1274.05</v>
      </c>
      <c r="G62" s="2105">
        <f>'Заказ, cкидки и курсы валют'!$J$23*F62</f>
        <v>14651.574999999999</v>
      </c>
      <c r="H62" s="659">
        <f>ROUND(IF('Заказ, cкидки и курсы валют'!$J$23*E62/1000*D62&lt;387,387,'Заказ, cкидки и курсы валют'!$J$23*E62/1000*D62)*(1-'Заказ, cкидки и курсы валют'!$I$12),2)</f>
        <v>1465.16</v>
      </c>
      <c r="I62" s="2122"/>
    </row>
    <row r="63" spans="1:9" ht="13.5" customHeight="1">
      <c r="A63" s="2115" t="s">
        <v>2298</v>
      </c>
      <c r="B63" s="2315" t="s">
        <v>3772</v>
      </c>
      <c r="C63" s="2287">
        <v>48.5</v>
      </c>
      <c r="D63" s="2319">
        <v>100</v>
      </c>
      <c r="E63" s="653">
        <v>2899.3</v>
      </c>
      <c r="F63" s="2104">
        <f t="shared" si="5"/>
        <v>2899.3</v>
      </c>
      <c r="G63" s="2105">
        <f>'Заказ, cкидки и курсы валют'!$J$23*F63</f>
        <v>33341.950000000004</v>
      </c>
      <c r="H63" s="659">
        <f>ROUND(IF('Заказ, cкидки и курсы валют'!$J$23*E63/1000*D63&lt;387,387,'Заказ, cкидки и курсы валют'!$J$23*E63/1000*D63)*(1-'Заказ, cкидки и курсы валют'!$I$12),2)</f>
        <v>3334.2</v>
      </c>
      <c r="I63" s="2122"/>
    </row>
    <row r="64" spans="1:9" ht="13" thickBot="1">
      <c r="A64" s="419"/>
    </row>
    <row r="65" spans="1:10" ht="18">
      <c r="A65" s="904"/>
      <c r="B65" s="128"/>
      <c r="C65" s="1991"/>
      <c r="D65" s="64" t="s">
        <v>4147</v>
      </c>
      <c r="E65" s="684"/>
      <c r="F65" s="442"/>
      <c r="G65" s="435"/>
      <c r="H65" s="128"/>
      <c r="I65" s="68"/>
    </row>
    <row r="66" spans="1:10" ht="13">
      <c r="A66" s="890"/>
      <c r="B66" s="16"/>
      <c r="C66" s="1475"/>
      <c r="D66" s="70"/>
      <c r="E66" s="430"/>
      <c r="F66" s="465"/>
      <c r="G66" s="488"/>
      <c r="H66" s="16"/>
      <c r="I66" s="132"/>
    </row>
    <row r="67" spans="1:10" ht="13">
      <c r="A67" s="890"/>
      <c r="B67" s="16"/>
      <c r="C67" s="1475"/>
      <c r="D67" s="70"/>
      <c r="E67" s="430"/>
      <c r="F67" s="465"/>
      <c r="G67" s="488"/>
      <c r="H67" s="16"/>
      <c r="I67" s="132"/>
    </row>
    <row r="68" spans="1:10" ht="23.5" customHeight="1" thickBot="1">
      <c r="A68" s="1918" t="s">
        <v>6699</v>
      </c>
      <c r="B68" s="1830"/>
      <c r="C68" s="1931"/>
      <c r="D68" s="72"/>
      <c r="E68" s="431"/>
      <c r="F68" s="467"/>
      <c r="G68" s="489"/>
      <c r="H68" s="136"/>
      <c r="I68" s="137"/>
    </row>
    <row r="69" spans="1:10" ht="31.5" customHeight="1">
      <c r="A69" s="1519" t="s">
        <v>1013</v>
      </c>
      <c r="B69" s="157" t="s">
        <v>1014</v>
      </c>
      <c r="C69" s="2286" t="s">
        <v>665</v>
      </c>
      <c r="D69" s="158" t="s">
        <v>2923</v>
      </c>
      <c r="E69" s="473" t="s">
        <v>10276</v>
      </c>
      <c r="F69" s="469" t="s">
        <v>2578</v>
      </c>
      <c r="G69" s="2882" t="s">
        <v>2427</v>
      </c>
      <c r="H69" s="2873" t="s">
        <v>493</v>
      </c>
      <c r="I69" s="160" t="s">
        <v>4003</v>
      </c>
      <c r="J69" s="2868" t="s">
        <v>11229</v>
      </c>
    </row>
    <row r="70" spans="1:10" ht="27.75" customHeight="1" thickBot="1">
      <c r="A70" s="1519"/>
      <c r="B70" s="312"/>
      <c r="C70" s="2286" t="s">
        <v>3419</v>
      </c>
      <c r="D70" s="313" t="s">
        <v>2428</v>
      </c>
      <c r="E70" s="437" t="s">
        <v>264</v>
      </c>
      <c r="F70" s="475">
        <f>'Заказ, cкидки и курсы валют'!$I$12</f>
        <v>0</v>
      </c>
      <c r="G70" s="2883"/>
      <c r="H70" s="2869"/>
      <c r="I70" s="252"/>
      <c r="J70" s="2873"/>
    </row>
    <row r="71" spans="1:10" ht="13.5" thickBot="1">
      <c r="A71" s="799" t="s">
        <v>7017</v>
      </c>
      <c r="B71" s="790" t="s">
        <v>3420</v>
      </c>
      <c r="C71" s="2290">
        <v>7.9</v>
      </c>
      <c r="D71" s="315">
        <v>10</v>
      </c>
      <c r="E71" s="1706">
        <f t="shared" ref="E71:E80" si="6">(E54*2)+(1000/D54*7.5)</f>
        <v>615.54</v>
      </c>
      <c r="F71" s="779">
        <f>ROUND(E71*(1-$F$10),2)</f>
        <v>615.54</v>
      </c>
      <c r="G71" s="780">
        <f>H71/D71*1000</f>
        <v>38700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263"/>
      <c r="J71" s="133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</row>
    <row r="72" spans="1:10" ht="13.5" thickBot="1">
      <c r="A72" s="493" t="s">
        <v>7018</v>
      </c>
      <c r="B72" s="2318" t="s">
        <v>229</v>
      </c>
      <c r="C72" s="2306">
        <v>11.6</v>
      </c>
      <c r="D72" s="2319">
        <v>10</v>
      </c>
      <c r="E72" s="2145">
        <f t="shared" si="6"/>
        <v>824.74</v>
      </c>
      <c r="F72" s="2104">
        <f>ROUND(E72*(1-$F$10),2)</f>
        <v>824.74</v>
      </c>
      <c r="G72" s="2105">
        <f t="shared" ref="G72:G80" si="7">H72/D72*1000</f>
        <v>38700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2091"/>
      <c r="J72" s="133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</row>
    <row r="73" spans="1:10" ht="13.5" thickBot="1">
      <c r="A73" s="493" t="s">
        <v>7019</v>
      </c>
      <c r="B73" s="2315" t="s">
        <v>230</v>
      </c>
      <c r="C73" s="2306">
        <v>14.82</v>
      </c>
      <c r="D73" s="2319">
        <v>10</v>
      </c>
      <c r="E73" s="2145">
        <f t="shared" si="6"/>
        <v>1060.0999999999999</v>
      </c>
      <c r="F73" s="2104">
        <f t="shared" ref="F73:F79" si="8">ROUND(E73*(1-$F$10),2)</f>
        <v>1060.0999999999999</v>
      </c>
      <c r="G73" s="2105">
        <f t="shared" si="7"/>
        <v>38700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2091"/>
      <c r="J73" s="133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</row>
    <row r="74" spans="1:10" ht="13.5" thickBot="1">
      <c r="A74" s="493" t="s">
        <v>7020</v>
      </c>
      <c r="B74" s="2315" t="s">
        <v>231</v>
      </c>
      <c r="C74" s="2306">
        <v>17.899999999999999</v>
      </c>
      <c r="D74" s="2319">
        <v>10</v>
      </c>
      <c r="E74" s="2145">
        <f t="shared" si="6"/>
        <v>1227.82</v>
      </c>
      <c r="F74" s="2104">
        <f t="shared" si="8"/>
        <v>1227.82</v>
      </c>
      <c r="G74" s="2105">
        <f t="shared" si="7"/>
        <v>38700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2091"/>
      <c r="J74" s="133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</row>
    <row r="75" spans="1:10" ht="13.5" thickBot="1">
      <c r="A75" s="493" t="s">
        <v>7021</v>
      </c>
      <c r="B75" s="2315" t="s">
        <v>232</v>
      </c>
      <c r="C75" s="2306">
        <v>20.925000000000001</v>
      </c>
      <c r="D75" s="2319">
        <v>10</v>
      </c>
      <c r="E75" s="2145">
        <f t="shared" si="6"/>
        <v>1448.96</v>
      </c>
      <c r="F75" s="2104">
        <f t="shared" si="8"/>
        <v>1448.96</v>
      </c>
      <c r="G75" s="2105">
        <f t="shared" si="7"/>
        <v>38700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2091"/>
      <c r="J75" s="133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</row>
    <row r="76" spans="1:10" ht="13.5" thickBot="1">
      <c r="A76" s="493" t="s">
        <v>7022</v>
      </c>
      <c r="B76" s="2315" t="s">
        <v>233</v>
      </c>
      <c r="C76" s="2287">
        <v>24.4</v>
      </c>
      <c r="D76" s="2319">
        <v>10</v>
      </c>
      <c r="E76" s="2145">
        <f t="shared" si="6"/>
        <v>1713.3</v>
      </c>
      <c r="F76" s="2104">
        <f>ROUND(E76*(1-$F$10),2)</f>
        <v>1713.3</v>
      </c>
      <c r="G76" s="2105">
        <f t="shared" si="7"/>
        <v>38700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2091"/>
      <c r="J76" s="133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</row>
    <row r="77" spans="1:10" ht="13.5" thickBot="1">
      <c r="A77" s="493" t="s">
        <v>7023</v>
      </c>
      <c r="B77" s="2315" t="s">
        <v>234</v>
      </c>
      <c r="C77" s="2287">
        <v>30.2</v>
      </c>
      <c r="D77" s="2319">
        <v>10</v>
      </c>
      <c r="E77" s="2145">
        <f t="shared" si="6"/>
        <v>2127.02</v>
      </c>
      <c r="F77" s="2104">
        <f t="shared" si="8"/>
        <v>2127.02</v>
      </c>
      <c r="G77" s="2105">
        <f t="shared" si="7"/>
        <v>38700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2091"/>
      <c r="J77" s="133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</row>
    <row r="78" spans="1:10" ht="13.5" thickBot="1">
      <c r="A78" s="493" t="s">
        <v>7024</v>
      </c>
      <c r="B78" s="2315" t="s">
        <v>235</v>
      </c>
      <c r="C78" s="2306">
        <v>34</v>
      </c>
      <c r="D78" s="2319">
        <v>10</v>
      </c>
      <c r="E78" s="2145">
        <f t="shared" si="6"/>
        <v>2333</v>
      </c>
      <c r="F78" s="2104">
        <f t="shared" si="8"/>
        <v>2333</v>
      </c>
      <c r="G78" s="2105">
        <f t="shared" si="7"/>
        <v>38700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2091"/>
      <c r="J78" s="133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</row>
    <row r="79" spans="1:10" ht="13.5" thickBot="1">
      <c r="A79" s="493" t="s">
        <v>7025</v>
      </c>
      <c r="B79" s="2315" t="s">
        <v>3129</v>
      </c>
      <c r="C79" s="2306">
        <v>35.299999999999997</v>
      </c>
      <c r="D79" s="2319">
        <v>10</v>
      </c>
      <c r="E79" s="2145">
        <f t="shared" si="6"/>
        <v>2623.1</v>
      </c>
      <c r="F79" s="2104">
        <f t="shared" si="8"/>
        <v>2623.1</v>
      </c>
      <c r="G79" s="2105">
        <f t="shared" si="7"/>
        <v>38700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2091"/>
      <c r="J79" s="133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</row>
    <row r="80" spans="1:10" ht="13.5" thickBot="1">
      <c r="A80" s="521" t="s">
        <v>7026</v>
      </c>
      <c r="B80" s="199" t="s">
        <v>3772</v>
      </c>
      <c r="C80" s="2291">
        <v>48.5</v>
      </c>
      <c r="D80" s="169">
        <v>10</v>
      </c>
      <c r="E80" s="1707">
        <f t="shared" si="6"/>
        <v>5873.6</v>
      </c>
      <c r="F80" s="775">
        <f>ROUND(E80*(1-$F$10),2)</f>
        <v>5873.6</v>
      </c>
      <c r="G80" s="776">
        <f t="shared" si="7"/>
        <v>67546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675.46</v>
      </c>
      <c r="I80" s="170"/>
      <c r="J80" s="133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729.5</v>
      </c>
    </row>
    <row r="81" spans="1:11">
      <c r="A81" s="419"/>
    </row>
    <row r="82" spans="1:11" ht="15" thickBot="1">
      <c r="A82" s="419"/>
      <c r="J82" s="446"/>
    </row>
    <row r="83" spans="1:11" ht="18">
      <c r="A83" s="904"/>
      <c r="B83" s="128"/>
      <c r="C83" s="2283" t="s">
        <v>4148</v>
      </c>
      <c r="D83" s="64"/>
      <c r="E83" s="686"/>
      <c r="F83" s="435"/>
      <c r="G83" s="461"/>
      <c r="H83" s="128"/>
      <c r="I83" s="68"/>
      <c r="J83" s="446"/>
    </row>
    <row r="84" spans="1:11" ht="14.5">
      <c r="A84" s="890"/>
      <c r="B84" s="16"/>
      <c r="C84" s="1475"/>
      <c r="D84" s="70"/>
      <c r="E84" s="430"/>
      <c r="F84" s="465"/>
      <c r="G84" s="488"/>
      <c r="H84" s="16"/>
      <c r="I84" s="132"/>
      <c r="J84" s="446"/>
    </row>
    <row r="85" spans="1:11" ht="14.5">
      <c r="A85" s="890"/>
      <c r="B85" s="16"/>
      <c r="C85" s="1475"/>
      <c r="D85" s="70"/>
      <c r="E85" s="430"/>
      <c r="F85" s="465"/>
      <c r="G85" s="488"/>
      <c r="H85" s="16"/>
      <c r="I85" s="132"/>
      <c r="J85" s="446"/>
    </row>
    <row r="86" spans="1:11" ht="14.5">
      <c r="A86" s="890"/>
      <c r="B86" s="16"/>
      <c r="C86" s="1475"/>
      <c r="D86" s="70"/>
      <c r="E86" s="430"/>
      <c r="F86" s="465"/>
      <c r="G86" s="488"/>
      <c r="H86" s="16"/>
      <c r="I86" s="132"/>
      <c r="J86" s="446"/>
    </row>
    <row r="87" spans="1:11" ht="34" customHeight="1" thickBot="1">
      <c r="A87" s="1913" t="s">
        <v>6698</v>
      </c>
      <c r="B87" s="203"/>
      <c r="C87" s="1931"/>
      <c r="D87" s="72"/>
      <c r="E87" s="431"/>
      <c r="F87" s="467"/>
      <c r="G87" s="489"/>
      <c r="H87" s="136"/>
      <c r="I87" s="137"/>
      <c r="J87" s="446"/>
    </row>
    <row r="88" spans="1:11" ht="30.75" customHeight="1">
      <c r="A88" s="1519" t="s">
        <v>1013</v>
      </c>
      <c r="B88" s="157" t="s">
        <v>1014</v>
      </c>
      <c r="C88" s="2286" t="s">
        <v>665</v>
      </c>
      <c r="D88" s="158" t="s">
        <v>2923</v>
      </c>
      <c r="E88" s="473" t="s">
        <v>10276</v>
      </c>
      <c r="F88" s="469" t="s">
        <v>2578</v>
      </c>
      <c r="G88" s="2884" t="s">
        <v>2427</v>
      </c>
      <c r="H88" s="2868" t="s">
        <v>493</v>
      </c>
      <c r="I88" s="160" t="s">
        <v>4003</v>
      </c>
      <c r="J88" s="446"/>
    </row>
    <row r="89" spans="1:11" ht="17.25" customHeight="1">
      <c r="A89" s="1519"/>
      <c r="B89" s="312"/>
      <c r="C89" s="2286" t="s">
        <v>3419</v>
      </c>
      <c r="D89" s="313" t="s">
        <v>2428</v>
      </c>
      <c r="E89" s="2320" t="s">
        <v>264</v>
      </c>
      <c r="F89" s="2321">
        <f>'Заказ, cкидки и курсы валют'!$I$12</f>
        <v>0</v>
      </c>
      <c r="G89" s="2882"/>
      <c r="H89" s="2873"/>
      <c r="I89" s="252"/>
      <c r="J89" s="446"/>
    </row>
    <row r="90" spans="1:11" ht="14.5">
      <c r="A90" s="2115" t="s">
        <v>10059</v>
      </c>
      <c r="B90" s="2322" t="s">
        <v>10058</v>
      </c>
      <c r="C90" s="2306">
        <v>6.5</v>
      </c>
      <c r="D90" s="2322">
        <v>200</v>
      </c>
      <c r="E90" s="653">
        <v>591.66</v>
      </c>
      <c r="F90" s="2323">
        <f t="shared" ref="F90" si="9">ROUND(E90*(1-$F$10),2)</f>
        <v>591.66</v>
      </c>
      <c r="G90" s="2105">
        <f>'Заказ, cкидки и курсы валют'!$J$23*F90</f>
        <v>6804.0899999999992</v>
      </c>
      <c r="H90" s="2107">
        <f t="shared" ref="H90" si="10">ROUND((D90/1000)*G90,2)</f>
        <v>1360.82</v>
      </c>
      <c r="I90" s="2122"/>
      <c r="J90" s="446"/>
      <c r="K90" s="647"/>
    </row>
    <row r="91" spans="1:11" ht="14.5">
      <c r="A91" s="2115" t="s">
        <v>2299</v>
      </c>
      <c r="B91" s="2322" t="s">
        <v>3773</v>
      </c>
      <c r="C91" s="2306">
        <v>7</v>
      </c>
      <c r="D91" s="2322">
        <v>200</v>
      </c>
      <c r="E91" s="653">
        <v>776.52</v>
      </c>
      <c r="F91" s="2323">
        <f t="shared" ref="F91:F120" si="11">ROUND(E91*(1-$F$10),2)</f>
        <v>776.52</v>
      </c>
      <c r="G91" s="2105">
        <f>'Заказ, cкидки и курсы валют'!$J$23*F91</f>
        <v>8929.98</v>
      </c>
      <c r="H91" s="2107">
        <f t="shared" ref="H91:H120" si="12">ROUND((D91/1000)*G91,2)</f>
        <v>1786</v>
      </c>
      <c r="I91" s="2122"/>
      <c r="J91" s="446"/>
      <c r="K91" s="647"/>
    </row>
    <row r="92" spans="1:11" ht="14.5">
      <c r="A92" s="2115" t="s">
        <v>2300</v>
      </c>
      <c r="B92" s="2322" t="s">
        <v>3774</v>
      </c>
      <c r="C92" s="2306">
        <v>9</v>
      </c>
      <c r="D92" s="2322">
        <v>200</v>
      </c>
      <c r="E92" s="653">
        <v>787.25</v>
      </c>
      <c r="F92" s="2323">
        <f t="shared" si="11"/>
        <v>787.25</v>
      </c>
      <c r="G92" s="2105">
        <f>'Заказ, cкидки и курсы валют'!$J$23*F92</f>
        <v>9053.375</v>
      </c>
      <c r="H92" s="2107">
        <f t="shared" si="12"/>
        <v>1810.68</v>
      </c>
      <c r="I92" s="2122"/>
      <c r="J92" s="446"/>
      <c r="K92" s="647"/>
    </row>
    <row r="93" spans="1:11" ht="14.5">
      <c r="A93" s="2115" t="s">
        <v>2301</v>
      </c>
      <c r="B93" s="2318" t="s">
        <v>3138</v>
      </c>
      <c r="C93" s="2306">
        <v>11.86</v>
      </c>
      <c r="D93" s="2318">
        <v>150</v>
      </c>
      <c r="E93" s="653">
        <v>906.98</v>
      </c>
      <c r="F93" s="2323">
        <f t="shared" si="11"/>
        <v>906.98</v>
      </c>
      <c r="G93" s="2105">
        <f>'Заказ, cкидки и курсы валют'!$J$23*F93</f>
        <v>10430.27</v>
      </c>
      <c r="H93" s="2107">
        <f t="shared" si="12"/>
        <v>1564.54</v>
      </c>
      <c r="I93" s="2122"/>
      <c r="J93" s="446"/>
      <c r="K93" s="647"/>
    </row>
    <row r="94" spans="1:11" ht="14.5">
      <c r="A94" s="2115" t="s">
        <v>5291</v>
      </c>
      <c r="B94" s="2318" t="s">
        <v>5292</v>
      </c>
      <c r="C94" s="2306">
        <v>15.7</v>
      </c>
      <c r="D94" s="2318">
        <v>150</v>
      </c>
      <c r="E94" s="653">
        <v>1064.6600000000001</v>
      </c>
      <c r="F94" s="2323">
        <f t="shared" si="11"/>
        <v>1064.6600000000001</v>
      </c>
      <c r="G94" s="2105">
        <f>'Заказ, cкидки и курсы валют'!$J$23*F94</f>
        <v>12243.59</v>
      </c>
      <c r="H94" s="2107">
        <f t="shared" si="12"/>
        <v>1836.54</v>
      </c>
      <c r="I94" s="2122"/>
      <c r="J94" s="446"/>
      <c r="K94" s="446"/>
    </row>
    <row r="95" spans="1:11" ht="14.5">
      <c r="A95" s="2115" t="s">
        <v>2302</v>
      </c>
      <c r="B95" s="2318" t="s">
        <v>2899</v>
      </c>
      <c r="C95" s="2306">
        <v>9.2799999999999994</v>
      </c>
      <c r="D95" s="2318">
        <v>150</v>
      </c>
      <c r="E95" s="653">
        <v>409.42</v>
      </c>
      <c r="F95" s="2323">
        <f t="shared" si="11"/>
        <v>409.42</v>
      </c>
      <c r="G95" s="2105">
        <f>'Заказ, cкидки и курсы валют'!$J$23*F95</f>
        <v>4708.33</v>
      </c>
      <c r="H95" s="2107">
        <f t="shared" si="12"/>
        <v>706.25</v>
      </c>
      <c r="I95" s="2122"/>
      <c r="J95" s="446"/>
      <c r="K95" s="446"/>
    </row>
    <row r="96" spans="1:11" ht="14.5">
      <c r="A96" s="2115" t="s">
        <v>2303</v>
      </c>
      <c r="B96" s="2318" t="s">
        <v>189</v>
      </c>
      <c r="C96" s="2306">
        <v>11.5</v>
      </c>
      <c r="D96" s="2318">
        <v>100</v>
      </c>
      <c r="E96" s="653">
        <v>432.66</v>
      </c>
      <c r="F96" s="2323">
        <f t="shared" si="11"/>
        <v>432.66</v>
      </c>
      <c r="G96" s="2105">
        <f>'Заказ, cкидки и курсы валют'!$J$23*F96</f>
        <v>4975.59</v>
      </c>
      <c r="H96" s="2107">
        <f t="shared" si="12"/>
        <v>497.56</v>
      </c>
      <c r="I96" s="2122"/>
      <c r="J96" s="446"/>
      <c r="K96" s="446"/>
    </row>
    <row r="97" spans="1:11" ht="14.5">
      <c r="A97" s="2115" t="s">
        <v>2304</v>
      </c>
      <c r="B97" s="2318" t="s">
        <v>236</v>
      </c>
      <c r="C97" s="2306">
        <v>18.25</v>
      </c>
      <c r="D97" s="2318">
        <v>80</v>
      </c>
      <c r="E97" s="653">
        <v>577.84</v>
      </c>
      <c r="F97" s="2323">
        <f t="shared" si="11"/>
        <v>577.84</v>
      </c>
      <c r="G97" s="2105">
        <f>'Заказ, cкидки и курсы валют'!$J$23*F97</f>
        <v>6645.1600000000008</v>
      </c>
      <c r="H97" s="2107">
        <f t="shared" si="12"/>
        <v>531.61</v>
      </c>
      <c r="I97" s="2122"/>
      <c r="J97" s="446"/>
      <c r="K97" s="446"/>
    </row>
    <row r="98" spans="1:11" ht="14.5">
      <c r="A98" s="2115" t="s">
        <v>2305</v>
      </c>
      <c r="B98" s="2318" t="s">
        <v>237</v>
      </c>
      <c r="C98" s="2306">
        <v>21.3</v>
      </c>
      <c r="D98" s="2318">
        <v>60</v>
      </c>
      <c r="E98" s="653">
        <v>737.45</v>
      </c>
      <c r="F98" s="2323">
        <f t="shared" si="11"/>
        <v>737.45</v>
      </c>
      <c r="G98" s="2105">
        <f>'Заказ, cкидки и курсы валют'!$J$23*F98</f>
        <v>8480.6750000000011</v>
      </c>
      <c r="H98" s="2107">
        <f t="shared" si="12"/>
        <v>508.84</v>
      </c>
      <c r="I98" s="2122"/>
      <c r="J98" s="446"/>
      <c r="K98" s="446"/>
    </row>
    <row r="99" spans="1:11" ht="14.5">
      <c r="A99" s="2115" t="s">
        <v>2306</v>
      </c>
      <c r="B99" s="2318" t="s">
        <v>194</v>
      </c>
      <c r="C99" s="2306">
        <v>26.11</v>
      </c>
      <c r="D99" s="2318">
        <v>60</v>
      </c>
      <c r="E99" s="653">
        <v>861.29</v>
      </c>
      <c r="F99" s="2323">
        <f t="shared" si="11"/>
        <v>861.29</v>
      </c>
      <c r="G99" s="2105">
        <f>'Заказ, cкидки и курсы валют'!$J$23*F99</f>
        <v>9904.8349999999991</v>
      </c>
      <c r="H99" s="2107">
        <f t="shared" si="12"/>
        <v>594.29</v>
      </c>
      <c r="I99" s="2122"/>
      <c r="J99" s="446"/>
      <c r="K99" s="446"/>
    </row>
    <row r="100" spans="1:11" ht="14.5">
      <c r="A100" s="2115" t="s">
        <v>2307</v>
      </c>
      <c r="B100" s="2318" t="s">
        <v>956</v>
      </c>
      <c r="C100" s="2306">
        <v>33.200000000000003</v>
      </c>
      <c r="D100" s="2318">
        <v>50</v>
      </c>
      <c r="E100" s="653">
        <v>974.14</v>
      </c>
      <c r="F100" s="2323">
        <f t="shared" si="11"/>
        <v>974.14</v>
      </c>
      <c r="G100" s="2105">
        <f>'Заказ, cкидки и курсы валют'!$J$23*F100</f>
        <v>11202.61</v>
      </c>
      <c r="H100" s="2107">
        <f t="shared" si="12"/>
        <v>560.13</v>
      </c>
      <c r="I100" s="2122"/>
      <c r="K100" s="446"/>
    </row>
    <row r="101" spans="1:11" ht="14.5">
      <c r="A101" s="2115" t="s">
        <v>2308</v>
      </c>
      <c r="B101" s="2318" t="s">
        <v>195</v>
      </c>
      <c r="C101" s="2306">
        <v>30.2</v>
      </c>
      <c r="D101" s="2318">
        <v>50</v>
      </c>
      <c r="E101" s="653">
        <v>970.63</v>
      </c>
      <c r="F101" s="2323">
        <f t="shared" si="11"/>
        <v>970.63</v>
      </c>
      <c r="G101" s="2105">
        <f>'Заказ, cкидки и курсы валют'!$J$23*F101</f>
        <v>11162.245000000001</v>
      </c>
      <c r="H101" s="2107">
        <f t="shared" si="12"/>
        <v>558.11</v>
      </c>
      <c r="I101" s="2122"/>
      <c r="K101" s="446"/>
    </row>
    <row r="102" spans="1:11" ht="14.5">
      <c r="A102" s="2115" t="s">
        <v>2309</v>
      </c>
      <c r="B102" s="2318" t="s">
        <v>2904</v>
      </c>
      <c r="C102" s="2306">
        <v>22.2</v>
      </c>
      <c r="D102" s="2318">
        <v>60</v>
      </c>
      <c r="E102" s="653">
        <v>607.66999999999996</v>
      </c>
      <c r="F102" s="2323">
        <f t="shared" si="11"/>
        <v>607.66999999999996</v>
      </c>
      <c r="G102" s="2105">
        <f>'Заказ, cкидки и курсы валют'!$J$23*F102</f>
        <v>6988.2049999999999</v>
      </c>
      <c r="H102" s="2107">
        <f t="shared" si="12"/>
        <v>419.29</v>
      </c>
      <c r="I102" s="2122"/>
      <c r="K102" s="446"/>
    </row>
    <row r="103" spans="1:11" ht="14.5">
      <c r="A103" s="2115" t="s">
        <v>2310</v>
      </c>
      <c r="B103" s="2318" t="s">
        <v>200</v>
      </c>
      <c r="C103" s="2306">
        <v>26</v>
      </c>
      <c r="D103" s="2318">
        <v>60</v>
      </c>
      <c r="E103" s="653">
        <v>670.18</v>
      </c>
      <c r="F103" s="2323">
        <f t="shared" si="11"/>
        <v>670.18</v>
      </c>
      <c r="G103" s="2105">
        <f>'Заказ, cкидки и курсы валют'!$J$23*F103</f>
        <v>7707.07</v>
      </c>
      <c r="H103" s="2107">
        <f t="shared" si="12"/>
        <v>462.42</v>
      </c>
      <c r="I103" s="2122"/>
      <c r="J103" s="446"/>
      <c r="K103" s="446"/>
    </row>
    <row r="104" spans="1:11" ht="14.5">
      <c r="A104" s="2115" t="s">
        <v>2311</v>
      </c>
      <c r="B104" s="2318" t="s">
        <v>201</v>
      </c>
      <c r="C104" s="2306">
        <v>26.7</v>
      </c>
      <c r="D104" s="2318">
        <v>50</v>
      </c>
      <c r="E104" s="653">
        <v>752.64</v>
      </c>
      <c r="F104" s="2323">
        <f t="shared" si="11"/>
        <v>752.64</v>
      </c>
      <c r="G104" s="2105">
        <f>'Заказ, cкидки и курсы валют'!$J$23*F104</f>
        <v>8655.36</v>
      </c>
      <c r="H104" s="2107">
        <f t="shared" si="12"/>
        <v>432.77</v>
      </c>
      <c r="I104" s="2122"/>
      <c r="J104" s="446"/>
      <c r="K104" s="446"/>
    </row>
    <row r="105" spans="1:11" ht="14.5">
      <c r="A105" s="2115" t="s">
        <v>2312</v>
      </c>
      <c r="B105" s="2318" t="s">
        <v>238</v>
      </c>
      <c r="C105" s="2306">
        <v>38.299999999999997</v>
      </c>
      <c r="D105" s="2318">
        <v>50</v>
      </c>
      <c r="E105" s="653">
        <v>1035.1600000000001</v>
      </c>
      <c r="F105" s="2323">
        <f t="shared" si="11"/>
        <v>1035.1600000000001</v>
      </c>
      <c r="G105" s="2105">
        <f>'Заказ, cкидки и курсы валют'!$J$23*F105</f>
        <v>11904.34</v>
      </c>
      <c r="H105" s="2107">
        <f t="shared" si="12"/>
        <v>595.22</v>
      </c>
      <c r="I105" s="2122"/>
      <c r="J105" s="446"/>
      <c r="K105" s="446"/>
    </row>
    <row r="106" spans="1:11" ht="14.5">
      <c r="A106" s="2115" t="s">
        <v>4533</v>
      </c>
      <c r="B106" s="2318" t="s">
        <v>239</v>
      </c>
      <c r="C106" s="2306">
        <v>42</v>
      </c>
      <c r="D106" s="2318">
        <v>40</v>
      </c>
      <c r="E106" s="653">
        <v>1268.3699999999999</v>
      </c>
      <c r="F106" s="2323">
        <f t="shared" si="11"/>
        <v>1268.3699999999999</v>
      </c>
      <c r="G106" s="2105">
        <f>'Заказ, cкидки и курсы валют'!$J$23*F106</f>
        <v>14586.254999999999</v>
      </c>
      <c r="H106" s="2107">
        <f t="shared" si="12"/>
        <v>583.45000000000005</v>
      </c>
      <c r="I106" s="2122"/>
      <c r="J106" s="446"/>
      <c r="K106" s="446"/>
    </row>
    <row r="107" spans="1:11" ht="14.5">
      <c r="A107" s="2115" t="s">
        <v>4534</v>
      </c>
      <c r="B107" s="2318" t="s">
        <v>240</v>
      </c>
      <c r="C107" s="2306">
        <v>50.5</v>
      </c>
      <c r="D107" s="2318">
        <v>30</v>
      </c>
      <c r="E107" s="653">
        <v>1372.1</v>
      </c>
      <c r="F107" s="2323">
        <f t="shared" si="11"/>
        <v>1372.1</v>
      </c>
      <c r="G107" s="2105">
        <f>'Заказ, cкидки и курсы валют'!$J$23*F107</f>
        <v>15779.15</v>
      </c>
      <c r="H107" s="2107">
        <f t="shared" si="12"/>
        <v>473.37</v>
      </c>
      <c r="I107" s="2122"/>
      <c r="J107" s="446"/>
      <c r="K107" s="446"/>
    </row>
    <row r="108" spans="1:11" ht="14.5">
      <c r="A108" s="2115" t="s">
        <v>4535</v>
      </c>
      <c r="B108" s="2318" t="s">
        <v>241</v>
      </c>
      <c r="C108" s="2306">
        <v>54</v>
      </c>
      <c r="D108" s="2318">
        <v>40</v>
      </c>
      <c r="E108" s="653">
        <v>1408.42</v>
      </c>
      <c r="F108" s="2323">
        <f t="shared" si="11"/>
        <v>1408.42</v>
      </c>
      <c r="G108" s="2105">
        <f>'Заказ, cкидки и курсы валют'!$J$23*F108</f>
        <v>16196.830000000002</v>
      </c>
      <c r="H108" s="2107">
        <f t="shared" si="12"/>
        <v>647.87</v>
      </c>
      <c r="I108" s="2122"/>
      <c r="J108" s="446"/>
      <c r="K108" s="446"/>
    </row>
    <row r="109" spans="1:11" ht="14.5">
      <c r="A109" s="2115" t="s">
        <v>4536</v>
      </c>
      <c r="B109" s="2318" t="s">
        <v>2430</v>
      </c>
      <c r="C109" s="2306">
        <v>62.97</v>
      </c>
      <c r="D109" s="2318">
        <v>40</v>
      </c>
      <c r="E109" s="653">
        <v>1594.29</v>
      </c>
      <c r="F109" s="2323">
        <f t="shared" si="11"/>
        <v>1594.29</v>
      </c>
      <c r="G109" s="2105">
        <f>'Заказ, cкидки и курсы валют'!$J$23*F109</f>
        <v>18334.334999999999</v>
      </c>
      <c r="H109" s="2107">
        <f t="shared" si="12"/>
        <v>733.37</v>
      </c>
      <c r="I109" s="2122"/>
      <c r="J109" s="446"/>
      <c r="K109" s="446"/>
    </row>
    <row r="110" spans="1:11" ht="14.5">
      <c r="A110" s="2115" t="s">
        <v>4537</v>
      </c>
      <c r="B110" s="2318" t="s">
        <v>2431</v>
      </c>
      <c r="C110" s="2306">
        <v>76.94</v>
      </c>
      <c r="D110" s="2318">
        <v>30</v>
      </c>
      <c r="E110" s="653">
        <v>2122.21</v>
      </c>
      <c r="F110" s="2323">
        <f t="shared" si="11"/>
        <v>2122.21</v>
      </c>
      <c r="G110" s="2105">
        <f>'Заказ, cкидки и курсы валют'!$J$23*F110</f>
        <v>24405.415000000001</v>
      </c>
      <c r="H110" s="2107">
        <f t="shared" si="12"/>
        <v>732.16</v>
      </c>
      <c r="I110" s="2122"/>
      <c r="J110" s="446"/>
      <c r="K110" s="446"/>
    </row>
    <row r="111" spans="1:11" ht="14.5">
      <c r="A111" s="2115" t="s">
        <v>4538</v>
      </c>
      <c r="B111" s="2318" t="s">
        <v>208</v>
      </c>
      <c r="C111" s="2306">
        <v>82.33</v>
      </c>
      <c r="D111" s="2318">
        <v>20</v>
      </c>
      <c r="E111" s="653">
        <v>2176.06</v>
      </c>
      <c r="F111" s="2323">
        <f t="shared" si="11"/>
        <v>2176.06</v>
      </c>
      <c r="G111" s="2105">
        <f>'Заказ, cкидки и курсы валют'!$J$23*F111</f>
        <v>25024.69</v>
      </c>
      <c r="H111" s="2107">
        <f t="shared" si="12"/>
        <v>500.49</v>
      </c>
      <c r="I111" s="2122"/>
      <c r="J111" s="446"/>
      <c r="K111" s="446"/>
    </row>
    <row r="112" spans="1:11" ht="14.5">
      <c r="A112" s="2115" t="s">
        <v>4539</v>
      </c>
      <c r="B112" s="2318" t="s">
        <v>3775</v>
      </c>
      <c r="C112" s="2306">
        <v>101.375</v>
      </c>
      <c r="D112" s="2318">
        <v>20</v>
      </c>
      <c r="E112" s="653">
        <v>2938.5</v>
      </c>
      <c r="F112" s="2323">
        <f t="shared" si="11"/>
        <v>2938.5</v>
      </c>
      <c r="G112" s="2105">
        <f>'Заказ, cкидки и курсы валют'!$J$23*F112</f>
        <v>33792.75</v>
      </c>
      <c r="H112" s="2107">
        <f t="shared" si="12"/>
        <v>675.86</v>
      </c>
      <c r="I112" s="2122"/>
      <c r="J112" s="446"/>
      <c r="K112" s="446"/>
    </row>
    <row r="113" spans="1:11" ht="14.5">
      <c r="A113" s="2115" t="s">
        <v>4540</v>
      </c>
      <c r="B113" s="2318" t="s">
        <v>242</v>
      </c>
      <c r="C113" s="2306">
        <v>41</v>
      </c>
      <c r="D113" s="2318">
        <v>30</v>
      </c>
      <c r="E113" s="653">
        <v>1248.49</v>
      </c>
      <c r="F113" s="2323">
        <f t="shared" si="11"/>
        <v>1248.49</v>
      </c>
      <c r="G113" s="2105">
        <f>'Заказ, cкидки и курсы валют'!$J$23*F113</f>
        <v>14357.635</v>
      </c>
      <c r="H113" s="2107">
        <f t="shared" si="12"/>
        <v>430.73</v>
      </c>
      <c r="I113" s="2122"/>
      <c r="J113" s="446"/>
      <c r="K113" s="446"/>
    </row>
    <row r="114" spans="1:11" ht="14.5">
      <c r="A114" s="2115" t="s">
        <v>4541</v>
      </c>
      <c r="B114" s="2318" t="s">
        <v>243</v>
      </c>
      <c r="C114" s="2306">
        <v>50</v>
      </c>
      <c r="D114" s="2318">
        <v>30</v>
      </c>
      <c r="E114" s="653">
        <v>1394.47</v>
      </c>
      <c r="F114" s="2323">
        <f t="shared" si="11"/>
        <v>1394.47</v>
      </c>
      <c r="G114" s="2105">
        <f>'Заказ, cкидки и курсы валют'!$J$23*F114</f>
        <v>16036.405000000001</v>
      </c>
      <c r="H114" s="2107">
        <f t="shared" si="12"/>
        <v>481.09</v>
      </c>
      <c r="I114" s="2122"/>
      <c r="J114" s="446"/>
      <c r="K114" s="446"/>
    </row>
    <row r="115" spans="1:11" ht="14.5">
      <c r="A115" s="2115" t="s">
        <v>4542</v>
      </c>
      <c r="B115" s="2318" t="s">
        <v>244</v>
      </c>
      <c r="C115" s="2306">
        <v>63.1</v>
      </c>
      <c r="D115" s="2318">
        <v>30</v>
      </c>
      <c r="E115" s="653">
        <v>1839.65</v>
      </c>
      <c r="F115" s="2323">
        <f t="shared" si="11"/>
        <v>1839.65</v>
      </c>
      <c r="G115" s="2105">
        <f>'Заказ, cкидки и курсы валют'!$J$23*F115</f>
        <v>21155.975000000002</v>
      </c>
      <c r="H115" s="2107">
        <f t="shared" si="12"/>
        <v>634.67999999999995</v>
      </c>
      <c r="I115" s="2122"/>
      <c r="J115" s="446"/>
      <c r="K115" s="446"/>
    </row>
    <row r="116" spans="1:11" ht="14.5">
      <c r="A116" s="2115" t="s">
        <v>4543</v>
      </c>
      <c r="B116" s="2318" t="s">
        <v>1296</v>
      </c>
      <c r="C116" s="2306">
        <v>73.959999999999994</v>
      </c>
      <c r="D116" s="2318">
        <v>30</v>
      </c>
      <c r="E116" s="653">
        <v>1901.38</v>
      </c>
      <c r="F116" s="2323">
        <f t="shared" si="11"/>
        <v>1901.38</v>
      </c>
      <c r="G116" s="2105">
        <f>'Заказ, cкидки и курсы валют'!$J$23*F116</f>
        <v>21865.870000000003</v>
      </c>
      <c r="H116" s="2107">
        <f t="shared" si="12"/>
        <v>655.98</v>
      </c>
      <c r="I116" s="2122"/>
      <c r="J116" s="446"/>
      <c r="K116" s="446"/>
    </row>
    <row r="117" spans="1:11" ht="14.5">
      <c r="A117" s="2115" t="s">
        <v>4544</v>
      </c>
      <c r="B117" s="2318" t="s">
        <v>245</v>
      </c>
      <c r="C117" s="2306">
        <v>82.33</v>
      </c>
      <c r="D117" s="2318">
        <v>30</v>
      </c>
      <c r="E117" s="653">
        <v>2141.88</v>
      </c>
      <c r="F117" s="2323">
        <f t="shared" si="11"/>
        <v>2141.88</v>
      </c>
      <c r="G117" s="2105">
        <f>'Заказ, cкидки и курсы валют'!$J$23*F117</f>
        <v>24631.620000000003</v>
      </c>
      <c r="H117" s="2107">
        <f t="shared" si="12"/>
        <v>738.95</v>
      </c>
      <c r="I117" s="2122"/>
      <c r="J117" s="446"/>
      <c r="K117" s="446"/>
    </row>
    <row r="118" spans="1:11" ht="14.5">
      <c r="A118" s="2115" t="s">
        <v>4545</v>
      </c>
      <c r="B118" s="2318" t="s">
        <v>1297</v>
      </c>
      <c r="C118" s="2306">
        <v>91.88</v>
      </c>
      <c r="D118" s="2318">
        <v>30</v>
      </c>
      <c r="E118" s="653">
        <v>2293.87</v>
      </c>
      <c r="F118" s="2323">
        <f t="shared" si="11"/>
        <v>2293.87</v>
      </c>
      <c r="G118" s="2105">
        <f>'Заказ, cкидки и курсы валют'!$J$23*F118</f>
        <v>26379.504999999997</v>
      </c>
      <c r="H118" s="2107">
        <f t="shared" si="12"/>
        <v>791.39</v>
      </c>
      <c r="I118" s="2122"/>
      <c r="J118" s="446"/>
      <c r="K118" s="446"/>
    </row>
    <row r="119" spans="1:11" ht="14.5">
      <c r="A119" s="2115" t="s">
        <v>4546</v>
      </c>
      <c r="B119" s="2318" t="s">
        <v>214</v>
      </c>
      <c r="C119" s="2306">
        <v>114.8</v>
      </c>
      <c r="D119" s="2318">
        <v>25</v>
      </c>
      <c r="E119" s="653">
        <v>3133.9</v>
      </c>
      <c r="F119" s="2323">
        <f t="shared" si="11"/>
        <v>3133.9</v>
      </c>
      <c r="G119" s="2105">
        <f>'Заказ, cкидки и курсы валют'!$J$23*F119</f>
        <v>36039.85</v>
      </c>
      <c r="H119" s="2107">
        <f t="shared" si="12"/>
        <v>901</v>
      </c>
      <c r="I119" s="2122"/>
      <c r="J119" s="446"/>
      <c r="K119" s="446"/>
    </row>
    <row r="120" spans="1:11" ht="14.5">
      <c r="A120" s="2115" t="s">
        <v>4547</v>
      </c>
      <c r="B120" s="2318" t="s">
        <v>215</v>
      </c>
      <c r="C120" s="2306">
        <v>121.33</v>
      </c>
      <c r="D120" s="2318">
        <v>25</v>
      </c>
      <c r="E120" s="653">
        <v>3441.05</v>
      </c>
      <c r="F120" s="2323">
        <f t="shared" si="11"/>
        <v>3441.05</v>
      </c>
      <c r="G120" s="2105">
        <f>'Заказ, cкидки и курсы валют'!$J$23*F120</f>
        <v>39572.075000000004</v>
      </c>
      <c r="H120" s="2107">
        <f t="shared" si="12"/>
        <v>989.3</v>
      </c>
      <c r="I120" s="2122"/>
      <c r="J120" s="446"/>
    </row>
    <row r="121" spans="1:11" ht="14.5">
      <c r="A121" s="2115" t="s">
        <v>9668</v>
      </c>
      <c r="B121" s="2318" t="s">
        <v>216</v>
      </c>
      <c r="C121" s="2306">
        <v>131.93</v>
      </c>
      <c r="D121" s="2318">
        <v>25</v>
      </c>
      <c r="E121" s="653">
        <v>4343.42</v>
      </c>
      <c r="F121" s="2323">
        <f t="shared" ref="F121" si="13">ROUND(E121*(1-$F$10),2)</f>
        <v>4343.42</v>
      </c>
      <c r="G121" s="2105">
        <f>'Заказ, cкидки и курсы валют'!$J$23*F121</f>
        <v>49949.33</v>
      </c>
      <c r="H121" s="2107">
        <f t="shared" ref="H121" si="14">ROUND((D121/1000)*G121,2)</f>
        <v>1248.73</v>
      </c>
      <c r="I121" s="2122"/>
      <c r="J121" s="446"/>
    </row>
    <row r="122" spans="1:11" ht="14.5">
      <c r="A122" s="2115" t="s">
        <v>4548</v>
      </c>
      <c r="B122" s="2318" t="s">
        <v>1332</v>
      </c>
      <c r="C122" s="2306">
        <v>175</v>
      </c>
      <c r="D122" s="2318">
        <v>30</v>
      </c>
      <c r="E122" s="653">
        <v>5512.82</v>
      </c>
      <c r="F122" s="2323">
        <f t="shared" ref="F122:F141" si="15">ROUND(E122*(1-$F$10),2)</f>
        <v>5512.82</v>
      </c>
      <c r="G122" s="2105">
        <f>'Заказ, cкидки и курсы валют'!$J$23*F122</f>
        <v>63397.429999999993</v>
      </c>
      <c r="H122" s="2107">
        <f t="shared" ref="H122:H141" si="16">ROUND((D122/1000)*G122,2)</f>
        <v>1901.92</v>
      </c>
      <c r="I122" s="2122"/>
      <c r="J122" s="446"/>
    </row>
    <row r="123" spans="1:11" ht="14.5">
      <c r="A123" s="2115" t="s">
        <v>4549</v>
      </c>
      <c r="B123" s="2318" t="s">
        <v>219</v>
      </c>
      <c r="C123" s="2306">
        <v>172.06</v>
      </c>
      <c r="D123" s="2318">
        <v>40</v>
      </c>
      <c r="E123" s="653">
        <v>5146.49</v>
      </c>
      <c r="F123" s="2323">
        <f t="shared" si="15"/>
        <v>5146.49</v>
      </c>
      <c r="G123" s="2105">
        <f>'Заказ, cкидки и курсы валют'!$J$23*F123</f>
        <v>59184.634999999995</v>
      </c>
      <c r="H123" s="2107">
        <f t="shared" si="16"/>
        <v>2367.39</v>
      </c>
      <c r="I123" s="2122"/>
      <c r="J123" s="446"/>
      <c r="K123" s="446"/>
    </row>
    <row r="124" spans="1:11" ht="14.5">
      <c r="A124" s="2115" t="s">
        <v>4550</v>
      </c>
      <c r="B124" s="2318" t="s">
        <v>220</v>
      </c>
      <c r="C124" s="2306">
        <v>196</v>
      </c>
      <c r="D124" s="2318">
        <v>25</v>
      </c>
      <c r="E124" s="653">
        <v>5781.83</v>
      </c>
      <c r="F124" s="2323">
        <f t="shared" si="15"/>
        <v>5781.83</v>
      </c>
      <c r="G124" s="2105">
        <f>'Заказ, cкидки и курсы валют'!$J$23*F124</f>
        <v>66491.044999999998</v>
      </c>
      <c r="H124" s="2107">
        <f t="shared" si="16"/>
        <v>1662.28</v>
      </c>
      <c r="I124" s="2122"/>
      <c r="J124" s="446"/>
      <c r="K124" s="446"/>
    </row>
    <row r="125" spans="1:11" ht="14.5">
      <c r="A125" s="2115" t="s">
        <v>4551</v>
      </c>
      <c r="B125" s="2318" t="s">
        <v>3776</v>
      </c>
      <c r="C125" s="2306">
        <v>70.599999999999994</v>
      </c>
      <c r="D125" s="2318">
        <v>20</v>
      </c>
      <c r="E125" s="653">
        <v>1891.62</v>
      </c>
      <c r="F125" s="2323">
        <f t="shared" si="15"/>
        <v>1891.62</v>
      </c>
      <c r="G125" s="2105">
        <f>'Заказ, cкидки и курсы валют'!$J$23*F125</f>
        <v>21753.629999999997</v>
      </c>
      <c r="H125" s="2107">
        <f t="shared" si="16"/>
        <v>435.07</v>
      </c>
      <c r="I125" s="2122"/>
      <c r="J125" s="446"/>
      <c r="K125" s="446"/>
    </row>
    <row r="126" spans="1:11" ht="14.5">
      <c r="A126" s="2115" t="s">
        <v>4552</v>
      </c>
      <c r="B126" s="2318" t="s">
        <v>3953</v>
      </c>
      <c r="C126" s="2306">
        <v>96.2</v>
      </c>
      <c r="D126" s="2318">
        <v>20</v>
      </c>
      <c r="E126" s="653">
        <v>2478.9699999999998</v>
      </c>
      <c r="F126" s="2323">
        <f t="shared" si="15"/>
        <v>2478.9699999999998</v>
      </c>
      <c r="G126" s="2105">
        <f>'Заказ, cкидки и курсы валют'!$J$23*F126</f>
        <v>28508.154999999999</v>
      </c>
      <c r="H126" s="2107">
        <f t="shared" si="16"/>
        <v>570.16</v>
      </c>
      <c r="I126" s="2122"/>
      <c r="J126" s="446"/>
      <c r="K126" s="446"/>
    </row>
    <row r="127" spans="1:11" ht="14.5">
      <c r="A127" s="2115" t="s">
        <v>4553</v>
      </c>
      <c r="B127" s="2318" t="s">
        <v>3954</v>
      </c>
      <c r="C127" s="2306">
        <v>96</v>
      </c>
      <c r="D127" s="2318">
        <v>20</v>
      </c>
      <c r="E127" s="653">
        <v>3012.21</v>
      </c>
      <c r="F127" s="2323">
        <f t="shared" si="15"/>
        <v>3012.21</v>
      </c>
      <c r="G127" s="2105">
        <f>'Заказ, cкидки и курсы валют'!$J$23*F127</f>
        <v>34640.415000000001</v>
      </c>
      <c r="H127" s="2107">
        <f t="shared" si="16"/>
        <v>692.81</v>
      </c>
      <c r="I127" s="2122"/>
      <c r="J127" s="446"/>
      <c r="K127" s="446"/>
    </row>
    <row r="128" spans="1:11" ht="14.5">
      <c r="A128" s="2115" t="s">
        <v>4554</v>
      </c>
      <c r="B128" s="2318" t="s">
        <v>1334</v>
      </c>
      <c r="C128" s="2306">
        <v>133.33000000000001</v>
      </c>
      <c r="D128" s="2318">
        <v>20</v>
      </c>
      <c r="E128" s="653">
        <v>3915.56</v>
      </c>
      <c r="F128" s="2323">
        <f t="shared" si="15"/>
        <v>3915.56</v>
      </c>
      <c r="G128" s="2105">
        <f>'Заказ, cкидки и курсы валют'!$J$23*F128</f>
        <v>45028.94</v>
      </c>
      <c r="H128" s="2107">
        <f t="shared" si="16"/>
        <v>900.58</v>
      </c>
      <c r="I128" s="2122"/>
      <c r="J128" s="446"/>
      <c r="K128" s="446"/>
    </row>
    <row r="129" spans="1:11" ht="14.5">
      <c r="A129" s="2115" t="s">
        <v>4555</v>
      </c>
      <c r="B129" s="2318" t="s">
        <v>1335</v>
      </c>
      <c r="C129" s="2306">
        <v>171.66</v>
      </c>
      <c r="D129" s="2318">
        <v>20</v>
      </c>
      <c r="E129" s="653">
        <v>5753.72</v>
      </c>
      <c r="F129" s="2323">
        <f t="shared" si="15"/>
        <v>5753.72</v>
      </c>
      <c r="G129" s="2105">
        <f>'Заказ, cкидки и курсы валют'!$J$23*F129</f>
        <v>66167.78</v>
      </c>
      <c r="H129" s="2107">
        <f t="shared" si="16"/>
        <v>1323.36</v>
      </c>
      <c r="I129" s="2122"/>
      <c r="K129" s="446"/>
    </row>
    <row r="130" spans="1:11" ht="14.5">
      <c r="A130" s="2115" t="s">
        <v>4556</v>
      </c>
      <c r="B130" s="2318" t="s">
        <v>2913</v>
      </c>
      <c r="C130" s="2306">
        <v>73.2</v>
      </c>
      <c r="D130" s="2318">
        <v>25</v>
      </c>
      <c r="E130" s="653">
        <v>2281.35</v>
      </c>
      <c r="F130" s="2323">
        <f t="shared" si="15"/>
        <v>2281.35</v>
      </c>
      <c r="G130" s="2105">
        <f>'Заказ, cкидки и курсы валют'!$J$23*F130</f>
        <v>26235.524999999998</v>
      </c>
      <c r="H130" s="2107">
        <f t="shared" si="16"/>
        <v>655.89</v>
      </c>
      <c r="I130" s="2122"/>
      <c r="K130" s="446"/>
    </row>
    <row r="131" spans="1:11" ht="14.5">
      <c r="A131" s="2115" t="s">
        <v>4557</v>
      </c>
      <c r="B131" s="2318" t="s">
        <v>246</v>
      </c>
      <c r="C131" s="2306">
        <v>130</v>
      </c>
      <c r="D131" s="2318">
        <v>25</v>
      </c>
      <c r="E131" s="653">
        <v>3748.66</v>
      </c>
      <c r="F131" s="2323">
        <f t="shared" si="15"/>
        <v>3748.66</v>
      </c>
      <c r="G131" s="2105">
        <f>'Заказ, cкидки и курсы валют'!$J$23*F131</f>
        <v>43109.59</v>
      </c>
      <c r="H131" s="2107">
        <f t="shared" si="16"/>
        <v>1077.74</v>
      </c>
      <c r="I131" s="2122"/>
      <c r="K131" s="446"/>
    </row>
    <row r="132" spans="1:11" ht="14.5">
      <c r="A132" s="2115" t="s">
        <v>4558</v>
      </c>
      <c r="B132" s="2318" t="s">
        <v>247</v>
      </c>
      <c r="C132" s="2306">
        <v>141.1</v>
      </c>
      <c r="D132" s="2318">
        <v>20</v>
      </c>
      <c r="E132" s="653">
        <v>4335.9799999999996</v>
      </c>
      <c r="F132" s="2323">
        <f t="shared" si="15"/>
        <v>4335.9799999999996</v>
      </c>
      <c r="G132" s="2105">
        <f>'Заказ, cкидки и курсы валют'!$J$23*F132</f>
        <v>49863.77</v>
      </c>
      <c r="H132" s="2107">
        <f t="shared" si="16"/>
        <v>997.28</v>
      </c>
      <c r="I132" s="2122"/>
      <c r="K132" s="446"/>
    </row>
    <row r="133" spans="1:11" ht="14.5">
      <c r="A133" s="2115" t="s">
        <v>4559</v>
      </c>
      <c r="B133" s="2318" t="s">
        <v>248</v>
      </c>
      <c r="C133" s="2306">
        <v>194.17</v>
      </c>
      <c r="D133" s="2318">
        <v>15</v>
      </c>
      <c r="E133" s="653">
        <v>5949.54</v>
      </c>
      <c r="F133" s="2323">
        <f t="shared" si="15"/>
        <v>5949.54</v>
      </c>
      <c r="G133" s="2105">
        <f>'Заказ, cкидки и курсы валют'!$J$23*F133</f>
        <v>68419.710000000006</v>
      </c>
      <c r="H133" s="2107">
        <f t="shared" si="16"/>
        <v>1026.3</v>
      </c>
      <c r="I133" s="2122"/>
      <c r="K133" s="446"/>
    </row>
    <row r="134" spans="1:11" ht="14.5">
      <c r="A134" s="2115" t="s">
        <v>9669</v>
      </c>
      <c r="B134" s="2318" t="s">
        <v>1337</v>
      </c>
      <c r="C134" s="2306">
        <v>215</v>
      </c>
      <c r="D134" s="2318">
        <v>20</v>
      </c>
      <c r="E134" s="653">
        <v>6250.22</v>
      </c>
      <c r="F134" s="2323">
        <f t="shared" si="15"/>
        <v>6250.22</v>
      </c>
      <c r="G134" s="2105">
        <f>'Заказ, cкидки и курсы валют'!$J$23*F134</f>
        <v>71877.53</v>
      </c>
      <c r="H134" s="2107">
        <f t="shared" si="16"/>
        <v>1437.55</v>
      </c>
      <c r="I134" s="2122"/>
      <c r="K134" s="446"/>
    </row>
    <row r="135" spans="1:11" ht="14.5">
      <c r="A135" s="2115" t="s">
        <v>4560</v>
      </c>
      <c r="B135" s="2318" t="s">
        <v>249</v>
      </c>
      <c r="C135" s="2306">
        <v>208.75</v>
      </c>
      <c r="D135" s="2318">
        <v>12</v>
      </c>
      <c r="E135" s="653">
        <v>6887.71</v>
      </c>
      <c r="F135" s="2323">
        <f t="shared" si="15"/>
        <v>6887.71</v>
      </c>
      <c r="G135" s="2105">
        <f>'Заказ, cкидки и курсы валют'!$J$23*F135</f>
        <v>79208.664999999994</v>
      </c>
      <c r="H135" s="2107">
        <f t="shared" si="16"/>
        <v>950.5</v>
      </c>
      <c r="I135" s="2122"/>
      <c r="K135" s="446"/>
    </row>
    <row r="136" spans="1:11" ht="15" customHeight="1">
      <c r="A136" s="2115" t="s">
        <v>4561</v>
      </c>
      <c r="B136" s="2318" t="s">
        <v>1338</v>
      </c>
      <c r="C136" s="2306">
        <v>262.5</v>
      </c>
      <c r="D136" s="2318">
        <v>20</v>
      </c>
      <c r="E136" s="653">
        <v>8156.83</v>
      </c>
      <c r="F136" s="2323">
        <f t="shared" si="15"/>
        <v>8156.83</v>
      </c>
      <c r="G136" s="2105">
        <f>'Заказ, cкидки и курсы валют'!$J$23*F136</f>
        <v>93803.544999999998</v>
      </c>
      <c r="H136" s="2107">
        <f t="shared" si="16"/>
        <v>1876.07</v>
      </c>
      <c r="I136" s="2122"/>
      <c r="K136" s="446"/>
    </row>
    <row r="137" spans="1:11" ht="14.5">
      <c r="A137" s="2115" t="s">
        <v>4562</v>
      </c>
      <c r="B137" s="2318" t="s">
        <v>958</v>
      </c>
      <c r="C137" s="2306">
        <v>321.25</v>
      </c>
      <c r="D137" s="2318">
        <v>20</v>
      </c>
      <c r="E137" s="653">
        <v>8762.7900000000009</v>
      </c>
      <c r="F137" s="2323">
        <f t="shared" si="15"/>
        <v>8762.7900000000009</v>
      </c>
      <c r="G137" s="2105">
        <f>'Заказ, cкидки и курсы валют'!$J$23*F137</f>
        <v>100772.08500000001</v>
      </c>
      <c r="H137" s="2107">
        <f t="shared" si="16"/>
        <v>2015.44</v>
      </c>
      <c r="I137" s="2122"/>
      <c r="K137" s="446"/>
    </row>
    <row r="138" spans="1:11" ht="14.5">
      <c r="A138" s="2115" t="s">
        <v>4563</v>
      </c>
      <c r="B138" s="2318" t="s">
        <v>3955</v>
      </c>
      <c r="C138" s="2306">
        <v>380</v>
      </c>
      <c r="D138" s="2318">
        <v>20</v>
      </c>
      <c r="E138" s="653">
        <v>12399.82</v>
      </c>
      <c r="F138" s="2323">
        <f t="shared" si="15"/>
        <v>12399.82</v>
      </c>
      <c r="G138" s="2105">
        <f>'Заказ, cкидки и курсы валют'!$J$23*F138</f>
        <v>142597.93</v>
      </c>
      <c r="H138" s="2107">
        <f t="shared" si="16"/>
        <v>2851.96</v>
      </c>
      <c r="I138" s="2122"/>
      <c r="K138" s="446"/>
    </row>
    <row r="139" spans="1:11" ht="14.5">
      <c r="A139" s="2115" t="s">
        <v>9675</v>
      </c>
      <c r="B139" s="2318" t="s">
        <v>9670</v>
      </c>
      <c r="C139" s="2306">
        <v>350</v>
      </c>
      <c r="D139" s="2318">
        <v>10</v>
      </c>
      <c r="E139" s="653">
        <v>12507.9</v>
      </c>
      <c r="F139" s="2323">
        <f t="shared" si="15"/>
        <v>12507.9</v>
      </c>
      <c r="G139" s="2105">
        <f>'Заказ, cкидки и курсы валют'!$J$23*F139</f>
        <v>143840.85</v>
      </c>
      <c r="H139" s="2107">
        <f t="shared" si="16"/>
        <v>1438.41</v>
      </c>
      <c r="I139" s="2122"/>
      <c r="K139" s="446"/>
    </row>
    <row r="140" spans="1:11" ht="14.5">
      <c r="A140" s="2115" t="s">
        <v>4564</v>
      </c>
      <c r="B140" s="2318" t="s">
        <v>2914</v>
      </c>
      <c r="C140" s="2306">
        <v>174</v>
      </c>
      <c r="D140" s="2318">
        <v>15</v>
      </c>
      <c r="E140" s="653">
        <v>5126.2299999999996</v>
      </c>
      <c r="F140" s="2323">
        <f t="shared" si="15"/>
        <v>5126.2299999999996</v>
      </c>
      <c r="G140" s="2105">
        <f>'Заказ, cкидки и курсы валют'!$J$23*F140</f>
        <v>58951.644999999997</v>
      </c>
      <c r="H140" s="2107">
        <f t="shared" si="16"/>
        <v>884.27</v>
      </c>
      <c r="I140" s="2122"/>
      <c r="K140" s="446"/>
    </row>
    <row r="141" spans="1:11" ht="14.5">
      <c r="A141" s="2115" t="s">
        <v>4565</v>
      </c>
      <c r="B141" s="2318" t="s">
        <v>250</v>
      </c>
      <c r="C141" s="2306">
        <v>208.33</v>
      </c>
      <c r="D141" s="2318">
        <v>15</v>
      </c>
      <c r="E141" s="653">
        <v>5854.84</v>
      </c>
      <c r="F141" s="2323">
        <f t="shared" si="15"/>
        <v>5854.84</v>
      </c>
      <c r="G141" s="2105">
        <f>'Заказ, cкидки и курсы валют'!$J$23*F141</f>
        <v>67330.66</v>
      </c>
      <c r="H141" s="2107">
        <f t="shared" si="16"/>
        <v>1009.96</v>
      </c>
      <c r="I141" s="2122"/>
      <c r="K141" s="446"/>
    </row>
    <row r="142" spans="1:11" ht="14.5">
      <c r="A142" s="2115" t="s">
        <v>10491</v>
      </c>
      <c r="B142" s="2318" t="s">
        <v>4054</v>
      </c>
      <c r="C142" s="2306">
        <v>305</v>
      </c>
      <c r="D142" s="2318">
        <v>15</v>
      </c>
      <c r="E142" s="653">
        <v>9225.2199999999993</v>
      </c>
      <c r="F142" s="2323">
        <f t="shared" ref="F142" si="17">ROUND(E142*(1-$F$10),2)</f>
        <v>9225.2199999999993</v>
      </c>
      <c r="G142" s="2105">
        <f>'Заказ, cкидки и курсы валют'!$J$23*F142</f>
        <v>106090.03</v>
      </c>
      <c r="H142" s="2107">
        <f t="shared" ref="H142" si="18">ROUND((D142/1000)*G142,2)</f>
        <v>1591.35</v>
      </c>
      <c r="I142" s="2122"/>
      <c r="K142" s="446"/>
    </row>
    <row r="143" spans="1:11" ht="14.5">
      <c r="A143" s="2115" t="s">
        <v>4566</v>
      </c>
      <c r="B143" s="2318" t="s">
        <v>251</v>
      </c>
      <c r="C143" s="2306">
        <v>290</v>
      </c>
      <c r="D143" s="2318">
        <v>15</v>
      </c>
      <c r="E143" s="653">
        <v>8303.8799999999992</v>
      </c>
      <c r="F143" s="2323">
        <f t="shared" ref="F143:F149" si="19">ROUND(E143*(1-$F$10),2)</f>
        <v>8303.8799999999992</v>
      </c>
      <c r="G143" s="2105">
        <f>'Заказ, cкидки и курсы валют'!$J$23*F143</f>
        <v>95494.62</v>
      </c>
      <c r="H143" s="2107">
        <f t="shared" ref="H143:H149" si="20">ROUND((D143/1000)*G143,2)</f>
        <v>1432.42</v>
      </c>
      <c r="I143" s="2122"/>
      <c r="K143" s="446"/>
    </row>
    <row r="144" spans="1:11" ht="14.5">
      <c r="A144" s="2115" t="s">
        <v>3697</v>
      </c>
      <c r="B144" s="2318" t="s">
        <v>3418</v>
      </c>
      <c r="C144" s="2306">
        <v>352</v>
      </c>
      <c r="D144" s="2318">
        <v>10</v>
      </c>
      <c r="E144" s="653">
        <v>10145.89</v>
      </c>
      <c r="F144" s="2323">
        <f t="shared" si="19"/>
        <v>10145.89</v>
      </c>
      <c r="G144" s="2105">
        <f>'Заказ, cкидки и курсы валют'!$J$23*F144</f>
        <v>116677.73499999999</v>
      </c>
      <c r="H144" s="2107">
        <f t="shared" si="20"/>
        <v>1166.78</v>
      </c>
      <c r="I144" s="2122"/>
      <c r="K144" s="446"/>
    </row>
    <row r="145" spans="1:11" ht="14.5">
      <c r="A145" s="2115" t="s">
        <v>4567</v>
      </c>
      <c r="B145" s="2318" t="s">
        <v>1301</v>
      </c>
      <c r="C145" s="2306">
        <v>379.67</v>
      </c>
      <c r="D145" s="2318">
        <v>10</v>
      </c>
      <c r="E145" s="653">
        <v>11633.26</v>
      </c>
      <c r="F145" s="2323">
        <f t="shared" si="19"/>
        <v>11633.26</v>
      </c>
      <c r="G145" s="2105">
        <f>'Заказ, cкидки и курсы валют'!$J$23*F145</f>
        <v>133782.49</v>
      </c>
      <c r="H145" s="2107">
        <f t="shared" si="20"/>
        <v>1337.82</v>
      </c>
      <c r="I145" s="2122"/>
      <c r="K145" s="446"/>
    </row>
    <row r="146" spans="1:11" ht="14.5">
      <c r="A146" s="2115" t="s">
        <v>4568</v>
      </c>
      <c r="B146" s="2318" t="s">
        <v>1340</v>
      </c>
      <c r="C146" s="2306">
        <v>412</v>
      </c>
      <c r="D146" s="2318">
        <v>10</v>
      </c>
      <c r="E146" s="653">
        <v>13690.78</v>
      </c>
      <c r="F146" s="2323">
        <f t="shared" si="19"/>
        <v>13690.78</v>
      </c>
      <c r="G146" s="2105">
        <f>'Заказ, cкидки и курсы валют'!$J$23*F146</f>
        <v>157443.97</v>
      </c>
      <c r="H146" s="2107">
        <f t="shared" si="20"/>
        <v>1574.44</v>
      </c>
      <c r="I146" s="2122"/>
      <c r="K146" s="446"/>
    </row>
    <row r="147" spans="1:11" ht="14.5">
      <c r="A147" s="2115" t="s">
        <v>4569</v>
      </c>
      <c r="B147" s="2318" t="s">
        <v>1302</v>
      </c>
      <c r="C147" s="2306">
        <v>515</v>
      </c>
      <c r="D147" s="2318">
        <v>10</v>
      </c>
      <c r="E147" s="653">
        <v>14628</v>
      </c>
      <c r="F147" s="2323">
        <f t="shared" si="19"/>
        <v>14628</v>
      </c>
      <c r="G147" s="2105">
        <f>'Заказ, cкидки и курсы валют'!$J$23*F147</f>
        <v>168222</v>
      </c>
      <c r="H147" s="2107">
        <f t="shared" si="20"/>
        <v>1682.22</v>
      </c>
      <c r="I147" s="2122"/>
      <c r="K147" s="446"/>
    </row>
    <row r="148" spans="1:11" ht="14.5">
      <c r="A148" s="2115" t="s">
        <v>4570</v>
      </c>
      <c r="B148" s="2318" t="s">
        <v>2445</v>
      </c>
      <c r="C148" s="2306">
        <v>662</v>
      </c>
      <c r="D148" s="2318">
        <v>20</v>
      </c>
      <c r="E148" s="653">
        <v>19853.669999999998</v>
      </c>
      <c r="F148" s="2323">
        <f t="shared" si="19"/>
        <v>19853.669999999998</v>
      </c>
      <c r="G148" s="2105">
        <f>'Заказ, cкидки и курсы валют'!$J$23*F148</f>
        <v>228317.20499999999</v>
      </c>
      <c r="H148" s="2107">
        <f t="shared" si="20"/>
        <v>4566.34</v>
      </c>
      <c r="I148" s="2122"/>
      <c r="K148" s="446"/>
    </row>
    <row r="149" spans="1:11" ht="13">
      <c r="A149" s="2115" t="s">
        <v>4571</v>
      </c>
      <c r="B149" s="2318" t="s">
        <v>959</v>
      </c>
      <c r="C149" s="2306">
        <v>742.5</v>
      </c>
      <c r="D149" s="2318">
        <v>20</v>
      </c>
      <c r="E149" s="653">
        <v>20573.060000000001</v>
      </c>
      <c r="F149" s="2323">
        <f t="shared" si="19"/>
        <v>20573.060000000001</v>
      </c>
      <c r="G149" s="2105">
        <f>'Заказ, cкидки и курсы валют'!$J$23*F149</f>
        <v>236590.19</v>
      </c>
      <c r="H149" s="2107">
        <f t="shared" si="20"/>
        <v>4731.8</v>
      </c>
      <c r="I149" s="2122"/>
    </row>
    <row r="150" spans="1:11" ht="13.5" thickBot="1">
      <c r="A150" s="2036"/>
      <c r="B150" s="58"/>
      <c r="C150" s="2269"/>
      <c r="D150" s="58"/>
      <c r="E150" s="877"/>
      <c r="F150" s="881"/>
      <c r="G150" s="694"/>
      <c r="H150" s="22"/>
      <c r="I150" s="395"/>
    </row>
    <row r="151" spans="1:11" ht="18">
      <c r="A151" s="904"/>
      <c r="B151" s="128"/>
      <c r="C151" s="2283" t="s">
        <v>4148</v>
      </c>
      <c r="D151" s="64"/>
      <c r="E151" s="686"/>
      <c r="F151" s="435"/>
      <c r="G151" s="461"/>
      <c r="H151" s="128"/>
      <c r="I151" s="68"/>
    </row>
    <row r="152" spans="1:11" ht="13">
      <c r="A152" s="890"/>
      <c r="B152" s="16"/>
      <c r="C152" s="1475"/>
      <c r="D152" s="70"/>
      <c r="E152" s="430"/>
      <c r="F152" s="465"/>
      <c r="G152" s="488"/>
      <c r="H152" s="16"/>
      <c r="I152" s="132"/>
    </row>
    <row r="153" spans="1:11" ht="22.5" customHeight="1">
      <c r="A153" s="890"/>
      <c r="B153" s="16"/>
      <c r="C153" s="1475"/>
      <c r="D153" s="70"/>
      <c r="E153" s="430"/>
      <c r="F153" s="465"/>
      <c r="G153" s="488"/>
      <c r="H153" s="16"/>
      <c r="I153" s="132"/>
    </row>
    <row r="154" spans="1:11" ht="14.25" customHeight="1">
      <c r="A154" s="890"/>
      <c r="B154" s="16"/>
      <c r="C154" s="1475"/>
      <c r="D154" s="70"/>
      <c r="E154" s="430"/>
      <c r="F154" s="465"/>
      <c r="G154" s="488"/>
      <c r="H154" s="16"/>
      <c r="I154" s="132"/>
    </row>
    <row r="155" spans="1:11" ht="20.25" customHeight="1" thickBot="1">
      <c r="A155" s="1918" t="s">
        <v>6699</v>
      </c>
      <c r="B155" s="1830"/>
      <c r="C155" s="1931"/>
      <c r="D155" s="72"/>
      <c r="E155" s="431"/>
      <c r="F155" s="467"/>
      <c r="G155" s="489"/>
      <c r="H155" s="136"/>
      <c r="I155" s="137"/>
    </row>
    <row r="156" spans="1:11" ht="30">
      <c r="A156" s="1519" t="s">
        <v>1013</v>
      </c>
      <c r="B156" s="157" t="s">
        <v>1014</v>
      </c>
      <c r="C156" s="2286" t="s">
        <v>665</v>
      </c>
      <c r="D156" s="158" t="s">
        <v>2923</v>
      </c>
      <c r="E156" s="473" t="s">
        <v>10276</v>
      </c>
      <c r="F156" s="469" t="s">
        <v>2578</v>
      </c>
      <c r="G156" s="506" t="s">
        <v>2427</v>
      </c>
      <c r="H156" s="264" t="s">
        <v>493</v>
      </c>
      <c r="I156" s="160" t="s">
        <v>4003</v>
      </c>
      <c r="J156" s="2868" t="s">
        <v>11229</v>
      </c>
      <c r="K156" s="647"/>
    </row>
    <row r="157" spans="1:11" ht="13" thickBot="1">
      <c r="A157" s="1519"/>
      <c r="B157" s="312"/>
      <c r="C157" s="2286" t="s">
        <v>3419</v>
      </c>
      <c r="D157" s="313" t="s">
        <v>2428</v>
      </c>
      <c r="E157" s="437" t="s">
        <v>264</v>
      </c>
      <c r="F157" s="475">
        <f>'Заказ, cкидки и курсы валют'!$I$12</f>
        <v>0</v>
      </c>
      <c r="G157" s="765"/>
      <c r="H157" s="358"/>
      <c r="I157" s="252"/>
      <c r="J157" s="2881"/>
      <c r="K157" s="647"/>
    </row>
    <row r="158" spans="1:11" ht="13.5" thickBot="1">
      <c r="A158" s="799" t="s">
        <v>10762</v>
      </c>
      <c r="B158" s="787" t="s">
        <v>10058</v>
      </c>
      <c r="C158" s="2307">
        <v>6.5</v>
      </c>
      <c r="D158" s="787">
        <v>20</v>
      </c>
      <c r="E158" s="1603">
        <f>(E90*2)+(1000/D158*7.5)</f>
        <v>1558.32</v>
      </c>
      <c r="F158" s="779">
        <f>ROUND(E158*(1-$F$10),2)</f>
        <v>1558.32</v>
      </c>
      <c r="G158" s="780">
        <f>H158/D158*1000</f>
        <v>19350</v>
      </c>
      <c r="H158" s="659">
        <f>ROUND(IF('Заказ, cкидки и курсы валют'!$J$23*E158/1000*D158&lt;387,387,'Заказ, cкидки и курсы валют'!$J$23*E158/1000*D158)*(1-'Заказ, cкидки и курсы валют'!$I$12),2)</f>
        <v>387</v>
      </c>
      <c r="I158" s="263"/>
      <c r="J158" s="1338">
        <f>ROUND(IF(H158&lt;'Заказ, cкидки и курсы валют'!$B$39,H158*0.54*100/(100-'Заказ, cкидки и курсы валют'!$C$39),IF(H158&lt;'Заказ, cкидки и курсы валют'!$B$40,H158*0.54*100/(100-'Заказ, cкидки и курсы валют'!$C$40),IF(H158&lt;'Заказ, cкидки и курсы валют'!$B$41,H158*0.54*100/(100-'Заказ, cкидки и курсы валют'!$C$41),IF(H158&lt;'Заказ, cкидки и курсы валют'!$B$42,H158*0.54*100/(100-'Заказ, cкидки и курсы валют'!$C$42),IF(H158&lt;'Заказ, cкидки и курсы валют'!$B$43,H158*0.54*100/(100-'Заказ, cкидки и курсы валют'!$C$43),H158))))),2)</f>
        <v>464.4</v>
      </c>
      <c r="K158" s="647"/>
    </row>
    <row r="159" spans="1:11" ht="13.5" thickBot="1">
      <c r="A159" s="493" t="s">
        <v>7027</v>
      </c>
      <c r="B159" s="2324" t="s">
        <v>3773</v>
      </c>
      <c r="C159" s="2306">
        <v>7</v>
      </c>
      <c r="D159" s="2324">
        <v>20</v>
      </c>
      <c r="E159" s="2136">
        <f t="shared" ref="E159:E184" si="21">(E91*2)+(1000/D159*7.5)</f>
        <v>1928.04</v>
      </c>
      <c r="F159" s="2104">
        <f t="shared" ref="F159:F188" si="22">ROUND(E159*(1-$F$10),2)</f>
        <v>1928.04</v>
      </c>
      <c r="G159" s="2105">
        <f t="shared" ref="G159:G217" si="23">H159/D159*1000</f>
        <v>22172.5</v>
      </c>
      <c r="H159" s="659">
        <f>ROUND(IF('Заказ, cкидки и курсы валют'!$J$23*E159/1000*D159&lt;387,387,'Заказ, cкидки и курсы валют'!$J$23*E159/1000*D159)*(1-'Заказ, cкидки и курсы валют'!$I$12),2)</f>
        <v>443.45</v>
      </c>
      <c r="I159" s="2091"/>
      <c r="J159" s="1338">
        <f>ROUND(IF(H159&lt;'Заказ, cкидки и курсы валют'!$B$39,H159*0.54*100/(100-'Заказ, cкидки и курсы валют'!$C$39),IF(H159&lt;'Заказ, cкидки и курсы валют'!$B$40,H159*0.54*100/(100-'Заказ, cкидки и курсы валют'!$C$40),IF(H159&lt;'Заказ, cкидки и курсы валют'!$B$41,H159*0.54*100/(100-'Заказ, cкидки и курсы валют'!$C$41),IF(H159&lt;'Заказ, cкидки и курсы валют'!$B$42,H159*0.54*100/(100-'Заказ, cкидки и курсы валют'!$C$42),IF(H159&lt;'Заказ, cкидки и курсы валют'!$B$43,H159*0.54*100/(100-'Заказ, cкидки и курсы валют'!$C$43),H159))))),2)</f>
        <v>532.14</v>
      </c>
      <c r="K159" s="647"/>
    </row>
    <row r="160" spans="1:11" ht="13.5" thickBot="1">
      <c r="A160" s="493" t="s">
        <v>7028</v>
      </c>
      <c r="B160" s="2324" t="s">
        <v>3774</v>
      </c>
      <c r="C160" s="2306">
        <v>9</v>
      </c>
      <c r="D160" s="2324">
        <v>20</v>
      </c>
      <c r="E160" s="2136">
        <f t="shared" si="21"/>
        <v>1949.5</v>
      </c>
      <c r="F160" s="2104">
        <f t="shared" si="22"/>
        <v>1949.5</v>
      </c>
      <c r="G160" s="2105">
        <f t="shared" si="23"/>
        <v>22419.5</v>
      </c>
      <c r="H160" s="659">
        <f>ROUND(IF('Заказ, cкидки и курсы валют'!$J$23*E160/1000*D160&lt;387,387,'Заказ, cкидки и курсы валют'!$J$23*E160/1000*D160)*(1-'Заказ, cкидки и курсы валют'!$I$12),2)</f>
        <v>448.39</v>
      </c>
      <c r="I160" s="2091"/>
      <c r="J160" s="1338">
        <f>ROUND(IF(H160&lt;'Заказ, cкидки и курсы валют'!$B$39,H160*0.54*100/(100-'Заказ, cкидки и курсы валют'!$C$39),IF(H160&lt;'Заказ, cкидки и курсы валют'!$B$40,H160*0.54*100/(100-'Заказ, cкидки и курсы валют'!$C$40),IF(H160&lt;'Заказ, cкидки и курсы валют'!$B$41,H160*0.54*100/(100-'Заказ, cкидки и курсы валют'!$C$41),IF(H160&lt;'Заказ, cкидки и курсы валют'!$B$42,H160*0.54*100/(100-'Заказ, cкидки и курсы валют'!$C$42),IF(H160&lt;'Заказ, cкидки и курсы валют'!$B$43,H160*0.54*100/(100-'Заказ, cкидки и курсы валют'!$C$43),H160))))),2)</f>
        <v>538.07000000000005</v>
      </c>
      <c r="K160" s="647"/>
    </row>
    <row r="161" spans="1:11" ht="15" thickBot="1">
      <c r="A161" s="493" t="s">
        <v>7029</v>
      </c>
      <c r="B161" s="2325" t="s">
        <v>3138</v>
      </c>
      <c r="C161" s="2306">
        <v>11.86</v>
      </c>
      <c r="D161" s="2325">
        <v>15</v>
      </c>
      <c r="E161" s="2136">
        <f t="shared" si="21"/>
        <v>2313.96</v>
      </c>
      <c r="F161" s="2104">
        <f t="shared" si="22"/>
        <v>2313.96</v>
      </c>
      <c r="G161" s="2105">
        <f t="shared" si="23"/>
        <v>26610.666666666668</v>
      </c>
      <c r="H161" s="659">
        <f>ROUND(IF('Заказ, cкидки и курсы валют'!$J$23*E161/1000*D161&lt;387,387,'Заказ, cкидки и курсы валют'!$J$23*E161/1000*D161)*(1-'Заказ, cкидки и курсы валют'!$I$12),2)</f>
        <v>399.16</v>
      </c>
      <c r="I161" s="2091"/>
      <c r="J161" s="1338">
        <f>ROUND(IF(H161&lt;'Заказ, cкидки и курсы валют'!$B$39,H161*0.54*100/(100-'Заказ, cкидки и курсы валют'!$C$39),IF(H161&lt;'Заказ, cкидки и курсы валют'!$B$40,H161*0.54*100/(100-'Заказ, cкидки и курсы валют'!$C$40),IF(H161&lt;'Заказ, cкидки и курсы валют'!$B$41,H161*0.54*100/(100-'Заказ, cкидки и курсы валют'!$C$41),IF(H161&lt;'Заказ, cкидки и курсы валют'!$B$42,H161*0.54*100/(100-'Заказ, cкидки и курсы валют'!$C$42),IF(H161&lt;'Заказ, cкидки и курсы валют'!$B$43,H161*0.54*100/(100-'Заказ, cкидки и курсы валют'!$C$43),H161))))),2)</f>
        <v>478.99</v>
      </c>
      <c r="K161" s="446"/>
    </row>
    <row r="162" spans="1:11" ht="15" thickBot="1">
      <c r="A162" s="493" t="s">
        <v>7030</v>
      </c>
      <c r="B162" s="2315" t="s">
        <v>5292</v>
      </c>
      <c r="C162" s="2306">
        <v>15.7</v>
      </c>
      <c r="D162" s="2325">
        <v>15</v>
      </c>
      <c r="E162" s="2136">
        <f t="shared" si="21"/>
        <v>2629.32</v>
      </c>
      <c r="F162" s="2104">
        <f t="shared" si="22"/>
        <v>2629.32</v>
      </c>
      <c r="G162" s="2105">
        <f t="shared" si="23"/>
        <v>30237.333333333332</v>
      </c>
      <c r="H162" s="659">
        <f>ROUND(IF('Заказ, cкидки и курсы валют'!$J$23*E162/1000*D162&lt;387,387,'Заказ, cкидки и курсы валют'!$J$23*E162/1000*D162)*(1-'Заказ, cкидки и курсы валют'!$I$12),2)</f>
        <v>453.56</v>
      </c>
      <c r="I162" s="2091"/>
      <c r="J162" s="1338">
        <f>ROUND(IF(H162&lt;'Заказ, cкидки и курсы валют'!$B$39,H162*0.54*100/(100-'Заказ, cкидки и курсы валют'!$C$39),IF(H162&lt;'Заказ, cкидки и курсы валют'!$B$40,H162*0.54*100/(100-'Заказ, cкидки и курсы валют'!$C$40),IF(H162&lt;'Заказ, cкидки и курсы валют'!$B$41,H162*0.54*100/(100-'Заказ, cкидки и курсы валют'!$C$41),IF(H162&lt;'Заказ, cкидки и курсы валют'!$B$42,H162*0.54*100/(100-'Заказ, cкидки и курсы валют'!$C$42),IF(H162&lt;'Заказ, cкидки и курсы валют'!$B$43,H162*0.54*100/(100-'Заказ, cкидки и курсы валют'!$C$43),H162))))),2)</f>
        <v>544.27</v>
      </c>
      <c r="K162" s="446"/>
    </row>
    <row r="163" spans="1:11" ht="15" thickBot="1">
      <c r="A163" s="493" t="s">
        <v>7031</v>
      </c>
      <c r="B163" s="2325" t="s">
        <v>2899</v>
      </c>
      <c r="C163" s="2306">
        <v>9.2799999999999994</v>
      </c>
      <c r="D163" s="2325">
        <v>15</v>
      </c>
      <c r="E163" s="2136">
        <f t="shared" si="21"/>
        <v>1318.8400000000001</v>
      </c>
      <c r="F163" s="2104">
        <f t="shared" si="22"/>
        <v>1318.84</v>
      </c>
      <c r="G163" s="2105">
        <f t="shared" si="23"/>
        <v>25800</v>
      </c>
      <c r="H163" s="659">
        <f>ROUND(IF('Заказ, cкидки и курсы валют'!$J$23*E163/1000*D163&lt;387,387,'Заказ, cкидки и курсы валют'!$J$23*E163/1000*D163)*(1-'Заказ, cкидки и курсы валют'!$I$12),2)</f>
        <v>387</v>
      </c>
      <c r="I163" s="2091"/>
      <c r="J163" s="1338">
        <f>ROUND(IF(H163&lt;'Заказ, cкидки и курсы валют'!$B$39,H163*0.54*100/(100-'Заказ, cкидки и курсы валют'!$C$39),IF(H163&lt;'Заказ, cкидки и курсы валют'!$B$40,H163*0.54*100/(100-'Заказ, cкидки и курсы валют'!$C$40),IF(H163&lt;'Заказ, cкидки и курсы валют'!$B$41,H163*0.54*100/(100-'Заказ, cкидки и курсы валют'!$C$41),IF(H163&lt;'Заказ, cкидки и курсы валют'!$B$42,H163*0.54*100/(100-'Заказ, cкидки и курсы валют'!$C$42),IF(H163&lt;'Заказ, cкидки и курсы валют'!$B$43,H163*0.54*100/(100-'Заказ, cкидки и курсы валют'!$C$43),H163))))),2)</f>
        <v>464.4</v>
      </c>
      <c r="K163" s="446"/>
    </row>
    <row r="164" spans="1:11" ht="15" thickBot="1">
      <c r="A164" s="493" t="s">
        <v>7032</v>
      </c>
      <c r="B164" s="2325" t="s">
        <v>189</v>
      </c>
      <c r="C164" s="2306">
        <v>11.5</v>
      </c>
      <c r="D164" s="2325">
        <v>10</v>
      </c>
      <c r="E164" s="2136">
        <f t="shared" si="21"/>
        <v>1615.3200000000002</v>
      </c>
      <c r="F164" s="2104">
        <f t="shared" si="22"/>
        <v>1615.32</v>
      </c>
      <c r="G164" s="2105">
        <f t="shared" si="23"/>
        <v>38700</v>
      </c>
      <c r="H164" s="659">
        <f>ROUND(IF('Заказ, cкидки и курсы валют'!$J$23*E164/1000*D164&lt;387,387,'Заказ, cкидки и курсы валют'!$J$23*E164/1000*D164)*(1-'Заказ, cкидки и курсы валют'!$I$12),2)</f>
        <v>387</v>
      </c>
      <c r="I164" s="2091"/>
      <c r="J164" s="1338">
        <f>ROUND(IF(H164&lt;'Заказ, cкидки и курсы валют'!$B$39,H164*0.54*100/(100-'Заказ, cкидки и курсы валют'!$C$39),IF(H164&lt;'Заказ, cкидки и курсы валют'!$B$40,H164*0.54*100/(100-'Заказ, cкидки и курсы валют'!$C$40),IF(H164&lt;'Заказ, cкидки и курсы валют'!$B$41,H164*0.54*100/(100-'Заказ, cкидки и курсы валют'!$C$41),IF(H164&lt;'Заказ, cкидки и курсы валют'!$B$42,H164*0.54*100/(100-'Заказ, cкидки и курсы валют'!$C$42),IF(H164&lt;'Заказ, cкидки и курсы валют'!$B$43,H164*0.54*100/(100-'Заказ, cкидки и курсы валют'!$C$43),H164))))),2)</f>
        <v>464.4</v>
      </c>
      <c r="K164" s="446"/>
    </row>
    <row r="165" spans="1:11" ht="15" thickBot="1">
      <c r="A165" s="493" t="s">
        <v>7033</v>
      </c>
      <c r="B165" s="2325" t="s">
        <v>236</v>
      </c>
      <c r="C165" s="2306">
        <v>18.25</v>
      </c>
      <c r="D165" s="2325">
        <v>8</v>
      </c>
      <c r="E165" s="2136">
        <f t="shared" si="21"/>
        <v>2093.1800000000003</v>
      </c>
      <c r="F165" s="2104">
        <f t="shared" si="22"/>
        <v>2093.1799999999998</v>
      </c>
      <c r="G165" s="2105">
        <f t="shared" si="23"/>
        <v>48375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387</v>
      </c>
      <c r="I165" s="2091"/>
      <c r="J165" s="133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464.4</v>
      </c>
      <c r="K165" s="446"/>
    </row>
    <row r="166" spans="1:11" ht="15" thickBot="1">
      <c r="A166" s="493" t="s">
        <v>7034</v>
      </c>
      <c r="B166" s="2325" t="s">
        <v>237</v>
      </c>
      <c r="C166" s="2306">
        <v>21.3</v>
      </c>
      <c r="D166" s="2325">
        <v>6</v>
      </c>
      <c r="E166" s="2136">
        <f t="shared" si="21"/>
        <v>2724.9</v>
      </c>
      <c r="F166" s="2104">
        <f t="shared" si="22"/>
        <v>2724.9</v>
      </c>
      <c r="G166" s="2105">
        <f t="shared" si="23"/>
        <v>64500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387</v>
      </c>
      <c r="I166" s="2091"/>
      <c r="J166" s="133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464.4</v>
      </c>
      <c r="K166" s="446"/>
    </row>
    <row r="167" spans="1:11" ht="15" thickBot="1">
      <c r="A167" s="493" t="s">
        <v>7035</v>
      </c>
      <c r="B167" s="2325" t="s">
        <v>194</v>
      </c>
      <c r="C167" s="2306">
        <v>26.11</v>
      </c>
      <c r="D167" s="2325">
        <v>6</v>
      </c>
      <c r="E167" s="2136">
        <f t="shared" si="21"/>
        <v>2972.58</v>
      </c>
      <c r="F167" s="2104">
        <f t="shared" si="22"/>
        <v>2972.58</v>
      </c>
      <c r="G167" s="2105">
        <f t="shared" si="23"/>
        <v>64500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387</v>
      </c>
      <c r="I167" s="2091"/>
      <c r="J167" s="133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464.4</v>
      </c>
      <c r="K167" s="446"/>
    </row>
    <row r="168" spans="1:11" ht="15" thickBot="1">
      <c r="A168" s="493" t="s">
        <v>7036</v>
      </c>
      <c r="B168" s="2325" t="s">
        <v>956</v>
      </c>
      <c r="C168" s="2306">
        <v>33.200000000000003</v>
      </c>
      <c r="D168" s="2325">
        <v>5</v>
      </c>
      <c r="E168" s="2136">
        <f t="shared" si="21"/>
        <v>3448.2799999999997</v>
      </c>
      <c r="F168" s="2104">
        <f t="shared" si="22"/>
        <v>3448.28</v>
      </c>
      <c r="G168" s="2105">
        <f t="shared" si="23"/>
        <v>77400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387</v>
      </c>
      <c r="I168" s="2091"/>
      <c r="J168" s="133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464.4</v>
      </c>
      <c r="K168" s="446"/>
    </row>
    <row r="169" spans="1:11" ht="15" thickBot="1">
      <c r="A169" s="493" t="s">
        <v>7037</v>
      </c>
      <c r="B169" s="2325" t="s">
        <v>195</v>
      </c>
      <c r="C169" s="2306">
        <v>30.2</v>
      </c>
      <c r="D169" s="2325">
        <v>5</v>
      </c>
      <c r="E169" s="2136">
        <f t="shared" si="21"/>
        <v>3441.26</v>
      </c>
      <c r="F169" s="2104">
        <f t="shared" si="22"/>
        <v>3441.26</v>
      </c>
      <c r="G169" s="2105">
        <f t="shared" si="23"/>
        <v>77400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387</v>
      </c>
      <c r="I169" s="2091"/>
      <c r="J169" s="133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464.4</v>
      </c>
      <c r="K169" s="446"/>
    </row>
    <row r="170" spans="1:11" ht="15" thickBot="1">
      <c r="A170" s="493" t="s">
        <v>7038</v>
      </c>
      <c r="B170" s="2325" t="s">
        <v>2904</v>
      </c>
      <c r="C170" s="2306">
        <v>22.2</v>
      </c>
      <c r="D170" s="2325">
        <v>6</v>
      </c>
      <c r="E170" s="2136">
        <f t="shared" si="21"/>
        <v>2465.34</v>
      </c>
      <c r="F170" s="2104">
        <f t="shared" si="22"/>
        <v>2465.34</v>
      </c>
      <c r="G170" s="2105">
        <f t="shared" si="23"/>
        <v>64500</v>
      </c>
      <c r="H170" s="659">
        <f>ROUND(IF('Заказ, cкидки и курсы валют'!$J$23*E170/1000*D170&lt;387,387,'Заказ, cкидки и курсы валют'!$J$23*E170/1000*D170)*(1-'Заказ, cкидки и курсы валют'!$I$12),2)</f>
        <v>387</v>
      </c>
      <c r="I170" s="2091"/>
      <c r="J170" s="1338">
        <f>ROUND(IF(H170&lt;'Заказ, cкидки и курсы валют'!$B$39,H170*0.54*100/(100-'Заказ, cкидки и курсы валют'!$C$39),IF(H170&lt;'Заказ, cкидки и курсы валют'!$B$40,H170*0.54*100/(100-'Заказ, cкидки и курсы валют'!$C$40),IF(H170&lt;'Заказ, cкидки и курсы валют'!$B$41,H170*0.54*100/(100-'Заказ, cкидки и курсы валют'!$C$41),IF(H170&lt;'Заказ, cкидки и курсы валют'!$B$42,H170*0.54*100/(100-'Заказ, cкидки и курсы валют'!$C$42),IF(H170&lt;'Заказ, cкидки и курсы валют'!$B$43,H170*0.54*100/(100-'Заказ, cкидки и курсы валют'!$C$43),H170))))),2)</f>
        <v>464.4</v>
      </c>
      <c r="K170" s="446"/>
    </row>
    <row r="171" spans="1:11" ht="15" thickBot="1">
      <c r="A171" s="493" t="s">
        <v>7039</v>
      </c>
      <c r="B171" s="2325" t="s">
        <v>200</v>
      </c>
      <c r="C171" s="2306">
        <v>26</v>
      </c>
      <c r="D171" s="2325">
        <v>6</v>
      </c>
      <c r="E171" s="2136">
        <f t="shared" si="21"/>
        <v>2590.3599999999997</v>
      </c>
      <c r="F171" s="2104">
        <f t="shared" si="22"/>
        <v>2590.36</v>
      </c>
      <c r="G171" s="2105">
        <f t="shared" si="23"/>
        <v>64500</v>
      </c>
      <c r="H171" s="659">
        <f>ROUND(IF('Заказ, cкидки и курсы валют'!$J$23*E171/1000*D171&lt;387,387,'Заказ, cкидки и курсы валют'!$J$23*E171/1000*D171)*(1-'Заказ, cкидки и курсы валют'!$I$12),2)</f>
        <v>387</v>
      </c>
      <c r="I171" s="2091"/>
      <c r="J171" s="1338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464.4</v>
      </c>
      <c r="K171" s="446"/>
    </row>
    <row r="172" spans="1:11" ht="15" thickBot="1">
      <c r="A172" s="493" t="s">
        <v>7040</v>
      </c>
      <c r="B172" s="2325" t="s">
        <v>201</v>
      </c>
      <c r="C172" s="2306">
        <v>26.7</v>
      </c>
      <c r="D172" s="2325">
        <v>5</v>
      </c>
      <c r="E172" s="2136">
        <f t="shared" si="21"/>
        <v>3005.2799999999997</v>
      </c>
      <c r="F172" s="2104">
        <f t="shared" si="22"/>
        <v>3005.28</v>
      </c>
      <c r="G172" s="2105">
        <f t="shared" si="23"/>
        <v>77400</v>
      </c>
      <c r="H172" s="659">
        <f>ROUND(IF('Заказ, cкидки и курсы валют'!$J$23*E172/1000*D172&lt;387,387,'Заказ, cкидки и курсы валют'!$J$23*E172/1000*D172)*(1-'Заказ, cкидки и курсы валют'!$I$12),2)</f>
        <v>387</v>
      </c>
      <c r="I172" s="2091"/>
      <c r="J172" s="1338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464.4</v>
      </c>
      <c r="K172" s="446"/>
    </row>
    <row r="173" spans="1:11" ht="15" thickBot="1">
      <c r="A173" s="493" t="s">
        <v>7041</v>
      </c>
      <c r="B173" s="2325" t="s">
        <v>238</v>
      </c>
      <c r="C173" s="2306">
        <v>38.299999999999997</v>
      </c>
      <c r="D173" s="2325">
        <v>5</v>
      </c>
      <c r="E173" s="2136">
        <f t="shared" si="21"/>
        <v>3570.32</v>
      </c>
      <c r="F173" s="2104">
        <f t="shared" si="22"/>
        <v>3570.32</v>
      </c>
      <c r="G173" s="2105">
        <f t="shared" si="23"/>
        <v>77400</v>
      </c>
      <c r="H173" s="659">
        <f>ROUND(IF('Заказ, cкидки и курсы валют'!$J$23*E173/1000*D173&lt;387,387,'Заказ, cкидки и курсы валют'!$J$23*E173/1000*D173)*(1-'Заказ, cкидки и курсы валют'!$I$12),2)</f>
        <v>387</v>
      </c>
      <c r="I173" s="2091"/>
      <c r="J173" s="1338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464.4</v>
      </c>
      <c r="K173" s="446"/>
    </row>
    <row r="174" spans="1:11" ht="15" thickBot="1">
      <c r="A174" s="493" t="s">
        <v>7042</v>
      </c>
      <c r="B174" s="2325" t="s">
        <v>239</v>
      </c>
      <c r="C174" s="2306">
        <v>42</v>
      </c>
      <c r="D174" s="2325">
        <v>4</v>
      </c>
      <c r="E174" s="2136">
        <f t="shared" si="21"/>
        <v>4411.74</v>
      </c>
      <c r="F174" s="2104">
        <f t="shared" si="22"/>
        <v>4411.74</v>
      </c>
      <c r="G174" s="2105">
        <f t="shared" si="23"/>
        <v>96750</v>
      </c>
      <c r="H174" s="659">
        <f>ROUND(IF('Заказ, cкидки и курсы валют'!$J$23*E174/1000*D174&lt;387,387,'Заказ, cкидки и курсы валют'!$J$23*E174/1000*D174)*(1-'Заказ, cкидки и курсы валют'!$I$12),2)</f>
        <v>387</v>
      </c>
      <c r="I174" s="2091"/>
      <c r="J174" s="1338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464.4</v>
      </c>
      <c r="K174" s="446"/>
    </row>
    <row r="175" spans="1:11" ht="15" thickBot="1">
      <c r="A175" s="493" t="s">
        <v>7043</v>
      </c>
      <c r="B175" s="2325" t="s">
        <v>240</v>
      </c>
      <c r="C175" s="2306">
        <v>50.5</v>
      </c>
      <c r="D175" s="2325">
        <v>3</v>
      </c>
      <c r="E175" s="2136">
        <f t="shared" si="21"/>
        <v>5244.2</v>
      </c>
      <c r="F175" s="2104">
        <f t="shared" si="22"/>
        <v>5244.2</v>
      </c>
      <c r="G175" s="2105">
        <f t="shared" si="23"/>
        <v>129000</v>
      </c>
      <c r="H175" s="659">
        <f>ROUND(IF('Заказ, cкидки и курсы валют'!$J$23*E175/1000*D175&lt;387,387,'Заказ, cкидки и курсы валют'!$J$23*E175/1000*D175)*(1-'Заказ, cкидки и курсы валют'!$I$12),2)</f>
        <v>387</v>
      </c>
      <c r="I175" s="2091"/>
      <c r="J175" s="1338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464.4</v>
      </c>
      <c r="K175" s="446"/>
    </row>
    <row r="176" spans="1:11" ht="15" thickBot="1">
      <c r="A176" s="493" t="s">
        <v>7044</v>
      </c>
      <c r="B176" s="2325" t="s">
        <v>241</v>
      </c>
      <c r="C176" s="2306">
        <v>54</v>
      </c>
      <c r="D176" s="2325">
        <v>4</v>
      </c>
      <c r="E176" s="2136">
        <f t="shared" si="21"/>
        <v>4691.84</v>
      </c>
      <c r="F176" s="2104">
        <f t="shared" si="22"/>
        <v>4691.84</v>
      </c>
      <c r="G176" s="2105">
        <f t="shared" si="23"/>
        <v>96750</v>
      </c>
      <c r="H176" s="659">
        <f>ROUND(IF('Заказ, cкидки и курсы валют'!$J$23*E176/1000*D176&lt;387,387,'Заказ, cкидки и курсы валют'!$J$23*E176/1000*D176)*(1-'Заказ, cкидки и курсы валют'!$I$12),2)</f>
        <v>387</v>
      </c>
      <c r="I176" s="2091"/>
      <c r="J176" s="1338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464.4</v>
      </c>
      <c r="K176" s="446"/>
    </row>
    <row r="177" spans="1:11" ht="15" thickBot="1">
      <c r="A177" s="493" t="s">
        <v>7045</v>
      </c>
      <c r="B177" s="2325" t="s">
        <v>2430</v>
      </c>
      <c r="C177" s="2306">
        <v>62.97</v>
      </c>
      <c r="D177" s="2325">
        <v>4</v>
      </c>
      <c r="E177" s="2136">
        <f t="shared" si="21"/>
        <v>5063.58</v>
      </c>
      <c r="F177" s="2104">
        <f t="shared" si="22"/>
        <v>5063.58</v>
      </c>
      <c r="G177" s="2105">
        <f t="shared" si="23"/>
        <v>96750</v>
      </c>
      <c r="H177" s="659">
        <f>ROUND(IF('Заказ, cкидки и курсы валют'!$J$23*E177/1000*D177&lt;387,387,'Заказ, cкидки и курсы валют'!$J$23*E177/1000*D177)*(1-'Заказ, cкидки и курсы валют'!$I$12),2)</f>
        <v>387</v>
      </c>
      <c r="I177" s="2091"/>
      <c r="J177" s="1338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464.4</v>
      </c>
      <c r="K177" s="446"/>
    </row>
    <row r="178" spans="1:11" ht="15" thickBot="1">
      <c r="A178" s="493" t="s">
        <v>7046</v>
      </c>
      <c r="B178" s="2325" t="s">
        <v>2431</v>
      </c>
      <c r="C178" s="2306">
        <v>76.94</v>
      </c>
      <c r="D178" s="2325">
        <v>3</v>
      </c>
      <c r="E178" s="2136">
        <f t="shared" si="21"/>
        <v>6744.42</v>
      </c>
      <c r="F178" s="2104">
        <f t="shared" si="22"/>
        <v>6744.42</v>
      </c>
      <c r="G178" s="2105">
        <f t="shared" si="23"/>
        <v>129000</v>
      </c>
      <c r="H178" s="659">
        <f>ROUND(IF('Заказ, cкидки и курсы валют'!$J$23*E178/1000*D178&lt;387,387,'Заказ, cкидки и курсы валют'!$J$23*E178/1000*D178)*(1-'Заказ, cкидки и курсы валют'!$I$12),2)</f>
        <v>387</v>
      </c>
      <c r="I178" s="2091"/>
      <c r="J178" s="1338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464.4</v>
      </c>
      <c r="K178" s="446"/>
    </row>
    <row r="179" spans="1:11" ht="15" thickBot="1">
      <c r="A179" s="493" t="s">
        <v>7047</v>
      </c>
      <c r="B179" s="2325" t="s">
        <v>208</v>
      </c>
      <c r="C179" s="2306">
        <v>82.33</v>
      </c>
      <c r="D179" s="2325">
        <v>2</v>
      </c>
      <c r="E179" s="2136">
        <f t="shared" si="21"/>
        <v>8102.12</v>
      </c>
      <c r="F179" s="2104">
        <f t="shared" si="22"/>
        <v>8102.12</v>
      </c>
      <c r="G179" s="2105">
        <f t="shared" si="23"/>
        <v>193500</v>
      </c>
      <c r="H179" s="659">
        <f>ROUND(IF('Заказ, cкидки и курсы валют'!$J$23*E179/1000*D179&lt;387,387,'Заказ, cкидки и курсы валют'!$J$23*E179/1000*D179)*(1-'Заказ, cкидки и курсы валют'!$I$12),2)</f>
        <v>387</v>
      </c>
      <c r="I179" s="2091"/>
      <c r="J179" s="1338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464.4</v>
      </c>
      <c r="K179" s="446"/>
    </row>
    <row r="180" spans="1:11" ht="15" thickBot="1">
      <c r="A180" s="493" t="s">
        <v>7048</v>
      </c>
      <c r="B180" s="2325" t="s">
        <v>3775</v>
      </c>
      <c r="C180" s="2306">
        <v>101.375</v>
      </c>
      <c r="D180" s="2325">
        <v>2</v>
      </c>
      <c r="E180" s="2136">
        <f t="shared" si="21"/>
        <v>9627</v>
      </c>
      <c r="F180" s="2104">
        <f t="shared" si="22"/>
        <v>9627</v>
      </c>
      <c r="G180" s="2105">
        <f t="shared" si="23"/>
        <v>193500</v>
      </c>
      <c r="H180" s="659">
        <f>ROUND(IF('Заказ, cкидки и курсы валют'!$J$23*E180/1000*D180&lt;387,387,'Заказ, cкидки и курсы валют'!$J$23*E180/1000*D180)*(1-'Заказ, cкидки и курсы валют'!$I$12),2)</f>
        <v>387</v>
      </c>
      <c r="I180" s="2091"/>
      <c r="J180" s="1338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464.4</v>
      </c>
      <c r="K180" s="446"/>
    </row>
    <row r="181" spans="1:11" ht="15" thickBot="1">
      <c r="A181" s="493" t="s">
        <v>7049</v>
      </c>
      <c r="B181" s="2325" t="s">
        <v>242</v>
      </c>
      <c r="C181" s="2306">
        <v>41</v>
      </c>
      <c r="D181" s="2325">
        <v>3</v>
      </c>
      <c r="E181" s="2136">
        <f t="shared" si="21"/>
        <v>4996.9799999999996</v>
      </c>
      <c r="F181" s="2104">
        <f t="shared" si="22"/>
        <v>4996.9799999999996</v>
      </c>
      <c r="G181" s="2105">
        <f t="shared" si="23"/>
        <v>129000</v>
      </c>
      <c r="H181" s="659">
        <f>ROUND(IF('Заказ, cкидки и курсы валют'!$J$23*E181/1000*D181&lt;387,387,'Заказ, cкидки и курсы валют'!$J$23*E181/1000*D181)*(1-'Заказ, cкидки и курсы валют'!$I$12),2)</f>
        <v>387</v>
      </c>
      <c r="I181" s="2091"/>
      <c r="J181" s="1338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464.4</v>
      </c>
      <c r="K181" s="446"/>
    </row>
    <row r="182" spans="1:11" ht="15" thickBot="1">
      <c r="A182" s="493" t="s">
        <v>7050</v>
      </c>
      <c r="B182" s="2325" t="s">
        <v>243</v>
      </c>
      <c r="C182" s="2306">
        <v>50</v>
      </c>
      <c r="D182" s="2325">
        <v>3</v>
      </c>
      <c r="E182" s="2136">
        <f t="shared" si="21"/>
        <v>5288.9400000000005</v>
      </c>
      <c r="F182" s="2104">
        <f t="shared" si="22"/>
        <v>5288.94</v>
      </c>
      <c r="G182" s="2105">
        <f t="shared" si="23"/>
        <v>129000</v>
      </c>
      <c r="H182" s="659">
        <f>ROUND(IF('Заказ, cкидки и курсы валют'!$J$23*E182/1000*D182&lt;387,387,'Заказ, cкидки и курсы валют'!$J$23*E182/1000*D182)*(1-'Заказ, cкидки и курсы валют'!$I$12),2)</f>
        <v>387</v>
      </c>
      <c r="I182" s="2091"/>
      <c r="J182" s="1338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464.4</v>
      </c>
      <c r="K182" s="446"/>
    </row>
    <row r="183" spans="1:11" ht="15" thickBot="1">
      <c r="A183" s="493" t="s">
        <v>7051</v>
      </c>
      <c r="B183" s="2325" t="s">
        <v>244</v>
      </c>
      <c r="C183" s="2306">
        <v>63.1</v>
      </c>
      <c r="D183" s="2325">
        <v>3</v>
      </c>
      <c r="E183" s="2136">
        <f t="shared" si="21"/>
        <v>6179.3</v>
      </c>
      <c r="F183" s="2104">
        <f t="shared" si="22"/>
        <v>6179.3</v>
      </c>
      <c r="G183" s="2105">
        <f t="shared" si="23"/>
        <v>129000</v>
      </c>
      <c r="H183" s="659">
        <f>ROUND(IF('Заказ, cкидки и курсы валют'!$J$23*E183/1000*D183&lt;387,387,'Заказ, cкидки и курсы валют'!$J$23*E183/1000*D183)*(1-'Заказ, cкидки и курсы валют'!$I$12),2)</f>
        <v>387</v>
      </c>
      <c r="I183" s="2091"/>
      <c r="J183" s="1338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464.4</v>
      </c>
      <c r="K183" s="446"/>
    </row>
    <row r="184" spans="1:11" ht="15" thickBot="1">
      <c r="A184" s="493" t="s">
        <v>7052</v>
      </c>
      <c r="B184" s="2325" t="s">
        <v>1296</v>
      </c>
      <c r="C184" s="2306">
        <v>73.959999999999994</v>
      </c>
      <c r="D184" s="2325">
        <v>3</v>
      </c>
      <c r="E184" s="2136">
        <f t="shared" si="21"/>
        <v>6302.76</v>
      </c>
      <c r="F184" s="2104">
        <f t="shared" si="22"/>
        <v>6302.76</v>
      </c>
      <c r="G184" s="2105">
        <f t="shared" si="23"/>
        <v>129000</v>
      </c>
      <c r="H184" s="659">
        <f>ROUND(IF('Заказ, cкидки и курсы валют'!$J$23*E184/1000*D184&lt;387,387,'Заказ, cкидки и курсы валют'!$J$23*E184/1000*D184)*(1-'Заказ, cкидки и курсы валют'!$I$12),2)</f>
        <v>387</v>
      </c>
      <c r="I184" s="2091"/>
      <c r="J184" s="1338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464.4</v>
      </c>
      <c r="K184" s="446"/>
    </row>
    <row r="185" spans="1:11" ht="15" thickBot="1">
      <c r="A185" s="493" t="s">
        <v>7053</v>
      </c>
      <c r="B185" s="2325" t="s">
        <v>245</v>
      </c>
      <c r="C185" s="2306">
        <v>82.33</v>
      </c>
      <c r="D185" s="2325">
        <v>3</v>
      </c>
      <c r="E185" s="2136">
        <f t="shared" ref="E185:E217" si="24">(E117*2)+(1000/D185*7.5)</f>
        <v>6783.76</v>
      </c>
      <c r="F185" s="2104">
        <f t="shared" si="22"/>
        <v>6783.76</v>
      </c>
      <c r="G185" s="2105">
        <f t="shared" si="23"/>
        <v>129000</v>
      </c>
      <c r="H185" s="659">
        <f>ROUND(IF('Заказ, cкидки и курсы валют'!$J$23*E185/1000*D185&lt;387,387,'Заказ, cкидки и курсы валют'!$J$23*E185/1000*D185)*(1-'Заказ, cкидки и курсы валют'!$I$12),2)</f>
        <v>387</v>
      </c>
      <c r="I185" s="2091"/>
      <c r="J185" s="1338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464.4</v>
      </c>
      <c r="K185" s="446"/>
    </row>
    <row r="186" spans="1:11" ht="15" thickBot="1">
      <c r="A186" s="493" t="s">
        <v>7054</v>
      </c>
      <c r="B186" s="2325" t="s">
        <v>1297</v>
      </c>
      <c r="C186" s="2306">
        <v>91.88</v>
      </c>
      <c r="D186" s="2325">
        <v>3</v>
      </c>
      <c r="E186" s="2136">
        <f t="shared" si="24"/>
        <v>7087.74</v>
      </c>
      <c r="F186" s="2104">
        <f t="shared" si="22"/>
        <v>7087.74</v>
      </c>
      <c r="G186" s="2105">
        <f t="shared" si="23"/>
        <v>129000</v>
      </c>
      <c r="H186" s="659">
        <f>ROUND(IF('Заказ, cкидки и курсы валют'!$J$23*E186/1000*D186&lt;387,387,'Заказ, cкидки и курсы валют'!$J$23*E186/1000*D186)*(1-'Заказ, cкидки и курсы валют'!$I$12),2)</f>
        <v>387</v>
      </c>
      <c r="I186" s="2091"/>
      <c r="J186" s="1338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464.4</v>
      </c>
      <c r="K186" s="446"/>
    </row>
    <row r="187" spans="1:11" ht="15" thickBot="1">
      <c r="A187" s="493" t="s">
        <v>7055</v>
      </c>
      <c r="B187" s="2325" t="s">
        <v>214</v>
      </c>
      <c r="C187" s="2306">
        <v>114.8</v>
      </c>
      <c r="D187" s="2325">
        <v>3</v>
      </c>
      <c r="E187" s="2136">
        <f t="shared" si="24"/>
        <v>8767.7999999999993</v>
      </c>
      <c r="F187" s="2104">
        <f t="shared" si="22"/>
        <v>8767.7999999999993</v>
      </c>
      <c r="G187" s="2105">
        <f t="shared" si="23"/>
        <v>129000</v>
      </c>
      <c r="H187" s="659">
        <f>ROUND(IF('Заказ, cкидки и курсы валют'!$J$23*E187/1000*D187&lt;387,387,'Заказ, cкидки и курсы валют'!$J$23*E187/1000*D187)*(1-'Заказ, cкидки и курсы валют'!$I$12),2)</f>
        <v>387</v>
      </c>
      <c r="I187" s="2091"/>
      <c r="J187" s="1338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464.4</v>
      </c>
      <c r="K187" s="446"/>
    </row>
    <row r="188" spans="1:11" ht="15" thickBot="1">
      <c r="A188" s="493" t="s">
        <v>7056</v>
      </c>
      <c r="B188" s="2325" t="s">
        <v>215</v>
      </c>
      <c r="C188" s="2306">
        <v>121.33</v>
      </c>
      <c r="D188" s="2325">
        <v>5</v>
      </c>
      <c r="E188" s="2136">
        <f t="shared" si="24"/>
        <v>8382.1</v>
      </c>
      <c r="F188" s="2104">
        <f t="shared" si="22"/>
        <v>8382.1</v>
      </c>
      <c r="G188" s="2105">
        <f t="shared" si="23"/>
        <v>96394</v>
      </c>
      <c r="H188" s="659">
        <f>ROUND(IF('Заказ, cкидки и курсы валют'!$J$23*E188/1000*D188&lt;387,387,'Заказ, cкидки и курсы валют'!$J$23*E188/1000*D188)*(1-'Заказ, cкидки и курсы валют'!$I$12),2)</f>
        <v>481.97</v>
      </c>
      <c r="I188" s="2091"/>
      <c r="J188" s="1338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578.36</v>
      </c>
      <c r="K188" s="446"/>
    </row>
    <row r="189" spans="1:11" ht="13.5" thickBot="1">
      <c r="A189" s="493" t="s">
        <v>11561</v>
      </c>
      <c r="B189" s="2315" t="s">
        <v>216</v>
      </c>
      <c r="C189" s="2306">
        <v>131.93</v>
      </c>
      <c r="D189" s="2318">
        <v>5</v>
      </c>
      <c r="E189" s="2136">
        <f t="shared" si="24"/>
        <v>10186.84</v>
      </c>
      <c r="F189" s="2104">
        <f t="shared" ref="F189" si="25">ROUND(E189*(1-$F$10),2)</f>
        <v>10186.84</v>
      </c>
      <c r="G189" s="2105">
        <f t="shared" si="23"/>
        <v>117148</v>
      </c>
      <c r="H189" s="659">
        <f>ROUND(IF('Заказ, cкидки и курсы валют'!$J$23*E189/1000*D189&lt;387,387,'Заказ, cкидки и курсы валют'!$J$23*E189/1000*D189)*(1-'Заказ, cкидки и курсы валют'!$I$12),2)</f>
        <v>585.74</v>
      </c>
      <c r="I189" s="2091"/>
      <c r="J189" s="1338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632.6</v>
      </c>
    </row>
    <row r="190" spans="1:11" ht="12.75" customHeight="1" thickBot="1">
      <c r="A190" s="493" t="s">
        <v>7057</v>
      </c>
      <c r="B190" s="2325" t="s">
        <v>1332</v>
      </c>
      <c r="C190" s="2306">
        <v>175</v>
      </c>
      <c r="D190" s="2325">
        <v>3</v>
      </c>
      <c r="E190" s="2136">
        <f t="shared" si="24"/>
        <v>13525.64</v>
      </c>
      <c r="F190" s="2104">
        <f t="shared" ref="F190:F217" si="26">ROUND(E190*(1-$F$10),2)</f>
        <v>13525.64</v>
      </c>
      <c r="G190" s="2105">
        <f t="shared" si="23"/>
        <v>155543.33333333331</v>
      </c>
      <c r="H190" s="659">
        <f>ROUND(IF('Заказ, cкидки и курсы валют'!$J$23*E190/1000*D190&lt;387,387,'Заказ, cкидки и курсы валют'!$J$23*E190/1000*D190)*(1-'Заказ, cкидки и курсы валют'!$I$12),2)</f>
        <v>466.63</v>
      </c>
      <c r="I190" s="2091"/>
      <c r="J190" s="1338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559.96</v>
      </c>
    </row>
    <row r="191" spans="1:11" ht="13.5" thickBot="1">
      <c r="A191" s="493" t="s">
        <v>7058</v>
      </c>
      <c r="B191" s="2325" t="s">
        <v>219</v>
      </c>
      <c r="C191" s="2306">
        <v>172.06</v>
      </c>
      <c r="D191" s="2325">
        <v>4</v>
      </c>
      <c r="E191" s="2136">
        <f t="shared" si="24"/>
        <v>12167.98</v>
      </c>
      <c r="F191" s="2104">
        <f t="shared" si="26"/>
        <v>12167.98</v>
      </c>
      <c r="G191" s="2105">
        <f t="shared" si="23"/>
        <v>139932.5</v>
      </c>
      <c r="H191" s="659">
        <f>ROUND(IF('Заказ, cкидки и курсы валют'!$J$23*E191/1000*D191&lt;387,387,'Заказ, cкидки и курсы валют'!$J$23*E191/1000*D191)*(1-'Заказ, cкидки и курсы валют'!$I$12),2)</f>
        <v>559.73</v>
      </c>
      <c r="I191" s="2091"/>
      <c r="J191" s="1338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604.51</v>
      </c>
    </row>
    <row r="192" spans="1:11" ht="15" thickBot="1">
      <c r="A192" s="493" t="s">
        <v>7059</v>
      </c>
      <c r="B192" s="2325" t="s">
        <v>220</v>
      </c>
      <c r="C192" s="2306">
        <v>196</v>
      </c>
      <c r="D192" s="2325">
        <v>2</v>
      </c>
      <c r="E192" s="2136">
        <f t="shared" si="24"/>
        <v>15313.66</v>
      </c>
      <c r="F192" s="2104">
        <f t="shared" si="26"/>
        <v>15313.66</v>
      </c>
      <c r="G192" s="2105">
        <f t="shared" si="23"/>
        <v>193500</v>
      </c>
      <c r="H192" s="659">
        <f>ROUND(IF('Заказ, cкидки и курсы валют'!$J$23*E192/1000*D192&lt;387,387,'Заказ, cкидки и курсы валют'!$J$23*E192/1000*D192)*(1-'Заказ, cкидки и курсы валют'!$I$12),2)</f>
        <v>387</v>
      </c>
      <c r="I192" s="2091"/>
      <c r="J192" s="1338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464.4</v>
      </c>
      <c r="K192" s="446"/>
    </row>
    <row r="193" spans="1:11" ht="15" thickBot="1">
      <c r="A193" s="493" t="s">
        <v>7060</v>
      </c>
      <c r="B193" s="2325" t="s">
        <v>3776</v>
      </c>
      <c r="C193" s="2306">
        <v>70.599999999999994</v>
      </c>
      <c r="D193" s="2325">
        <v>2</v>
      </c>
      <c r="E193" s="2136">
        <f t="shared" si="24"/>
        <v>7533.24</v>
      </c>
      <c r="F193" s="2104">
        <f t="shared" si="26"/>
        <v>7533.24</v>
      </c>
      <c r="G193" s="2105">
        <f t="shared" si="23"/>
        <v>193500</v>
      </c>
      <c r="H193" s="659">
        <f>ROUND(IF('Заказ, cкидки и курсы валют'!$J$23*E193/1000*D193&lt;387,387,'Заказ, cкидки и курсы валют'!$J$23*E193/1000*D193)*(1-'Заказ, cкидки и курсы валют'!$I$12),2)</f>
        <v>387</v>
      </c>
      <c r="I193" s="2091"/>
      <c r="J193" s="1338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464.4</v>
      </c>
      <c r="K193" s="446"/>
    </row>
    <row r="194" spans="1:11" ht="15" thickBot="1">
      <c r="A194" s="493" t="s">
        <v>7061</v>
      </c>
      <c r="B194" s="2325" t="s">
        <v>3953</v>
      </c>
      <c r="C194" s="2306">
        <v>96.2</v>
      </c>
      <c r="D194" s="2325">
        <v>2</v>
      </c>
      <c r="E194" s="2136">
        <f t="shared" si="24"/>
        <v>8707.9399999999987</v>
      </c>
      <c r="F194" s="2104">
        <f t="shared" si="26"/>
        <v>8707.94</v>
      </c>
      <c r="G194" s="2105">
        <f t="shared" si="23"/>
        <v>193500</v>
      </c>
      <c r="H194" s="659">
        <f>ROUND(IF('Заказ, cкидки и курсы валют'!$J$23*E194/1000*D194&lt;387,387,'Заказ, cкидки и курсы валют'!$J$23*E194/1000*D194)*(1-'Заказ, cкидки и курсы валют'!$I$12),2)</f>
        <v>387</v>
      </c>
      <c r="I194" s="2091"/>
      <c r="J194" s="1338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464.4</v>
      </c>
      <c r="K194" s="446"/>
    </row>
    <row r="195" spans="1:11" ht="15" thickBot="1">
      <c r="A195" s="493" t="s">
        <v>7062</v>
      </c>
      <c r="B195" s="2325" t="s">
        <v>3954</v>
      </c>
      <c r="C195" s="2306">
        <v>96</v>
      </c>
      <c r="D195" s="2325">
        <v>2</v>
      </c>
      <c r="E195" s="2136">
        <f t="shared" si="24"/>
        <v>9774.42</v>
      </c>
      <c r="F195" s="2104">
        <f t="shared" si="26"/>
        <v>9774.42</v>
      </c>
      <c r="G195" s="2105">
        <f t="shared" si="23"/>
        <v>193500</v>
      </c>
      <c r="H195" s="659">
        <f>ROUND(IF('Заказ, cкидки и курсы валют'!$J$23*E195/1000*D195&lt;387,387,'Заказ, cкидки и курсы валют'!$J$23*E195/1000*D195)*(1-'Заказ, cкидки и курсы валют'!$I$12),2)</f>
        <v>387</v>
      </c>
      <c r="I195" s="2091"/>
      <c r="J195" s="1338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464.4</v>
      </c>
      <c r="K195" s="446"/>
    </row>
    <row r="196" spans="1:11" ht="15" thickBot="1">
      <c r="A196" s="493" t="s">
        <v>7063</v>
      </c>
      <c r="B196" s="2325" t="s">
        <v>1334</v>
      </c>
      <c r="C196" s="2306">
        <v>133.33000000000001</v>
      </c>
      <c r="D196" s="2325">
        <v>2</v>
      </c>
      <c r="E196" s="2136">
        <f t="shared" si="24"/>
        <v>11581.119999999999</v>
      </c>
      <c r="F196" s="2104">
        <f t="shared" si="26"/>
        <v>11581.12</v>
      </c>
      <c r="G196" s="2105">
        <f t="shared" si="23"/>
        <v>193500</v>
      </c>
      <c r="H196" s="659">
        <f>ROUND(IF('Заказ, cкидки и курсы валют'!$J$23*E196/1000*D196&lt;387,387,'Заказ, cкидки и курсы валют'!$J$23*E196/1000*D196)*(1-'Заказ, cкидки и курсы валют'!$I$12),2)</f>
        <v>387</v>
      </c>
      <c r="I196" s="2091"/>
      <c r="J196" s="1338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464.4</v>
      </c>
      <c r="K196" s="446"/>
    </row>
    <row r="197" spans="1:11" ht="15" thickBot="1">
      <c r="A197" s="493" t="s">
        <v>7064</v>
      </c>
      <c r="B197" s="2325" t="s">
        <v>1335</v>
      </c>
      <c r="C197" s="2306">
        <v>171.66</v>
      </c>
      <c r="D197" s="2325">
        <v>2</v>
      </c>
      <c r="E197" s="2136">
        <f t="shared" si="24"/>
        <v>15257.44</v>
      </c>
      <c r="F197" s="2104">
        <f t="shared" si="26"/>
        <v>15257.44</v>
      </c>
      <c r="G197" s="2105">
        <f t="shared" si="23"/>
        <v>193500</v>
      </c>
      <c r="H197" s="659">
        <f>ROUND(IF('Заказ, cкидки и курсы валют'!$J$23*E197/1000*D197&lt;387,387,'Заказ, cкидки и курсы валют'!$J$23*E197/1000*D197)*(1-'Заказ, cкидки и курсы валют'!$I$12),2)</f>
        <v>387</v>
      </c>
      <c r="I197" s="2091"/>
      <c r="J197" s="1338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464.4</v>
      </c>
      <c r="K197" s="446"/>
    </row>
    <row r="198" spans="1:11" ht="15" thickBot="1">
      <c r="A198" s="493" t="s">
        <v>7065</v>
      </c>
      <c r="B198" s="2325" t="s">
        <v>2913</v>
      </c>
      <c r="C198" s="2306">
        <v>73.2</v>
      </c>
      <c r="D198" s="2325">
        <v>5</v>
      </c>
      <c r="E198" s="2136">
        <f t="shared" si="24"/>
        <v>6062.7</v>
      </c>
      <c r="F198" s="2104">
        <f t="shared" si="26"/>
        <v>6062.7</v>
      </c>
      <c r="G198" s="2105">
        <f t="shared" si="23"/>
        <v>77400</v>
      </c>
      <c r="H198" s="659">
        <f>ROUND(IF('Заказ, cкидки и курсы валют'!$J$23*E198/1000*D198&lt;387,387,'Заказ, cкидки и курсы валют'!$J$23*E198/1000*D198)*(1-'Заказ, cкидки и курсы валют'!$I$12),2)</f>
        <v>387</v>
      </c>
      <c r="I198" s="2091"/>
      <c r="J198" s="1338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464.4</v>
      </c>
      <c r="K198" s="446"/>
    </row>
    <row r="199" spans="1:11" ht="15" thickBot="1">
      <c r="A199" s="493" t="s">
        <v>7066</v>
      </c>
      <c r="B199" s="2325" t="s">
        <v>246</v>
      </c>
      <c r="C199" s="2306">
        <v>130</v>
      </c>
      <c r="D199" s="2325">
        <v>5</v>
      </c>
      <c r="E199" s="2136">
        <f t="shared" si="24"/>
        <v>8997.32</v>
      </c>
      <c r="F199" s="2104">
        <f t="shared" si="26"/>
        <v>8997.32</v>
      </c>
      <c r="G199" s="2105">
        <f t="shared" si="23"/>
        <v>103470</v>
      </c>
      <c r="H199" s="659">
        <f>ROUND(IF('Заказ, cкидки и курсы валют'!$J$23*E199/1000*D199&lt;387,387,'Заказ, cкидки и курсы валют'!$J$23*E199/1000*D199)*(1-'Заказ, cкидки и курсы валют'!$I$12),2)</f>
        <v>517.35</v>
      </c>
      <c r="I199" s="2091"/>
      <c r="J199" s="1338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620.82000000000005</v>
      </c>
      <c r="K199" s="446"/>
    </row>
    <row r="200" spans="1:11" ht="15" thickBot="1">
      <c r="A200" s="493" t="s">
        <v>7067</v>
      </c>
      <c r="B200" s="2325" t="s">
        <v>247</v>
      </c>
      <c r="C200" s="2306">
        <v>141.1</v>
      </c>
      <c r="D200" s="2325">
        <v>4</v>
      </c>
      <c r="E200" s="2136">
        <f t="shared" si="24"/>
        <v>10546.96</v>
      </c>
      <c r="F200" s="2104">
        <f t="shared" si="26"/>
        <v>10546.96</v>
      </c>
      <c r="G200" s="2105">
        <f t="shared" si="23"/>
        <v>121290</v>
      </c>
      <c r="H200" s="659">
        <f>ROUND(IF('Заказ, cкидки и курсы валют'!$J$23*E200/1000*D200&lt;387,387,'Заказ, cкидки и курсы валют'!$J$23*E200/1000*D200)*(1-'Заказ, cкидки и курсы валют'!$I$12),2)</f>
        <v>485.16</v>
      </c>
      <c r="I200" s="2091"/>
      <c r="J200" s="1338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582.19000000000005</v>
      </c>
      <c r="K200" s="446"/>
    </row>
    <row r="201" spans="1:11" ht="15" thickBot="1">
      <c r="A201" s="493" t="s">
        <v>7068</v>
      </c>
      <c r="B201" s="2325" t="s">
        <v>248</v>
      </c>
      <c r="C201" s="2306">
        <v>194.17</v>
      </c>
      <c r="D201" s="2325">
        <v>3</v>
      </c>
      <c r="E201" s="2136">
        <f t="shared" si="24"/>
        <v>14399.08</v>
      </c>
      <c r="F201" s="2104">
        <f t="shared" si="26"/>
        <v>14399.08</v>
      </c>
      <c r="G201" s="2105">
        <f t="shared" si="23"/>
        <v>165590</v>
      </c>
      <c r="H201" s="659">
        <f>ROUND(IF('Заказ, cкидки и курсы валют'!$J$23*E201/1000*D201&lt;387,387,'Заказ, cкидки и курсы валют'!$J$23*E201/1000*D201)*(1-'Заказ, cкидки и курсы валют'!$I$12),2)</f>
        <v>496.77</v>
      </c>
      <c r="I201" s="2091"/>
      <c r="J201" s="1338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596.12</v>
      </c>
      <c r="K201" s="446"/>
    </row>
    <row r="202" spans="1:11" ht="15" thickBot="1">
      <c r="A202" s="493" t="s">
        <v>11562</v>
      </c>
      <c r="B202" s="2315" t="s">
        <v>1337</v>
      </c>
      <c r="C202" s="2306">
        <v>215</v>
      </c>
      <c r="D202" s="2325">
        <v>2</v>
      </c>
      <c r="E202" s="2136">
        <f t="shared" si="24"/>
        <v>16250.44</v>
      </c>
      <c r="F202" s="2104">
        <f t="shared" si="26"/>
        <v>16250.44</v>
      </c>
      <c r="G202" s="2105">
        <f t="shared" si="23"/>
        <v>193500</v>
      </c>
      <c r="H202" s="659">
        <f>ROUND(IF('Заказ, cкидки и курсы валют'!$J$23*E202/1000*D202&lt;387,387,'Заказ, cкидки и курсы валют'!$J$23*E202/1000*D202)*(1-'Заказ, cкидки и курсы валют'!$I$12),2)</f>
        <v>387</v>
      </c>
      <c r="I202" s="2091"/>
      <c r="J202" s="1338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464.4</v>
      </c>
      <c r="K202" s="446"/>
    </row>
    <row r="203" spans="1:11" ht="15" thickBot="1">
      <c r="A203" s="493" t="s">
        <v>7069</v>
      </c>
      <c r="B203" s="2325" t="s">
        <v>249</v>
      </c>
      <c r="C203" s="2306">
        <v>208.75</v>
      </c>
      <c r="D203" s="2325">
        <v>2</v>
      </c>
      <c r="E203" s="2136">
        <f t="shared" si="24"/>
        <v>17525.419999999998</v>
      </c>
      <c r="F203" s="2104">
        <f t="shared" si="26"/>
        <v>17525.419999999998</v>
      </c>
      <c r="G203" s="2105">
        <f t="shared" si="23"/>
        <v>201540</v>
      </c>
      <c r="H203" s="659">
        <f>ROUND(IF('Заказ, cкидки и курсы валют'!$J$23*E203/1000*D203&lt;387,387,'Заказ, cкидки и курсы валют'!$J$23*E203/1000*D203)*(1-'Заказ, cкидки и курсы валют'!$I$12),2)</f>
        <v>403.08</v>
      </c>
      <c r="I203" s="2091"/>
      <c r="J203" s="1338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483.7</v>
      </c>
      <c r="K203" s="446"/>
    </row>
    <row r="204" spans="1:11" ht="15" thickBot="1">
      <c r="A204" s="493" t="s">
        <v>7070</v>
      </c>
      <c r="B204" s="2325" t="s">
        <v>1338</v>
      </c>
      <c r="C204" s="2306">
        <v>262.5</v>
      </c>
      <c r="D204" s="2325">
        <v>2</v>
      </c>
      <c r="E204" s="2136">
        <f t="shared" si="24"/>
        <v>20063.66</v>
      </c>
      <c r="F204" s="2104">
        <f t="shared" si="26"/>
        <v>20063.66</v>
      </c>
      <c r="G204" s="2105">
        <f t="shared" si="23"/>
        <v>230730</v>
      </c>
      <c r="H204" s="659">
        <f>ROUND(IF('Заказ, cкидки и курсы валют'!$J$23*E204/1000*D204&lt;387,387,'Заказ, cкидки и курсы валют'!$J$23*E204/1000*D204)*(1-'Заказ, cкидки и курсы валют'!$I$12),2)</f>
        <v>461.46</v>
      </c>
      <c r="I204" s="2091"/>
      <c r="J204" s="1338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553.75</v>
      </c>
      <c r="K204" s="446"/>
    </row>
    <row r="205" spans="1:11" ht="15" thickBot="1">
      <c r="A205" s="493" t="s">
        <v>7071</v>
      </c>
      <c r="B205" s="2325" t="s">
        <v>958</v>
      </c>
      <c r="C205" s="2306">
        <v>321.25</v>
      </c>
      <c r="D205" s="2325">
        <v>2</v>
      </c>
      <c r="E205" s="2136">
        <f t="shared" si="24"/>
        <v>21275.58</v>
      </c>
      <c r="F205" s="2104">
        <f t="shared" si="26"/>
        <v>21275.58</v>
      </c>
      <c r="G205" s="2105">
        <f t="shared" si="23"/>
        <v>244670</v>
      </c>
      <c r="H205" s="659">
        <f>ROUND(IF('Заказ, cкидки и курсы валют'!$J$23*E205/1000*D205&lt;387,387,'Заказ, cкидки и курсы валют'!$J$23*E205/1000*D205)*(1-'Заказ, cкидки и курсы валют'!$I$12),2)</f>
        <v>489.34</v>
      </c>
      <c r="I205" s="2091"/>
      <c r="J205" s="1338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587.21</v>
      </c>
      <c r="K205" s="446"/>
    </row>
    <row r="206" spans="1:11" ht="15" thickBot="1">
      <c r="A206" s="493" t="s">
        <v>7072</v>
      </c>
      <c r="B206" s="2325" t="s">
        <v>3955</v>
      </c>
      <c r="C206" s="2306">
        <v>380</v>
      </c>
      <c r="D206" s="2325">
        <v>2</v>
      </c>
      <c r="E206" s="2136">
        <f t="shared" si="24"/>
        <v>28549.64</v>
      </c>
      <c r="F206" s="2104">
        <f t="shared" si="26"/>
        <v>28549.64</v>
      </c>
      <c r="G206" s="2105">
        <f t="shared" si="23"/>
        <v>328320</v>
      </c>
      <c r="H206" s="659">
        <f>ROUND(IF('Заказ, cкидки и курсы валют'!$J$23*E206/1000*D206&lt;387,387,'Заказ, cкидки и курсы валют'!$J$23*E206/1000*D206)*(1-'Заказ, cкидки и курсы валют'!$I$12),2)</f>
        <v>656.64</v>
      </c>
      <c r="I206" s="2091"/>
      <c r="J206" s="1338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709.17</v>
      </c>
      <c r="K206" s="446"/>
    </row>
    <row r="207" spans="1:11" ht="15" thickBot="1">
      <c r="A207" s="493" t="s">
        <v>11563</v>
      </c>
      <c r="B207" s="2315" t="s">
        <v>9670</v>
      </c>
      <c r="C207" s="2306">
        <v>350</v>
      </c>
      <c r="D207" s="2325">
        <v>1</v>
      </c>
      <c r="E207" s="2136">
        <f t="shared" si="24"/>
        <v>32515.8</v>
      </c>
      <c r="F207" s="2104">
        <f t="shared" si="26"/>
        <v>32515.8</v>
      </c>
      <c r="G207" s="2105">
        <f t="shared" si="23"/>
        <v>387000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387</v>
      </c>
      <c r="I207" s="2091"/>
      <c r="J207" s="1338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464.4</v>
      </c>
      <c r="K207" s="446"/>
    </row>
    <row r="208" spans="1:11" ht="15" thickBot="1">
      <c r="A208" s="493" t="s">
        <v>7073</v>
      </c>
      <c r="B208" s="2325" t="s">
        <v>2914</v>
      </c>
      <c r="C208" s="2306">
        <v>174</v>
      </c>
      <c r="D208" s="2325">
        <v>3</v>
      </c>
      <c r="E208" s="2136">
        <f t="shared" si="24"/>
        <v>12752.46</v>
      </c>
      <c r="F208" s="2104">
        <f t="shared" si="26"/>
        <v>12752.46</v>
      </c>
      <c r="G208" s="2105">
        <f t="shared" si="23"/>
        <v>146653.33333333334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439.96</v>
      </c>
      <c r="I208" s="2091"/>
      <c r="J208" s="1338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527.95000000000005</v>
      </c>
      <c r="K208" s="446"/>
    </row>
    <row r="209" spans="1:11" ht="15" thickBot="1">
      <c r="A209" s="493" t="s">
        <v>7074</v>
      </c>
      <c r="B209" s="2325" t="s">
        <v>250</v>
      </c>
      <c r="C209" s="2306">
        <v>208.33</v>
      </c>
      <c r="D209" s="2325">
        <v>3</v>
      </c>
      <c r="E209" s="2136">
        <f t="shared" si="24"/>
        <v>14209.68</v>
      </c>
      <c r="F209" s="2104">
        <f t="shared" si="26"/>
        <v>14209.68</v>
      </c>
      <c r="G209" s="2105">
        <f t="shared" si="23"/>
        <v>163410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490.23</v>
      </c>
      <c r="I209" s="2091"/>
      <c r="J209" s="1338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588.28</v>
      </c>
      <c r="K209" s="446"/>
    </row>
    <row r="210" spans="1:11" ht="15" thickBot="1">
      <c r="A210" s="493" t="s">
        <v>10763</v>
      </c>
      <c r="B210" s="2319" t="s">
        <v>4054</v>
      </c>
      <c r="C210" s="2306">
        <v>305</v>
      </c>
      <c r="D210" s="2319">
        <v>3</v>
      </c>
      <c r="E210" s="2136">
        <f t="shared" si="24"/>
        <v>20950.439999999999</v>
      </c>
      <c r="F210" s="2104">
        <f t="shared" si="26"/>
        <v>20950.439999999999</v>
      </c>
      <c r="G210" s="2105">
        <f t="shared" si="23"/>
        <v>240929.99999999997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722.79</v>
      </c>
      <c r="I210" s="2091"/>
      <c r="J210" s="1338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780.61</v>
      </c>
      <c r="K210" s="446"/>
    </row>
    <row r="211" spans="1:11" ht="15" thickBot="1">
      <c r="A211" s="493" t="s">
        <v>7075</v>
      </c>
      <c r="B211" s="2325" t="s">
        <v>251</v>
      </c>
      <c r="C211" s="2306">
        <v>290</v>
      </c>
      <c r="D211" s="2325">
        <v>1</v>
      </c>
      <c r="E211" s="2136">
        <f t="shared" si="24"/>
        <v>24107.759999999998</v>
      </c>
      <c r="F211" s="2104">
        <f t="shared" si="26"/>
        <v>24107.759999999998</v>
      </c>
      <c r="G211" s="2105">
        <f t="shared" si="23"/>
        <v>387000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387</v>
      </c>
      <c r="I211" s="2091"/>
      <c r="J211" s="1338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464.4</v>
      </c>
      <c r="K211" s="446"/>
    </row>
    <row r="212" spans="1:11" ht="15" thickBot="1">
      <c r="A212" s="493" t="s">
        <v>7076</v>
      </c>
      <c r="B212" s="2315" t="s">
        <v>3418</v>
      </c>
      <c r="C212" s="2306">
        <v>352</v>
      </c>
      <c r="D212" s="2325">
        <v>1</v>
      </c>
      <c r="E212" s="2136">
        <f t="shared" si="24"/>
        <v>27791.78</v>
      </c>
      <c r="F212" s="2104">
        <f t="shared" si="26"/>
        <v>27791.78</v>
      </c>
      <c r="G212" s="2105">
        <f t="shared" si="23"/>
        <v>387000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387</v>
      </c>
      <c r="I212" s="2091"/>
      <c r="J212" s="1338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464.4</v>
      </c>
      <c r="K212" s="446"/>
    </row>
    <row r="213" spans="1:11" ht="15" thickBot="1">
      <c r="A213" s="493" t="s">
        <v>7077</v>
      </c>
      <c r="B213" s="2325" t="s">
        <v>1301</v>
      </c>
      <c r="C213" s="2306">
        <v>379.67</v>
      </c>
      <c r="D213" s="2325">
        <v>1</v>
      </c>
      <c r="E213" s="2136">
        <f t="shared" si="24"/>
        <v>30766.52</v>
      </c>
      <c r="F213" s="2104">
        <f t="shared" si="26"/>
        <v>30766.52</v>
      </c>
      <c r="G213" s="2105">
        <f t="shared" si="23"/>
        <v>387000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387</v>
      </c>
      <c r="I213" s="2091"/>
      <c r="J213" s="1338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464.4</v>
      </c>
      <c r="K213" s="446"/>
    </row>
    <row r="214" spans="1:11" ht="15" thickBot="1">
      <c r="A214" s="493" t="s">
        <v>7078</v>
      </c>
      <c r="B214" s="2325" t="s">
        <v>1340</v>
      </c>
      <c r="C214" s="2306">
        <v>412</v>
      </c>
      <c r="D214" s="2325">
        <v>1</v>
      </c>
      <c r="E214" s="2136">
        <f t="shared" si="24"/>
        <v>34881.56</v>
      </c>
      <c r="F214" s="2104">
        <f t="shared" si="26"/>
        <v>34881.56</v>
      </c>
      <c r="G214" s="2105">
        <f t="shared" si="23"/>
        <v>401140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401.14</v>
      </c>
      <c r="I214" s="2091"/>
      <c r="J214" s="1338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481.37</v>
      </c>
      <c r="K214" s="446"/>
    </row>
    <row r="215" spans="1:11" ht="15" thickBot="1">
      <c r="A215" s="493" t="s">
        <v>7079</v>
      </c>
      <c r="B215" s="2325" t="s">
        <v>1302</v>
      </c>
      <c r="C215" s="2306">
        <v>515</v>
      </c>
      <c r="D215" s="2325">
        <v>1</v>
      </c>
      <c r="E215" s="2136">
        <f t="shared" si="24"/>
        <v>36756</v>
      </c>
      <c r="F215" s="2104">
        <f t="shared" si="26"/>
        <v>36756</v>
      </c>
      <c r="G215" s="2105">
        <f t="shared" si="23"/>
        <v>422690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422.69</v>
      </c>
      <c r="I215" s="2091"/>
      <c r="J215" s="1338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507.23</v>
      </c>
      <c r="K215" s="446"/>
    </row>
    <row r="216" spans="1:11" ht="15" thickBot="1">
      <c r="A216" s="493" t="s">
        <v>7080</v>
      </c>
      <c r="B216" s="2325" t="s">
        <v>2445</v>
      </c>
      <c r="C216" s="2306">
        <v>662</v>
      </c>
      <c r="D216" s="2325">
        <v>1</v>
      </c>
      <c r="E216" s="2136">
        <f t="shared" si="24"/>
        <v>47207.34</v>
      </c>
      <c r="F216" s="2104">
        <f t="shared" si="26"/>
        <v>47207.34</v>
      </c>
      <c r="G216" s="2105">
        <f t="shared" si="23"/>
        <v>542880</v>
      </c>
      <c r="H216" s="659">
        <f>ROUND(IF('Заказ, cкидки и курсы валют'!$J$23*E216/1000*D216&lt;387,387,'Заказ, cкидки и курсы валют'!$J$23*E216/1000*D216)*(1-'Заказ, cкидки и курсы валют'!$I$12),2)</f>
        <v>542.88</v>
      </c>
      <c r="I216" s="2091"/>
      <c r="J216" s="1338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651.46</v>
      </c>
      <c r="K216" s="446"/>
    </row>
    <row r="217" spans="1:11" ht="15.75" customHeight="1" thickBot="1">
      <c r="A217" s="521" t="s">
        <v>7081</v>
      </c>
      <c r="B217" s="204" t="s">
        <v>959</v>
      </c>
      <c r="C217" s="2308">
        <v>742.5</v>
      </c>
      <c r="D217" s="204">
        <v>1</v>
      </c>
      <c r="E217" s="1604">
        <f t="shared" si="24"/>
        <v>48646.12</v>
      </c>
      <c r="F217" s="775">
        <f t="shared" si="26"/>
        <v>48646.12</v>
      </c>
      <c r="G217" s="776">
        <f t="shared" si="23"/>
        <v>559430</v>
      </c>
      <c r="H217" s="659">
        <f>ROUND(IF('Заказ, cкидки и курсы валют'!$J$23*E217/1000*D217&lt;387,387,'Заказ, cкидки и курсы валют'!$J$23*E217/1000*D217)*(1-'Заказ, cкидки и курсы валют'!$I$12),2)</f>
        <v>559.42999999999995</v>
      </c>
      <c r="I217" s="170"/>
      <c r="J217" s="1338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604.17999999999995</v>
      </c>
      <c r="K217" s="707"/>
    </row>
    <row r="218" spans="1:11" ht="24.75" customHeight="1" thickBot="1">
      <c r="A218" s="2036"/>
      <c r="B218" s="58"/>
      <c r="C218" s="2269"/>
      <c r="D218" s="58"/>
      <c r="E218" s="877"/>
      <c r="F218" s="881"/>
      <c r="G218" s="694"/>
      <c r="H218" s="22"/>
      <c r="I218" s="395"/>
      <c r="K218" s="707"/>
    </row>
    <row r="219" spans="1:11" ht="49.5" customHeight="1">
      <c r="A219" s="904"/>
      <c r="B219" s="128"/>
      <c r="C219" s="2283" t="s">
        <v>4149</v>
      </c>
      <c r="D219" s="64"/>
      <c r="E219" s="686"/>
      <c r="F219" s="435"/>
      <c r="G219" s="461"/>
      <c r="H219" s="128"/>
      <c r="I219" s="68"/>
      <c r="K219" s="707"/>
    </row>
    <row r="220" spans="1:11" ht="13">
      <c r="A220" s="890"/>
      <c r="B220" s="16"/>
      <c r="C220" s="1475"/>
      <c r="D220" s="70"/>
      <c r="E220" s="430"/>
      <c r="F220" s="465"/>
      <c r="G220" s="488"/>
      <c r="H220" s="16"/>
      <c r="I220" s="132"/>
      <c r="K220" s="707"/>
    </row>
    <row r="221" spans="1:11" ht="13">
      <c r="A221" s="890"/>
      <c r="B221" s="16"/>
      <c r="C221" s="1475"/>
      <c r="D221" s="70"/>
      <c r="E221" s="430"/>
      <c r="F221" s="465"/>
      <c r="G221" s="488"/>
      <c r="H221" s="16"/>
      <c r="I221" s="132"/>
      <c r="K221" s="707"/>
    </row>
    <row r="222" spans="1:11" ht="14.15" customHeight="1">
      <c r="A222" s="890"/>
      <c r="B222" s="16"/>
      <c r="C222" s="1475"/>
      <c r="D222" s="70"/>
      <c r="E222" s="430"/>
      <c r="F222" s="465"/>
      <c r="G222" s="488"/>
      <c r="H222" s="16"/>
      <c r="I222" s="132"/>
      <c r="K222" s="707"/>
    </row>
    <row r="223" spans="1:11" ht="14.15" customHeight="1" thickBot="1">
      <c r="A223" s="1913" t="s">
        <v>6698</v>
      </c>
      <c r="B223" s="203"/>
      <c r="C223" s="1931"/>
      <c r="D223" s="72"/>
      <c r="E223" s="431"/>
      <c r="F223" s="467"/>
      <c r="G223" s="489"/>
      <c r="H223" s="136"/>
      <c r="I223" s="137"/>
      <c r="K223" s="707"/>
    </row>
    <row r="224" spans="1:11" ht="45" customHeight="1">
      <c r="A224" s="1519" t="s">
        <v>1013</v>
      </c>
      <c r="B224" s="157" t="s">
        <v>1014</v>
      </c>
      <c r="C224" s="2286" t="s">
        <v>665</v>
      </c>
      <c r="D224" s="158" t="s">
        <v>2923</v>
      </c>
      <c r="E224" s="473" t="s">
        <v>10276</v>
      </c>
      <c r="F224" s="469" t="s">
        <v>2578</v>
      </c>
      <c r="G224" s="506" t="s">
        <v>2427</v>
      </c>
      <c r="H224" s="264" t="s">
        <v>493</v>
      </c>
      <c r="I224" s="160" t="s">
        <v>4003</v>
      </c>
      <c r="K224" s="647"/>
    </row>
    <row r="225" spans="1:11" ht="14.15" customHeight="1">
      <c r="A225" s="1519"/>
      <c r="B225" s="312"/>
      <c r="C225" s="2286" t="s">
        <v>3419</v>
      </c>
      <c r="D225" s="313" t="s">
        <v>2428</v>
      </c>
      <c r="E225" s="437" t="s">
        <v>264</v>
      </c>
      <c r="F225" s="475">
        <f>'Заказ, cкидки и курсы валют'!$I$12</f>
        <v>0</v>
      </c>
      <c r="G225" s="765"/>
      <c r="H225" s="358"/>
      <c r="I225" s="252"/>
      <c r="K225" s="647"/>
    </row>
    <row r="226" spans="1:11" ht="14.15" customHeight="1">
      <c r="A226" s="2115" t="s">
        <v>4572</v>
      </c>
      <c r="B226" s="2279" t="s">
        <v>177</v>
      </c>
      <c r="C226" s="2287">
        <v>9.36</v>
      </c>
      <c r="D226" s="2315">
        <v>200</v>
      </c>
      <c r="E226" s="653">
        <v>541.41</v>
      </c>
      <c r="F226" s="2104">
        <f>ROUND(E226*(1-$F$10),2)</f>
        <v>541.41</v>
      </c>
      <c r="G226" s="2105">
        <f>'Заказ, cкидки и курсы валют'!$J$23*F226</f>
        <v>6226.2149999999992</v>
      </c>
      <c r="H226" s="2107">
        <f>ROUND((D226/1000)*G226,2)</f>
        <v>1245.24</v>
      </c>
      <c r="I226" s="2122"/>
    </row>
    <row r="227" spans="1:11" ht="14.15" customHeight="1">
      <c r="A227" s="2115" t="s">
        <v>4573</v>
      </c>
      <c r="B227" s="2279" t="s">
        <v>2915</v>
      </c>
      <c r="C227" s="2287">
        <v>12.7</v>
      </c>
      <c r="D227" s="2315">
        <v>150</v>
      </c>
      <c r="E227" s="653">
        <v>680.48</v>
      </c>
      <c r="F227" s="2104">
        <f t="shared" ref="F227:F229" si="27">ROUND(E227*(1-$F$10),2)</f>
        <v>680.48</v>
      </c>
      <c r="G227" s="2105">
        <f>'Заказ, cкидки и курсы валют'!$J$23*F227</f>
        <v>7825.52</v>
      </c>
      <c r="H227" s="2107">
        <f t="shared" ref="H227:H229" si="28">ROUND((D227/1000)*G227,2)</f>
        <v>1173.83</v>
      </c>
      <c r="I227" s="2122"/>
    </row>
    <row r="228" spans="1:11" ht="14.15" customHeight="1">
      <c r="A228" s="2115" t="s">
        <v>4976</v>
      </c>
      <c r="B228" s="2279" t="s">
        <v>1318</v>
      </c>
      <c r="C228" s="2287">
        <v>14.1</v>
      </c>
      <c r="D228" s="2315">
        <v>100</v>
      </c>
      <c r="E228" s="653">
        <v>682.47</v>
      </c>
      <c r="F228" s="2104">
        <f t="shared" si="27"/>
        <v>682.47</v>
      </c>
      <c r="G228" s="2105">
        <f>'Заказ, cкидки и курсы валют'!$J$23*F228</f>
        <v>7848.4050000000007</v>
      </c>
      <c r="H228" s="2107">
        <f t="shared" si="28"/>
        <v>784.84</v>
      </c>
      <c r="I228" s="2122"/>
    </row>
    <row r="229" spans="1:11" ht="14.15" customHeight="1">
      <c r="A229" s="2115" t="s">
        <v>4574</v>
      </c>
      <c r="B229" s="2279" t="s">
        <v>180</v>
      </c>
      <c r="C229" s="2287">
        <v>14.97</v>
      </c>
      <c r="D229" s="2315">
        <v>100</v>
      </c>
      <c r="E229" s="653">
        <v>745.37</v>
      </c>
      <c r="F229" s="2104">
        <f t="shared" si="27"/>
        <v>745.37</v>
      </c>
      <c r="G229" s="2105">
        <f>'Заказ, cкидки и курсы валют'!$J$23*F229</f>
        <v>8571.7549999999992</v>
      </c>
      <c r="H229" s="2107">
        <f t="shared" si="28"/>
        <v>857.18</v>
      </c>
      <c r="I229" s="2122"/>
    </row>
    <row r="230" spans="1:11" ht="14.15" customHeight="1">
      <c r="A230" s="2115" t="s">
        <v>9937</v>
      </c>
      <c r="B230" s="2279" t="s">
        <v>3965</v>
      </c>
      <c r="C230" s="2287">
        <v>17.170000000000002</v>
      </c>
      <c r="D230" s="2315">
        <v>100</v>
      </c>
      <c r="E230" s="653">
        <v>780.79</v>
      </c>
      <c r="F230" s="2104">
        <f t="shared" ref="F230" si="29">ROUND(E230*(1-$F$10),2)</f>
        <v>780.79</v>
      </c>
      <c r="G230" s="2105">
        <f>'Заказ, cкидки и курсы валют'!$J$23*F230</f>
        <v>8979.0849999999991</v>
      </c>
      <c r="H230" s="2107">
        <f t="shared" ref="H230" si="30">ROUND((D230/1000)*G230,2)</f>
        <v>897.91</v>
      </c>
      <c r="I230" s="2122"/>
    </row>
    <row r="231" spans="1:11" ht="14.15" customHeight="1">
      <c r="A231" s="2115" t="s">
        <v>4575</v>
      </c>
      <c r="B231" s="2279" t="s">
        <v>252</v>
      </c>
      <c r="C231" s="2287">
        <v>18.77</v>
      </c>
      <c r="D231" s="2315">
        <v>100</v>
      </c>
      <c r="E231" s="653">
        <v>932.63</v>
      </c>
      <c r="F231" s="2104">
        <f t="shared" ref="F231:F255" si="31">ROUND(E231*(1-$F$10),2)</f>
        <v>932.63</v>
      </c>
      <c r="G231" s="2105">
        <f>'Заказ, cкидки и курсы валют'!$J$23*F231</f>
        <v>10725.245000000001</v>
      </c>
      <c r="H231" s="2107">
        <f t="shared" ref="H231:H255" si="32">ROUND((D231/1000)*G231,2)</f>
        <v>1072.52</v>
      </c>
      <c r="I231" s="2122"/>
    </row>
    <row r="232" spans="1:11" ht="14.15" customHeight="1">
      <c r="A232" s="2115" t="s">
        <v>4576</v>
      </c>
      <c r="B232" s="2279" t="s">
        <v>2916</v>
      </c>
      <c r="C232" s="2287">
        <v>21</v>
      </c>
      <c r="D232" s="2315">
        <v>100</v>
      </c>
      <c r="E232" s="653">
        <v>974.29</v>
      </c>
      <c r="F232" s="2104">
        <f t="shared" si="31"/>
        <v>974.29</v>
      </c>
      <c r="G232" s="2105">
        <f>'Заказ, cкидки и курсы валют'!$J$23*F232</f>
        <v>11204.334999999999</v>
      </c>
      <c r="H232" s="2107">
        <f t="shared" si="32"/>
        <v>1120.43</v>
      </c>
      <c r="I232" s="2122"/>
    </row>
    <row r="233" spans="1:11" ht="14.15" customHeight="1">
      <c r="A233" s="2115" t="s">
        <v>4577</v>
      </c>
      <c r="B233" s="2279" t="s">
        <v>190</v>
      </c>
      <c r="C233" s="2287">
        <v>22.5</v>
      </c>
      <c r="D233" s="2315">
        <v>100</v>
      </c>
      <c r="E233" s="653">
        <v>771.2</v>
      </c>
      <c r="F233" s="2104">
        <f t="shared" si="31"/>
        <v>771.2</v>
      </c>
      <c r="G233" s="2105">
        <f>'Заказ, cкидки и курсы валют'!$J$23*F233</f>
        <v>8868.8000000000011</v>
      </c>
      <c r="H233" s="2107">
        <f t="shared" si="32"/>
        <v>886.88</v>
      </c>
      <c r="I233" s="2122"/>
    </row>
    <row r="234" spans="1:11" ht="14.15" customHeight="1">
      <c r="A234" s="2115" t="s">
        <v>9938</v>
      </c>
      <c r="B234" s="2279" t="s">
        <v>192</v>
      </c>
      <c r="C234" s="2287">
        <v>28</v>
      </c>
      <c r="D234" s="2315">
        <v>100</v>
      </c>
      <c r="E234" s="653">
        <v>858.04</v>
      </c>
      <c r="F234" s="2104">
        <f t="shared" si="31"/>
        <v>858.04</v>
      </c>
      <c r="G234" s="2105">
        <f>'Заказ, cкидки и курсы валют'!$J$23*F234</f>
        <v>9867.4599999999991</v>
      </c>
      <c r="H234" s="2107">
        <f t="shared" si="32"/>
        <v>986.75</v>
      </c>
      <c r="I234" s="2122"/>
    </row>
    <row r="235" spans="1:11" ht="14.15" customHeight="1">
      <c r="A235" s="2115" t="s">
        <v>4578</v>
      </c>
      <c r="B235" s="2279" t="s">
        <v>193</v>
      </c>
      <c r="C235" s="2287">
        <v>30.25</v>
      </c>
      <c r="D235" s="2315">
        <v>100</v>
      </c>
      <c r="E235" s="653">
        <v>871.79</v>
      </c>
      <c r="F235" s="2104">
        <f t="shared" si="31"/>
        <v>871.79</v>
      </c>
      <c r="G235" s="2105">
        <f>'Заказ, cкидки и курсы валют'!$J$23*F235</f>
        <v>10025.584999999999</v>
      </c>
      <c r="H235" s="2107">
        <f t="shared" si="32"/>
        <v>1002.56</v>
      </c>
      <c r="I235" s="2122"/>
    </row>
    <row r="236" spans="1:11" ht="14.15" customHeight="1">
      <c r="A236" s="2115" t="s">
        <v>4579</v>
      </c>
      <c r="B236" s="2279" t="s">
        <v>4053</v>
      </c>
      <c r="C236" s="2287">
        <v>34.6</v>
      </c>
      <c r="D236" s="2315">
        <v>100</v>
      </c>
      <c r="E236" s="653">
        <v>1055.22</v>
      </c>
      <c r="F236" s="2104">
        <f t="shared" si="31"/>
        <v>1055.22</v>
      </c>
      <c r="G236" s="2105">
        <f>'Заказ, cкидки и курсы валют'!$J$23*F236</f>
        <v>12135.03</v>
      </c>
      <c r="H236" s="2107">
        <f t="shared" si="32"/>
        <v>1213.5</v>
      </c>
      <c r="I236" s="2122"/>
    </row>
    <row r="237" spans="1:11" ht="14.15" customHeight="1">
      <c r="A237" s="2115" t="s">
        <v>4580</v>
      </c>
      <c r="B237" s="2142" t="s">
        <v>253</v>
      </c>
      <c r="C237" s="2287">
        <v>38.299999999999997</v>
      </c>
      <c r="D237" s="2325">
        <v>50</v>
      </c>
      <c r="E237" s="653">
        <v>1096.9100000000001</v>
      </c>
      <c r="F237" s="2104">
        <f t="shared" si="31"/>
        <v>1096.9100000000001</v>
      </c>
      <c r="G237" s="2105">
        <f>'Заказ, cкидки и курсы валют'!$J$23*F237</f>
        <v>12614.465</v>
      </c>
      <c r="H237" s="2107">
        <f t="shared" si="32"/>
        <v>630.72</v>
      </c>
      <c r="I237" s="2122"/>
    </row>
    <row r="238" spans="1:11" ht="14.15" customHeight="1">
      <c r="A238" s="2115" t="s">
        <v>4581</v>
      </c>
      <c r="B238" s="2142" t="s">
        <v>195</v>
      </c>
      <c r="C238" s="2287">
        <v>42.2</v>
      </c>
      <c r="D238" s="2315">
        <v>50</v>
      </c>
      <c r="E238" s="653">
        <v>1324.75</v>
      </c>
      <c r="F238" s="2104">
        <f t="shared" si="31"/>
        <v>1324.75</v>
      </c>
      <c r="G238" s="2105">
        <f>'Заказ, cкидки и курсы валют'!$J$23*F238</f>
        <v>15234.625</v>
      </c>
      <c r="H238" s="2107">
        <f t="shared" si="32"/>
        <v>761.73</v>
      </c>
      <c r="I238" s="2122"/>
    </row>
    <row r="239" spans="1:11" ht="14.15" customHeight="1">
      <c r="A239" s="2115" t="s">
        <v>3698</v>
      </c>
      <c r="B239" s="2279" t="s">
        <v>1477</v>
      </c>
      <c r="C239" s="2287">
        <v>51.2</v>
      </c>
      <c r="D239" s="2315">
        <v>30</v>
      </c>
      <c r="E239" s="653">
        <v>1405.79</v>
      </c>
      <c r="F239" s="2104">
        <f t="shared" si="31"/>
        <v>1405.79</v>
      </c>
      <c r="G239" s="2105">
        <f>'Заказ, cкидки и курсы валют'!$J$23*F239</f>
        <v>16166.584999999999</v>
      </c>
      <c r="H239" s="2107">
        <f t="shared" si="32"/>
        <v>485</v>
      </c>
      <c r="I239" s="2122"/>
    </row>
    <row r="240" spans="1:11" ht="14.15" customHeight="1">
      <c r="A240" s="2115" t="s">
        <v>4582</v>
      </c>
      <c r="B240" s="2279" t="s">
        <v>254</v>
      </c>
      <c r="C240" s="2287">
        <v>46</v>
      </c>
      <c r="D240" s="2315">
        <v>50</v>
      </c>
      <c r="E240" s="653">
        <v>1255.7</v>
      </c>
      <c r="F240" s="2104">
        <f t="shared" si="31"/>
        <v>1255.7</v>
      </c>
      <c r="G240" s="2105">
        <f>'Заказ, cкидки и курсы валют'!$J$23*F240</f>
        <v>14440.550000000001</v>
      </c>
      <c r="H240" s="2107">
        <f t="shared" si="32"/>
        <v>722.03</v>
      </c>
      <c r="I240" s="2122"/>
    </row>
    <row r="241" spans="1:9" ht="14.15" customHeight="1">
      <c r="A241" s="2115" t="s">
        <v>4583</v>
      </c>
      <c r="B241" s="2279" t="s">
        <v>202</v>
      </c>
      <c r="C241" s="2287">
        <v>52</v>
      </c>
      <c r="D241" s="2315">
        <v>50</v>
      </c>
      <c r="E241" s="653">
        <v>1401.25</v>
      </c>
      <c r="F241" s="2104">
        <f t="shared" si="31"/>
        <v>1401.25</v>
      </c>
      <c r="G241" s="2105">
        <f>'Заказ, cкидки и курсы валют'!$J$23*F241</f>
        <v>16114.375</v>
      </c>
      <c r="H241" s="2107">
        <f t="shared" si="32"/>
        <v>805.72</v>
      </c>
      <c r="I241" s="2122"/>
    </row>
    <row r="242" spans="1:9" ht="14.15" customHeight="1">
      <c r="A242" s="2115" t="s">
        <v>4584</v>
      </c>
      <c r="B242" s="2279" t="s">
        <v>1294</v>
      </c>
      <c r="C242" s="2287">
        <v>53</v>
      </c>
      <c r="D242" s="2315">
        <v>50</v>
      </c>
      <c r="E242" s="653">
        <v>1529.97</v>
      </c>
      <c r="F242" s="2104">
        <f t="shared" si="31"/>
        <v>1529.97</v>
      </c>
      <c r="G242" s="2105">
        <f>'Заказ, cкидки и курсы валют'!$J$23*F242</f>
        <v>17594.654999999999</v>
      </c>
      <c r="H242" s="2107">
        <f t="shared" si="32"/>
        <v>879.73</v>
      </c>
      <c r="I242" s="2122"/>
    </row>
    <row r="243" spans="1:9" ht="14.15" customHeight="1">
      <c r="A243" s="2115" t="s">
        <v>4585</v>
      </c>
      <c r="B243" s="2279" t="s">
        <v>203</v>
      </c>
      <c r="C243" s="2287">
        <v>62</v>
      </c>
      <c r="D243" s="2315">
        <v>50</v>
      </c>
      <c r="E243" s="653">
        <v>1561.21</v>
      </c>
      <c r="F243" s="2104">
        <f t="shared" si="31"/>
        <v>1561.21</v>
      </c>
      <c r="G243" s="2105">
        <f>'Заказ, cкидки и курсы валют'!$J$23*F243</f>
        <v>17953.915000000001</v>
      </c>
      <c r="H243" s="2107">
        <f t="shared" si="32"/>
        <v>897.7</v>
      </c>
      <c r="I243" s="2122"/>
    </row>
    <row r="244" spans="1:9" ht="14.15" customHeight="1">
      <c r="A244" s="2115" t="s">
        <v>9939</v>
      </c>
      <c r="B244" s="2279" t="s">
        <v>2919</v>
      </c>
      <c r="C244" s="2287">
        <v>63.5</v>
      </c>
      <c r="D244" s="2315">
        <v>50</v>
      </c>
      <c r="E244" s="653">
        <v>1712.47</v>
      </c>
      <c r="F244" s="2104">
        <f t="shared" si="31"/>
        <v>1712.47</v>
      </c>
      <c r="G244" s="2105">
        <f>'Заказ, cкидки и курсы валют'!$J$23*F244</f>
        <v>19693.404999999999</v>
      </c>
      <c r="H244" s="2107">
        <f t="shared" si="32"/>
        <v>984.67</v>
      </c>
      <c r="I244" s="2122"/>
    </row>
    <row r="245" spans="1:9" ht="14.15" customHeight="1">
      <c r="A245" s="2115" t="s">
        <v>4586</v>
      </c>
      <c r="B245" s="2279" t="s">
        <v>204</v>
      </c>
      <c r="C245" s="2287">
        <v>71</v>
      </c>
      <c r="D245" s="2315">
        <v>50</v>
      </c>
      <c r="E245" s="653">
        <v>1790.82</v>
      </c>
      <c r="F245" s="2104">
        <f t="shared" si="31"/>
        <v>1790.82</v>
      </c>
      <c r="G245" s="2105">
        <f>'Заказ, cкидки и курсы валют'!$J$23*F245</f>
        <v>20594.43</v>
      </c>
      <c r="H245" s="2107">
        <f t="shared" si="32"/>
        <v>1029.72</v>
      </c>
      <c r="I245" s="2122"/>
    </row>
    <row r="246" spans="1:9" ht="14.15" customHeight="1">
      <c r="A246" s="2115" t="s">
        <v>2526</v>
      </c>
      <c r="B246" s="2279" t="s">
        <v>241</v>
      </c>
      <c r="C246" s="2287">
        <v>73</v>
      </c>
      <c r="D246" s="2315">
        <v>50</v>
      </c>
      <c r="E246" s="653">
        <v>1874.89</v>
      </c>
      <c r="F246" s="2104">
        <f t="shared" si="31"/>
        <v>1874.89</v>
      </c>
      <c r="G246" s="2105">
        <f>'Заказ, cкидки и курсы валют'!$J$23*F246</f>
        <v>21561.235000000001</v>
      </c>
      <c r="H246" s="2107">
        <f t="shared" si="32"/>
        <v>1078.06</v>
      </c>
      <c r="I246" s="2122"/>
    </row>
    <row r="247" spans="1:9" ht="14.15" customHeight="1">
      <c r="A247" s="2115" t="s">
        <v>2527</v>
      </c>
      <c r="B247" s="2279" t="s">
        <v>1331</v>
      </c>
      <c r="C247" s="2287">
        <v>85</v>
      </c>
      <c r="D247" s="2315">
        <v>50</v>
      </c>
      <c r="E247" s="653">
        <v>2108.2399999999998</v>
      </c>
      <c r="F247" s="2104">
        <f t="shared" si="31"/>
        <v>2108.2399999999998</v>
      </c>
      <c r="G247" s="2105">
        <f>'Заказ, cкидки и курсы валют'!$J$23*F247</f>
        <v>24244.76</v>
      </c>
      <c r="H247" s="2107">
        <f t="shared" si="32"/>
        <v>1212.24</v>
      </c>
      <c r="I247" s="2122"/>
    </row>
    <row r="248" spans="1:9" ht="14.15" customHeight="1">
      <c r="A248" s="2115" t="s">
        <v>2528</v>
      </c>
      <c r="B248" s="2279" t="s">
        <v>611</v>
      </c>
      <c r="C248" s="2287">
        <v>69</v>
      </c>
      <c r="D248" s="2315">
        <v>50</v>
      </c>
      <c r="E248" s="653">
        <v>1780.86</v>
      </c>
      <c r="F248" s="2104">
        <f t="shared" si="31"/>
        <v>1780.86</v>
      </c>
      <c r="G248" s="2105">
        <f>'Заказ, cкидки и курсы валют'!$J$23*F248</f>
        <v>20479.89</v>
      </c>
      <c r="H248" s="2107">
        <f t="shared" si="32"/>
        <v>1023.99</v>
      </c>
      <c r="I248" s="2122"/>
    </row>
    <row r="249" spans="1:9" ht="14.15" customHeight="1">
      <c r="A249" s="2115" t="s">
        <v>9940</v>
      </c>
      <c r="B249" s="2279" t="s">
        <v>2908</v>
      </c>
      <c r="C249" s="2287">
        <v>72</v>
      </c>
      <c r="D249" s="2315">
        <v>50</v>
      </c>
      <c r="E249" s="653">
        <v>1857.4</v>
      </c>
      <c r="F249" s="2104">
        <f t="shared" si="31"/>
        <v>1857.4</v>
      </c>
      <c r="G249" s="2105">
        <f>'Заказ, cкидки и курсы валют'!$J$23*F249</f>
        <v>21360.100000000002</v>
      </c>
      <c r="H249" s="2107">
        <f t="shared" si="32"/>
        <v>1068.01</v>
      </c>
      <c r="I249" s="2122"/>
    </row>
    <row r="250" spans="1:9" ht="14.15" customHeight="1">
      <c r="A250" s="2115" t="s">
        <v>2529</v>
      </c>
      <c r="B250" s="2279" t="s">
        <v>1295</v>
      </c>
      <c r="C250" s="2287">
        <v>79.39</v>
      </c>
      <c r="D250" s="2315">
        <v>50</v>
      </c>
      <c r="E250" s="653">
        <v>2102.58</v>
      </c>
      <c r="F250" s="2104">
        <f t="shared" si="31"/>
        <v>2102.58</v>
      </c>
      <c r="G250" s="2105">
        <f>'Заказ, cкидки и курсы валют'!$J$23*F250</f>
        <v>24179.67</v>
      </c>
      <c r="H250" s="2107">
        <f t="shared" si="32"/>
        <v>1208.98</v>
      </c>
      <c r="I250" s="2122"/>
    </row>
    <row r="251" spans="1:9" ht="14.15" customHeight="1">
      <c r="A251" s="2115" t="s">
        <v>2530</v>
      </c>
      <c r="B251" s="2279" t="s">
        <v>2920</v>
      </c>
      <c r="C251" s="2306">
        <v>96</v>
      </c>
      <c r="D251" s="2315">
        <v>50</v>
      </c>
      <c r="E251" s="653">
        <v>2326.02</v>
      </c>
      <c r="F251" s="2104">
        <f t="shared" si="31"/>
        <v>2326.02</v>
      </c>
      <c r="G251" s="2105">
        <f>'Заказ, cкидки и курсы валют'!$J$23*F251</f>
        <v>26749.23</v>
      </c>
      <c r="H251" s="2107">
        <f t="shared" si="32"/>
        <v>1337.46</v>
      </c>
      <c r="I251" s="2122"/>
    </row>
    <row r="252" spans="1:9" ht="14.15" customHeight="1">
      <c r="A252" s="2115" t="s">
        <v>2531</v>
      </c>
      <c r="B252" s="2279" t="s">
        <v>1296</v>
      </c>
      <c r="C252" s="2287">
        <v>99.5</v>
      </c>
      <c r="D252" s="2116">
        <v>50</v>
      </c>
      <c r="E252" s="653">
        <v>2454.9299999999998</v>
      </c>
      <c r="F252" s="2104">
        <f t="shared" si="31"/>
        <v>2454.9299999999998</v>
      </c>
      <c r="G252" s="2105">
        <f>'Заказ, cкидки и курсы валют'!$J$23*F252</f>
        <v>28231.695</v>
      </c>
      <c r="H252" s="2107">
        <f t="shared" si="32"/>
        <v>1411.58</v>
      </c>
      <c r="I252" s="2122"/>
    </row>
    <row r="253" spans="1:9" ht="14.15" customHeight="1">
      <c r="A253" s="2115" t="s">
        <v>2532</v>
      </c>
      <c r="B253" s="2279" t="s">
        <v>3956</v>
      </c>
      <c r="C253" s="2287">
        <v>110</v>
      </c>
      <c r="D253" s="2315">
        <v>40</v>
      </c>
      <c r="E253" s="653">
        <v>2606.0700000000002</v>
      </c>
      <c r="F253" s="2104">
        <f t="shared" si="31"/>
        <v>2606.0700000000002</v>
      </c>
      <c r="G253" s="2105">
        <f>'Заказ, cкидки и курсы валют'!$J$23*F253</f>
        <v>29969.805</v>
      </c>
      <c r="H253" s="2107">
        <f t="shared" si="32"/>
        <v>1198.79</v>
      </c>
      <c r="I253" s="2122"/>
    </row>
    <row r="254" spans="1:9" ht="14.15" customHeight="1">
      <c r="A254" s="2115" t="s">
        <v>9941</v>
      </c>
      <c r="B254" s="2279" t="s">
        <v>212</v>
      </c>
      <c r="C254" s="2287">
        <v>116</v>
      </c>
      <c r="D254" s="2315">
        <v>40</v>
      </c>
      <c r="E254" s="653">
        <v>2836.2</v>
      </c>
      <c r="F254" s="2104">
        <f t="shared" si="31"/>
        <v>2836.2</v>
      </c>
      <c r="G254" s="2105">
        <f>'Заказ, cкидки и курсы валют'!$J$23*F254</f>
        <v>32616.3</v>
      </c>
      <c r="H254" s="2107">
        <f t="shared" si="32"/>
        <v>1304.6500000000001</v>
      </c>
      <c r="I254" s="2122"/>
    </row>
    <row r="255" spans="1:9" ht="14.15" customHeight="1">
      <c r="A255" s="2115" t="s">
        <v>2533</v>
      </c>
      <c r="B255" s="2279" t="s">
        <v>1297</v>
      </c>
      <c r="C255" s="2287">
        <v>124.2</v>
      </c>
      <c r="D255" s="2315">
        <v>25</v>
      </c>
      <c r="E255" s="653">
        <v>3000.27</v>
      </c>
      <c r="F255" s="2104">
        <f t="shared" si="31"/>
        <v>3000.27</v>
      </c>
      <c r="G255" s="2105">
        <f>'Заказ, cкидки и курсы валют'!$J$23*F255</f>
        <v>34503.105000000003</v>
      </c>
      <c r="H255" s="2107">
        <f t="shared" si="32"/>
        <v>862.58</v>
      </c>
      <c r="I255" s="2122"/>
    </row>
    <row r="256" spans="1:9" ht="14.15" customHeight="1">
      <c r="A256" s="2115" t="s">
        <v>9942</v>
      </c>
      <c r="B256" s="2279" t="s">
        <v>213</v>
      </c>
      <c r="C256" s="2287">
        <v>132</v>
      </c>
      <c r="D256" s="2315">
        <v>25</v>
      </c>
      <c r="E256" s="653">
        <v>3557.98</v>
      </c>
      <c r="F256" s="2104">
        <f t="shared" ref="F256:F258" si="33">ROUND(E256*(1-$F$10),2)</f>
        <v>3557.98</v>
      </c>
      <c r="G256" s="2105">
        <f>'Заказ, cкидки и курсы валют'!$J$23*F256</f>
        <v>40916.769999999997</v>
      </c>
      <c r="H256" s="2107">
        <f t="shared" ref="H256:H258" si="34">ROUND((D256/1000)*G256,2)</f>
        <v>1022.92</v>
      </c>
      <c r="I256" s="2122"/>
    </row>
    <row r="257" spans="1:9" ht="14.15" customHeight="1">
      <c r="A257" s="2115" t="s">
        <v>9943</v>
      </c>
      <c r="B257" s="2279" t="s">
        <v>214</v>
      </c>
      <c r="C257" s="2287">
        <v>152</v>
      </c>
      <c r="D257" s="2315">
        <v>20</v>
      </c>
      <c r="E257" s="653">
        <v>3864.48</v>
      </c>
      <c r="F257" s="2104">
        <f t="shared" si="33"/>
        <v>3864.48</v>
      </c>
      <c r="G257" s="2105">
        <f>'Заказ, cкидки и курсы валют'!$J$23*F257</f>
        <v>44441.52</v>
      </c>
      <c r="H257" s="2107">
        <f t="shared" si="34"/>
        <v>888.83</v>
      </c>
      <c r="I257" s="2122"/>
    </row>
    <row r="258" spans="1:9" ht="14.15" customHeight="1">
      <c r="A258" s="2115" t="s">
        <v>9944</v>
      </c>
      <c r="B258" s="2279" t="s">
        <v>215</v>
      </c>
      <c r="C258" s="2287">
        <v>170</v>
      </c>
      <c r="D258" s="2315">
        <v>20</v>
      </c>
      <c r="E258" s="653">
        <v>4172.82</v>
      </c>
      <c r="F258" s="2104">
        <f t="shared" si="33"/>
        <v>4172.82</v>
      </c>
      <c r="G258" s="2105">
        <f>'Заказ, cкидки и курсы валют'!$J$23*F258</f>
        <v>47987.429999999993</v>
      </c>
      <c r="H258" s="2107">
        <f t="shared" si="34"/>
        <v>959.75</v>
      </c>
      <c r="I258" s="2122"/>
    </row>
    <row r="259" spans="1:9" ht="14.15" customHeight="1">
      <c r="A259" s="2115" t="s">
        <v>2534</v>
      </c>
      <c r="B259" s="2279" t="s">
        <v>1298</v>
      </c>
      <c r="C259" s="2287">
        <v>164.48</v>
      </c>
      <c r="D259" s="2315">
        <v>25</v>
      </c>
      <c r="E259" s="653">
        <v>4419.4399999999996</v>
      </c>
      <c r="F259" s="2104">
        <f t="shared" ref="F259:F274" si="35">ROUND(E259*(1-$F$10),2)</f>
        <v>4419.4399999999996</v>
      </c>
      <c r="G259" s="2105">
        <f>'Заказ, cкидки и курсы валют'!$J$23*F259</f>
        <v>50823.56</v>
      </c>
      <c r="H259" s="2107">
        <f t="shared" ref="H259:H274" si="36">ROUND((D259/1000)*G259,2)</f>
        <v>1270.5899999999999</v>
      </c>
      <c r="I259" s="2122"/>
    </row>
    <row r="260" spans="1:9" ht="14.15" customHeight="1">
      <c r="A260" s="2115" t="s">
        <v>2535</v>
      </c>
      <c r="B260" s="2279" t="s">
        <v>2917</v>
      </c>
      <c r="C260" s="2287">
        <v>191.33</v>
      </c>
      <c r="D260" s="2315">
        <v>25</v>
      </c>
      <c r="E260" s="653">
        <v>4533.21</v>
      </c>
      <c r="F260" s="2104">
        <f t="shared" si="35"/>
        <v>4533.21</v>
      </c>
      <c r="G260" s="2105">
        <f>'Заказ, cкидки и курсы валют'!$J$23*F260</f>
        <v>52131.915000000001</v>
      </c>
      <c r="H260" s="2107">
        <f t="shared" si="36"/>
        <v>1303.3</v>
      </c>
      <c r="I260" s="2122"/>
    </row>
    <row r="261" spans="1:9" ht="14.15" customHeight="1">
      <c r="A261" s="2115" t="s">
        <v>2536</v>
      </c>
      <c r="B261" s="2279" t="s">
        <v>2918</v>
      </c>
      <c r="C261" s="2287">
        <v>195.9</v>
      </c>
      <c r="D261" s="2315">
        <v>25</v>
      </c>
      <c r="E261" s="653">
        <v>5191.92</v>
      </c>
      <c r="F261" s="2104">
        <f t="shared" si="35"/>
        <v>5191.92</v>
      </c>
      <c r="G261" s="2105">
        <f>'Заказ, cкидки и курсы валют'!$J$23*F261</f>
        <v>59707.08</v>
      </c>
      <c r="H261" s="2107">
        <f t="shared" si="36"/>
        <v>1492.68</v>
      </c>
      <c r="I261" s="2122"/>
    </row>
    <row r="262" spans="1:9" ht="14.15" customHeight="1">
      <c r="A262" s="2115" t="s">
        <v>2537</v>
      </c>
      <c r="B262" s="2279" t="s">
        <v>1299</v>
      </c>
      <c r="C262" s="2287">
        <v>216.13</v>
      </c>
      <c r="D262" s="2315">
        <v>20</v>
      </c>
      <c r="E262" s="653">
        <v>5344.31</v>
      </c>
      <c r="F262" s="2104">
        <f t="shared" si="35"/>
        <v>5344.31</v>
      </c>
      <c r="G262" s="2105">
        <f>'Заказ, cкидки и курсы валют'!$J$23*F262</f>
        <v>61459.565000000002</v>
      </c>
      <c r="H262" s="2107">
        <f t="shared" si="36"/>
        <v>1229.19</v>
      </c>
      <c r="I262" s="2122"/>
    </row>
    <row r="263" spans="1:9" ht="14.15" customHeight="1">
      <c r="A263" s="2115" t="s">
        <v>9945</v>
      </c>
      <c r="B263" s="2279" t="s">
        <v>3168</v>
      </c>
      <c r="C263" s="2287">
        <v>230</v>
      </c>
      <c r="D263" s="2315">
        <v>20</v>
      </c>
      <c r="E263" s="653">
        <v>5662.48</v>
      </c>
      <c r="F263" s="2104">
        <f t="shared" si="35"/>
        <v>5662.48</v>
      </c>
      <c r="G263" s="2105">
        <f>'Заказ, cкидки и курсы валют'!$J$23*F263</f>
        <v>65118.52</v>
      </c>
      <c r="H263" s="2107">
        <f t="shared" si="36"/>
        <v>1302.3699999999999</v>
      </c>
      <c r="I263" s="2122"/>
    </row>
    <row r="264" spans="1:9" ht="14.15" customHeight="1">
      <c r="A264" s="2115" t="s">
        <v>5071</v>
      </c>
      <c r="B264" s="2279" t="s">
        <v>3184</v>
      </c>
      <c r="C264" s="2306">
        <v>244.13</v>
      </c>
      <c r="D264" s="2315">
        <v>20</v>
      </c>
      <c r="E264" s="653">
        <v>6105.01</v>
      </c>
      <c r="F264" s="2104">
        <f t="shared" si="35"/>
        <v>6105.01</v>
      </c>
      <c r="G264" s="2105">
        <f>'Заказ, cкидки и курсы валют'!$J$23*F264</f>
        <v>70207.615000000005</v>
      </c>
      <c r="H264" s="2107">
        <f t="shared" si="36"/>
        <v>1404.15</v>
      </c>
      <c r="I264" s="2122"/>
    </row>
    <row r="265" spans="1:9" ht="14.15" customHeight="1">
      <c r="A265" s="2115" t="s">
        <v>2538</v>
      </c>
      <c r="B265" s="2279" t="s">
        <v>248</v>
      </c>
      <c r="C265" s="2287">
        <v>267.75</v>
      </c>
      <c r="D265" s="2315">
        <v>20</v>
      </c>
      <c r="E265" s="653">
        <v>6670.51</v>
      </c>
      <c r="F265" s="2104">
        <f t="shared" si="35"/>
        <v>6670.51</v>
      </c>
      <c r="G265" s="2105">
        <f>'Заказ, cкидки и курсы валют'!$J$23*F265</f>
        <v>76710.865000000005</v>
      </c>
      <c r="H265" s="2107">
        <f t="shared" si="36"/>
        <v>1534.22</v>
      </c>
      <c r="I265" s="2122"/>
    </row>
    <row r="266" spans="1:9" ht="14.15" customHeight="1">
      <c r="A266" s="2115" t="s">
        <v>2539</v>
      </c>
      <c r="B266" s="2279" t="s">
        <v>1337</v>
      </c>
      <c r="C266" s="2287">
        <v>296</v>
      </c>
      <c r="D266" s="2315">
        <v>10</v>
      </c>
      <c r="E266" s="653">
        <v>7386.17</v>
      </c>
      <c r="F266" s="2104">
        <f t="shared" si="35"/>
        <v>7386.17</v>
      </c>
      <c r="G266" s="2105">
        <f>'Заказ, cкидки и курсы валют'!$J$23*F266</f>
        <v>84940.955000000002</v>
      </c>
      <c r="H266" s="2107">
        <f t="shared" si="36"/>
        <v>849.41</v>
      </c>
      <c r="I266" s="2122"/>
    </row>
    <row r="267" spans="1:9" ht="14.15" customHeight="1">
      <c r="A267" s="2115" t="s">
        <v>2540</v>
      </c>
      <c r="B267" s="2279" t="s">
        <v>249</v>
      </c>
      <c r="C267" s="2287">
        <v>318</v>
      </c>
      <c r="D267" s="2315">
        <v>10</v>
      </c>
      <c r="E267" s="653">
        <v>8334.44</v>
      </c>
      <c r="F267" s="2104">
        <f t="shared" si="35"/>
        <v>8334.44</v>
      </c>
      <c r="G267" s="2105">
        <f>'Заказ, cкидки и курсы валют'!$J$23*F267</f>
        <v>95846.060000000012</v>
      </c>
      <c r="H267" s="2107">
        <f t="shared" si="36"/>
        <v>958.46</v>
      </c>
      <c r="I267" s="2122"/>
    </row>
    <row r="268" spans="1:9" ht="14.15" customHeight="1">
      <c r="A268" s="2115" t="s">
        <v>12217</v>
      </c>
      <c r="B268" s="2279" t="s">
        <v>12216</v>
      </c>
      <c r="C268" s="2287">
        <v>400</v>
      </c>
      <c r="D268" s="2315">
        <v>10</v>
      </c>
      <c r="E268" s="653">
        <v>10835.6</v>
      </c>
      <c r="F268" s="2104">
        <f t="shared" ref="F268:F269" si="37">ROUND(E268*(1-$F$10),2)</f>
        <v>10835.6</v>
      </c>
      <c r="G268" s="2105">
        <f>'Заказ, cкидки и курсы валют'!$J$23*F268</f>
        <v>124609.40000000001</v>
      </c>
      <c r="H268" s="2107">
        <f t="shared" ref="H268:H269" si="38">ROUND((D268/1000)*G268,2)</f>
        <v>1246.0899999999999</v>
      </c>
      <c r="I268" s="2122"/>
    </row>
    <row r="269" spans="1:9" ht="14.15" customHeight="1">
      <c r="A269" s="2115" t="s">
        <v>12218</v>
      </c>
      <c r="B269" s="2279" t="s">
        <v>958</v>
      </c>
      <c r="C269" s="2287">
        <v>430</v>
      </c>
      <c r="D269" s="2315">
        <v>10</v>
      </c>
      <c r="E269" s="653">
        <v>11619.42</v>
      </c>
      <c r="F269" s="2104">
        <f t="shared" si="37"/>
        <v>11619.42</v>
      </c>
      <c r="G269" s="2105">
        <f>'Заказ, cкидки и курсы валют'!$J$23*F269</f>
        <v>133623.32999999999</v>
      </c>
      <c r="H269" s="2107">
        <f t="shared" si="38"/>
        <v>1336.23</v>
      </c>
      <c r="I269" s="2122"/>
    </row>
    <row r="270" spans="1:9" ht="14.15" customHeight="1">
      <c r="A270" s="2115" t="s">
        <v>2541</v>
      </c>
      <c r="B270" s="2279" t="s">
        <v>3187</v>
      </c>
      <c r="C270" s="2287">
        <v>322</v>
      </c>
      <c r="D270" s="2315">
        <v>10</v>
      </c>
      <c r="E270" s="653">
        <v>8173.88</v>
      </c>
      <c r="F270" s="2104">
        <f t="shared" si="35"/>
        <v>8173.88</v>
      </c>
      <c r="G270" s="2105">
        <f>'Заказ, cкидки и курсы валют'!$J$23*F270</f>
        <v>93999.62</v>
      </c>
      <c r="H270" s="2107">
        <f t="shared" si="36"/>
        <v>940</v>
      </c>
      <c r="I270" s="2122"/>
    </row>
    <row r="271" spans="1:9" ht="14.15" customHeight="1">
      <c r="A271" s="2115" t="s">
        <v>2542</v>
      </c>
      <c r="B271" s="2279" t="s">
        <v>1300</v>
      </c>
      <c r="C271" s="2287">
        <v>385.83</v>
      </c>
      <c r="D271" s="2315">
        <v>10</v>
      </c>
      <c r="E271" s="653">
        <v>9247.7800000000007</v>
      </c>
      <c r="F271" s="2104">
        <f t="shared" si="35"/>
        <v>9247.7800000000007</v>
      </c>
      <c r="G271" s="2105">
        <f>'Заказ, cкидки и курсы валют'!$J$23*F271</f>
        <v>106349.47</v>
      </c>
      <c r="H271" s="2107">
        <f t="shared" si="36"/>
        <v>1063.49</v>
      </c>
      <c r="I271" s="2122"/>
    </row>
    <row r="272" spans="1:9" ht="14.15" customHeight="1">
      <c r="A272" s="2115" t="s">
        <v>2543</v>
      </c>
      <c r="B272" s="2279" t="s">
        <v>1301</v>
      </c>
      <c r="C272" s="2287">
        <v>463.96</v>
      </c>
      <c r="D272" s="2315">
        <v>12</v>
      </c>
      <c r="E272" s="653">
        <v>12409.93</v>
      </c>
      <c r="F272" s="2104">
        <f t="shared" si="35"/>
        <v>12409.93</v>
      </c>
      <c r="G272" s="2105">
        <f>'Заказ, cкидки и курсы валют'!$J$23*F272</f>
        <v>142714.19500000001</v>
      </c>
      <c r="H272" s="2107">
        <f t="shared" si="36"/>
        <v>1712.57</v>
      </c>
      <c r="I272" s="2122"/>
    </row>
    <row r="273" spans="1:11" ht="14.15" customHeight="1">
      <c r="A273" s="2115" t="s">
        <v>9946</v>
      </c>
      <c r="B273" s="2279" t="s">
        <v>1340</v>
      </c>
      <c r="C273" s="2287">
        <v>510</v>
      </c>
      <c r="D273" s="2315">
        <v>10</v>
      </c>
      <c r="E273" s="653">
        <v>15366.11</v>
      </c>
      <c r="F273" s="2104">
        <f t="shared" si="35"/>
        <v>15366.11</v>
      </c>
      <c r="G273" s="2105">
        <f>'Заказ, cкидки и курсы валют'!$J$23*F273</f>
        <v>176710.26500000001</v>
      </c>
      <c r="H273" s="2107">
        <f t="shared" si="36"/>
        <v>1767.1</v>
      </c>
      <c r="I273" s="2122"/>
    </row>
    <row r="274" spans="1:11" ht="13">
      <c r="A274" s="2115" t="s">
        <v>2544</v>
      </c>
      <c r="B274" s="2279" t="s">
        <v>1302</v>
      </c>
      <c r="C274" s="2287">
        <v>677.25</v>
      </c>
      <c r="D274" s="2315">
        <v>10</v>
      </c>
      <c r="E274" s="653">
        <v>19363.599999999999</v>
      </c>
      <c r="F274" s="2104">
        <f t="shared" si="35"/>
        <v>19363.599999999999</v>
      </c>
      <c r="G274" s="2105">
        <f>'Заказ, cкидки и курсы валют'!$J$23*F274</f>
        <v>222681.4</v>
      </c>
      <c r="H274" s="2107">
        <f t="shared" si="36"/>
        <v>2226.81</v>
      </c>
      <c r="I274" s="2122"/>
    </row>
    <row r="275" spans="1:11" ht="13">
      <c r="A275" s="2115" t="s">
        <v>9947</v>
      </c>
      <c r="B275" s="2142" t="s">
        <v>6360</v>
      </c>
      <c r="C275" s="2287">
        <v>700</v>
      </c>
      <c r="D275" s="2325">
        <v>10</v>
      </c>
      <c r="E275" s="653">
        <v>22784.87</v>
      </c>
      <c r="F275" s="2104">
        <f t="shared" ref="F275:F276" si="39">ROUND(E275*(1-$F$10),2)</f>
        <v>22784.87</v>
      </c>
      <c r="G275" s="2105">
        <f>'Заказ, cкидки и курсы валют'!$J$23*F275</f>
        <v>262026.00499999998</v>
      </c>
      <c r="H275" s="2107">
        <f t="shared" ref="H275:H276" si="40">ROUND((D275/1000)*G275,2)</f>
        <v>2620.2600000000002</v>
      </c>
      <c r="I275" s="2122"/>
    </row>
    <row r="276" spans="1:11" ht="13">
      <c r="A276" s="2115" t="s">
        <v>10016</v>
      </c>
      <c r="B276" s="2142" t="s">
        <v>10764</v>
      </c>
      <c r="C276" s="2287">
        <v>900</v>
      </c>
      <c r="D276" s="2325">
        <v>5</v>
      </c>
      <c r="E276" s="653">
        <v>32372.65</v>
      </c>
      <c r="F276" s="2104">
        <f t="shared" si="39"/>
        <v>32372.65</v>
      </c>
      <c r="G276" s="2105">
        <f>'Заказ, cкидки и курсы валют'!$J$23*F276</f>
        <v>372285.47500000003</v>
      </c>
      <c r="H276" s="2107">
        <f t="shared" si="40"/>
        <v>1861.43</v>
      </c>
      <c r="I276" s="2122"/>
    </row>
    <row r="277" spans="1:11" ht="13">
      <c r="A277" s="2115" t="s">
        <v>11023</v>
      </c>
      <c r="B277" s="2142" t="s">
        <v>11024</v>
      </c>
      <c r="C277" s="2287">
        <v>997.5</v>
      </c>
      <c r="D277" s="2325">
        <v>5</v>
      </c>
      <c r="E277" s="653">
        <v>34467.71</v>
      </c>
      <c r="F277" s="2104">
        <f t="shared" ref="F277" si="41">ROUND(E277*(1-$F$10),2)</f>
        <v>34467.71</v>
      </c>
      <c r="G277" s="2105">
        <f>'Заказ, cкидки и курсы валют'!$J$23*F277</f>
        <v>396378.66499999998</v>
      </c>
      <c r="H277" s="2107">
        <f t="shared" ref="H277" si="42">ROUND((D277/1000)*G277,2)</f>
        <v>1981.89</v>
      </c>
      <c r="I277" s="2122"/>
    </row>
    <row r="278" spans="1:11" ht="13">
      <c r="A278" s="2115" t="s">
        <v>2545</v>
      </c>
      <c r="B278" s="2142" t="s">
        <v>2442</v>
      </c>
      <c r="C278" s="2287">
        <v>1166.67</v>
      </c>
      <c r="D278" s="2325">
        <v>18</v>
      </c>
      <c r="E278" s="653">
        <v>37755.43</v>
      </c>
      <c r="F278" s="2104">
        <f>ROUND(E278*(1-$F$10),2)</f>
        <v>37755.43</v>
      </c>
      <c r="G278" s="2105">
        <f>'Заказ, cкидки и курсы валют'!$J$23*F278</f>
        <v>434187.44500000001</v>
      </c>
      <c r="H278" s="2107">
        <f>ROUND((D278/1000)*G278,2)</f>
        <v>7815.37</v>
      </c>
      <c r="I278" s="2122"/>
    </row>
    <row r="279" spans="1:11" ht="13" thickBot="1">
      <c r="A279" s="419"/>
    </row>
    <row r="280" spans="1:11" ht="18">
      <c r="A280" s="904"/>
      <c r="B280" s="128"/>
      <c r="C280" s="2283" t="s">
        <v>4149</v>
      </c>
      <c r="D280" s="64"/>
      <c r="E280" s="686"/>
      <c r="F280" s="435"/>
      <c r="G280" s="461"/>
      <c r="H280" s="128"/>
      <c r="I280" s="68"/>
    </row>
    <row r="281" spans="1:11" ht="14.5">
      <c r="A281" s="890"/>
      <c r="B281" s="16"/>
      <c r="C281" s="1475"/>
      <c r="D281" s="70"/>
      <c r="E281" s="430"/>
      <c r="F281" s="465"/>
      <c r="G281" s="488"/>
      <c r="H281" s="16"/>
      <c r="I281" s="132"/>
      <c r="K281" s="446"/>
    </row>
    <row r="282" spans="1:11" ht="14.5">
      <c r="A282" s="890"/>
      <c r="B282" s="16"/>
      <c r="C282" s="1475"/>
      <c r="D282" s="70"/>
      <c r="E282" s="430"/>
      <c r="F282" s="465"/>
      <c r="G282" s="488"/>
      <c r="H282" s="16"/>
      <c r="I282" s="132"/>
      <c r="K282" s="446"/>
    </row>
    <row r="283" spans="1:11" ht="14.15" customHeight="1">
      <c r="A283" s="890"/>
      <c r="B283" s="16"/>
      <c r="C283" s="1475"/>
      <c r="D283" s="70"/>
      <c r="E283" s="430"/>
      <c r="F283" s="465"/>
      <c r="G283" s="488"/>
      <c r="H283" s="16"/>
      <c r="I283" s="132"/>
      <c r="K283" s="446"/>
    </row>
    <row r="284" spans="1:11" ht="14.15" customHeight="1" thickBot="1">
      <c r="A284" s="1918" t="s">
        <v>6699</v>
      </c>
      <c r="B284" s="1830"/>
      <c r="C284" s="1931"/>
      <c r="D284" s="72"/>
      <c r="E284" s="431"/>
      <c r="F284" s="467"/>
      <c r="G284" s="489"/>
      <c r="H284" s="136"/>
      <c r="I284" s="137"/>
      <c r="K284" s="446"/>
    </row>
    <row r="285" spans="1:11" ht="40.5" customHeight="1">
      <c r="A285" s="1519" t="s">
        <v>1013</v>
      </c>
      <c r="B285" s="157" t="s">
        <v>1014</v>
      </c>
      <c r="C285" s="2286" t="s">
        <v>665</v>
      </c>
      <c r="D285" s="158" t="s">
        <v>2923</v>
      </c>
      <c r="E285" s="473" t="s">
        <v>10276</v>
      </c>
      <c r="F285" s="469" t="s">
        <v>2578</v>
      </c>
      <c r="G285" s="506" t="s">
        <v>2427</v>
      </c>
      <c r="H285" s="264" t="s">
        <v>493</v>
      </c>
      <c r="I285" s="160" t="s">
        <v>4003</v>
      </c>
      <c r="J285" s="327" t="s">
        <v>11229</v>
      </c>
      <c r="K285" s="446"/>
    </row>
    <row r="286" spans="1:11" ht="14.15" customHeight="1" thickBot="1">
      <c r="A286" s="1519"/>
      <c r="B286" s="312"/>
      <c r="C286" s="2286" t="s">
        <v>3419</v>
      </c>
      <c r="D286" s="313" t="s">
        <v>2428</v>
      </c>
      <c r="E286" s="437" t="s">
        <v>264</v>
      </c>
      <c r="F286" s="475">
        <f>'Заказ, cкидки и курсы валют'!$I$12</f>
        <v>0</v>
      </c>
      <c r="G286" s="765"/>
      <c r="H286" s="358"/>
      <c r="I286" s="252"/>
      <c r="J286" s="1872"/>
      <c r="K286" s="446"/>
    </row>
    <row r="287" spans="1:11" ht="14.15" customHeight="1" thickBot="1">
      <c r="A287" s="799" t="s">
        <v>7082</v>
      </c>
      <c r="B287" s="791" t="s">
        <v>177</v>
      </c>
      <c r="C287" s="2290">
        <v>9.36</v>
      </c>
      <c r="D287" s="790">
        <v>20</v>
      </c>
      <c r="E287" s="1706">
        <f t="shared" ref="E287:E328" si="43">(E226*2)+(1000/D287*7.5)</f>
        <v>1457.82</v>
      </c>
      <c r="F287" s="779">
        <f>ROUND(E287*(1-$F$10),2)</f>
        <v>1457.82</v>
      </c>
      <c r="G287" s="780">
        <f>H287/D287*1000</f>
        <v>19350</v>
      </c>
      <c r="H287" s="659">
        <f>ROUND(IF('Заказ, cкидки и курсы валют'!$J$23*E287/1000*D287&lt;387,387,'Заказ, cкидки и курсы валют'!$J$23*E287/1000*D287)*(1-'Заказ, cкидки и курсы валют'!$I$12),2)</f>
        <v>387</v>
      </c>
      <c r="I287" s="263"/>
      <c r="J287" s="1338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464.4</v>
      </c>
      <c r="K287" s="446"/>
    </row>
    <row r="288" spans="1:11" ht="14.15" customHeight="1" thickBot="1">
      <c r="A288" s="493" t="s">
        <v>7083</v>
      </c>
      <c r="B288" s="2325" t="s">
        <v>2915</v>
      </c>
      <c r="C288" s="2287">
        <v>12.7</v>
      </c>
      <c r="D288" s="2315">
        <v>15</v>
      </c>
      <c r="E288" s="2145">
        <f t="shared" si="43"/>
        <v>1860.96</v>
      </c>
      <c r="F288" s="2104">
        <f t="shared" ref="F288:F290" si="44">ROUND(E288*(1-$F$10),2)</f>
        <v>1860.96</v>
      </c>
      <c r="G288" s="2105">
        <f t="shared" ref="G288:G339" si="45">H288/D288*1000</f>
        <v>25800</v>
      </c>
      <c r="H288" s="659">
        <f>ROUND(IF('Заказ, cкидки и курсы валют'!$J$23*E288/1000*D288&lt;387,387,'Заказ, cкидки и курсы валют'!$J$23*E288/1000*D288)*(1-'Заказ, cкидки и курсы валют'!$I$12),2)</f>
        <v>387</v>
      </c>
      <c r="I288" s="2091"/>
      <c r="J288" s="1338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464.4</v>
      </c>
      <c r="K288" s="446"/>
    </row>
    <row r="289" spans="1:11" ht="14.15" customHeight="1" thickBot="1">
      <c r="A289" s="493" t="s">
        <v>7084</v>
      </c>
      <c r="B289" s="2315" t="s">
        <v>1318</v>
      </c>
      <c r="C289" s="2287">
        <v>14.1</v>
      </c>
      <c r="D289" s="2315">
        <v>10</v>
      </c>
      <c r="E289" s="2145">
        <f t="shared" si="43"/>
        <v>2114.94</v>
      </c>
      <c r="F289" s="2104">
        <f t="shared" si="44"/>
        <v>2114.94</v>
      </c>
      <c r="G289" s="2105">
        <f t="shared" si="45"/>
        <v>38700</v>
      </c>
      <c r="H289" s="659">
        <f>ROUND(IF('Заказ, cкидки и курсы валют'!$J$23*E289/1000*D289&lt;387,387,'Заказ, cкидки и курсы валют'!$J$23*E289/1000*D289)*(1-'Заказ, cкидки и курсы валют'!$I$12),2)</f>
        <v>387</v>
      </c>
      <c r="I289" s="2091"/>
      <c r="J289" s="1338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464.4</v>
      </c>
      <c r="K289" s="446"/>
    </row>
    <row r="290" spans="1:11" ht="14.15" customHeight="1" thickBot="1">
      <c r="A290" s="493" t="s">
        <v>7085</v>
      </c>
      <c r="B290" s="2325" t="s">
        <v>180</v>
      </c>
      <c r="C290" s="2287">
        <v>14.97</v>
      </c>
      <c r="D290" s="2315">
        <v>10</v>
      </c>
      <c r="E290" s="2145">
        <f t="shared" si="43"/>
        <v>2240.7399999999998</v>
      </c>
      <c r="F290" s="2104">
        <f t="shared" si="44"/>
        <v>2240.7399999999998</v>
      </c>
      <c r="G290" s="2105">
        <f t="shared" si="45"/>
        <v>38700</v>
      </c>
      <c r="H290" s="659">
        <f>ROUND(IF('Заказ, cкидки и курсы валют'!$J$23*E290/1000*D290&lt;387,387,'Заказ, cкидки и курсы валют'!$J$23*E290/1000*D290)*(1-'Заказ, cкидки и курсы валют'!$I$12),2)</f>
        <v>387</v>
      </c>
      <c r="I290" s="2091"/>
      <c r="J290" s="1338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464.4</v>
      </c>
      <c r="K290" s="446"/>
    </row>
    <row r="291" spans="1:11" ht="14.15" customHeight="1" thickBot="1">
      <c r="A291" s="493" t="s">
        <v>9948</v>
      </c>
      <c r="B291" s="2315" t="s">
        <v>3965</v>
      </c>
      <c r="C291" s="2287">
        <v>17.170000000000002</v>
      </c>
      <c r="D291" s="2315">
        <v>10</v>
      </c>
      <c r="E291" s="2145">
        <f t="shared" si="43"/>
        <v>2311.58</v>
      </c>
      <c r="F291" s="2104">
        <f t="shared" ref="F291" si="46">ROUND(E291*(1-$F$10),2)</f>
        <v>2311.58</v>
      </c>
      <c r="G291" s="2105">
        <f t="shared" si="45"/>
        <v>38700</v>
      </c>
      <c r="H291" s="659">
        <f>ROUND(IF('Заказ, cкидки и курсы валют'!$J$23*E291/1000*D291&lt;387,387,'Заказ, cкидки и курсы валют'!$J$23*E291/1000*D291)*(1-'Заказ, cкидки и курсы валют'!$I$12),2)</f>
        <v>387</v>
      </c>
      <c r="I291" s="2091"/>
      <c r="J291" s="1338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464.4</v>
      </c>
      <c r="K291" s="446"/>
    </row>
    <row r="292" spans="1:11" ht="14.15" customHeight="1" thickBot="1">
      <c r="A292" s="493" t="s">
        <v>7086</v>
      </c>
      <c r="B292" s="2325" t="s">
        <v>252</v>
      </c>
      <c r="C292" s="2287">
        <v>18.77</v>
      </c>
      <c r="D292" s="2315">
        <v>10</v>
      </c>
      <c r="E292" s="2145">
        <f t="shared" si="43"/>
        <v>2615.2600000000002</v>
      </c>
      <c r="F292" s="2104">
        <f t="shared" ref="F292:F316" si="47">ROUND(E292*(1-$F$10),2)</f>
        <v>2615.2600000000002</v>
      </c>
      <c r="G292" s="2105">
        <f t="shared" si="45"/>
        <v>38700</v>
      </c>
      <c r="H292" s="659">
        <f>ROUND(IF('Заказ, cкидки и курсы валют'!$J$23*E292/1000*D292&lt;387,387,'Заказ, cкидки и курсы валют'!$J$23*E292/1000*D292)*(1-'Заказ, cкидки и курсы валют'!$I$12),2)</f>
        <v>387</v>
      </c>
      <c r="I292" s="2091"/>
      <c r="J292" s="1338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464.4</v>
      </c>
      <c r="K292" s="446"/>
    </row>
    <row r="293" spans="1:11" ht="14.15" customHeight="1" thickBot="1">
      <c r="A293" s="493" t="s">
        <v>7087</v>
      </c>
      <c r="B293" s="2325" t="s">
        <v>2916</v>
      </c>
      <c r="C293" s="2287">
        <v>21</v>
      </c>
      <c r="D293" s="2315">
        <v>10</v>
      </c>
      <c r="E293" s="2145">
        <f t="shared" si="43"/>
        <v>2698.58</v>
      </c>
      <c r="F293" s="2104">
        <f t="shared" si="47"/>
        <v>2698.58</v>
      </c>
      <c r="G293" s="2105">
        <f t="shared" si="45"/>
        <v>38700</v>
      </c>
      <c r="H293" s="659">
        <f>ROUND(IF('Заказ, cкидки и курсы валют'!$J$23*E293/1000*D293&lt;387,387,'Заказ, cкидки и курсы валют'!$J$23*E293/1000*D293)*(1-'Заказ, cкидки и курсы валют'!$I$12),2)</f>
        <v>387</v>
      </c>
      <c r="I293" s="2091"/>
      <c r="J293" s="1338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464.4</v>
      </c>
      <c r="K293" s="446"/>
    </row>
    <row r="294" spans="1:11" ht="14.15" customHeight="1" thickBot="1">
      <c r="A294" s="493" t="s">
        <v>7088</v>
      </c>
      <c r="B294" s="2325" t="s">
        <v>190</v>
      </c>
      <c r="C294" s="2287">
        <v>22.5</v>
      </c>
      <c r="D294" s="2315">
        <v>10</v>
      </c>
      <c r="E294" s="2145">
        <f t="shared" si="43"/>
        <v>2292.4</v>
      </c>
      <c r="F294" s="2104">
        <f t="shared" si="47"/>
        <v>2292.4</v>
      </c>
      <c r="G294" s="2105">
        <f t="shared" si="45"/>
        <v>38700</v>
      </c>
      <c r="H294" s="659">
        <f>ROUND(IF('Заказ, cкидки и курсы валют'!$J$23*E294/1000*D294&lt;387,387,'Заказ, cкидки и курсы валют'!$J$23*E294/1000*D294)*(1-'Заказ, cкидки и курсы валют'!$I$12),2)</f>
        <v>387</v>
      </c>
      <c r="I294" s="2091"/>
      <c r="J294" s="1338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464.4</v>
      </c>
      <c r="K294" s="446"/>
    </row>
    <row r="295" spans="1:11" ht="14.15" customHeight="1" thickBot="1">
      <c r="A295" s="493" t="s">
        <v>9949</v>
      </c>
      <c r="B295" s="2315" t="s">
        <v>192</v>
      </c>
      <c r="C295" s="2287">
        <v>28</v>
      </c>
      <c r="D295" s="2315">
        <v>10</v>
      </c>
      <c r="E295" s="2145">
        <f t="shared" si="43"/>
        <v>2466.08</v>
      </c>
      <c r="F295" s="2104">
        <f t="shared" si="47"/>
        <v>2466.08</v>
      </c>
      <c r="G295" s="2105">
        <f t="shared" si="45"/>
        <v>38700</v>
      </c>
      <c r="H295" s="659">
        <f>ROUND(IF('Заказ, cкидки и курсы валют'!$J$23*E295/1000*D295&lt;387,387,'Заказ, cкидки и курсы валют'!$J$23*E295/1000*D295)*(1-'Заказ, cкидки и курсы валют'!$I$12),2)</f>
        <v>387</v>
      </c>
      <c r="I295" s="2091"/>
      <c r="J295" s="1338">
        <f>ROUND(IF(H295&lt;'Заказ, cкидки и курсы валют'!$B$39,H295*0.54*100/(100-'Заказ, cкидки и курсы валют'!$C$39),IF(H295&lt;'Заказ, cкидки и курсы валют'!$B$40,H295*0.54*100/(100-'Заказ, cкидки и курсы валют'!$C$40),IF(H295&lt;'Заказ, cкидки и курсы валют'!$B$41,H295*0.54*100/(100-'Заказ, cкидки и курсы валют'!$C$41),IF(H295&lt;'Заказ, cкидки и курсы валют'!$B$42,H295*0.54*100/(100-'Заказ, cкидки и курсы валют'!$C$42),IF(H295&lt;'Заказ, cкидки и курсы валют'!$B$43,H295*0.54*100/(100-'Заказ, cкидки и курсы валют'!$C$43),H295))))),2)</f>
        <v>464.4</v>
      </c>
      <c r="K295" s="446"/>
    </row>
    <row r="296" spans="1:11" ht="14.15" customHeight="1" thickBot="1">
      <c r="A296" s="493" t="s">
        <v>7089</v>
      </c>
      <c r="B296" s="2325" t="s">
        <v>193</v>
      </c>
      <c r="C296" s="2287">
        <v>30.25</v>
      </c>
      <c r="D296" s="2315">
        <v>10</v>
      </c>
      <c r="E296" s="2145">
        <f t="shared" si="43"/>
        <v>2493.58</v>
      </c>
      <c r="F296" s="2104">
        <f t="shared" si="47"/>
        <v>2493.58</v>
      </c>
      <c r="G296" s="2105">
        <f t="shared" si="45"/>
        <v>38700</v>
      </c>
      <c r="H296" s="659">
        <f>ROUND(IF('Заказ, cкидки и курсы валют'!$J$23*E296/1000*D296&lt;387,387,'Заказ, cкидки и курсы валют'!$J$23*E296/1000*D296)*(1-'Заказ, cкидки и курсы валют'!$I$12),2)</f>
        <v>387</v>
      </c>
      <c r="I296" s="2091"/>
      <c r="J296" s="1338">
        <f>ROUND(IF(H296&lt;'Заказ, cкидки и курсы валют'!$B$39,H296*0.54*100/(100-'Заказ, cкидки и курсы валют'!$C$39),IF(H296&lt;'Заказ, cкидки и курсы валют'!$B$40,H296*0.54*100/(100-'Заказ, cкидки и курсы валют'!$C$40),IF(H296&lt;'Заказ, cкидки и курсы валют'!$B$41,H296*0.54*100/(100-'Заказ, cкидки и курсы валют'!$C$41),IF(H296&lt;'Заказ, cкидки и курсы валют'!$B$42,H296*0.54*100/(100-'Заказ, cкидки и курсы валют'!$C$42),IF(H296&lt;'Заказ, cкидки и курсы валют'!$B$43,H296*0.54*100/(100-'Заказ, cкидки и курсы валют'!$C$43),H296))))),2)</f>
        <v>464.4</v>
      </c>
      <c r="K296" s="446"/>
    </row>
    <row r="297" spans="1:11" ht="14.15" customHeight="1" thickBot="1">
      <c r="A297" s="493" t="s">
        <v>7090</v>
      </c>
      <c r="B297" s="2325" t="s">
        <v>4053</v>
      </c>
      <c r="C297" s="2287">
        <v>34.6</v>
      </c>
      <c r="D297" s="2315">
        <v>10</v>
      </c>
      <c r="E297" s="2145">
        <f t="shared" si="43"/>
        <v>2860.44</v>
      </c>
      <c r="F297" s="2104">
        <f t="shared" si="47"/>
        <v>2860.44</v>
      </c>
      <c r="G297" s="2105">
        <f t="shared" si="45"/>
        <v>38700</v>
      </c>
      <c r="H297" s="659">
        <f>ROUND(IF('Заказ, cкидки и курсы валют'!$J$23*E297/1000*D297&lt;387,387,'Заказ, cкидки и курсы валют'!$J$23*E297/1000*D297)*(1-'Заказ, cкидки и курсы валют'!$I$12),2)</f>
        <v>387</v>
      </c>
      <c r="I297" s="2091"/>
      <c r="J297" s="1338">
        <f>ROUND(IF(H297&lt;'Заказ, cкидки и курсы валют'!$B$39,H297*0.54*100/(100-'Заказ, cкидки и курсы валют'!$C$39),IF(H297&lt;'Заказ, cкидки и курсы валют'!$B$40,H297*0.54*100/(100-'Заказ, cкидки и курсы валют'!$C$40),IF(H297&lt;'Заказ, cкидки и курсы валют'!$B$41,H297*0.54*100/(100-'Заказ, cкидки и курсы валют'!$C$41),IF(H297&lt;'Заказ, cкидки и курсы валют'!$B$42,H297*0.54*100/(100-'Заказ, cкидки и курсы валют'!$C$42),IF(H297&lt;'Заказ, cкидки и курсы валют'!$B$43,H297*0.54*100/(100-'Заказ, cкидки и курсы валют'!$C$43),H297))))),2)</f>
        <v>464.4</v>
      </c>
      <c r="K297" s="446"/>
    </row>
    <row r="298" spans="1:11" ht="14.15" customHeight="1" thickBot="1">
      <c r="A298" s="493" t="s">
        <v>7091</v>
      </c>
      <c r="B298" s="2325" t="s">
        <v>253</v>
      </c>
      <c r="C298" s="2287">
        <v>38.299999999999997</v>
      </c>
      <c r="D298" s="2325">
        <v>5</v>
      </c>
      <c r="E298" s="2145">
        <f t="shared" si="43"/>
        <v>3693.82</v>
      </c>
      <c r="F298" s="2104">
        <f t="shared" si="47"/>
        <v>3693.82</v>
      </c>
      <c r="G298" s="2105">
        <f t="shared" si="45"/>
        <v>77400</v>
      </c>
      <c r="H298" s="659">
        <f>ROUND(IF('Заказ, cкидки и курсы валют'!$J$23*E298/1000*D298&lt;387,387,'Заказ, cкидки и курсы валют'!$J$23*E298/1000*D298)*(1-'Заказ, cкидки и курсы валют'!$I$12),2)</f>
        <v>387</v>
      </c>
      <c r="I298" s="2091"/>
      <c r="J298" s="1338">
        <f>ROUND(IF(H298&lt;'Заказ, cкидки и курсы валют'!$B$39,H298*0.54*100/(100-'Заказ, cкидки и курсы валют'!$C$39),IF(H298&lt;'Заказ, cкидки и курсы валют'!$B$40,H298*0.54*100/(100-'Заказ, cкидки и курсы валют'!$C$40),IF(H298&lt;'Заказ, cкидки и курсы валют'!$B$41,H298*0.54*100/(100-'Заказ, cкидки и курсы валют'!$C$41),IF(H298&lt;'Заказ, cкидки и курсы валют'!$B$42,H298*0.54*100/(100-'Заказ, cкидки и курсы валют'!$C$42),IF(H298&lt;'Заказ, cкидки и курсы валют'!$B$43,H298*0.54*100/(100-'Заказ, cкидки и курсы валют'!$C$43),H298))))),2)</f>
        <v>464.4</v>
      </c>
      <c r="K298" s="446"/>
    </row>
    <row r="299" spans="1:11" ht="14.15" customHeight="1" thickBot="1">
      <c r="A299" s="493" t="s">
        <v>7092</v>
      </c>
      <c r="B299" s="2325" t="s">
        <v>195</v>
      </c>
      <c r="C299" s="2287">
        <v>42.2</v>
      </c>
      <c r="D299" s="2315">
        <v>5</v>
      </c>
      <c r="E299" s="2145">
        <f t="shared" si="43"/>
        <v>4149.5</v>
      </c>
      <c r="F299" s="2104">
        <f t="shared" si="47"/>
        <v>4149.5</v>
      </c>
      <c r="G299" s="2105">
        <f t="shared" si="45"/>
        <v>77400</v>
      </c>
      <c r="H299" s="659">
        <f>ROUND(IF('Заказ, cкидки и курсы валют'!$J$23*E299/1000*D299&lt;387,387,'Заказ, cкидки и курсы валют'!$J$23*E299/1000*D299)*(1-'Заказ, cкидки и курсы валют'!$I$12),2)</f>
        <v>387</v>
      </c>
      <c r="I299" s="2091"/>
      <c r="J299" s="1338">
        <f>ROUND(IF(H299&lt;'Заказ, cкидки и курсы валют'!$B$39,H299*0.54*100/(100-'Заказ, cкидки и курсы валют'!$C$39),IF(H299&lt;'Заказ, cкидки и курсы валют'!$B$40,H299*0.54*100/(100-'Заказ, cкидки и курсы валют'!$C$40),IF(H299&lt;'Заказ, cкидки и курсы валют'!$B$41,H299*0.54*100/(100-'Заказ, cкидки и курсы валют'!$C$41),IF(H299&lt;'Заказ, cкидки и курсы валют'!$B$42,H299*0.54*100/(100-'Заказ, cкидки и курсы валют'!$C$42),IF(H299&lt;'Заказ, cкидки и курсы валют'!$B$43,H299*0.54*100/(100-'Заказ, cкидки и курсы валют'!$C$43),H299))))),2)</f>
        <v>464.4</v>
      </c>
      <c r="K299" s="446"/>
    </row>
    <row r="300" spans="1:11" ht="14.15" customHeight="1" thickBot="1">
      <c r="A300" s="493" t="s">
        <v>7093</v>
      </c>
      <c r="B300" s="2315" t="s">
        <v>1477</v>
      </c>
      <c r="C300" s="2287">
        <v>51.2</v>
      </c>
      <c r="D300" s="2315">
        <v>3</v>
      </c>
      <c r="E300" s="2145">
        <f t="shared" si="43"/>
        <v>5311.58</v>
      </c>
      <c r="F300" s="2104">
        <f t="shared" si="47"/>
        <v>5311.58</v>
      </c>
      <c r="G300" s="2105">
        <f t="shared" si="45"/>
        <v>129000</v>
      </c>
      <c r="H300" s="659">
        <f>ROUND(IF('Заказ, cкидки и курсы валют'!$J$23*E300/1000*D300&lt;387,387,'Заказ, cкидки и курсы валют'!$J$23*E300/1000*D300)*(1-'Заказ, cкидки и курсы валют'!$I$12),2)</f>
        <v>387</v>
      </c>
      <c r="I300" s="2091"/>
      <c r="J300" s="1338">
        <f>ROUND(IF(H300&lt;'Заказ, cкидки и курсы валют'!$B$39,H300*0.54*100/(100-'Заказ, cкидки и курсы валют'!$C$39),IF(H300&lt;'Заказ, cкидки и курсы валют'!$B$40,H300*0.54*100/(100-'Заказ, cкидки и курсы валют'!$C$40),IF(H300&lt;'Заказ, cкидки и курсы валют'!$B$41,H300*0.54*100/(100-'Заказ, cкидки и курсы валют'!$C$41),IF(H300&lt;'Заказ, cкидки и курсы валют'!$B$42,H300*0.54*100/(100-'Заказ, cкидки и курсы валют'!$C$42),IF(H300&lt;'Заказ, cкидки и курсы валют'!$B$43,H300*0.54*100/(100-'Заказ, cкидки и курсы валют'!$C$43),H300))))),2)</f>
        <v>464.4</v>
      </c>
      <c r="K300" s="446"/>
    </row>
    <row r="301" spans="1:11" ht="14.15" customHeight="1" thickBot="1">
      <c r="A301" s="493" t="s">
        <v>7094</v>
      </c>
      <c r="B301" s="2325" t="s">
        <v>254</v>
      </c>
      <c r="C301" s="2287">
        <v>46</v>
      </c>
      <c r="D301" s="2315">
        <v>5</v>
      </c>
      <c r="E301" s="2145">
        <f t="shared" si="43"/>
        <v>4011.4</v>
      </c>
      <c r="F301" s="2104">
        <f t="shared" si="47"/>
        <v>4011.4</v>
      </c>
      <c r="G301" s="2105">
        <f t="shared" si="45"/>
        <v>77400</v>
      </c>
      <c r="H301" s="659">
        <f>ROUND(IF('Заказ, cкидки и курсы валют'!$J$23*E301/1000*D301&lt;387,387,'Заказ, cкидки и курсы валют'!$J$23*E301/1000*D301)*(1-'Заказ, cкидки и курсы валют'!$I$12),2)</f>
        <v>387</v>
      </c>
      <c r="I301" s="2091"/>
      <c r="J301" s="1338">
        <f>ROUND(IF(H301&lt;'Заказ, cкидки и курсы валют'!$B$39,H301*0.54*100/(100-'Заказ, cкидки и курсы валют'!$C$39),IF(H301&lt;'Заказ, cкидки и курсы валют'!$B$40,H301*0.54*100/(100-'Заказ, cкидки и курсы валют'!$C$40),IF(H301&lt;'Заказ, cкидки и курсы валют'!$B$41,H301*0.54*100/(100-'Заказ, cкидки и курсы валют'!$C$41),IF(H301&lt;'Заказ, cкидки и курсы валют'!$B$42,H301*0.54*100/(100-'Заказ, cкидки и курсы валют'!$C$42),IF(H301&lt;'Заказ, cкидки и курсы валют'!$B$43,H301*0.54*100/(100-'Заказ, cкидки и курсы валют'!$C$43),H301))))),2)</f>
        <v>464.4</v>
      </c>
      <c r="K301" s="446"/>
    </row>
    <row r="302" spans="1:11" ht="14.15" customHeight="1" thickBot="1">
      <c r="A302" s="493" t="s">
        <v>7095</v>
      </c>
      <c r="B302" s="2325" t="s">
        <v>202</v>
      </c>
      <c r="C302" s="2287">
        <v>52</v>
      </c>
      <c r="D302" s="2315">
        <v>5</v>
      </c>
      <c r="E302" s="2145">
        <f t="shared" si="43"/>
        <v>4302.5</v>
      </c>
      <c r="F302" s="2104">
        <f t="shared" si="47"/>
        <v>4302.5</v>
      </c>
      <c r="G302" s="2105">
        <f t="shared" si="45"/>
        <v>77400</v>
      </c>
      <c r="H302" s="659">
        <f>ROUND(IF('Заказ, cкидки и курсы валют'!$J$23*E302/1000*D302&lt;387,387,'Заказ, cкидки и курсы валют'!$J$23*E302/1000*D302)*(1-'Заказ, cкидки и курсы валют'!$I$12),2)</f>
        <v>387</v>
      </c>
      <c r="I302" s="2091"/>
      <c r="J302" s="1338">
        <f>ROUND(IF(H302&lt;'Заказ, cкидки и курсы валют'!$B$39,H302*0.54*100/(100-'Заказ, cкидки и курсы валют'!$C$39),IF(H302&lt;'Заказ, cкидки и курсы валют'!$B$40,H302*0.54*100/(100-'Заказ, cкидки и курсы валют'!$C$40),IF(H302&lt;'Заказ, cкидки и курсы валют'!$B$41,H302*0.54*100/(100-'Заказ, cкидки и курсы валют'!$C$41),IF(H302&lt;'Заказ, cкидки и курсы валют'!$B$42,H302*0.54*100/(100-'Заказ, cкидки и курсы валют'!$C$42),IF(H302&lt;'Заказ, cкидки и курсы валют'!$B$43,H302*0.54*100/(100-'Заказ, cкидки и курсы валют'!$C$43),H302))))),2)</f>
        <v>464.4</v>
      </c>
      <c r="K302" s="446"/>
    </row>
    <row r="303" spans="1:11" ht="14.15" customHeight="1" thickBot="1">
      <c r="A303" s="493" t="s">
        <v>7096</v>
      </c>
      <c r="B303" s="2325" t="s">
        <v>1294</v>
      </c>
      <c r="C303" s="2287">
        <v>53</v>
      </c>
      <c r="D303" s="2315">
        <v>5</v>
      </c>
      <c r="E303" s="2145">
        <f t="shared" si="43"/>
        <v>4559.9400000000005</v>
      </c>
      <c r="F303" s="2104">
        <f t="shared" si="47"/>
        <v>4559.9399999999996</v>
      </c>
      <c r="G303" s="2105">
        <f t="shared" si="45"/>
        <v>77400</v>
      </c>
      <c r="H303" s="659">
        <f>ROUND(IF('Заказ, cкидки и курсы валют'!$J$23*E303/1000*D303&lt;387,387,'Заказ, cкидки и курсы валют'!$J$23*E303/1000*D303)*(1-'Заказ, cкидки и курсы валют'!$I$12),2)</f>
        <v>387</v>
      </c>
      <c r="I303" s="2091"/>
      <c r="J303" s="1338">
        <f>ROUND(IF(H303&lt;'Заказ, cкидки и курсы валют'!$B$39,H303*0.54*100/(100-'Заказ, cкидки и курсы валют'!$C$39),IF(H303&lt;'Заказ, cкидки и курсы валют'!$B$40,H303*0.54*100/(100-'Заказ, cкидки и курсы валют'!$C$40),IF(H303&lt;'Заказ, cкидки и курсы валют'!$B$41,H303*0.54*100/(100-'Заказ, cкидки и курсы валют'!$C$41),IF(H303&lt;'Заказ, cкидки и курсы валют'!$B$42,H303*0.54*100/(100-'Заказ, cкидки и курсы валют'!$C$42),IF(H303&lt;'Заказ, cкидки и курсы валют'!$B$43,H303*0.54*100/(100-'Заказ, cкидки и курсы валют'!$C$43),H303))))),2)</f>
        <v>464.4</v>
      </c>
      <c r="K303" s="446"/>
    </row>
    <row r="304" spans="1:11" ht="14.15" customHeight="1" thickBot="1">
      <c r="A304" s="493" t="s">
        <v>7097</v>
      </c>
      <c r="B304" s="2325" t="s">
        <v>203</v>
      </c>
      <c r="C304" s="2287">
        <v>62</v>
      </c>
      <c r="D304" s="2315">
        <v>5</v>
      </c>
      <c r="E304" s="2145">
        <f t="shared" si="43"/>
        <v>4622.42</v>
      </c>
      <c r="F304" s="2104">
        <f t="shared" si="47"/>
        <v>4622.42</v>
      </c>
      <c r="G304" s="2105">
        <f t="shared" si="45"/>
        <v>77400</v>
      </c>
      <c r="H304" s="659">
        <f>ROUND(IF('Заказ, cкидки и курсы валют'!$J$23*E304/1000*D304&lt;387,387,'Заказ, cкидки и курсы валют'!$J$23*E304/1000*D304)*(1-'Заказ, cкидки и курсы валют'!$I$12),2)</f>
        <v>387</v>
      </c>
      <c r="I304" s="2091"/>
      <c r="J304" s="1338">
        <f>ROUND(IF(H304&lt;'Заказ, cкидки и курсы валют'!$B$39,H304*0.54*100/(100-'Заказ, cкидки и курсы валют'!$C$39),IF(H304&lt;'Заказ, cкидки и курсы валют'!$B$40,H304*0.54*100/(100-'Заказ, cкидки и курсы валют'!$C$40),IF(H304&lt;'Заказ, cкидки и курсы валют'!$B$41,H304*0.54*100/(100-'Заказ, cкидки и курсы валют'!$C$41),IF(H304&lt;'Заказ, cкидки и курсы валют'!$B$42,H304*0.54*100/(100-'Заказ, cкидки и курсы валют'!$C$42),IF(H304&lt;'Заказ, cкидки и курсы валют'!$B$43,H304*0.54*100/(100-'Заказ, cкидки и курсы валют'!$C$43),H304))))),2)</f>
        <v>464.4</v>
      </c>
      <c r="K304" s="446"/>
    </row>
    <row r="305" spans="1:11" ht="14.15" customHeight="1" thickBot="1">
      <c r="A305" s="493" t="s">
        <v>9950</v>
      </c>
      <c r="B305" s="2315" t="s">
        <v>2919</v>
      </c>
      <c r="C305" s="2287">
        <v>63.5</v>
      </c>
      <c r="D305" s="2315">
        <v>5</v>
      </c>
      <c r="E305" s="2145">
        <f t="shared" si="43"/>
        <v>4924.9400000000005</v>
      </c>
      <c r="F305" s="2104">
        <f t="shared" si="47"/>
        <v>4924.9399999999996</v>
      </c>
      <c r="G305" s="2105">
        <f t="shared" si="45"/>
        <v>77400</v>
      </c>
      <c r="H305" s="659">
        <f>ROUND(IF('Заказ, cкидки и курсы валют'!$J$23*E305/1000*D305&lt;387,387,'Заказ, cкидки и курсы валют'!$J$23*E305/1000*D305)*(1-'Заказ, cкидки и курсы валют'!$I$12),2)</f>
        <v>387</v>
      </c>
      <c r="I305" s="2091"/>
      <c r="J305" s="1338">
        <f>ROUND(IF(H305&lt;'Заказ, cкидки и курсы валют'!$B$39,H305*0.54*100/(100-'Заказ, cкидки и курсы валют'!$C$39),IF(H305&lt;'Заказ, cкидки и курсы валют'!$B$40,H305*0.54*100/(100-'Заказ, cкидки и курсы валют'!$C$40),IF(H305&lt;'Заказ, cкидки и курсы валют'!$B$41,H305*0.54*100/(100-'Заказ, cкидки и курсы валют'!$C$41),IF(H305&lt;'Заказ, cкидки и курсы валют'!$B$42,H305*0.54*100/(100-'Заказ, cкидки и курсы валют'!$C$42),IF(H305&lt;'Заказ, cкидки и курсы валют'!$B$43,H305*0.54*100/(100-'Заказ, cкидки и курсы валют'!$C$43),H305))))),2)</f>
        <v>464.4</v>
      </c>
      <c r="K305" s="446"/>
    </row>
    <row r="306" spans="1:11" ht="14.15" customHeight="1" thickBot="1">
      <c r="A306" s="493" t="s">
        <v>7098</v>
      </c>
      <c r="B306" s="2325" t="s">
        <v>204</v>
      </c>
      <c r="C306" s="2287">
        <v>71</v>
      </c>
      <c r="D306" s="2315">
        <v>5</v>
      </c>
      <c r="E306" s="2145">
        <f t="shared" si="43"/>
        <v>5081.6399999999994</v>
      </c>
      <c r="F306" s="2104">
        <f t="shared" si="47"/>
        <v>5081.6400000000003</v>
      </c>
      <c r="G306" s="2105">
        <f t="shared" si="45"/>
        <v>77400</v>
      </c>
      <c r="H306" s="659">
        <f>ROUND(IF('Заказ, cкидки и курсы валют'!$J$23*E306/1000*D306&lt;387,387,'Заказ, cкидки и курсы валют'!$J$23*E306/1000*D306)*(1-'Заказ, cкидки и курсы валют'!$I$12),2)</f>
        <v>387</v>
      </c>
      <c r="I306" s="2091"/>
      <c r="J306" s="1338">
        <f>ROUND(IF(H306&lt;'Заказ, cкидки и курсы валют'!$B$39,H306*0.54*100/(100-'Заказ, cкидки и курсы валют'!$C$39),IF(H306&lt;'Заказ, cкидки и курсы валют'!$B$40,H306*0.54*100/(100-'Заказ, cкидки и курсы валют'!$C$40),IF(H306&lt;'Заказ, cкидки и курсы валют'!$B$41,H306*0.54*100/(100-'Заказ, cкидки и курсы валют'!$C$41),IF(H306&lt;'Заказ, cкидки и курсы валют'!$B$42,H306*0.54*100/(100-'Заказ, cкидки и курсы валют'!$C$42),IF(H306&lt;'Заказ, cкидки и курсы валют'!$B$43,H306*0.54*100/(100-'Заказ, cкидки и курсы валют'!$C$43),H306))))),2)</f>
        <v>464.4</v>
      </c>
      <c r="K306" s="446"/>
    </row>
    <row r="307" spans="1:11" ht="14.15" customHeight="1" thickBot="1">
      <c r="A307" s="493" t="s">
        <v>7099</v>
      </c>
      <c r="B307" s="2325" t="s">
        <v>241</v>
      </c>
      <c r="C307" s="2287">
        <v>73</v>
      </c>
      <c r="D307" s="2315">
        <v>5</v>
      </c>
      <c r="E307" s="2145">
        <f t="shared" si="43"/>
        <v>5249.7800000000007</v>
      </c>
      <c r="F307" s="2104">
        <f t="shared" si="47"/>
        <v>5249.78</v>
      </c>
      <c r="G307" s="2105">
        <f t="shared" si="45"/>
        <v>77400</v>
      </c>
      <c r="H307" s="659">
        <f>ROUND(IF('Заказ, cкидки и курсы валют'!$J$23*E307/1000*D307&lt;387,387,'Заказ, cкидки и курсы валют'!$J$23*E307/1000*D307)*(1-'Заказ, cкидки и курсы валют'!$I$12),2)</f>
        <v>387</v>
      </c>
      <c r="I307" s="2091"/>
      <c r="J307" s="1338">
        <f>ROUND(IF(H307&lt;'Заказ, cкидки и курсы валют'!$B$39,H307*0.54*100/(100-'Заказ, cкидки и курсы валют'!$C$39),IF(H307&lt;'Заказ, cкидки и курсы валют'!$B$40,H307*0.54*100/(100-'Заказ, cкидки и курсы валют'!$C$40),IF(H307&lt;'Заказ, cкидки и курсы валют'!$B$41,H307*0.54*100/(100-'Заказ, cкидки и курсы валют'!$C$41),IF(H307&lt;'Заказ, cкидки и курсы валют'!$B$42,H307*0.54*100/(100-'Заказ, cкидки и курсы валют'!$C$42),IF(H307&lt;'Заказ, cкидки и курсы валют'!$B$43,H307*0.54*100/(100-'Заказ, cкидки и курсы валют'!$C$43),H307))))),2)</f>
        <v>464.4</v>
      </c>
      <c r="K307" s="446"/>
    </row>
    <row r="308" spans="1:11" ht="14.15" customHeight="1" thickBot="1">
      <c r="A308" s="493" t="s">
        <v>7100</v>
      </c>
      <c r="B308" s="2325" t="s">
        <v>1331</v>
      </c>
      <c r="C308" s="2287">
        <v>85</v>
      </c>
      <c r="D308" s="2315">
        <v>5</v>
      </c>
      <c r="E308" s="2145">
        <f t="shared" si="43"/>
        <v>5716.48</v>
      </c>
      <c r="F308" s="2104">
        <f t="shared" si="47"/>
        <v>5716.48</v>
      </c>
      <c r="G308" s="2105">
        <f t="shared" si="45"/>
        <v>77400</v>
      </c>
      <c r="H308" s="659">
        <f>ROUND(IF('Заказ, cкидки и курсы валют'!$J$23*E308/1000*D308&lt;387,387,'Заказ, cкидки и курсы валют'!$J$23*E308/1000*D308)*(1-'Заказ, cкидки и курсы валют'!$I$12),2)</f>
        <v>387</v>
      </c>
      <c r="I308" s="2091"/>
      <c r="J308" s="1338">
        <f>ROUND(IF(H308&lt;'Заказ, cкидки и курсы валют'!$B$39,H308*0.54*100/(100-'Заказ, cкидки и курсы валют'!$C$39),IF(H308&lt;'Заказ, cкидки и курсы валют'!$B$40,H308*0.54*100/(100-'Заказ, cкидки и курсы валют'!$C$40),IF(H308&lt;'Заказ, cкидки и курсы валют'!$B$41,H308*0.54*100/(100-'Заказ, cкидки и курсы валют'!$C$41),IF(H308&lt;'Заказ, cкидки и курсы валют'!$B$42,H308*0.54*100/(100-'Заказ, cкидки и курсы валют'!$C$42),IF(H308&lt;'Заказ, cкидки и курсы валют'!$B$43,H308*0.54*100/(100-'Заказ, cкидки и курсы валют'!$C$43),H308))))),2)</f>
        <v>464.4</v>
      </c>
      <c r="K308" s="446"/>
    </row>
    <row r="309" spans="1:11" ht="14.15" customHeight="1" thickBot="1">
      <c r="A309" s="493" t="s">
        <v>7101</v>
      </c>
      <c r="B309" s="2325" t="s">
        <v>611</v>
      </c>
      <c r="C309" s="2287">
        <v>69</v>
      </c>
      <c r="D309" s="2315">
        <v>5</v>
      </c>
      <c r="E309" s="2145">
        <f t="shared" si="43"/>
        <v>5061.7199999999993</v>
      </c>
      <c r="F309" s="2104">
        <f t="shared" si="47"/>
        <v>5061.72</v>
      </c>
      <c r="G309" s="2105">
        <f t="shared" si="45"/>
        <v>77400</v>
      </c>
      <c r="H309" s="659">
        <f>ROUND(IF('Заказ, cкидки и курсы валют'!$J$23*E309/1000*D309&lt;387,387,'Заказ, cкидки и курсы валют'!$J$23*E309/1000*D309)*(1-'Заказ, cкидки и курсы валют'!$I$12),2)</f>
        <v>387</v>
      </c>
      <c r="I309" s="2091"/>
      <c r="J309" s="1338">
        <f>ROUND(IF(H309&lt;'Заказ, cкидки и курсы валют'!$B$39,H309*0.54*100/(100-'Заказ, cкидки и курсы валют'!$C$39),IF(H309&lt;'Заказ, cкидки и курсы валют'!$B$40,H309*0.54*100/(100-'Заказ, cкидки и курсы валют'!$C$40),IF(H309&lt;'Заказ, cкидки и курсы валют'!$B$41,H309*0.54*100/(100-'Заказ, cкидки и курсы валют'!$C$41),IF(H309&lt;'Заказ, cкидки и курсы валют'!$B$42,H309*0.54*100/(100-'Заказ, cкидки и курсы валют'!$C$42),IF(H309&lt;'Заказ, cкидки и курсы валют'!$B$43,H309*0.54*100/(100-'Заказ, cкидки и курсы валют'!$C$43),H309))))),2)</f>
        <v>464.4</v>
      </c>
      <c r="K309" s="446"/>
    </row>
    <row r="310" spans="1:11" ht="14.15" customHeight="1" thickBot="1">
      <c r="A310" s="493" t="s">
        <v>9951</v>
      </c>
      <c r="B310" s="2315" t="s">
        <v>2908</v>
      </c>
      <c r="C310" s="2287">
        <v>72</v>
      </c>
      <c r="D310" s="2315">
        <v>5</v>
      </c>
      <c r="E310" s="2145">
        <f t="shared" si="43"/>
        <v>5214.8</v>
      </c>
      <c r="F310" s="2104">
        <f t="shared" si="47"/>
        <v>5214.8</v>
      </c>
      <c r="G310" s="2105">
        <f t="shared" si="45"/>
        <v>77400</v>
      </c>
      <c r="H310" s="659">
        <f>ROUND(IF('Заказ, cкидки и курсы валют'!$J$23*E310/1000*D310&lt;387,387,'Заказ, cкидки и курсы валют'!$J$23*E310/1000*D310)*(1-'Заказ, cкидки и курсы валют'!$I$12),2)</f>
        <v>387</v>
      </c>
      <c r="I310" s="2091"/>
      <c r="J310" s="1338">
        <f>ROUND(IF(H310&lt;'Заказ, cкидки и курсы валют'!$B$39,H310*0.54*100/(100-'Заказ, cкидки и курсы валют'!$C$39),IF(H310&lt;'Заказ, cкидки и курсы валют'!$B$40,H310*0.54*100/(100-'Заказ, cкидки и курсы валют'!$C$40),IF(H310&lt;'Заказ, cкидки и курсы валют'!$B$41,H310*0.54*100/(100-'Заказ, cкидки и курсы валют'!$C$41),IF(H310&lt;'Заказ, cкидки и курсы валют'!$B$42,H310*0.54*100/(100-'Заказ, cкидки и курсы валют'!$C$42),IF(H310&lt;'Заказ, cкидки и курсы валют'!$B$43,H310*0.54*100/(100-'Заказ, cкидки и курсы валют'!$C$43),H310))))),2)</f>
        <v>464.4</v>
      </c>
      <c r="K310" s="707"/>
    </row>
    <row r="311" spans="1:11" ht="14.15" customHeight="1" thickBot="1">
      <c r="A311" s="493" t="s">
        <v>7102</v>
      </c>
      <c r="B311" s="2325" t="s">
        <v>1295</v>
      </c>
      <c r="C311" s="2287">
        <v>79.39</v>
      </c>
      <c r="D311" s="2315">
        <v>5</v>
      </c>
      <c r="E311" s="2145">
        <f t="shared" si="43"/>
        <v>5705.16</v>
      </c>
      <c r="F311" s="2104">
        <f t="shared" si="47"/>
        <v>5705.16</v>
      </c>
      <c r="G311" s="2105">
        <f t="shared" si="45"/>
        <v>77400</v>
      </c>
      <c r="H311" s="659">
        <f>ROUND(IF('Заказ, cкидки и курсы валют'!$J$23*E311/1000*D311&lt;387,387,'Заказ, cкидки и курсы валют'!$J$23*E311/1000*D311)*(1-'Заказ, cкидки и курсы валют'!$I$12),2)</f>
        <v>387</v>
      </c>
      <c r="I311" s="2091"/>
      <c r="J311" s="1338">
        <f>ROUND(IF(H311&lt;'Заказ, cкидки и курсы валют'!$B$39,H311*0.54*100/(100-'Заказ, cкидки и курсы валют'!$C$39),IF(H311&lt;'Заказ, cкидки и курсы валют'!$B$40,H311*0.54*100/(100-'Заказ, cкидки и курсы валют'!$C$40),IF(H311&lt;'Заказ, cкидки и курсы валют'!$B$41,H311*0.54*100/(100-'Заказ, cкидки и курсы валют'!$C$41),IF(H311&lt;'Заказ, cкидки и курсы валют'!$B$42,H311*0.54*100/(100-'Заказ, cкидки и курсы валют'!$C$42),IF(H311&lt;'Заказ, cкидки и курсы валют'!$B$43,H311*0.54*100/(100-'Заказ, cкидки и курсы валют'!$C$43),H311))))),2)</f>
        <v>464.4</v>
      </c>
      <c r="K311" s="707"/>
    </row>
    <row r="312" spans="1:11" ht="14.15" customHeight="1" thickBot="1">
      <c r="A312" s="493" t="s">
        <v>7103</v>
      </c>
      <c r="B312" s="2325" t="s">
        <v>2920</v>
      </c>
      <c r="C312" s="2306">
        <v>96</v>
      </c>
      <c r="D312" s="2315">
        <v>5</v>
      </c>
      <c r="E312" s="2145">
        <f t="shared" si="43"/>
        <v>6152.04</v>
      </c>
      <c r="F312" s="2104">
        <f t="shared" si="47"/>
        <v>6152.04</v>
      </c>
      <c r="G312" s="2105">
        <f t="shared" si="45"/>
        <v>77400</v>
      </c>
      <c r="H312" s="659">
        <f>ROUND(IF('Заказ, cкидки и курсы валют'!$J$23*E312/1000*D312&lt;387,387,'Заказ, cкидки и курсы валют'!$J$23*E312/1000*D312)*(1-'Заказ, cкидки и курсы валют'!$I$12),2)</f>
        <v>387</v>
      </c>
      <c r="I312" s="2091"/>
      <c r="J312" s="1338">
        <f>ROUND(IF(H312&lt;'Заказ, cкидки и курсы валют'!$B$39,H312*0.54*100/(100-'Заказ, cкидки и курсы валют'!$C$39),IF(H312&lt;'Заказ, cкидки и курсы валют'!$B$40,H312*0.54*100/(100-'Заказ, cкидки и курсы валют'!$C$40),IF(H312&lt;'Заказ, cкидки и курсы валют'!$B$41,H312*0.54*100/(100-'Заказ, cкидки и курсы валют'!$C$41),IF(H312&lt;'Заказ, cкидки и курсы валют'!$B$42,H312*0.54*100/(100-'Заказ, cкидки и курсы валют'!$C$42),IF(H312&lt;'Заказ, cкидки и курсы валют'!$B$43,H312*0.54*100/(100-'Заказ, cкидки и курсы валют'!$C$43),H312))))),2)</f>
        <v>464.4</v>
      </c>
      <c r="K312" s="707"/>
    </row>
    <row r="313" spans="1:11" ht="14.15" customHeight="1" thickBot="1">
      <c r="A313" s="493" t="s">
        <v>7104</v>
      </c>
      <c r="B313" s="2325" t="s">
        <v>1296</v>
      </c>
      <c r="C313" s="2287">
        <v>99.5</v>
      </c>
      <c r="D313" s="2116">
        <v>5</v>
      </c>
      <c r="E313" s="2145">
        <f t="shared" si="43"/>
        <v>6409.86</v>
      </c>
      <c r="F313" s="2104">
        <f t="shared" si="47"/>
        <v>6409.86</v>
      </c>
      <c r="G313" s="2105">
        <f t="shared" si="45"/>
        <v>77400</v>
      </c>
      <c r="H313" s="659">
        <f>ROUND(IF('Заказ, cкидки и курсы валют'!$J$23*E313/1000*D313&lt;387,387,'Заказ, cкидки и курсы валют'!$J$23*E313/1000*D313)*(1-'Заказ, cкидки и курсы валют'!$I$12),2)</f>
        <v>387</v>
      </c>
      <c r="I313" s="2091"/>
      <c r="J313" s="1338">
        <f>ROUND(IF(H313&lt;'Заказ, cкидки и курсы валют'!$B$39,H313*0.54*100/(100-'Заказ, cкидки и курсы валют'!$C$39),IF(H313&lt;'Заказ, cкидки и курсы валют'!$B$40,H313*0.54*100/(100-'Заказ, cкидки и курсы валют'!$C$40),IF(H313&lt;'Заказ, cкидки и курсы валют'!$B$41,H313*0.54*100/(100-'Заказ, cкидки и курсы валют'!$C$41),IF(H313&lt;'Заказ, cкидки и курсы валют'!$B$42,H313*0.54*100/(100-'Заказ, cкидки и курсы валют'!$C$42),IF(H313&lt;'Заказ, cкидки и курсы валют'!$B$43,H313*0.54*100/(100-'Заказ, cкидки и курсы валют'!$C$43),H313))))),2)</f>
        <v>464.4</v>
      </c>
      <c r="K313" s="707"/>
    </row>
    <row r="314" spans="1:11" ht="14.15" customHeight="1" thickBot="1">
      <c r="A314" s="493" t="s">
        <v>7105</v>
      </c>
      <c r="B314" s="2325" t="s">
        <v>3956</v>
      </c>
      <c r="C314" s="2287">
        <v>110</v>
      </c>
      <c r="D314" s="2315">
        <v>5</v>
      </c>
      <c r="E314" s="2145">
        <f t="shared" si="43"/>
        <v>6712.14</v>
      </c>
      <c r="F314" s="2104">
        <f t="shared" si="47"/>
        <v>6712.14</v>
      </c>
      <c r="G314" s="2105">
        <f t="shared" si="45"/>
        <v>77400</v>
      </c>
      <c r="H314" s="659">
        <f>ROUND(IF('Заказ, cкидки и курсы валют'!$J$23*E314/1000*D314&lt;387,387,'Заказ, cкидки и курсы валют'!$J$23*E314/1000*D314)*(1-'Заказ, cкидки и курсы валют'!$I$12),2)</f>
        <v>387</v>
      </c>
      <c r="I314" s="2091"/>
      <c r="J314" s="1338">
        <f>ROUND(IF(H314&lt;'Заказ, cкидки и курсы валют'!$B$39,H314*0.54*100/(100-'Заказ, cкидки и курсы валют'!$C$39),IF(H314&lt;'Заказ, cкидки и курсы валют'!$B$40,H314*0.54*100/(100-'Заказ, cкидки и курсы валют'!$C$40),IF(H314&lt;'Заказ, cкидки и курсы валют'!$B$41,H314*0.54*100/(100-'Заказ, cкидки и курсы валют'!$C$41),IF(H314&lt;'Заказ, cкидки и курсы валют'!$B$42,H314*0.54*100/(100-'Заказ, cкидки и курсы валют'!$C$42),IF(H314&lt;'Заказ, cкидки и курсы валют'!$B$43,H314*0.54*100/(100-'Заказ, cкидки и курсы валют'!$C$43),H314))))),2)</f>
        <v>464.4</v>
      </c>
      <c r="K314" s="707"/>
    </row>
    <row r="315" spans="1:11" ht="14.15" customHeight="1" thickBot="1">
      <c r="A315" s="493" t="s">
        <v>9952</v>
      </c>
      <c r="B315" s="2315" t="s">
        <v>212</v>
      </c>
      <c r="C315" s="2287">
        <v>116</v>
      </c>
      <c r="D315" s="2315">
        <v>5</v>
      </c>
      <c r="E315" s="2145">
        <f t="shared" si="43"/>
        <v>7172.4</v>
      </c>
      <c r="F315" s="2104">
        <f t="shared" si="47"/>
        <v>7172.4</v>
      </c>
      <c r="G315" s="2105">
        <f t="shared" si="45"/>
        <v>82482</v>
      </c>
      <c r="H315" s="659">
        <f>ROUND(IF('Заказ, cкидки и курсы валют'!$J$23*E315/1000*D315&lt;387,387,'Заказ, cкидки и курсы валют'!$J$23*E315/1000*D315)*(1-'Заказ, cкидки и курсы валют'!$I$12),2)</f>
        <v>412.41</v>
      </c>
      <c r="I315" s="2091"/>
      <c r="J315" s="1338">
        <f>ROUND(IF(H315&lt;'Заказ, cкидки и курсы валют'!$B$39,H315*0.54*100/(100-'Заказ, cкидки и курсы валют'!$C$39),IF(H315&lt;'Заказ, cкидки и курсы валют'!$B$40,H315*0.54*100/(100-'Заказ, cкидки и курсы валют'!$C$40),IF(H315&lt;'Заказ, cкидки и курсы валют'!$B$41,H315*0.54*100/(100-'Заказ, cкидки и курсы валют'!$C$41),IF(H315&lt;'Заказ, cкидки и курсы валют'!$B$42,H315*0.54*100/(100-'Заказ, cкидки и курсы валют'!$C$42),IF(H315&lt;'Заказ, cкидки и курсы валют'!$B$43,H315*0.54*100/(100-'Заказ, cкидки и курсы валют'!$C$43),H315))))),2)</f>
        <v>494.89</v>
      </c>
      <c r="K315" s="707"/>
    </row>
    <row r="316" spans="1:11" ht="14.15" customHeight="1" thickBot="1">
      <c r="A316" s="493" t="s">
        <v>7106</v>
      </c>
      <c r="B316" s="2325" t="s">
        <v>1297</v>
      </c>
      <c r="C316" s="2287">
        <v>124.2</v>
      </c>
      <c r="D316" s="2315">
        <v>5</v>
      </c>
      <c r="E316" s="2145">
        <f t="shared" si="43"/>
        <v>7500.54</v>
      </c>
      <c r="F316" s="2104">
        <f t="shared" si="47"/>
        <v>7500.54</v>
      </c>
      <c r="G316" s="2105">
        <f t="shared" si="45"/>
        <v>86256</v>
      </c>
      <c r="H316" s="659">
        <f>ROUND(IF('Заказ, cкидки и курсы валют'!$J$23*E316/1000*D316&lt;387,387,'Заказ, cкидки и курсы валют'!$J$23*E316/1000*D316)*(1-'Заказ, cкидки и курсы валют'!$I$12),2)</f>
        <v>431.28</v>
      </c>
      <c r="I316" s="2091"/>
      <c r="J316" s="1338">
        <f>ROUND(IF(H316&lt;'Заказ, cкидки и курсы валют'!$B$39,H316*0.54*100/(100-'Заказ, cкидки и курсы валют'!$C$39),IF(H316&lt;'Заказ, cкидки и курсы валют'!$B$40,H316*0.54*100/(100-'Заказ, cкидки и курсы валют'!$C$40),IF(H316&lt;'Заказ, cкидки и курсы валют'!$B$41,H316*0.54*100/(100-'Заказ, cкидки и курсы валют'!$C$41),IF(H316&lt;'Заказ, cкидки и курсы валют'!$B$42,H316*0.54*100/(100-'Заказ, cкидки и курсы валют'!$C$42),IF(H316&lt;'Заказ, cкидки и курсы валют'!$B$43,H316*0.54*100/(100-'Заказ, cкидки и курсы валют'!$C$43),H316))))),2)</f>
        <v>517.54</v>
      </c>
      <c r="K316" s="707"/>
    </row>
    <row r="317" spans="1:11" ht="14.15" customHeight="1" thickBot="1">
      <c r="A317" s="493" t="s">
        <v>9953</v>
      </c>
      <c r="B317" s="2315" t="s">
        <v>213</v>
      </c>
      <c r="C317" s="2287">
        <v>132</v>
      </c>
      <c r="D317" s="2315">
        <v>5</v>
      </c>
      <c r="E317" s="2145">
        <f t="shared" si="43"/>
        <v>8615.9599999999991</v>
      </c>
      <c r="F317" s="2104">
        <f t="shared" ref="F317:F319" si="48">ROUND(E317*(1-$F$10),2)</f>
        <v>8615.9599999999991</v>
      </c>
      <c r="G317" s="2105">
        <f t="shared" si="45"/>
        <v>99084</v>
      </c>
      <c r="H317" s="659">
        <f>ROUND(IF('Заказ, cкидки и курсы валют'!$J$23*E317/1000*D317&lt;387,387,'Заказ, cкидки и курсы валют'!$J$23*E317/1000*D317)*(1-'Заказ, cкидки и курсы валют'!$I$12),2)</f>
        <v>495.42</v>
      </c>
      <c r="I317" s="2091"/>
      <c r="J317" s="1338">
        <f>ROUND(IF(H317&lt;'Заказ, cкидки и курсы валют'!$B$39,H317*0.54*100/(100-'Заказ, cкидки и курсы валют'!$C$39),IF(H317&lt;'Заказ, cкидки и курсы валют'!$B$40,H317*0.54*100/(100-'Заказ, cкидки и курсы валют'!$C$40),IF(H317&lt;'Заказ, cкидки и курсы валют'!$B$41,H317*0.54*100/(100-'Заказ, cкидки и курсы валют'!$C$41),IF(H317&lt;'Заказ, cкидки и курсы валют'!$B$42,H317*0.54*100/(100-'Заказ, cкидки и курсы валют'!$C$42),IF(H317&lt;'Заказ, cкидки и курсы валют'!$B$43,H317*0.54*100/(100-'Заказ, cкидки и курсы валют'!$C$43),H317))))),2)</f>
        <v>594.5</v>
      </c>
      <c r="K317" s="707"/>
    </row>
    <row r="318" spans="1:11" ht="14.15" customHeight="1" thickBot="1">
      <c r="A318" s="493" t="s">
        <v>9954</v>
      </c>
      <c r="B318" s="2315" t="s">
        <v>214</v>
      </c>
      <c r="C318" s="2287">
        <v>152</v>
      </c>
      <c r="D318" s="2315">
        <v>5</v>
      </c>
      <c r="E318" s="2145">
        <f t="shared" si="43"/>
        <v>9228.9599999999991</v>
      </c>
      <c r="F318" s="2104">
        <f t="shared" si="48"/>
        <v>9228.9599999999991</v>
      </c>
      <c r="G318" s="2105">
        <f t="shared" si="45"/>
        <v>106133.99999999999</v>
      </c>
      <c r="H318" s="659">
        <f>ROUND(IF('Заказ, cкидки и курсы валют'!$J$23*E318/1000*D318&lt;387,387,'Заказ, cкидки и курсы валют'!$J$23*E318/1000*D318)*(1-'Заказ, cкидки и курсы валют'!$I$12),2)</f>
        <v>530.66999999999996</v>
      </c>
      <c r="I318" s="2091"/>
      <c r="J318" s="1338">
        <f>ROUND(IF(H318&lt;'Заказ, cкидки и курсы валют'!$B$39,H318*0.54*100/(100-'Заказ, cкидки и курсы валют'!$C$39),IF(H318&lt;'Заказ, cкидки и курсы валют'!$B$40,H318*0.54*100/(100-'Заказ, cкидки и курсы валют'!$C$40),IF(H318&lt;'Заказ, cкидки и курсы валют'!$B$41,H318*0.54*100/(100-'Заказ, cкидки и курсы валют'!$C$41),IF(H318&lt;'Заказ, cкидки и курсы валют'!$B$42,H318*0.54*100/(100-'Заказ, cкидки и курсы валют'!$C$42),IF(H318&lt;'Заказ, cкидки и курсы валют'!$B$43,H318*0.54*100/(100-'Заказ, cкидки и курсы валют'!$C$43),H318))))),2)</f>
        <v>636.79999999999995</v>
      </c>
      <c r="K318" s="707"/>
    </row>
    <row r="319" spans="1:11" ht="14.15" customHeight="1" thickBot="1">
      <c r="A319" s="493" t="s">
        <v>9955</v>
      </c>
      <c r="B319" s="2315" t="s">
        <v>215</v>
      </c>
      <c r="C319" s="2287">
        <v>170</v>
      </c>
      <c r="D319" s="2315">
        <v>5</v>
      </c>
      <c r="E319" s="2145">
        <f t="shared" si="43"/>
        <v>9845.64</v>
      </c>
      <c r="F319" s="2104">
        <f t="shared" si="48"/>
        <v>9845.64</v>
      </c>
      <c r="G319" s="2105">
        <f t="shared" si="45"/>
        <v>113224</v>
      </c>
      <c r="H319" s="659">
        <f>ROUND(IF('Заказ, cкидки и курсы валют'!$J$23*E319/1000*D319&lt;387,387,'Заказ, cкидки и курсы валют'!$J$23*E319/1000*D319)*(1-'Заказ, cкидки и курсы валют'!$I$12),2)</f>
        <v>566.12</v>
      </c>
      <c r="I319" s="2091"/>
      <c r="J319" s="1338">
        <f>ROUND(IF(H319&lt;'Заказ, cкидки и курсы валют'!$B$39,H319*0.54*100/(100-'Заказ, cкидки и курсы валют'!$C$39),IF(H319&lt;'Заказ, cкидки и курсы валют'!$B$40,H319*0.54*100/(100-'Заказ, cкидки и курсы валют'!$C$40),IF(H319&lt;'Заказ, cкидки и курсы валют'!$B$41,H319*0.54*100/(100-'Заказ, cкидки и курсы валют'!$C$41),IF(H319&lt;'Заказ, cкидки и курсы валют'!$B$42,H319*0.54*100/(100-'Заказ, cкидки и курсы валют'!$C$42),IF(H319&lt;'Заказ, cкидки и курсы валют'!$B$43,H319*0.54*100/(100-'Заказ, cкидки и курсы валют'!$C$43),H319))))),2)</f>
        <v>611.41</v>
      </c>
      <c r="K319" s="707"/>
    </row>
    <row r="320" spans="1:11" ht="14.15" customHeight="1" thickBot="1">
      <c r="A320" s="493" t="s">
        <v>7107</v>
      </c>
      <c r="B320" s="2325" t="s">
        <v>1298</v>
      </c>
      <c r="C320" s="2287">
        <v>164.48</v>
      </c>
      <c r="D320" s="2315">
        <v>5</v>
      </c>
      <c r="E320" s="2145">
        <f t="shared" si="43"/>
        <v>10338.879999999999</v>
      </c>
      <c r="F320" s="2104">
        <f t="shared" ref="F320:F335" si="49">ROUND(E320*(1-$F$10),2)</f>
        <v>10338.879999999999</v>
      </c>
      <c r="G320" s="2105">
        <f t="shared" si="45"/>
        <v>118898</v>
      </c>
      <c r="H320" s="659">
        <f>ROUND(IF('Заказ, cкидки и курсы валют'!$J$23*E320/1000*D320&lt;387,387,'Заказ, cкидки и курсы валют'!$J$23*E320/1000*D320)*(1-'Заказ, cкидки и курсы валют'!$I$12),2)</f>
        <v>594.49</v>
      </c>
      <c r="I320" s="2091"/>
      <c r="J320" s="1338">
        <f>ROUND(IF(H320&lt;'Заказ, cкидки и курсы валют'!$B$39,H320*0.54*100/(100-'Заказ, cкидки и курсы валют'!$C$39),IF(H320&lt;'Заказ, cкидки и курсы валют'!$B$40,H320*0.54*100/(100-'Заказ, cкидки и курсы валют'!$C$40),IF(H320&lt;'Заказ, cкидки и курсы валют'!$B$41,H320*0.54*100/(100-'Заказ, cкидки и курсы валют'!$C$41),IF(H320&lt;'Заказ, cкидки и курсы валют'!$B$42,H320*0.54*100/(100-'Заказ, cкидки и курсы валют'!$C$42),IF(H320&lt;'Заказ, cкидки и курсы валют'!$B$43,H320*0.54*100/(100-'Заказ, cкидки и курсы валют'!$C$43),H320))))),2)</f>
        <v>642.04999999999995</v>
      </c>
      <c r="K320" s="707"/>
    </row>
    <row r="321" spans="1:11" ht="14.15" customHeight="1" thickBot="1">
      <c r="A321" s="493" t="s">
        <v>7108</v>
      </c>
      <c r="B321" s="2325" t="s">
        <v>2917</v>
      </c>
      <c r="C321" s="2287">
        <v>191.33</v>
      </c>
      <c r="D321" s="2315">
        <v>5</v>
      </c>
      <c r="E321" s="2145">
        <f t="shared" si="43"/>
        <v>10566.42</v>
      </c>
      <c r="F321" s="2104">
        <f t="shared" si="49"/>
        <v>10566.42</v>
      </c>
      <c r="G321" s="2105">
        <f t="shared" si="45"/>
        <v>121514.00000000001</v>
      </c>
      <c r="H321" s="659">
        <f>ROUND(IF('Заказ, cкидки и курсы валют'!$J$23*E321/1000*D321&lt;387,387,'Заказ, cкидки и курсы валют'!$J$23*E321/1000*D321)*(1-'Заказ, cкидки и курсы валют'!$I$12),2)</f>
        <v>607.57000000000005</v>
      </c>
      <c r="I321" s="2091"/>
      <c r="J321" s="1338">
        <f>ROUND(IF(H321&lt;'Заказ, cкидки и курсы валют'!$B$39,H321*0.54*100/(100-'Заказ, cкидки и курсы валют'!$C$39),IF(H321&lt;'Заказ, cкидки и курсы валют'!$B$40,H321*0.54*100/(100-'Заказ, cкидки и курсы валют'!$C$40),IF(H321&lt;'Заказ, cкидки и курсы валют'!$B$41,H321*0.54*100/(100-'Заказ, cкидки и курсы валют'!$C$41),IF(H321&lt;'Заказ, cкидки и курсы валют'!$B$42,H321*0.54*100/(100-'Заказ, cкидки и курсы валют'!$C$42),IF(H321&lt;'Заказ, cкидки и курсы валют'!$B$43,H321*0.54*100/(100-'Заказ, cкидки и курсы валют'!$C$43),H321))))),2)</f>
        <v>656.18</v>
      </c>
      <c r="K321" s="707"/>
    </row>
    <row r="322" spans="1:11" ht="14.15" customHeight="1" thickBot="1">
      <c r="A322" s="493" t="s">
        <v>7109</v>
      </c>
      <c r="B322" s="2325" t="s">
        <v>2918</v>
      </c>
      <c r="C322" s="2287">
        <v>195.9</v>
      </c>
      <c r="D322" s="2315">
        <v>5</v>
      </c>
      <c r="E322" s="2145">
        <f t="shared" si="43"/>
        <v>11883.84</v>
      </c>
      <c r="F322" s="2104">
        <f t="shared" si="49"/>
        <v>11883.84</v>
      </c>
      <c r="G322" s="2105">
        <f t="shared" si="45"/>
        <v>136664.00000000003</v>
      </c>
      <c r="H322" s="659">
        <f>ROUND(IF('Заказ, cкидки и курсы валют'!$J$23*E322/1000*D322&lt;387,387,'Заказ, cкидки и курсы валют'!$J$23*E322/1000*D322)*(1-'Заказ, cкидки и курсы валют'!$I$12),2)</f>
        <v>683.32</v>
      </c>
      <c r="I322" s="2091"/>
      <c r="J322" s="1338">
        <f>ROUND(IF(H322&lt;'Заказ, cкидки и курсы валют'!$B$39,H322*0.54*100/(100-'Заказ, cкидки и курсы валют'!$C$39),IF(H322&lt;'Заказ, cкидки и курсы валют'!$B$40,H322*0.54*100/(100-'Заказ, cкидки и курсы валют'!$C$40),IF(H322&lt;'Заказ, cкидки и курсы валют'!$B$41,H322*0.54*100/(100-'Заказ, cкидки и курсы валют'!$C$41),IF(H322&lt;'Заказ, cкидки и курсы валют'!$B$42,H322*0.54*100/(100-'Заказ, cкидки и курсы валют'!$C$42),IF(H322&lt;'Заказ, cкидки и курсы валют'!$B$43,H322*0.54*100/(100-'Заказ, cкидки и курсы валют'!$C$43),H322))))),2)</f>
        <v>737.99</v>
      </c>
      <c r="K322" s="707"/>
    </row>
    <row r="323" spans="1:11" ht="14.15" customHeight="1" thickBot="1">
      <c r="A323" s="493" t="s">
        <v>7110</v>
      </c>
      <c r="B323" s="2325" t="s">
        <v>1299</v>
      </c>
      <c r="C323" s="2287">
        <v>216.13</v>
      </c>
      <c r="D323" s="2315">
        <v>4</v>
      </c>
      <c r="E323" s="2145">
        <f t="shared" si="43"/>
        <v>12563.62</v>
      </c>
      <c r="F323" s="2104">
        <f t="shared" si="49"/>
        <v>12563.62</v>
      </c>
      <c r="G323" s="2105">
        <f t="shared" si="45"/>
        <v>144482.5</v>
      </c>
      <c r="H323" s="659">
        <f>ROUND(IF('Заказ, cкидки и курсы валют'!$J$23*E323/1000*D323&lt;387,387,'Заказ, cкидки и курсы валют'!$J$23*E323/1000*D323)*(1-'Заказ, cкидки и курсы валют'!$I$12),2)</f>
        <v>577.92999999999995</v>
      </c>
      <c r="I323" s="2091"/>
      <c r="J323" s="1338">
        <f>ROUND(IF(H323&lt;'Заказ, cкидки и курсы валют'!$B$39,H323*0.54*100/(100-'Заказ, cкидки и курсы валют'!$C$39),IF(H323&lt;'Заказ, cкидки и курсы валют'!$B$40,H323*0.54*100/(100-'Заказ, cкидки и курсы валют'!$C$40),IF(H323&lt;'Заказ, cкидки и курсы валют'!$B$41,H323*0.54*100/(100-'Заказ, cкидки и курсы валют'!$C$41),IF(H323&lt;'Заказ, cкидки и курсы валют'!$B$42,H323*0.54*100/(100-'Заказ, cкидки и курсы валют'!$C$42),IF(H323&lt;'Заказ, cкидки и курсы валют'!$B$43,H323*0.54*100/(100-'Заказ, cкидки и курсы валют'!$C$43),H323))))),2)</f>
        <v>624.16</v>
      </c>
      <c r="K323" s="707"/>
    </row>
    <row r="324" spans="1:11" ht="14.15" customHeight="1" thickBot="1">
      <c r="A324" s="493" t="s">
        <v>9956</v>
      </c>
      <c r="B324" s="2315" t="s">
        <v>3168</v>
      </c>
      <c r="C324" s="2287">
        <v>230</v>
      </c>
      <c r="D324" s="2315">
        <v>4</v>
      </c>
      <c r="E324" s="2145">
        <f t="shared" si="43"/>
        <v>13199.96</v>
      </c>
      <c r="F324" s="2104">
        <f t="shared" si="49"/>
        <v>13199.96</v>
      </c>
      <c r="G324" s="2105">
        <f t="shared" si="45"/>
        <v>151800</v>
      </c>
      <c r="H324" s="659">
        <f>ROUND(IF('Заказ, cкидки и курсы валют'!$J$23*E324/1000*D324&lt;387,387,'Заказ, cкидки и курсы валют'!$J$23*E324/1000*D324)*(1-'Заказ, cкидки и курсы валют'!$I$12),2)</f>
        <v>607.20000000000005</v>
      </c>
      <c r="I324" s="2091"/>
      <c r="J324" s="1338">
        <f>ROUND(IF(H324&lt;'Заказ, cкидки и курсы валют'!$B$39,H324*0.54*100/(100-'Заказ, cкидки и курсы валют'!$C$39),IF(H324&lt;'Заказ, cкидки и курсы валют'!$B$40,H324*0.54*100/(100-'Заказ, cкидки и курсы валют'!$C$40),IF(H324&lt;'Заказ, cкидки и курсы валют'!$B$41,H324*0.54*100/(100-'Заказ, cкидки и курсы валют'!$C$41),IF(H324&lt;'Заказ, cкидки и курсы валют'!$B$42,H324*0.54*100/(100-'Заказ, cкидки и курсы валют'!$C$42),IF(H324&lt;'Заказ, cкидки и курсы валют'!$B$43,H324*0.54*100/(100-'Заказ, cкидки и курсы валют'!$C$43),H324))))),2)</f>
        <v>655.78</v>
      </c>
      <c r="K324" s="707"/>
    </row>
    <row r="325" spans="1:11" ht="14.15" customHeight="1" thickBot="1">
      <c r="A325" s="493" t="s">
        <v>7111</v>
      </c>
      <c r="B325" s="2325" t="s">
        <v>3184</v>
      </c>
      <c r="C325" s="2306">
        <v>244.13</v>
      </c>
      <c r="D325" s="2315">
        <v>4</v>
      </c>
      <c r="E325" s="2145">
        <f t="shared" si="43"/>
        <v>14085.02</v>
      </c>
      <c r="F325" s="2104">
        <f t="shared" si="49"/>
        <v>14085.02</v>
      </c>
      <c r="G325" s="2105">
        <f t="shared" si="45"/>
        <v>161977.5</v>
      </c>
      <c r="H325" s="659">
        <f>ROUND(IF('Заказ, cкидки и курсы валют'!$J$23*E325/1000*D325&lt;387,387,'Заказ, cкидки и курсы валют'!$J$23*E325/1000*D325)*(1-'Заказ, cкидки и курсы валют'!$I$12),2)</f>
        <v>647.91</v>
      </c>
      <c r="I325" s="2091"/>
      <c r="J325" s="1338">
        <f>ROUND(IF(H325&lt;'Заказ, cкидки и курсы валют'!$B$39,H325*0.54*100/(100-'Заказ, cкидки и курсы валют'!$C$39),IF(H325&lt;'Заказ, cкидки и курсы валют'!$B$40,H325*0.54*100/(100-'Заказ, cкидки и курсы валют'!$C$40),IF(H325&lt;'Заказ, cкидки и курсы валют'!$B$41,H325*0.54*100/(100-'Заказ, cкидки и курсы валют'!$C$41),IF(H325&lt;'Заказ, cкидки и курсы валют'!$B$42,H325*0.54*100/(100-'Заказ, cкидки и курсы валют'!$C$42),IF(H325&lt;'Заказ, cкидки и курсы валют'!$B$43,H325*0.54*100/(100-'Заказ, cкидки и курсы валют'!$C$43),H325))))),2)</f>
        <v>699.74</v>
      </c>
      <c r="K325" s="707"/>
    </row>
    <row r="326" spans="1:11" ht="14.15" customHeight="1" thickBot="1">
      <c r="A326" s="493" t="s">
        <v>7112</v>
      </c>
      <c r="B326" s="2325" t="s">
        <v>248</v>
      </c>
      <c r="C326" s="2287">
        <v>267.75</v>
      </c>
      <c r="D326" s="2315">
        <v>4</v>
      </c>
      <c r="E326" s="2145">
        <f t="shared" si="43"/>
        <v>15216.02</v>
      </c>
      <c r="F326" s="2104">
        <f t="shared" si="49"/>
        <v>15216.02</v>
      </c>
      <c r="G326" s="2105">
        <f t="shared" si="45"/>
        <v>174985</v>
      </c>
      <c r="H326" s="659">
        <f>ROUND(IF('Заказ, cкидки и курсы валют'!$J$23*E326/1000*D326&lt;387,387,'Заказ, cкидки и курсы валют'!$J$23*E326/1000*D326)*(1-'Заказ, cкидки и курсы валют'!$I$12),2)</f>
        <v>699.94</v>
      </c>
      <c r="I326" s="2091"/>
      <c r="J326" s="1338">
        <f>ROUND(IF(H326&lt;'Заказ, cкидки и курсы валют'!$B$39,H326*0.54*100/(100-'Заказ, cкидки и курсы валют'!$C$39),IF(H326&lt;'Заказ, cкидки и курсы валют'!$B$40,H326*0.54*100/(100-'Заказ, cкидки и курсы валют'!$C$40),IF(H326&lt;'Заказ, cкидки и курсы валют'!$B$41,H326*0.54*100/(100-'Заказ, cкидки и курсы валют'!$C$41),IF(H326&lt;'Заказ, cкидки и курсы валют'!$B$42,H326*0.54*100/(100-'Заказ, cкидки и курсы валют'!$C$42),IF(H326&lt;'Заказ, cкидки и курсы валют'!$B$43,H326*0.54*100/(100-'Заказ, cкидки и курсы валют'!$C$43),H326))))),2)</f>
        <v>755.94</v>
      </c>
      <c r="K326" s="707"/>
    </row>
    <row r="327" spans="1:11" ht="14.15" customHeight="1" thickBot="1">
      <c r="A327" s="493" t="s">
        <v>7113</v>
      </c>
      <c r="B327" s="2325" t="s">
        <v>1337</v>
      </c>
      <c r="C327" s="2287">
        <v>296</v>
      </c>
      <c r="D327" s="2315">
        <v>2</v>
      </c>
      <c r="E327" s="2145">
        <f t="shared" si="43"/>
        <v>18522.34</v>
      </c>
      <c r="F327" s="2104">
        <f t="shared" si="49"/>
        <v>18522.34</v>
      </c>
      <c r="G327" s="2105">
        <f t="shared" si="45"/>
        <v>213005</v>
      </c>
      <c r="H327" s="659">
        <f>ROUND(IF('Заказ, cкидки и курсы валют'!$J$23*E327/1000*D327&lt;387,387,'Заказ, cкидки и курсы валют'!$J$23*E327/1000*D327)*(1-'Заказ, cкидки и курсы валют'!$I$12),2)</f>
        <v>426.01</v>
      </c>
      <c r="I327" s="2091"/>
      <c r="J327" s="1338">
        <f>ROUND(IF(H327&lt;'Заказ, cкидки и курсы валют'!$B$39,H327*0.54*100/(100-'Заказ, cкидки и курсы валют'!$C$39),IF(H327&lt;'Заказ, cкидки и курсы валют'!$B$40,H327*0.54*100/(100-'Заказ, cкидки и курсы валют'!$C$40),IF(H327&lt;'Заказ, cкидки и курсы валют'!$B$41,H327*0.54*100/(100-'Заказ, cкидки и курсы валют'!$C$41),IF(H327&lt;'Заказ, cкидки и курсы валют'!$B$42,H327*0.54*100/(100-'Заказ, cкидки и курсы валют'!$C$42),IF(H327&lt;'Заказ, cкидки и курсы валют'!$B$43,H327*0.54*100/(100-'Заказ, cкидки и курсы валют'!$C$43),H327))))),2)</f>
        <v>511.21</v>
      </c>
      <c r="K327" s="707"/>
    </row>
    <row r="328" spans="1:11" ht="14.15" customHeight="1" thickBot="1">
      <c r="A328" s="493" t="s">
        <v>7114</v>
      </c>
      <c r="B328" s="2325" t="s">
        <v>249</v>
      </c>
      <c r="C328" s="2287">
        <v>318</v>
      </c>
      <c r="D328" s="2315">
        <v>2</v>
      </c>
      <c r="E328" s="2145">
        <f t="shared" si="43"/>
        <v>20418.88</v>
      </c>
      <c r="F328" s="2104">
        <f t="shared" si="49"/>
        <v>20418.88</v>
      </c>
      <c r="G328" s="2105">
        <f t="shared" si="45"/>
        <v>234815</v>
      </c>
      <c r="H328" s="659">
        <f>ROUND(IF('Заказ, cкидки и курсы валют'!$J$23*E328/1000*D328&lt;387,387,'Заказ, cкидки и курсы валют'!$J$23*E328/1000*D328)*(1-'Заказ, cкидки и курсы валют'!$I$12),2)</f>
        <v>469.63</v>
      </c>
      <c r="I328" s="2091"/>
      <c r="J328" s="1338">
        <f>ROUND(IF(H328&lt;'Заказ, cкидки и курсы валют'!$B$39,H328*0.54*100/(100-'Заказ, cкидки и курсы валют'!$C$39),IF(H328&lt;'Заказ, cкидки и курсы валют'!$B$40,H328*0.54*100/(100-'Заказ, cкидки и курсы валют'!$C$40),IF(H328&lt;'Заказ, cкидки и курсы валют'!$B$41,H328*0.54*100/(100-'Заказ, cкидки и курсы валют'!$C$41),IF(H328&lt;'Заказ, cкидки и курсы валют'!$B$42,H328*0.54*100/(100-'Заказ, cкидки и курсы валют'!$C$42),IF(H328&lt;'Заказ, cкидки и курсы валют'!$B$43,H328*0.54*100/(100-'Заказ, cкидки и курсы валют'!$C$43),H328))))),2)</f>
        <v>563.55999999999995</v>
      </c>
      <c r="K328" s="707"/>
    </row>
    <row r="329" spans="1:11" ht="14.15" customHeight="1" thickBot="1">
      <c r="A329" s="493" t="s">
        <v>12219</v>
      </c>
      <c r="B329" s="2315" t="s">
        <v>12216</v>
      </c>
      <c r="C329" s="2287">
        <v>400</v>
      </c>
      <c r="D329" s="2315">
        <v>1</v>
      </c>
      <c r="E329" s="2145">
        <f t="shared" ref="E329:E330" si="50">(E268*2)+(1000/D329*7.5)</f>
        <v>29171.200000000001</v>
      </c>
      <c r="F329" s="2104">
        <f t="shared" ref="F329:F330" si="51">ROUND(E329*(1-$F$10),2)</f>
        <v>29171.200000000001</v>
      </c>
      <c r="G329" s="2105">
        <f t="shared" si="45"/>
        <v>387000</v>
      </c>
      <c r="H329" s="659">
        <f>ROUND(IF('Заказ, cкидки и курсы валют'!$J$23*E329/1000*D329&lt;387,387,'Заказ, cкидки и курсы валют'!$J$23*E329/1000*D329)*(1-'Заказ, cкидки и курсы валют'!$I$12),2)</f>
        <v>387</v>
      </c>
      <c r="I329" s="2091"/>
      <c r="J329" s="1338">
        <f>ROUND(IF(H329&lt;'Заказ, cкидки и курсы валют'!$B$39,H329*0.54*100/(100-'Заказ, cкидки и курсы валют'!$C$39),IF(H329&lt;'Заказ, cкидки и курсы валют'!$B$40,H329*0.54*100/(100-'Заказ, cкидки и курсы валют'!$C$40),IF(H329&lt;'Заказ, cкидки и курсы валют'!$B$41,H329*0.54*100/(100-'Заказ, cкидки и курсы валют'!$C$41),IF(H329&lt;'Заказ, cкидки и курсы валют'!$B$42,H329*0.54*100/(100-'Заказ, cкидки и курсы валют'!$C$42),IF(H329&lt;'Заказ, cкидки и курсы валют'!$B$43,H329*0.54*100/(100-'Заказ, cкидки и курсы валют'!$C$43),H329))))),2)</f>
        <v>464.4</v>
      </c>
      <c r="K329" s="707"/>
    </row>
    <row r="330" spans="1:11" ht="14.15" customHeight="1" thickBot="1">
      <c r="A330" s="493" t="s">
        <v>12636</v>
      </c>
      <c r="B330" s="2315" t="s">
        <v>958</v>
      </c>
      <c r="C330" s="2287">
        <v>430</v>
      </c>
      <c r="D330" s="2315">
        <v>1</v>
      </c>
      <c r="E330" s="2145">
        <f t="shared" si="50"/>
        <v>30738.84</v>
      </c>
      <c r="F330" s="2104">
        <f t="shared" si="51"/>
        <v>30738.84</v>
      </c>
      <c r="G330" s="2105">
        <f t="shared" si="45"/>
        <v>387000</v>
      </c>
      <c r="H330" s="659">
        <f>ROUND(IF('Заказ, cкидки и курсы валют'!$J$23*E330/1000*D330&lt;387,387,'Заказ, cкидки и курсы валют'!$J$23*E330/1000*D330)*(1-'Заказ, cкидки и курсы валют'!$I$12),2)</f>
        <v>387</v>
      </c>
      <c r="I330" s="2091"/>
      <c r="J330" s="1338">
        <f>ROUND(IF(H330&lt;'Заказ, cкидки и курсы валют'!$B$39,H330*0.54*100/(100-'Заказ, cкидки и курсы валют'!$C$39),IF(H330&lt;'Заказ, cкидки и курсы валют'!$B$40,H330*0.54*100/(100-'Заказ, cкидки и курсы валют'!$C$40),IF(H330&lt;'Заказ, cкидки и курсы валют'!$B$41,H330*0.54*100/(100-'Заказ, cкидки и курсы валют'!$C$41),IF(H330&lt;'Заказ, cкидки и курсы валют'!$B$42,H330*0.54*100/(100-'Заказ, cкидки и курсы валют'!$C$42),IF(H330&lt;'Заказ, cкидки и курсы валют'!$B$43,H330*0.54*100/(100-'Заказ, cкидки и курсы валют'!$C$43),H330))))),2)</f>
        <v>464.4</v>
      </c>
      <c r="K330" s="707"/>
    </row>
    <row r="331" spans="1:11" ht="14.15" customHeight="1" thickBot="1">
      <c r="A331" s="493" t="s">
        <v>7115</v>
      </c>
      <c r="B331" s="2325" t="s">
        <v>3187</v>
      </c>
      <c r="C331" s="2287">
        <v>322</v>
      </c>
      <c r="D331" s="2315">
        <v>2</v>
      </c>
      <c r="E331" s="2145">
        <f t="shared" ref="E331:E339" si="52">(E270*2)+(1000/D331*7.5)</f>
        <v>20097.760000000002</v>
      </c>
      <c r="F331" s="2104">
        <f t="shared" si="49"/>
        <v>20097.759999999998</v>
      </c>
      <c r="G331" s="2105">
        <f t="shared" si="45"/>
        <v>231125</v>
      </c>
      <c r="H331" s="659">
        <f>ROUND(IF('Заказ, cкидки и курсы валют'!$J$23*E331/1000*D331&lt;387,387,'Заказ, cкидки и курсы валют'!$J$23*E331/1000*D331)*(1-'Заказ, cкидки и курсы валют'!$I$12),2)</f>
        <v>462.25</v>
      </c>
      <c r="I331" s="2091"/>
      <c r="J331" s="1338">
        <f>ROUND(IF(H331&lt;'Заказ, cкидки и курсы валют'!$B$39,H331*0.54*100/(100-'Заказ, cкидки и курсы валют'!$C$39),IF(H331&lt;'Заказ, cкидки и курсы валют'!$B$40,H331*0.54*100/(100-'Заказ, cкидки и курсы валют'!$C$40),IF(H331&lt;'Заказ, cкидки и курсы валют'!$B$41,H331*0.54*100/(100-'Заказ, cкидки и курсы валют'!$C$41),IF(H331&lt;'Заказ, cкидки и курсы валют'!$B$42,H331*0.54*100/(100-'Заказ, cкидки и курсы валют'!$C$42),IF(H331&lt;'Заказ, cкидки и курсы валют'!$B$43,H331*0.54*100/(100-'Заказ, cкидки и курсы валют'!$C$43),H331))))),2)</f>
        <v>554.70000000000005</v>
      </c>
      <c r="K331" s="707"/>
    </row>
    <row r="332" spans="1:11" ht="14.15" customHeight="1" thickBot="1">
      <c r="A332" s="493" t="s">
        <v>7116</v>
      </c>
      <c r="B332" s="2325" t="s">
        <v>1300</v>
      </c>
      <c r="C332" s="2287">
        <v>385.83</v>
      </c>
      <c r="D332" s="2315">
        <v>2</v>
      </c>
      <c r="E332" s="2145">
        <f t="shared" si="52"/>
        <v>22245.56</v>
      </c>
      <c r="F332" s="2104">
        <f t="shared" si="49"/>
        <v>22245.56</v>
      </c>
      <c r="G332" s="2105">
        <f t="shared" si="45"/>
        <v>255825</v>
      </c>
      <c r="H332" s="659">
        <f>ROUND(IF('Заказ, cкидки и курсы валют'!$J$23*E332/1000*D332&lt;387,387,'Заказ, cкидки и курсы валют'!$J$23*E332/1000*D332)*(1-'Заказ, cкидки и курсы валют'!$I$12),2)</f>
        <v>511.65</v>
      </c>
      <c r="I332" s="2091"/>
      <c r="J332" s="1338">
        <f>ROUND(IF(H332&lt;'Заказ, cкидки и курсы валют'!$B$39,H332*0.54*100/(100-'Заказ, cкидки и курсы валют'!$C$39),IF(H332&lt;'Заказ, cкидки и курсы валют'!$B$40,H332*0.54*100/(100-'Заказ, cкидки и курсы валют'!$C$40),IF(H332&lt;'Заказ, cкидки и курсы валют'!$B$41,H332*0.54*100/(100-'Заказ, cкидки и курсы валют'!$C$41),IF(H332&lt;'Заказ, cкидки и курсы валют'!$B$42,H332*0.54*100/(100-'Заказ, cкидки и курсы валют'!$C$42),IF(H332&lt;'Заказ, cкидки и курсы валют'!$B$43,H332*0.54*100/(100-'Заказ, cкидки и курсы валют'!$C$43),H332))))),2)</f>
        <v>613.98</v>
      </c>
      <c r="K332" s="707"/>
    </row>
    <row r="333" spans="1:11" ht="14.15" customHeight="1" thickBot="1">
      <c r="A333" s="493" t="s">
        <v>7117</v>
      </c>
      <c r="B333" s="2325" t="s">
        <v>1301</v>
      </c>
      <c r="C333" s="2287">
        <v>463.96</v>
      </c>
      <c r="D333" s="2315">
        <v>2</v>
      </c>
      <c r="E333" s="2145">
        <f t="shared" si="52"/>
        <v>28569.86</v>
      </c>
      <c r="F333" s="2104">
        <f t="shared" si="49"/>
        <v>28569.86</v>
      </c>
      <c r="G333" s="2105">
        <f t="shared" si="45"/>
        <v>328555</v>
      </c>
      <c r="H333" s="659">
        <f>ROUND(IF('Заказ, cкидки и курсы валют'!$J$23*E333/1000*D333&lt;387,387,'Заказ, cкидки и курсы валют'!$J$23*E333/1000*D333)*(1-'Заказ, cкидки и курсы валют'!$I$12),2)</f>
        <v>657.11</v>
      </c>
      <c r="I333" s="2091"/>
      <c r="J333" s="1338">
        <f>ROUND(IF(H333&lt;'Заказ, cкидки и курсы валют'!$B$39,H333*0.54*100/(100-'Заказ, cкидки и курсы валют'!$C$39),IF(H333&lt;'Заказ, cкидки и курсы валют'!$B$40,H333*0.54*100/(100-'Заказ, cкидки и курсы валют'!$C$40),IF(H333&lt;'Заказ, cкидки и курсы валют'!$B$41,H333*0.54*100/(100-'Заказ, cкидки и курсы валют'!$C$41),IF(H333&lt;'Заказ, cкидки и курсы валют'!$B$42,H333*0.54*100/(100-'Заказ, cкидки и курсы валют'!$C$42),IF(H333&lt;'Заказ, cкидки и курсы валют'!$B$43,H333*0.54*100/(100-'Заказ, cкидки и курсы валют'!$C$43),H333))))),2)</f>
        <v>709.68</v>
      </c>
      <c r="K333" s="707"/>
    </row>
    <row r="334" spans="1:11" ht="14.15" customHeight="1" thickBot="1">
      <c r="A334" s="493" t="s">
        <v>9957</v>
      </c>
      <c r="B334" s="2315" t="s">
        <v>1340</v>
      </c>
      <c r="C334" s="2287">
        <v>510</v>
      </c>
      <c r="D334" s="2315">
        <v>2</v>
      </c>
      <c r="E334" s="2145">
        <f t="shared" si="52"/>
        <v>34482.22</v>
      </c>
      <c r="F334" s="2104">
        <f t="shared" si="49"/>
        <v>34482.22</v>
      </c>
      <c r="G334" s="2105">
        <f t="shared" si="45"/>
        <v>396545</v>
      </c>
      <c r="H334" s="659">
        <f>ROUND(IF('Заказ, cкидки и курсы валют'!$J$23*E334/1000*D334&lt;387,387,'Заказ, cкидки и курсы валют'!$J$23*E334/1000*D334)*(1-'Заказ, cкидки и курсы валют'!$I$12),2)</f>
        <v>793.09</v>
      </c>
      <c r="I334" s="2091"/>
      <c r="J334" s="1338">
        <f>ROUND(IF(H334&lt;'Заказ, cкидки и курсы валют'!$B$39,H334*0.54*100/(100-'Заказ, cкидки и курсы валют'!$C$39),IF(H334&lt;'Заказ, cкидки и курсы валют'!$B$40,H334*0.54*100/(100-'Заказ, cкидки и курсы валют'!$C$40),IF(H334&lt;'Заказ, cкидки и курсы валют'!$B$41,H334*0.54*100/(100-'Заказ, cкидки и курсы валют'!$C$41),IF(H334&lt;'Заказ, cкидки и курсы валют'!$B$42,H334*0.54*100/(100-'Заказ, cкидки и курсы валют'!$C$42),IF(H334&lt;'Заказ, cкидки и курсы валют'!$B$43,H334*0.54*100/(100-'Заказ, cкидки и курсы валют'!$C$43),H334))))),2)</f>
        <v>856.54</v>
      </c>
      <c r="K334" s="707"/>
    </row>
    <row r="335" spans="1:11" ht="13.5" thickBot="1">
      <c r="A335" s="493" t="s">
        <v>7118</v>
      </c>
      <c r="B335" s="2325" t="s">
        <v>1302</v>
      </c>
      <c r="C335" s="2287">
        <v>677.25</v>
      </c>
      <c r="D335" s="2315">
        <v>2</v>
      </c>
      <c r="E335" s="2145">
        <f t="shared" si="52"/>
        <v>42477.2</v>
      </c>
      <c r="F335" s="2104">
        <f t="shared" si="49"/>
        <v>42477.2</v>
      </c>
      <c r="G335" s="2105">
        <f t="shared" si="45"/>
        <v>488490</v>
      </c>
      <c r="H335" s="659">
        <f>ROUND(IF('Заказ, cкидки и курсы валют'!$J$23*E335/1000*D335&lt;387,387,'Заказ, cкидки и курсы валют'!$J$23*E335/1000*D335)*(1-'Заказ, cкидки и курсы валют'!$I$12),2)</f>
        <v>976.98</v>
      </c>
      <c r="I335" s="2091"/>
      <c r="J335" s="1338">
        <f>ROUND(IF(H335&lt;'Заказ, cкидки и курсы валют'!$B$39,H335*0.54*100/(100-'Заказ, cкидки и курсы валют'!$C$39),IF(H335&lt;'Заказ, cкидки и курсы валют'!$B$40,H335*0.54*100/(100-'Заказ, cкидки и курсы валют'!$C$40),IF(H335&lt;'Заказ, cкидки и курсы валют'!$B$41,H335*0.54*100/(100-'Заказ, cкидки и курсы валют'!$C$41),IF(H335&lt;'Заказ, cкидки и курсы валют'!$B$42,H335*0.54*100/(100-'Заказ, cкидки и курсы валют'!$C$42),IF(H335&lt;'Заказ, cкидки и курсы валют'!$B$43,H335*0.54*100/(100-'Заказ, cкидки и курсы валют'!$C$43),H335))))),2)</f>
        <v>976.98</v>
      </c>
      <c r="K335" s="707"/>
    </row>
    <row r="336" spans="1:11" ht="13.5" thickBot="1">
      <c r="A336" s="493" t="s">
        <v>9958</v>
      </c>
      <c r="B336" s="2315" t="s">
        <v>6360</v>
      </c>
      <c r="C336" s="2287">
        <v>700</v>
      </c>
      <c r="D336" s="2325">
        <v>2</v>
      </c>
      <c r="E336" s="2145">
        <f t="shared" si="52"/>
        <v>49319.74</v>
      </c>
      <c r="F336" s="2104">
        <f t="shared" ref="F336:F337" si="53">ROUND(E336*(1-$F$10),2)</f>
        <v>49319.74</v>
      </c>
      <c r="G336" s="2105">
        <f t="shared" si="45"/>
        <v>567175</v>
      </c>
      <c r="H336" s="659">
        <f>ROUND(IF('Заказ, cкидки и курсы валют'!$J$23*E336/1000*D336&lt;387,387,'Заказ, cкидки и курсы валют'!$J$23*E336/1000*D336)*(1-'Заказ, cкидки и курсы валют'!$I$12),2)</f>
        <v>1134.3499999999999</v>
      </c>
      <c r="I336" s="2091"/>
      <c r="J336" s="1338">
        <f>ROUND(IF(H336&lt;'Заказ, cкидки и курсы валют'!$B$39,H336*0.54*100/(100-'Заказ, cкидки и курсы валют'!$C$39),IF(H336&lt;'Заказ, cкидки и курсы валют'!$B$40,H336*0.54*100/(100-'Заказ, cкидки и курсы валют'!$C$40),IF(H336&lt;'Заказ, cкидки и курсы валют'!$B$41,H336*0.54*100/(100-'Заказ, cкидки и курсы валют'!$C$41),IF(H336&lt;'Заказ, cкидки и курсы валют'!$B$42,H336*0.54*100/(100-'Заказ, cкидки и курсы валют'!$C$42),IF(H336&lt;'Заказ, cкидки и курсы валют'!$B$43,H336*0.54*100/(100-'Заказ, cкидки и курсы валют'!$C$43),H336))))),2)</f>
        <v>1134.3499999999999</v>
      </c>
      <c r="K336" s="707"/>
    </row>
    <row r="337" spans="1:11" ht="13.5" thickBot="1">
      <c r="A337" s="493" t="s">
        <v>10017</v>
      </c>
      <c r="B337" s="2315" t="s">
        <v>10764</v>
      </c>
      <c r="C337" s="2287">
        <v>900</v>
      </c>
      <c r="D337" s="2325">
        <v>2</v>
      </c>
      <c r="E337" s="2145">
        <f t="shared" si="52"/>
        <v>68495.3</v>
      </c>
      <c r="F337" s="2104">
        <f t="shared" si="53"/>
        <v>68495.3</v>
      </c>
      <c r="G337" s="2105">
        <f t="shared" si="45"/>
        <v>787695</v>
      </c>
      <c r="H337" s="659">
        <f>ROUND(IF('Заказ, cкидки и курсы валют'!$J$23*E337/1000*D337&lt;387,387,'Заказ, cкидки и курсы валют'!$J$23*E337/1000*D337)*(1-'Заказ, cкидки и курсы валют'!$I$12),2)</f>
        <v>1575.39</v>
      </c>
      <c r="I337" s="2091"/>
      <c r="J337" s="1338">
        <f>ROUND(IF(H337&lt;'Заказ, cкидки и курсы валют'!$B$39,H337*0.54*100/(100-'Заказ, cкидки и курсы валют'!$C$39),IF(H337&lt;'Заказ, cкидки и курсы валют'!$B$40,H337*0.54*100/(100-'Заказ, cкидки и курсы валют'!$C$40),IF(H337&lt;'Заказ, cкидки и курсы валют'!$B$41,H337*0.54*100/(100-'Заказ, cкидки и курсы валют'!$C$41),IF(H337&lt;'Заказ, cкидки и курсы валют'!$B$42,H337*0.54*100/(100-'Заказ, cкидки и курсы валют'!$C$42),IF(H337&lt;'Заказ, cкидки и курсы валют'!$B$43,H337*0.54*100/(100-'Заказ, cкидки и курсы валют'!$C$43),H337))))),2)</f>
        <v>1575.39</v>
      </c>
      <c r="K337" s="707"/>
    </row>
    <row r="338" spans="1:11" ht="13.5" thickBot="1">
      <c r="A338" s="493" t="s">
        <v>11564</v>
      </c>
      <c r="B338" s="2315" t="s">
        <v>11024</v>
      </c>
      <c r="C338" s="2287">
        <v>997.5</v>
      </c>
      <c r="D338" s="2325">
        <v>2</v>
      </c>
      <c r="E338" s="2145">
        <f t="shared" si="52"/>
        <v>72685.42</v>
      </c>
      <c r="F338" s="2104">
        <f t="shared" ref="F338" si="54">ROUND(E338*(1-$F$10),2)</f>
        <v>72685.42</v>
      </c>
      <c r="G338" s="2105">
        <f t="shared" si="45"/>
        <v>835880</v>
      </c>
      <c r="H338" s="659">
        <f>ROUND(IF('Заказ, cкидки и курсы валют'!$J$23*E338/1000*D338&lt;387,387,'Заказ, cкидки и курсы валют'!$J$23*E338/1000*D338)*(1-'Заказ, cкидки и курсы валют'!$I$12),2)</f>
        <v>1671.76</v>
      </c>
      <c r="I338" s="2091"/>
      <c r="J338" s="1338">
        <f>ROUND(IF(H338&lt;'Заказ, cкидки и курсы валют'!$B$39,H338*0.54*100/(100-'Заказ, cкидки и курсы валют'!$C$39),IF(H338&lt;'Заказ, cкидки и курсы валют'!$B$40,H338*0.54*100/(100-'Заказ, cкидки и курсы валют'!$C$40),IF(H338&lt;'Заказ, cкидки и курсы валют'!$B$41,H338*0.54*100/(100-'Заказ, cкидки и курсы валют'!$C$41),IF(H338&lt;'Заказ, cкидки и курсы валют'!$B$42,H338*0.54*100/(100-'Заказ, cкидки и курсы валют'!$C$42),IF(H338&lt;'Заказ, cкидки и курсы валют'!$B$43,H338*0.54*100/(100-'Заказ, cкидки и курсы валют'!$C$43),H338))))),2)</f>
        <v>1671.76</v>
      </c>
    </row>
    <row r="339" spans="1:11" ht="13.5" thickBot="1">
      <c r="A339" s="521" t="s">
        <v>7119</v>
      </c>
      <c r="B339" s="204" t="s">
        <v>2442</v>
      </c>
      <c r="C339" s="2291">
        <v>1166.67</v>
      </c>
      <c r="D339" s="204">
        <v>2</v>
      </c>
      <c r="E339" s="1707">
        <f t="shared" si="52"/>
        <v>79260.86</v>
      </c>
      <c r="F339" s="775">
        <f>ROUND(E339*(1-$F$10),2)</f>
        <v>79260.86</v>
      </c>
      <c r="G339" s="776">
        <f t="shared" si="45"/>
        <v>911500</v>
      </c>
      <c r="H339" s="659">
        <f>ROUND(IF('Заказ, cкидки и курсы валют'!$J$23*E339/1000*D339&lt;387,387,'Заказ, cкидки и курсы валют'!$J$23*E339/1000*D339)*(1-'Заказ, cкидки и курсы валют'!$I$12),2)</f>
        <v>1823</v>
      </c>
      <c r="I339" s="170"/>
      <c r="J339" s="1338">
        <f>ROUND(IF(H339&lt;'Заказ, cкидки и курсы валют'!$B$39,H339*0.54*100/(100-'Заказ, cкидки и курсы валют'!$C$39),IF(H339&lt;'Заказ, cкидки и курсы валют'!$B$40,H339*0.54*100/(100-'Заказ, cкидки и курсы валют'!$C$40),IF(H339&lt;'Заказ, cкидки и курсы валют'!$B$41,H339*0.54*100/(100-'Заказ, cкидки и курсы валют'!$C$41),IF(H339&lt;'Заказ, cкидки и курсы валют'!$B$42,H339*0.54*100/(100-'Заказ, cкидки и курсы валют'!$C$42),IF(H339&lt;'Заказ, cкидки и курсы валют'!$B$43,H339*0.54*100/(100-'Заказ, cкидки и курсы валют'!$C$43),H339))))),2)</f>
        <v>1823</v>
      </c>
      <c r="K339" s="707"/>
    </row>
    <row r="340" spans="1:11" ht="13.5" thickBot="1">
      <c r="A340" s="419"/>
      <c r="J340" s="653"/>
      <c r="K340" s="707"/>
    </row>
    <row r="341" spans="1:11" ht="18">
      <c r="A341" s="904"/>
      <c r="B341" s="128"/>
      <c r="C341" s="2283" t="s">
        <v>4150</v>
      </c>
      <c r="D341" s="64"/>
      <c r="E341" s="686"/>
      <c r="F341" s="435"/>
      <c r="G341" s="461"/>
      <c r="H341" s="128"/>
      <c r="I341" s="68"/>
      <c r="J341" s="653"/>
      <c r="K341" s="707"/>
    </row>
    <row r="342" spans="1:11" ht="46.5" customHeight="1">
      <c r="A342" s="890"/>
      <c r="B342" s="16"/>
      <c r="C342" s="1475"/>
      <c r="D342" s="70"/>
      <c r="E342" s="430"/>
      <c r="F342" s="465"/>
      <c r="G342" s="488"/>
      <c r="H342" s="16"/>
      <c r="I342" s="132"/>
      <c r="J342" s="653"/>
      <c r="K342" s="707"/>
    </row>
    <row r="343" spans="1:11" ht="12" hidden="1" customHeight="1">
      <c r="A343" s="890"/>
      <c r="B343" s="16"/>
      <c r="C343" s="1475"/>
      <c r="D343" s="70"/>
      <c r="E343" s="430"/>
      <c r="F343" s="465"/>
      <c r="G343" s="488"/>
      <c r="H343" s="16"/>
      <c r="I343" s="132"/>
      <c r="J343" s="653"/>
      <c r="K343" s="707"/>
    </row>
    <row r="344" spans="1:11" ht="12" hidden="1" customHeight="1">
      <c r="A344" s="890"/>
      <c r="B344" s="16"/>
      <c r="C344" s="1475"/>
      <c r="D344" s="70"/>
      <c r="E344" s="430"/>
      <c r="F344" s="465"/>
      <c r="G344" s="488"/>
      <c r="H344" s="16"/>
      <c r="I344" s="132"/>
      <c r="J344" s="653"/>
      <c r="K344" s="707"/>
    </row>
    <row r="345" spans="1:11" ht="21.75" customHeight="1" thickBot="1">
      <c r="A345" s="1913" t="s">
        <v>6698</v>
      </c>
      <c r="B345" s="203"/>
      <c r="C345" s="1931"/>
      <c r="D345" s="72"/>
      <c r="E345" s="431"/>
      <c r="F345" s="467"/>
      <c r="G345" s="489"/>
      <c r="H345" s="136"/>
      <c r="I345" s="137"/>
      <c r="J345" s="653"/>
      <c r="K345" s="707"/>
    </row>
    <row r="346" spans="1:11" ht="44.25" customHeight="1">
      <c r="A346" s="1519" t="s">
        <v>1013</v>
      </c>
      <c r="B346" s="157" t="s">
        <v>1014</v>
      </c>
      <c r="C346" s="2286" t="s">
        <v>665</v>
      </c>
      <c r="D346" s="158" t="s">
        <v>2923</v>
      </c>
      <c r="E346" s="473" t="s">
        <v>10276</v>
      </c>
      <c r="F346" s="469" t="s">
        <v>2578</v>
      </c>
      <c r="G346" s="507" t="s">
        <v>2427</v>
      </c>
      <c r="H346" s="327" t="s">
        <v>493</v>
      </c>
      <c r="I346" s="160" t="s">
        <v>4003</v>
      </c>
      <c r="J346" s="653"/>
      <c r="K346" s="707"/>
    </row>
    <row r="347" spans="1:11" ht="13.5" customHeight="1">
      <c r="A347" s="1519"/>
      <c r="B347" s="312"/>
      <c r="C347" s="2286" t="s">
        <v>3419</v>
      </c>
      <c r="D347" s="313" t="s">
        <v>2428</v>
      </c>
      <c r="E347" s="437" t="s">
        <v>264</v>
      </c>
      <c r="F347" s="475">
        <f>'Заказ, cкидки и курсы валют'!$I$12</f>
        <v>0</v>
      </c>
      <c r="G347" s="506"/>
      <c r="H347" s="264"/>
      <c r="I347" s="252"/>
      <c r="J347" s="653"/>
      <c r="K347" s="707"/>
    </row>
    <row r="348" spans="1:11" ht="12" customHeight="1">
      <c r="A348" s="2115" t="s">
        <v>2546</v>
      </c>
      <c r="B348" s="2325" t="s">
        <v>1303</v>
      </c>
      <c r="C348" s="2311">
        <v>13.2</v>
      </c>
      <c r="D348" s="2325">
        <v>100</v>
      </c>
      <c r="E348" s="653">
        <v>512.37</v>
      </c>
      <c r="F348" s="2104">
        <f>ROUND(E348*(1-$F$10),2)</f>
        <v>512.37</v>
      </c>
      <c r="G348" s="2105">
        <f>'Заказ, cкидки и курсы валют'!$J$23*F348</f>
        <v>5892.2550000000001</v>
      </c>
      <c r="H348" s="2107">
        <f>ROUND((D348/1000)*G348,2)</f>
        <v>589.23</v>
      </c>
      <c r="I348" s="2122"/>
      <c r="J348" s="653"/>
      <c r="K348" s="707"/>
    </row>
    <row r="349" spans="1:11" ht="12" customHeight="1">
      <c r="A349" s="2115" t="s">
        <v>2547</v>
      </c>
      <c r="B349" s="2325" t="s">
        <v>191</v>
      </c>
      <c r="C349" s="2306">
        <v>16</v>
      </c>
      <c r="D349" s="2325">
        <v>100</v>
      </c>
      <c r="E349" s="653">
        <v>573.04999999999995</v>
      </c>
      <c r="F349" s="2104">
        <f t="shared" ref="F349:F363" si="55">ROUND(E349*(1-$F$10),2)</f>
        <v>573.04999999999995</v>
      </c>
      <c r="G349" s="2105">
        <f>'Заказ, cкидки и курсы валют'!$J$23*F349</f>
        <v>6590.0749999999998</v>
      </c>
      <c r="H349" s="2107">
        <f t="shared" ref="H349:H363" si="56">ROUND((D349/1000)*G349,2)</f>
        <v>659.01</v>
      </c>
      <c r="I349" s="2122"/>
      <c r="J349" s="653"/>
      <c r="K349" s="707"/>
    </row>
    <row r="350" spans="1:11" ht="12" customHeight="1">
      <c r="A350" s="2115" t="s">
        <v>2548</v>
      </c>
      <c r="B350" s="2325" t="s">
        <v>193</v>
      </c>
      <c r="C350" s="2311">
        <v>21</v>
      </c>
      <c r="D350" s="2325">
        <v>60</v>
      </c>
      <c r="E350" s="653">
        <v>726.24</v>
      </c>
      <c r="F350" s="2104">
        <f t="shared" si="55"/>
        <v>726.24</v>
      </c>
      <c r="G350" s="2105">
        <f>'Заказ, cкидки и курсы валют'!$J$23*F350</f>
        <v>8351.76</v>
      </c>
      <c r="H350" s="2107">
        <f t="shared" si="56"/>
        <v>501.11</v>
      </c>
      <c r="I350" s="2122"/>
      <c r="J350" s="653"/>
      <c r="K350" s="707"/>
    </row>
    <row r="351" spans="1:11" ht="12" customHeight="1">
      <c r="A351" s="2115" t="s">
        <v>2549</v>
      </c>
      <c r="B351" s="2325" t="s">
        <v>237</v>
      </c>
      <c r="C351" s="2311">
        <v>22.75</v>
      </c>
      <c r="D351" s="2325">
        <v>60</v>
      </c>
      <c r="E351" s="653">
        <v>878.27</v>
      </c>
      <c r="F351" s="2104">
        <f t="shared" si="55"/>
        <v>878.27</v>
      </c>
      <c r="G351" s="2105">
        <f>'Заказ, cкидки и курсы валют'!$J$23*F351</f>
        <v>10100.105</v>
      </c>
      <c r="H351" s="2107">
        <f t="shared" si="56"/>
        <v>606.01</v>
      </c>
      <c r="I351" s="2122"/>
      <c r="J351" s="653"/>
      <c r="K351" s="707"/>
    </row>
    <row r="352" spans="1:11" ht="12" customHeight="1">
      <c r="A352" s="2115" t="s">
        <v>2550</v>
      </c>
      <c r="B352" s="2325" t="s">
        <v>194</v>
      </c>
      <c r="C352" s="2306">
        <v>28.83</v>
      </c>
      <c r="D352" s="2325">
        <v>60</v>
      </c>
      <c r="E352" s="653">
        <v>915.28</v>
      </c>
      <c r="F352" s="2104">
        <f t="shared" si="55"/>
        <v>915.28</v>
      </c>
      <c r="G352" s="2105">
        <f>'Заказ, cкидки и курсы валют'!$J$23*F352</f>
        <v>10525.72</v>
      </c>
      <c r="H352" s="2107">
        <f t="shared" si="56"/>
        <v>631.54</v>
      </c>
      <c r="I352" s="2122"/>
      <c r="J352" s="653"/>
      <c r="K352" s="707"/>
    </row>
    <row r="353" spans="1:11" ht="12" customHeight="1">
      <c r="A353" s="2115" t="s">
        <v>2551</v>
      </c>
      <c r="B353" s="2325" t="s">
        <v>200</v>
      </c>
      <c r="C353" s="2306">
        <v>24.28</v>
      </c>
      <c r="D353" s="2325">
        <v>60</v>
      </c>
      <c r="E353" s="653">
        <v>839.35</v>
      </c>
      <c r="F353" s="2104">
        <f t="shared" si="55"/>
        <v>839.35</v>
      </c>
      <c r="G353" s="2105">
        <f>'Заказ, cкидки и курсы валют'!$J$23*F353</f>
        <v>9652.5249999999996</v>
      </c>
      <c r="H353" s="2107">
        <f t="shared" si="56"/>
        <v>579.15</v>
      </c>
      <c r="I353" s="2122"/>
    </row>
    <row r="354" spans="1:11" ht="12" customHeight="1">
      <c r="A354" s="2115" t="s">
        <v>2552</v>
      </c>
      <c r="B354" s="2325" t="s">
        <v>1304</v>
      </c>
      <c r="C354" s="2311">
        <v>28.5</v>
      </c>
      <c r="D354" s="2325">
        <v>60</v>
      </c>
      <c r="E354" s="653">
        <v>773</v>
      </c>
      <c r="F354" s="2104">
        <f t="shared" si="55"/>
        <v>773</v>
      </c>
      <c r="G354" s="2105">
        <f>'Заказ, cкидки и курсы валют'!$J$23*F354</f>
        <v>8889.5</v>
      </c>
      <c r="H354" s="2107">
        <f t="shared" si="56"/>
        <v>533.37</v>
      </c>
      <c r="I354" s="2122"/>
      <c r="J354" s="653"/>
      <c r="K354" s="707"/>
    </row>
    <row r="355" spans="1:11" ht="12" customHeight="1">
      <c r="A355" s="2115" t="s">
        <v>2553</v>
      </c>
      <c r="B355" s="2325" t="s">
        <v>201</v>
      </c>
      <c r="C355" s="2311">
        <v>28.17</v>
      </c>
      <c r="D355" s="2325">
        <v>60</v>
      </c>
      <c r="E355" s="653">
        <v>879.56</v>
      </c>
      <c r="F355" s="2104">
        <f t="shared" si="55"/>
        <v>879.56</v>
      </c>
      <c r="G355" s="2105">
        <f>'Заказ, cкидки и курсы валют'!$J$23*F355</f>
        <v>10114.939999999999</v>
      </c>
      <c r="H355" s="2107">
        <f t="shared" si="56"/>
        <v>606.9</v>
      </c>
      <c r="I355" s="2122"/>
      <c r="J355" s="653"/>
      <c r="K355" s="707"/>
    </row>
    <row r="356" spans="1:11" ht="12" customHeight="1">
      <c r="A356" s="2115" t="s">
        <v>2554</v>
      </c>
      <c r="B356" s="2325" t="s">
        <v>202</v>
      </c>
      <c r="C356" s="2306">
        <v>35.200000000000003</v>
      </c>
      <c r="D356" s="2325">
        <v>50</v>
      </c>
      <c r="E356" s="653">
        <v>1037.6500000000001</v>
      </c>
      <c r="F356" s="2104">
        <f t="shared" si="55"/>
        <v>1037.6500000000001</v>
      </c>
      <c r="G356" s="2105">
        <f>'Заказ, cкидки и курсы валют'!$J$23*F356</f>
        <v>11932.975</v>
      </c>
      <c r="H356" s="2107">
        <f t="shared" si="56"/>
        <v>596.65</v>
      </c>
      <c r="I356" s="2122"/>
      <c r="J356" s="653"/>
      <c r="K356" s="707"/>
    </row>
    <row r="357" spans="1:11" ht="12" customHeight="1">
      <c r="A357" s="2115" t="s">
        <v>2555</v>
      </c>
      <c r="B357" s="2325" t="s">
        <v>1305</v>
      </c>
      <c r="C357" s="2306">
        <v>37</v>
      </c>
      <c r="D357" s="2325">
        <v>50</v>
      </c>
      <c r="E357" s="653">
        <v>1131.07</v>
      </c>
      <c r="F357" s="2104">
        <f t="shared" si="55"/>
        <v>1131.07</v>
      </c>
      <c r="G357" s="2105">
        <f>'Заказ, cкидки и курсы валют'!$J$23*F357</f>
        <v>13007.304999999998</v>
      </c>
      <c r="H357" s="2107">
        <f t="shared" si="56"/>
        <v>650.37</v>
      </c>
      <c r="I357" s="2122"/>
      <c r="J357" s="653"/>
      <c r="K357" s="707"/>
    </row>
    <row r="358" spans="1:11" ht="12" customHeight="1">
      <c r="A358" s="2115" t="s">
        <v>2556</v>
      </c>
      <c r="B358" s="2325" t="s">
        <v>2432</v>
      </c>
      <c r="C358" s="2306">
        <v>44</v>
      </c>
      <c r="D358" s="2325">
        <v>40</v>
      </c>
      <c r="E358" s="653">
        <v>1347.5</v>
      </c>
      <c r="F358" s="2104">
        <f t="shared" si="55"/>
        <v>1347.5</v>
      </c>
      <c r="G358" s="2105">
        <f>'Заказ, cкидки и курсы валют'!$J$23*F358</f>
        <v>15496.25</v>
      </c>
      <c r="H358" s="2107">
        <f t="shared" si="56"/>
        <v>619.85</v>
      </c>
      <c r="I358" s="2122"/>
      <c r="J358" s="653"/>
      <c r="K358" s="707"/>
    </row>
    <row r="359" spans="1:11" ht="12" customHeight="1">
      <c r="A359" s="2115" t="s">
        <v>2557</v>
      </c>
      <c r="B359" s="2325" t="s">
        <v>2919</v>
      </c>
      <c r="C359" s="2306">
        <v>48</v>
      </c>
      <c r="D359" s="2325">
        <v>40</v>
      </c>
      <c r="E359" s="653">
        <v>1329.17</v>
      </c>
      <c r="F359" s="2104">
        <f t="shared" si="55"/>
        <v>1329.17</v>
      </c>
      <c r="G359" s="2105">
        <f>'Заказ, cкидки и курсы валют'!$J$23*F359</f>
        <v>15285.455000000002</v>
      </c>
      <c r="H359" s="2107">
        <f t="shared" si="56"/>
        <v>611.41999999999996</v>
      </c>
      <c r="I359" s="2122"/>
      <c r="J359" s="653"/>
      <c r="K359" s="707"/>
    </row>
    <row r="360" spans="1:11" ht="12" customHeight="1">
      <c r="A360" s="2115" t="s">
        <v>2558</v>
      </c>
      <c r="B360" s="2325" t="s">
        <v>204</v>
      </c>
      <c r="C360" s="2306">
        <v>52.5</v>
      </c>
      <c r="D360" s="2325">
        <v>40</v>
      </c>
      <c r="E360" s="653">
        <v>1428</v>
      </c>
      <c r="F360" s="2104">
        <f t="shared" si="55"/>
        <v>1428</v>
      </c>
      <c r="G360" s="2105">
        <f>'Заказ, cкидки и курсы валют'!$J$23*F360</f>
        <v>16422</v>
      </c>
      <c r="H360" s="2107">
        <f t="shared" si="56"/>
        <v>656.88</v>
      </c>
      <c r="I360" s="2122"/>
      <c r="K360" s="707"/>
    </row>
    <row r="361" spans="1:11" ht="12" customHeight="1">
      <c r="A361" s="2115" t="s">
        <v>2559</v>
      </c>
      <c r="B361" s="2325" t="s">
        <v>240</v>
      </c>
      <c r="C361" s="2306">
        <v>55.5</v>
      </c>
      <c r="D361" s="2325">
        <v>40</v>
      </c>
      <c r="E361" s="653">
        <v>1602.78</v>
      </c>
      <c r="F361" s="2104">
        <f t="shared" si="55"/>
        <v>1602.78</v>
      </c>
      <c r="G361" s="2105">
        <f>'Заказ, cкидки и курсы валют'!$J$23*F361</f>
        <v>18431.97</v>
      </c>
      <c r="H361" s="2107">
        <f t="shared" si="56"/>
        <v>737.28</v>
      </c>
      <c r="I361" s="2122"/>
      <c r="K361" s="707"/>
    </row>
    <row r="362" spans="1:11" ht="12" customHeight="1">
      <c r="A362" s="2115" t="s">
        <v>2560</v>
      </c>
      <c r="B362" s="2325" t="s">
        <v>2433</v>
      </c>
      <c r="C362" s="2306">
        <v>65.5</v>
      </c>
      <c r="D362" s="2325">
        <v>40</v>
      </c>
      <c r="E362" s="653">
        <v>2098.6999999999998</v>
      </c>
      <c r="F362" s="2104">
        <f t="shared" si="55"/>
        <v>2098.6999999999998</v>
      </c>
      <c r="G362" s="2105">
        <f>'Заказ, cкидки и курсы валют'!$J$23*F362</f>
        <v>24135.05</v>
      </c>
      <c r="H362" s="2107">
        <f t="shared" si="56"/>
        <v>965.4</v>
      </c>
      <c r="I362" s="2122"/>
      <c r="K362" s="707"/>
    </row>
    <row r="363" spans="1:11" ht="12" customHeight="1">
      <c r="A363" s="2115" t="s">
        <v>2561</v>
      </c>
      <c r="B363" s="2325" t="s">
        <v>205</v>
      </c>
      <c r="C363" s="2306">
        <v>65.05</v>
      </c>
      <c r="D363" s="2325">
        <v>40</v>
      </c>
      <c r="E363" s="653">
        <v>2030.84</v>
      </c>
      <c r="F363" s="2104">
        <f t="shared" si="55"/>
        <v>2030.84</v>
      </c>
      <c r="G363" s="2105">
        <f>'Заказ, cкидки и курсы валют'!$J$23*F363</f>
        <v>23354.66</v>
      </c>
      <c r="H363" s="2107">
        <f t="shared" si="56"/>
        <v>934.19</v>
      </c>
      <c r="I363" s="2122"/>
      <c r="K363" s="707"/>
    </row>
    <row r="364" spans="1:11" ht="12" customHeight="1">
      <c r="A364" s="2115" t="s">
        <v>9671</v>
      </c>
      <c r="B364" s="2315" t="s">
        <v>1331</v>
      </c>
      <c r="C364" s="2306">
        <v>60</v>
      </c>
      <c r="D364" s="2325">
        <v>30</v>
      </c>
      <c r="E364" s="653">
        <v>1794.09</v>
      </c>
      <c r="F364" s="2104">
        <f t="shared" ref="F364" si="57">ROUND(E364*(1-$F$10),2)</f>
        <v>1794.09</v>
      </c>
      <c r="G364" s="2105">
        <f>'Заказ, cкидки и курсы валют'!$J$23*F364</f>
        <v>20632.035</v>
      </c>
      <c r="H364" s="2107">
        <f t="shared" ref="H364" si="58">ROUND((D364/1000)*G364,2)</f>
        <v>618.96</v>
      </c>
      <c r="I364" s="2122"/>
      <c r="K364" s="707"/>
    </row>
    <row r="365" spans="1:11" ht="12" customHeight="1">
      <c r="A365" s="2115" t="s">
        <v>2562</v>
      </c>
      <c r="B365" s="2325" t="s">
        <v>1306</v>
      </c>
      <c r="C365" s="2306">
        <v>50</v>
      </c>
      <c r="D365" s="2325">
        <v>30</v>
      </c>
      <c r="E365" s="653">
        <v>1333.99</v>
      </c>
      <c r="F365" s="2104">
        <f t="shared" ref="F365:F380" si="59">ROUND(E365*(1-$F$10),2)</f>
        <v>1333.99</v>
      </c>
      <c r="G365" s="2105">
        <f>'Заказ, cкидки и курсы валют'!$J$23*F365</f>
        <v>15340.885</v>
      </c>
      <c r="H365" s="2107">
        <f t="shared" ref="H365:H380" si="60">ROUND((D365/1000)*G365,2)</f>
        <v>460.23</v>
      </c>
      <c r="I365" s="2122"/>
      <c r="K365" s="707"/>
    </row>
    <row r="366" spans="1:11" ht="12" customHeight="1">
      <c r="A366" s="2115" t="s">
        <v>2563</v>
      </c>
      <c r="B366" s="2325" t="s">
        <v>611</v>
      </c>
      <c r="C366" s="2306">
        <v>52.6</v>
      </c>
      <c r="D366" s="2325">
        <v>30</v>
      </c>
      <c r="E366" s="653">
        <v>1405.55</v>
      </c>
      <c r="F366" s="2104">
        <f t="shared" si="59"/>
        <v>1405.55</v>
      </c>
      <c r="G366" s="2105">
        <f>'Заказ, cкидки и курсы валют'!$J$23*F366</f>
        <v>16163.824999999999</v>
      </c>
      <c r="H366" s="2107">
        <f t="shared" si="60"/>
        <v>484.91</v>
      </c>
      <c r="I366" s="2122"/>
      <c r="K366" s="707"/>
    </row>
    <row r="367" spans="1:11" ht="12" customHeight="1">
      <c r="A367" s="2115" t="s">
        <v>2564</v>
      </c>
      <c r="B367" s="2325" t="s">
        <v>2908</v>
      </c>
      <c r="C367" s="2306">
        <v>55.3</v>
      </c>
      <c r="D367" s="2325">
        <v>30</v>
      </c>
      <c r="E367" s="653">
        <v>1736.33</v>
      </c>
      <c r="F367" s="2104">
        <f t="shared" si="59"/>
        <v>1736.33</v>
      </c>
      <c r="G367" s="2105">
        <f>'Заказ, cкидки и курсы валют'!$J$23*F367</f>
        <v>19967.794999999998</v>
      </c>
      <c r="H367" s="2107">
        <f t="shared" si="60"/>
        <v>599.03</v>
      </c>
      <c r="I367" s="2122"/>
      <c r="J367" s="652"/>
      <c r="K367" s="707"/>
    </row>
    <row r="368" spans="1:11" ht="12" customHeight="1">
      <c r="A368" s="2115" t="s">
        <v>2565</v>
      </c>
      <c r="B368" s="2325" t="s">
        <v>1295</v>
      </c>
      <c r="C368" s="2306">
        <v>79.540000000000006</v>
      </c>
      <c r="D368" s="2325">
        <v>30</v>
      </c>
      <c r="E368" s="653">
        <v>2106.9899999999998</v>
      </c>
      <c r="F368" s="2104">
        <f t="shared" si="59"/>
        <v>2106.9899999999998</v>
      </c>
      <c r="G368" s="2105">
        <f>'Заказ, cкидки и курсы валют'!$J$23*F368</f>
        <v>24230.384999999998</v>
      </c>
      <c r="H368" s="2107">
        <f t="shared" si="60"/>
        <v>726.91</v>
      </c>
      <c r="I368" s="2122"/>
      <c r="J368" s="653"/>
      <c r="K368" s="707"/>
    </row>
    <row r="369" spans="1:11" ht="12" customHeight="1">
      <c r="A369" s="2115" t="s">
        <v>2566</v>
      </c>
      <c r="B369" s="2325" t="s">
        <v>2920</v>
      </c>
      <c r="C369" s="2306">
        <v>75</v>
      </c>
      <c r="D369" s="2325">
        <v>25</v>
      </c>
      <c r="E369" s="653">
        <v>2278.52</v>
      </c>
      <c r="F369" s="2104">
        <f t="shared" si="59"/>
        <v>2278.52</v>
      </c>
      <c r="G369" s="2105">
        <f>'Заказ, cкидки и курсы валют'!$J$23*F369</f>
        <v>26202.98</v>
      </c>
      <c r="H369" s="2107">
        <f t="shared" si="60"/>
        <v>655.07000000000005</v>
      </c>
      <c r="I369" s="2122"/>
      <c r="J369" s="652"/>
      <c r="K369" s="707"/>
    </row>
    <row r="370" spans="1:11" ht="12" customHeight="1">
      <c r="A370" s="2115" t="s">
        <v>2567</v>
      </c>
      <c r="B370" s="2325" t="s">
        <v>1296</v>
      </c>
      <c r="C370" s="2306">
        <v>82.4</v>
      </c>
      <c r="D370" s="2325">
        <v>25</v>
      </c>
      <c r="E370" s="653">
        <v>2303.59</v>
      </c>
      <c r="F370" s="2104">
        <f t="shared" si="59"/>
        <v>2303.59</v>
      </c>
      <c r="G370" s="2105">
        <f>'Заказ, cкидки и курсы валют'!$J$23*F370</f>
        <v>26491.285000000003</v>
      </c>
      <c r="H370" s="2107">
        <f t="shared" si="60"/>
        <v>662.28</v>
      </c>
      <c r="I370" s="2122"/>
      <c r="J370" s="652"/>
      <c r="K370" s="707"/>
    </row>
    <row r="371" spans="1:11" ht="12" customHeight="1">
      <c r="A371" s="2115" t="s">
        <v>2568</v>
      </c>
      <c r="B371" s="2325" t="s">
        <v>2444</v>
      </c>
      <c r="C371" s="2306">
        <v>87.3</v>
      </c>
      <c r="D371" s="2325">
        <v>30</v>
      </c>
      <c r="E371" s="653">
        <v>2761.99</v>
      </c>
      <c r="F371" s="2104">
        <f t="shared" si="59"/>
        <v>2761.99</v>
      </c>
      <c r="G371" s="2105">
        <f>'Заказ, cкидки и курсы валют'!$J$23*F371</f>
        <v>31762.884999999998</v>
      </c>
      <c r="H371" s="2107">
        <f t="shared" si="60"/>
        <v>952.89</v>
      </c>
      <c r="I371" s="2122"/>
      <c r="J371" s="654"/>
      <c r="K371" s="707"/>
    </row>
    <row r="372" spans="1:11" ht="12" customHeight="1">
      <c r="A372" s="2115" t="s">
        <v>2569</v>
      </c>
      <c r="B372" s="2325" t="s">
        <v>212</v>
      </c>
      <c r="C372" s="2306">
        <v>100</v>
      </c>
      <c r="D372" s="2325">
        <v>30</v>
      </c>
      <c r="E372" s="653">
        <v>2958.55</v>
      </c>
      <c r="F372" s="2104">
        <f t="shared" si="59"/>
        <v>2958.55</v>
      </c>
      <c r="G372" s="2105">
        <f>'Заказ, cкидки и курсы валют'!$J$23*F372</f>
        <v>34023.325000000004</v>
      </c>
      <c r="H372" s="2107">
        <f t="shared" si="60"/>
        <v>1020.7</v>
      </c>
      <c r="I372" s="2122"/>
      <c r="J372" s="653"/>
      <c r="K372" s="707"/>
    </row>
    <row r="373" spans="1:11" ht="12" customHeight="1">
      <c r="A373" s="2115" t="s">
        <v>2570</v>
      </c>
      <c r="B373" s="2325" t="s">
        <v>1297</v>
      </c>
      <c r="C373" s="2306">
        <v>100</v>
      </c>
      <c r="D373" s="2325">
        <v>25</v>
      </c>
      <c r="E373" s="653">
        <v>2750.62</v>
      </c>
      <c r="F373" s="2104">
        <f t="shared" si="59"/>
        <v>2750.62</v>
      </c>
      <c r="G373" s="2105">
        <f>'Заказ, cкидки и курсы валют'!$J$23*F373</f>
        <v>31632.129999999997</v>
      </c>
      <c r="H373" s="2107">
        <f t="shared" si="60"/>
        <v>790.8</v>
      </c>
      <c r="I373" s="2122"/>
      <c r="J373" s="653"/>
      <c r="K373" s="707"/>
    </row>
    <row r="374" spans="1:11" ht="12" customHeight="1">
      <c r="A374" s="2115" t="s">
        <v>2571</v>
      </c>
      <c r="B374" s="2325" t="s">
        <v>213</v>
      </c>
      <c r="C374" s="2306">
        <v>101.04</v>
      </c>
      <c r="D374" s="2325">
        <v>25</v>
      </c>
      <c r="E374" s="653">
        <v>2989.23</v>
      </c>
      <c r="F374" s="2104">
        <f t="shared" si="59"/>
        <v>2989.23</v>
      </c>
      <c r="G374" s="2105">
        <f>'Заказ, cкидки и курсы валют'!$J$23*F374</f>
        <v>34376.144999999997</v>
      </c>
      <c r="H374" s="2107">
        <f t="shared" si="60"/>
        <v>859.4</v>
      </c>
      <c r="I374" s="2122"/>
      <c r="J374" s="652"/>
      <c r="K374" s="707"/>
    </row>
    <row r="375" spans="1:11" ht="12" customHeight="1">
      <c r="A375" s="2115" t="s">
        <v>12546</v>
      </c>
      <c r="B375" s="2315" t="s">
        <v>214</v>
      </c>
      <c r="C375" s="2306">
        <v>128</v>
      </c>
      <c r="D375" s="2325">
        <v>20</v>
      </c>
      <c r="E375" s="653">
        <v>3444.03</v>
      </c>
      <c r="F375" s="2104">
        <f t="shared" ref="F375" si="61">ROUND(E375*(1-$F$10),2)</f>
        <v>3444.03</v>
      </c>
      <c r="G375" s="2105">
        <f>'Заказ, cкидки и курсы валют'!$J$23*F375</f>
        <v>39606.345000000001</v>
      </c>
      <c r="H375" s="2107">
        <f t="shared" ref="H375" si="62">ROUND((D375/1000)*G375,2)</f>
        <v>792.13</v>
      </c>
      <c r="I375" s="2122"/>
      <c r="J375" s="652"/>
      <c r="K375" s="707"/>
    </row>
    <row r="376" spans="1:11" ht="12" customHeight="1">
      <c r="A376" s="2115" t="s">
        <v>2572</v>
      </c>
      <c r="B376" s="2325" t="s">
        <v>2921</v>
      </c>
      <c r="C376" s="2306">
        <v>112</v>
      </c>
      <c r="D376" s="2325">
        <v>30</v>
      </c>
      <c r="E376" s="653">
        <v>3203.74</v>
      </c>
      <c r="F376" s="2104">
        <f t="shared" si="59"/>
        <v>3203.74</v>
      </c>
      <c r="G376" s="2105">
        <f>'Заказ, cкидки и курсы валют'!$J$23*F376</f>
        <v>36843.009999999995</v>
      </c>
      <c r="H376" s="2107">
        <f t="shared" si="60"/>
        <v>1105.29</v>
      </c>
      <c r="I376" s="2122"/>
      <c r="J376" s="652"/>
      <c r="K376" s="707"/>
    </row>
    <row r="377" spans="1:11" ht="12" customHeight="1">
      <c r="A377" s="2115" t="s">
        <v>2573</v>
      </c>
      <c r="B377" s="2325" t="s">
        <v>3183</v>
      </c>
      <c r="C377" s="2306">
        <v>111.13</v>
      </c>
      <c r="D377" s="2325">
        <v>15</v>
      </c>
      <c r="E377" s="653">
        <v>3175.86</v>
      </c>
      <c r="F377" s="2104">
        <f t="shared" si="59"/>
        <v>3175.86</v>
      </c>
      <c r="G377" s="2105">
        <f>'Заказ, cкидки и курсы валют'!$J$23*F377</f>
        <v>36522.39</v>
      </c>
      <c r="H377" s="2107">
        <f t="shared" si="60"/>
        <v>547.84</v>
      </c>
      <c r="I377" s="2122"/>
      <c r="J377" s="653"/>
      <c r="K377" s="707"/>
    </row>
    <row r="378" spans="1:11" ht="12" customHeight="1">
      <c r="A378" s="2115" t="s">
        <v>2574</v>
      </c>
      <c r="B378" s="2325" t="s">
        <v>2063</v>
      </c>
      <c r="C378" s="2306">
        <v>122</v>
      </c>
      <c r="D378" s="2325">
        <v>15</v>
      </c>
      <c r="E378" s="653">
        <v>3995.95</v>
      </c>
      <c r="F378" s="2104">
        <f t="shared" si="59"/>
        <v>3995.95</v>
      </c>
      <c r="G378" s="2105">
        <f>'Заказ, cкидки и курсы валют'!$J$23*F378</f>
        <v>45953.424999999996</v>
      </c>
      <c r="H378" s="2107">
        <f t="shared" si="60"/>
        <v>689.3</v>
      </c>
      <c r="I378" s="2122"/>
      <c r="J378" s="653"/>
      <c r="K378" s="707"/>
    </row>
    <row r="379" spans="1:11" ht="12" customHeight="1">
      <c r="A379" s="2115" t="s">
        <v>2575</v>
      </c>
      <c r="B379" s="2325" t="s">
        <v>2064</v>
      </c>
      <c r="C379" s="2306">
        <v>132.80000000000001</v>
      </c>
      <c r="D379" s="2325">
        <v>20</v>
      </c>
      <c r="E379" s="653">
        <v>3808.9</v>
      </c>
      <c r="F379" s="2104">
        <f t="shared" si="59"/>
        <v>3808.9</v>
      </c>
      <c r="G379" s="2105">
        <f>'Заказ, cкидки и курсы валют'!$J$23*F379</f>
        <v>43802.35</v>
      </c>
      <c r="H379" s="2107">
        <f t="shared" si="60"/>
        <v>876.05</v>
      </c>
      <c r="I379" s="2122"/>
      <c r="J379" s="653"/>
      <c r="K379" s="707"/>
    </row>
    <row r="380" spans="1:11" ht="12" customHeight="1">
      <c r="A380" s="2115" t="s">
        <v>2576</v>
      </c>
      <c r="B380" s="2325" t="s">
        <v>3168</v>
      </c>
      <c r="C380" s="2306">
        <v>175</v>
      </c>
      <c r="D380" s="2325">
        <v>15</v>
      </c>
      <c r="E380" s="653">
        <v>4377.6499999999996</v>
      </c>
      <c r="F380" s="2104">
        <f t="shared" si="59"/>
        <v>4377.6499999999996</v>
      </c>
      <c r="G380" s="2105">
        <f>'Заказ, cкидки и курсы валют'!$J$23*F380</f>
        <v>50342.974999999999</v>
      </c>
      <c r="H380" s="2107">
        <f t="shared" si="60"/>
        <v>755.14</v>
      </c>
      <c r="I380" s="2122"/>
      <c r="J380" s="653"/>
      <c r="K380" s="707"/>
    </row>
    <row r="381" spans="1:11" ht="12" customHeight="1">
      <c r="A381" s="2115" t="s">
        <v>9959</v>
      </c>
      <c r="B381" s="2315" t="s">
        <v>248</v>
      </c>
      <c r="C381" s="2306">
        <v>203.4</v>
      </c>
      <c r="D381" s="2325">
        <v>10</v>
      </c>
      <c r="E381" s="653">
        <v>5583.03</v>
      </c>
      <c r="F381" s="2104">
        <f t="shared" ref="F381:F382" si="63">ROUND(E381*(1-$F$10),2)</f>
        <v>5583.03</v>
      </c>
      <c r="G381" s="2105">
        <f>'Заказ, cкидки и курсы валют'!$J$23*F381</f>
        <v>64204.844999999994</v>
      </c>
      <c r="H381" s="2107">
        <f t="shared" ref="H381:H382" si="64">ROUND((D381/1000)*G381,2)</f>
        <v>642.04999999999995</v>
      </c>
      <c r="I381" s="2122"/>
      <c r="J381" s="653"/>
      <c r="K381" s="707"/>
    </row>
    <row r="382" spans="1:11" ht="12" customHeight="1">
      <c r="A382" s="2115" t="s">
        <v>9960</v>
      </c>
      <c r="B382" s="2315" t="s">
        <v>1337</v>
      </c>
      <c r="C382" s="2306">
        <v>318.33</v>
      </c>
      <c r="D382" s="2325">
        <v>10</v>
      </c>
      <c r="E382" s="653">
        <v>7198.49</v>
      </c>
      <c r="F382" s="2104">
        <f t="shared" si="63"/>
        <v>7198.49</v>
      </c>
      <c r="G382" s="2105">
        <f>'Заказ, cкидки и курсы валют'!$J$23*F382</f>
        <v>82782.634999999995</v>
      </c>
      <c r="H382" s="2107">
        <f t="shared" si="64"/>
        <v>827.83</v>
      </c>
      <c r="I382" s="2122"/>
      <c r="J382" s="653"/>
      <c r="K382" s="707"/>
    </row>
    <row r="383" spans="1:11" ht="12" customHeight="1">
      <c r="A383" s="2115" t="s">
        <v>2577</v>
      </c>
      <c r="B383" s="2325" t="s">
        <v>249</v>
      </c>
      <c r="C383" s="2306">
        <v>242.5</v>
      </c>
      <c r="D383" s="2325">
        <v>10</v>
      </c>
      <c r="E383" s="653">
        <v>8187.5</v>
      </c>
      <c r="F383" s="2104">
        <f t="shared" ref="F383:F389" si="65">ROUND(E383*(1-$F$10),2)</f>
        <v>8187.5</v>
      </c>
      <c r="G383" s="2105">
        <f>'Заказ, cкидки и курсы валют'!$J$23*F383</f>
        <v>94156.25</v>
      </c>
      <c r="H383" s="2107">
        <f t="shared" ref="H383:H389" si="66">ROUND((D383/1000)*G383,2)</f>
        <v>941.56</v>
      </c>
      <c r="I383" s="2122"/>
      <c r="J383" s="653"/>
      <c r="K383" s="707"/>
    </row>
    <row r="384" spans="1:11" ht="12" customHeight="1">
      <c r="A384" s="2115" t="s">
        <v>6291</v>
      </c>
      <c r="B384" s="2315" t="s">
        <v>3416</v>
      </c>
      <c r="C384" s="2306">
        <v>209</v>
      </c>
      <c r="D384" s="2325">
        <v>10</v>
      </c>
      <c r="E384" s="653">
        <v>6421.65</v>
      </c>
      <c r="F384" s="2104">
        <f t="shared" si="65"/>
        <v>6421.65</v>
      </c>
      <c r="G384" s="2105">
        <f>'Заказ, cкидки и курсы валют'!$J$23*F384</f>
        <v>73848.974999999991</v>
      </c>
      <c r="H384" s="2107">
        <f t="shared" si="66"/>
        <v>738.49</v>
      </c>
      <c r="I384" s="2122"/>
      <c r="J384" s="653"/>
      <c r="K384" s="707"/>
    </row>
    <row r="385" spans="1:11" ht="12" customHeight="1">
      <c r="A385" s="2115" t="s">
        <v>1449</v>
      </c>
      <c r="B385" s="2325" t="s">
        <v>3169</v>
      </c>
      <c r="C385" s="2306">
        <v>241.25</v>
      </c>
      <c r="D385" s="2325">
        <v>10</v>
      </c>
      <c r="E385" s="653">
        <v>5982.3</v>
      </c>
      <c r="F385" s="2104">
        <f t="shared" si="65"/>
        <v>5982.3</v>
      </c>
      <c r="G385" s="2105">
        <f>'Заказ, cкидки и курсы валют'!$J$23*F385</f>
        <v>68796.45</v>
      </c>
      <c r="H385" s="2107">
        <f t="shared" si="66"/>
        <v>687.96</v>
      </c>
      <c r="I385" s="2122"/>
      <c r="J385" s="653"/>
      <c r="K385" s="707"/>
    </row>
    <row r="386" spans="1:11" ht="13">
      <c r="A386" s="2115" t="s">
        <v>1450</v>
      </c>
      <c r="B386" s="2325" t="s">
        <v>3170</v>
      </c>
      <c r="C386" s="2306">
        <v>280</v>
      </c>
      <c r="D386" s="2325">
        <v>10</v>
      </c>
      <c r="E386" s="653">
        <v>7996.97</v>
      </c>
      <c r="F386" s="2104">
        <f t="shared" si="65"/>
        <v>7996.97</v>
      </c>
      <c r="G386" s="2105">
        <f>'Заказ, cкидки и курсы валют'!$J$23*F386</f>
        <v>91965.154999999999</v>
      </c>
      <c r="H386" s="2107">
        <f t="shared" si="66"/>
        <v>919.65</v>
      </c>
      <c r="I386" s="2122"/>
      <c r="J386" s="653"/>
      <c r="K386" s="707"/>
    </row>
    <row r="387" spans="1:11" ht="13">
      <c r="A387" s="2115" t="s">
        <v>1451</v>
      </c>
      <c r="B387" s="2325" t="s">
        <v>3745</v>
      </c>
      <c r="C387" s="2306">
        <v>296</v>
      </c>
      <c r="D387" s="2325">
        <v>10</v>
      </c>
      <c r="E387" s="653">
        <v>8259.85</v>
      </c>
      <c r="F387" s="2104">
        <f t="shared" si="65"/>
        <v>8259.85</v>
      </c>
      <c r="G387" s="2105">
        <f>'Заказ, cкидки и курсы валют'!$J$23*F387</f>
        <v>94988.275000000009</v>
      </c>
      <c r="H387" s="2107">
        <f t="shared" si="66"/>
        <v>949.88</v>
      </c>
      <c r="I387" s="2122"/>
      <c r="J387" s="653"/>
      <c r="K387" s="707"/>
    </row>
    <row r="388" spans="1:11" ht="13">
      <c r="A388" s="2115" t="s">
        <v>1452</v>
      </c>
      <c r="B388" s="2325" t="s">
        <v>1300</v>
      </c>
      <c r="C388" s="2306">
        <v>310</v>
      </c>
      <c r="D388" s="2325">
        <v>10</v>
      </c>
      <c r="E388" s="653">
        <v>8700.11</v>
      </c>
      <c r="F388" s="2104">
        <f t="shared" si="65"/>
        <v>8700.11</v>
      </c>
      <c r="G388" s="2105">
        <f>'Заказ, cкидки и курсы валют'!$J$23*F388</f>
        <v>100051.26500000001</v>
      </c>
      <c r="H388" s="2107">
        <f t="shared" si="66"/>
        <v>1000.51</v>
      </c>
      <c r="I388" s="2122"/>
      <c r="J388" s="653"/>
      <c r="K388" s="707"/>
    </row>
    <row r="389" spans="1:11" ht="13">
      <c r="A389" s="2115" t="s">
        <v>3699</v>
      </c>
      <c r="B389" s="2315" t="s">
        <v>1301</v>
      </c>
      <c r="C389" s="2306">
        <v>395</v>
      </c>
      <c r="D389" s="2325">
        <v>10</v>
      </c>
      <c r="E389" s="653">
        <v>12844.5</v>
      </c>
      <c r="F389" s="2104">
        <f t="shared" si="65"/>
        <v>12844.5</v>
      </c>
      <c r="G389" s="2105">
        <f>'Заказ, cкидки и курсы валют'!$J$23*F389</f>
        <v>147711.75</v>
      </c>
      <c r="H389" s="2107">
        <f t="shared" si="66"/>
        <v>1477.12</v>
      </c>
      <c r="I389" s="2122"/>
      <c r="J389" s="653"/>
      <c r="K389" s="707"/>
    </row>
    <row r="390" spans="1:11" ht="13">
      <c r="A390" s="2115" t="s">
        <v>9961</v>
      </c>
      <c r="B390" s="2315" t="s">
        <v>1340</v>
      </c>
      <c r="C390" s="2306">
        <v>478.7</v>
      </c>
      <c r="D390" s="2325">
        <v>10</v>
      </c>
      <c r="E390" s="653">
        <v>13802.49</v>
      </c>
      <c r="F390" s="2104">
        <f t="shared" ref="F390:F391" si="67">ROUND(E390*(1-$F$10),2)</f>
        <v>13802.49</v>
      </c>
      <c r="G390" s="2105">
        <f>'Заказ, cкидки и курсы валют'!$J$23*F390</f>
        <v>158728.63500000001</v>
      </c>
      <c r="H390" s="2107">
        <f t="shared" ref="H390:H391" si="68">ROUND((D390/1000)*G390,2)</f>
        <v>1587.29</v>
      </c>
      <c r="I390" s="2122"/>
      <c r="J390" s="653"/>
      <c r="K390" s="707"/>
    </row>
    <row r="391" spans="1:11" ht="13">
      <c r="A391" s="2115" t="s">
        <v>9962</v>
      </c>
      <c r="B391" s="2315" t="s">
        <v>1302</v>
      </c>
      <c r="C391" s="2306">
        <v>570.5</v>
      </c>
      <c r="D391" s="2325">
        <v>10</v>
      </c>
      <c r="E391" s="653">
        <v>15271.4</v>
      </c>
      <c r="F391" s="2104">
        <f t="shared" si="67"/>
        <v>15271.4</v>
      </c>
      <c r="G391" s="2105">
        <f>'Заказ, cкидки и курсы валют'!$J$23*F391</f>
        <v>175621.1</v>
      </c>
      <c r="H391" s="2107">
        <f t="shared" si="68"/>
        <v>1756.21</v>
      </c>
      <c r="I391" s="2122"/>
      <c r="J391" s="653"/>
      <c r="K391" s="707"/>
    </row>
    <row r="392" spans="1:11" ht="13.5" thickBot="1">
      <c r="A392" s="419"/>
      <c r="J392" s="653"/>
      <c r="K392" s="707"/>
    </row>
    <row r="393" spans="1:11" ht="18">
      <c r="A393" s="904"/>
      <c r="B393" s="128"/>
      <c r="C393" s="2283" t="s">
        <v>4150</v>
      </c>
      <c r="D393" s="64"/>
      <c r="E393" s="686"/>
      <c r="F393" s="435"/>
      <c r="G393" s="461"/>
      <c r="H393" s="128"/>
      <c r="I393" s="68"/>
      <c r="J393" s="653"/>
      <c r="K393" s="707"/>
    </row>
    <row r="394" spans="1:11" ht="31.5" customHeight="1">
      <c r="A394" s="890"/>
      <c r="B394" s="16"/>
      <c r="C394" s="1475"/>
      <c r="D394" s="70"/>
      <c r="E394" s="430"/>
      <c r="F394" s="465"/>
      <c r="G394" s="488"/>
      <c r="H394" s="16"/>
      <c r="I394" s="132"/>
      <c r="J394" s="653"/>
      <c r="K394" s="707"/>
    </row>
    <row r="395" spans="1:11" ht="30" customHeight="1">
      <c r="A395" s="890"/>
      <c r="B395" s="16"/>
      <c r="C395" s="1475"/>
      <c r="D395" s="70"/>
      <c r="E395" s="430"/>
      <c r="F395" s="465"/>
      <c r="G395" s="488"/>
      <c r="H395" s="16"/>
      <c r="I395" s="132"/>
      <c r="J395" s="653"/>
      <c r="K395" s="707"/>
    </row>
    <row r="396" spans="1:11" ht="14.15" customHeight="1">
      <c r="A396" s="890"/>
      <c r="B396" s="16"/>
      <c r="C396" s="1475"/>
      <c r="D396" s="70"/>
      <c r="E396" s="430"/>
      <c r="F396" s="465"/>
      <c r="G396" s="488"/>
      <c r="H396" s="16"/>
      <c r="I396" s="132"/>
      <c r="J396" s="653"/>
      <c r="K396" s="707"/>
    </row>
    <row r="397" spans="1:11" ht="14.15" customHeight="1" thickBot="1">
      <c r="A397" s="1918" t="s">
        <v>6699</v>
      </c>
      <c r="B397" s="1830"/>
      <c r="C397" s="1931"/>
      <c r="D397" s="72"/>
      <c r="E397" s="431"/>
      <c r="F397" s="467"/>
      <c r="G397" s="489"/>
      <c r="H397" s="136"/>
      <c r="I397" s="137"/>
      <c r="J397" s="653"/>
      <c r="K397" s="707"/>
    </row>
    <row r="398" spans="1:11" ht="28.5" customHeight="1">
      <c r="A398" s="1519" t="s">
        <v>1013</v>
      </c>
      <c r="B398" s="157" t="s">
        <v>1014</v>
      </c>
      <c r="C398" s="2286" t="s">
        <v>665</v>
      </c>
      <c r="D398" s="158" t="s">
        <v>2923</v>
      </c>
      <c r="E398" s="473" t="s">
        <v>10276</v>
      </c>
      <c r="F398" s="469" t="s">
        <v>2578</v>
      </c>
      <c r="G398" s="507" t="s">
        <v>2427</v>
      </c>
      <c r="H398" s="327" t="s">
        <v>493</v>
      </c>
      <c r="I398" s="160" t="s">
        <v>4003</v>
      </c>
      <c r="J398" s="327" t="s">
        <v>11229</v>
      </c>
      <c r="K398" s="707"/>
    </row>
    <row r="399" spans="1:11" ht="14.15" customHeight="1" thickBot="1">
      <c r="A399" s="1519"/>
      <c r="B399" s="312"/>
      <c r="C399" s="2286" t="s">
        <v>3419</v>
      </c>
      <c r="D399" s="313" t="s">
        <v>2428</v>
      </c>
      <c r="E399" s="437" t="s">
        <v>264</v>
      </c>
      <c r="F399" s="475">
        <f>'Заказ, cкидки и курсы валют'!$I$12</f>
        <v>0</v>
      </c>
      <c r="G399" s="506"/>
      <c r="H399" s="264"/>
      <c r="I399" s="252"/>
      <c r="J399" s="1872"/>
      <c r="K399" s="707"/>
    </row>
    <row r="400" spans="1:11" ht="14.15" customHeight="1" thickBot="1">
      <c r="A400" s="799" t="s">
        <v>7120</v>
      </c>
      <c r="B400" s="791" t="s">
        <v>1303</v>
      </c>
      <c r="C400" s="2326">
        <v>13.2</v>
      </c>
      <c r="D400" s="791">
        <v>10</v>
      </c>
      <c r="E400" s="1706">
        <f t="shared" ref="E400:E426" si="69">(E348*2)+(1000/D400*7.5)</f>
        <v>1774.74</v>
      </c>
      <c r="F400" s="779">
        <f t="shared" ref="F400:F431" si="70">ROUND(E400*(1-$F$10),2)</f>
        <v>1774.74</v>
      </c>
      <c r="G400" s="780">
        <f>H400/D400*1000</f>
        <v>38700</v>
      </c>
      <c r="H400" s="659">
        <f>ROUND(IF('Заказ, cкидки и курсы валют'!$J$23*E400/1000*D400&lt;387,387,'Заказ, cкидки и курсы валют'!$J$23*E400/1000*D400)*(1-'Заказ, cкидки и курсы валют'!$I$12),2)</f>
        <v>387</v>
      </c>
      <c r="I400" s="263"/>
      <c r="J400" s="1338">
        <f>ROUND(IF(H400&lt;'Заказ, cкидки и курсы валют'!$B$39,H400*0.54*100/(100-'Заказ, cкидки и курсы валют'!$C$39),IF(H400&lt;'Заказ, cкидки и курсы валют'!$B$40,H400*0.54*100/(100-'Заказ, cкидки и курсы валют'!$C$40),IF(H400&lt;'Заказ, cкидки и курсы валют'!$B$41,H400*0.54*100/(100-'Заказ, cкидки и курсы валют'!$C$41),IF(H400&lt;'Заказ, cкидки и курсы валют'!$B$42,H400*0.54*100/(100-'Заказ, cкидки и курсы валют'!$C$42),IF(H400&lt;'Заказ, cкидки и курсы валют'!$B$43,H400*0.54*100/(100-'Заказ, cкидки и курсы валют'!$C$43),H400))))),2)</f>
        <v>464.4</v>
      </c>
    </row>
    <row r="401" spans="1:11" ht="14.15" customHeight="1" thickBot="1">
      <c r="A401" s="493" t="s">
        <v>7121</v>
      </c>
      <c r="B401" s="2325" t="s">
        <v>191</v>
      </c>
      <c r="C401" s="2306">
        <v>16</v>
      </c>
      <c r="D401" s="2325">
        <v>10</v>
      </c>
      <c r="E401" s="2145">
        <f t="shared" si="69"/>
        <v>1896.1</v>
      </c>
      <c r="F401" s="2104">
        <f t="shared" si="70"/>
        <v>1896.1</v>
      </c>
      <c r="G401" s="2105">
        <f t="shared" ref="G401:G442" si="71">H401/D401*1000</f>
        <v>38700</v>
      </c>
      <c r="H401" s="659">
        <f>ROUND(IF('Заказ, cкидки и курсы валют'!$J$23*E401/1000*D401&lt;387,387,'Заказ, cкидки и курсы валют'!$J$23*E401/1000*D401)*(1-'Заказ, cкидки и курсы валют'!$I$12),2)</f>
        <v>387</v>
      </c>
      <c r="I401" s="2091"/>
      <c r="J401" s="1338">
        <f>ROUND(IF(H401&lt;'Заказ, cкидки и курсы валют'!$B$39,H401*0.54*100/(100-'Заказ, cкидки и курсы валют'!$C$39),IF(H401&lt;'Заказ, cкидки и курсы валют'!$B$40,H401*0.54*100/(100-'Заказ, cкидки и курсы валют'!$C$40),IF(H401&lt;'Заказ, cкидки и курсы валют'!$B$41,H401*0.54*100/(100-'Заказ, cкидки и курсы валют'!$C$41),IF(H401&lt;'Заказ, cкидки и курсы валют'!$B$42,H401*0.54*100/(100-'Заказ, cкидки и курсы валют'!$C$42),IF(H401&lt;'Заказ, cкидки и курсы валют'!$B$43,H401*0.54*100/(100-'Заказ, cкидки и курсы валют'!$C$43),H401))))),2)</f>
        <v>464.4</v>
      </c>
      <c r="K401" s="707"/>
    </row>
    <row r="402" spans="1:11" ht="14.15" customHeight="1" thickBot="1">
      <c r="A402" s="493" t="s">
        <v>7122</v>
      </c>
      <c r="B402" s="2325" t="s">
        <v>193</v>
      </c>
      <c r="C402" s="2311">
        <v>21</v>
      </c>
      <c r="D402" s="2325">
        <v>6</v>
      </c>
      <c r="E402" s="2145">
        <f t="shared" si="69"/>
        <v>2702.48</v>
      </c>
      <c r="F402" s="2104">
        <f t="shared" si="70"/>
        <v>2702.48</v>
      </c>
      <c r="G402" s="2105">
        <f t="shared" si="71"/>
        <v>64500</v>
      </c>
      <c r="H402" s="659">
        <f>ROUND(IF('Заказ, cкидки и курсы валют'!$J$23*E402/1000*D402&lt;387,387,'Заказ, cкидки и курсы валют'!$J$23*E402/1000*D402)*(1-'Заказ, cкидки и курсы валют'!$I$12),2)</f>
        <v>387</v>
      </c>
      <c r="I402" s="2091"/>
      <c r="J402" s="1338">
        <f>ROUND(IF(H402&lt;'Заказ, cкидки и курсы валют'!$B$39,H402*0.54*100/(100-'Заказ, cкидки и курсы валют'!$C$39),IF(H402&lt;'Заказ, cкидки и курсы валют'!$B$40,H402*0.54*100/(100-'Заказ, cкидки и курсы валют'!$C$40),IF(H402&lt;'Заказ, cкидки и курсы валют'!$B$41,H402*0.54*100/(100-'Заказ, cкидки и курсы валют'!$C$41),IF(H402&lt;'Заказ, cкидки и курсы валют'!$B$42,H402*0.54*100/(100-'Заказ, cкидки и курсы валют'!$C$42),IF(H402&lt;'Заказ, cкидки и курсы валют'!$B$43,H402*0.54*100/(100-'Заказ, cкидки и курсы валют'!$C$43),H402))))),2)</f>
        <v>464.4</v>
      </c>
      <c r="K402" s="707"/>
    </row>
    <row r="403" spans="1:11" ht="14.15" customHeight="1" thickBot="1">
      <c r="A403" s="493" t="s">
        <v>7123</v>
      </c>
      <c r="B403" s="2325" t="s">
        <v>237</v>
      </c>
      <c r="C403" s="2311">
        <v>22.75</v>
      </c>
      <c r="D403" s="2325">
        <v>6</v>
      </c>
      <c r="E403" s="2145">
        <f t="shared" si="69"/>
        <v>3006.54</v>
      </c>
      <c r="F403" s="2104">
        <f t="shared" si="70"/>
        <v>3006.54</v>
      </c>
      <c r="G403" s="2105">
        <f t="shared" si="71"/>
        <v>64500</v>
      </c>
      <c r="H403" s="659">
        <f>ROUND(IF('Заказ, cкидки и курсы валют'!$J$23*E403/1000*D403&lt;387,387,'Заказ, cкидки и курсы валют'!$J$23*E403/1000*D403)*(1-'Заказ, cкидки и курсы валют'!$I$12),2)</f>
        <v>387</v>
      </c>
      <c r="I403" s="2091"/>
      <c r="J403" s="1338">
        <f>ROUND(IF(H403&lt;'Заказ, cкидки и курсы валют'!$B$39,H403*0.54*100/(100-'Заказ, cкидки и курсы валют'!$C$39),IF(H403&lt;'Заказ, cкидки и курсы валют'!$B$40,H403*0.54*100/(100-'Заказ, cкидки и курсы валют'!$C$40),IF(H403&lt;'Заказ, cкидки и курсы валют'!$B$41,H403*0.54*100/(100-'Заказ, cкидки и курсы валют'!$C$41),IF(H403&lt;'Заказ, cкидки и курсы валют'!$B$42,H403*0.54*100/(100-'Заказ, cкидки и курсы валют'!$C$42),IF(H403&lt;'Заказ, cкидки и курсы валют'!$B$43,H403*0.54*100/(100-'Заказ, cкидки и курсы валют'!$C$43),H403))))),2)</f>
        <v>464.4</v>
      </c>
      <c r="K403" s="707"/>
    </row>
    <row r="404" spans="1:11" ht="14.15" customHeight="1" thickBot="1">
      <c r="A404" s="493" t="s">
        <v>7124</v>
      </c>
      <c r="B404" s="2325" t="s">
        <v>194</v>
      </c>
      <c r="C404" s="2306">
        <v>28.83</v>
      </c>
      <c r="D404" s="2325">
        <v>6</v>
      </c>
      <c r="E404" s="2145">
        <f t="shared" si="69"/>
        <v>3080.56</v>
      </c>
      <c r="F404" s="2104">
        <f t="shared" si="70"/>
        <v>3080.56</v>
      </c>
      <c r="G404" s="2105">
        <f t="shared" si="71"/>
        <v>64500</v>
      </c>
      <c r="H404" s="659">
        <f>ROUND(IF('Заказ, cкидки и курсы валют'!$J$23*E404/1000*D404&lt;387,387,'Заказ, cкидки и курсы валют'!$J$23*E404/1000*D404)*(1-'Заказ, cкидки и курсы валют'!$I$12),2)</f>
        <v>387</v>
      </c>
      <c r="I404" s="2091"/>
      <c r="J404" s="1338">
        <f>ROUND(IF(H404&lt;'Заказ, cкидки и курсы валют'!$B$39,H404*0.54*100/(100-'Заказ, cкидки и курсы валют'!$C$39),IF(H404&lt;'Заказ, cкидки и курсы валют'!$B$40,H404*0.54*100/(100-'Заказ, cкидки и курсы валют'!$C$40),IF(H404&lt;'Заказ, cкидки и курсы валют'!$B$41,H404*0.54*100/(100-'Заказ, cкидки и курсы валют'!$C$41),IF(H404&lt;'Заказ, cкидки и курсы валют'!$B$42,H404*0.54*100/(100-'Заказ, cкидки и курсы валют'!$C$42),IF(H404&lt;'Заказ, cкидки и курсы валют'!$B$43,H404*0.54*100/(100-'Заказ, cкидки и курсы валют'!$C$43),H404))))),2)</f>
        <v>464.4</v>
      </c>
      <c r="K404" s="707"/>
    </row>
    <row r="405" spans="1:11" ht="14.15" customHeight="1" thickBot="1">
      <c r="A405" s="493" t="s">
        <v>7125</v>
      </c>
      <c r="B405" s="2325" t="s">
        <v>200</v>
      </c>
      <c r="C405" s="2306">
        <v>24.28</v>
      </c>
      <c r="D405" s="2325">
        <v>6</v>
      </c>
      <c r="E405" s="2145">
        <f t="shared" si="69"/>
        <v>2928.7</v>
      </c>
      <c r="F405" s="2104">
        <f t="shared" si="70"/>
        <v>2928.7</v>
      </c>
      <c r="G405" s="2105">
        <f t="shared" si="71"/>
        <v>64500</v>
      </c>
      <c r="H405" s="659">
        <f>ROUND(IF('Заказ, cкидки и курсы валют'!$J$23*E405/1000*D405&lt;387,387,'Заказ, cкидки и курсы валют'!$J$23*E405/1000*D405)*(1-'Заказ, cкидки и курсы валют'!$I$12),2)</f>
        <v>387</v>
      </c>
      <c r="I405" s="2091"/>
      <c r="J405" s="1338">
        <f>ROUND(IF(H405&lt;'Заказ, cкидки и курсы валют'!$B$39,H405*0.54*100/(100-'Заказ, cкидки и курсы валют'!$C$39),IF(H405&lt;'Заказ, cкидки и курсы валют'!$B$40,H405*0.54*100/(100-'Заказ, cкидки и курсы валют'!$C$40),IF(H405&lt;'Заказ, cкидки и курсы валют'!$B$41,H405*0.54*100/(100-'Заказ, cкидки и курсы валют'!$C$41),IF(H405&lt;'Заказ, cкидки и курсы валют'!$B$42,H405*0.54*100/(100-'Заказ, cкидки и курсы валют'!$C$42),IF(H405&lt;'Заказ, cкидки и курсы валют'!$B$43,H405*0.54*100/(100-'Заказ, cкидки и курсы валют'!$C$43),H405))))),2)</f>
        <v>464.4</v>
      </c>
      <c r="K405" s="707"/>
    </row>
    <row r="406" spans="1:11" ht="14.15" customHeight="1" thickBot="1">
      <c r="A406" s="493" t="s">
        <v>7126</v>
      </c>
      <c r="B406" s="2325" t="s">
        <v>1304</v>
      </c>
      <c r="C406" s="2311">
        <v>28.5</v>
      </c>
      <c r="D406" s="2325">
        <v>6</v>
      </c>
      <c r="E406" s="2145">
        <f t="shared" si="69"/>
        <v>2796</v>
      </c>
      <c r="F406" s="2104">
        <f t="shared" si="70"/>
        <v>2796</v>
      </c>
      <c r="G406" s="2105">
        <f t="shared" si="71"/>
        <v>64500</v>
      </c>
      <c r="H406" s="659">
        <f>ROUND(IF('Заказ, cкидки и курсы валют'!$J$23*E406/1000*D406&lt;387,387,'Заказ, cкидки и курсы валют'!$J$23*E406/1000*D406)*(1-'Заказ, cкидки и курсы валют'!$I$12),2)</f>
        <v>387</v>
      </c>
      <c r="I406" s="2091"/>
      <c r="J406" s="1338">
        <f>ROUND(IF(H406&lt;'Заказ, cкидки и курсы валют'!$B$39,H406*0.54*100/(100-'Заказ, cкидки и курсы валют'!$C$39),IF(H406&lt;'Заказ, cкидки и курсы валют'!$B$40,H406*0.54*100/(100-'Заказ, cкидки и курсы валют'!$C$40),IF(H406&lt;'Заказ, cкидки и курсы валют'!$B$41,H406*0.54*100/(100-'Заказ, cкидки и курсы валют'!$C$41),IF(H406&lt;'Заказ, cкидки и курсы валют'!$B$42,H406*0.54*100/(100-'Заказ, cкидки и курсы валют'!$C$42),IF(H406&lt;'Заказ, cкидки и курсы валют'!$B$43,H406*0.54*100/(100-'Заказ, cкидки и курсы валют'!$C$43),H406))))),2)</f>
        <v>464.4</v>
      </c>
      <c r="K406" s="707"/>
    </row>
    <row r="407" spans="1:11" ht="14.15" customHeight="1" thickBot="1">
      <c r="A407" s="493" t="s">
        <v>7127</v>
      </c>
      <c r="B407" s="2325" t="s">
        <v>201</v>
      </c>
      <c r="C407" s="2311">
        <v>28.17</v>
      </c>
      <c r="D407" s="2325">
        <v>6</v>
      </c>
      <c r="E407" s="2145">
        <f t="shared" si="69"/>
        <v>3009.12</v>
      </c>
      <c r="F407" s="2104">
        <f t="shared" si="70"/>
        <v>3009.12</v>
      </c>
      <c r="G407" s="2105">
        <f t="shared" si="71"/>
        <v>64500</v>
      </c>
      <c r="H407" s="659">
        <f>ROUND(IF('Заказ, cкидки и курсы валют'!$J$23*E407/1000*D407&lt;387,387,'Заказ, cкидки и курсы валют'!$J$23*E407/1000*D407)*(1-'Заказ, cкидки и курсы валют'!$I$12),2)</f>
        <v>387</v>
      </c>
      <c r="I407" s="2091"/>
      <c r="J407" s="1338">
        <f>ROUND(IF(H407&lt;'Заказ, cкидки и курсы валют'!$B$39,H407*0.54*100/(100-'Заказ, cкидки и курсы валют'!$C$39),IF(H407&lt;'Заказ, cкидки и курсы валют'!$B$40,H407*0.54*100/(100-'Заказ, cкидки и курсы валют'!$C$40),IF(H407&lt;'Заказ, cкидки и курсы валют'!$B$41,H407*0.54*100/(100-'Заказ, cкидки и курсы валют'!$C$41),IF(H407&lt;'Заказ, cкидки и курсы валют'!$B$42,H407*0.54*100/(100-'Заказ, cкидки и курсы валют'!$C$42),IF(H407&lt;'Заказ, cкидки и курсы валют'!$B$43,H407*0.54*100/(100-'Заказ, cкидки и курсы валют'!$C$43),H407))))),2)</f>
        <v>464.4</v>
      </c>
      <c r="K407" s="707"/>
    </row>
    <row r="408" spans="1:11" ht="14.15" customHeight="1" thickBot="1">
      <c r="A408" s="493" t="s">
        <v>7128</v>
      </c>
      <c r="B408" s="2325" t="s">
        <v>202</v>
      </c>
      <c r="C408" s="2306">
        <v>35.200000000000003</v>
      </c>
      <c r="D408" s="2325">
        <v>5</v>
      </c>
      <c r="E408" s="2145">
        <f t="shared" si="69"/>
        <v>3575.3</v>
      </c>
      <c r="F408" s="2104">
        <f t="shared" si="70"/>
        <v>3575.3</v>
      </c>
      <c r="G408" s="2105">
        <f t="shared" si="71"/>
        <v>77400</v>
      </c>
      <c r="H408" s="659">
        <f>ROUND(IF('Заказ, cкидки и курсы валют'!$J$23*E408/1000*D408&lt;387,387,'Заказ, cкидки и курсы валют'!$J$23*E408/1000*D408)*(1-'Заказ, cкидки и курсы валют'!$I$12),2)</f>
        <v>387</v>
      </c>
      <c r="I408" s="2091"/>
      <c r="J408" s="1338">
        <f>ROUND(IF(H408&lt;'Заказ, cкидки и курсы валют'!$B$39,H408*0.54*100/(100-'Заказ, cкидки и курсы валют'!$C$39),IF(H408&lt;'Заказ, cкидки и курсы валют'!$B$40,H408*0.54*100/(100-'Заказ, cкидки и курсы валют'!$C$40),IF(H408&lt;'Заказ, cкидки и курсы валют'!$B$41,H408*0.54*100/(100-'Заказ, cкидки и курсы валют'!$C$41),IF(H408&lt;'Заказ, cкидки и курсы валют'!$B$42,H408*0.54*100/(100-'Заказ, cкидки и курсы валют'!$C$42),IF(H408&lt;'Заказ, cкидки и курсы валют'!$B$43,H408*0.54*100/(100-'Заказ, cкидки и курсы валют'!$C$43),H408))))),2)</f>
        <v>464.4</v>
      </c>
      <c r="K408" s="707"/>
    </row>
    <row r="409" spans="1:11" ht="14.15" customHeight="1" thickBot="1">
      <c r="A409" s="493" t="s">
        <v>7129</v>
      </c>
      <c r="B409" s="2325" t="s">
        <v>1305</v>
      </c>
      <c r="C409" s="2306">
        <v>37</v>
      </c>
      <c r="D409" s="2325">
        <v>5</v>
      </c>
      <c r="E409" s="2145">
        <f t="shared" si="69"/>
        <v>3762.14</v>
      </c>
      <c r="F409" s="2104">
        <f t="shared" si="70"/>
        <v>3762.14</v>
      </c>
      <c r="G409" s="2105">
        <f t="shared" si="71"/>
        <v>77400</v>
      </c>
      <c r="H409" s="659">
        <f>ROUND(IF('Заказ, cкидки и курсы валют'!$J$23*E409/1000*D409&lt;387,387,'Заказ, cкидки и курсы валют'!$J$23*E409/1000*D409)*(1-'Заказ, cкидки и курсы валют'!$I$12),2)</f>
        <v>387</v>
      </c>
      <c r="I409" s="2091"/>
      <c r="J409" s="1338">
        <f>ROUND(IF(H409&lt;'Заказ, cкидки и курсы валют'!$B$39,H409*0.54*100/(100-'Заказ, cкидки и курсы валют'!$C$39),IF(H409&lt;'Заказ, cкидки и курсы валют'!$B$40,H409*0.54*100/(100-'Заказ, cкидки и курсы валют'!$C$40),IF(H409&lt;'Заказ, cкидки и курсы валют'!$B$41,H409*0.54*100/(100-'Заказ, cкидки и курсы валют'!$C$41),IF(H409&lt;'Заказ, cкидки и курсы валют'!$B$42,H409*0.54*100/(100-'Заказ, cкидки и курсы валют'!$C$42),IF(H409&lt;'Заказ, cкидки и курсы валют'!$B$43,H409*0.54*100/(100-'Заказ, cкидки и курсы валют'!$C$43),H409))))),2)</f>
        <v>464.4</v>
      </c>
      <c r="K409" s="707"/>
    </row>
    <row r="410" spans="1:11" ht="14.15" customHeight="1" thickBot="1">
      <c r="A410" s="493" t="s">
        <v>7130</v>
      </c>
      <c r="B410" s="2325" t="s">
        <v>2432</v>
      </c>
      <c r="C410" s="2306">
        <v>44</v>
      </c>
      <c r="D410" s="2325">
        <v>4</v>
      </c>
      <c r="E410" s="2145">
        <f t="shared" si="69"/>
        <v>4570</v>
      </c>
      <c r="F410" s="2104">
        <f t="shared" si="70"/>
        <v>4570</v>
      </c>
      <c r="G410" s="2105">
        <f t="shared" si="71"/>
        <v>96750</v>
      </c>
      <c r="H410" s="659">
        <f>ROUND(IF('Заказ, cкидки и курсы валют'!$J$23*E410/1000*D410&lt;387,387,'Заказ, cкидки и курсы валют'!$J$23*E410/1000*D410)*(1-'Заказ, cкидки и курсы валют'!$I$12),2)</f>
        <v>387</v>
      </c>
      <c r="I410" s="2091"/>
      <c r="J410" s="1338">
        <f>ROUND(IF(H410&lt;'Заказ, cкидки и курсы валют'!$B$39,H410*0.54*100/(100-'Заказ, cкидки и курсы валют'!$C$39),IF(H410&lt;'Заказ, cкидки и курсы валют'!$B$40,H410*0.54*100/(100-'Заказ, cкидки и курсы валют'!$C$40),IF(H410&lt;'Заказ, cкидки и курсы валют'!$B$41,H410*0.54*100/(100-'Заказ, cкидки и курсы валют'!$C$41),IF(H410&lt;'Заказ, cкидки и курсы валют'!$B$42,H410*0.54*100/(100-'Заказ, cкидки и курсы валют'!$C$42),IF(H410&lt;'Заказ, cкидки и курсы валют'!$B$43,H410*0.54*100/(100-'Заказ, cкидки и курсы валют'!$C$43),H410))))),2)</f>
        <v>464.4</v>
      </c>
      <c r="K410" s="707"/>
    </row>
    <row r="411" spans="1:11" ht="14.15" customHeight="1" thickBot="1">
      <c r="A411" s="493" t="s">
        <v>7131</v>
      </c>
      <c r="B411" s="2325" t="s">
        <v>2919</v>
      </c>
      <c r="C411" s="2306">
        <v>48</v>
      </c>
      <c r="D411" s="2325">
        <v>4</v>
      </c>
      <c r="E411" s="2145">
        <f t="shared" si="69"/>
        <v>4533.34</v>
      </c>
      <c r="F411" s="2104">
        <f t="shared" si="70"/>
        <v>4533.34</v>
      </c>
      <c r="G411" s="2105">
        <f t="shared" si="71"/>
        <v>96750</v>
      </c>
      <c r="H411" s="659">
        <f>ROUND(IF('Заказ, cкидки и курсы валют'!$J$23*E411/1000*D411&lt;387,387,'Заказ, cкидки и курсы валют'!$J$23*E411/1000*D411)*(1-'Заказ, cкидки и курсы валют'!$I$12),2)</f>
        <v>387</v>
      </c>
      <c r="I411" s="2091"/>
      <c r="J411" s="1338">
        <f>ROUND(IF(H411&lt;'Заказ, cкидки и курсы валют'!$B$39,H411*0.54*100/(100-'Заказ, cкидки и курсы валют'!$C$39),IF(H411&lt;'Заказ, cкидки и курсы валют'!$B$40,H411*0.54*100/(100-'Заказ, cкидки и курсы валют'!$C$40),IF(H411&lt;'Заказ, cкидки и курсы валют'!$B$41,H411*0.54*100/(100-'Заказ, cкидки и курсы валют'!$C$41),IF(H411&lt;'Заказ, cкидки и курсы валют'!$B$42,H411*0.54*100/(100-'Заказ, cкидки и курсы валют'!$C$42),IF(H411&lt;'Заказ, cкидки и курсы валют'!$B$43,H411*0.54*100/(100-'Заказ, cкидки и курсы валют'!$C$43),H411))))),2)</f>
        <v>464.4</v>
      </c>
      <c r="K411" s="707"/>
    </row>
    <row r="412" spans="1:11" ht="14.15" customHeight="1" thickBot="1">
      <c r="A412" s="493" t="s">
        <v>7132</v>
      </c>
      <c r="B412" s="2325" t="s">
        <v>204</v>
      </c>
      <c r="C412" s="2306">
        <v>52.5</v>
      </c>
      <c r="D412" s="2325">
        <v>4</v>
      </c>
      <c r="E412" s="2145">
        <f t="shared" si="69"/>
        <v>4731</v>
      </c>
      <c r="F412" s="2104">
        <f t="shared" si="70"/>
        <v>4731</v>
      </c>
      <c r="G412" s="2105">
        <f t="shared" si="71"/>
        <v>96750</v>
      </c>
      <c r="H412" s="659">
        <f>ROUND(IF('Заказ, cкидки и курсы валют'!$J$23*E412/1000*D412&lt;387,387,'Заказ, cкидки и курсы валют'!$J$23*E412/1000*D412)*(1-'Заказ, cкидки и курсы валют'!$I$12),2)</f>
        <v>387</v>
      </c>
      <c r="I412" s="2091"/>
      <c r="J412" s="1338">
        <f>ROUND(IF(H412&lt;'Заказ, cкидки и курсы валют'!$B$39,H412*0.54*100/(100-'Заказ, cкидки и курсы валют'!$C$39),IF(H412&lt;'Заказ, cкидки и курсы валют'!$B$40,H412*0.54*100/(100-'Заказ, cкидки и курсы валют'!$C$40),IF(H412&lt;'Заказ, cкидки и курсы валют'!$B$41,H412*0.54*100/(100-'Заказ, cкидки и курсы валют'!$C$41),IF(H412&lt;'Заказ, cкидки и курсы валют'!$B$42,H412*0.54*100/(100-'Заказ, cкидки и курсы валют'!$C$42),IF(H412&lt;'Заказ, cкидки и курсы валют'!$B$43,H412*0.54*100/(100-'Заказ, cкидки и курсы валют'!$C$43),H412))))),2)</f>
        <v>464.4</v>
      </c>
      <c r="K412" s="707"/>
    </row>
    <row r="413" spans="1:11" ht="14.15" customHeight="1" thickBot="1">
      <c r="A413" s="493" t="s">
        <v>7133</v>
      </c>
      <c r="B413" s="2325" t="s">
        <v>240</v>
      </c>
      <c r="C413" s="2306">
        <v>55.5</v>
      </c>
      <c r="D413" s="2325">
        <v>4</v>
      </c>
      <c r="E413" s="2145">
        <f t="shared" si="69"/>
        <v>5080.5599999999995</v>
      </c>
      <c r="F413" s="2104">
        <f t="shared" si="70"/>
        <v>5080.5600000000004</v>
      </c>
      <c r="G413" s="2105">
        <f t="shared" si="71"/>
        <v>96750</v>
      </c>
      <c r="H413" s="659">
        <f>ROUND(IF('Заказ, cкидки и курсы валют'!$J$23*E413/1000*D413&lt;387,387,'Заказ, cкидки и курсы валют'!$J$23*E413/1000*D413)*(1-'Заказ, cкидки и курсы валют'!$I$12),2)</f>
        <v>387</v>
      </c>
      <c r="I413" s="2091"/>
      <c r="J413" s="1338">
        <f>ROUND(IF(H413&lt;'Заказ, cкидки и курсы валют'!$B$39,H413*0.54*100/(100-'Заказ, cкидки и курсы валют'!$C$39),IF(H413&lt;'Заказ, cкидки и курсы валют'!$B$40,H413*0.54*100/(100-'Заказ, cкидки и курсы валют'!$C$40),IF(H413&lt;'Заказ, cкидки и курсы валют'!$B$41,H413*0.54*100/(100-'Заказ, cкидки и курсы валют'!$C$41),IF(H413&lt;'Заказ, cкидки и курсы валют'!$B$42,H413*0.54*100/(100-'Заказ, cкидки и курсы валют'!$C$42),IF(H413&lt;'Заказ, cкидки и курсы валют'!$B$43,H413*0.54*100/(100-'Заказ, cкидки и курсы валют'!$C$43),H413))))),2)</f>
        <v>464.4</v>
      </c>
      <c r="K413" s="707"/>
    </row>
    <row r="414" spans="1:11" ht="14.15" customHeight="1" thickBot="1">
      <c r="A414" s="493" t="s">
        <v>7134</v>
      </c>
      <c r="B414" s="2325" t="s">
        <v>2433</v>
      </c>
      <c r="C414" s="2306">
        <v>65.5</v>
      </c>
      <c r="D414" s="2325">
        <v>4</v>
      </c>
      <c r="E414" s="2145">
        <f t="shared" si="69"/>
        <v>6072.4</v>
      </c>
      <c r="F414" s="2104">
        <f t="shared" si="70"/>
        <v>6072.4</v>
      </c>
      <c r="G414" s="2105">
        <f t="shared" si="71"/>
        <v>96750</v>
      </c>
      <c r="H414" s="659">
        <f>ROUND(IF('Заказ, cкидки и курсы валют'!$J$23*E414/1000*D414&lt;387,387,'Заказ, cкидки и курсы валют'!$J$23*E414/1000*D414)*(1-'Заказ, cкидки и курсы валют'!$I$12),2)</f>
        <v>387</v>
      </c>
      <c r="I414" s="2091"/>
      <c r="J414" s="1338">
        <f>ROUND(IF(H414&lt;'Заказ, cкидки и курсы валют'!$B$39,H414*0.54*100/(100-'Заказ, cкидки и курсы валют'!$C$39),IF(H414&lt;'Заказ, cкидки и курсы валют'!$B$40,H414*0.54*100/(100-'Заказ, cкидки и курсы валют'!$C$40),IF(H414&lt;'Заказ, cкидки и курсы валют'!$B$41,H414*0.54*100/(100-'Заказ, cкидки и курсы валют'!$C$41),IF(H414&lt;'Заказ, cкидки и курсы валют'!$B$42,H414*0.54*100/(100-'Заказ, cкидки и курсы валют'!$C$42),IF(H414&lt;'Заказ, cкидки и курсы валют'!$B$43,H414*0.54*100/(100-'Заказ, cкидки и курсы валют'!$C$43),H414))))),2)</f>
        <v>464.4</v>
      </c>
      <c r="K414" s="707"/>
    </row>
    <row r="415" spans="1:11" ht="14.15" customHeight="1" thickBot="1">
      <c r="A415" s="493" t="s">
        <v>7135</v>
      </c>
      <c r="B415" s="2325" t="s">
        <v>205</v>
      </c>
      <c r="C415" s="2306">
        <v>65.05</v>
      </c>
      <c r="D415" s="2325">
        <v>4</v>
      </c>
      <c r="E415" s="2145">
        <f t="shared" si="69"/>
        <v>5936.68</v>
      </c>
      <c r="F415" s="2104">
        <f t="shared" si="70"/>
        <v>5936.68</v>
      </c>
      <c r="G415" s="2105">
        <f t="shared" si="71"/>
        <v>96750</v>
      </c>
      <c r="H415" s="659">
        <f>ROUND(IF('Заказ, cкидки и курсы валют'!$J$23*E415/1000*D415&lt;387,387,'Заказ, cкидки и курсы валют'!$J$23*E415/1000*D415)*(1-'Заказ, cкидки и курсы валют'!$I$12),2)</f>
        <v>387</v>
      </c>
      <c r="I415" s="2091"/>
      <c r="J415" s="1338">
        <f>ROUND(IF(H415&lt;'Заказ, cкидки и курсы валют'!$B$39,H415*0.54*100/(100-'Заказ, cкидки и курсы валют'!$C$39),IF(H415&lt;'Заказ, cкидки и курсы валют'!$B$40,H415*0.54*100/(100-'Заказ, cкидки и курсы валют'!$C$40),IF(H415&lt;'Заказ, cкидки и курсы валют'!$B$41,H415*0.54*100/(100-'Заказ, cкидки и курсы валют'!$C$41),IF(H415&lt;'Заказ, cкидки и курсы валют'!$B$42,H415*0.54*100/(100-'Заказ, cкидки и курсы валют'!$C$42),IF(H415&lt;'Заказ, cкидки и курсы валют'!$B$43,H415*0.54*100/(100-'Заказ, cкидки и курсы валют'!$C$43),H415))))),2)</f>
        <v>464.4</v>
      </c>
      <c r="K415" s="707"/>
    </row>
    <row r="416" spans="1:11" ht="14.15" customHeight="1" thickBot="1">
      <c r="A416" s="493" t="s">
        <v>10765</v>
      </c>
      <c r="B416" s="2319" t="s">
        <v>1331</v>
      </c>
      <c r="C416" s="2306">
        <v>60</v>
      </c>
      <c r="D416" s="2319">
        <v>2</v>
      </c>
      <c r="E416" s="2145">
        <f t="shared" si="69"/>
        <v>7338.18</v>
      </c>
      <c r="F416" s="2104">
        <f t="shared" si="70"/>
        <v>7338.18</v>
      </c>
      <c r="G416" s="2105">
        <f t="shared" si="71"/>
        <v>193500</v>
      </c>
      <c r="H416" s="659">
        <f>ROUND(IF('Заказ, cкидки и курсы валют'!$J$23*E416/1000*D416&lt;387,387,'Заказ, cкидки и курсы валют'!$J$23*E416/1000*D416)*(1-'Заказ, cкидки и курсы валют'!$I$12),2)</f>
        <v>387</v>
      </c>
      <c r="I416" s="2091"/>
      <c r="J416" s="1338">
        <f>ROUND(IF(H416&lt;'Заказ, cкидки и курсы валют'!$B$39,H416*0.54*100/(100-'Заказ, cкидки и курсы валют'!$C$39),IF(H416&lt;'Заказ, cкидки и курсы валют'!$B$40,H416*0.54*100/(100-'Заказ, cкидки и курсы валют'!$C$40),IF(H416&lt;'Заказ, cкидки и курсы валют'!$B$41,H416*0.54*100/(100-'Заказ, cкидки и курсы валют'!$C$41),IF(H416&lt;'Заказ, cкидки и курсы валют'!$B$42,H416*0.54*100/(100-'Заказ, cкидки и курсы валют'!$C$42),IF(H416&lt;'Заказ, cкидки и курсы валют'!$B$43,H416*0.54*100/(100-'Заказ, cкидки и курсы валют'!$C$43),H416))))),2)</f>
        <v>464.4</v>
      </c>
      <c r="K416" s="707"/>
    </row>
    <row r="417" spans="1:11" ht="14.15" customHeight="1" thickBot="1">
      <c r="A417" s="493" t="s">
        <v>7136</v>
      </c>
      <c r="B417" s="2325" t="s">
        <v>1306</v>
      </c>
      <c r="C417" s="2306">
        <v>50</v>
      </c>
      <c r="D417" s="2325">
        <v>5</v>
      </c>
      <c r="E417" s="2145">
        <f t="shared" si="69"/>
        <v>4167.9799999999996</v>
      </c>
      <c r="F417" s="2104">
        <f t="shared" si="70"/>
        <v>4167.9799999999996</v>
      </c>
      <c r="G417" s="2105">
        <f t="shared" si="71"/>
        <v>77400</v>
      </c>
      <c r="H417" s="659">
        <f>ROUND(IF('Заказ, cкидки и курсы валют'!$J$23*E417/1000*D417&lt;387,387,'Заказ, cкидки и курсы валют'!$J$23*E417/1000*D417)*(1-'Заказ, cкидки и курсы валют'!$I$12),2)</f>
        <v>387</v>
      </c>
      <c r="I417" s="2091"/>
      <c r="J417" s="1338">
        <f>ROUND(IF(H417&lt;'Заказ, cкидки и курсы валют'!$B$39,H417*0.54*100/(100-'Заказ, cкидки и курсы валют'!$C$39),IF(H417&lt;'Заказ, cкидки и курсы валют'!$B$40,H417*0.54*100/(100-'Заказ, cкидки и курсы валют'!$C$40),IF(H417&lt;'Заказ, cкидки и курсы валют'!$B$41,H417*0.54*100/(100-'Заказ, cкидки и курсы валют'!$C$41),IF(H417&lt;'Заказ, cкидки и курсы валют'!$B$42,H417*0.54*100/(100-'Заказ, cкидки и курсы валют'!$C$42),IF(H417&lt;'Заказ, cкидки и курсы валют'!$B$43,H417*0.54*100/(100-'Заказ, cкидки и курсы валют'!$C$43),H417))))),2)</f>
        <v>464.4</v>
      </c>
      <c r="K417" s="707"/>
    </row>
    <row r="418" spans="1:11" ht="14.15" customHeight="1" thickBot="1">
      <c r="A418" s="493" t="s">
        <v>7137</v>
      </c>
      <c r="B418" s="2325" t="s">
        <v>611</v>
      </c>
      <c r="C418" s="2306">
        <v>52.6</v>
      </c>
      <c r="D418" s="2325">
        <v>5</v>
      </c>
      <c r="E418" s="2145">
        <f t="shared" si="69"/>
        <v>4311.1000000000004</v>
      </c>
      <c r="F418" s="2104">
        <f t="shared" si="70"/>
        <v>4311.1000000000004</v>
      </c>
      <c r="G418" s="2105">
        <f t="shared" si="71"/>
        <v>77400</v>
      </c>
      <c r="H418" s="659">
        <f>ROUND(IF('Заказ, cкидки и курсы валют'!$J$23*E418/1000*D418&lt;387,387,'Заказ, cкидки и курсы валют'!$J$23*E418/1000*D418)*(1-'Заказ, cкидки и курсы валют'!$I$12),2)</f>
        <v>387</v>
      </c>
      <c r="I418" s="2091"/>
      <c r="J418" s="1338">
        <f>ROUND(IF(H418&lt;'Заказ, cкидки и курсы валют'!$B$39,H418*0.54*100/(100-'Заказ, cкидки и курсы валют'!$C$39),IF(H418&lt;'Заказ, cкидки и курсы валют'!$B$40,H418*0.54*100/(100-'Заказ, cкидки и курсы валют'!$C$40),IF(H418&lt;'Заказ, cкидки и курсы валют'!$B$41,H418*0.54*100/(100-'Заказ, cкидки и курсы валют'!$C$41),IF(H418&lt;'Заказ, cкидки и курсы валют'!$B$42,H418*0.54*100/(100-'Заказ, cкидки и курсы валют'!$C$42),IF(H418&lt;'Заказ, cкидки и курсы валют'!$B$43,H418*0.54*100/(100-'Заказ, cкидки и курсы валют'!$C$43),H418))))),2)</f>
        <v>464.4</v>
      </c>
      <c r="K418" s="707"/>
    </row>
    <row r="419" spans="1:11" ht="14.15" customHeight="1" thickBot="1">
      <c r="A419" s="493" t="s">
        <v>7138</v>
      </c>
      <c r="B419" s="2325" t="s">
        <v>2908</v>
      </c>
      <c r="C419" s="2306">
        <v>55.3</v>
      </c>
      <c r="D419" s="2325">
        <v>5</v>
      </c>
      <c r="E419" s="2145">
        <f t="shared" si="69"/>
        <v>4972.66</v>
      </c>
      <c r="F419" s="2104">
        <f t="shared" si="70"/>
        <v>4972.66</v>
      </c>
      <c r="G419" s="2105">
        <f t="shared" si="71"/>
        <v>77400</v>
      </c>
      <c r="H419" s="659">
        <f>ROUND(IF('Заказ, cкидки и курсы валют'!$J$23*E419/1000*D419&lt;387,387,'Заказ, cкидки и курсы валют'!$J$23*E419/1000*D419)*(1-'Заказ, cкидки и курсы валют'!$I$12),2)</f>
        <v>387</v>
      </c>
      <c r="I419" s="2091"/>
      <c r="J419" s="1338">
        <f>ROUND(IF(H419&lt;'Заказ, cкидки и курсы валют'!$B$39,H419*0.54*100/(100-'Заказ, cкидки и курсы валют'!$C$39),IF(H419&lt;'Заказ, cкидки и курсы валют'!$B$40,H419*0.54*100/(100-'Заказ, cкидки и курсы валют'!$C$40),IF(H419&lt;'Заказ, cкидки и курсы валют'!$B$41,H419*0.54*100/(100-'Заказ, cкидки и курсы валют'!$C$41),IF(H419&lt;'Заказ, cкидки и курсы валют'!$B$42,H419*0.54*100/(100-'Заказ, cкидки и курсы валют'!$C$42),IF(H419&lt;'Заказ, cкидки и курсы валют'!$B$43,H419*0.54*100/(100-'Заказ, cкидки и курсы валют'!$C$43),H419))))),2)</f>
        <v>464.4</v>
      </c>
      <c r="K419" s="707"/>
    </row>
    <row r="420" spans="1:11" ht="14.15" customHeight="1" thickBot="1">
      <c r="A420" s="493" t="s">
        <v>7139</v>
      </c>
      <c r="B420" s="2325" t="s">
        <v>1295</v>
      </c>
      <c r="C420" s="2306">
        <v>79.540000000000006</v>
      </c>
      <c r="D420" s="2325">
        <v>5</v>
      </c>
      <c r="E420" s="2145">
        <f t="shared" si="69"/>
        <v>5713.98</v>
      </c>
      <c r="F420" s="2104">
        <f t="shared" si="70"/>
        <v>5713.98</v>
      </c>
      <c r="G420" s="2105">
        <f t="shared" si="71"/>
        <v>77400</v>
      </c>
      <c r="H420" s="659">
        <f>ROUND(IF('Заказ, cкидки и курсы валют'!$J$23*E420/1000*D420&lt;387,387,'Заказ, cкидки и курсы валют'!$J$23*E420/1000*D420)*(1-'Заказ, cкидки и курсы валют'!$I$12),2)</f>
        <v>387</v>
      </c>
      <c r="I420" s="2091"/>
      <c r="J420" s="1338">
        <f>ROUND(IF(H420&lt;'Заказ, cкидки и курсы валют'!$B$39,H420*0.54*100/(100-'Заказ, cкидки и курсы валют'!$C$39),IF(H420&lt;'Заказ, cкидки и курсы валют'!$B$40,H420*0.54*100/(100-'Заказ, cкидки и курсы валют'!$C$40),IF(H420&lt;'Заказ, cкидки и курсы валют'!$B$41,H420*0.54*100/(100-'Заказ, cкидки и курсы валют'!$C$41),IF(H420&lt;'Заказ, cкидки и курсы валют'!$B$42,H420*0.54*100/(100-'Заказ, cкидки и курсы валют'!$C$42),IF(H420&lt;'Заказ, cкидки и курсы валют'!$B$43,H420*0.54*100/(100-'Заказ, cкидки и курсы валют'!$C$43),H420))))),2)</f>
        <v>464.4</v>
      </c>
      <c r="K420" s="707"/>
    </row>
    <row r="421" spans="1:11" ht="14.15" customHeight="1" thickBot="1">
      <c r="A421" s="493" t="s">
        <v>7140</v>
      </c>
      <c r="B421" s="2325" t="s">
        <v>2920</v>
      </c>
      <c r="C421" s="2306">
        <v>75</v>
      </c>
      <c r="D421" s="2325">
        <v>5</v>
      </c>
      <c r="E421" s="2145">
        <f t="shared" si="69"/>
        <v>6057.04</v>
      </c>
      <c r="F421" s="2104">
        <f t="shared" si="70"/>
        <v>6057.04</v>
      </c>
      <c r="G421" s="2105">
        <f t="shared" si="71"/>
        <v>77400</v>
      </c>
      <c r="H421" s="659">
        <f>ROUND(IF('Заказ, cкидки и курсы валют'!$J$23*E421/1000*D421&lt;387,387,'Заказ, cкидки и курсы валют'!$J$23*E421/1000*D421)*(1-'Заказ, cкидки и курсы валют'!$I$12),2)</f>
        <v>387</v>
      </c>
      <c r="I421" s="2091"/>
      <c r="J421" s="1338">
        <f>ROUND(IF(H421&lt;'Заказ, cкидки и курсы валют'!$B$39,H421*0.54*100/(100-'Заказ, cкидки и курсы валют'!$C$39),IF(H421&lt;'Заказ, cкидки и курсы валют'!$B$40,H421*0.54*100/(100-'Заказ, cкидки и курсы валют'!$C$40),IF(H421&lt;'Заказ, cкидки и курсы валют'!$B$41,H421*0.54*100/(100-'Заказ, cкидки и курсы валют'!$C$41),IF(H421&lt;'Заказ, cкидки и курсы валют'!$B$42,H421*0.54*100/(100-'Заказ, cкидки и курсы валют'!$C$42),IF(H421&lt;'Заказ, cкидки и курсы валют'!$B$43,H421*0.54*100/(100-'Заказ, cкидки и курсы валют'!$C$43),H421))))),2)</f>
        <v>464.4</v>
      </c>
    </row>
    <row r="422" spans="1:11" ht="14.15" customHeight="1" thickBot="1">
      <c r="A422" s="493" t="s">
        <v>7141</v>
      </c>
      <c r="B422" s="2325" t="s">
        <v>1296</v>
      </c>
      <c r="C422" s="2306">
        <v>82.4</v>
      </c>
      <c r="D422" s="2325">
        <v>5</v>
      </c>
      <c r="E422" s="2145">
        <f t="shared" si="69"/>
        <v>6107.18</v>
      </c>
      <c r="F422" s="2104">
        <f t="shared" si="70"/>
        <v>6107.18</v>
      </c>
      <c r="G422" s="2105">
        <f t="shared" si="71"/>
        <v>77400</v>
      </c>
      <c r="H422" s="659">
        <f>ROUND(IF('Заказ, cкидки и курсы валют'!$J$23*E422/1000*D422&lt;387,387,'Заказ, cкидки и курсы валют'!$J$23*E422/1000*D422)*(1-'Заказ, cкидки и курсы валют'!$I$12),2)</f>
        <v>387</v>
      </c>
      <c r="I422" s="2091"/>
      <c r="J422" s="1338">
        <f>ROUND(IF(H422&lt;'Заказ, cкидки и курсы валют'!$B$39,H422*0.54*100/(100-'Заказ, cкидки и курсы валют'!$C$39),IF(H422&lt;'Заказ, cкидки и курсы валют'!$B$40,H422*0.54*100/(100-'Заказ, cкидки и курсы валют'!$C$40),IF(H422&lt;'Заказ, cкидки и курсы валют'!$B$41,H422*0.54*100/(100-'Заказ, cкидки и курсы валют'!$C$41),IF(H422&lt;'Заказ, cкидки и курсы валют'!$B$42,H422*0.54*100/(100-'Заказ, cкидки и курсы валют'!$C$42),IF(H422&lt;'Заказ, cкидки и курсы валют'!$B$43,H422*0.54*100/(100-'Заказ, cкидки и курсы валют'!$C$43),H422))))),2)</f>
        <v>464.4</v>
      </c>
      <c r="K422" s="707"/>
    </row>
    <row r="423" spans="1:11" ht="14.15" customHeight="1" thickBot="1">
      <c r="A423" s="493" t="s">
        <v>7142</v>
      </c>
      <c r="B423" s="2325" t="s">
        <v>2444</v>
      </c>
      <c r="C423" s="2306">
        <v>87.3</v>
      </c>
      <c r="D423" s="2325">
        <v>5</v>
      </c>
      <c r="E423" s="2145">
        <f t="shared" si="69"/>
        <v>7023.98</v>
      </c>
      <c r="F423" s="2104">
        <f t="shared" si="70"/>
        <v>7023.98</v>
      </c>
      <c r="G423" s="2105">
        <f t="shared" si="71"/>
        <v>80776</v>
      </c>
      <c r="H423" s="659">
        <f>ROUND(IF('Заказ, cкидки и курсы валют'!$J$23*E423/1000*D423&lt;387,387,'Заказ, cкидки и курсы валют'!$J$23*E423/1000*D423)*(1-'Заказ, cкидки и курсы валют'!$I$12),2)</f>
        <v>403.88</v>
      </c>
      <c r="I423" s="2091"/>
      <c r="J423" s="1338">
        <f>ROUND(IF(H423&lt;'Заказ, cкидки и курсы валют'!$B$39,H423*0.54*100/(100-'Заказ, cкидки и курсы валют'!$C$39),IF(H423&lt;'Заказ, cкидки и курсы валют'!$B$40,H423*0.54*100/(100-'Заказ, cкидки и курсы валют'!$C$40),IF(H423&lt;'Заказ, cкидки и курсы валют'!$B$41,H423*0.54*100/(100-'Заказ, cкидки и курсы валют'!$C$41),IF(H423&lt;'Заказ, cкидки и курсы валют'!$B$42,H423*0.54*100/(100-'Заказ, cкидки и курсы валют'!$C$42),IF(H423&lt;'Заказ, cкидки и курсы валют'!$B$43,H423*0.54*100/(100-'Заказ, cкидки и курсы валют'!$C$43),H423))))),2)</f>
        <v>484.66</v>
      </c>
      <c r="K423" s="707"/>
    </row>
    <row r="424" spans="1:11" ht="14.15" customHeight="1" thickBot="1">
      <c r="A424" s="493" t="s">
        <v>7143</v>
      </c>
      <c r="B424" s="2325" t="s">
        <v>212</v>
      </c>
      <c r="C424" s="2306">
        <v>100</v>
      </c>
      <c r="D424" s="2325">
        <v>5</v>
      </c>
      <c r="E424" s="2145">
        <f t="shared" si="69"/>
        <v>7417.1</v>
      </c>
      <c r="F424" s="2104">
        <f t="shared" si="70"/>
        <v>7417.1</v>
      </c>
      <c r="G424" s="2105">
        <f t="shared" si="71"/>
        <v>85296</v>
      </c>
      <c r="H424" s="659">
        <f>ROUND(IF('Заказ, cкидки и курсы валют'!$J$23*E424/1000*D424&lt;387,387,'Заказ, cкидки и курсы валют'!$J$23*E424/1000*D424)*(1-'Заказ, cкидки и курсы валют'!$I$12),2)</f>
        <v>426.48</v>
      </c>
      <c r="I424" s="2091"/>
      <c r="J424" s="1338">
        <f>ROUND(IF(H424&lt;'Заказ, cкидки и курсы валют'!$B$39,H424*0.54*100/(100-'Заказ, cкидки и курсы валют'!$C$39),IF(H424&lt;'Заказ, cкидки и курсы валют'!$B$40,H424*0.54*100/(100-'Заказ, cкидки и курсы валют'!$C$40),IF(H424&lt;'Заказ, cкидки и курсы валют'!$B$41,H424*0.54*100/(100-'Заказ, cкидки и курсы валют'!$C$41),IF(H424&lt;'Заказ, cкидки и курсы валют'!$B$42,H424*0.54*100/(100-'Заказ, cкидки и курсы валют'!$C$42),IF(H424&lt;'Заказ, cкидки и курсы валют'!$B$43,H424*0.54*100/(100-'Заказ, cкидки и курсы валют'!$C$43),H424))))),2)</f>
        <v>511.78</v>
      </c>
      <c r="K424" s="707"/>
    </row>
    <row r="425" spans="1:11" ht="14.15" customHeight="1" thickBot="1">
      <c r="A425" s="493" t="s">
        <v>7144</v>
      </c>
      <c r="B425" s="2325" t="s">
        <v>1297</v>
      </c>
      <c r="C425" s="2306">
        <v>100</v>
      </c>
      <c r="D425" s="2325">
        <v>5</v>
      </c>
      <c r="E425" s="2145">
        <f t="shared" si="69"/>
        <v>7001.24</v>
      </c>
      <c r="F425" s="2104">
        <f t="shared" si="70"/>
        <v>7001.24</v>
      </c>
      <c r="G425" s="2105">
        <f t="shared" si="71"/>
        <v>80514</v>
      </c>
      <c r="H425" s="659">
        <f>ROUND(IF('Заказ, cкидки и курсы валют'!$J$23*E425/1000*D425&lt;387,387,'Заказ, cкидки и курсы валют'!$J$23*E425/1000*D425)*(1-'Заказ, cкидки и курсы валют'!$I$12),2)</f>
        <v>402.57</v>
      </c>
      <c r="I425" s="2091"/>
      <c r="J425" s="1338">
        <f>ROUND(IF(H425&lt;'Заказ, cкидки и курсы валют'!$B$39,H425*0.54*100/(100-'Заказ, cкидки и курсы валют'!$C$39),IF(H425&lt;'Заказ, cкидки и курсы валют'!$B$40,H425*0.54*100/(100-'Заказ, cкидки и курсы валют'!$C$40),IF(H425&lt;'Заказ, cкидки и курсы валют'!$B$41,H425*0.54*100/(100-'Заказ, cкидки и курсы валют'!$C$41),IF(H425&lt;'Заказ, cкидки и курсы валют'!$B$42,H425*0.54*100/(100-'Заказ, cкидки и курсы валют'!$C$42),IF(H425&lt;'Заказ, cкидки и курсы валют'!$B$43,H425*0.54*100/(100-'Заказ, cкидки и курсы валют'!$C$43),H425))))),2)</f>
        <v>483.08</v>
      </c>
      <c r="K425" s="707"/>
    </row>
    <row r="426" spans="1:11" ht="14.15" customHeight="1" thickBot="1">
      <c r="A426" s="493" t="s">
        <v>7145</v>
      </c>
      <c r="B426" s="2325" t="s">
        <v>213</v>
      </c>
      <c r="C426" s="2306">
        <v>101.04</v>
      </c>
      <c r="D426" s="2325">
        <v>5</v>
      </c>
      <c r="E426" s="2145">
        <f t="shared" si="69"/>
        <v>7478.46</v>
      </c>
      <c r="F426" s="2104">
        <f t="shared" si="70"/>
        <v>7478.46</v>
      </c>
      <c r="G426" s="2105">
        <f t="shared" si="71"/>
        <v>86002</v>
      </c>
      <c r="H426" s="659">
        <f>ROUND(IF('Заказ, cкидки и курсы валют'!$J$23*E426/1000*D426&lt;387,387,'Заказ, cкидки и курсы валют'!$J$23*E426/1000*D426)*(1-'Заказ, cкидки и курсы валют'!$I$12),2)</f>
        <v>430.01</v>
      </c>
      <c r="I426" s="2091"/>
      <c r="J426" s="1338">
        <f>ROUND(IF(H426&lt;'Заказ, cкидки и курсы валют'!$B$39,H426*0.54*100/(100-'Заказ, cкидки и курсы валют'!$C$39),IF(H426&lt;'Заказ, cкидки и курсы валют'!$B$40,H426*0.54*100/(100-'Заказ, cкидки и курсы валют'!$C$40),IF(H426&lt;'Заказ, cкидки и курсы валют'!$B$41,H426*0.54*100/(100-'Заказ, cкидки и курсы валют'!$C$41),IF(H426&lt;'Заказ, cкидки и курсы валют'!$B$42,H426*0.54*100/(100-'Заказ, cкидки и курсы валют'!$C$42),IF(H426&lt;'Заказ, cкидки и курсы валют'!$B$43,H426*0.54*100/(100-'Заказ, cкидки и курсы валют'!$C$43),H426))))),2)</f>
        <v>516.01</v>
      </c>
      <c r="K426" s="707"/>
    </row>
    <row r="427" spans="1:11" ht="14.15" customHeight="1" thickBot="1">
      <c r="A427" s="493" t="s">
        <v>7146</v>
      </c>
      <c r="B427" s="2325" t="s">
        <v>2921</v>
      </c>
      <c r="C427" s="2306">
        <v>112</v>
      </c>
      <c r="D427" s="2325">
        <v>5</v>
      </c>
      <c r="E427" s="2145">
        <f t="shared" ref="E427:E442" si="72">(E376*2)+(1000/D427*7.5)</f>
        <v>7907.48</v>
      </c>
      <c r="F427" s="2104">
        <f t="shared" si="70"/>
        <v>7907.48</v>
      </c>
      <c r="G427" s="2105">
        <f t="shared" si="71"/>
        <v>90936</v>
      </c>
      <c r="H427" s="659">
        <f>ROUND(IF('Заказ, cкидки и курсы валют'!$J$23*E427/1000*D427&lt;387,387,'Заказ, cкидки и курсы валют'!$J$23*E427/1000*D427)*(1-'Заказ, cкидки и курсы валют'!$I$12),2)</f>
        <v>454.68</v>
      </c>
      <c r="I427" s="2091"/>
      <c r="J427" s="1338">
        <f>ROUND(IF(H427&lt;'Заказ, cкидки и курсы валют'!$B$39,H427*0.54*100/(100-'Заказ, cкидки и курсы валют'!$C$39),IF(H427&lt;'Заказ, cкидки и курсы валют'!$B$40,H427*0.54*100/(100-'Заказ, cкидки и курсы валют'!$C$40),IF(H427&lt;'Заказ, cкидки и курсы валют'!$B$41,H427*0.54*100/(100-'Заказ, cкидки и курсы валют'!$C$41),IF(H427&lt;'Заказ, cкидки и курсы валют'!$B$42,H427*0.54*100/(100-'Заказ, cкидки и курсы валют'!$C$42),IF(H427&lt;'Заказ, cкидки и курсы валют'!$B$43,H427*0.54*100/(100-'Заказ, cкидки и курсы валют'!$C$43),H427))))),2)</f>
        <v>545.62</v>
      </c>
      <c r="K427" s="707"/>
    </row>
    <row r="428" spans="1:11" ht="14.15" customHeight="1" thickBot="1">
      <c r="A428" s="493" t="s">
        <v>7147</v>
      </c>
      <c r="B428" s="2325" t="s">
        <v>3183</v>
      </c>
      <c r="C428" s="2306">
        <v>111.13</v>
      </c>
      <c r="D428" s="2325">
        <v>3</v>
      </c>
      <c r="E428" s="2145">
        <f t="shared" si="72"/>
        <v>8851.7200000000012</v>
      </c>
      <c r="F428" s="2104">
        <f t="shared" si="70"/>
        <v>8851.7199999999993</v>
      </c>
      <c r="G428" s="2105">
        <f t="shared" si="71"/>
        <v>129000</v>
      </c>
      <c r="H428" s="659">
        <f>ROUND(IF('Заказ, cкидки и курсы валют'!$J$23*E428/1000*D428&lt;387,387,'Заказ, cкидки и курсы валют'!$J$23*E428/1000*D428)*(1-'Заказ, cкидки и курсы валют'!$I$12),2)</f>
        <v>387</v>
      </c>
      <c r="I428" s="2091"/>
      <c r="J428" s="1338">
        <f>ROUND(IF(H428&lt;'Заказ, cкидки и курсы валют'!$B$39,H428*0.54*100/(100-'Заказ, cкидки и курсы валют'!$C$39),IF(H428&lt;'Заказ, cкидки и курсы валют'!$B$40,H428*0.54*100/(100-'Заказ, cкидки и курсы валют'!$C$40),IF(H428&lt;'Заказ, cкидки и курсы валют'!$B$41,H428*0.54*100/(100-'Заказ, cкидки и курсы валют'!$C$41),IF(H428&lt;'Заказ, cкидки и курсы валют'!$B$42,H428*0.54*100/(100-'Заказ, cкидки и курсы валют'!$C$42),IF(H428&lt;'Заказ, cкидки и курсы валют'!$B$43,H428*0.54*100/(100-'Заказ, cкидки и курсы валют'!$C$43),H428))))),2)</f>
        <v>464.4</v>
      </c>
      <c r="K428" s="707"/>
    </row>
    <row r="429" spans="1:11" ht="14.15" customHeight="1" thickBot="1">
      <c r="A429" s="493" t="s">
        <v>7148</v>
      </c>
      <c r="B429" s="2325" t="s">
        <v>2063</v>
      </c>
      <c r="C429" s="2306">
        <v>122</v>
      </c>
      <c r="D429" s="2325">
        <v>3</v>
      </c>
      <c r="E429" s="2145">
        <f t="shared" si="72"/>
        <v>10491.9</v>
      </c>
      <c r="F429" s="2104">
        <f t="shared" si="70"/>
        <v>10491.9</v>
      </c>
      <c r="G429" s="2105">
        <f t="shared" si="71"/>
        <v>129000</v>
      </c>
      <c r="H429" s="659">
        <f>ROUND(IF('Заказ, cкидки и курсы валют'!$J$23*E429/1000*D429&lt;387,387,'Заказ, cкидки и курсы валют'!$J$23*E429/1000*D429)*(1-'Заказ, cкидки и курсы валют'!$I$12),2)</f>
        <v>387</v>
      </c>
      <c r="I429" s="2091"/>
      <c r="J429" s="1338">
        <f>ROUND(IF(H429&lt;'Заказ, cкидки и курсы валют'!$B$39,H429*0.54*100/(100-'Заказ, cкидки и курсы валют'!$C$39),IF(H429&lt;'Заказ, cкидки и курсы валют'!$B$40,H429*0.54*100/(100-'Заказ, cкидки и курсы валют'!$C$40),IF(H429&lt;'Заказ, cкидки и курсы валют'!$B$41,H429*0.54*100/(100-'Заказ, cкидки и курсы валют'!$C$41),IF(H429&lt;'Заказ, cкидки и курсы валют'!$B$42,H429*0.54*100/(100-'Заказ, cкидки и курсы валют'!$C$42),IF(H429&lt;'Заказ, cкидки и курсы валют'!$B$43,H429*0.54*100/(100-'Заказ, cкидки и курсы валют'!$C$43),H429))))),2)</f>
        <v>464.4</v>
      </c>
      <c r="K429" s="707"/>
    </row>
    <row r="430" spans="1:11" ht="14.15" customHeight="1" thickBot="1">
      <c r="A430" s="493" t="s">
        <v>7149</v>
      </c>
      <c r="B430" s="2325" t="s">
        <v>2064</v>
      </c>
      <c r="C430" s="2306">
        <v>132.80000000000001</v>
      </c>
      <c r="D430" s="2325">
        <v>2</v>
      </c>
      <c r="E430" s="2145">
        <f t="shared" si="72"/>
        <v>11367.8</v>
      </c>
      <c r="F430" s="2104">
        <f t="shared" si="70"/>
        <v>11367.8</v>
      </c>
      <c r="G430" s="2105">
        <f t="shared" si="71"/>
        <v>193500</v>
      </c>
      <c r="H430" s="659">
        <f>ROUND(IF('Заказ, cкидки и курсы валют'!$J$23*E430/1000*D430&lt;387,387,'Заказ, cкидки и курсы валют'!$J$23*E430/1000*D430)*(1-'Заказ, cкидки и курсы валют'!$I$12),2)</f>
        <v>387</v>
      </c>
      <c r="I430" s="2091"/>
      <c r="J430" s="1338">
        <f>ROUND(IF(H430&lt;'Заказ, cкидки и курсы валют'!$B$39,H430*0.54*100/(100-'Заказ, cкидки и курсы валют'!$C$39),IF(H430&lt;'Заказ, cкидки и курсы валют'!$B$40,H430*0.54*100/(100-'Заказ, cкидки и курсы валют'!$C$40),IF(H430&lt;'Заказ, cкидки и курсы валют'!$B$41,H430*0.54*100/(100-'Заказ, cкидки и курсы валют'!$C$41),IF(H430&lt;'Заказ, cкидки и курсы валют'!$B$42,H430*0.54*100/(100-'Заказ, cкидки и курсы валют'!$C$42),IF(H430&lt;'Заказ, cкидки и курсы валют'!$B$43,H430*0.54*100/(100-'Заказ, cкидки и курсы валют'!$C$43),H430))))),2)</f>
        <v>464.4</v>
      </c>
      <c r="K430" s="707"/>
    </row>
    <row r="431" spans="1:11" ht="14.15" customHeight="1" thickBot="1">
      <c r="A431" s="493" t="s">
        <v>7150</v>
      </c>
      <c r="B431" s="2325" t="s">
        <v>3168</v>
      </c>
      <c r="C431" s="2306">
        <v>175</v>
      </c>
      <c r="D431" s="2325">
        <v>3</v>
      </c>
      <c r="E431" s="2145">
        <f t="shared" si="72"/>
        <v>11255.3</v>
      </c>
      <c r="F431" s="2104">
        <f t="shared" si="70"/>
        <v>11255.3</v>
      </c>
      <c r="G431" s="2105">
        <f t="shared" si="71"/>
        <v>129436.66666666667</v>
      </c>
      <c r="H431" s="659">
        <f>ROUND(IF('Заказ, cкидки и курсы валют'!$J$23*E431/1000*D431&lt;387,387,'Заказ, cкидки и курсы валют'!$J$23*E431/1000*D431)*(1-'Заказ, cкидки и курсы валют'!$I$12),2)</f>
        <v>388.31</v>
      </c>
      <c r="I431" s="2091"/>
      <c r="J431" s="1338">
        <f>ROUND(IF(H431&lt;'Заказ, cкидки и курсы валют'!$B$39,H431*0.54*100/(100-'Заказ, cкидки и курсы валют'!$C$39),IF(H431&lt;'Заказ, cкидки и курсы валют'!$B$40,H431*0.54*100/(100-'Заказ, cкидки и курсы валют'!$C$40),IF(H431&lt;'Заказ, cкидки и курсы валют'!$B$41,H431*0.54*100/(100-'Заказ, cкидки и курсы валют'!$C$41),IF(H431&lt;'Заказ, cкидки и курсы валют'!$B$42,H431*0.54*100/(100-'Заказ, cкидки и курсы валют'!$C$42),IF(H431&lt;'Заказ, cкидки и курсы валют'!$B$43,H431*0.54*100/(100-'Заказ, cкидки и курсы валют'!$C$43),H431))))),2)</f>
        <v>465.97</v>
      </c>
      <c r="K431" s="707"/>
    </row>
    <row r="432" spans="1:11" ht="14.15" customHeight="1" thickBot="1">
      <c r="A432" s="493" t="s">
        <v>9963</v>
      </c>
      <c r="B432" s="2315" t="s">
        <v>248</v>
      </c>
      <c r="C432" s="2306">
        <v>203.4</v>
      </c>
      <c r="D432" s="2325">
        <v>2</v>
      </c>
      <c r="E432" s="2145">
        <f t="shared" si="72"/>
        <v>14916.06</v>
      </c>
      <c r="F432" s="2104">
        <f t="shared" ref="F432:F433" si="73">ROUND(E432*(1-$F$10),2)</f>
        <v>14916.06</v>
      </c>
      <c r="G432" s="2105">
        <f t="shared" si="71"/>
        <v>193500</v>
      </c>
      <c r="H432" s="659">
        <f>ROUND(IF('Заказ, cкидки и курсы валют'!$J$23*E432/1000*D432&lt;387,387,'Заказ, cкидки и курсы валют'!$J$23*E432/1000*D432)*(1-'Заказ, cкидки и курсы валют'!$I$12),2)</f>
        <v>387</v>
      </c>
      <c r="I432" s="2091"/>
      <c r="J432" s="1338">
        <f>ROUND(IF(H432&lt;'Заказ, cкидки и курсы валют'!$B$39,H432*0.54*100/(100-'Заказ, cкидки и курсы валют'!$C$39),IF(H432&lt;'Заказ, cкидки и курсы валют'!$B$40,H432*0.54*100/(100-'Заказ, cкидки и курсы валют'!$C$40),IF(H432&lt;'Заказ, cкидки и курсы валют'!$B$41,H432*0.54*100/(100-'Заказ, cкидки и курсы валют'!$C$41),IF(H432&lt;'Заказ, cкидки и курсы валют'!$B$42,H432*0.54*100/(100-'Заказ, cкидки и курсы валют'!$C$42),IF(H432&lt;'Заказ, cкидки и курсы валют'!$B$43,H432*0.54*100/(100-'Заказ, cкидки и курсы валют'!$C$43),H432))))),2)</f>
        <v>464.4</v>
      </c>
      <c r="K432" s="707"/>
    </row>
    <row r="433" spans="1:11" ht="14.15" customHeight="1" thickBot="1">
      <c r="A433" s="493" t="s">
        <v>9964</v>
      </c>
      <c r="B433" s="2315" t="s">
        <v>1337</v>
      </c>
      <c r="C433" s="2306">
        <v>318.33</v>
      </c>
      <c r="D433" s="2325">
        <v>2</v>
      </c>
      <c r="E433" s="2145">
        <f t="shared" si="72"/>
        <v>18146.98</v>
      </c>
      <c r="F433" s="2104">
        <f t="shared" si="73"/>
        <v>18146.98</v>
      </c>
      <c r="G433" s="2105">
        <f t="shared" si="71"/>
        <v>208690</v>
      </c>
      <c r="H433" s="659">
        <f>ROUND(IF('Заказ, cкидки и курсы валют'!$J$23*E433/1000*D433&lt;387,387,'Заказ, cкидки и курсы валют'!$J$23*E433/1000*D433)*(1-'Заказ, cкидки и курсы валют'!$I$12),2)</f>
        <v>417.38</v>
      </c>
      <c r="I433" s="2091"/>
      <c r="J433" s="1338">
        <f>ROUND(IF(H433&lt;'Заказ, cкидки и курсы валют'!$B$39,H433*0.54*100/(100-'Заказ, cкидки и курсы валют'!$C$39),IF(H433&lt;'Заказ, cкидки и курсы валют'!$B$40,H433*0.54*100/(100-'Заказ, cкидки и курсы валют'!$C$40),IF(H433&lt;'Заказ, cкидки и курсы валют'!$B$41,H433*0.54*100/(100-'Заказ, cкидки и курсы валют'!$C$41),IF(H433&lt;'Заказ, cкидки и курсы валют'!$B$42,H433*0.54*100/(100-'Заказ, cкидки и курсы валют'!$C$42),IF(H433&lt;'Заказ, cкидки и курсы валют'!$B$43,H433*0.54*100/(100-'Заказ, cкидки и курсы валют'!$C$43),H433))))),2)</f>
        <v>500.86</v>
      </c>
      <c r="K433" s="707"/>
    </row>
    <row r="434" spans="1:11" ht="14.15" customHeight="1" thickBot="1">
      <c r="A434" s="493" t="s">
        <v>7151</v>
      </c>
      <c r="B434" s="2325" t="s">
        <v>249</v>
      </c>
      <c r="C434" s="2306">
        <v>242.5</v>
      </c>
      <c r="D434" s="2325">
        <v>2</v>
      </c>
      <c r="E434" s="2145">
        <f t="shared" si="72"/>
        <v>20125</v>
      </c>
      <c r="F434" s="2104">
        <f t="shared" ref="F434:F440" si="74">ROUND(E434*(1-$F$10),2)</f>
        <v>20125</v>
      </c>
      <c r="G434" s="2105">
        <f t="shared" si="71"/>
        <v>231440</v>
      </c>
      <c r="H434" s="659">
        <f>ROUND(IF('Заказ, cкидки и курсы валют'!$J$23*E434/1000*D434&lt;387,387,'Заказ, cкидки и курсы валют'!$J$23*E434/1000*D434)*(1-'Заказ, cкидки и курсы валют'!$I$12),2)</f>
        <v>462.88</v>
      </c>
      <c r="I434" s="2091"/>
      <c r="J434" s="1338">
        <f>ROUND(IF(H434&lt;'Заказ, cкидки и курсы валют'!$B$39,H434*0.54*100/(100-'Заказ, cкидки и курсы валют'!$C$39),IF(H434&lt;'Заказ, cкидки и курсы валют'!$B$40,H434*0.54*100/(100-'Заказ, cкидки и курсы валют'!$C$40),IF(H434&lt;'Заказ, cкидки и курсы валют'!$B$41,H434*0.54*100/(100-'Заказ, cкидки и курсы валют'!$C$41),IF(H434&lt;'Заказ, cкидки и курсы валют'!$B$42,H434*0.54*100/(100-'Заказ, cкидки и курсы валют'!$C$42),IF(H434&lt;'Заказ, cкидки и курсы валют'!$B$43,H434*0.54*100/(100-'Заказ, cкидки и курсы валют'!$C$43),H434))))),2)</f>
        <v>555.46</v>
      </c>
      <c r="K434" s="707"/>
    </row>
    <row r="435" spans="1:11" ht="14.15" customHeight="1" thickBot="1">
      <c r="A435" s="493" t="s">
        <v>7152</v>
      </c>
      <c r="B435" s="2315" t="s">
        <v>3416</v>
      </c>
      <c r="C435" s="2306">
        <v>209</v>
      </c>
      <c r="D435" s="2325">
        <v>2</v>
      </c>
      <c r="E435" s="2145">
        <f t="shared" si="72"/>
        <v>16593.3</v>
      </c>
      <c r="F435" s="2104">
        <f t="shared" si="74"/>
        <v>16593.3</v>
      </c>
      <c r="G435" s="2105">
        <f t="shared" si="71"/>
        <v>193500</v>
      </c>
      <c r="H435" s="659">
        <f>ROUND(IF('Заказ, cкидки и курсы валют'!$J$23*E435/1000*D435&lt;387,387,'Заказ, cкидки и курсы валют'!$J$23*E435/1000*D435)*(1-'Заказ, cкидки и курсы валют'!$I$12),2)</f>
        <v>387</v>
      </c>
      <c r="I435" s="2091"/>
      <c r="J435" s="1338">
        <f>ROUND(IF(H435&lt;'Заказ, cкидки и курсы валют'!$B$39,H435*0.54*100/(100-'Заказ, cкидки и курсы валют'!$C$39),IF(H435&lt;'Заказ, cкидки и курсы валют'!$B$40,H435*0.54*100/(100-'Заказ, cкидки и курсы валют'!$C$40),IF(H435&lt;'Заказ, cкидки и курсы валют'!$B$41,H435*0.54*100/(100-'Заказ, cкидки и курсы валют'!$C$41),IF(H435&lt;'Заказ, cкидки и курсы валют'!$B$42,H435*0.54*100/(100-'Заказ, cкидки и курсы валют'!$C$42),IF(H435&lt;'Заказ, cкидки и курсы валют'!$B$43,H435*0.54*100/(100-'Заказ, cкидки и курсы валют'!$C$43),H435))))),2)</f>
        <v>464.4</v>
      </c>
    </row>
    <row r="436" spans="1:11" ht="14.15" customHeight="1" thickBot="1">
      <c r="A436" s="493" t="s">
        <v>7153</v>
      </c>
      <c r="B436" s="2325" t="s">
        <v>3169</v>
      </c>
      <c r="C436" s="2306">
        <v>241.25</v>
      </c>
      <c r="D436" s="2325">
        <v>2</v>
      </c>
      <c r="E436" s="2145">
        <f t="shared" si="72"/>
        <v>15714.6</v>
      </c>
      <c r="F436" s="2104">
        <f t="shared" si="74"/>
        <v>15714.6</v>
      </c>
      <c r="G436" s="2105">
        <f t="shared" si="71"/>
        <v>193500</v>
      </c>
      <c r="H436" s="659">
        <f>ROUND(IF('Заказ, cкидки и курсы валют'!$J$23*E436/1000*D436&lt;387,387,'Заказ, cкидки и курсы валют'!$J$23*E436/1000*D436)*(1-'Заказ, cкидки и курсы валют'!$I$12),2)</f>
        <v>387</v>
      </c>
      <c r="I436" s="2091"/>
      <c r="J436" s="1338">
        <f>ROUND(IF(H436&lt;'Заказ, cкидки и курсы валют'!$B$39,H436*0.54*100/(100-'Заказ, cкидки и курсы валют'!$C$39),IF(H436&lt;'Заказ, cкидки и курсы валют'!$B$40,H436*0.54*100/(100-'Заказ, cкидки и курсы валют'!$C$40),IF(H436&lt;'Заказ, cкидки и курсы валют'!$B$41,H436*0.54*100/(100-'Заказ, cкидки и курсы валют'!$C$41),IF(H436&lt;'Заказ, cкидки и курсы валют'!$B$42,H436*0.54*100/(100-'Заказ, cкидки и курсы валют'!$C$42),IF(H436&lt;'Заказ, cкидки и курсы валют'!$B$43,H436*0.54*100/(100-'Заказ, cкидки и курсы валют'!$C$43),H436))))),2)</f>
        <v>464.4</v>
      </c>
    </row>
    <row r="437" spans="1:11" ht="14.15" customHeight="1" thickBot="1">
      <c r="A437" s="493" t="s">
        <v>7154</v>
      </c>
      <c r="B437" s="2325" t="s">
        <v>3170</v>
      </c>
      <c r="C437" s="2306">
        <v>280</v>
      </c>
      <c r="D437" s="2325">
        <v>2</v>
      </c>
      <c r="E437" s="2145">
        <f t="shared" si="72"/>
        <v>19743.940000000002</v>
      </c>
      <c r="F437" s="2104">
        <f t="shared" si="74"/>
        <v>19743.939999999999</v>
      </c>
      <c r="G437" s="2105">
        <f t="shared" si="71"/>
        <v>227055</v>
      </c>
      <c r="H437" s="659">
        <f>ROUND(IF('Заказ, cкидки и курсы валют'!$J$23*E437/1000*D437&lt;387,387,'Заказ, cкидки и курсы валют'!$J$23*E437/1000*D437)*(1-'Заказ, cкидки и курсы валют'!$I$12),2)</f>
        <v>454.11</v>
      </c>
      <c r="I437" s="2091"/>
      <c r="J437" s="1338">
        <f>ROUND(IF(H437&lt;'Заказ, cкидки и курсы валют'!$B$39,H437*0.54*100/(100-'Заказ, cкидки и курсы валют'!$C$39),IF(H437&lt;'Заказ, cкидки и курсы валют'!$B$40,H437*0.54*100/(100-'Заказ, cкидки и курсы валют'!$C$40),IF(H437&lt;'Заказ, cкидки и курсы валют'!$B$41,H437*0.54*100/(100-'Заказ, cкидки и курсы валют'!$C$41),IF(H437&lt;'Заказ, cкидки и курсы валют'!$B$42,H437*0.54*100/(100-'Заказ, cкидки и курсы валют'!$C$42),IF(H437&lt;'Заказ, cкидки и курсы валют'!$B$43,H437*0.54*100/(100-'Заказ, cкидки и курсы валют'!$C$43),H437))))),2)</f>
        <v>544.92999999999995</v>
      </c>
    </row>
    <row r="438" spans="1:11" ht="13.5" thickBot="1">
      <c r="A438" s="493" t="s">
        <v>7155</v>
      </c>
      <c r="B438" s="2325" t="s">
        <v>3745</v>
      </c>
      <c r="C438" s="2306">
        <v>296</v>
      </c>
      <c r="D438" s="2325">
        <v>2</v>
      </c>
      <c r="E438" s="2145">
        <f t="shared" si="72"/>
        <v>20269.7</v>
      </c>
      <c r="F438" s="2104">
        <f t="shared" si="74"/>
        <v>20269.7</v>
      </c>
      <c r="G438" s="2105">
        <f t="shared" si="71"/>
        <v>233100</v>
      </c>
      <c r="H438" s="659">
        <f>ROUND(IF('Заказ, cкидки и курсы валют'!$J$23*E438/1000*D438&lt;387,387,'Заказ, cкидки и курсы валют'!$J$23*E438/1000*D438)*(1-'Заказ, cкидки и курсы валют'!$I$12),2)</f>
        <v>466.2</v>
      </c>
      <c r="I438" s="2091"/>
      <c r="J438" s="1338">
        <f>ROUND(IF(H438&lt;'Заказ, cкидки и курсы валют'!$B$39,H438*0.54*100/(100-'Заказ, cкидки и курсы валют'!$C$39),IF(H438&lt;'Заказ, cкидки и курсы валют'!$B$40,H438*0.54*100/(100-'Заказ, cкидки и курсы валют'!$C$40),IF(H438&lt;'Заказ, cкидки и курсы валют'!$B$41,H438*0.54*100/(100-'Заказ, cкидки и курсы валют'!$C$41),IF(H438&lt;'Заказ, cкидки и курсы валют'!$B$42,H438*0.54*100/(100-'Заказ, cкидки и курсы валют'!$C$42),IF(H438&lt;'Заказ, cкидки и курсы валют'!$B$43,H438*0.54*100/(100-'Заказ, cкидки и курсы валют'!$C$43),H438))))),2)</f>
        <v>559.44000000000005</v>
      </c>
    </row>
    <row r="439" spans="1:11" ht="13.5" customHeight="1" thickBot="1">
      <c r="A439" s="493" t="s">
        <v>7156</v>
      </c>
      <c r="B439" s="2325" t="s">
        <v>1300</v>
      </c>
      <c r="C439" s="2306">
        <v>310</v>
      </c>
      <c r="D439" s="2325">
        <v>2</v>
      </c>
      <c r="E439" s="2145">
        <f t="shared" si="72"/>
        <v>21150.22</v>
      </c>
      <c r="F439" s="2104">
        <f t="shared" si="74"/>
        <v>21150.22</v>
      </c>
      <c r="G439" s="2105">
        <f t="shared" si="71"/>
        <v>243230</v>
      </c>
      <c r="H439" s="659">
        <f>ROUND(IF('Заказ, cкидки и курсы валют'!$J$23*E439/1000*D439&lt;387,387,'Заказ, cкидки и курсы валют'!$J$23*E439/1000*D439)*(1-'Заказ, cкидки и курсы валют'!$I$12),2)</f>
        <v>486.46</v>
      </c>
      <c r="I439" s="2091"/>
      <c r="J439" s="1338">
        <f>ROUND(IF(H439&lt;'Заказ, cкидки и курсы валют'!$B$39,H439*0.54*100/(100-'Заказ, cкидки и курсы валют'!$C$39),IF(H439&lt;'Заказ, cкидки и курсы валют'!$B$40,H439*0.54*100/(100-'Заказ, cкидки и курсы валют'!$C$40),IF(H439&lt;'Заказ, cкидки и курсы валют'!$B$41,H439*0.54*100/(100-'Заказ, cкидки и курсы валют'!$C$41),IF(H439&lt;'Заказ, cкидки и курсы валют'!$B$42,H439*0.54*100/(100-'Заказ, cкидки и курсы валют'!$C$42),IF(H439&lt;'Заказ, cкидки и курсы валют'!$B$43,H439*0.54*100/(100-'Заказ, cкидки и курсы валют'!$C$43),H439))))),2)</f>
        <v>583.75</v>
      </c>
    </row>
    <row r="440" spans="1:11" ht="13.5" thickBot="1">
      <c r="A440" s="493" t="s">
        <v>7157</v>
      </c>
      <c r="B440" s="2315" t="s">
        <v>1301</v>
      </c>
      <c r="C440" s="2306">
        <v>395</v>
      </c>
      <c r="D440" s="2325">
        <v>2</v>
      </c>
      <c r="E440" s="2145">
        <f t="shared" si="72"/>
        <v>29439</v>
      </c>
      <c r="F440" s="2104">
        <f t="shared" si="74"/>
        <v>29439</v>
      </c>
      <c r="G440" s="2105">
        <f t="shared" si="71"/>
        <v>338550</v>
      </c>
      <c r="H440" s="659">
        <f>ROUND(IF('Заказ, cкидки и курсы валют'!$J$23*E440/1000*D440&lt;387,387,'Заказ, cкидки и курсы валют'!$J$23*E440/1000*D440)*(1-'Заказ, cкидки и курсы валют'!$I$12),2)</f>
        <v>677.1</v>
      </c>
      <c r="I440" s="2091"/>
      <c r="J440" s="1338">
        <f>ROUND(IF(H440&lt;'Заказ, cкидки и курсы валют'!$B$39,H440*0.54*100/(100-'Заказ, cкидки и курсы валют'!$C$39),IF(H440&lt;'Заказ, cкидки и курсы валют'!$B$40,H440*0.54*100/(100-'Заказ, cкидки и курсы валют'!$C$40),IF(H440&lt;'Заказ, cкидки и курсы валют'!$B$41,H440*0.54*100/(100-'Заказ, cкидки и курсы валют'!$C$41),IF(H440&lt;'Заказ, cкидки и курсы валют'!$B$42,H440*0.54*100/(100-'Заказ, cкидки и курсы валют'!$C$42),IF(H440&lt;'Заказ, cкидки и курсы валют'!$B$43,H440*0.54*100/(100-'Заказ, cкидки и курсы валют'!$C$43),H440))))),2)</f>
        <v>731.27</v>
      </c>
    </row>
    <row r="441" spans="1:11" ht="13.5" thickBot="1">
      <c r="A441" s="493" t="s">
        <v>9965</v>
      </c>
      <c r="B441" s="2315" t="s">
        <v>1340</v>
      </c>
      <c r="C441" s="2306">
        <v>478.7</v>
      </c>
      <c r="D441" s="2325">
        <v>2</v>
      </c>
      <c r="E441" s="2145">
        <f t="shared" si="72"/>
        <v>31354.98</v>
      </c>
      <c r="F441" s="2104">
        <f t="shared" ref="F441:F442" si="75">ROUND(E441*(1-$F$10),2)</f>
        <v>31354.98</v>
      </c>
      <c r="G441" s="2105">
        <f t="shared" si="71"/>
        <v>360580</v>
      </c>
      <c r="H441" s="659">
        <f>ROUND(IF('Заказ, cкидки и курсы валют'!$J$23*E441/1000*D441&lt;387,387,'Заказ, cкидки и курсы валют'!$J$23*E441/1000*D441)*(1-'Заказ, cкидки и курсы валют'!$I$12),2)</f>
        <v>721.16</v>
      </c>
      <c r="I441" s="2091"/>
      <c r="J441" s="1338">
        <f>ROUND(IF(H441&lt;'Заказ, cкидки и курсы валют'!$B$39,H441*0.54*100/(100-'Заказ, cкидки и курсы валют'!$C$39),IF(H441&lt;'Заказ, cкидки и курсы валют'!$B$40,H441*0.54*100/(100-'Заказ, cкидки и курсы валют'!$C$40),IF(H441&lt;'Заказ, cкидки и курсы валют'!$B$41,H441*0.54*100/(100-'Заказ, cкидки и курсы валют'!$C$41),IF(H441&lt;'Заказ, cкидки и курсы валют'!$B$42,H441*0.54*100/(100-'Заказ, cкидки и курсы валют'!$C$42),IF(H441&lt;'Заказ, cкидки и курсы валют'!$B$43,H441*0.54*100/(100-'Заказ, cкидки и курсы валют'!$C$43),H441))))),2)</f>
        <v>778.85</v>
      </c>
    </row>
    <row r="442" spans="1:11" ht="13.5" thickBot="1">
      <c r="A442" s="521" t="s">
        <v>9966</v>
      </c>
      <c r="B442" s="199" t="s">
        <v>1302</v>
      </c>
      <c r="C442" s="2308">
        <v>570.5</v>
      </c>
      <c r="D442" s="204">
        <v>2</v>
      </c>
      <c r="E442" s="1707">
        <f t="shared" si="72"/>
        <v>34292.800000000003</v>
      </c>
      <c r="F442" s="775">
        <f t="shared" si="75"/>
        <v>34292.800000000003</v>
      </c>
      <c r="G442" s="776">
        <f t="shared" si="71"/>
        <v>394365</v>
      </c>
      <c r="H442" s="659">
        <f>ROUND(IF('Заказ, cкидки и курсы валют'!$J$23*E442/1000*D442&lt;387,387,'Заказ, cкидки и курсы валют'!$J$23*E442/1000*D442)*(1-'Заказ, cкидки и курсы валют'!$I$12),2)</f>
        <v>788.73</v>
      </c>
      <c r="I442" s="170"/>
      <c r="J442" s="1338">
        <f>ROUND(IF(H442&lt;'Заказ, cкидки и курсы валют'!$B$39,H442*0.54*100/(100-'Заказ, cкидки и курсы валют'!$C$39),IF(H442&lt;'Заказ, cкидки и курсы валют'!$B$40,H442*0.54*100/(100-'Заказ, cкидки и курсы валют'!$C$40),IF(H442&lt;'Заказ, cкидки и курсы валют'!$B$41,H442*0.54*100/(100-'Заказ, cкидки и курсы валют'!$C$41),IF(H442&lt;'Заказ, cкидки и курсы валют'!$B$42,H442*0.54*100/(100-'Заказ, cкидки и курсы валют'!$C$42),IF(H442&lt;'Заказ, cкидки и курсы валют'!$B$43,H442*0.54*100/(100-'Заказ, cкидки и курсы валют'!$C$43),H442))))),2)</f>
        <v>851.83</v>
      </c>
    </row>
    <row r="443" spans="1:11" ht="13" thickBot="1">
      <c r="A443" s="419"/>
    </row>
    <row r="444" spans="1:11" ht="18">
      <c r="A444" s="904"/>
      <c r="B444" s="128"/>
      <c r="C444" s="2283" t="s">
        <v>4151</v>
      </c>
      <c r="D444" s="64"/>
      <c r="E444" s="686"/>
      <c r="F444" s="435"/>
      <c r="G444" s="461"/>
      <c r="H444" s="128"/>
      <c r="I444" s="128"/>
    </row>
    <row r="445" spans="1:11" ht="21" customHeight="1">
      <c r="A445" s="890"/>
      <c r="B445" s="16"/>
      <c r="C445" s="1475"/>
      <c r="D445" s="70"/>
      <c r="E445" s="430"/>
      <c r="F445" s="465"/>
      <c r="G445" s="488"/>
      <c r="H445" s="16"/>
      <c r="I445" s="132"/>
    </row>
    <row r="446" spans="1:11" ht="12.75" customHeight="1">
      <c r="A446" s="890"/>
      <c r="B446" s="16"/>
      <c r="C446" s="1475"/>
      <c r="D446" s="70"/>
      <c r="E446" s="430"/>
      <c r="F446" s="465"/>
      <c r="G446" s="488"/>
      <c r="H446" s="16"/>
      <c r="I446" s="132"/>
    </row>
    <row r="447" spans="1:11" ht="12.75" customHeight="1">
      <c r="A447" s="890"/>
      <c r="B447" s="16"/>
      <c r="C447" s="1475"/>
      <c r="D447" s="70"/>
      <c r="E447" s="430"/>
      <c r="F447" s="465"/>
      <c r="G447" s="488"/>
      <c r="H447" s="16"/>
      <c r="I447" s="132"/>
    </row>
    <row r="448" spans="1:11" ht="12.75" customHeight="1" thickBot="1">
      <c r="A448" s="1913" t="s">
        <v>6698</v>
      </c>
      <c r="B448" s="203"/>
      <c r="C448" s="1931"/>
      <c r="D448" s="72"/>
      <c r="E448" s="431"/>
      <c r="F448" s="467"/>
      <c r="G448" s="489"/>
      <c r="H448" s="136"/>
      <c r="I448" s="137"/>
    </row>
    <row r="449" spans="1:10" ht="43.5" customHeight="1">
      <c r="A449" s="1519" t="s">
        <v>1013</v>
      </c>
      <c r="B449" s="157" t="s">
        <v>1014</v>
      </c>
      <c r="C449" s="2286" t="s">
        <v>665</v>
      </c>
      <c r="D449" s="158" t="s">
        <v>2923</v>
      </c>
      <c r="E449" s="473" t="s">
        <v>10276</v>
      </c>
      <c r="F449" s="469" t="s">
        <v>2578</v>
      </c>
      <c r="G449" s="507" t="s">
        <v>2427</v>
      </c>
      <c r="H449" s="327" t="s">
        <v>493</v>
      </c>
      <c r="I449" s="160" t="s">
        <v>4003</v>
      </c>
    </row>
    <row r="450" spans="1:10" ht="12.75" customHeight="1" thickBot="1">
      <c r="A450" s="1519"/>
      <c r="B450" s="312"/>
      <c r="C450" s="2286" t="s">
        <v>3419</v>
      </c>
      <c r="D450" s="313" t="s">
        <v>2428</v>
      </c>
      <c r="E450" s="437" t="s">
        <v>264</v>
      </c>
      <c r="F450" s="475">
        <f>'Заказ, cкидки и курсы валют'!$I$12</f>
        <v>0</v>
      </c>
      <c r="G450" s="506"/>
      <c r="H450" s="264"/>
      <c r="I450" s="252"/>
    </row>
    <row r="451" spans="1:10" ht="13.5" thickBot="1">
      <c r="A451" s="799" t="s">
        <v>1453</v>
      </c>
      <c r="B451" s="315" t="s">
        <v>1307</v>
      </c>
      <c r="C451" s="2287">
        <v>5</v>
      </c>
      <c r="D451" s="1353">
        <v>100</v>
      </c>
      <c r="E451" s="653">
        <v>244.55</v>
      </c>
      <c r="F451" s="874">
        <f>ROUND(E451*(1-$F$10),2)</f>
        <v>244.55</v>
      </c>
      <c r="G451" s="691">
        <f>H451/D451*1000</f>
        <v>3870</v>
      </c>
      <c r="H451" s="659">
        <f>ROUND(IF('Заказ, cкидки и курсы валют'!$J$23*E451/1000*D451&lt;387,387,'Заказ, cкидки и курсы валют'!$J$23*E451/1000*D451)*(1-'Заказ, cкидки и курсы валют'!$I$12),2)</f>
        <v>387</v>
      </c>
      <c r="I451" s="263"/>
    </row>
    <row r="452" spans="1:10" ht="13.5" thickBot="1">
      <c r="A452" s="493" t="s">
        <v>1454</v>
      </c>
      <c r="B452" s="36" t="s">
        <v>1308</v>
      </c>
      <c r="C452" s="2287">
        <v>8</v>
      </c>
      <c r="D452" s="54">
        <v>100</v>
      </c>
      <c r="E452" s="653">
        <v>298.02</v>
      </c>
      <c r="F452" s="875">
        <f t="shared" ref="F452:F456" si="76">ROUND(E452*(1-$F$10),2)</f>
        <v>298.02</v>
      </c>
      <c r="G452" s="691">
        <f t="shared" ref="G452:G456" si="77">H452/D452*1000</f>
        <v>3870</v>
      </c>
      <c r="H452" s="659">
        <f>ROUND(IF('Заказ, cкидки и курсы валют'!$J$23*E452/1000*D452&lt;387,387,'Заказ, cкидки и курсы валют'!$J$23*E452/1000*D452)*(1-'Заказ, cкидки и курсы валют'!$I$12),2)</f>
        <v>387</v>
      </c>
      <c r="I452" s="168"/>
    </row>
    <row r="453" spans="1:10" ht="13.5" thickBot="1">
      <c r="A453" s="493" t="s">
        <v>1455</v>
      </c>
      <c r="B453" s="36" t="s">
        <v>1309</v>
      </c>
      <c r="C453" s="2287">
        <v>16</v>
      </c>
      <c r="D453" s="54">
        <v>50</v>
      </c>
      <c r="E453" s="653">
        <v>512.92999999999995</v>
      </c>
      <c r="F453" s="875">
        <f t="shared" si="76"/>
        <v>512.92999999999995</v>
      </c>
      <c r="G453" s="691">
        <f t="shared" si="77"/>
        <v>7740</v>
      </c>
      <c r="H453" s="659">
        <f>ROUND(IF('Заказ, cкидки и курсы валют'!$J$23*E453/1000*D453&lt;387,387,'Заказ, cкидки и курсы валют'!$J$23*E453/1000*D453)*(1-'Заказ, cкидки и курсы валют'!$I$12),2)</f>
        <v>387</v>
      </c>
      <c r="I453" s="168"/>
    </row>
    <row r="454" spans="1:10" ht="13.5" thickBot="1">
      <c r="A454" s="493" t="s">
        <v>1456</v>
      </c>
      <c r="B454" s="36" t="s">
        <v>1310</v>
      </c>
      <c r="C454" s="2287">
        <v>32</v>
      </c>
      <c r="D454" s="54">
        <v>50</v>
      </c>
      <c r="E454" s="653">
        <v>1235.06</v>
      </c>
      <c r="F454" s="875">
        <f t="shared" si="76"/>
        <v>1235.06</v>
      </c>
      <c r="G454" s="691">
        <f t="shared" si="77"/>
        <v>14203.199999999999</v>
      </c>
      <c r="H454" s="659">
        <f>ROUND(IF('Заказ, cкидки и курсы валют'!$J$23*E454/1000*D454&lt;387,387,'Заказ, cкидки и курсы валют'!$J$23*E454/1000*D454)*(1-'Заказ, cкидки и курсы валют'!$I$12),2)</f>
        <v>710.16</v>
      </c>
      <c r="I454" s="168"/>
    </row>
    <row r="455" spans="1:10" ht="13.5" thickBot="1">
      <c r="A455" s="493" t="s">
        <v>1457</v>
      </c>
      <c r="B455" s="36" t="s">
        <v>1311</v>
      </c>
      <c r="C455" s="2287">
        <v>82</v>
      </c>
      <c r="D455" s="54">
        <v>25</v>
      </c>
      <c r="E455" s="653">
        <v>2418.17</v>
      </c>
      <c r="F455" s="875">
        <f t="shared" si="76"/>
        <v>2418.17</v>
      </c>
      <c r="G455" s="691">
        <f t="shared" si="77"/>
        <v>27808.800000000003</v>
      </c>
      <c r="H455" s="659">
        <f>ROUND(IF('Заказ, cкидки и курсы валют'!$J$23*E455/1000*D455&lt;387,387,'Заказ, cкидки и курсы валют'!$J$23*E455/1000*D455)*(1-'Заказ, cкидки и курсы валют'!$I$12),2)</f>
        <v>695.22</v>
      </c>
      <c r="I455" s="168"/>
    </row>
    <row r="456" spans="1:10" ht="13.5" thickBot="1">
      <c r="A456" s="521" t="s">
        <v>1458</v>
      </c>
      <c r="B456" s="169" t="s">
        <v>1312</v>
      </c>
      <c r="C456" s="2311">
        <v>193</v>
      </c>
      <c r="D456" s="810">
        <v>25</v>
      </c>
      <c r="E456" s="653">
        <v>7450.88</v>
      </c>
      <c r="F456" s="876">
        <f t="shared" si="76"/>
        <v>7450.88</v>
      </c>
      <c r="G456" s="691">
        <f t="shared" si="77"/>
        <v>85685.200000000012</v>
      </c>
      <c r="H456" s="659">
        <f>ROUND(IF('Заказ, cкидки и курсы валют'!$J$23*E456/1000*D456&lt;387,387,'Заказ, cкидки и курсы валют'!$J$23*E456/1000*D456)*(1-'Заказ, cкидки и курсы валют'!$I$12),2)</f>
        <v>2142.13</v>
      </c>
      <c r="I456" s="170"/>
    </row>
    <row r="457" spans="1:10" ht="13.5" thickBot="1">
      <c r="A457" s="2037"/>
      <c r="B457" s="35"/>
    </row>
    <row r="458" spans="1:10" ht="18">
      <c r="A458" s="904"/>
      <c r="B458" s="128"/>
      <c r="C458" s="2283" t="s">
        <v>4151</v>
      </c>
      <c r="D458" s="64"/>
      <c r="E458" s="686"/>
      <c r="F458" s="435"/>
      <c r="G458" s="461"/>
      <c r="H458" s="128"/>
      <c r="I458" s="128"/>
    </row>
    <row r="459" spans="1:10" ht="44.25" customHeight="1">
      <c r="A459" s="890"/>
      <c r="B459" s="16"/>
      <c r="C459" s="1475"/>
      <c r="D459" s="70"/>
      <c r="E459" s="430"/>
      <c r="F459" s="465"/>
      <c r="G459" s="488"/>
      <c r="H459" s="16"/>
      <c r="I459" s="132"/>
    </row>
    <row r="460" spans="1:10" ht="21.75" customHeight="1">
      <c r="A460" s="890"/>
      <c r="B460" s="16"/>
      <c r="C460" s="1475"/>
      <c r="D460" s="70"/>
      <c r="E460" s="430"/>
      <c r="F460" s="465"/>
      <c r="G460" s="488"/>
      <c r="H460" s="16"/>
      <c r="I460" s="132"/>
    </row>
    <row r="461" spans="1:10" ht="12.75" customHeight="1">
      <c r="A461" s="890"/>
      <c r="B461" s="16"/>
      <c r="C461" s="1475"/>
      <c r="D461" s="70"/>
      <c r="E461" s="430"/>
      <c r="F461" s="465"/>
      <c r="G461" s="488"/>
      <c r="H461" s="16"/>
      <c r="I461" s="132"/>
    </row>
    <row r="462" spans="1:10" ht="12.75" customHeight="1" thickBot="1">
      <c r="A462" s="1918" t="s">
        <v>6699</v>
      </c>
      <c r="B462" s="1830"/>
      <c r="C462" s="1931"/>
      <c r="D462" s="72"/>
      <c r="E462" s="431"/>
      <c r="F462" s="467"/>
      <c r="G462" s="489"/>
      <c r="H462" s="136"/>
      <c r="I462" s="137"/>
    </row>
    <row r="463" spans="1:10" ht="45" customHeight="1">
      <c r="A463" s="1519" t="s">
        <v>1013</v>
      </c>
      <c r="B463" s="157" t="s">
        <v>1014</v>
      </c>
      <c r="C463" s="2286" t="s">
        <v>665</v>
      </c>
      <c r="D463" s="158" t="s">
        <v>2923</v>
      </c>
      <c r="E463" s="473" t="s">
        <v>10276</v>
      </c>
      <c r="F463" s="469" t="s">
        <v>2578</v>
      </c>
      <c r="G463" s="507" t="s">
        <v>2427</v>
      </c>
      <c r="H463" s="327" t="s">
        <v>493</v>
      </c>
      <c r="I463" s="160" t="s">
        <v>4003</v>
      </c>
      <c r="J463" s="327" t="s">
        <v>11229</v>
      </c>
    </row>
    <row r="464" spans="1:10" ht="12.75" customHeight="1" thickBot="1">
      <c r="A464" s="1519"/>
      <c r="B464" s="312"/>
      <c r="C464" s="2286" t="s">
        <v>3419</v>
      </c>
      <c r="D464" s="313" t="s">
        <v>2428</v>
      </c>
      <c r="E464" s="437" t="s">
        <v>264</v>
      </c>
      <c r="F464" s="475">
        <f>'Заказ, cкидки и курсы валют'!$I$12</f>
        <v>0</v>
      </c>
      <c r="G464" s="506"/>
      <c r="H464" s="264"/>
      <c r="I464" s="252"/>
      <c r="J464" s="1872"/>
    </row>
    <row r="465" spans="1:11" ht="13.5" thickBot="1">
      <c r="A465" s="799" t="s">
        <v>7158</v>
      </c>
      <c r="B465" s="315" t="s">
        <v>1307</v>
      </c>
      <c r="C465" s="2287">
        <v>5</v>
      </c>
      <c r="D465" s="792">
        <v>10</v>
      </c>
      <c r="E465" s="1706">
        <f>(E451*2)+(1000/D465*7.5)</f>
        <v>1239.0999999999999</v>
      </c>
      <c r="F465" s="779">
        <f>ROUND(E465*(1-$F$10),2)</f>
        <v>1239.0999999999999</v>
      </c>
      <c r="G465" s="691">
        <f>H465/D465*1000</f>
        <v>38700</v>
      </c>
      <c r="H465" s="659">
        <f>ROUND(IF('Заказ, cкидки и курсы валют'!$J$23*E465/1000*D465&lt;387,387,'Заказ, cкидки и курсы валют'!$J$23*E465/1000*D465)*(1-'Заказ, cкидки и курсы валют'!$I$12),2)</f>
        <v>387</v>
      </c>
      <c r="I465" s="263"/>
      <c r="J465" s="1338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464.4</v>
      </c>
    </row>
    <row r="466" spans="1:11" ht="13.5" customHeight="1" thickBot="1">
      <c r="A466" s="493" t="s">
        <v>7159</v>
      </c>
      <c r="B466" s="36" t="s">
        <v>1308</v>
      </c>
      <c r="C466" s="2287">
        <v>8</v>
      </c>
      <c r="D466" s="38">
        <v>10</v>
      </c>
      <c r="E466" s="1705">
        <f t="shared" ref="E466:E470" si="78">(E452*2)+(1000/D466*7.5)</f>
        <v>1346.04</v>
      </c>
      <c r="F466" s="471">
        <f t="shared" ref="F466:F470" si="79">ROUND(E466*(1-$F$10),2)</f>
        <v>1346.04</v>
      </c>
      <c r="G466" s="691">
        <f t="shared" ref="G466:G470" si="80">H466/D466*1000</f>
        <v>38700</v>
      </c>
      <c r="H466" s="659">
        <f>ROUND(IF('Заказ, cкидки и курсы валют'!$J$23*E466/1000*D466&lt;387,387,'Заказ, cкидки и курсы валют'!$J$23*E466/1000*D466)*(1-'Заказ, cкидки и курсы валют'!$I$12),2)</f>
        <v>387</v>
      </c>
      <c r="I466" s="168"/>
      <c r="J466" s="1338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464.4</v>
      </c>
    </row>
    <row r="467" spans="1:11" ht="13.5" thickBot="1">
      <c r="A467" s="493" t="s">
        <v>7160</v>
      </c>
      <c r="B467" s="36" t="s">
        <v>1309</v>
      </c>
      <c r="C467" s="2287">
        <v>16</v>
      </c>
      <c r="D467" s="38">
        <v>5</v>
      </c>
      <c r="E467" s="1705">
        <f t="shared" si="78"/>
        <v>2525.8599999999997</v>
      </c>
      <c r="F467" s="471">
        <f t="shared" si="79"/>
        <v>2525.86</v>
      </c>
      <c r="G467" s="691">
        <f t="shared" si="80"/>
        <v>77400</v>
      </c>
      <c r="H467" s="659">
        <f>ROUND(IF('Заказ, cкидки и курсы валют'!$J$23*E467/1000*D467&lt;387,387,'Заказ, cкидки и курсы валют'!$J$23*E467/1000*D467)*(1-'Заказ, cкидки и курсы валют'!$I$12),2)</f>
        <v>387</v>
      </c>
      <c r="I467" s="168"/>
      <c r="J467" s="1338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464.4</v>
      </c>
    </row>
    <row r="468" spans="1:11" ht="13.5" thickBot="1">
      <c r="A468" s="493" t="s">
        <v>7161</v>
      </c>
      <c r="B468" s="36" t="s">
        <v>1310</v>
      </c>
      <c r="C468" s="2287">
        <v>32</v>
      </c>
      <c r="D468" s="38">
        <v>5</v>
      </c>
      <c r="E468" s="1705">
        <f t="shared" si="78"/>
        <v>3970.12</v>
      </c>
      <c r="F468" s="471">
        <f t="shared" si="79"/>
        <v>3970.12</v>
      </c>
      <c r="G468" s="691">
        <f t="shared" si="80"/>
        <v>77400</v>
      </c>
      <c r="H468" s="659">
        <f>ROUND(IF('Заказ, cкидки и курсы валют'!$J$23*E468/1000*D468&lt;387,387,'Заказ, cкидки и курсы валют'!$J$23*E468/1000*D468)*(1-'Заказ, cкидки и курсы валют'!$I$12),2)</f>
        <v>387</v>
      </c>
      <c r="I468" s="168"/>
      <c r="J468" s="1338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464.4</v>
      </c>
    </row>
    <row r="469" spans="1:11" ht="13.5" thickBot="1">
      <c r="A469" s="493" t="s">
        <v>7162</v>
      </c>
      <c r="B469" s="36" t="s">
        <v>1311</v>
      </c>
      <c r="C469" s="2287">
        <v>82</v>
      </c>
      <c r="D469" s="38">
        <v>5</v>
      </c>
      <c r="E469" s="1705">
        <f t="shared" si="78"/>
        <v>6336.34</v>
      </c>
      <c r="F469" s="471">
        <f t="shared" si="79"/>
        <v>6336.34</v>
      </c>
      <c r="G469" s="691">
        <f t="shared" si="80"/>
        <v>77400</v>
      </c>
      <c r="H469" s="659">
        <f>ROUND(IF('Заказ, cкидки и курсы валют'!$J$23*E469/1000*D469&lt;387,387,'Заказ, cкидки и курсы валют'!$J$23*E469/1000*D469)*(1-'Заказ, cкидки и курсы валют'!$I$12),2)</f>
        <v>387</v>
      </c>
      <c r="I469" s="168"/>
      <c r="J469" s="1338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464.4</v>
      </c>
      <c r="K469" s="962"/>
    </row>
    <row r="470" spans="1:11" ht="13.5" thickBot="1">
      <c r="A470" s="521" t="s">
        <v>7163</v>
      </c>
      <c r="B470" s="169" t="s">
        <v>1312</v>
      </c>
      <c r="C470" s="2311">
        <v>193</v>
      </c>
      <c r="D470" s="98">
        <v>5</v>
      </c>
      <c r="E470" s="1707">
        <f t="shared" si="78"/>
        <v>16401.760000000002</v>
      </c>
      <c r="F470" s="775">
        <f t="shared" si="79"/>
        <v>16401.759999999998</v>
      </c>
      <c r="G470" s="691">
        <f t="shared" si="80"/>
        <v>188620</v>
      </c>
      <c r="H470" s="659">
        <f>ROUND(IF('Заказ, cкидки и курсы валют'!$J$23*E470/1000*D470&lt;387,387,'Заказ, cкидки и курсы валют'!$J$23*E470/1000*D470)*(1-'Заказ, cкидки и курсы валют'!$I$12),2)</f>
        <v>943.1</v>
      </c>
      <c r="I470" s="170"/>
      <c r="J470" s="1338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943.1</v>
      </c>
      <c r="K470" s="962"/>
    </row>
    <row r="471" spans="1:11" ht="13.5" thickBot="1">
      <c r="A471" s="2037"/>
      <c r="B471" s="35"/>
      <c r="K471" s="962"/>
    </row>
    <row r="472" spans="1:11" ht="18">
      <c r="A472" s="904"/>
      <c r="B472" s="128"/>
      <c r="C472" s="2283"/>
      <c r="D472" s="64" t="s">
        <v>2879</v>
      </c>
      <c r="E472" s="686"/>
      <c r="F472" s="435"/>
      <c r="G472" s="461"/>
      <c r="H472" s="128"/>
      <c r="I472" s="68"/>
      <c r="K472" s="962"/>
    </row>
    <row r="473" spans="1:11" ht="13">
      <c r="A473" s="890"/>
      <c r="B473" s="16"/>
      <c r="C473" s="1475"/>
      <c r="D473" s="70"/>
      <c r="E473" s="430"/>
      <c r="F473" s="465"/>
      <c r="G473" s="488"/>
      <c r="H473" s="16"/>
      <c r="I473" s="132"/>
      <c r="K473" s="962"/>
    </row>
    <row r="474" spans="1:11" ht="14.15" customHeight="1">
      <c r="A474" s="890"/>
      <c r="B474" s="16"/>
      <c r="C474" s="1475"/>
      <c r="D474" s="70"/>
      <c r="E474" s="430"/>
      <c r="F474" s="465"/>
      <c r="G474" s="488"/>
      <c r="H474" s="16"/>
      <c r="I474" s="132"/>
      <c r="K474" s="962"/>
    </row>
    <row r="475" spans="1:11" ht="14.15" customHeight="1">
      <c r="A475" s="890"/>
      <c r="B475" s="16"/>
      <c r="C475" s="1475"/>
      <c r="D475" s="70"/>
      <c r="E475" s="430"/>
      <c r="F475" s="465"/>
      <c r="G475" s="488"/>
      <c r="H475" s="16"/>
      <c r="I475" s="132"/>
      <c r="K475" s="962"/>
    </row>
    <row r="476" spans="1:11" ht="14.15" customHeight="1" thickBot="1">
      <c r="A476" s="1913" t="s">
        <v>6698</v>
      </c>
      <c r="B476" s="203"/>
      <c r="C476" s="1931"/>
      <c r="D476" s="72"/>
      <c r="E476" s="431"/>
      <c r="F476" s="467"/>
      <c r="G476" s="489"/>
      <c r="H476" s="136"/>
      <c r="I476" s="137"/>
      <c r="K476" s="962"/>
    </row>
    <row r="477" spans="1:11" ht="42" customHeight="1">
      <c r="A477" s="1519" t="s">
        <v>1013</v>
      </c>
      <c r="B477" s="157" t="s">
        <v>1014</v>
      </c>
      <c r="C477" s="2286" t="s">
        <v>665</v>
      </c>
      <c r="D477" s="158" t="s">
        <v>2923</v>
      </c>
      <c r="E477" s="473" t="s">
        <v>10276</v>
      </c>
      <c r="F477" s="469" t="s">
        <v>2578</v>
      </c>
      <c r="G477" s="506" t="s">
        <v>2427</v>
      </c>
      <c r="H477" s="264" t="s">
        <v>493</v>
      </c>
      <c r="I477" s="160" t="s">
        <v>4003</v>
      </c>
    </row>
    <row r="478" spans="1:11" ht="14.15" customHeight="1" thickBot="1">
      <c r="A478" s="1519"/>
      <c r="B478" s="312"/>
      <c r="C478" s="2286" t="s">
        <v>3419</v>
      </c>
      <c r="D478" s="313" t="s">
        <v>2428</v>
      </c>
      <c r="E478" s="437" t="s">
        <v>264</v>
      </c>
      <c r="F478" s="475">
        <f>'Заказ, cкидки и курсы валют'!$I$12</f>
        <v>0</v>
      </c>
      <c r="G478" s="765"/>
      <c r="H478" s="358"/>
      <c r="I478" s="252"/>
    </row>
    <row r="479" spans="1:11" ht="14.15" customHeight="1">
      <c r="A479" s="799" t="s">
        <v>1459</v>
      </c>
      <c r="B479" s="790" t="s">
        <v>1313</v>
      </c>
      <c r="C479" s="2139">
        <v>11</v>
      </c>
      <c r="D479" s="1444">
        <v>100</v>
      </c>
      <c r="E479" s="653">
        <v>510.37</v>
      </c>
      <c r="F479" s="874">
        <f>ROUND(E479*(1-$F$10),2)</f>
        <v>510.37</v>
      </c>
      <c r="G479" s="780">
        <f>'Заказ, cкидки и курсы валют'!$J$23*F479</f>
        <v>5869.2550000000001</v>
      </c>
      <c r="H479" s="310">
        <f>ROUND((D479/1000)*G479,2)</f>
        <v>586.92999999999995</v>
      </c>
      <c r="I479" s="263"/>
    </row>
    <row r="480" spans="1:11" ht="13">
      <c r="A480" s="493" t="s">
        <v>1460</v>
      </c>
      <c r="B480" s="49" t="s">
        <v>1314</v>
      </c>
      <c r="C480" s="2139">
        <v>16.5</v>
      </c>
      <c r="D480" s="328">
        <v>60</v>
      </c>
      <c r="E480" s="653">
        <v>833.01</v>
      </c>
      <c r="F480" s="875">
        <f t="shared" ref="F480:F483" si="81">ROUND(E480*(1-$F$10),2)</f>
        <v>833.01</v>
      </c>
      <c r="G480" s="691">
        <f>'Заказ, cкидки и курсы валют'!$J$23*F480</f>
        <v>9579.6149999999998</v>
      </c>
      <c r="H480" s="96">
        <f t="shared" ref="H480:H483" si="82">ROUND((D480/1000)*G480,2)</f>
        <v>574.78</v>
      </c>
      <c r="I480" s="168"/>
    </row>
    <row r="481" spans="1:10" ht="13">
      <c r="A481" s="493" t="s">
        <v>1461</v>
      </c>
      <c r="B481" s="49" t="s">
        <v>1315</v>
      </c>
      <c r="C481" s="2287">
        <v>24</v>
      </c>
      <c r="D481" s="328">
        <v>40</v>
      </c>
      <c r="E481" s="653">
        <v>1135.6099999999999</v>
      </c>
      <c r="F481" s="875">
        <f t="shared" si="81"/>
        <v>1135.6099999999999</v>
      </c>
      <c r="G481" s="691">
        <f>'Заказ, cкидки и курсы валют'!$J$23*F481</f>
        <v>13059.514999999999</v>
      </c>
      <c r="H481" s="96">
        <f t="shared" si="82"/>
        <v>522.38</v>
      </c>
      <c r="I481" s="168"/>
    </row>
    <row r="482" spans="1:10" ht="13">
      <c r="A482" s="493" t="s">
        <v>1462</v>
      </c>
      <c r="B482" s="49" t="s">
        <v>1316</v>
      </c>
      <c r="C482" s="2287">
        <v>49.5</v>
      </c>
      <c r="D482" s="328">
        <v>25</v>
      </c>
      <c r="E482" s="653">
        <v>2188.52</v>
      </c>
      <c r="F482" s="875">
        <f t="shared" si="81"/>
        <v>2188.52</v>
      </c>
      <c r="G482" s="691">
        <f>'Заказ, cкидки и курсы валют'!$J$23*F482</f>
        <v>25167.98</v>
      </c>
      <c r="H482" s="96">
        <f t="shared" si="82"/>
        <v>629.20000000000005</v>
      </c>
      <c r="I482" s="168"/>
    </row>
    <row r="483" spans="1:10" ht="13.5" thickBot="1">
      <c r="A483" s="521" t="s">
        <v>1463</v>
      </c>
      <c r="B483" s="199" t="s">
        <v>2441</v>
      </c>
      <c r="C483" s="2287">
        <v>90</v>
      </c>
      <c r="D483" s="329">
        <v>10</v>
      </c>
      <c r="E483" s="653">
        <v>4536.5600000000004</v>
      </c>
      <c r="F483" s="876">
        <f t="shared" si="81"/>
        <v>4536.5600000000004</v>
      </c>
      <c r="G483" s="776">
        <f>'Заказ, cкидки и курсы валют'!$J$23*F483</f>
        <v>52170.44</v>
      </c>
      <c r="H483" s="142">
        <f t="shared" si="82"/>
        <v>521.70000000000005</v>
      </c>
      <c r="I483" s="170"/>
    </row>
    <row r="484" spans="1:10" ht="13" thickBot="1">
      <c r="A484" s="419"/>
    </row>
    <row r="485" spans="1:10" ht="18">
      <c r="A485" s="904"/>
      <c r="B485" s="128"/>
      <c r="C485" s="2283"/>
      <c r="D485" s="64" t="s">
        <v>2879</v>
      </c>
      <c r="E485" s="686"/>
      <c r="F485" s="435"/>
      <c r="G485" s="461"/>
      <c r="H485" s="128"/>
      <c r="I485" s="68"/>
    </row>
    <row r="486" spans="1:10" ht="13">
      <c r="A486" s="890"/>
      <c r="B486" s="16"/>
      <c r="C486" s="1475"/>
      <c r="D486" s="70"/>
      <c r="E486" s="430"/>
      <c r="F486" s="465"/>
      <c r="G486" s="488"/>
      <c r="H486" s="16"/>
      <c r="I486" s="132"/>
    </row>
    <row r="487" spans="1:10" ht="13">
      <c r="A487" s="890"/>
      <c r="B487" s="16"/>
      <c r="C487" s="1475"/>
      <c r="D487" s="70"/>
      <c r="E487" s="430"/>
      <c r="F487" s="465"/>
      <c r="G487" s="488"/>
      <c r="H487" s="16"/>
      <c r="I487" s="132"/>
    </row>
    <row r="488" spans="1:10" ht="13">
      <c r="A488" s="890"/>
      <c r="B488" s="16"/>
      <c r="C488" s="1475"/>
      <c r="D488" s="70"/>
      <c r="E488" s="430"/>
      <c r="F488" s="465"/>
      <c r="G488" s="488"/>
      <c r="H488" s="16"/>
      <c r="I488" s="132"/>
    </row>
    <row r="489" spans="1:10" ht="16" thickBot="1">
      <c r="A489" s="1918" t="s">
        <v>6699</v>
      </c>
      <c r="B489" s="1830"/>
      <c r="C489" s="1931"/>
      <c r="D489" s="72"/>
      <c r="E489" s="431"/>
      <c r="F489" s="467"/>
      <c r="G489" s="489"/>
      <c r="H489" s="136"/>
      <c r="I489" s="137"/>
    </row>
    <row r="490" spans="1:10" ht="40">
      <c r="A490" s="1519" t="s">
        <v>1013</v>
      </c>
      <c r="B490" s="157" t="s">
        <v>1014</v>
      </c>
      <c r="C490" s="2286" t="s">
        <v>665</v>
      </c>
      <c r="D490" s="158" t="s">
        <v>2923</v>
      </c>
      <c r="E490" s="473" t="s">
        <v>10276</v>
      </c>
      <c r="F490" s="469" t="s">
        <v>2578</v>
      </c>
      <c r="G490" s="506" t="s">
        <v>2427</v>
      </c>
      <c r="H490" s="264" t="s">
        <v>493</v>
      </c>
      <c r="I490" s="160" t="s">
        <v>4003</v>
      </c>
      <c r="J490" s="327" t="s">
        <v>11229</v>
      </c>
    </row>
    <row r="491" spans="1:10" ht="13" thickBot="1">
      <c r="A491" s="1519"/>
      <c r="B491" s="312"/>
      <c r="C491" s="2286" t="s">
        <v>3419</v>
      </c>
      <c r="D491" s="313" t="s">
        <v>2428</v>
      </c>
      <c r="E491" s="437" t="s">
        <v>264</v>
      </c>
      <c r="F491" s="475">
        <f>'Заказ, cкидки и курсы валют'!$I$12</f>
        <v>0</v>
      </c>
      <c r="G491" s="765"/>
      <c r="H491" s="358"/>
      <c r="I491" s="252"/>
      <c r="J491" s="1872"/>
    </row>
    <row r="492" spans="1:10" ht="14.15" customHeight="1" thickBot="1">
      <c r="A492" s="799" t="s">
        <v>7164</v>
      </c>
      <c r="B492" s="790" t="s">
        <v>1313</v>
      </c>
      <c r="C492" s="2139">
        <v>11</v>
      </c>
      <c r="D492" s="791">
        <v>10</v>
      </c>
      <c r="E492" s="1706">
        <f>(E479*2)+(1000/D492*7.5)</f>
        <v>1770.74</v>
      </c>
      <c r="F492" s="779">
        <f>ROUND(E492*(1-$F$10),2)</f>
        <v>1770.74</v>
      </c>
      <c r="G492" s="691">
        <f>H492/D492*1000</f>
        <v>38700</v>
      </c>
      <c r="H492" s="659">
        <f>ROUND(IF('Заказ, cкидки и курсы валют'!$J$23*E492/1000*D492&lt;387,387,'Заказ, cкидки и курсы валют'!$J$23*E492/1000*D492)*(1-'Заказ, cкидки и курсы валют'!$I$12),2)</f>
        <v>387</v>
      </c>
      <c r="I492" s="263"/>
      <c r="J492" s="1338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464.4</v>
      </c>
    </row>
    <row r="493" spans="1:10" ht="14.15" customHeight="1" thickBot="1">
      <c r="A493" s="493" t="s">
        <v>7165</v>
      </c>
      <c r="B493" s="49" t="s">
        <v>1314</v>
      </c>
      <c r="C493" s="2139">
        <v>16.5</v>
      </c>
      <c r="D493" s="32">
        <v>5</v>
      </c>
      <c r="E493" s="1705">
        <f t="shared" ref="E493:E496" si="83">(E480*2)+(1000/D493*7.5)</f>
        <v>3166.02</v>
      </c>
      <c r="F493" s="471">
        <f t="shared" ref="F493:F496" si="84">ROUND(E493*(1-$F$10),2)</f>
        <v>3166.02</v>
      </c>
      <c r="G493" s="691">
        <f t="shared" ref="G493:G496" si="85">H493/D493*1000</f>
        <v>77400</v>
      </c>
      <c r="H493" s="659">
        <f>ROUND(IF('Заказ, cкидки и курсы валют'!$J$23*E493/1000*D493&lt;387,387,'Заказ, cкидки и курсы валют'!$J$23*E493/1000*D493)*(1-'Заказ, cкидки и курсы валют'!$I$12),2)</f>
        <v>387</v>
      </c>
      <c r="I493" s="168"/>
      <c r="J493" s="1338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464.4</v>
      </c>
    </row>
    <row r="494" spans="1:10" ht="14.15" customHeight="1" thickBot="1">
      <c r="A494" s="493" t="s">
        <v>7166</v>
      </c>
      <c r="B494" s="49" t="s">
        <v>1315</v>
      </c>
      <c r="C494" s="2287">
        <v>24</v>
      </c>
      <c r="D494" s="32">
        <v>4</v>
      </c>
      <c r="E494" s="1705">
        <f t="shared" si="83"/>
        <v>4146.2199999999993</v>
      </c>
      <c r="F494" s="471">
        <f t="shared" si="84"/>
        <v>4146.22</v>
      </c>
      <c r="G494" s="691">
        <f t="shared" si="85"/>
        <v>96750</v>
      </c>
      <c r="H494" s="659">
        <f>ROUND(IF('Заказ, cкидки и курсы валют'!$J$23*E494/1000*D494&lt;387,387,'Заказ, cкидки и курсы валют'!$J$23*E494/1000*D494)*(1-'Заказ, cкидки и курсы валют'!$I$12),2)</f>
        <v>387</v>
      </c>
      <c r="I494" s="168"/>
      <c r="J494" s="1338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464.4</v>
      </c>
    </row>
    <row r="495" spans="1:10" ht="14.15" customHeight="1" thickBot="1">
      <c r="A495" s="493" t="s">
        <v>7167</v>
      </c>
      <c r="B495" s="49" t="s">
        <v>1316</v>
      </c>
      <c r="C495" s="2287">
        <v>49.5</v>
      </c>
      <c r="D495" s="32">
        <v>1</v>
      </c>
      <c r="E495" s="1705">
        <f t="shared" si="83"/>
        <v>11877.04</v>
      </c>
      <c r="F495" s="471">
        <f t="shared" si="84"/>
        <v>11877.04</v>
      </c>
      <c r="G495" s="691">
        <f t="shared" si="85"/>
        <v>387000</v>
      </c>
      <c r="H495" s="659">
        <f>ROUND(IF('Заказ, cкидки и курсы валют'!$J$23*E495/1000*D495&lt;387,387,'Заказ, cкидки и курсы валют'!$J$23*E495/1000*D495)*(1-'Заказ, cкидки и курсы валют'!$I$12),2)</f>
        <v>387</v>
      </c>
      <c r="I495" s="168"/>
      <c r="J495" s="1338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464.4</v>
      </c>
    </row>
    <row r="496" spans="1:10" ht="14.15" customHeight="1" thickBot="1">
      <c r="A496" s="521" t="s">
        <v>7168</v>
      </c>
      <c r="B496" s="199" t="s">
        <v>2441</v>
      </c>
      <c r="C496" s="2287">
        <v>90</v>
      </c>
      <c r="D496" s="204">
        <v>1</v>
      </c>
      <c r="E496" s="1707">
        <f t="shared" si="83"/>
        <v>16573.120000000003</v>
      </c>
      <c r="F496" s="775">
        <f t="shared" si="84"/>
        <v>16573.12</v>
      </c>
      <c r="G496" s="691">
        <f t="shared" si="85"/>
        <v>387000</v>
      </c>
      <c r="H496" s="659">
        <f>ROUND(IF('Заказ, cкидки и курсы валют'!$J$23*E496/1000*D496&lt;387,387,'Заказ, cкидки и курсы валют'!$J$23*E496/1000*D496)*(1-'Заказ, cкидки и курсы валют'!$I$12),2)</f>
        <v>387</v>
      </c>
      <c r="I496" s="170"/>
      <c r="J496" s="1338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464.4</v>
      </c>
    </row>
    <row r="497" spans="1:9" ht="13" thickBot="1">
      <c r="A497" s="419"/>
    </row>
    <row r="498" spans="1:9" ht="18">
      <c r="A498" s="904"/>
      <c r="B498" s="128"/>
      <c r="C498" s="2283" t="s">
        <v>4152</v>
      </c>
      <c r="D498" s="64"/>
      <c r="E498" s="686"/>
      <c r="F498" s="435"/>
      <c r="G498" s="461"/>
      <c r="H498" s="128"/>
      <c r="I498" s="68"/>
    </row>
    <row r="499" spans="1:9" ht="40.5" customHeight="1">
      <c r="A499" s="890"/>
      <c r="B499" s="16"/>
      <c r="C499" s="1475"/>
      <c r="D499" s="70"/>
      <c r="E499" s="430"/>
      <c r="F499" s="465"/>
      <c r="G499" s="488"/>
      <c r="H499" s="16"/>
      <c r="I499" s="132"/>
    </row>
    <row r="500" spans="1:9" ht="12" customHeight="1">
      <c r="A500" s="890"/>
      <c r="B500" s="16"/>
      <c r="C500" s="1475"/>
      <c r="D500" s="70"/>
      <c r="E500" s="430"/>
      <c r="F500" s="465"/>
      <c r="G500" s="488"/>
      <c r="H500" s="16"/>
      <c r="I500" s="132"/>
    </row>
    <row r="501" spans="1:9" ht="12.75" customHeight="1">
      <c r="A501" s="890"/>
      <c r="B501" s="16"/>
      <c r="C501" s="1475"/>
      <c r="D501" s="70"/>
      <c r="E501" s="430"/>
      <c r="F501" s="465"/>
      <c r="G501" s="488"/>
      <c r="H501" s="16"/>
      <c r="I501" s="132"/>
    </row>
    <row r="502" spans="1:9" ht="12.75" customHeight="1" thickBot="1">
      <c r="A502" s="1913" t="s">
        <v>6698</v>
      </c>
      <c r="B502" s="203"/>
      <c r="C502" s="1931"/>
      <c r="D502" s="72"/>
      <c r="E502" s="431"/>
      <c r="F502" s="467"/>
      <c r="G502" s="489"/>
      <c r="H502" s="136"/>
      <c r="I502" s="137"/>
    </row>
    <row r="503" spans="1:9" ht="39.75" customHeight="1">
      <c r="A503" s="1519" t="s">
        <v>1013</v>
      </c>
      <c r="B503" s="157" t="s">
        <v>1014</v>
      </c>
      <c r="C503" s="2286" t="s">
        <v>665</v>
      </c>
      <c r="D503" s="158" t="s">
        <v>2923</v>
      </c>
      <c r="E503" s="473" t="s">
        <v>10276</v>
      </c>
      <c r="F503" s="469" t="s">
        <v>2578</v>
      </c>
      <c r="G503" s="506" t="s">
        <v>2427</v>
      </c>
      <c r="H503" s="264" t="s">
        <v>493</v>
      </c>
      <c r="I503" s="160" t="s">
        <v>4003</v>
      </c>
    </row>
    <row r="504" spans="1:9" ht="12.75" customHeight="1" thickBot="1">
      <c r="A504" s="1519"/>
      <c r="B504" s="312"/>
      <c r="C504" s="2286" t="s">
        <v>3419</v>
      </c>
      <c r="D504" s="313" t="s">
        <v>2428</v>
      </c>
      <c r="E504" s="437" t="s">
        <v>264</v>
      </c>
      <c r="F504" s="475">
        <f>'Заказ, cкидки и курсы валют'!$I$12</f>
        <v>0</v>
      </c>
      <c r="G504" s="765"/>
      <c r="H504" s="358"/>
      <c r="I504" s="252"/>
    </row>
    <row r="505" spans="1:9" ht="12.75" customHeight="1">
      <c r="A505" s="799" t="s">
        <v>5293</v>
      </c>
      <c r="B505" s="790" t="s">
        <v>1319</v>
      </c>
      <c r="C505" s="2312">
        <v>1</v>
      </c>
      <c r="D505" s="1444">
        <v>200</v>
      </c>
      <c r="E505" s="653">
        <v>380.84</v>
      </c>
      <c r="F505" s="874">
        <f>ROUND(E505*(1-$F$10),2)</f>
        <v>380.84</v>
      </c>
      <c r="G505" s="780">
        <f>'Заказ, cкидки и курсы валют'!$J$23*F505</f>
        <v>4379.66</v>
      </c>
      <c r="H505" s="310">
        <f>ROUND((D505/1000)*G505,2)</f>
        <v>875.93</v>
      </c>
      <c r="I505" s="263"/>
    </row>
    <row r="506" spans="1:9" ht="12.75" customHeight="1">
      <c r="A506" s="493" t="s">
        <v>1464</v>
      </c>
      <c r="B506" s="49" t="s">
        <v>1320</v>
      </c>
      <c r="C506" s="2312">
        <v>2</v>
      </c>
      <c r="D506" s="328">
        <v>100</v>
      </c>
      <c r="E506" s="653">
        <v>675.62</v>
      </c>
      <c r="F506" s="875">
        <f t="shared" ref="F506:F512" si="86">ROUND(E506*(1-$F$10),2)</f>
        <v>675.62</v>
      </c>
      <c r="G506" s="691">
        <f>'Заказ, cкидки и курсы валют'!$J$23*F506</f>
        <v>7769.63</v>
      </c>
      <c r="H506" s="96">
        <f t="shared" ref="H506:H512" si="87">ROUND((D506/1000)*G506,2)</f>
        <v>776.96</v>
      </c>
      <c r="I506" s="168"/>
    </row>
    <row r="507" spans="1:9" ht="13">
      <c r="A507" s="493" t="s">
        <v>1465</v>
      </c>
      <c r="B507" s="49" t="s">
        <v>1307</v>
      </c>
      <c r="C507" s="2312">
        <v>3</v>
      </c>
      <c r="D507" s="1442">
        <v>100</v>
      </c>
      <c r="E507" s="653">
        <v>887.19</v>
      </c>
      <c r="F507" s="875">
        <f t="shared" si="86"/>
        <v>887.19</v>
      </c>
      <c r="G507" s="691">
        <f>'Заказ, cкидки и курсы валют'!$J$23*F507</f>
        <v>10202.685000000001</v>
      </c>
      <c r="H507" s="96">
        <f t="shared" si="87"/>
        <v>1020.27</v>
      </c>
      <c r="I507" s="168"/>
    </row>
    <row r="508" spans="1:9" ht="13">
      <c r="A508" s="493" t="s">
        <v>1466</v>
      </c>
      <c r="B508" s="49" t="s">
        <v>1308</v>
      </c>
      <c r="C508" s="2312">
        <v>6</v>
      </c>
      <c r="D508" s="328">
        <v>100</v>
      </c>
      <c r="E508" s="653">
        <v>1634.2</v>
      </c>
      <c r="F508" s="875">
        <f t="shared" si="86"/>
        <v>1634.2</v>
      </c>
      <c r="G508" s="691">
        <f>'Заказ, cкидки и курсы валют'!$J$23*F508</f>
        <v>18793.3</v>
      </c>
      <c r="H508" s="96">
        <f t="shared" si="87"/>
        <v>1879.33</v>
      </c>
      <c r="I508" s="168"/>
    </row>
    <row r="509" spans="1:9" ht="13">
      <c r="A509" s="493" t="s">
        <v>1467</v>
      </c>
      <c r="B509" s="49" t="s">
        <v>1309</v>
      </c>
      <c r="C509" s="2312">
        <v>10</v>
      </c>
      <c r="D509" s="328">
        <v>50</v>
      </c>
      <c r="E509" s="653">
        <v>2658.01</v>
      </c>
      <c r="F509" s="875">
        <f t="shared" si="86"/>
        <v>2658.01</v>
      </c>
      <c r="G509" s="691">
        <f>'Заказ, cкидки и курсы валют'!$J$23*F509</f>
        <v>30567.115000000002</v>
      </c>
      <c r="H509" s="96">
        <f t="shared" si="87"/>
        <v>1528.36</v>
      </c>
      <c r="I509" s="168"/>
    </row>
    <row r="510" spans="1:9" ht="13">
      <c r="A510" s="493" t="s">
        <v>1468</v>
      </c>
      <c r="B510" s="49" t="s">
        <v>1310</v>
      </c>
      <c r="C510" s="2312">
        <v>20</v>
      </c>
      <c r="D510" s="328">
        <v>100</v>
      </c>
      <c r="E510" s="653">
        <v>5562.41</v>
      </c>
      <c r="F510" s="875">
        <f t="shared" si="86"/>
        <v>5562.41</v>
      </c>
      <c r="G510" s="691">
        <f>'Заказ, cкидки и курсы валют'!$J$23*F510</f>
        <v>63967.714999999997</v>
      </c>
      <c r="H510" s="96">
        <f t="shared" si="87"/>
        <v>6396.77</v>
      </c>
      <c r="I510" s="168"/>
    </row>
    <row r="511" spans="1:9" ht="13">
      <c r="A511" s="493" t="s">
        <v>5294</v>
      </c>
      <c r="B511" s="49" t="s">
        <v>3029</v>
      </c>
      <c r="C511" s="2312">
        <v>36</v>
      </c>
      <c r="D511" s="328">
        <v>50</v>
      </c>
      <c r="E511" s="653">
        <v>9933.7099999999991</v>
      </c>
      <c r="F511" s="875">
        <f t="shared" si="86"/>
        <v>9933.7099999999991</v>
      </c>
      <c r="G511" s="691">
        <f>'Заказ, cкидки и курсы валют'!$J$23*F511</f>
        <v>114237.66499999999</v>
      </c>
      <c r="H511" s="96">
        <f t="shared" si="87"/>
        <v>5711.88</v>
      </c>
      <c r="I511" s="168"/>
    </row>
    <row r="512" spans="1:9" ht="13.5" thickBot="1">
      <c r="A512" s="521" t="s">
        <v>1469</v>
      </c>
      <c r="B512" s="199" t="s">
        <v>1311</v>
      </c>
      <c r="C512" s="2312">
        <v>43</v>
      </c>
      <c r="D512" s="329">
        <v>50</v>
      </c>
      <c r="E512" s="653">
        <v>11102.16</v>
      </c>
      <c r="F512" s="876">
        <f t="shared" si="86"/>
        <v>11102.16</v>
      </c>
      <c r="G512" s="776">
        <f>'Заказ, cкидки и курсы валют'!$J$23*F512</f>
        <v>127674.84</v>
      </c>
      <c r="H512" s="142">
        <f t="shared" si="87"/>
        <v>6383.74</v>
      </c>
      <c r="I512" s="170"/>
    </row>
    <row r="513" spans="1:10" ht="12.75" customHeight="1" thickBot="1">
      <c r="A513" s="419"/>
    </row>
    <row r="514" spans="1:10" ht="16.5" customHeight="1">
      <c r="A514" s="904"/>
      <c r="B514" s="128"/>
      <c r="C514" s="2283" t="s">
        <v>4152</v>
      </c>
      <c r="D514" s="64"/>
      <c r="E514" s="686"/>
      <c r="F514" s="435"/>
      <c r="G514" s="461"/>
      <c r="H514" s="128"/>
      <c r="I514" s="68"/>
    </row>
    <row r="515" spans="1:10" ht="44.25" customHeight="1">
      <c r="A515" s="890"/>
      <c r="B515" s="16"/>
      <c r="C515" s="1475"/>
      <c r="D515" s="70"/>
      <c r="E515" s="430"/>
      <c r="F515" s="465"/>
      <c r="G515" s="488"/>
      <c r="H515" s="16"/>
      <c r="I515" s="132"/>
    </row>
    <row r="516" spans="1:10" ht="6" customHeight="1">
      <c r="A516" s="890"/>
      <c r="B516" s="16"/>
      <c r="C516" s="1475"/>
      <c r="D516" s="70"/>
      <c r="E516" s="430"/>
      <c r="F516" s="465"/>
      <c r="G516" s="488"/>
      <c r="H516" s="16"/>
      <c r="I516" s="132"/>
    </row>
    <row r="517" spans="1:10" ht="12.75" hidden="1" customHeight="1">
      <c r="A517" s="890"/>
      <c r="B517" s="16"/>
      <c r="C517" s="1475"/>
      <c r="D517" s="70"/>
      <c r="E517" s="430"/>
      <c r="F517" s="465"/>
      <c r="G517" s="488"/>
      <c r="H517" s="16"/>
      <c r="I517" s="132"/>
    </row>
    <row r="518" spans="1:10" ht="12.75" customHeight="1" thickBot="1">
      <c r="A518" s="1918" t="s">
        <v>6699</v>
      </c>
      <c r="B518" s="1830"/>
      <c r="C518" s="1931"/>
      <c r="D518" s="72"/>
      <c r="E518" s="431"/>
      <c r="F518" s="467"/>
      <c r="G518" s="489"/>
      <c r="H518" s="136"/>
      <c r="I518" s="137"/>
    </row>
    <row r="519" spans="1:10" ht="45" customHeight="1">
      <c r="A519" s="1519" t="s">
        <v>1013</v>
      </c>
      <c r="B519" s="157" t="s">
        <v>1014</v>
      </c>
      <c r="C519" s="2286" t="s">
        <v>665</v>
      </c>
      <c r="D519" s="158" t="s">
        <v>2923</v>
      </c>
      <c r="E519" s="473" t="s">
        <v>10276</v>
      </c>
      <c r="F519" s="469" t="s">
        <v>2578</v>
      </c>
      <c r="G519" s="506" t="s">
        <v>2427</v>
      </c>
      <c r="H519" s="264" t="s">
        <v>493</v>
      </c>
      <c r="I519" s="160" t="s">
        <v>4003</v>
      </c>
      <c r="J519" s="327" t="s">
        <v>11229</v>
      </c>
    </row>
    <row r="520" spans="1:10" ht="12.75" customHeight="1" thickBot="1">
      <c r="A520" s="1519"/>
      <c r="B520" s="312"/>
      <c r="C520" s="2286" t="s">
        <v>3419</v>
      </c>
      <c r="D520" s="313" t="s">
        <v>2428</v>
      </c>
      <c r="E520" s="437" t="s">
        <v>264</v>
      </c>
      <c r="F520" s="475">
        <f>'Заказ, cкидки и курсы валют'!$I$12</f>
        <v>0</v>
      </c>
      <c r="G520" s="765"/>
      <c r="H520" s="358"/>
      <c r="I520" s="252"/>
      <c r="J520" s="1872"/>
    </row>
    <row r="521" spans="1:10" ht="14.15" customHeight="1" thickBot="1">
      <c r="A521" s="799" t="s">
        <v>7169</v>
      </c>
      <c r="B521" s="790" t="s">
        <v>1319</v>
      </c>
      <c r="C521" s="2312">
        <v>1</v>
      </c>
      <c r="D521" s="791">
        <v>10</v>
      </c>
      <c r="E521" s="1706">
        <f>(E505*2)+(1000/D521*7.5)</f>
        <v>1511.6799999999998</v>
      </c>
      <c r="F521" s="779">
        <f>ROUND(E521*(1-$F$10),2)</f>
        <v>1511.68</v>
      </c>
      <c r="G521" s="691">
        <f>H521/D521*1000</f>
        <v>38700</v>
      </c>
      <c r="H521" s="659">
        <f>ROUND(IF('Заказ, cкидки и курсы валют'!$J$23*E521/1000*D521&lt;387,387,'Заказ, cкидки и курсы валют'!$J$23*E521/1000*D521)*(1-'Заказ, cкидки и курсы валют'!$I$12),2)</f>
        <v>387</v>
      </c>
      <c r="I521" s="263"/>
      <c r="J521" s="1338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464.4</v>
      </c>
    </row>
    <row r="522" spans="1:10" ht="14.15" customHeight="1" thickBot="1">
      <c r="A522" s="493" t="s">
        <v>7170</v>
      </c>
      <c r="B522" s="49" t="s">
        <v>1320</v>
      </c>
      <c r="C522" s="2312">
        <v>2</v>
      </c>
      <c r="D522" s="32">
        <v>10</v>
      </c>
      <c r="E522" s="1705">
        <f t="shared" ref="E522:E528" si="88">(E506*2)+(1000/D522*7.5)</f>
        <v>2101.2399999999998</v>
      </c>
      <c r="F522" s="471">
        <f t="shared" ref="F522:F528" si="89">ROUND(E522*(1-$F$10),2)</f>
        <v>2101.2399999999998</v>
      </c>
      <c r="G522" s="691">
        <f t="shared" ref="G522:G528" si="90">H522/D522*1000</f>
        <v>38700</v>
      </c>
      <c r="H522" s="659">
        <f>ROUND(IF('Заказ, cкидки и курсы валют'!$J$23*E522/1000*D522&lt;387,387,'Заказ, cкидки и курсы валют'!$J$23*E522/1000*D522)*(1-'Заказ, cкидки и курсы валют'!$I$12),2)</f>
        <v>387</v>
      </c>
      <c r="I522" s="168"/>
      <c r="J522" s="1338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464.4</v>
      </c>
    </row>
    <row r="523" spans="1:10" ht="14.15" customHeight="1" thickBot="1">
      <c r="A523" s="493" t="s">
        <v>7171</v>
      </c>
      <c r="B523" s="49" t="s">
        <v>1307</v>
      </c>
      <c r="C523" s="2312">
        <v>3</v>
      </c>
      <c r="D523" s="490">
        <v>10</v>
      </c>
      <c r="E523" s="1705">
        <f t="shared" si="88"/>
        <v>2524.38</v>
      </c>
      <c r="F523" s="471">
        <f t="shared" si="89"/>
        <v>2524.38</v>
      </c>
      <c r="G523" s="691">
        <f t="shared" si="90"/>
        <v>38700</v>
      </c>
      <c r="H523" s="659">
        <f>ROUND(IF('Заказ, cкидки и курсы валют'!$J$23*E523/1000*D523&lt;387,387,'Заказ, cкидки и курсы валют'!$J$23*E523/1000*D523)*(1-'Заказ, cкидки и курсы валют'!$I$12),2)</f>
        <v>387</v>
      </c>
      <c r="I523" s="168"/>
      <c r="J523" s="1338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464.4</v>
      </c>
    </row>
    <row r="524" spans="1:10" ht="14.15" customHeight="1" thickBot="1">
      <c r="A524" s="493" t="s">
        <v>7172</v>
      </c>
      <c r="B524" s="49" t="s">
        <v>1308</v>
      </c>
      <c r="C524" s="2312">
        <v>6</v>
      </c>
      <c r="D524" s="32">
        <v>10</v>
      </c>
      <c r="E524" s="1705">
        <f t="shared" si="88"/>
        <v>4018.4</v>
      </c>
      <c r="F524" s="471">
        <f t="shared" si="89"/>
        <v>4018.4</v>
      </c>
      <c r="G524" s="691">
        <f t="shared" si="90"/>
        <v>46212</v>
      </c>
      <c r="H524" s="659">
        <f>ROUND(IF('Заказ, cкидки и курсы валют'!$J$23*E524/1000*D524&lt;387,387,'Заказ, cкидки и курсы валют'!$J$23*E524/1000*D524)*(1-'Заказ, cкидки и курсы валют'!$I$12),2)</f>
        <v>462.12</v>
      </c>
      <c r="I524" s="168"/>
      <c r="J524" s="1338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554.54</v>
      </c>
    </row>
    <row r="525" spans="1:10" ht="14.15" customHeight="1" thickBot="1">
      <c r="A525" s="493" t="s">
        <v>7173</v>
      </c>
      <c r="B525" s="49" t="s">
        <v>1309</v>
      </c>
      <c r="C525" s="2312">
        <v>10</v>
      </c>
      <c r="D525" s="32">
        <v>5</v>
      </c>
      <c r="E525" s="1705">
        <f t="shared" si="88"/>
        <v>6816.02</v>
      </c>
      <c r="F525" s="471">
        <f t="shared" si="89"/>
        <v>6816.02</v>
      </c>
      <c r="G525" s="691">
        <f t="shared" si="90"/>
        <v>78384</v>
      </c>
      <c r="H525" s="659">
        <f>ROUND(IF('Заказ, cкидки и курсы валют'!$J$23*E525/1000*D525&lt;387,387,'Заказ, cкидки и курсы валют'!$J$23*E525/1000*D525)*(1-'Заказ, cкидки и курсы валют'!$I$12),2)</f>
        <v>391.92</v>
      </c>
      <c r="I525" s="168"/>
      <c r="J525" s="1338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470.3</v>
      </c>
    </row>
    <row r="526" spans="1:10" ht="14.15" customHeight="1" thickBot="1">
      <c r="A526" s="493" t="s">
        <v>7174</v>
      </c>
      <c r="B526" s="49" t="s">
        <v>1310</v>
      </c>
      <c r="C526" s="2312">
        <v>20</v>
      </c>
      <c r="D526" s="32">
        <v>5</v>
      </c>
      <c r="E526" s="1705">
        <f t="shared" si="88"/>
        <v>12624.82</v>
      </c>
      <c r="F526" s="471">
        <f t="shared" si="89"/>
        <v>12624.82</v>
      </c>
      <c r="G526" s="691">
        <f t="shared" si="90"/>
        <v>145185.99999999997</v>
      </c>
      <c r="H526" s="659">
        <f>ROUND(IF('Заказ, cкидки и курсы валют'!$J$23*E526/1000*D526&lt;387,387,'Заказ, cкидки и курсы валют'!$J$23*E526/1000*D526)*(1-'Заказ, cкидки и курсы валют'!$I$12),2)</f>
        <v>725.93</v>
      </c>
      <c r="I526" s="168"/>
      <c r="J526" s="1338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784</v>
      </c>
    </row>
    <row r="527" spans="1:10" ht="14.15" customHeight="1" thickBot="1">
      <c r="A527" s="493" t="s">
        <v>7175</v>
      </c>
      <c r="B527" s="49" t="s">
        <v>3029</v>
      </c>
      <c r="C527" s="2312">
        <v>36</v>
      </c>
      <c r="D527" s="32">
        <v>5</v>
      </c>
      <c r="E527" s="1705">
        <f t="shared" si="88"/>
        <v>21367.42</v>
      </c>
      <c r="F527" s="471">
        <f t="shared" si="89"/>
        <v>21367.42</v>
      </c>
      <c r="G527" s="691">
        <f t="shared" si="90"/>
        <v>245726.00000000003</v>
      </c>
      <c r="H527" s="659">
        <f>ROUND(IF('Заказ, cкидки и курсы валют'!$J$23*E527/1000*D527&lt;387,387,'Заказ, cкидки и курсы валют'!$J$23*E527/1000*D527)*(1-'Заказ, cкидки и курсы валют'!$I$12),2)</f>
        <v>1228.6300000000001</v>
      </c>
      <c r="I527" s="168"/>
      <c r="J527" s="1338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1228.6300000000001</v>
      </c>
    </row>
    <row r="528" spans="1:10" ht="14.15" customHeight="1" thickBot="1">
      <c r="A528" s="521" t="s">
        <v>7176</v>
      </c>
      <c r="B528" s="199" t="s">
        <v>1311</v>
      </c>
      <c r="C528" s="2312">
        <v>43</v>
      </c>
      <c r="D528" s="204">
        <v>5</v>
      </c>
      <c r="E528" s="1707">
        <f t="shared" si="88"/>
        <v>23704.32</v>
      </c>
      <c r="F528" s="775">
        <f t="shared" si="89"/>
        <v>23704.32</v>
      </c>
      <c r="G528" s="691">
        <f t="shared" si="90"/>
        <v>272600</v>
      </c>
      <c r="H528" s="659">
        <f>ROUND(IF('Заказ, cкидки и курсы валют'!$J$23*E528/1000*D528&lt;387,387,'Заказ, cкидки и курсы валют'!$J$23*E528/1000*D528)*(1-'Заказ, cкидки и курсы валют'!$I$12),2)</f>
        <v>1363</v>
      </c>
      <c r="I528" s="170"/>
      <c r="J528" s="1338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1363</v>
      </c>
    </row>
    <row r="529" spans="1:9" ht="13" thickBot="1">
      <c r="A529" s="419"/>
    </row>
    <row r="530" spans="1:9" ht="18">
      <c r="A530" s="904"/>
      <c r="B530" s="128"/>
      <c r="C530" s="2283" t="s">
        <v>4153</v>
      </c>
      <c r="D530" s="64"/>
      <c r="E530" s="686"/>
      <c r="F530" s="435"/>
      <c r="G530" s="461"/>
      <c r="H530" s="128"/>
      <c r="I530" s="68"/>
    </row>
    <row r="531" spans="1:9" ht="13">
      <c r="A531" s="890"/>
      <c r="B531" s="16"/>
      <c r="C531" s="1475"/>
      <c r="D531" s="70"/>
      <c r="E531" s="430"/>
      <c r="F531" s="465"/>
      <c r="G531" s="488"/>
      <c r="H531" s="16"/>
      <c r="I531" s="132"/>
    </row>
    <row r="532" spans="1:9" ht="13">
      <c r="A532" s="890"/>
      <c r="B532" s="16"/>
      <c r="C532" s="1475"/>
      <c r="D532" s="70"/>
      <c r="E532" s="430"/>
      <c r="F532" s="465"/>
      <c r="G532" s="488"/>
      <c r="H532" s="16"/>
      <c r="I532" s="132"/>
    </row>
    <row r="533" spans="1:9" ht="13">
      <c r="A533" s="890"/>
      <c r="B533" s="16"/>
      <c r="C533" s="1475"/>
      <c r="D533" s="70"/>
      <c r="E533" s="430"/>
      <c r="F533" s="465"/>
      <c r="G533" s="488"/>
      <c r="H533" s="16"/>
      <c r="I533" s="132"/>
    </row>
    <row r="534" spans="1:9" ht="16" thickBot="1">
      <c r="A534" s="1913" t="s">
        <v>6698</v>
      </c>
      <c r="B534" s="203"/>
      <c r="C534" s="1931"/>
      <c r="D534" s="72"/>
      <c r="E534" s="431"/>
      <c r="F534" s="467"/>
      <c r="G534" s="489"/>
      <c r="H534" s="136"/>
      <c r="I534" s="137"/>
    </row>
    <row r="535" spans="1:9" ht="30">
      <c r="A535" s="1519" t="s">
        <v>1013</v>
      </c>
      <c r="B535" s="157" t="s">
        <v>1014</v>
      </c>
      <c r="C535" s="2286" t="s">
        <v>665</v>
      </c>
      <c r="D535" s="158" t="s">
        <v>2923</v>
      </c>
      <c r="E535" s="473" t="s">
        <v>10276</v>
      </c>
      <c r="F535" s="469" t="s">
        <v>2578</v>
      </c>
      <c r="G535" s="506" t="s">
        <v>2427</v>
      </c>
      <c r="H535" s="264" t="s">
        <v>493</v>
      </c>
      <c r="I535" s="160" t="s">
        <v>4003</v>
      </c>
    </row>
    <row r="536" spans="1:9" ht="13" thickBot="1">
      <c r="A536" s="1519"/>
      <c r="B536" s="312"/>
      <c r="C536" s="2286" t="s">
        <v>3419</v>
      </c>
      <c r="D536" s="313" t="s">
        <v>2428</v>
      </c>
      <c r="E536" s="437" t="s">
        <v>264</v>
      </c>
      <c r="F536" s="475">
        <f>'Заказ, cкидки и курсы валют'!$I$12</f>
        <v>0</v>
      </c>
      <c r="G536" s="765"/>
      <c r="H536" s="358"/>
      <c r="I536" s="252"/>
    </row>
    <row r="537" spans="1:9" ht="14.15" customHeight="1">
      <c r="A537" s="799" t="s">
        <v>1470</v>
      </c>
      <c r="B537" s="315" t="s">
        <v>177</v>
      </c>
      <c r="C537" s="2287">
        <v>9.6</v>
      </c>
      <c r="D537" s="1353">
        <v>100</v>
      </c>
      <c r="E537" s="653">
        <v>402.4</v>
      </c>
      <c r="F537" s="874">
        <f>ROUND(E537*(1-$F$10),2)</f>
        <v>402.4</v>
      </c>
      <c r="G537" s="780">
        <f>'Заказ, cкидки и курсы валют'!$J$23*F537</f>
        <v>4627.5999999999995</v>
      </c>
      <c r="H537" s="310">
        <f>ROUND((D537/1000)*G537,2)</f>
        <v>462.76</v>
      </c>
      <c r="I537" s="263"/>
    </row>
    <row r="538" spans="1:9" ht="14.15" customHeight="1">
      <c r="A538" s="493" t="s">
        <v>9967</v>
      </c>
      <c r="B538" s="36" t="s">
        <v>179</v>
      </c>
      <c r="C538" s="2287">
        <v>13</v>
      </c>
      <c r="D538" s="54">
        <v>100</v>
      </c>
      <c r="E538" s="653">
        <v>561.92999999999995</v>
      </c>
      <c r="F538" s="875">
        <f>ROUND(E538*(1-$F$10),2)</f>
        <v>561.92999999999995</v>
      </c>
      <c r="G538" s="691">
        <f>'Заказ, cкидки и курсы валют'!$J$23*F538</f>
        <v>6462.1949999999997</v>
      </c>
      <c r="H538" s="96">
        <f>ROUND((D538/1000)*G538,2)</f>
        <v>646.22</v>
      </c>
      <c r="I538" s="168"/>
    </row>
    <row r="539" spans="1:9" ht="14.15" customHeight="1" thickBot="1">
      <c r="A539" s="521" t="s">
        <v>1471</v>
      </c>
      <c r="B539" s="169" t="s">
        <v>1318</v>
      </c>
      <c r="C539" s="2287">
        <v>14.5</v>
      </c>
      <c r="D539" s="810">
        <v>100</v>
      </c>
      <c r="E539" s="653">
        <v>728.17</v>
      </c>
      <c r="F539" s="876">
        <f>ROUND(E539*(1-$F$10),2)</f>
        <v>728.17</v>
      </c>
      <c r="G539" s="776">
        <f>'Заказ, cкидки и курсы валют'!$J$23*F539</f>
        <v>8373.9549999999999</v>
      </c>
      <c r="H539" s="142">
        <f>ROUND((D539/1000)*G539,2)</f>
        <v>837.4</v>
      </c>
      <c r="I539" s="170"/>
    </row>
    <row r="540" spans="1:9" ht="13" thickBot="1">
      <c r="A540" s="419"/>
    </row>
    <row r="541" spans="1:9" ht="18">
      <c r="A541" s="904"/>
      <c r="B541" s="128"/>
      <c r="C541" s="2283" t="s">
        <v>4153</v>
      </c>
      <c r="D541" s="64"/>
      <c r="E541" s="686"/>
      <c r="F541" s="435"/>
      <c r="G541" s="461"/>
      <c r="H541" s="128"/>
      <c r="I541" s="68"/>
    </row>
    <row r="542" spans="1:9" ht="13">
      <c r="A542" s="890"/>
      <c r="B542" s="16"/>
      <c r="C542" s="1475"/>
      <c r="D542" s="70"/>
      <c r="E542" s="430"/>
      <c r="F542" s="465"/>
      <c r="G542" s="488"/>
      <c r="H542" s="16"/>
      <c r="I542" s="132"/>
    </row>
    <row r="543" spans="1:9" ht="13">
      <c r="A543" s="890"/>
      <c r="B543" s="16"/>
      <c r="C543" s="1475"/>
      <c r="D543" s="70"/>
      <c r="E543" s="430"/>
      <c r="F543" s="465"/>
      <c r="G543" s="488"/>
      <c r="H543" s="16"/>
      <c r="I543" s="132"/>
    </row>
    <row r="544" spans="1:9" ht="13">
      <c r="A544" s="890"/>
      <c r="B544" s="16"/>
      <c r="C544" s="1475"/>
      <c r="D544" s="70"/>
      <c r="E544" s="430"/>
      <c r="F544" s="465"/>
      <c r="G544" s="488"/>
      <c r="H544" s="16"/>
      <c r="I544" s="132"/>
    </row>
    <row r="545" spans="1:10" ht="13.5" customHeight="1" thickBot="1">
      <c r="A545" s="1918" t="s">
        <v>6699</v>
      </c>
      <c r="B545" s="1830"/>
      <c r="C545" s="1931"/>
      <c r="D545" s="72"/>
      <c r="E545" s="431"/>
      <c r="F545" s="467"/>
      <c r="G545" s="489"/>
      <c r="H545" s="136"/>
      <c r="I545" s="137"/>
    </row>
    <row r="546" spans="1:10" ht="53.25" customHeight="1">
      <c r="A546" s="1519" t="s">
        <v>1013</v>
      </c>
      <c r="B546" s="157" t="s">
        <v>1014</v>
      </c>
      <c r="C546" s="2286" t="s">
        <v>665</v>
      </c>
      <c r="D546" s="158" t="s">
        <v>2923</v>
      </c>
      <c r="E546" s="473" t="s">
        <v>10276</v>
      </c>
      <c r="F546" s="469" t="s">
        <v>2578</v>
      </c>
      <c r="G546" s="506" t="s">
        <v>2427</v>
      </c>
      <c r="H546" s="264" t="s">
        <v>493</v>
      </c>
      <c r="I546" s="160" t="s">
        <v>4003</v>
      </c>
      <c r="J546" s="327" t="s">
        <v>11229</v>
      </c>
    </row>
    <row r="547" spans="1:10" ht="22.5" customHeight="1" thickBot="1">
      <c r="A547" s="1519"/>
      <c r="B547" s="312"/>
      <c r="C547" s="2286" t="s">
        <v>3419</v>
      </c>
      <c r="D547" s="313" t="s">
        <v>2428</v>
      </c>
      <c r="E547" s="437" t="s">
        <v>264</v>
      </c>
      <c r="F547" s="475">
        <f>'Заказ, cкидки и курсы валют'!$I$12</f>
        <v>0</v>
      </c>
      <c r="G547" s="765"/>
      <c r="H547" s="358"/>
      <c r="I547" s="252"/>
      <c r="J547" s="1872"/>
    </row>
    <row r="548" spans="1:10" ht="14.15" customHeight="1" thickBot="1">
      <c r="A548" s="799" t="s">
        <v>7177</v>
      </c>
      <c r="B548" s="315" t="s">
        <v>177</v>
      </c>
      <c r="C548" s="2287">
        <v>9.6</v>
      </c>
      <c r="D548" s="792">
        <v>10</v>
      </c>
      <c r="E548" s="1706">
        <f>(E537*2)+(1000/D548*7.5)</f>
        <v>1554.8</v>
      </c>
      <c r="F548" s="779">
        <f>ROUND(E548*(1-$F$10),2)</f>
        <v>1554.8</v>
      </c>
      <c r="G548" s="691">
        <f>H548/D548*1000</f>
        <v>38700</v>
      </c>
      <c r="H548" s="659">
        <f>ROUND(IF('Заказ, cкидки и курсы валют'!$J$23*E548/1000*D548&lt;387,387,'Заказ, cкидки и курсы валют'!$J$23*E548/1000*D548)*(1-'Заказ, cкидки и курсы валют'!$I$12),2)</f>
        <v>387</v>
      </c>
      <c r="I548" s="263"/>
      <c r="J548" s="1338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464.4</v>
      </c>
    </row>
    <row r="549" spans="1:10" ht="14.15" customHeight="1" thickBot="1">
      <c r="A549" s="493" t="s">
        <v>9968</v>
      </c>
      <c r="B549" s="36" t="s">
        <v>179</v>
      </c>
      <c r="C549" s="2287">
        <v>13</v>
      </c>
      <c r="D549" s="38">
        <v>10</v>
      </c>
      <c r="E549" s="1705">
        <f t="shared" ref="E549:E550" si="91">(E538*2)+(1000/D549*7.5)</f>
        <v>1873.86</v>
      </c>
      <c r="F549" s="471">
        <f>ROUND(E549*(1-$F$10),2)</f>
        <v>1873.86</v>
      </c>
      <c r="G549" s="691">
        <f t="shared" ref="G549:G550" si="92">H549/D549*1000</f>
        <v>38700</v>
      </c>
      <c r="H549" s="659">
        <f>ROUND(IF('Заказ, cкидки и курсы валют'!$J$23*E549/1000*D549&lt;387,387,'Заказ, cкидки и курсы валют'!$J$23*E549/1000*D549)*(1-'Заказ, cкидки и курсы валют'!$I$12),2)</f>
        <v>387</v>
      </c>
      <c r="I549" s="168"/>
      <c r="J549" s="1338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464.4</v>
      </c>
    </row>
    <row r="550" spans="1:10" ht="14.15" customHeight="1" thickBot="1">
      <c r="A550" s="521" t="s">
        <v>7178</v>
      </c>
      <c r="B550" s="169" t="s">
        <v>1318</v>
      </c>
      <c r="C550" s="2287">
        <v>14.5</v>
      </c>
      <c r="D550" s="98">
        <v>10</v>
      </c>
      <c r="E550" s="1707">
        <f t="shared" si="91"/>
        <v>2206.34</v>
      </c>
      <c r="F550" s="775">
        <f>ROUND(E550*(1-$F$10),2)</f>
        <v>2206.34</v>
      </c>
      <c r="G550" s="691">
        <f t="shared" si="92"/>
        <v>38700</v>
      </c>
      <c r="H550" s="659">
        <f>ROUND(IF('Заказ, cкидки и курсы валют'!$J$23*E550/1000*D550&lt;387,387,'Заказ, cкидки и курсы валют'!$J$23*E550/1000*D550)*(1-'Заказ, cкидки и курсы валют'!$I$12),2)</f>
        <v>387</v>
      </c>
      <c r="I550" s="170"/>
      <c r="J550" s="1338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464.4</v>
      </c>
    </row>
    <row r="551" spans="1:10" ht="13" thickBot="1">
      <c r="A551" s="419"/>
    </row>
    <row r="552" spans="1:10" ht="18">
      <c r="A552" s="904"/>
      <c r="B552" s="128"/>
      <c r="C552" s="2283"/>
      <c r="D552" s="64" t="s">
        <v>2880</v>
      </c>
      <c r="E552" s="686"/>
      <c r="F552" s="435"/>
      <c r="G552" s="461"/>
      <c r="H552" s="128"/>
      <c r="I552" s="68"/>
    </row>
    <row r="553" spans="1:10" ht="42.75" customHeight="1">
      <c r="A553" s="890"/>
      <c r="B553" s="16"/>
      <c r="C553" s="1475"/>
      <c r="D553" s="70"/>
      <c r="E553" s="430"/>
      <c r="F553" s="465"/>
      <c r="G553" s="488"/>
      <c r="H553" s="16"/>
      <c r="I553" s="132"/>
    </row>
    <row r="554" spans="1:10" ht="14.15" customHeight="1">
      <c r="A554" s="890"/>
      <c r="B554" s="16"/>
      <c r="C554" s="1475"/>
      <c r="D554" s="70"/>
      <c r="E554" s="430"/>
      <c r="F554" s="465"/>
      <c r="G554" s="488"/>
      <c r="H554" s="16"/>
      <c r="I554" s="132"/>
    </row>
    <row r="555" spans="1:10" ht="14.15" customHeight="1">
      <c r="A555" s="890"/>
      <c r="B555" s="16"/>
      <c r="C555" s="1475"/>
      <c r="D555" s="70"/>
      <c r="E555" s="430"/>
      <c r="F555" s="465"/>
      <c r="G555" s="488"/>
      <c r="H555" s="16"/>
      <c r="I555" s="132"/>
    </row>
    <row r="556" spans="1:10" ht="14.15" customHeight="1" thickBot="1">
      <c r="A556" s="1913" t="s">
        <v>6698</v>
      </c>
      <c r="B556" s="203"/>
      <c r="C556" s="1931"/>
      <c r="D556" s="72"/>
      <c r="E556" s="431"/>
      <c r="F556" s="467"/>
      <c r="G556" s="489"/>
      <c r="H556" s="136"/>
      <c r="I556" s="137"/>
    </row>
    <row r="557" spans="1:10" ht="48.75" customHeight="1">
      <c r="A557" s="1519" t="s">
        <v>1013</v>
      </c>
      <c r="B557" s="157" t="s">
        <v>1014</v>
      </c>
      <c r="C557" s="2286" t="s">
        <v>665</v>
      </c>
      <c r="D557" s="158" t="s">
        <v>2923</v>
      </c>
      <c r="E557" s="473" t="s">
        <v>10276</v>
      </c>
      <c r="F557" s="469" t="s">
        <v>2578</v>
      </c>
      <c r="G557" s="506" t="s">
        <v>2427</v>
      </c>
      <c r="H557" s="264" t="s">
        <v>493</v>
      </c>
      <c r="I557" s="160" t="s">
        <v>4003</v>
      </c>
    </row>
    <row r="558" spans="1:10" ht="13" thickBot="1">
      <c r="A558" s="1519"/>
      <c r="B558" s="312"/>
      <c r="C558" s="2286" t="s">
        <v>3419</v>
      </c>
      <c r="D558" s="313" t="s">
        <v>2428</v>
      </c>
      <c r="E558" s="437" t="s">
        <v>264</v>
      </c>
      <c r="F558" s="475">
        <f>'Заказ, cкидки и курсы валют'!$I$12</f>
        <v>0</v>
      </c>
      <c r="G558" s="765"/>
      <c r="H558" s="358"/>
      <c r="I558" s="252"/>
    </row>
    <row r="559" spans="1:10" ht="13">
      <c r="A559" s="799" t="s">
        <v>1472</v>
      </c>
      <c r="B559" s="315" t="s">
        <v>188</v>
      </c>
      <c r="C559" s="2287">
        <v>7.8</v>
      </c>
      <c r="D559" s="1441">
        <v>100</v>
      </c>
      <c r="E559" s="653">
        <v>777.26</v>
      </c>
      <c r="F559" s="874">
        <f>ROUND(E559*(1-$F$10),2)</f>
        <v>777.26</v>
      </c>
      <c r="G559" s="780">
        <f>'Заказ, cкидки и курсы валют'!$J$23*F559</f>
        <v>8938.49</v>
      </c>
      <c r="H559" s="310">
        <f>ROUND((D559/1000)*G559,2)</f>
        <v>893.85</v>
      </c>
      <c r="I559" s="263"/>
    </row>
    <row r="560" spans="1:10" ht="13">
      <c r="A560" s="493" t="s">
        <v>1473</v>
      </c>
      <c r="B560" s="36" t="s">
        <v>177</v>
      </c>
      <c r="C560" s="2287">
        <v>9.1999999999999993</v>
      </c>
      <c r="D560" s="1442">
        <v>100</v>
      </c>
      <c r="E560" s="653">
        <v>930.67</v>
      </c>
      <c r="F560" s="875">
        <f t="shared" ref="F560:F562" si="93">ROUND(E560*(1-$F$10),2)</f>
        <v>930.67</v>
      </c>
      <c r="G560" s="691">
        <f>'Заказ, cкидки и курсы валют'!$J$23*F560</f>
        <v>10702.705</v>
      </c>
      <c r="H560" s="96">
        <f t="shared" ref="H560:H562" si="94">ROUND((D560/1000)*G560,2)</f>
        <v>1070.27</v>
      </c>
      <c r="I560" s="168"/>
    </row>
    <row r="561" spans="1:10" ht="13">
      <c r="A561" s="493" t="s">
        <v>1474</v>
      </c>
      <c r="B561" s="36" t="s">
        <v>178</v>
      </c>
      <c r="C561" s="2306">
        <v>11.5</v>
      </c>
      <c r="D561" s="1442">
        <v>100</v>
      </c>
      <c r="E561" s="653">
        <v>1074.01</v>
      </c>
      <c r="F561" s="875">
        <f t="shared" si="93"/>
        <v>1074.01</v>
      </c>
      <c r="G561" s="691">
        <f>'Заказ, cкидки и курсы валют'!$J$23*F561</f>
        <v>12351.115</v>
      </c>
      <c r="H561" s="96">
        <f t="shared" si="94"/>
        <v>1235.1099999999999</v>
      </c>
      <c r="I561" s="168"/>
    </row>
    <row r="562" spans="1:10" ht="13.5" thickBot="1">
      <c r="A562" s="521" t="s">
        <v>1475</v>
      </c>
      <c r="B562" s="169" t="s">
        <v>1318</v>
      </c>
      <c r="C562" s="2287">
        <v>13.8</v>
      </c>
      <c r="D562" s="1445">
        <v>100</v>
      </c>
      <c r="E562" s="653">
        <v>1282.3900000000001</v>
      </c>
      <c r="F562" s="876">
        <f t="shared" si="93"/>
        <v>1282.3900000000001</v>
      </c>
      <c r="G562" s="776">
        <f>'Заказ, cкидки и курсы валют'!$J$23*F562</f>
        <v>14747.485000000001</v>
      </c>
      <c r="H562" s="142">
        <f t="shared" si="94"/>
        <v>1474.75</v>
      </c>
      <c r="I562" s="170"/>
    </row>
    <row r="563" spans="1:10" ht="13" thickBot="1">
      <c r="A563" s="419"/>
    </row>
    <row r="564" spans="1:10" ht="18">
      <c r="A564" s="904"/>
      <c r="B564" s="128"/>
      <c r="C564" s="2283"/>
      <c r="D564" s="64" t="s">
        <v>2880</v>
      </c>
      <c r="E564" s="686"/>
      <c r="F564" s="435"/>
      <c r="G564" s="461"/>
      <c r="H564" s="128"/>
      <c r="I564" s="68"/>
    </row>
    <row r="565" spans="1:10" ht="13">
      <c r="A565" s="890"/>
      <c r="B565" s="16"/>
      <c r="C565" s="1475"/>
      <c r="D565" s="70"/>
      <c r="E565" s="430"/>
      <c r="F565" s="465"/>
      <c r="G565" s="488"/>
      <c r="H565" s="16"/>
      <c r="I565" s="132"/>
    </row>
    <row r="566" spans="1:10" ht="13.5" customHeight="1">
      <c r="A566" s="890"/>
      <c r="B566" s="16"/>
      <c r="C566" s="1475"/>
      <c r="D566" s="70"/>
      <c r="E566" s="430"/>
      <c r="F566" s="465"/>
      <c r="G566" s="488"/>
      <c r="H566" s="16"/>
      <c r="I566" s="132"/>
    </row>
    <row r="567" spans="1:10" ht="13">
      <c r="A567" s="890"/>
      <c r="B567" s="16"/>
      <c r="C567" s="1475"/>
      <c r="D567" s="70"/>
      <c r="E567" s="430"/>
      <c r="F567" s="465"/>
      <c r="G567" s="488"/>
      <c r="H567" s="16"/>
      <c r="I567" s="132"/>
    </row>
    <row r="568" spans="1:10" ht="16" thickBot="1">
      <c r="A568" s="1918" t="s">
        <v>6699</v>
      </c>
      <c r="B568" s="1830"/>
      <c r="C568" s="1931"/>
      <c r="D568" s="72"/>
      <c r="E568" s="431"/>
      <c r="F568" s="467"/>
      <c r="G568" s="489"/>
      <c r="H568" s="136"/>
      <c r="I568" s="137"/>
    </row>
    <row r="569" spans="1:10" ht="40">
      <c r="A569" s="1519" t="s">
        <v>1013</v>
      </c>
      <c r="B569" s="157" t="s">
        <v>1014</v>
      </c>
      <c r="C569" s="2286" t="s">
        <v>665</v>
      </c>
      <c r="D569" s="158" t="s">
        <v>2923</v>
      </c>
      <c r="E569" s="473" t="s">
        <v>10276</v>
      </c>
      <c r="F569" s="469" t="s">
        <v>2578</v>
      </c>
      <c r="G569" s="506" t="s">
        <v>2427</v>
      </c>
      <c r="H569" s="264" t="s">
        <v>493</v>
      </c>
      <c r="I569" s="160" t="s">
        <v>4003</v>
      </c>
      <c r="J569" s="327" t="s">
        <v>11229</v>
      </c>
    </row>
    <row r="570" spans="1:10" ht="13" thickBot="1">
      <c r="A570" s="1519"/>
      <c r="B570" s="312"/>
      <c r="C570" s="2286" t="s">
        <v>3419</v>
      </c>
      <c r="D570" s="313" t="s">
        <v>2428</v>
      </c>
      <c r="E570" s="437" t="s">
        <v>264</v>
      </c>
      <c r="F570" s="475">
        <f>'Заказ, cкидки и курсы валют'!$I$12</f>
        <v>0</v>
      </c>
      <c r="G570" s="765"/>
      <c r="H570" s="358"/>
      <c r="I570" s="252"/>
      <c r="J570" s="1872"/>
    </row>
    <row r="571" spans="1:10" ht="13.5" thickBot="1">
      <c r="A571" s="799" t="s">
        <v>7179</v>
      </c>
      <c r="B571" s="315" t="s">
        <v>188</v>
      </c>
      <c r="C571" s="2287">
        <v>7.8</v>
      </c>
      <c r="D571" s="1877">
        <v>10</v>
      </c>
      <c r="E571" s="1706">
        <f>(E559*2)+(1000/D571*7.5)</f>
        <v>2304.52</v>
      </c>
      <c r="F571" s="779">
        <f>ROUND(E571*(1-$F$10),2)</f>
        <v>2304.52</v>
      </c>
      <c r="G571" s="691">
        <f>H571/D571*1000</f>
        <v>38700</v>
      </c>
      <c r="H571" s="659">
        <f>ROUND(IF('Заказ, cкидки и курсы валют'!$J$23*E571/1000*D571&lt;387,387,'Заказ, cкидки и курсы валют'!$J$23*E571/1000*D571)*(1-'Заказ, cкидки и курсы валют'!$I$12),2)</f>
        <v>387</v>
      </c>
      <c r="I571" s="263"/>
      <c r="J571" s="1338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464.4</v>
      </c>
    </row>
    <row r="572" spans="1:10" ht="13.5" thickBot="1">
      <c r="A572" s="493" t="s">
        <v>7180</v>
      </c>
      <c r="B572" s="36" t="s">
        <v>177</v>
      </c>
      <c r="C572" s="2287">
        <v>9.1999999999999993</v>
      </c>
      <c r="D572" s="490">
        <v>10</v>
      </c>
      <c r="E572" s="1705">
        <f t="shared" ref="E572:E574" si="95">(E560*2)+(1000/D572*7.5)</f>
        <v>2611.34</v>
      </c>
      <c r="F572" s="471">
        <f t="shared" ref="F572:F574" si="96">ROUND(E572*(1-$F$10),2)</f>
        <v>2611.34</v>
      </c>
      <c r="G572" s="691">
        <f t="shared" ref="G572:G574" si="97">H572/D572*1000</f>
        <v>38700</v>
      </c>
      <c r="H572" s="659">
        <f>ROUND(IF('Заказ, cкидки и курсы валют'!$J$23*E572/1000*D572&lt;387,387,'Заказ, cкидки и курсы валют'!$J$23*E572/1000*D572)*(1-'Заказ, cкидки и курсы валют'!$I$12),2)</f>
        <v>387</v>
      </c>
      <c r="I572" s="168"/>
      <c r="J572" s="1338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464.4</v>
      </c>
    </row>
    <row r="573" spans="1:10" ht="13.5" thickBot="1">
      <c r="A573" s="493" t="s">
        <v>7181</v>
      </c>
      <c r="B573" s="36" t="s">
        <v>178</v>
      </c>
      <c r="C573" s="2306">
        <v>11.5</v>
      </c>
      <c r="D573" s="490">
        <v>10</v>
      </c>
      <c r="E573" s="1705">
        <f t="shared" si="95"/>
        <v>2898.02</v>
      </c>
      <c r="F573" s="471">
        <f t="shared" si="96"/>
        <v>2898.02</v>
      </c>
      <c r="G573" s="691">
        <f t="shared" si="97"/>
        <v>38700</v>
      </c>
      <c r="H573" s="659">
        <f>ROUND(IF('Заказ, cкидки и курсы валют'!$J$23*E573/1000*D573&lt;387,387,'Заказ, cкидки и курсы валют'!$J$23*E573/1000*D573)*(1-'Заказ, cкидки и курсы валют'!$I$12),2)</f>
        <v>387</v>
      </c>
      <c r="I573" s="168"/>
      <c r="J573" s="1338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464.4</v>
      </c>
    </row>
    <row r="574" spans="1:10" ht="13.5" thickBot="1">
      <c r="A574" s="521" t="s">
        <v>7182</v>
      </c>
      <c r="B574" s="169" t="s">
        <v>1318</v>
      </c>
      <c r="C574" s="2287">
        <v>13.8</v>
      </c>
      <c r="D574" s="1878">
        <v>10</v>
      </c>
      <c r="E574" s="1707">
        <f t="shared" si="95"/>
        <v>3314.78</v>
      </c>
      <c r="F574" s="775">
        <f t="shared" si="96"/>
        <v>3314.78</v>
      </c>
      <c r="G574" s="691">
        <f t="shared" si="97"/>
        <v>38700</v>
      </c>
      <c r="H574" s="659">
        <f>ROUND(IF('Заказ, cкидки и курсы валют'!$J$23*E574/1000*D574&lt;387,387,'Заказ, cкидки и курсы валют'!$J$23*E574/1000*D574)*(1-'Заказ, cкидки и курсы валют'!$I$12),2)</f>
        <v>387</v>
      </c>
      <c r="I574" s="170"/>
      <c r="J574" s="1338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464.4</v>
      </c>
    </row>
    <row r="575" spans="1:10" ht="13" thickBot="1">
      <c r="A575" s="419"/>
    </row>
    <row r="576" spans="1:10" ht="18">
      <c r="A576" s="904"/>
      <c r="B576" s="128"/>
      <c r="C576" s="2283" t="s">
        <v>4154</v>
      </c>
      <c r="D576" s="64"/>
      <c r="E576" s="686"/>
      <c r="F576" s="435"/>
      <c r="G576" s="461"/>
      <c r="H576" s="128"/>
      <c r="I576" s="68"/>
    </row>
    <row r="577" spans="1:10" ht="39.75" customHeight="1">
      <c r="A577" s="890"/>
      <c r="B577" s="16"/>
      <c r="C577" s="1475"/>
      <c r="D577" s="70"/>
      <c r="E577" s="430"/>
      <c r="F577" s="465"/>
      <c r="G577" s="488"/>
      <c r="H577" s="16"/>
      <c r="I577" s="132"/>
    </row>
    <row r="578" spans="1:10" ht="14.15" customHeight="1">
      <c r="A578" s="890"/>
      <c r="B578" s="16"/>
      <c r="C578" s="1475"/>
      <c r="D578" s="70"/>
      <c r="E578" s="430"/>
      <c r="F578" s="465"/>
      <c r="G578" s="488"/>
      <c r="H578" s="16"/>
      <c r="I578" s="132"/>
    </row>
    <row r="579" spans="1:10" ht="19.75" customHeight="1">
      <c r="A579" s="890"/>
      <c r="B579" s="16"/>
      <c r="C579" s="1475"/>
      <c r="D579" s="70"/>
      <c r="E579" s="430"/>
      <c r="F579" s="465"/>
      <c r="G579" s="488"/>
      <c r="H579" s="16"/>
      <c r="I579" s="132"/>
    </row>
    <row r="580" spans="1:10" ht="16" thickBot="1">
      <c r="A580" s="1913" t="s">
        <v>6698</v>
      </c>
      <c r="B580" s="203"/>
      <c r="C580" s="1931"/>
      <c r="D580" s="72"/>
      <c r="E580" s="431"/>
      <c r="F580" s="467"/>
      <c r="G580" s="489"/>
      <c r="H580" s="136"/>
      <c r="I580" s="137"/>
    </row>
    <row r="581" spans="1:10" ht="30">
      <c r="A581" s="1519" t="s">
        <v>1013</v>
      </c>
      <c r="B581" s="157" t="s">
        <v>1014</v>
      </c>
      <c r="C581" s="2286" t="s">
        <v>665</v>
      </c>
      <c r="D581" s="158" t="s">
        <v>2923</v>
      </c>
      <c r="E581" s="473" t="s">
        <v>10276</v>
      </c>
      <c r="F581" s="469" t="s">
        <v>2578</v>
      </c>
      <c r="G581" s="506" t="s">
        <v>2427</v>
      </c>
      <c r="H581" s="264" t="s">
        <v>493</v>
      </c>
      <c r="I581" s="160" t="s">
        <v>4003</v>
      </c>
    </row>
    <row r="582" spans="1:10" ht="13" thickBot="1">
      <c r="A582" s="2035"/>
      <c r="B582" s="312"/>
      <c r="C582" s="2286" t="s">
        <v>3419</v>
      </c>
      <c r="D582" s="313" t="s">
        <v>2428</v>
      </c>
      <c r="E582" s="437" t="s">
        <v>264</v>
      </c>
      <c r="F582" s="475">
        <f>'Заказ, cкидки и курсы валют'!$I$12</f>
        <v>0</v>
      </c>
      <c r="G582" s="765"/>
      <c r="H582" s="358"/>
      <c r="I582" s="252"/>
    </row>
    <row r="583" spans="1:10" ht="13.5" thickBot="1">
      <c r="A583" s="2038" t="s">
        <v>1476</v>
      </c>
      <c r="B583" s="793" t="s">
        <v>179</v>
      </c>
      <c r="C583" s="2287">
        <v>10.199999999999999</v>
      </c>
      <c r="D583" s="1446">
        <v>100</v>
      </c>
      <c r="E583" s="653">
        <v>809.35</v>
      </c>
      <c r="F583" s="1447">
        <f>ROUND(E583*(1-$F$10),2)</f>
        <v>809.35</v>
      </c>
      <c r="G583" s="795">
        <f>'Заказ, cкидки и курсы валют'!$J$23*F583</f>
        <v>9307.5249999999996</v>
      </c>
      <c r="H583" s="796">
        <f>ROUND((D583/1000)*G583,2)</f>
        <v>930.75</v>
      </c>
      <c r="I583" s="797"/>
    </row>
    <row r="584" spans="1:10" ht="13" thickBot="1">
      <c r="A584" s="419"/>
    </row>
    <row r="585" spans="1:10" ht="18">
      <c r="A585" s="904"/>
      <c r="B585" s="128"/>
      <c r="C585" s="2283" t="s">
        <v>4154</v>
      </c>
      <c r="D585" s="64"/>
      <c r="E585" s="686"/>
      <c r="F585" s="435"/>
      <c r="G585" s="461"/>
      <c r="H585" s="128"/>
      <c r="I585" s="68"/>
    </row>
    <row r="586" spans="1:10" ht="13">
      <c r="A586" s="890"/>
      <c r="B586" s="16"/>
      <c r="C586" s="1475"/>
      <c r="D586" s="70"/>
      <c r="E586" s="430"/>
      <c r="F586" s="465"/>
      <c r="G586" s="488"/>
      <c r="H586" s="16"/>
      <c r="I586" s="132"/>
    </row>
    <row r="587" spans="1:10" ht="13">
      <c r="A587" s="890"/>
      <c r="B587" s="16"/>
      <c r="C587" s="1475"/>
      <c r="D587" s="70"/>
      <c r="E587" s="430"/>
      <c r="F587" s="465"/>
      <c r="G587" s="488"/>
      <c r="H587" s="16"/>
      <c r="I587" s="132"/>
    </row>
    <row r="588" spans="1:10" ht="13">
      <c r="A588" s="890"/>
      <c r="B588" s="16"/>
      <c r="C588" s="1475"/>
      <c r="D588" s="70"/>
      <c r="E588" s="430"/>
      <c r="F588" s="465"/>
      <c r="G588" s="488"/>
      <c r="H588" s="16"/>
      <c r="I588" s="132"/>
    </row>
    <row r="589" spans="1:10" ht="16" thickBot="1">
      <c r="A589" s="1918" t="s">
        <v>6699</v>
      </c>
      <c r="B589" s="1830"/>
      <c r="C589" s="1931"/>
      <c r="D589" s="72"/>
      <c r="E589" s="431"/>
      <c r="F589" s="467"/>
      <c r="G589" s="489"/>
      <c r="H589" s="136"/>
      <c r="I589" s="137"/>
    </row>
    <row r="590" spans="1:10" ht="40">
      <c r="A590" s="1519" t="s">
        <v>1013</v>
      </c>
      <c r="B590" s="157" t="s">
        <v>1014</v>
      </c>
      <c r="C590" s="2286" t="s">
        <v>665</v>
      </c>
      <c r="D590" s="158" t="s">
        <v>2923</v>
      </c>
      <c r="E590" s="473" t="s">
        <v>10276</v>
      </c>
      <c r="F590" s="469" t="s">
        <v>2578</v>
      </c>
      <c r="G590" s="506" t="s">
        <v>2427</v>
      </c>
      <c r="H590" s="264" t="s">
        <v>493</v>
      </c>
      <c r="I590" s="160" t="s">
        <v>4003</v>
      </c>
      <c r="J590" s="327" t="s">
        <v>11229</v>
      </c>
    </row>
    <row r="591" spans="1:10" ht="13" thickBot="1">
      <c r="A591" s="2035"/>
      <c r="B591" s="312"/>
      <c r="C591" s="2286" t="s">
        <v>3419</v>
      </c>
      <c r="D591" s="313" t="s">
        <v>2428</v>
      </c>
      <c r="E591" s="437" t="s">
        <v>264</v>
      </c>
      <c r="F591" s="475">
        <f>'Заказ, cкидки и курсы валют'!$I$12</f>
        <v>0</v>
      </c>
      <c r="G591" s="765"/>
      <c r="H591" s="358"/>
      <c r="I591" s="252"/>
      <c r="J591" s="1872"/>
    </row>
    <row r="592" spans="1:10" ht="13.5" thickBot="1">
      <c r="A592" s="2038" t="s">
        <v>7183</v>
      </c>
      <c r="B592" s="793" t="s">
        <v>179</v>
      </c>
      <c r="C592" s="2287">
        <v>10.199999999999999</v>
      </c>
      <c r="D592" s="1446">
        <v>10</v>
      </c>
      <c r="E592" s="1535">
        <f>(E583*2)+(1000/D592*7.5)</f>
        <v>2368.6999999999998</v>
      </c>
      <c r="F592" s="1447">
        <f>ROUND(E592*(1-$F$10),2)</f>
        <v>2368.6999999999998</v>
      </c>
      <c r="G592" s="691">
        <f>H592/D592*1000</f>
        <v>38700</v>
      </c>
      <c r="H592" s="659">
        <f>ROUND(IF('Заказ, cкидки и курсы валют'!$J$23*E592/1000*D592&lt;387,387,'Заказ, cкидки и курсы валют'!$J$23*E592/1000*D592)*(1-'Заказ, cкидки и курсы валют'!$I$12),2)</f>
        <v>387</v>
      </c>
      <c r="I592" s="797"/>
      <c r="J592" s="96">
        <f>ROUND(IF(H592&lt;'Заказ, cкидки и курсы валют'!$B$39,H592*0.54*100/(100-'Заказ, cкидки и курсы валют'!$C$39),IF(H592&lt;'Заказ, cкидки и курсы валют'!$B$40,H592*0.54*100/(100-'Заказ, cкидки и курсы валют'!$C$40),IF(H592&lt;'Заказ, cкидки и курсы валют'!$B$41,H592*0.54*100/(100-'Заказ, cкидки и курсы валют'!$C$41),IF(H592&lt;'Заказ, cкидки и курсы валют'!$B$42,H592*0.54*100/(100-'Заказ, cкидки и курсы валют'!$C$42),IF(H592&lt;'Заказ, cкидки и курсы валют'!$B$43,H592*0.54*100/(100-'Заказ, cкидки и курсы валют'!$C$43),H592))))),2)</f>
        <v>464.4</v>
      </c>
    </row>
    <row r="593" spans="1:9" ht="13" thickBot="1">
      <c r="A593" s="419"/>
    </row>
    <row r="594" spans="1:9" ht="18">
      <c r="A594" s="904"/>
      <c r="B594" s="128"/>
      <c r="C594" s="2283" t="s">
        <v>4155</v>
      </c>
      <c r="D594" s="64"/>
      <c r="E594" s="686"/>
      <c r="F594" s="435"/>
      <c r="G594" s="461"/>
      <c r="H594" s="128"/>
      <c r="I594" s="68"/>
    </row>
    <row r="595" spans="1:9" ht="39" customHeight="1">
      <c r="A595" s="890"/>
      <c r="B595" s="16"/>
      <c r="C595" s="1475"/>
      <c r="D595" s="70"/>
      <c r="E595" s="430"/>
      <c r="F595" s="465"/>
      <c r="G595" s="488"/>
      <c r="H595" s="16"/>
      <c r="I595" s="132"/>
    </row>
    <row r="596" spans="1:9" ht="12.75" customHeight="1">
      <c r="A596" s="890"/>
      <c r="B596" s="16"/>
      <c r="C596" s="1475"/>
      <c r="D596" s="70"/>
      <c r="E596" s="430"/>
      <c r="F596" s="465"/>
      <c r="G596" s="488"/>
      <c r="H596" s="16"/>
      <c r="I596" s="132"/>
    </row>
    <row r="597" spans="1:9" ht="12.75" customHeight="1">
      <c r="A597" s="890"/>
      <c r="B597" s="16"/>
      <c r="C597" s="1475"/>
      <c r="D597" s="70"/>
      <c r="E597" s="430"/>
      <c r="F597" s="465"/>
      <c r="G597" s="488"/>
      <c r="H597" s="16"/>
      <c r="I597" s="132"/>
    </row>
    <row r="598" spans="1:9" ht="12.75" customHeight="1" thickBot="1">
      <c r="A598" s="1913" t="s">
        <v>6698</v>
      </c>
      <c r="B598" s="203"/>
      <c r="C598" s="1931"/>
      <c r="D598" s="72"/>
      <c r="E598" s="431"/>
      <c r="F598" s="467"/>
      <c r="G598" s="489"/>
      <c r="H598" s="136"/>
      <c r="I598" s="137"/>
    </row>
    <row r="599" spans="1:9" ht="47.25" customHeight="1">
      <c r="A599" s="1519" t="s">
        <v>1013</v>
      </c>
      <c r="B599" s="157" t="s">
        <v>1014</v>
      </c>
      <c r="C599" s="2286" t="s">
        <v>665</v>
      </c>
      <c r="D599" s="158" t="s">
        <v>2923</v>
      </c>
      <c r="E599" s="473" t="s">
        <v>10276</v>
      </c>
      <c r="F599" s="469" t="s">
        <v>2578</v>
      </c>
      <c r="G599" s="506" t="s">
        <v>2427</v>
      </c>
      <c r="H599" s="264" t="s">
        <v>493</v>
      </c>
      <c r="I599" s="160" t="s">
        <v>4003</v>
      </c>
    </row>
    <row r="600" spans="1:9" ht="12.75" customHeight="1" thickBot="1">
      <c r="A600" s="1519"/>
      <c r="B600" s="312"/>
      <c r="C600" s="2286" t="s">
        <v>3419</v>
      </c>
      <c r="D600" s="313" t="s">
        <v>2428</v>
      </c>
      <c r="E600" s="437" t="s">
        <v>264</v>
      </c>
      <c r="F600" s="475">
        <f>'Заказ, cкидки и курсы валют'!$I$12</f>
        <v>0</v>
      </c>
      <c r="G600" s="765"/>
      <c r="H600" s="358"/>
      <c r="I600" s="252"/>
    </row>
    <row r="601" spans="1:9" ht="12.75" customHeight="1">
      <c r="A601" s="799" t="s">
        <v>3189</v>
      </c>
      <c r="B601" s="788" t="s">
        <v>189</v>
      </c>
      <c r="C601" s="2306">
        <v>18.100000000000001</v>
      </c>
      <c r="D601" s="1448">
        <v>100</v>
      </c>
      <c r="E601" s="653">
        <v>809.63</v>
      </c>
      <c r="F601" s="874">
        <f>ROUND(E601*(1-$F$10),2)</f>
        <v>809.63</v>
      </c>
      <c r="G601" s="780">
        <f>'Заказ, cкидки и курсы валют'!$J$23*F601</f>
        <v>9310.7450000000008</v>
      </c>
      <c r="H601" s="310">
        <f>ROUND((D601/1000)*G601,2)</f>
        <v>931.07</v>
      </c>
      <c r="I601" s="263"/>
    </row>
    <row r="602" spans="1:9" ht="12.75" customHeight="1">
      <c r="A602" s="493" t="s">
        <v>3190</v>
      </c>
      <c r="B602" s="51" t="s">
        <v>191</v>
      </c>
      <c r="C602" s="2306">
        <v>21.6</v>
      </c>
      <c r="D602" s="1449">
        <v>100</v>
      </c>
      <c r="E602" s="653">
        <v>1051.77</v>
      </c>
      <c r="F602" s="875">
        <f t="shared" ref="F602:F614" si="98">ROUND(E602*(1-$F$10),2)</f>
        <v>1051.77</v>
      </c>
      <c r="G602" s="691">
        <f>'Заказ, cкидки и курсы валют'!$J$23*F602</f>
        <v>12095.355</v>
      </c>
      <c r="H602" s="96">
        <f t="shared" ref="H602:H614" si="99">ROUND((D602/1000)*G602,2)</f>
        <v>1209.54</v>
      </c>
      <c r="I602" s="168"/>
    </row>
    <row r="603" spans="1:9" ht="12.75" customHeight="1">
      <c r="A603" s="493" t="s">
        <v>3191</v>
      </c>
      <c r="B603" s="51" t="s">
        <v>201</v>
      </c>
      <c r="C603" s="2306">
        <v>40</v>
      </c>
      <c r="D603" s="1449">
        <v>50</v>
      </c>
      <c r="E603" s="653">
        <v>1492.29</v>
      </c>
      <c r="F603" s="875">
        <f t="shared" si="98"/>
        <v>1492.29</v>
      </c>
      <c r="G603" s="691">
        <f>'Заказ, cкидки и курсы валют'!$J$23*F603</f>
        <v>17161.334999999999</v>
      </c>
      <c r="H603" s="96">
        <f t="shared" si="99"/>
        <v>858.07</v>
      </c>
      <c r="I603" s="168"/>
    </row>
    <row r="604" spans="1:9" ht="12.75" customHeight="1">
      <c r="A604" s="493" t="s">
        <v>3192</v>
      </c>
      <c r="B604" s="51" t="s">
        <v>202</v>
      </c>
      <c r="C604" s="2306">
        <v>53</v>
      </c>
      <c r="D604" s="1449">
        <v>50</v>
      </c>
      <c r="E604" s="653">
        <v>1736.11</v>
      </c>
      <c r="F604" s="875">
        <f t="shared" si="98"/>
        <v>1736.11</v>
      </c>
      <c r="G604" s="691">
        <f>'Заказ, cкидки и курсы валют'!$J$23*F604</f>
        <v>19965.264999999999</v>
      </c>
      <c r="H604" s="96">
        <f t="shared" si="99"/>
        <v>998.26</v>
      </c>
      <c r="I604" s="168"/>
    </row>
    <row r="605" spans="1:9" ht="12.75" customHeight="1">
      <c r="A605" s="493" t="s">
        <v>3193</v>
      </c>
      <c r="B605" s="51" t="s">
        <v>203</v>
      </c>
      <c r="C605" s="2306">
        <v>54.7</v>
      </c>
      <c r="D605" s="1449">
        <v>50</v>
      </c>
      <c r="E605" s="653">
        <v>1974.65</v>
      </c>
      <c r="F605" s="875">
        <f t="shared" si="98"/>
        <v>1974.65</v>
      </c>
      <c r="G605" s="691">
        <f>'Заказ, cкидки и курсы валют'!$J$23*F605</f>
        <v>22708.475000000002</v>
      </c>
      <c r="H605" s="96">
        <f t="shared" si="99"/>
        <v>1135.42</v>
      </c>
      <c r="I605" s="168"/>
    </row>
    <row r="606" spans="1:9" ht="12.75" customHeight="1">
      <c r="A606" s="493" t="s">
        <v>3194</v>
      </c>
      <c r="B606" s="51" t="s">
        <v>204</v>
      </c>
      <c r="C606" s="2306">
        <v>62</v>
      </c>
      <c r="D606" s="1449">
        <v>25</v>
      </c>
      <c r="E606" s="653">
        <v>2159.58</v>
      </c>
      <c r="F606" s="875">
        <f t="shared" si="98"/>
        <v>2159.58</v>
      </c>
      <c r="G606" s="691">
        <f>'Заказ, cкидки и курсы валют'!$J$23*F606</f>
        <v>24835.17</v>
      </c>
      <c r="H606" s="96">
        <f t="shared" si="99"/>
        <v>620.88</v>
      </c>
      <c r="I606" s="168"/>
    </row>
    <row r="607" spans="1:9" ht="12.75" customHeight="1">
      <c r="A607" s="493" t="s">
        <v>3195</v>
      </c>
      <c r="B607" s="51" t="s">
        <v>611</v>
      </c>
      <c r="C607" s="2306">
        <v>71.367000000000004</v>
      </c>
      <c r="D607" s="1449">
        <v>50</v>
      </c>
      <c r="E607" s="653">
        <v>2716.76</v>
      </c>
      <c r="F607" s="875">
        <f t="shared" si="98"/>
        <v>2716.76</v>
      </c>
      <c r="G607" s="691">
        <f>'Заказ, cкидки и курсы валют'!$J$23*F607</f>
        <v>31242.74</v>
      </c>
      <c r="H607" s="96">
        <f t="shared" si="99"/>
        <v>1562.14</v>
      </c>
      <c r="I607" s="168"/>
    </row>
    <row r="608" spans="1:9" ht="12.75" customHeight="1">
      <c r="A608" s="493" t="s">
        <v>3196</v>
      </c>
      <c r="B608" s="51" t="s">
        <v>1295</v>
      </c>
      <c r="C608" s="2306">
        <v>95</v>
      </c>
      <c r="D608" s="1449">
        <v>25</v>
      </c>
      <c r="E608" s="653">
        <v>2986.61</v>
      </c>
      <c r="F608" s="875">
        <f t="shared" si="98"/>
        <v>2986.61</v>
      </c>
      <c r="G608" s="691">
        <f>'Заказ, cкидки и курсы валют'!$J$23*F608</f>
        <v>34346.014999999999</v>
      </c>
      <c r="H608" s="96">
        <f t="shared" si="99"/>
        <v>858.65</v>
      </c>
      <c r="I608" s="168"/>
    </row>
    <row r="609" spans="1:10" ht="13">
      <c r="A609" s="493" t="s">
        <v>3197</v>
      </c>
      <c r="B609" s="51" t="s">
        <v>2444</v>
      </c>
      <c r="C609" s="2306">
        <v>118.67</v>
      </c>
      <c r="D609" s="1449">
        <v>25</v>
      </c>
      <c r="E609" s="653">
        <v>3779.29</v>
      </c>
      <c r="F609" s="875">
        <f t="shared" si="98"/>
        <v>3779.29</v>
      </c>
      <c r="G609" s="691">
        <f>'Заказ, cкидки и курсы валют'!$J$23*F609</f>
        <v>43461.834999999999</v>
      </c>
      <c r="H609" s="96">
        <f t="shared" si="99"/>
        <v>1086.55</v>
      </c>
      <c r="I609" s="168"/>
    </row>
    <row r="610" spans="1:10" ht="13">
      <c r="A610" s="493" t="s">
        <v>3198</v>
      </c>
      <c r="B610" s="51" t="s">
        <v>3171</v>
      </c>
      <c r="C610" s="2306">
        <v>96</v>
      </c>
      <c r="D610" s="1449">
        <v>25</v>
      </c>
      <c r="E610" s="653">
        <v>3566.05</v>
      </c>
      <c r="F610" s="875">
        <f t="shared" si="98"/>
        <v>3566.05</v>
      </c>
      <c r="G610" s="691">
        <f>'Заказ, cкидки и курсы валют'!$J$23*F610</f>
        <v>41009.575000000004</v>
      </c>
      <c r="H610" s="96">
        <f t="shared" si="99"/>
        <v>1025.24</v>
      </c>
      <c r="I610" s="168"/>
    </row>
    <row r="611" spans="1:10" ht="13">
      <c r="A611" s="493" t="s">
        <v>3199</v>
      </c>
      <c r="B611" s="51" t="s">
        <v>2434</v>
      </c>
      <c r="C611" s="2306">
        <v>107.4</v>
      </c>
      <c r="D611" s="1449">
        <v>25</v>
      </c>
      <c r="E611" s="653">
        <v>4407.93</v>
      </c>
      <c r="F611" s="875">
        <f t="shared" si="98"/>
        <v>4407.93</v>
      </c>
      <c r="G611" s="691">
        <f>'Заказ, cкидки и курсы валют'!$J$23*F611</f>
        <v>50691.195000000007</v>
      </c>
      <c r="H611" s="96">
        <f t="shared" si="99"/>
        <v>1267.28</v>
      </c>
      <c r="I611" s="168"/>
    </row>
    <row r="612" spans="1:10" ht="13">
      <c r="A612" s="493" t="s">
        <v>3200</v>
      </c>
      <c r="B612" s="51" t="s">
        <v>3172</v>
      </c>
      <c r="C612" s="2306">
        <v>133.08000000000001</v>
      </c>
      <c r="D612" s="1449">
        <v>20</v>
      </c>
      <c r="E612" s="653">
        <v>4861.8999999999996</v>
      </c>
      <c r="F612" s="875">
        <f t="shared" si="98"/>
        <v>4861.8999999999996</v>
      </c>
      <c r="G612" s="691">
        <f>'Заказ, cкидки и курсы валют'!$J$23*F612</f>
        <v>55911.85</v>
      </c>
      <c r="H612" s="96">
        <f t="shared" si="99"/>
        <v>1118.24</v>
      </c>
      <c r="I612" s="168"/>
    </row>
    <row r="613" spans="1:10" ht="13">
      <c r="A613" s="493" t="s">
        <v>3201</v>
      </c>
      <c r="B613" s="51" t="s">
        <v>2064</v>
      </c>
      <c r="C613" s="2306">
        <v>178.83</v>
      </c>
      <c r="D613" s="1449">
        <v>20</v>
      </c>
      <c r="E613" s="653">
        <v>5357.73</v>
      </c>
      <c r="F613" s="875">
        <f t="shared" si="98"/>
        <v>5357.73</v>
      </c>
      <c r="G613" s="691">
        <f>'Заказ, cкидки и курсы валют'!$J$23*F613</f>
        <v>61613.894999999997</v>
      </c>
      <c r="H613" s="96">
        <f t="shared" si="99"/>
        <v>1232.28</v>
      </c>
      <c r="I613" s="168"/>
    </row>
    <row r="614" spans="1:10" ht="13.5" thickBot="1">
      <c r="A614" s="521" t="s">
        <v>3202</v>
      </c>
      <c r="B614" s="205" t="s">
        <v>4054</v>
      </c>
      <c r="C614" s="2312">
        <v>230</v>
      </c>
      <c r="D614" s="1450">
        <v>20</v>
      </c>
      <c r="E614" s="653">
        <v>10649.82</v>
      </c>
      <c r="F614" s="876">
        <f t="shared" si="98"/>
        <v>10649.82</v>
      </c>
      <c r="G614" s="776">
        <f>'Заказ, cкидки и курсы валют'!$J$23*F614</f>
        <v>122472.93</v>
      </c>
      <c r="H614" s="142">
        <f t="shared" si="99"/>
        <v>2449.46</v>
      </c>
      <c r="I614" s="170"/>
    </row>
    <row r="615" spans="1:10" ht="13" thickBot="1">
      <c r="A615" s="419"/>
    </row>
    <row r="616" spans="1:10" ht="18">
      <c r="A616" s="904"/>
      <c r="B616" s="128"/>
      <c r="C616" s="2283" t="s">
        <v>4155</v>
      </c>
      <c r="D616" s="64"/>
      <c r="E616" s="686"/>
      <c r="F616" s="435"/>
      <c r="G616" s="461"/>
      <c r="H616" s="128"/>
      <c r="I616" s="68"/>
    </row>
    <row r="617" spans="1:10" ht="39" customHeight="1">
      <c r="A617" s="890"/>
      <c r="B617" s="16"/>
      <c r="C617" s="1475"/>
      <c r="D617" s="70"/>
      <c r="E617" s="430"/>
      <c r="F617" s="465"/>
      <c r="G617" s="488"/>
      <c r="H617" s="16"/>
      <c r="I617" s="132"/>
    </row>
    <row r="618" spans="1:10" ht="20.25" customHeight="1">
      <c r="A618" s="890"/>
      <c r="B618" s="16"/>
      <c r="C618" s="1475"/>
      <c r="D618" s="70"/>
      <c r="E618" s="430"/>
      <c r="F618" s="465"/>
      <c r="G618" s="488"/>
      <c r="H618" s="16"/>
      <c r="I618" s="132"/>
    </row>
    <row r="619" spans="1:10" ht="12.75" customHeight="1">
      <c r="A619" s="890"/>
      <c r="B619" s="16"/>
      <c r="C619" s="1475"/>
      <c r="D619" s="70"/>
      <c r="E619" s="430"/>
      <c r="F619" s="465"/>
      <c r="G619" s="488"/>
      <c r="H619" s="16"/>
      <c r="I619" s="132"/>
    </row>
    <row r="620" spans="1:10" ht="12.75" customHeight="1" thickBot="1">
      <c r="A620" s="1918" t="s">
        <v>6699</v>
      </c>
      <c r="B620" s="1830"/>
      <c r="C620" s="1931"/>
      <c r="D620" s="72"/>
      <c r="E620" s="431"/>
      <c r="F620" s="467"/>
      <c r="G620" s="489"/>
      <c r="H620" s="136"/>
      <c r="I620" s="137"/>
    </row>
    <row r="621" spans="1:10" ht="41.25" customHeight="1">
      <c r="A621" s="1519" t="s">
        <v>1013</v>
      </c>
      <c r="B621" s="157" t="s">
        <v>1014</v>
      </c>
      <c r="C621" s="2286" t="s">
        <v>665</v>
      </c>
      <c r="D621" s="158" t="s">
        <v>2923</v>
      </c>
      <c r="E621" s="473" t="s">
        <v>10276</v>
      </c>
      <c r="F621" s="469" t="s">
        <v>2578</v>
      </c>
      <c r="G621" s="506" t="s">
        <v>2427</v>
      </c>
      <c r="H621" s="264" t="s">
        <v>493</v>
      </c>
      <c r="I621" s="160" t="s">
        <v>4003</v>
      </c>
      <c r="J621" s="327" t="s">
        <v>11229</v>
      </c>
    </row>
    <row r="622" spans="1:10" ht="12.75" customHeight="1" thickBot="1">
      <c r="A622" s="1519"/>
      <c r="B622" s="312"/>
      <c r="C622" s="2286" t="s">
        <v>3419</v>
      </c>
      <c r="D622" s="313" t="s">
        <v>2428</v>
      </c>
      <c r="E622" s="437" t="s">
        <v>264</v>
      </c>
      <c r="F622" s="475">
        <f>'Заказ, cкидки и курсы валют'!$I$12</f>
        <v>0</v>
      </c>
      <c r="G622" s="765"/>
      <c r="H622" s="358"/>
      <c r="I622" s="252"/>
      <c r="J622" s="1872"/>
    </row>
    <row r="623" spans="1:10" ht="12.75" customHeight="1" thickBot="1">
      <c r="A623" s="799" t="s">
        <v>7184</v>
      </c>
      <c r="B623" s="788" t="s">
        <v>189</v>
      </c>
      <c r="C623" s="2306">
        <v>18.100000000000001</v>
      </c>
      <c r="D623" s="798">
        <v>5</v>
      </c>
      <c r="E623" s="1706">
        <f>(E601*2)+(1000/D623*7.5)</f>
        <v>3119.26</v>
      </c>
      <c r="F623" s="779">
        <f>ROUND(E623*(1-$F$10),2)</f>
        <v>3119.26</v>
      </c>
      <c r="G623" s="691">
        <f>H623/D623*1000</f>
        <v>77400</v>
      </c>
      <c r="H623" s="659">
        <f>ROUND(IF('Заказ, cкидки и курсы валют'!$J$23*E623/1000*D623&lt;387,387,'Заказ, cкидки и курсы валют'!$J$23*E623/1000*D623)*(1-'Заказ, cкидки и курсы валют'!$I$12),2)</f>
        <v>387</v>
      </c>
      <c r="I623" s="263"/>
      <c r="J623" s="1338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464.4</v>
      </c>
    </row>
    <row r="624" spans="1:10" ht="12.75" customHeight="1" thickBot="1">
      <c r="A624" s="493" t="s">
        <v>7185</v>
      </c>
      <c r="B624" s="51" t="s">
        <v>191</v>
      </c>
      <c r="C624" s="2306">
        <v>21.6</v>
      </c>
      <c r="D624" s="46">
        <v>5</v>
      </c>
      <c r="E624" s="1705">
        <f t="shared" ref="E624:E636" si="100">(E602*2)+(1000/D624*7.5)</f>
        <v>3603.54</v>
      </c>
      <c r="F624" s="471">
        <f t="shared" ref="F624:F636" si="101">ROUND(E624*(1-$F$10),2)</f>
        <v>3603.54</v>
      </c>
      <c r="G624" s="691">
        <f t="shared" ref="G624:G636" si="102">H624/D624*1000</f>
        <v>77400</v>
      </c>
      <c r="H624" s="659">
        <f>ROUND(IF('Заказ, cкидки и курсы валют'!$J$23*E624/1000*D624&lt;387,387,'Заказ, cкидки и курсы валют'!$J$23*E624/1000*D624)*(1-'Заказ, cкидки и курсы валют'!$I$12),2)</f>
        <v>387</v>
      </c>
      <c r="I624" s="168"/>
      <c r="J624" s="1338">
        <f>ROUND(IF(H624&lt;'Заказ, cкидки и курсы валют'!$B$39,H624*0.54*100/(100-'Заказ, cкидки и курсы валют'!$C$39),IF(H624&lt;'Заказ, cкидки и курсы валют'!$B$40,H624*0.54*100/(100-'Заказ, cкидки и курсы валют'!$C$40),IF(H624&lt;'Заказ, cкидки и курсы валют'!$B$41,H624*0.54*100/(100-'Заказ, cкидки и курсы валют'!$C$41),IF(H624&lt;'Заказ, cкидки и курсы валют'!$B$42,H624*0.54*100/(100-'Заказ, cкидки и курсы валют'!$C$42),IF(H624&lt;'Заказ, cкидки и курсы валют'!$B$43,H624*0.54*100/(100-'Заказ, cкидки и курсы валют'!$C$43),H624))))),2)</f>
        <v>464.4</v>
      </c>
    </row>
    <row r="625" spans="1:10" ht="12.75" customHeight="1" thickBot="1">
      <c r="A625" s="493" t="s">
        <v>7186</v>
      </c>
      <c r="B625" s="51" t="s">
        <v>201</v>
      </c>
      <c r="C625" s="2306">
        <v>40</v>
      </c>
      <c r="D625" s="46">
        <v>5</v>
      </c>
      <c r="E625" s="1705">
        <f t="shared" si="100"/>
        <v>4484.58</v>
      </c>
      <c r="F625" s="471">
        <f t="shared" si="101"/>
        <v>4484.58</v>
      </c>
      <c r="G625" s="691">
        <f t="shared" si="102"/>
        <v>77400</v>
      </c>
      <c r="H625" s="659">
        <f>ROUND(IF('Заказ, cкидки и курсы валют'!$J$23*E625/1000*D625&lt;387,387,'Заказ, cкидки и курсы валют'!$J$23*E625/1000*D625)*(1-'Заказ, cкидки и курсы валют'!$I$12),2)</f>
        <v>387</v>
      </c>
      <c r="I625" s="168"/>
      <c r="J625" s="1338">
        <f>ROUND(IF(H625&lt;'Заказ, cкидки и курсы валют'!$B$39,H625*0.54*100/(100-'Заказ, cкидки и курсы валют'!$C$39),IF(H625&lt;'Заказ, cкидки и курсы валют'!$B$40,H625*0.54*100/(100-'Заказ, cкидки и курсы валют'!$C$40),IF(H625&lt;'Заказ, cкидки и курсы валют'!$B$41,H625*0.54*100/(100-'Заказ, cкидки и курсы валют'!$C$41),IF(H625&lt;'Заказ, cкидки и курсы валют'!$B$42,H625*0.54*100/(100-'Заказ, cкидки и курсы валют'!$C$42),IF(H625&lt;'Заказ, cкидки и курсы валют'!$B$43,H625*0.54*100/(100-'Заказ, cкидки и курсы валют'!$C$43),H625))))),2)</f>
        <v>464.4</v>
      </c>
    </row>
    <row r="626" spans="1:10" ht="12.75" customHeight="1" thickBot="1">
      <c r="A626" s="493" t="s">
        <v>7187</v>
      </c>
      <c r="B626" s="51" t="s">
        <v>202</v>
      </c>
      <c r="C626" s="2306">
        <v>53</v>
      </c>
      <c r="D626" s="46">
        <v>5</v>
      </c>
      <c r="E626" s="1705">
        <f t="shared" si="100"/>
        <v>4972.2199999999993</v>
      </c>
      <c r="F626" s="471">
        <f t="shared" si="101"/>
        <v>4972.22</v>
      </c>
      <c r="G626" s="691">
        <f t="shared" si="102"/>
        <v>77400</v>
      </c>
      <c r="H626" s="659">
        <f>ROUND(IF('Заказ, cкидки и курсы валют'!$J$23*E626/1000*D626&lt;387,387,'Заказ, cкидки и курсы валют'!$J$23*E626/1000*D626)*(1-'Заказ, cкидки и курсы валют'!$I$12),2)</f>
        <v>387</v>
      </c>
      <c r="I626" s="168"/>
      <c r="J626" s="1338">
        <f>ROUND(IF(H626&lt;'Заказ, cкидки и курсы валют'!$B$39,H626*0.54*100/(100-'Заказ, cкидки и курсы валют'!$C$39),IF(H626&lt;'Заказ, cкидки и курсы валют'!$B$40,H626*0.54*100/(100-'Заказ, cкидки и курсы валют'!$C$40),IF(H626&lt;'Заказ, cкидки и курсы валют'!$B$41,H626*0.54*100/(100-'Заказ, cкидки и курсы валют'!$C$41),IF(H626&lt;'Заказ, cкидки и курсы валют'!$B$42,H626*0.54*100/(100-'Заказ, cкидки и курсы валют'!$C$42),IF(H626&lt;'Заказ, cкидки и курсы валют'!$B$43,H626*0.54*100/(100-'Заказ, cкидки и курсы валют'!$C$43),H626))))),2)</f>
        <v>464.4</v>
      </c>
    </row>
    <row r="627" spans="1:10" ht="12.75" customHeight="1" thickBot="1">
      <c r="A627" s="493" t="s">
        <v>7188</v>
      </c>
      <c r="B627" s="51" t="s">
        <v>203</v>
      </c>
      <c r="C627" s="2306">
        <v>54.7</v>
      </c>
      <c r="D627" s="46">
        <v>5</v>
      </c>
      <c r="E627" s="1705">
        <f t="shared" si="100"/>
        <v>5449.3</v>
      </c>
      <c r="F627" s="471">
        <f t="shared" si="101"/>
        <v>5449.3</v>
      </c>
      <c r="G627" s="691">
        <f t="shared" si="102"/>
        <v>77400</v>
      </c>
      <c r="H627" s="659">
        <f>ROUND(IF('Заказ, cкидки и курсы валют'!$J$23*E627/1000*D627&lt;387,387,'Заказ, cкидки и курсы валют'!$J$23*E627/1000*D627)*(1-'Заказ, cкидки и курсы валют'!$I$12),2)</f>
        <v>387</v>
      </c>
      <c r="I627" s="168"/>
      <c r="J627" s="1338">
        <f>ROUND(IF(H627&lt;'Заказ, cкидки и курсы валют'!$B$39,H627*0.54*100/(100-'Заказ, cкидки и курсы валют'!$C$39),IF(H627&lt;'Заказ, cкидки и курсы валют'!$B$40,H627*0.54*100/(100-'Заказ, cкидки и курсы валют'!$C$40),IF(H627&lt;'Заказ, cкидки и курсы валют'!$B$41,H627*0.54*100/(100-'Заказ, cкидки и курсы валют'!$C$41),IF(H627&lt;'Заказ, cкидки и курсы валют'!$B$42,H627*0.54*100/(100-'Заказ, cкидки и курсы валют'!$C$42),IF(H627&lt;'Заказ, cкидки и курсы валют'!$B$43,H627*0.54*100/(100-'Заказ, cкидки и курсы валют'!$C$43),H627))))),2)</f>
        <v>464.4</v>
      </c>
    </row>
    <row r="628" spans="1:10" ht="12.75" customHeight="1" thickBot="1">
      <c r="A628" s="493" t="s">
        <v>7189</v>
      </c>
      <c r="B628" s="51" t="s">
        <v>204</v>
      </c>
      <c r="C628" s="2306">
        <v>62</v>
      </c>
      <c r="D628" s="46">
        <v>5</v>
      </c>
      <c r="E628" s="1705">
        <f t="shared" si="100"/>
        <v>5819.16</v>
      </c>
      <c r="F628" s="471">
        <f t="shared" si="101"/>
        <v>5819.16</v>
      </c>
      <c r="G628" s="691">
        <f t="shared" si="102"/>
        <v>77400</v>
      </c>
      <c r="H628" s="659">
        <f>ROUND(IF('Заказ, cкидки и курсы валют'!$J$23*E628/1000*D628&lt;387,387,'Заказ, cкидки и курсы валют'!$J$23*E628/1000*D628)*(1-'Заказ, cкидки и курсы валют'!$I$12),2)</f>
        <v>387</v>
      </c>
      <c r="I628" s="168"/>
      <c r="J628" s="1338">
        <f>ROUND(IF(H628&lt;'Заказ, cкидки и курсы валют'!$B$39,H628*0.54*100/(100-'Заказ, cкидки и курсы валют'!$C$39),IF(H628&lt;'Заказ, cкидки и курсы валют'!$B$40,H628*0.54*100/(100-'Заказ, cкидки и курсы валют'!$C$40),IF(H628&lt;'Заказ, cкидки и курсы валют'!$B$41,H628*0.54*100/(100-'Заказ, cкидки и курсы валют'!$C$41),IF(H628&lt;'Заказ, cкидки и курсы валют'!$B$42,H628*0.54*100/(100-'Заказ, cкидки и курсы валют'!$C$42),IF(H628&lt;'Заказ, cкидки и курсы валют'!$B$43,H628*0.54*100/(100-'Заказ, cкидки и курсы валют'!$C$43),H628))))),2)</f>
        <v>464.4</v>
      </c>
    </row>
    <row r="629" spans="1:10" ht="12.75" customHeight="1" thickBot="1">
      <c r="A629" s="493" t="s">
        <v>7190</v>
      </c>
      <c r="B629" s="51" t="s">
        <v>611</v>
      </c>
      <c r="C629" s="2306">
        <v>71.367000000000004</v>
      </c>
      <c r="D629" s="46">
        <v>5</v>
      </c>
      <c r="E629" s="1705">
        <f t="shared" si="100"/>
        <v>6933.52</v>
      </c>
      <c r="F629" s="471">
        <f t="shared" si="101"/>
        <v>6933.52</v>
      </c>
      <c r="G629" s="691">
        <f t="shared" si="102"/>
        <v>79736</v>
      </c>
      <c r="H629" s="659">
        <f>ROUND(IF('Заказ, cкидки и курсы валют'!$J$23*E629/1000*D629&lt;387,387,'Заказ, cкидки и курсы валют'!$J$23*E629/1000*D629)*(1-'Заказ, cкидки и курсы валют'!$I$12),2)</f>
        <v>398.68</v>
      </c>
      <c r="I629" s="168"/>
      <c r="J629" s="1338">
        <f>ROUND(IF(H629&lt;'Заказ, cкидки и курсы валют'!$B$39,H629*0.54*100/(100-'Заказ, cкидки и курсы валют'!$C$39),IF(H629&lt;'Заказ, cкидки и курсы валют'!$B$40,H629*0.54*100/(100-'Заказ, cкидки и курсы валют'!$C$40),IF(H629&lt;'Заказ, cкидки и курсы валют'!$B$41,H629*0.54*100/(100-'Заказ, cкидки и курсы валют'!$C$41),IF(H629&lt;'Заказ, cкидки и курсы валют'!$B$42,H629*0.54*100/(100-'Заказ, cкидки и курсы валют'!$C$42),IF(H629&lt;'Заказ, cкидки и курсы валют'!$B$43,H629*0.54*100/(100-'Заказ, cкидки и курсы валют'!$C$43),H629))))),2)</f>
        <v>478.42</v>
      </c>
    </row>
    <row r="630" spans="1:10" ht="12.75" customHeight="1" thickBot="1">
      <c r="A630" s="493" t="s">
        <v>7191</v>
      </c>
      <c r="B630" s="51" t="s">
        <v>1295</v>
      </c>
      <c r="C630" s="2306">
        <v>95</v>
      </c>
      <c r="D630" s="46">
        <v>5</v>
      </c>
      <c r="E630" s="1705">
        <f t="shared" si="100"/>
        <v>7473.22</v>
      </c>
      <c r="F630" s="471">
        <f t="shared" si="101"/>
        <v>7473.22</v>
      </c>
      <c r="G630" s="691">
        <f t="shared" si="102"/>
        <v>85942</v>
      </c>
      <c r="H630" s="659">
        <f>ROUND(IF('Заказ, cкидки и курсы валют'!$J$23*E630/1000*D630&lt;387,387,'Заказ, cкидки и курсы валют'!$J$23*E630/1000*D630)*(1-'Заказ, cкидки и курсы валют'!$I$12),2)</f>
        <v>429.71</v>
      </c>
      <c r="I630" s="168"/>
      <c r="J630" s="1338">
        <f>ROUND(IF(H630&lt;'Заказ, cкидки и курсы валют'!$B$39,H630*0.54*100/(100-'Заказ, cкидки и курсы валют'!$C$39),IF(H630&lt;'Заказ, cкидки и курсы валют'!$B$40,H630*0.54*100/(100-'Заказ, cкидки и курсы валют'!$C$40),IF(H630&lt;'Заказ, cкидки и курсы валют'!$B$41,H630*0.54*100/(100-'Заказ, cкидки и курсы валют'!$C$41),IF(H630&lt;'Заказ, cкидки и курсы валют'!$B$42,H630*0.54*100/(100-'Заказ, cкидки и курсы валют'!$C$42),IF(H630&lt;'Заказ, cкидки и курсы валют'!$B$43,H630*0.54*100/(100-'Заказ, cкидки и курсы валют'!$C$43),H630))))),2)</f>
        <v>515.65</v>
      </c>
    </row>
    <row r="631" spans="1:10" ht="13.5" thickBot="1">
      <c r="A631" s="493" t="s">
        <v>7192</v>
      </c>
      <c r="B631" s="51" t="s">
        <v>2444</v>
      </c>
      <c r="C631" s="2306">
        <v>118.67</v>
      </c>
      <c r="D631" s="46">
        <v>5</v>
      </c>
      <c r="E631" s="1705">
        <f t="shared" si="100"/>
        <v>9058.58</v>
      </c>
      <c r="F631" s="471">
        <f t="shared" si="101"/>
        <v>9058.58</v>
      </c>
      <c r="G631" s="691">
        <f t="shared" si="102"/>
        <v>104174</v>
      </c>
      <c r="H631" s="659">
        <f>ROUND(IF('Заказ, cкидки и курсы валют'!$J$23*E631/1000*D631&lt;387,387,'Заказ, cкидки и курсы валют'!$J$23*E631/1000*D631)*(1-'Заказ, cкидки и курсы валют'!$I$12),2)</f>
        <v>520.87</v>
      </c>
      <c r="I631" s="168"/>
      <c r="J631" s="1338">
        <f>ROUND(IF(H631&lt;'Заказ, cкидки и курсы валют'!$B$39,H631*0.54*100/(100-'Заказ, cкидки и курсы валют'!$C$39),IF(H631&lt;'Заказ, cкидки и курсы валют'!$B$40,H631*0.54*100/(100-'Заказ, cкидки и курсы валют'!$C$40),IF(H631&lt;'Заказ, cкидки и курсы валют'!$B$41,H631*0.54*100/(100-'Заказ, cкидки и курсы валют'!$C$41),IF(H631&lt;'Заказ, cкидки и курсы валют'!$B$42,H631*0.54*100/(100-'Заказ, cкидки и курсы валют'!$C$42),IF(H631&lt;'Заказ, cкидки и курсы валют'!$B$43,H631*0.54*100/(100-'Заказ, cкидки и курсы валют'!$C$43),H631))))),2)</f>
        <v>625.04</v>
      </c>
    </row>
    <row r="632" spans="1:10" ht="13.5" thickBot="1">
      <c r="A632" s="493" t="s">
        <v>7193</v>
      </c>
      <c r="B632" s="51" t="s">
        <v>3171</v>
      </c>
      <c r="C632" s="2306">
        <v>96</v>
      </c>
      <c r="D632" s="46">
        <v>5</v>
      </c>
      <c r="E632" s="1705">
        <f t="shared" si="100"/>
        <v>8632.1</v>
      </c>
      <c r="F632" s="471">
        <f t="shared" si="101"/>
        <v>8632.1</v>
      </c>
      <c r="G632" s="691">
        <f t="shared" si="102"/>
        <v>99270.000000000015</v>
      </c>
      <c r="H632" s="659">
        <f>ROUND(IF('Заказ, cкидки и курсы валют'!$J$23*E632/1000*D632&lt;387,387,'Заказ, cкидки и курсы валют'!$J$23*E632/1000*D632)*(1-'Заказ, cкидки и курсы валют'!$I$12),2)</f>
        <v>496.35</v>
      </c>
      <c r="I632" s="168"/>
      <c r="J632" s="1338">
        <f>ROUND(IF(H632&lt;'Заказ, cкидки и курсы валют'!$B$39,H632*0.54*100/(100-'Заказ, cкидки и курсы валют'!$C$39),IF(H632&lt;'Заказ, cкидки и курсы валют'!$B$40,H632*0.54*100/(100-'Заказ, cкидки и курсы валют'!$C$40),IF(H632&lt;'Заказ, cкидки и курсы валют'!$B$41,H632*0.54*100/(100-'Заказ, cкидки и курсы валют'!$C$41),IF(H632&lt;'Заказ, cкидки и курсы валют'!$B$42,H632*0.54*100/(100-'Заказ, cкидки и курсы валют'!$C$42),IF(H632&lt;'Заказ, cкидки и курсы валют'!$B$43,H632*0.54*100/(100-'Заказ, cкидки и курсы валют'!$C$43),H632))))),2)</f>
        <v>595.62</v>
      </c>
    </row>
    <row r="633" spans="1:10" ht="13.5" thickBot="1">
      <c r="A633" s="493" t="s">
        <v>7194</v>
      </c>
      <c r="B633" s="51" t="s">
        <v>2434</v>
      </c>
      <c r="C633" s="2306">
        <v>107.4</v>
      </c>
      <c r="D633" s="46">
        <v>5</v>
      </c>
      <c r="E633" s="1705">
        <f t="shared" si="100"/>
        <v>10315.86</v>
      </c>
      <c r="F633" s="471">
        <f t="shared" si="101"/>
        <v>10315.86</v>
      </c>
      <c r="G633" s="691">
        <f t="shared" si="102"/>
        <v>118631.99999999999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593.16</v>
      </c>
      <c r="I633" s="168"/>
      <c r="J633" s="1338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640.61</v>
      </c>
    </row>
    <row r="634" spans="1:10" ht="13.5" thickBot="1">
      <c r="A634" s="493" t="s">
        <v>7195</v>
      </c>
      <c r="B634" s="51" t="s">
        <v>3172</v>
      </c>
      <c r="C634" s="2306">
        <v>133.08000000000001</v>
      </c>
      <c r="D634" s="46">
        <v>2</v>
      </c>
      <c r="E634" s="1705">
        <f t="shared" si="100"/>
        <v>13473.8</v>
      </c>
      <c r="F634" s="471">
        <f t="shared" si="101"/>
        <v>13473.8</v>
      </c>
      <c r="G634" s="691">
        <f t="shared" si="102"/>
        <v>193500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387</v>
      </c>
      <c r="I634" s="168"/>
      <c r="J634" s="1338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464.4</v>
      </c>
    </row>
    <row r="635" spans="1:10" ht="13.5" thickBot="1">
      <c r="A635" s="493" t="s">
        <v>7196</v>
      </c>
      <c r="B635" s="51" t="s">
        <v>2064</v>
      </c>
      <c r="C635" s="2306">
        <v>178.83</v>
      </c>
      <c r="D635" s="46">
        <v>2</v>
      </c>
      <c r="E635" s="1705">
        <f t="shared" si="100"/>
        <v>14465.46</v>
      </c>
      <c r="F635" s="471">
        <f t="shared" si="101"/>
        <v>14465.46</v>
      </c>
      <c r="G635" s="691">
        <f t="shared" si="102"/>
        <v>193500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387</v>
      </c>
      <c r="I635" s="168"/>
      <c r="J635" s="1338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464.4</v>
      </c>
    </row>
    <row r="636" spans="1:10" ht="13.5" thickBot="1">
      <c r="A636" s="521" t="s">
        <v>7197</v>
      </c>
      <c r="B636" s="205" t="s">
        <v>4054</v>
      </c>
      <c r="C636" s="2312">
        <v>230</v>
      </c>
      <c r="D636" s="188">
        <v>2</v>
      </c>
      <c r="E636" s="1707">
        <f t="shared" si="100"/>
        <v>25049.64</v>
      </c>
      <c r="F636" s="775">
        <f t="shared" si="101"/>
        <v>25049.64</v>
      </c>
      <c r="G636" s="691">
        <f t="shared" si="102"/>
        <v>288070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576.14</v>
      </c>
      <c r="I636" s="170"/>
      <c r="J636" s="1338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622.23</v>
      </c>
    </row>
    <row r="637" spans="1:10" ht="13" thickBot="1">
      <c r="A637" s="419"/>
    </row>
    <row r="638" spans="1:10" ht="18">
      <c r="A638" s="904"/>
      <c r="B638" s="128"/>
      <c r="C638" s="2283" t="s">
        <v>4156</v>
      </c>
      <c r="D638" s="64"/>
      <c r="E638" s="686"/>
      <c r="F638" s="435"/>
      <c r="G638" s="461"/>
      <c r="H638" s="128"/>
      <c r="I638" s="68"/>
    </row>
    <row r="639" spans="1:10" ht="39" customHeight="1">
      <c r="A639" s="890"/>
      <c r="B639" s="16"/>
      <c r="C639" s="1475"/>
      <c r="D639" s="70"/>
      <c r="E639" s="430"/>
      <c r="F639" s="465"/>
      <c r="G639" s="488"/>
      <c r="H639" s="16"/>
      <c r="I639" s="132"/>
    </row>
    <row r="640" spans="1:10" ht="12.75" customHeight="1">
      <c r="A640" s="890"/>
      <c r="B640" s="16"/>
      <c r="C640" s="1475"/>
      <c r="D640" s="70"/>
      <c r="E640" s="430"/>
      <c r="F640" s="465"/>
      <c r="G640" s="488"/>
      <c r="H640" s="16"/>
      <c r="I640" s="132"/>
    </row>
    <row r="641" spans="1:9" ht="12.75" customHeight="1">
      <c r="A641" s="890"/>
      <c r="B641" s="16"/>
      <c r="C641" s="1475"/>
      <c r="D641" s="70"/>
      <c r="E641" s="430"/>
      <c r="F641" s="465"/>
      <c r="G641" s="488"/>
      <c r="H641" s="16"/>
      <c r="I641" s="132"/>
    </row>
    <row r="642" spans="1:9" ht="12.75" customHeight="1" thickBot="1">
      <c r="A642" s="1913" t="s">
        <v>6698</v>
      </c>
      <c r="B642" s="203"/>
      <c r="C642" s="1931"/>
      <c r="D642" s="72"/>
      <c r="E642" s="431"/>
      <c r="F642" s="467"/>
      <c r="G642" s="489"/>
      <c r="H642" s="136"/>
      <c r="I642" s="137"/>
    </row>
    <row r="643" spans="1:9" ht="46.5" customHeight="1">
      <c r="A643" s="1519" t="s">
        <v>1013</v>
      </c>
      <c r="B643" s="157" t="s">
        <v>1014</v>
      </c>
      <c r="C643" s="2286" t="s">
        <v>665</v>
      </c>
      <c r="D643" s="158" t="s">
        <v>2923</v>
      </c>
      <c r="E643" s="473" t="s">
        <v>10276</v>
      </c>
      <c r="F643" s="469" t="s">
        <v>2578</v>
      </c>
      <c r="G643" s="506" t="s">
        <v>2427</v>
      </c>
      <c r="H643" s="264" t="s">
        <v>493</v>
      </c>
      <c r="I643" s="160" t="s">
        <v>4003</v>
      </c>
    </row>
    <row r="644" spans="1:9" ht="12.75" customHeight="1" thickBot="1">
      <c r="A644" s="1519"/>
      <c r="B644" s="312"/>
      <c r="C644" s="2286" t="s">
        <v>3419</v>
      </c>
      <c r="D644" s="313" t="s">
        <v>2428</v>
      </c>
      <c r="E644" s="437" t="s">
        <v>264</v>
      </c>
      <c r="F644" s="475">
        <f>'Заказ, cкидки и курсы валют'!$I$12</f>
        <v>0</v>
      </c>
      <c r="G644" s="765"/>
      <c r="H644" s="358"/>
      <c r="I644" s="252"/>
    </row>
    <row r="645" spans="1:9" ht="12.75" customHeight="1">
      <c r="A645" s="799" t="s">
        <v>5004</v>
      </c>
      <c r="B645" s="790" t="s">
        <v>189</v>
      </c>
      <c r="C645" s="2306">
        <v>20.7</v>
      </c>
      <c r="D645" s="1443">
        <v>100</v>
      </c>
      <c r="E645" s="653">
        <v>794.32</v>
      </c>
      <c r="F645" s="874">
        <f>ROUND(E645*(1-$F$10),2)</f>
        <v>794.32</v>
      </c>
      <c r="G645" s="780">
        <f>'Заказ, cкидки и курсы валют'!$J$23*F645</f>
        <v>9134.68</v>
      </c>
      <c r="H645" s="310">
        <f t="shared" ref="H645:H664" si="103">ROUND((D645/1000)*G645,2)</f>
        <v>913.47</v>
      </c>
      <c r="I645" s="263"/>
    </row>
    <row r="646" spans="1:9" ht="12.75" customHeight="1">
      <c r="A646" s="493" t="s">
        <v>3203</v>
      </c>
      <c r="B646" s="49" t="s">
        <v>1303</v>
      </c>
      <c r="C646" s="2306">
        <v>19.399999999999999</v>
      </c>
      <c r="D646" s="44">
        <v>100</v>
      </c>
      <c r="E646" s="653">
        <v>800.76</v>
      </c>
      <c r="F646" s="875">
        <f t="shared" ref="F646:F664" si="104">ROUND(E646*(1-$F$10),2)</f>
        <v>800.76</v>
      </c>
      <c r="G646" s="691">
        <f>'Заказ, cкидки и курсы валют'!$J$23*F646</f>
        <v>9208.74</v>
      </c>
      <c r="H646" s="96">
        <f t="shared" si="103"/>
        <v>920.87</v>
      </c>
      <c r="I646" s="168"/>
    </row>
    <row r="647" spans="1:9" ht="12.75" customHeight="1">
      <c r="A647" s="493" t="s">
        <v>3204</v>
      </c>
      <c r="B647" s="49" t="s">
        <v>2435</v>
      </c>
      <c r="C647" s="2306">
        <v>26.15</v>
      </c>
      <c r="D647" s="44">
        <v>100</v>
      </c>
      <c r="E647" s="653">
        <v>931.53</v>
      </c>
      <c r="F647" s="875">
        <f t="shared" si="104"/>
        <v>931.53</v>
      </c>
      <c r="G647" s="691">
        <f>'Заказ, cкидки и курсы валют'!$J$23*F647</f>
        <v>10712.594999999999</v>
      </c>
      <c r="H647" s="96">
        <f t="shared" si="103"/>
        <v>1071.26</v>
      </c>
      <c r="I647" s="168"/>
    </row>
    <row r="648" spans="1:9" ht="12.75" customHeight="1">
      <c r="A648" s="493" t="s">
        <v>3205</v>
      </c>
      <c r="B648" s="49" t="s">
        <v>3957</v>
      </c>
      <c r="C648" s="2311">
        <v>31</v>
      </c>
      <c r="D648" s="44">
        <v>50</v>
      </c>
      <c r="E648" s="653">
        <v>1178.3800000000001</v>
      </c>
      <c r="F648" s="875">
        <f t="shared" si="104"/>
        <v>1178.3800000000001</v>
      </c>
      <c r="G648" s="691">
        <f>'Заказ, cкидки и курсы валют'!$J$23*F648</f>
        <v>13551.37</v>
      </c>
      <c r="H648" s="96">
        <f t="shared" si="103"/>
        <v>677.57</v>
      </c>
      <c r="I648" s="168"/>
    </row>
    <row r="649" spans="1:9" ht="12.75" customHeight="1">
      <c r="A649" s="493" t="s">
        <v>3206</v>
      </c>
      <c r="B649" s="49" t="s">
        <v>3958</v>
      </c>
      <c r="C649" s="2306">
        <v>38</v>
      </c>
      <c r="D649" s="44">
        <v>50</v>
      </c>
      <c r="E649" s="653">
        <v>1624.77</v>
      </c>
      <c r="F649" s="875">
        <f t="shared" si="104"/>
        <v>1624.77</v>
      </c>
      <c r="G649" s="691">
        <f>'Заказ, cкидки и курсы валют'!$J$23*F649</f>
        <v>18684.855</v>
      </c>
      <c r="H649" s="96">
        <f t="shared" si="103"/>
        <v>934.24</v>
      </c>
      <c r="I649" s="168"/>
    </row>
    <row r="650" spans="1:9" ht="12.75" customHeight="1">
      <c r="A650" s="493" t="s">
        <v>5005</v>
      </c>
      <c r="B650" s="49" t="s">
        <v>200</v>
      </c>
      <c r="C650" s="2306">
        <v>43</v>
      </c>
      <c r="D650" s="44">
        <v>50</v>
      </c>
      <c r="E650" s="653">
        <v>1527.95</v>
      </c>
      <c r="F650" s="875">
        <f t="shared" si="104"/>
        <v>1527.95</v>
      </c>
      <c r="G650" s="691">
        <f>'Заказ, cкидки и курсы валют'!$J$23*F650</f>
        <v>17571.424999999999</v>
      </c>
      <c r="H650" s="96">
        <f t="shared" si="103"/>
        <v>878.57</v>
      </c>
      <c r="I650" s="168"/>
    </row>
    <row r="651" spans="1:9" ht="12.75" customHeight="1">
      <c r="A651" s="493" t="s">
        <v>3207</v>
      </c>
      <c r="B651" s="49" t="s">
        <v>201</v>
      </c>
      <c r="C651" s="2306">
        <v>46.5</v>
      </c>
      <c r="D651" s="44">
        <v>50</v>
      </c>
      <c r="E651" s="653">
        <v>1506.09</v>
      </c>
      <c r="F651" s="875">
        <f t="shared" si="104"/>
        <v>1506.09</v>
      </c>
      <c r="G651" s="691">
        <f>'Заказ, cкидки и курсы валют'!$J$23*F651</f>
        <v>17320.035</v>
      </c>
      <c r="H651" s="96">
        <f t="shared" si="103"/>
        <v>866</v>
      </c>
      <c r="I651" s="168"/>
    </row>
    <row r="652" spans="1:9" ht="12.75" customHeight="1">
      <c r="A652" s="493" t="s">
        <v>3208</v>
      </c>
      <c r="B652" s="49" t="s">
        <v>202</v>
      </c>
      <c r="C652" s="2306">
        <v>49.7</v>
      </c>
      <c r="D652" s="44">
        <v>50</v>
      </c>
      <c r="E652" s="653">
        <v>1472.91</v>
      </c>
      <c r="F652" s="875">
        <f t="shared" si="104"/>
        <v>1472.91</v>
      </c>
      <c r="G652" s="691">
        <f>'Заказ, cкидки и курсы валют'!$J$23*F652</f>
        <v>16938.465</v>
      </c>
      <c r="H652" s="96">
        <f t="shared" si="103"/>
        <v>846.92</v>
      </c>
      <c r="I652" s="168"/>
    </row>
    <row r="653" spans="1:9" ht="12.75" customHeight="1">
      <c r="A653" s="493" t="s">
        <v>3209</v>
      </c>
      <c r="B653" s="49" t="s">
        <v>203</v>
      </c>
      <c r="C653" s="2306">
        <v>56.9</v>
      </c>
      <c r="D653" s="44">
        <v>50</v>
      </c>
      <c r="E653" s="653">
        <v>2001.79</v>
      </c>
      <c r="F653" s="875">
        <f t="shared" si="104"/>
        <v>2001.79</v>
      </c>
      <c r="G653" s="691">
        <f>'Заказ, cкидки и курсы валют'!$J$23*F653</f>
        <v>23020.584999999999</v>
      </c>
      <c r="H653" s="96">
        <f t="shared" si="103"/>
        <v>1151.03</v>
      </c>
      <c r="I653" s="168"/>
    </row>
    <row r="654" spans="1:9" ht="12.75" customHeight="1">
      <c r="A654" s="493" t="s">
        <v>3210</v>
      </c>
      <c r="B654" s="49" t="s">
        <v>3431</v>
      </c>
      <c r="C654" s="2311">
        <v>64.150000000000006</v>
      </c>
      <c r="D654" s="44">
        <v>50</v>
      </c>
      <c r="E654" s="653">
        <v>2401.89</v>
      </c>
      <c r="F654" s="875">
        <f t="shared" si="104"/>
        <v>2401.89</v>
      </c>
      <c r="G654" s="691">
        <f>'Заказ, cкидки и курсы валют'!$J$23*F654</f>
        <v>27621.734999999997</v>
      </c>
      <c r="H654" s="96">
        <f t="shared" si="103"/>
        <v>1381.09</v>
      </c>
      <c r="I654" s="168"/>
    </row>
    <row r="655" spans="1:9" ht="12.75" customHeight="1">
      <c r="A655" s="493" t="s">
        <v>3211</v>
      </c>
      <c r="B655" s="49" t="s">
        <v>204</v>
      </c>
      <c r="C655" s="2311">
        <v>63.8</v>
      </c>
      <c r="D655" s="44">
        <v>50</v>
      </c>
      <c r="E655" s="653">
        <v>2193.79</v>
      </c>
      <c r="F655" s="875">
        <f t="shared" si="104"/>
        <v>2193.79</v>
      </c>
      <c r="G655" s="691">
        <f>'Заказ, cкидки и курсы валют'!$J$23*F655</f>
        <v>25228.584999999999</v>
      </c>
      <c r="H655" s="96">
        <f t="shared" si="103"/>
        <v>1261.43</v>
      </c>
      <c r="I655" s="168"/>
    </row>
    <row r="656" spans="1:9" ht="12.75" customHeight="1">
      <c r="A656" s="493" t="s">
        <v>3212</v>
      </c>
      <c r="B656" s="49" t="s">
        <v>611</v>
      </c>
      <c r="C656" s="2306">
        <v>88.33</v>
      </c>
      <c r="D656" s="44">
        <v>25</v>
      </c>
      <c r="E656" s="653">
        <v>2674</v>
      </c>
      <c r="F656" s="875">
        <f t="shared" si="104"/>
        <v>2674</v>
      </c>
      <c r="G656" s="691">
        <f>'Заказ, cкидки и курсы валют'!$J$23*F656</f>
        <v>30751</v>
      </c>
      <c r="H656" s="96">
        <f t="shared" si="103"/>
        <v>768.78</v>
      </c>
      <c r="I656" s="168"/>
    </row>
    <row r="657" spans="1:10" ht="12.75" customHeight="1">
      <c r="A657" s="493" t="s">
        <v>3213</v>
      </c>
      <c r="B657" s="49" t="s">
        <v>1295</v>
      </c>
      <c r="C657" s="2311">
        <v>108</v>
      </c>
      <c r="D657" s="44">
        <v>25</v>
      </c>
      <c r="E657" s="653">
        <v>3172.34</v>
      </c>
      <c r="F657" s="875">
        <f t="shared" si="104"/>
        <v>3172.34</v>
      </c>
      <c r="G657" s="691">
        <f>'Заказ, cкидки и курсы валют'!$J$23*F657</f>
        <v>36481.910000000003</v>
      </c>
      <c r="H657" s="96">
        <f t="shared" si="103"/>
        <v>912.05</v>
      </c>
      <c r="I657" s="168"/>
    </row>
    <row r="658" spans="1:10" ht="12.75" customHeight="1">
      <c r="A658" s="493" t="s">
        <v>2631</v>
      </c>
      <c r="B658" s="49" t="s">
        <v>2444</v>
      </c>
      <c r="C658" s="2306">
        <v>110</v>
      </c>
      <c r="D658" s="44">
        <v>30</v>
      </c>
      <c r="E658" s="653">
        <v>3535.81</v>
      </c>
      <c r="F658" s="875">
        <f t="shared" si="104"/>
        <v>3535.81</v>
      </c>
      <c r="G658" s="691">
        <f>'Заказ, cкидки и курсы валют'!$J$23*F658</f>
        <v>40661.815000000002</v>
      </c>
      <c r="H658" s="96">
        <f t="shared" si="103"/>
        <v>1219.8499999999999</v>
      </c>
      <c r="I658" s="168"/>
    </row>
    <row r="659" spans="1:10" ht="13">
      <c r="A659" s="493" t="s">
        <v>2632</v>
      </c>
      <c r="B659" s="49" t="s">
        <v>3171</v>
      </c>
      <c r="C659" s="2311">
        <v>82.94</v>
      </c>
      <c r="D659" s="44">
        <v>25</v>
      </c>
      <c r="E659" s="653">
        <v>3020.06</v>
      </c>
      <c r="F659" s="875">
        <f t="shared" si="104"/>
        <v>3020.06</v>
      </c>
      <c r="G659" s="691">
        <f>'Заказ, cкидки и курсы валют'!$J$23*F659</f>
        <v>34730.69</v>
      </c>
      <c r="H659" s="96">
        <f t="shared" si="103"/>
        <v>868.27</v>
      </c>
      <c r="I659" s="168"/>
    </row>
    <row r="660" spans="1:10" ht="13">
      <c r="A660" s="493" t="s">
        <v>2633</v>
      </c>
      <c r="B660" s="49" t="s">
        <v>2434</v>
      </c>
      <c r="C660" s="2306">
        <v>103.9</v>
      </c>
      <c r="D660" s="44">
        <v>25</v>
      </c>
      <c r="E660" s="653">
        <v>3185.31</v>
      </c>
      <c r="F660" s="875">
        <f t="shared" si="104"/>
        <v>3185.31</v>
      </c>
      <c r="G660" s="691">
        <f>'Заказ, cкидки и курсы валют'!$J$23*F660</f>
        <v>36631.065000000002</v>
      </c>
      <c r="H660" s="96">
        <f t="shared" si="103"/>
        <v>915.78</v>
      </c>
      <c r="I660" s="168"/>
    </row>
    <row r="661" spans="1:10" ht="13">
      <c r="A661" s="493" t="s">
        <v>2634</v>
      </c>
      <c r="B661" s="49" t="s">
        <v>3172</v>
      </c>
      <c r="C661" s="2311">
        <v>163.33000000000001</v>
      </c>
      <c r="D661" s="44">
        <v>15</v>
      </c>
      <c r="E661" s="653">
        <v>4510.82</v>
      </c>
      <c r="F661" s="875">
        <f t="shared" si="104"/>
        <v>4510.82</v>
      </c>
      <c r="G661" s="691">
        <f>'Заказ, cкидки и курсы валют'!$J$23*F661</f>
        <v>51874.429999999993</v>
      </c>
      <c r="H661" s="96">
        <f t="shared" si="103"/>
        <v>778.12</v>
      </c>
      <c r="I661" s="168"/>
    </row>
    <row r="662" spans="1:10" ht="13">
      <c r="A662" s="493" t="s">
        <v>2635</v>
      </c>
      <c r="B662" s="49" t="s">
        <v>2063</v>
      </c>
      <c r="C662" s="2306">
        <v>158.82</v>
      </c>
      <c r="D662" s="44">
        <v>15</v>
      </c>
      <c r="E662" s="653">
        <v>4767.88</v>
      </c>
      <c r="F662" s="875">
        <f t="shared" si="104"/>
        <v>4767.88</v>
      </c>
      <c r="G662" s="691">
        <f>'Заказ, cкидки и курсы валют'!$J$23*F662</f>
        <v>54830.62</v>
      </c>
      <c r="H662" s="96">
        <f t="shared" si="103"/>
        <v>822.46</v>
      </c>
      <c r="I662" s="168"/>
    </row>
    <row r="663" spans="1:10" ht="13">
      <c r="A663" s="493" t="s">
        <v>2636</v>
      </c>
      <c r="B663" s="49" t="s">
        <v>2064</v>
      </c>
      <c r="C663" s="2306">
        <v>192.22</v>
      </c>
      <c r="D663" s="44">
        <v>15</v>
      </c>
      <c r="E663" s="653">
        <v>5925.62</v>
      </c>
      <c r="F663" s="875">
        <f t="shared" si="104"/>
        <v>5925.62</v>
      </c>
      <c r="G663" s="691">
        <f>'Заказ, cкидки и курсы валют'!$J$23*F663</f>
        <v>68144.63</v>
      </c>
      <c r="H663" s="96">
        <f t="shared" si="103"/>
        <v>1022.17</v>
      </c>
      <c r="I663" s="168"/>
    </row>
    <row r="664" spans="1:10" ht="13.5" thickBot="1">
      <c r="A664" s="521" t="s">
        <v>2637</v>
      </c>
      <c r="B664" s="199" t="s">
        <v>4054</v>
      </c>
      <c r="C664" s="2311">
        <v>237.33</v>
      </c>
      <c r="D664" s="187">
        <v>10</v>
      </c>
      <c r="E664" s="653">
        <v>10750.78</v>
      </c>
      <c r="F664" s="876">
        <f t="shared" si="104"/>
        <v>10750.78</v>
      </c>
      <c r="G664" s="776">
        <f>'Заказ, cкидки и курсы валют'!$J$23*F664</f>
        <v>123633.97</v>
      </c>
      <c r="H664" s="142">
        <f t="shared" si="103"/>
        <v>1236.3399999999999</v>
      </c>
      <c r="I664" s="170"/>
    </row>
    <row r="665" spans="1:10" ht="13" thickBot="1">
      <c r="A665" s="419"/>
    </row>
    <row r="666" spans="1:10" ht="18">
      <c r="A666" s="904"/>
      <c r="B666" s="128"/>
      <c r="C666" s="2283" t="s">
        <v>4156</v>
      </c>
      <c r="D666" s="64"/>
      <c r="E666" s="686"/>
      <c r="F666" s="435"/>
      <c r="G666" s="461"/>
      <c r="H666" s="128"/>
      <c r="I666" s="68"/>
    </row>
    <row r="667" spans="1:10" ht="44.25" customHeight="1">
      <c r="A667" s="890"/>
      <c r="B667" s="16"/>
      <c r="C667" s="1475"/>
      <c r="D667" s="70"/>
      <c r="E667" s="430"/>
      <c r="F667" s="465"/>
      <c r="G667" s="488"/>
      <c r="H667" s="16"/>
      <c r="I667" s="132"/>
    </row>
    <row r="668" spans="1:10" ht="18.75" customHeight="1">
      <c r="A668" s="890"/>
      <c r="B668" s="16"/>
      <c r="C668" s="1475"/>
      <c r="D668" s="70"/>
      <c r="E668" s="430"/>
      <c r="F668" s="465"/>
      <c r="G668" s="488"/>
      <c r="H668" s="16"/>
      <c r="I668" s="132"/>
    </row>
    <row r="669" spans="1:10" ht="12.75" customHeight="1">
      <c r="A669" s="890"/>
      <c r="B669" s="16"/>
      <c r="C669" s="1475"/>
      <c r="D669" s="70"/>
      <c r="E669" s="430"/>
      <c r="F669" s="465"/>
      <c r="G669" s="488"/>
      <c r="H669" s="16"/>
      <c r="I669" s="132"/>
    </row>
    <row r="670" spans="1:10" ht="12.75" customHeight="1" thickBot="1">
      <c r="A670" s="1918" t="s">
        <v>6699</v>
      </c>
      <c r="B670" s="1830"/>
      <c r="C670" s="1931"/>
      <c r="D670" s="72"/>
      <c r="E670" s="431"/>
      <c r="F670" s="467"/>
      <c r="G670" s="489"/>
      <c r="H670" s="136"/>
      <c r="I670" s="137"/>
    </row>
    <row r="671" spans="1:10" ht="45" customHeight="1">
      <c r="A671" s="1519" t="s">
        <v>1013</v>
      </c>
      <c r="B671" s="157" t="s">
        <v>1014</v>
      </c>
      <c r="C671" s="2286" t="s">
        <v>665</v>
      </c>
      <c r="D671" s="158" t="s">
        <v>2923</v>
      </c>
      <c r="E671" s="473" t="s">
        <v>10276</v>
      </c>
      <c r="F671" s="469" t="s">
        <v>2578</v>
      </c>
      <c r="G671" s="506" t="s">
        <v>2427</v>
      </c>
      <c r="H671" s="264" t="s">
        <v>493</v>
      </c>
      <c r="I671" s="160" t="s">
        <v>4003</v>
      </c>
      <c r="J671" s="327" t="s">
        <v>11229</v>
      </c>
    </row>
    <row r="672" spans="1:10" ht="12.75" customHeight="1" thickBot="1">
      <c r="A672" s="1519"/>
      <c r="B672" s="312"/>
      <c r="C672" s="2286" t="s">
        <v>3419</v>
      </c>
      <c r="D672" s="313" t="s">
        <v>2428</v>
      </c>
      <c r="E672" s="437" t="s">
        <v>264</v>
      </c>
      <c r="F672" s="475">
        <f>'Заказ, cкидки и курсы валют'!$I$12</f>
        <v>0</v>
      </c>
      <c r="G672" s="765"/>
      <c r="H672" s="358"/>
      <c r="I672" s="252"/>
      <c r="J672" s="1872"/>
    </row>
    <row r="673" spans="1:10" ht="12.75" customHeight="1" thickBot="1">
      <c r="A673" s="799" t="s">
        <v>7198</v>
      </c>
      <c r="B673" s="790" t="s">
        <v>189</v>
      </c>
      <c r="C673" s="2306">
        <v>20.7</v>
      </c>
      <c r="D673" s="315">
        <v>5</v>
      </c>
      <c r="E673" s="1706">
        <f>(E645*2)+(1000/D673*7.5)</f>
        <v>3088.6400000000003</v>
      </c>
      <c r="F673" s="779">
        <f>ROUND(E673*(1-$F$10),2)</f>
        <v>3088.64</v>
      </c>
      <c r="G673" s="691">
        <f>H673/D673*1000</f>
        <v>77400</v>
      </c>
      <c r="H673" s="659">
        <f>ROUND(IF('Заказ, cкидки и курсы валют'!$J$23*E673/1000*D673&lt;387,387,'Заказ, cкидки и курсы валют'!$J$23*E673/1000*D673)*(1-'Заказ, cкидки и курсы валют'!$I$12),2)</f>
        <v>387</v>
      </c>
      <c r="I673" s="263"/>
      <c r="J673" s="1338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464.4</v>
      </c>
    </row>
    <row r="674" spans="1:10" ht="12.75" customHeight="1" thickBot="1">
      <c r="A674" s="493" t="s">
        <v>7199</v>
      </c>
      <c r="B674" s="49" t="s">
        <v>1303</v>
      </c>
      <c r="C674" s="2306">
        <v>19.399999999999999</v>
      </c>
      <c r="D674" s="36">
        <v>5</v>
      </c>
      <c r="E674" s="1705">
        <f t="shared" ref="E674:E692" si="105">(E646*2)+(1000/D674*7.5)</f>
        <v>3101.52</v>
      </c>
      <c r="F674" s="471">
        <f t="shared" ref="F674:F692" si="106">ROUND(E674*(1-$F$10),2)</f>
        <v>3101.52</v>
      </c>
      <c r="G674" s="691">
        <f t="shared" ref="G674:G692" si="107">H674/D674*1000</f>
        <v>77400</v>
      </c>
      <c r="H674" s="659">
        <f>ROUND(IF('Заказ, cкидки и курсы валют'!$J$23*E674/1000*D674&lt;387,387,'Заказ, cкидки и курсы валют'!$J$23*E674/1000*D674)*(1-'Заказ, cкидки и курсы валют'!$I$12),2)</f>
        <v>387</v>
      </c>
      <c r="I674" s="168"/>
      <c r="J674" s="1338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464.4</v>
      </c>
    </row>
    <row r="675" spans="1:10" ht="12.75" customHeight="1" thickBot="1">
      <c r="A675" s="493" t="s">
        <v>7200</v>
      </c>
      <c r="B675" s="49" t="s">
        <v>2435</v>
      </c>
      <c r="C675" s="2306">
        <v>26.15</v>
      </c>
      <c r="D675" s="36">
        <v>5</v>
      </c>
      <c r="E675" s="1705">
        <f t="shared" si="105"/>
        <v>3363.06</v>
      </c>
      <c r="F675" s="471">
        <f t="shared" si="106"/>
        <v>3363.06</v>
      </c>
      <c r="G675" s="691">
        <f t="shared" si="107"/>
        <v>77400</v>
      </c>
      <c r="H675" s="659">
        <f>ROUND(IF('Заказ, cкидки и курсы валют'!$J$23*E675/1000*D675&lt;387,387,'Заказ, cкидки и курсы валют'!$J$23*E675/1000*D675)*(1-'Заказ, cкидки и курсы валют'!$I$12),2)</f>
        <v>387</v>
      </c>
      <c r="I675" s="168"/>
      <c r="J675" s="1338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464.4</v>
      </c>
    </row>
    <row r="676" spans="1:10" ht="12.75" customHeight="1" thickBot="1">
      <c r="A676" s="493" t="s">
        <v>7201</v>
      </c>
      <c r="B676" s="49" t="s">
        <v>3957</v>
      </c>
      <c r="C676" s="2311">
        <v>31</v>
      </c>
      <c r="D676" s="36">
        <v>5</v>
      </c>
      <c r="E676" s="1705">
        <f t="shared" si="105"/>
        <v>3856.76</v>
      </c>
      <c r="F676" s="471">
        <f t="shared" si="106"/>
        <v>3856.76</v>
      </c>
      <c r="G676" s="691">
        <f t="shared" si="107"/>
        <v>77400</v>
      </c>
      <c r="H676" s="659">
        <f>ROUND(IF('Заказ, cкидки и курсы валют'!$J$23*E676/1000*D676&lt;387,387,'Заказ, cкидки и курсы валют'!$J$23*E676/1000*D676)*(1-'Заказ, cкидки и курсы валют'!$I$12),2)</f>
        <v>387</v>
      </c>
      <c r="I676" s="168"/>
      <c r="J676" s="1338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464.4</v>
      </c>
    </row>
    <row r="677" spans="1:10" ht="12.75" customHeight="1" thickBot="1">
      <c r="A677" s="493" t="s">
        <v>7202</v>
      </c>
      <c r="B677" s="49" t="s">
        <v>3958</v>
      </c>
      <c r="C677" s="2306">
        <v>38</v>
      </c>
      <c r="D677" s="36">
        <v>5</v>
      </c>
      <c r="E677" s="1705">
        <f t="shared" si="105"/>
        <v>4749.54</v>
      </c>
      <c r="F677" s="471">
        <f t="shared" si="106"/>
        <v>4749.54</v>
      </c>
      <c r="G677" s="691">
        <f t="shared" si="107"/>
        <v>77400</v>
      </c>
      <c r="H677" s="659">
        <f>ROUND(IF('Заказ, cкидки и курсы валют'!$J$23*E677/1000*D677&lt;387,387,'Заказ, cкидки и курсы валют'!$J$23*E677/1000*D677)*(1-'Заказ, cкидки и курсы валют'!$I$12),2)</f>
        <v>387</v>
      </c>
      <c r="I677" s="168"/>
      <c r="J677" s="1338">
        <f>ROUND(IF(H677&lt;'Заказ, cкидки и курсы валют'!$B$39,H677*0.54*100/(100-'Заказ, cкидки и курсы валют'!$C$39),IF(H677&lt;'Заказ, cкидки и курсы валют'!$B$40,H677*0.54*100/(100-'Заказ, cкидки и курсы валют'!$C$40),IF(H677&lt;'Заказ, cкидки и курсы валют'!$B$41,H677*0.54*100/(100-'Заказ, cкидки и курсы валют'!$C$41),IF(H677&lt;'Заказ, cкидки и курсы валют'!$B$42,H677*0.54*100/(100-'Заказ, cкидки и курсы валют'!$C$42),IF(H677&lt;'Заказ, cкидки и курсы валют'!$B$43,H677*0.54*100/(100-'Заказ, cкидки и курсы валют'!$C$43),H677))))),2)</f>
        <v>464.4</v>
      </c>
    </row>
    <row r="678" spans="1:10" ht="12.75" customHeight="1" thickBot="1">
      <c r="A678" s="493" t="s">
        <v>7203</v>
      </c>
      <c r="B678" s="49" t="s">
        <v>200</v>
      </c>
      <c r="C678" s="2306">
        <v>43</v>
      </c>
      <c r="D678" s="36">
        <v>5</v>
      </c>
      <c r="E678" s="1705">
        <f t="shared" si="105"/>
        <v>4555.8999999999996</v>
      </c>
      <c r="F678" s="471">
        <f t="shared" si="106"/>
        <v>4555.8999999999996</v>
      </c>
      <c r="G678" s="691">
        <f t="shared" si="107"/>
        <v>77400</v>
      </c>
      <c r="H678" s="659">
        <f>ROUND(IF('Заказ, cкидки и курсы валют'!$J$23*E678/1000*D678&lt;387,387,'Заказ, cкидки и курсы валют'!$J$23*E678/1000*D678)*(1-'Заказ, cкидки и курсы валют'!$I$12),2)</f>
        <v>387</v>
      </c>
      <c r="I678" s="168"/>
      <c r="J678" s="1338">
        <f>ROUND(IF(H678&lt;'Заказ, cкидки и курсы валют'!$B$39,H678*0.54*100/(100-'Заказ, cкидки и курсы валют'!$C$39),IF(H678&lt;'Заказ, cкидки и курсы валют'!$B$40,H678*0.54*100/(100-'Заказ, cкидки и курсы валют'!$C$40),IF(H678&lt;'Заказ, cкидки и курсы валют'!$B$41,H678*0.54*100/(100-'Заказ, cкидки и курсы валют'!$C$41),IF(H678&lt;'Заказ, cкидки и курсы валют'!$B$42,H678*0.54*100/(100-'Заказ, cкидки и курсы валют'!$C$42),IF(H678&lt;'Заказ, cкидки и курсы валют'!$B$43,H678*0.54*100/(100-'Заказ, cкидки и курсы валют'!$C$43),H678))))),2)</f>
        <v>464.4</v>
      </c>
    </row>
    <row r="679" spans="1:10" ht="12.75" customHeight="1" thickBot="1">
      <c r="A679" s="493" t="s">
        <v>7204</v>
      </c>
      <c r="B679" s="49" t="s">
        <v>201</v>
      </c>
      <c r="C679" s="2306">
        <v>46.5</v>
      </c>
      <c r="D679" s="36">
        <v>5</v>
      </c>
      <c r="E679" s="1705">
        <f t="shared" si="105"/>
        <v>4512.18</v>
      </c>
      <c r="F679" s="471">
        <f t="shared" si="106"/>
        <v>4512.18</v>
      </c>
      <c r="G679" s="691">
        <f t="shared" si="107"/>
        <v>77400</v>
      </c>
      <c r="H679" s="659">
        <f>ROUND(IF('Заказ, cкидки и курсы валют'!$J$23*E679/1000*D679&lt;387,387,'Заказ, cкидки и курсы валют'!$J$23*E679/1000*D679)*(1-'Заказ, cкидки и курсы валют'!$I$12),2)</f>
        <v>387</v>
      </c>
      <c r="I679" s="168"/>
      <c r="J679" s="1338">
        <f>ROUND(IF(H679&lt;'Заказ, cкидки и курсы валют'!$B$39,H679*0.54*100/(100-'Заказ, cкидки и курсы валют'!$C$39),IF(H679&lt;'Заказ, cкидки и курсы валют'!$B$40,H679*0.54*100/(100-'Заказ, cкидки и курсы валют'!$C$40),IF(H679&lt;'Заказ, cкидки и курсы валют'!$B$41,H679*0.54*100/(100-'Заказ, cкидки и курсы валют'!$C$41),IF(H679&lt;'Заказ, cкидки и курсы валют'!$B$42,H679*0.54*100/(100-'Заказ, cкидки и курсы валют'!$C$42),IF(H679&lt;'Заказ, cкидки и курсы валют'!$B$43,H679*0.54*100/(100-'Заказ, cкидки и курсы валют'!$C$43),H679))))),2)</f>
        <v>464.4</v>
      </c>
    </row>
    <row r="680" spans="1:10" ht="12.75" customHeight="1" thickBot="1">
      <c r="A680" s="493" t="s">
        <v>7205</v>
      </c>
      <c r="B680" s="49" t="s">
        <v>202</v>
      </c>
      <c r="C680" s="2306">
        <v>49.7</v>
      </c>
      <c r="D680" s="36">
        <v>5</v>
      </c>
      <c r="E680" s="1705">
        <f t="shared" si="105"/>
        <v>4445.82</v>
      </c>
      <c r="F680" s="471">
        <f t="shared" si="106"/>
        <v>4445.82</v>
      </c>
      <c r="G680" s="691">
        <f t="shared" si="107"/>
        <v>77400</v>
      </c>
      <c r="H680" s="659">
        <f>ROUND(IF('Заказ, cкидки и курсы валют'!$J$23*E680/1000*D680&lt;387,387,'Заказ, cкидки и курсы валют'!$J$23*E680/1000*D680)*(1-'Заказ, cкидки и курсы валют'!$I$12),2)</f>
        <v>387</v>
      </c>
      <c r="I680" s="168"/>
      <c r="J680" s="1338">
        <f>ROUND(IF(H680&lt;'Заказ, cкидки и курсы валют'!$B$39,H680*0.54*100/(100-'Заказ, cкидки и курсы валют'!$C$39),IF(H680&lt;'Заказ, cкидки и курсы валют'!$B$40,H680*0.54*100/(100-'Заказ, cкидки и курсы валют'!$C$40),IF(H680&lt;'Заказ, cкидки и курсы валют'!$B$41,H680*0.54*100/(100-'Заказ, cкидки и курсы валют'!$C$41),IF(H680&lt;'Заказ, cкидки и курсы валют'!$B$42,H680*0.54*100/(100-'Заказ, cкидки и курсы валют'!$C$42),IF(H680&lt;'Заказ, cкидки и курсы валют'!$B$43,H680*0.54*100/(100-'Заказ, cкидки и курсы валют'!$C$43),H680))))),2)</f>
        <v>464.4</v>
      </c>
    </row>
    <row r="681" spans="1:10" ht="12.75" customHeight="1" thickBot="1">
      <c r="A681" s="493" t="s">
        <v>7206</v>
      </c>
      <c r="B681" s="49" t="s">
        <v>203</v>
      </c>
      <c r="C681" s="2306">
        <v>56.9</v>
      </c>
      <c r="D681" s="36">
        <v>5</v>
      </c>
      <c r="E681" s="1705">
        <f t="shared" si="105"/>
        <v>5503.58</v>
      </c>
      <c r="F681" s="471">
        <f t="shared" si="106"/>
        <v>5503.58</v>
      </c>
      <c r="G681" s="691">
        <f t="shared" si="107"/>
        <v>77400</v>
      </c>
      <c r="H681" s="659">
        <f>ROUND(IF('Заказ, cкидки и курсы валют'!$J$23*E681/1000*D681&lt;387,387,'Заказ, cкидки и курсы валют'!$J$23*E681/1000*D681)*(1-'Заказ, cкидки и курсы валют'!$I$12),2)</f>
        <v>387</v>
      </c>
      <c r="I681" s="168"/>
      <c r="J681" s="1338">
        <f>ROUND(IF(H681&lt;'Заказ, cкидки и курсы валют'!$B$39,H681*0.54*100/(100-'Заказ, cкидки и курсы валют'!$C$39),IF(H681&lt;'Заказ, cкидки и курсы валют'!$B$40,H681*0.54*100/(100-'Заказ, cкидки и курсы валют'!$C$40),IF(H681&lt;'Заказ, cкидки и курсы валют'!$B$41,H681*0.54*100/(100-'Заказ, cкидки и курсы валют'!$C$41),IF(H681&lt;'Заказ, cкидки и курсы валют'!$B$42,H681*0.54*100/(100-'Заказ, cкидки и курсы валют'!$C$42),IF(H681&lt;'Заказ, cкидки и курсы валют'!$B$43,H681*0.54*100/(100-'Заказ, cкидки и курсы валют'!$C$43),H681))))),2)</f>
        <v>464.4</v>
      </c>
    </row>
    <row r="682" spans="1:10" ht="12.75" customHeight="1" thickBot="1">
      <c r="A682" s="493" t="s">
        <v>7207</v>
      </c>
      <c r="B682" s="49" t="s">
        <v>3431</v>
      </c>
      <c r="C682" s="2311">
        <v>64.150000000000006</v>
      </c>
      <c r="D682" s="36">
        <v>5</v>
      </c>
      <c r="E682" s="1705">
        <f t="shared" si="105"/>
        <v>6303.78</v>
      </c>
      <c r="F682" s="471">
        <f t="shared" si="106"/>
        <v>6303.78</v>
      </c>
      <c r="G682" s="691">
        <f t="shared" si="107"/>
        <v>77400</v>
      </c>
      <c r="H682" s="659">
        <f>ROUND(IF('Заказ, cкидки и курсы валют'!$J$23*E682/1000*D682&lt;387,387,'Заказ, cкидки и курсы валют'!$J$23*E682/1000*D682)*(1-'Заказ, cкидки и курсы валют'!$I$12),2)</f>
        <v>387</v>
      </c>
      <c r="I682" s="168"/>
      <c r="J682" s="1338">
        <f>ROUND(IF(H682&lt;'Заказ, cкидки и курсы валют'!$B$39,H682*0.54*100/(100-'Заказ, cкидки и курсы валют'!$C$39),IF(H682&lt;'Заказ, cкидки и курсы валют'!$B$40,H682*0.54*100/(100-'Заказ, cкидки и курсы валют'!$C$40),IF(H682&lt;'Заказ, cкидки и курсы валют'!$B$41,H682*0.54*100/(100-'Заказ, cкидки и курсы валют'!$C$41),IF(H682&lt;'Заказ, cкидки и курсы валют'!$B$42,H682*0.54*100/(100-'Заказ, cкидки и курсы валют'!$C$42),IF(H682&lt;'Заказ, cкидки и курсы валют'!$B$43,H682*0.54*100/(100-'Заказ, cкидки и курсы валют'!$C$43),H682))))),2)</f>
        <v>464.4</v>
      </c>
    </row>
    <row r="683" spans="1:10" ht="12.75" customHeight="1" thickBot="1">
      <c r="A683" s="493" t="s">
        <v>7208</v>
      </c>
      <c r="B683" s="49" t="s">
        <v>204</v>
      </c>
      <c r="C683" s="2311">
        <v>63.8</v>
      </c>
      <c r="D683" s="36">
        <v>5</v>
      </c>
      <c r="E683" s="1705">
        <f t="shared" si="105"/>
        <v>5887.58</v>
      </c>
      <c r="F683" s="471">
        <f t="shared" si="106"/>
        <v>5887.58</v>
      </c>
      <c r="G683" s="691">
        <f t="shared" si="107"/>
        <v>77400</v>
      </c>
      <c r="H683" s="659">
        <f>ROUND(IF('Заказ, cкидки и курсы валют'!$J$23*E683/1000*D683&lt;387,387,'Заказ, cкидки и курсы валют'!$J$23*E683/1000*D683)*(1-'Заказ, cкидки и курсы валют'!$I$12),2)</f>
        <v>387</v>
      </c>
      <c r="I683" s="168"/>
      <c r="J683" s="1338">
        <f>ROUND(IF(H683&lt;'Заказ, cкидки и курсы валют'!$B$39,H683*0.54*100/(100-'Заказ, cкидки и курсы валют'!$C$39),IF(H683&lt;'Заказ, cкидки и курсы валют'!$B$40,H683*0.54*100/(100-'Заказ, cкидки и курсы валют'!$C$40),IF(H683&lt;'Заказ, cкидки и курсы валют'!$B$41,H683*0.54*100/(100-'Заказ, cкидки и курсы валют'!$C$41),IF(H683&lt;'Заказ, cкидки и курсы валют'!$B$42,H683*0.54*100/(100-'Заказ, cкидки и курсы валют'!$C$42),IF(H683&lt;'Заказ, cкидки и курсы валют'!$B$43,H683*0.54*100/(100-'Заказ, cкидки и курсы валют'!$C$43),H683))))),2)</f>
        <v>464.4</v>
      </c>
    </row>
    <row r="684" spans="1:10" ht="12.75" customHeight="1" thickBot="1">
      <c r="A684" s="493" t="s">
        <v>7209</v>
      </c>
      <c r="B684" s="49" t="s">
        <v>611</v>
      </c>
      <c r="C684" s="2306">
        <v>88.33</v>
      </c>
      <c r="D684" s="36">
        <v>5</v>
      </c>
      <c r="E684" s="1705">
        <f t="shared" si="105"/>
        <v>6848</v>
      </c>
      <c r="F684" s="471">
        <f t="shared" si="106"/>
        <v>6848</v>
      </c>
      <c r="G684" s="691">
        <f t="shared" si="107"/>
        <v>78752</v>
      </c>
      <c r="H684" s="659">
        <f>ROUND(IF('Заказ, cкидки и курсы валют'!$J$23*E684/1000*D684&lt;387,387,'Заказ, cкидки и курсы валют'!$J$23*E684/1000*D684)*(1-'Заказ, cкидки и курсы валют'!$I$12),2)</f>
        <v>393.76</v>
      </c>
      <c r="I684" s="168"/>
      <c r="J684" s="1338">
        <f>ROUND(IF(H684&lt;'Заказ, cкидки и курсы валют'!$B$39,H684*0.54*100/(100-'Заказ, cкидки и курсы валют'!$C$39),IF(H684&lt;'Заказ, cкидки и курсы валют'!$B$40,H684*0.54*100/(100-'Заказ, cкидки и курсы валют'!$C$40),IF(H684&lt;'Заказ, cкидки и курсы валют'!$B$41,H684*0.54*100/(100-'Заказ, cкидки и курсы валют'!$C$41),IF(H684&lt;'Заказ, cкидки и курсы валют'!$B$42,H684*0.54*100/(100-'Заказ, cкидки и курсы валют'!$C$42),IF(H684&lt;'Заказ, cкидки и курсы валют'!$B$43,H684*0.54*100/(100-'Заказ, cкидки и курсы валют'!$C$43),H684))))),2)</f>
        <v>472.51</v>
      </c>
    </row>
    <row r="685" spans="1:10" ht="12.75" customHeight="1" thickBot="1">
      <c r="A685" s="493" t="s">
        <v>7210</v>
      </c>
      <c r="B685" s="49" t="s">
        <v>1295</v>
      </c>
      <c r="C685" s="2311">
        <v>108</v>
      </c>
      <c r="D685" s="36">
        <v>5</v>
      </c>
      <c r="E685" s="1705">
        <f t="shared" si="105"/>
        <v>7844.68</v>
      </c>
      <c r="F685" s="471">
        <f t="shared" si="106"/>
        <v>7844.68</v>
      </c>
      <c r="G685" s="691">
        <f t="shared" si="107"/>
        <v>90214</v>
      </c>
      <c r="H685" s="659">
        <f>ROUND(IF('Заказ, cкидки и курсы валют'!$J$23*E685/1000*D685&lt;387,387,'Заказ, cкидки и курсы валют'!$J$23*E685/1000*D685)*(1-'Заказ, cкидки и курсы валют'!$I$12),2)</f>
        <v>451.07</v>
      </c>
      <c r="I685" s="168"/>
      <c r="J685" s="1338">
        <f>ROUND(IF(H685&lt;'Заказ, cкидки и курсы валют'!$B$39,H685*0.54*100/(100-'Заказ, cкидки и курсы валют'!$C$39),IF(H685&lt;'Заказ, cкидки и курсы валют'!$B$40,H685*0.54*100/(100-'Заказ, cкидки и курсы валют'!$C$40),IF(H685&lt;'Заказ, cкидки и курсы валют'!$B$41,H685*0.54*100/(100-'Заказ, cкидки и курсы валют'!$C$41),IF(H685&lt;'Заказ, cкидки и курсы валют'!$B$42,H685*0.54*100/(100-'Заказ, cкидки и курсы валют'!$C$42),IF(H685&lt;'Заказ, cкидки и курсы валют'!$B$43,H685*0.54*100/(100-'Заказ, cкидки и курсы валют'!$C$43),H685))))),2)</f>
        <v>541.28</v>
      </c>
    </row>
    <row r="686" spans="1:10" ht="12.75" customHeight="1" thickBot="1">
      <c r="A686" s="493" t="s">
        <v>7211</v>
      </c>
      <c r="B686" s="49" t="s">
        <v>2444</v>
      </c>
      <c r="C686" s="2306">
        <v>110</v>
      </c>
      <c r="D686" s="36">
        <v>3</v>
      </c>
      <c r="E686" s="1705">
        <f t="shared" si="105"/>
        <v>9571.619999999999</v>
      </c>
      <c r="F686" s="471">
        <f t="shared" si="106"/>
        <v>9571.6200000000008</v>
      </c>
      <c r="G686" s="691">
        <f t="shared" si="107"/>
        <v>129000</v>
      </c>
      <c r="H686" s="659">
        <f>ROUND(IF('Заказ, cкидки и курсы валют'!$J$23*E686/1000*D686&lt;387,387,'Заказ, cкидки и курсы валют'!$J$23*E686/1000*D686)*(1-'Заказ, cкидки и курсы валют'!$I$12),2)</f>
        <v>387</v>
      </c>
      <c r="I686" s="168"/>
      <c r="J686" s="1338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464.4</v>
      </c>
    </row>
    <row r="687" spans="1:10" ht="13.5" thickBot="1">
      <c r="A687" s="493" t="s">
        <v>7212</v>
      </c>
      <c r="B687" s="49" t="s">
        <v>3171</v>
      </c>
      <c r="C687" s="2311">
        <v>82.94</v>
      </c>
      <c r="D687" s="36">
        <v>5</v>
      </c>
      <c r="E687" s="1705">
        <f t="shared" si="105"/>
        <v>7540.12</v>
      </c>
      <c r="F687" s="471">
        <f t="shared" si="106"/>
        <v>7540.12</v>
      </c>
      <c r="G687" s="691">
        <f t="shared" si="107"/>
        <v>86712</v>
      </c>
      <c r="H687" s="659">
        <f>ROUND(IF('Заказ, cкидки и курсы валют'!$J$23*E687/1000*D687&lt;387,387,'Заказ, cкидки и курсы валют'!$J$23*E687/1000*D687)*(1-'Заказ, cкидки и курсы валют'!$I$12),2)</f>
        <v>433.56</v>
      </c>
      <c r="I687" s="168"/>
      <c r="J687" s="1338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520.27</v>
      </c>
    </row>
    <row r="688" spans="1:10" ht="13.5" thickBot="1">
      <c r="A688" s="493" t="s">
        <v>7213</v>
      </c>
      <c r="B688" s="49" t="s">
        <v>2434</v>
      </c>
      <c r="C688" s="2306">
        <v>103.9</v>
      </c>
      <c r="D688" s="36">
        <v>5</v>
      </c>
      <c r="E688" s="1705">
        <f t="shared" si="105"/>
        <v>7870.62</v>
      </c>
      <c r="F688" s="471">
        <f t="shared" si="106"/>
        <v>7870.62</v>
      </c>
      <c r="G688" s="691">
        <f t="shared" si="107"/>
        <v>90512</v>
      </c>
      <c r="H688" s="659">
        <f>ROUND(IF('Заказ, cкидки и курсы валют'!$J$23*E688/1000*D688&lt;387,387,'Заказ, cкидки и курсы валют'!$J$23*E688/1000*D688)*(1-'Заказ, cкидки и курсы валют'!$I$12),2)</f>
        <v>452.56</v>
      </c>
      <c r="I688" s="168"/>
      <c r="J688" s="1338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543.07000000000005</v>
      </c>
    </row>
    <row r="689" spans="1:10" ht="13.5" thickBot="1">
      <c r="A689" s="493" t="s">
        <v>7214</v>
      </c>
      <c r="B689" s="49" t="s">
        <v>3172</v>
      </c>
      <c r="C689" s="2311">
        <v>163.33000000000001</v>
      </c>
      <c r="D689" s="36">
        <v>3</v>
      </c>
      <c r="E689" s="1705">
        <f t="shared" si="105"/>
        <v>11521.64</v>
      </c>
      <c r="F689" s="471">
        <f t="shared" si="106"/>
        <v>11521.64</v>
      </c>
      <c r="G689" s="691">
        <f t="shared" si="107"/>
        <v>132500</v>
      </c>
      <c r="H689" s="659">
        <f>ROUND(IF('Заказ, cкидки и курсы валют'!$J$23*E689/1000*D689&lt;387,387,'Заказ, cкидки и курсы валют'!$J$23*E689/1000*D689)*(1-'Заказ, cкидки и курсы валют'!$I$12),2)</f>
        <v>397.5</v>
      </c>
      <c r="I689" s="168"/>
      <c r="J689" s="1338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477</v>
      </c>
    </row>
    <row r="690" spans="1:10" ht="13.5" thickBot="1">
      <c r="A690" s="493" t="s">
        <v>7215</v>
      </c>
      <c r="B690" s="49" t="s">
        <v>2063</v>
      </c>
      <c r="C690" s="2306">
        <v>158.82</v>
      </c>
      <c r="D690" s="36">
        <v>3</v>
      </c>
      <c r="E690" s="1705">
        <f t="shared" si="105"/>
        <v>12035.76</v>
      </c>
      <c r="F690" s="471">
        <f t="shared" si="106"/>
        <v>12035.76</v>
      </c>
      <c r="G690" s="691">
        <f t="shared" si="107"/>
        <v>138410</v>
      </c>
      <c r="H690" s="659">
        <f>ROUND(IF('Заказ, cкидки и курсы валют'!$J$23*E690/1000*D690&lt;387,387,'Заказ, cкидки и курсы валют'!$J$23*E690/1000*D690)*(1-'Заказ, cкидки и курсы валют'!$I$12),2)</f>
        <v>415.23</v>
      </c>
      <c r="I690" s="168"/>
      <c r="J690" s="1338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498.28</v>
      </c>
    </row>
    <row r="691" spans="1:10" ht="13.5" thickBot="1">
      <c r="A691" s="493" t="s">
        <v>7216</v>
      </c>
      <c r="B691" s="49" t="s">
        <v>2064</v>
      </c>
      <c r="C691" s="2306">
        <v>192.22</v>
      </c>
      <c r="D691" s="36">
        <v>3</v>
      </c>
      <c r="E691" s="1705">
        <f t="shared" si="105"/>
        <v>14351.24</v>
      </c>
      <c r="F691" s="471">
        <f t="shared" si="106"/>
        <v>14351.24</v>
      </c>
      <c r="G691" s="691">
        <f t="shared" si="107"/>
        <v>165040</v>
      </c>
      <c r="H691" s="659">
        <f>ROUND(IF('Заказ, cкидки и курсы валют'!$J$23*E691/1000*D691&lt;387,387,'Заказ, cкидки и курсы валют'!$J$23*E691/1000*D691)*(1-'Заказ, cкидки и курсы валют'!$I$12),2)</f>
        <v>495.12</v>
      </c>
      <c r="I691" s="168"/>
      <c r="J691" s="1338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594.14</v>
      </c>
    </row>
    <row r="692" spans="1:10" ht="13.5" thickBot="1">
      <c r="A692" s="521" t="s">
        <v>7217</v>
      </c>
      <c r="B692" s="199" t="s">
        <v>4054</v>
      </c>
      <c r="C692" s="2311">
        <v>237.33</v>
      </c>
      <c r="D692" s="169">
        <v>1</v>
      </c>
      <c r="E692" s="1707">
        <f t="shared" si="105"/>
        <v>29001.56</v>
      </c>
      <c r="F692" s="775">
        <f t="shared" si="106"/>
        <v>29001.56</v>
      </c>
      <c r="G692" s="691">
        <f t="shared" si="107"/>
        <v>387000</v>
      </c>
      <c r="H692" s="659">
        <f>ROUND(IF('Заказ, cкидки и курсы валют'!$J$23*E692/1000*D692&lt;387,387,'Заказ, cкидки и курсы валют'!$J$23*E692/1000*D692)*(1-'Заказ, cкидки и курсы валют'!$I$12),2)</f>
        <v>387</v>
      </c>
      <c r="I692" s="170"/>
      <c r="J692" s="1338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464.4</v>
      </c>
    </row>
    <row r="693" spans="1:10" ht="13" thickBot="1">
      <c r="A693" s="419"/>
    </row>
    <row r="694" spans="1:10" ht="18">
      <c r="A694" s="904"/>
      <c r="B694" s="128"/>
      <c r="C694" s="2283" t="s">
        <v>4157</v>
      </c>
      <c r="D694" s="64"/>
      <c r="E694" s="686"/>
      <c r="F694" s="435"/>
      <c r="G694" s="461"/>
      <c r="H694" s="128"/>
      <c r="I694" s="68"/>
    </row>
    <row r="695" spans="1:10" ht="45.25" customHeight="1">
      <c r="A695" s="890"/>
      <c r="B695" s="16"/>
      <c r="C695" s="1475"/>
      <c r="D695" s="70"/>
      <c r="E695" s="430"/>
      <c r="F695" s="465"/>
      <c r="G695" s="488"/>
      <c r="H695" s="16"/>
      <c r="I695" s="132"/>
    </row>
    <row r="696" spans="1:10" ht="12.75" customHeight="1">
      <c r="A696" s="890"/>
      <c r="B696" s="16"/>
      <c r="C696" s="1475"/>
      <c r="D696" s="70"/>
      <c r="E696" s="430"/>
      <c r="F696" s="465"/>
      <c r="G696" s="488"/>
      <c r="H696" s="16"/>
      <c r="I696" s="132"/>
    </row>
    <row r="697" spans="1:10" ht="12.75" customHeight="1">
      <c r="A697" s="890"/>
      <c r="B697" s="16"/>
      <c r="C697" s="1475"/>
      <c r="D697" s="70"/>
      <c r="E697" s="430"/>
      <c r="F697" s="465"/>
      <c r="G697" s="488"/>
      <c r="H697" s="16"/>
      <c r="I697" s="132"/>
    </row>
    <row r="698" spans="1:10" ht="12.75" customHeight="1" thickBot="1">
      <c r="A698" s="1913" t="s">
        <v>6698</v>
      </c>
      <c r="B698" s="203"/>
      <c r="C698" s="1931"/>
      <c r="D698" s="72"/>
      <c r="E698" s="431"/>
      <c r="F698" s="467"/>
      <c r="G698" s="489"/>
      <c r="H698" s="136"/>
      <c r="I698" s="137"/>
    </row>
    <row r="699" spans="1:10" ht="42.75" customHeight="1">
      <c r="A699" s="1519" t="s">
        <v>1013</v>
      </c>
      <c r="B699" s="157" t="s">
        <v>1014</v>
      </c>
      <c r="C699" s="2286" t="s">
        <v>665</v>
      </c>
      <c r="D699" s="158" t="s">
        <v>2923</v>
      </c>
      <c r="E699" s="473" t="s">
        <v>10276</v>
      </c>
      <c r="F699" s="469" t="s">
        <v>2578</v>
      </c>
      <c r="G699" s="506" t="s">
        <v>2427</v>
      </c>
      <c r="H699" s="264" t="s">
        <v>493</v>
      </c>
      <c r="I699" s="160" t="s">
        <v>4003</v>
      </c>
    </row>
    <row r="700" spans="1:10" ht="12.75" customHeight="1" thickBot="1">
      <c r="A700" s="1519"/>
      <c r="B700" s="312"/>
      <c r="C700" s="2286" t="s">
        <v>3419</v>
      </c>
      <c r="D700" s="313" t="s">
        <v>2428</v>
      </c>
      <c r="E700" s="437" t="s">
        <v>264</v>
      </c>
      <c r="F700" s="475">
        <f>'Заказ, cкидки и курсы валют'!$I$12</f>
        <v>0</v>
      </c>
      <c r="G700" s="765"/>
      <c r="H700" s="358"/>
      <c r="I700" s="252"/>
    </row>
    <row r="701" spans="1:10" ht="12.75" customHeight="1">
      <c r="A701" s="799" t="s">
        <v>5006</v>
      </c>
      <c r="B701" s="791" t="s">
        <v>189</v>
      </c>
      <c r="C701" s="2306">
        <v>21.9</v>
      </c>
      <c r="D701" s="1444">
        <v>100</v>
      </c>
      <c r="E701" s="653">
        <v>1052.54</v>
      </c>
      <c r="F701" s="874">
        <f>ROUND(E701*(1-$F$10),2)</f>
        <v>1052.54</v>
      </c>
      <c r="G701" s="780">
        <f>'Заказ, cкидки и курсы валют'!$J$23*F701</f>
        <v>12104.21</v>
      </c>
      <c r="H701" s="310">
        <f>ROUND((D701/1000)*G701,2)</f>
        <v>1210.42</v>
      </c>
      <c r="I701" s="263"/>
    </row>
    <row r="702" spans="1:10" ht="12.75" customHeight="1">
      <c r="A702" s="493" t="s">
        <v>2638</v>
      </c>
      <c r="B702" s="32" t="s">
        <v>1303</v>
      </c>
      <c r="C702" s="2306">
        <v>22.3</v>
      </c>
      <c r="D702" s="328">
        <v>100</v>
      </c>
      <c r="E702" s="653">
        <v>973.72</v>
      </c>
      <c r="F702" s="875">
        <f t="shared" ref="F702:F705" si="108">ROUND(E702*(1-$F$10),2)</f>
        <v>973.72</v>
      </c>
      <c r="G702" s="691">
        <f>'Заказ, cкидки и курсы валют'!$J$23*F702</f>
        <v>11197.78</v>
      </c>
      <c r="H702" s="96">
        <f t="shared" ref="H702:H705" si="109">ROUND((D702/1000)*G702,2)</f>
        <v>1119.78</v>
      </c>
      <c r="I702" s="168"/>
    </row>
    <row r="703" spans="1:10" ht="12.75" customHeight="1">
      <c r="A703" s="493" t="s">
        <v>2639</v>
      </c>
      <c r="B703" s="32" t="s">
        <v>2435</v>
      </c>
      <c r="C703" s="2306">
        <v>25.65</v>
      </c>
      <c r="D703" s="328">
        <v>100</v>
      </c>
      <c r="E703" s="653">
        <v>954.31</v>
      </c>
      <c r="F703" s="875">
        <f t="shared" si="108"/>
        <v>954.31</v>
      </c>
      <c r="G703" s="691">
        <f>'Заказ, cкидки и курсы валют'!$J$23*F703</f>
        <v>10974.564999999999</v>
      </c>
      <c r="H703" s="96">
        <f t="shared" si="109"/>
        <v>1097.46</v>
      </c>
      <c r="I703" s="168"/>
    </row>
    <row r="704" spans="1:10" ht="12.75" customHeight="1">
      <c r="A704" s="493" t="s">
        <v>2640</v>
      </c>
      <c r="B704" s="32" t="s">
        <v>3957</v>
      </c>
      <c r="C704" s="2306">
        <v>30.7</v>
      </c>
      <c r="D704" s="328">
        <v>50</v>
      </c>
      <c r="E704" s="653">
        <v>1144.8900000000001</v>
      </c>
      <c r="F704" s="875">
        <f t="shared" si="108"/>
        <v>1144.8900000000001</v>
      </c>
      <c r="G704" s="691">
        <f>'Заказ, cкидки и курсы валют'!$J$23*F704</f>
        <v>13166.235000000001</v>
      </c>
      <c r="H704" s="96">
        <f t="shared" si="109"/>
        <v>658.31</v>
      </c>
      <c r="I704" s="168"/>
    </row>
    <row r="705" spans="1:9" ht="12.75" customHeight="1">
      <c r="A705" s="493" t="s">
        <v>2641</v>
      </c>
      <c r="B705" s="32" t="s">
        <v>3958</v>
      </c>
      <c r="C705" s="2306">
        <v>40.1</v>
      </c>
      <c r="D705" s="328">
        <v>50</v>
      </c>
      <c r="E705" s="653">
        <v>1484.99</v>
      </c>
      <c r="F705" s="875">
        <f t="shared" si="108"/>
        <v>1484.99</v>
      </c>
      <c r="G705" s="691">
        <f>'Заказ, cкидки и курсы валют'!$J$23*F705</f>
        <v>17077.384999999998</v>
      </c>
      <c r="H705" s="96">
        <f t="shared" si="109"/>
        <v>853.87</v>
      </c>
      <c r="I705" s="168"/>
    </row>
    <row r="706" spans="1:9" ht="12.75" customHeight="1">
      <c r="A706" s="493" t="s">
        <v>9672</v>
      </c>
      <c r="B706" s="49" t="s">
        <v>200</v>
      </c>
      <c r="C706" s="2306">
        <v>49</v>
      </c>
      <c r="D706" s="328">
        <v>50</v>
      </c>
      <c r="E706" s="653">
        <v>1494.65</v>
      </c>
      <c r="F706" s="875">
        <f t="shared" ref="F706:F722" si="110">ROUND(E706*(1-$F$10),2)</f>
        <v>1494.65</v>
      </c>
      <c r="G706" s="691">
        <f>'Заказ, cкидки и курсы валют'!$J$23*F706</f>
        <v>17188.475000000002</v>
      </c>
      <c r="H706" s="96">
        <f t="shared" ref="H706:H722" si="111">ROUND((D706/1000)*G706,2)</f>
        <v>859.42</v>
      </c>
      <c r="I706" s="168"/>
    </row>
    <row r="707" spans="1:9" ht="12.75" customHeight="1">
      <c r="A707" s="493" t="s">
        <v>2642</v>
      </c>
      <c r="B707" s="32" t="s">
        <v>201</v>
      </c>
      <c r="C707" s="2306">
        <v>43</v>
      </c>
      <c r="D707" s="328">
        <v>50</v>
      </c>
      <c r="E707" s="653">
        <v>1243.3399999999999</v>
      </c>
      <c r="F707" s="875">
        <f t="shared" si="110"/>
        <v>1243.3399999999999</v>
      </c>
      <c r="G707" s="691">
        <f>'Заказ, cкидки и курсы валют'!$J$23*F707</f>
        <v>14298.41</v>
      </c>
      <c r="H707" s="96">
        <f t="shared" si="111"/>
        <v>714.92</v>
      </c>
      <c r="I707" s="168"/>
    </row>
    <row r="708" spans="1:9" ht="12.75" customHeight="1">
      <c r="A708" s="493" t="s">
        <v>2643</v>
      </c>
      <c r="B708" s="32" t="s">
        <v>202</v>
      </c>
      <c r="C708" s="2306">
        <v>52.9</v>
      </c>
      <c r="D708" s="328">
        <v>50</v>
      </c>
      <c r="E708" s="653">
        <v>1645.07</v>
      </c>
      <c r="F708" s="875">
        <f t="shared" si="110"/>
        <v>1645.07</v>
      </c>
      <c r="G708" s="691">
        <f>'Заказ, cкидки и курсы валют'!$J$23*F708</f>
        <v>18918.305</v>
      </c>
      <c r="H708" s="96">
        <f t="shared" si="111"/>
        <v>945.92</v>
      </c>
      <c r="I708" s="168"/>
    </row>
    <row r="709" spans="1:9" ht="12.75" customHeight="1">
      <c r="A709" s="493" t="s">
        <v>2644</v>
      </c>
      <c r="B709" s="32" t="s">
        <v>203</v>
      </c>
      <c r="C709" s="2306">
        <v>66</v>
      </c>
      <c r="D709" s="328">
        <v>30</v>
      </c>
      <c r="E709" s="653">
        <v>2089.1999999999998</v>
      </c>
      <c r="F709" s="875">
        <f t="shared" si="110"/>
        <v>2089.1999999999998</v>
      </c>
      <c r="G709" s="691">
        <f>'Заказ, cкидки и курсы валют'!$J$23*F709</f>
        <v>24025.8</v>
      </c>
      <c r="H709" s="96">
        <f t="shared" si="111"/>
        <v>720.77</v>
      </c>
      <c r="I709" s="168"/>
    </row>
    <row r="710" spans="1:9" ht="12.75" customHeight="1">
      <c r="A710" s="493" t="s">
        <v>2645</v>
      </c>
      <c r="B710" s="32" t="s">
        <v>3431</v>
      </c>
      <c r="C710" s="2306">
        <v>76.33</v>
      </c>
      <c r="D710" s="328">
        <v>30</v>
      </c>
      <c r="E710" s="653">
        <v>2434.48</v>
      </c>
      <c r="F710" s="875">
        <f t="shared" si="110"/>
        <v>2434.48</v>
      </c>
      <c r="G710" s="691">
        <f>'Заказ, cкидки и курсы валют'!$J$23*F710</f>
        <v>27996.52</v>
      </c>
      <c r="H710" s="96">
        <f t="shared" si="111"/>
        <v>839.9</v>
      </c>
      <c r="I710" s="168"/>
    </row>
    <row r="711" spans="1:9" ht="12.75" customHeight="1">
      <c r="A711" s="493" t="s">
        <v>2646</v>
      </c>
      <c r="B711" s="32" t="s">
        <v>204</v>
      </c>
      <c r="C711" s="2306">
        <v>68.7</v>
      </c>
      <c r="D711" s="328">
        <v>50</v>
      </c>
      <c r="E711" s="653">
        <v>2395.06</v>
      </c>
      <c r="F711" s="875">
        <f t="shared" si="110"/>
        <v>2395.06</v>
      </c>
      <c r="G711" s="691">
        <f>'Заказ, cкидки и курсы валют'!$J$23*F711</f>
        <v>27543.19</v>
      </c>
      <c r="H711" s="96">
        <f t="shared" si="111"/>
        <v>1377.16</v>
      </c>
      <c r="I711" s="168"/>
    </row>
    <row r="712" spans="1:9" ht="12.75" customHeight="1">
      <c r="A712" s="493" t="s">
        <v>2647</v>
      </c>
      <c r="B712" s="32" t="s">
        <v>611</v>
      </c>
      <c r="C712" s="2306">
        <v>91.9</v>
      </c>
      <c r="D712" s="328">
        <v>30</v>
      </c>
      <c r="E712" s="653">
        <v>2867.76</v>
      </c>
      <c r="F712" s="875">
        <f t="shared" si="110"/>
        <v>2867.76</v>
      </c>
      <c r="G712" s="691">
        <f>'Заказ, cкидки и курсы валют'!$J$23*F712</f>
        <v>32979.240000000005</v>
      </c>
      <c r="H712" s="96">
        <f t="shared" si="111"/>
        <v>989.38</v>
      </c>
      <c r="I712" s="168"/>
    </row>
    <row r="713" spans="1:9" ht="12.75" customHeight="1">
      <c r="A713" s="493" t="s">
        <v>2648</v>
      </c>
      <c r="B713" s="32" t="s">
        <v>1295</v>
      </c>
      <c r="C713" s="2306">
        <v>99</v>
      </c>
      <c r="D713" s="328">
        <v>25</v>
      </c>
      <c r="E713" s="653">
        <v>3167</v>
      </c>
      <c r="F713" s="875">
        <f t="shared" si="110"/>
        <v>3167</v>
      </c>
      <c r="G713" s="691">
        <f>'Заказ, cкидки и курсы валют'!$J$23*F713</f>
        <v>36420.5</v>
      </c>
      <c r="H713" s="96">
        <f t="shared" si="111"/>
        <v>910.51</v>
      </c>
      <c r="I713" s="168"/>
    </row>
    <row r="714" spans="1:9" ht="12.75" customHeight="1">
      <c r="A714" s="493" t="s">
        <v>2649</v>
      </c>
      <c r="B714" s="32" t="s">
        <v>2444</v>
      </c>
      <c r="C714" s="2306">
        <v>118.28</v>
      </c>
      <c r="D714" s="328">
        <v>30</v>
      </c>
      <c r="E714" s="653">
        <v>3892.42</v>
      </c>
      <c r="F714" s="875">
        <f t="shared" si="110"/>
        <v>3892.42</v>
      </c>
      <c r="G714" s="691">
        <f>'Заказ, cкидки и курсы валют'!$J$23*F714</f>
        <v>44762.83</v>
      </c>
      <c r="H714" s="96">
        <f t="shared" si="111"/>
        <v>1342.88</v>
      </c>
      <c r="I714" s="168"/>
    </row>
    <row r="715" spans="1:9" ht="12.75" customHeight="1">
      <c r="A715" s="493" t="s">
        <v>5007</v>
      </c>
      <c r="B715" s="32" t="s">
        <v>212</v>
      </c>
      <c r="C715" s="2306">
        <v>114</v>
      </c>
      <c r="D715" s="328">
        <v>25</v>
      </c>
      <c r="E715" s="653">
        <v>3808.14</v>
      </c>
      <c r="F715" s="875">
        <f t="shared" si="110"/>
        <v>3808.14</v>
      </c>
      <c r="G715" s="691">
        <f>'Заказ, cкидки и курсы валют'!$J$23*F715</f>
        <v>43793.61</v>
      </c>
      <c r="H715" s="96">
        <f t="shared" si="111"/>
        <v>1094.8399999999999</v>
      </c>
      <c r="I715" s="168"/>
    </row>
    <row r="716" spans="1:9" ht="12.75" customHeight="1">
      <c r="A716" s="493" t="s">
        <v>2650</v>
      </c>
      <c r="B716" s="32" t="s">
        <v>3171</v>
      </c>
      <c r="C716" s="2306">
        <v>99</v>
      </c>
      <c r="D716" s="328">
        <v>25</v>
      </c>
      <c r="E716" s="653">
        <v>3188.89</v>
      </c>
      <c r="F716" s="875">
        <f t="shared" si="110"/>
        <v>3188.89</v>
      </c>
      <c r="G716" s="691">
        <f>'Заказ, cкидки и курсы валют'!$J$23*F716</f>
        <v>36672.235000000001</v>
      </c>
      <c r="H716" s="96">
        <f t="shared" si="111"/>
        <v>916.81</v>
      </c>
      <c r="I716" s="168"/>
    </row>
    <row r="717" spans="1:9" ht="13">
      <c r="A717" s="493" t="s">
        <v>2651</v>
      </c>
      <c r="B717" s="32" t="s">
        <v>2434</v>
      </c>
      <c r="C717" s="2306">
        <v>110.87</v>
      </c>
      <c r="D717" s="328">
        <v>25</v>
      </c>
      <c r="E717" s="653">
        <v>3368.11</v>
      </c>
      <c r="F717" s="875">
        <f t="shared" si="110"/>
        <v>3368.11</v>
      </c>
      <c r="G717" s="691">
        <f>'Заказ, cкидки и курсы валют'!$J$23*F717</f>
        <v>38733.264999999999</v>
      </c>
      <c r="H717" s="96">
        <f t="shared" si="111"/>
        <v>968.33</v>
      </c>
      <c r="I717" s="168"/>
    </row>
    <row r="718" spans="1:9" ht="13">
      <c r="A718" s="493" t="s">
        <v>3700</v>
      </c>
      <c r="B718" s="49" t="s">
        <v>3180</v>
      </c>
      <c r="C718" s="2306">
        <v>147.6</v>
      </c>
      <c r="D718" s="328">
        <v>20</v>
      </c>
      <c r="E718" s="653">
        <v>5177.79</v>
      </c>
      <c r="F718" s="875">
        <f t="shared" si="110"/>
        <v>5177.79</v>
      </c>
      <c r="G718" s="691">
        <f>'Заказ, cкидки и курсы валют'!$J$23*F718</f>
        <v>59544.584999999999</v>
      </c>
      <c r="H718" s="96">
        <f t="shared" si="111"/>
        <v>1190.8900000000001</v>
      </c>
      <c r="I718" s="168"/>
    </row>
    <row r="719" spans="1:9" ht="13">
      <c r="A719" s="493" t="s">
        <v>2652</v>
      </c>
      <c r="B719" s="32" t="s">
        <v>3172</v>
      </c>
      <c r="C719" s="2306">
        <v>155.58000000000001</v>
      </c>
      <c r="D719" s="328">
        <v>20</v>
      </c>
      <c r="E719" s="653">
        <v>4867.59</v>
      </c>
      <c r="F719" s="875">
        <f t="shared" si="110"/>
        <v>4867.59</v>
      </c>
      <c r="G719" s="691">
        <f>'Заказ, cкидки и курсы валют'!$J$23*F719</f>
        <v>55977.285000000003</v>
      </c>
      <c r="H719" s="96">
        <f t="shared" si="111"/>
        <v>1119.55</v>
      </c>
      <c r="I719" s="168"/>
    </row>
    <row r="720" spans="1:9" ht="13">
      <c r="A720" s="493" t="s">
        <v>2653</v>
      </c>
      <c r="B720" s="32" t="s">
        <v>2063</v>
      </c>
      <c r="C720" s="2306">
        <v>202.33</v>
      </c>
      <c r="D720" s="328">
        <v>10</v>
      </c>
      <c r="E720" s="653">
        <v>5793.51</v>
      </c>
      <c r="F720" s="875">
        <f t="shared" si="110"/>
        <v>5793.51</v>
      </c>
      <c r="G720" s="691">
        <f>'Заказ, cкидки и курсы валют'!$J$23*F720</f>
        <v>66625.365000000005</v>
      </c>
      <c r="H720" s="96">
        <f t="shared" si="111"/>
        <v>666.25</v>
      </c>
      <c r="I720" s="168"/>
    </row>
    <row r="721" spans="1:10" ht="13">
      <c r="A721" s="493" t="s">
        <v>2654</v>
      </c>
      <c r="B721" s="32" t="s">
        <v>2064</v>
      </c>
      <c r="C721" s="2306">
        <v>197</v>
      </c>
      <c r="D721" s="328">
        <v>10</v>
      </c>
      <c r="E721" s="653">
        <v>6222</v>
      </c>
      <c r="F721" s="875">
        <f t="shared" si="110"/>
        <v>6222</v>
      </c>
      <c r="G721" s="691">
        <f>'Заказ, cкидки и курсы валют'!$J$23*F721</f>
        <v>71553</v>
      </c>
      <c r="H721" s="96">
        <f t="shared" si="111"/>
        <v>715.53</v>
      </c>
      <c r="I721" s="168"/>
    </row>
    <row r="722" spans="1:10" ht="13.5" thickBot="1">
      <c r="A722" s="521" t="s">
        <v>2655</v>
      </c>
      <c r="B722" s="204" t="s">
        <v>4054</v>
      </c>
      <c r="C722" s="2311">
        <v>246.37</v>
      </c>
      <c r="D722" s="329">
        <v>10</v>
      </c>
      <c r="E722" s="653">
        <v>10229.1</v>
      </c>
      <c r="F722" s="876">
        <f t="shared" si="110"/>
        <v>10229.1</v>
      </c>
      <c r="G722" s="776">
        <f>'Заказ, cкидки и курсы валют'!$J$23*F722</f>
        <v>117634.65000000001</v>
      </c>
      <c r="H722" s="142">
        <f t="shared" si="111"/>
        <v>1176.3499999999999</v>
      </c>
      <c r="I722" s="170"/>
    </row>
    <row r="723" spans="1:10" ht="36.75" customHeight="1" thickBot="1">
      <c r="A723" s="419"/>
    </row>
    <row r="724" spans="1:10" ht="23.5" customHeight="1">
      <c r="A724" s="904"/>
      <c r="B724" s="128"/>
      <c r="C724" s="2283" t="s">
        <v>4157</v>
      </c>
      <c r="D724" s="64"/>
      <c r="E724" s="686"/>
      <c r="F724" s="435"/>
      <c r="G724" s="461"/>
      <c r="H724" s="128"/>
      <c r="I724" s="68"/>
    </row>
    <row r="725" spans="1:10" ht="43.5" customHeight="1">
      <c r="A725" s="890"/>
      <c r="B725" s="16"/>
      <c r="C725" s="1475"/>
      <c r="D725" s="70"/>
      <c r="E725" s="430"/>
      <c r="F725" s="465"/>
      <c r="G725" s="488"/>
      <c r="H725" s="16"/>
      <c r="I725" s="132"/>
    </row>
    <row r="726" spans="1:10" ht="9.75" customHeight="1">
      <c r="A726" s="890"/>
      <c r="B726" s="16"/>
      <c r="C726" s="1475"/>
      <c r="D726" s="70"/>
      <c r="E726" s="430"/>
      <c r="F726" s="465"/>
      <c r="G726" s="488"/>
      <c r="H726" s="16"/>
      <c r="I726" s="132"/>
    </row>
    <row r="727" spans="1:10" ht="12.75" hidden="1" customHeight="1">
      <c r="A727" s="890"/>
      <c r="B727" s="16"/>
      <c r="C727" s="1475"/>
      <c r="D727" s="70"/>
      <c r="E727" s="430"/>
      <c r="F727" s="465"/>
      <c r="G727" s="488"/>
      <c r="H727" s="16"/>
      <c r="I727" s="132"/>
    </row>
    <row r="728" spans="1:10" ht="12.75" customHeight="1" thickBot="1">
      <c r="A728" s="1918" t="s">
        <v>6699</v>
      </c>
      <c r="B728" s="1830"/>
      <c r="C728" s="1931"/>
      <c r="D728" s="72"/>
      <c r="E728" s="431"/>
      <c r="F728" s="467"/>
      <c r="G728" s="489"/>
      <c r="H728" s="136"/>
      <c r="I728" s="137"/>
    </row>
    <row r="729" spans="1:10" ht="48" customHeight="1">
      <c r="A729" s="1519" t="s">
        <v>1013</v>
      </c>
      <c r="B729" s="157" t="s">
        <v>1014</v>
      </c>
      <c r="C729" s="2286" t="s">
        <v>665</v>
      </c>
      <c r="D729" s="158" t="s">
        <v>2923</v>
      </c>
      <c r="E729" s="473" t="s">
        <v>10276</v>
      </c>
      <c r="F729" s="469" t="s">
        <v>2578</v>
      </c>
      <c r="G729" s="506" t="s">
        <v>2427</v>
      </c>
      <c r="H729" s="264" t="s">
        <v>493</v>
      </c>
      <c r="I729" s="160" t="s">
        <v>4003</v>
      </c>
      <c r="J729" s="327" t="s">
        <v>11229</v>
      </c>
    </row>
    <row r="730" spans="1:10" ht="12.75" customHeight="1" thickBot="1">
      <c r="A730" s="1519"/>
      <c r="B730" s="312"/>
      <c r="C730" s="2286" t="s">
        <v>3419</v>
      </c>
      <c r="D730" s="313" t="s">
        <v>2428</v>
      </c>
      <c r="E730" s="437" t="s">
        <v>264</v>
      </c>
      <c r="F730" s="475">
        <f>'Заказ, cкидки и курсы валют'!$I$12</f>
        <v>0</v>
      </c>
      <c r="G730" s="765"/>
      <c r="H730" s="358"/>
      <c r="I730" s="252"/>
      <c r="J730" s="1872"/>
    </row>
    <row r="731" spans="1:10" ht="14.15" customHeight="1" thickBot="1">
      <c r="A731" s="799" t="s">
        <v>7218</v>
      </c>
      <c r="B731" s="791" t="s">
        <v>189</v>
      </c>
      <c r="C731" s="2306">
        <v>21.9</v>
      </c>
      <c r="D731" s="791">
        <v>5</v>
      </c>
      <c r="E731" s="1706">
        <f>(E701*2)+(1000/D731*7.5)</f>
        <v>3605.08</v>
      </c>
      <c r="F731" s="779">
        <f>ROUND(E731*(1-$F$10),2)</f>
        <v>3605.08</v>
      </c>
      <c r="G731" s="691">
        <f>H731/D731*1000</f>
        <v>77400</v>
      </c>
      <c r="H731" s="659">
        <f>ROUND(IF('Заказ, cкидки и курсы валют'!$J$23*E731/1000*D731&lt;387,387,'Заказ, cкидки и курсы валют'!$J$23*E731/1000*D731)*(1-'Заказ, cкидки и курсы валют'!$I$12),2)</f>
        <v>387</v>
      </c>
      <c r="I731" s="263"/>
      <c r="J731" s="1338">
        <f>ROUND(IF(H731&lt;'Заказ, cкидки и курсы валют'!$B$39,H731*0.54*100/(100-'Заказ, cкидки и курсы валют'!$C$39),IF(H731&lt;'Заказ, cкидки и курсы валют'!$B$40,H731*0.54*100/(100-'Заказ, cкидки и курсы валют'!$C$40),IF(H731&lt;'Заказ, cкидки и курсы валют'!$B$41,H731*0.54*100/(100-'Заказ, cкидки и курсы валют'!$C$41),IF(H731&lt;'Заказ, cкидки и курсы валют'!$B$42,H731*0.54*100/(100-'Заказ, cкидки и курсы валют'!$C$42),IF(H731&lt;'Заказ, cкидки и курсы валют'!$B$43,H731*0.54*100/(100-'Заказ, cкидки и курсы валют'!$C$43),H731))))),2)</f>
        <v>464.4</v>
      </c>
    </row>
    <row r="732" spans="1:10" ht="14.15" customHeight="1" thickBot="1">
      <c r="A732" s="493" t="s">
        <v>7219</v>
      </c>
      <c r="B732" s="32" t="s">
        <v>1303</v>
      </c>
      <c r="C732" s="2306">
        <v>22.3</v>
      </c>
      <c r="D732" s="32">
        <v>5</v>
      </c>
      <c r="E732" s="1705">
        <f t="shared" ref="E732:E752" si="112">(E702*2)+(1000/D732*7.5)</f>
        <v>3447.44</v>
      </c>
      <c r="F732" s="471">
        <f t="shared" ref="F732:F735" si="113">ROUND(E732*(1-$F$10),2)</f>
        <v>3447.44</v>
      </c>
      <c r="G732" s="691">
        <f t="shared" ref="G732:G752" si="114">H732/D732*1000</f>
        <v>77400</v>
      </c>
      <c r="H732" s="659">
        <f>ROUND(IF('Заказ, cкидки и курсы валют'!$J$23*E732/1000*D732&lt;387,387,'Заказ, cкидки и курсы валют'!$J$23*E732/1000*D732)*(1-'Заказ, cкидки и курсы валют'!$I$12),2)</f>
        <v>387</v>
      </c>
      <c r="I732" s="168"/>
      <c r="J732" s="1338">
        <f>ROUND(IF(H732&lt;'Заказ, cкидки и курсы валют'!$B$39,H732*0.54*100/(100-'Заказ, cкидки и курсы валют'!$C$39),IF(H732&lt;'Заказ, cкидки и курсы валют'!$B$40,H732*0.54*100/(100-'Заказ, cкидки и курсы валют'!$C$40),IF(H732&lt;'Заказ, cкидки и курсы валют'!$B$41,H732*0.54*100/(100-'Заказ, cкидки и курсы валют'!$C$41),IF(H732&lt;'Заказ, cкидки и курсы валют'!$B$42,H732*0.54*100/(100-'Заказ, cкидки и курсы валют'!$C$42),IF(H732&lt;'Заказ, cкидки и курсы валют'!$B$43,H732*0.54*100/(100-'Заказ, cкидки и курсы валют'!$C$43),H732))))),2)</f>
        <v>464.4</v>
      </c>
    </row>
    <row r="733" spans="1:10" ht="14.15" customHeight="1" thickBot="1">
      <c r="A733" s="493" t="s">
        <v>7220</v>
      </c>
      <c r="B733" s="32" t="s">
        <v>2435</v>
      </c>
      <c r="C733" s="2306">
        <v>25.65</v>
      </c>
      <c r="D733" s="32">
        <v>5</v>
      </c>
      <c r="E733" s="1705">
        <f t="shared" si="112"/>
        <v>3408.62</v>
      </c>
      <c r="F733" s="471">
        <f t="shared" si="113"/>
        <v>3408.62</v>
      </c>
      <c r="G733" s="691">
        <f t="shared" si="114"/>
        <v>77400</v>
      </c>
      <c r="H733" s="659">
        <f>ROUND(IF('Заказ, cкидки и курсы валют'!$J$23*E733/1000*D733&lt;387,387,'Заказ, cкидки и курсы валют'!$J$23*E733/1000*D733)*(1-'Заказ, cкидки и курсы валют'!$I$12),2)</f>
        <v>387</v>
      </c>
      <c r="I733" s="168"/>
      <c r="J733" s="1338">
        <f>ROUND(IF(H733&lt;'Заказ, cкидки и курсы валют'!$B$39,H733*0.54*100/(100-'Заказ, cкидки и курсы валют'!$C$39),IF(H733&lt;'Заказ, cкидки и курсы валют'!$B$40,H733*0.54*100/(100-'Заказ, cкидки и курсы валют'!$C$40),IF(H733&lt;'Заказ, cкидки и курсы валют'!$B$41,H733*0.54*100/(100-'Заказ, cкидки и курсы валют'!$C$41),IF(H733&lt;'Заказ, cкидки и курсы валют'!$B$42,H733*0.54*100/(100-'Заказ, cкидки и курсы валют'!$C$42),IF(H733&lt;'Заказ, cкидки и курсы валют'!$B$43,H733*0.54*100/(100-'Заказ, cкидки и курсы валют'!$C$43),H733))))),2)</f>
        <v>464.4</v>
      </c>
    </row>
    <row r="734" spans="1:10" ht="14.15" customHeight="1" thickBot="1">
      <c r="A734" s="493" t="s">
        <v>7221</v>
      </c>
      <c r="B734" s="32" t="s">
        <v>3957</v>
      </c>
      <c r="C734" s="2306">
        <v>30.7</v>
      </c>
      <c r="D734" s="32">
        <v>5</v>
      </c>
      <c r="E734" s="1705">
        <f t="shared" si="112"/>
        <v>3789.78</v>
      </c>
      <c r="F734" s="471">
        <f t="shared" si="113"/>
        <v>3789.78</v>
      </c>
      <c r="G734" s="691">
        <f t="shared" si="114"/>
        <v>77400</v>
      </c>
      <c r="H734" s="659">
        <f>ROUND(IF('Заказ, cкидки и курсы валют'!$J$23*E734/1000*D734&lt;387,387,'Заказ, cкидки и курсы валют'!$J$23*E734/1000*D734)*(1-'Заказ, cкидки и курсы валют'!$I$12),2)</f>
        <v>387</v>
      </c>
      <c r="I734" s="168"/>
      <c r="J734" s="1338">
        <f>ROUND(IF(H734&lt;'Заказ, cкидки и курсы валют'!$B$39,H734*0.54*100/(100-'Заказ, cкидки и курсы валют'!$C$39),IF(H734&lt;'Заказ, cкидки и курсы валют'!$B$40,H734*0.54*100/(100-'Заказ, cкидки и курсы валют'!$C$40),IF(H734&lt;'Заказ, cкидки и курсы валют'!$B$41,H734*0.54*100/(100-'Заказ, cкидки и курсы валют'!$C$41),IF(H734&lt;'Заказ, cкидки и курсы валют'!$B$42,H734*0.54*100/(100-'Заказ, cкидки и курсы валют'!$C$42),IF(H734&lt;'Заказ, cкидки и курсы валют'!$B$43,H734*0.54*100/(100-'Заказ, cкидки и курсы валют'!$C$43),H734))))),2)</f>
        <v>464.4</v>
      </c>
    </row>
    <row r="735" spans="1:10" ht="14.15" customHeight="1" thickBot="1">
      <c r="A735" s="493" t="s">
        <v>7222</v>
      </c>
      <c r="B735" s="32" t="s">
        <v>3958</v>
      </c>
      <c r="C735" s="2306">
        <v>40.1</v>
      </c>
      <c r="D735" s="32">
        <v>5</v>
      </c>
      <c r="E735" s="1705">
        <f t="shared" si="112"/>
        <v>4469.9799999999996</v>
      </c>
      <c r="F735" s="471">
        <f t="shared" si="113"/>
        <v>4469.9799999999996</v>
      </c>
      <c r="G735" s="691">
        <f t="shared" si="114"/>
        <v>77400</v>
      </c>
      <c r="H735" s="659">
        <f>ROUND(IF('Заказ, cкидки и курсы валют'!$J$23*E735/1000*D735&lt;387,387,'Заказ, cкидки и курсы валют'!$J$23*E735/1000*D735)*(1-'Заказ, cкидки и курсы валют'!$I$12),2)</f>
        <v>387</v>
      </c>
      <c r="I735" s="168"/>
      <c r="J735" s="1338">
        <f>ROUND(IF(H735&lt;'Заказ, cкидки и курсы валют'!$B$39,H735*0.54*100/(100-'Заказ, cкидки и курсы валют'!$C$39),IF(H735&lt;'Заказ, cкидки и курсы валют'!$B$40,H735*0.54*100/(100-'Заказ, cкидки и курсы валют'!$C$40),IF(H735&lt;'Заказ, cкидки и курсы валют'!$B$41,H735*0.54*100/(100-'Заказ, cкидки и курсы валют'!$C$41),IF(H735&lt;'Заказ, cкидки и курсы валют'!$B$42,H735*0.54*100/(100-'Заказ, cкидки и курсы валют'!$C$42),IF(H735&lt;'Заказ, cкидки и курсы валют'!$B$43,H735*0.54*100/(100-'Заказ, cкидки и курсы валют'!$C$43),H735))))),2)</f>
        <v>464.4</v>
      </c>
    </row>
    <row r="736" spans="1:10" ht="14.15" customHeight="1" thickBot="1">
      <c r="A736" s="493" t="s">
        <v>11565</v>
      </c>
      <c r="B736" s="49" t="s">
        <v>200</v>
      </c>
      <c r="C736" s="2306">
        <v>49</v>
      </c>
      <c r="D736" s="32">
        <v>5</v>
      </c>
      <c r="E736" s="1705">
        <f t="shared" si="112"/>
        <v>4489.3</v>
      </c>
      <c r="F736" s="471">
        <f t="shared" ref="F736:F752" si="115">ROUND(E736*(1-$F$10),2)</f>
        <v>4489.3</v>
      </c>
      <c r="G736" s="691">
        <f t="shared" si="114"/>
        <v>77400</v>
      </c>
      <c r="H736" s="659">
        <f>ROUND(IF('Заказ, cкидки и курсы валют'!$J$23*E736/1000*D736&lt;387,387,'Заказ, cкидки и курсы валют'!$J$23*E736/1000*D736)*(1-'Заказ, cкидки и курсы валют'!$I$12),2)</f>
        <v>387</v>
      </c>
      <c r="I736" s="168"/>
      <c r="J736" s="1338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464.4</v>
      </c>
    </row>
    <row r="737" spans="1:10" ht="14.15" customHeight="1" thickBot="1">
      <c r="A737" s="493" t="s">
        <v>7223</v>
      </c>
      <c r="B737" s="32" t="s">
        <v>201</v>
      </c>
      <c r="C737" s="2306">
        <v>43</v>
      </c>
      <c r="D737" s="32">
        <v>5</v>
      </c>
      <c r="E737" s="1705">
        <f t="shared" si="112"/>
        <v>3986.68</v>
      </c>
      <c r="F737" s="471">
        <f t="shared" si="115"/>
        <v>3986.68</v>
      </c>
      <c r="G737" s="691">
        <f t="shared" si="114"/>
        <v>77400</v>
      </c>
      <c r="H737" s="659">
        <f>ROUND(IF('Заказ, cкидки и курсы валют'!$J$23*E737/1000*D737&lt;387,387,'Заказ, cкидки и курсы валют'!$J$23*E737/1000*D737)*(1-'Заказ, cкидки и курсы валют'!$I$12),2)</f>
        <v>387</v>
      </c>
      <c r="I737" s="168"/>
      <c r="J737" s="1338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464.4</v>
      </c>
    </row>
    <row r="738" spans="1:10" ht="14.15" customHeight="1" thickBot="1">
      <c r="A738" s="493" t="s">
        <v>7224</v>
      </c>
      <c r="B738" s="32" t="s">
        <v>202</v>
      </c>
      <c r="C738" s="2306">
        <v>52.9</v>
      </c>
      <c r="D738" s="32">
        <v>5</v>
      </c>
      <c r="E738" s="1705">
        <f t="shared" si="112"/>
        <v>4790.1399999999994</v>
      </c>
      <c r="F738" s="471">
        <f t="shared" si="115"/>
        <v>4790.1400000000003</v>
      </c>
      <c r="G738" s="691">
        <f t="shared" si="114"/>
        <v>77400</v>
      </c>
      <c r="H738" s="659">
        <f>ROUND(IF('Заказ, cкидки и курсы валют'!$J$23*E738/1000*D738&lt;387,387,'Заказ, cкидки и курсы валют'!$J$23*E738/1000*D738)*(1-'Заказ, cкидки и курсы валют'!$I$12),2)</f>
        <v>387</v>
      </c>
      <c r="I738" s="168"/>
      <c r="J738" s="1338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464.4</v>
      </c>
    </row>
    <row r="739" spans="1:10" ht="14.15" customHeight="1" thickBot="1">
      <c r="A739" s="493" t="s">
        <v>7225</v>
      </c>
      <c r="B739" s="32" t="s">
        <v>203</v>
      </c>
      <c r="C739" s="2306">
        <v>66</v>
      </c>
      <c r="D739" s="32">
        <v>3</v>
      </c>
      <c r="E739" s="1705">
        <f t="shared" si="112"/>
        <v>6678.4</v>
      </c>
      <c r="F739" s="471">
        <f t="shared" si="115"/>
        <v>6678.4</v>
      </c>
      <c r="G739" s="691">
        <f t="shared" si="114"/>
        <v>129000</v>
      </c>
      <c r="H739" s="659">
        <f>ROUND(IF('Заказ, cкидки и курсы валют'!$J$23*E739/1000*D739&lt;387,387,'Заказ, cкидки и курсы валют'!$J$23*E739/1000*D739)*(1-'Заказ, cкидки и курсы валют'!$I$12),2)</f>
        <v>387</v>
      </c>
      <c r="I739" s="168"/>
      <c r="J739" s="1338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464.4</v>
      </c>
    </row>
    <row r="740" spans="1:10" ht="14.15" customHeight="1" thickBot="1">
      <c r="A740" s="493" t="s">
        <v>7226</v>
      </c>
      <c r="B740" s="32" t="s">
        <v>3431</v>
      </c>
      <c r="C740" s="2306">
        <v>76.33</v>
      </c>
      <c r="D740" s="32">
        <v>3</v>
      </c>
      <c r="E740" s="1705">
        <f t="shared" si="112"/>
        <v>7368.96</v>
      </c>
      <c r="F740" s="471">
        <f t="shared" si="115"/>
        <v>7368.96</v>
      </c>
      <c r="G740" s="691">
        <f t="shared" si="114"/>
        <v>129000</v>
      </c>
      <c r="H740" s="659">
        <f>ROUND(IF('Заказ, cкидки и курсы валют'!$J$23*E740/1000*D740&lt;387,387,'Заказ, cкидки и курсы валют'!$J$23*E740/1000*D740)*(1-'Заказ, cкидки и курсы валют'!$I$12),2)</f>
        <v>387</v>
      </c>
      <c r="I740" s="168"/>
      <c r="J740" s="1338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464.4</v>
      </c>
    </row>
    <row r="741" spans="1:10" ht="14.15" customHeight="1" thickBot="1">
      <c r="A741" s="493" t="s">
        <v>7227</v>
      </c>
      <c r="B741" s="32" t="s">
        <v>204</v>
      </c>
      <c r="C741" s="2306">
        <v>68.7</v>
      </c>
      <c r="D741" s="32">
        <v>5</v>
      </c>
      <c r="E741" s="1705">
        <f t="shared" si="112"/>
        <v>6290.12</v>
      </c>
      <c r="F741" s="471">
        <f t="shared" si="115"/>
        <v>6290.12</v>
      </c>
      <c r="G741" s="691">
        <f t="shared" si="114"/>
        <v>77400</v>
      </c>
      <c r="H741" s="659">
        <f>ROUND(IF('Заказ, cкидки и курсы валют'!$J$23*E741/1000*D741&lt;387,387,'Заказ, cкидки и курсы валют'!$J$23*E741/1000*D741)*(1-'Заказ, cкидки и курсы валют'!$I$12),2)</f>
        <v>387</v>
      </c>
      <c r="I741" s="168"/>
      <c r="J741" s="1338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464.4</v>
      </c>
    </row>
    <row r="742" spans="1:10" ht="14.15" customHeight="1" thickBot="1">
      <c r="A742" s="493" t="s">
        <v>7228</v>
      </c>
      <c r="B742" s="32" t="s">
        <v>611</v>
      </c>
      <c r="C742" s="2306">
        <v>91.9</v>
      </c>
      <c r="D742" s="32">
        <v>3</v>
      </c>
      <c r="E742" s="1705">
        <f t="shared" si="112"/>
        <v>8235.52</v>
      </c>
      <c r="F742" s="471">
        <f t="shared" si="115"/>
        <v>8235.52</v>
      </c>
      <c r="G742" s="691">
        <f t="shared" si="114"/>
        <v>129000</v>
      </c>
      <c r="H742" s="659">
        <f>ROUND(IF('Заказ, cкидки и курсы валют'!$J$23*E742/1000*D742&lt;387,387,'Заказ, cкидки и курсы валют'!$J$23*E742/1000*D742)*(1-'Заказ, cкидки и курсы валют'!$I$12),2)</f>
        <v>387</v>
      </c>
      <c r="I742" s="168"/>
      <c r="J742" s="1338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464.4</v>
      </c>
    </row>
    <row r="743" spans="1:10" ht="14.15" customHeight="1" thickBot="1">
      <c r="A743" s="493" t="s">
        <v>7229</v>
      </c>
      <c r="B743" s="32" t="s">
        <v>1295</v>
      </c>
      <c r="C743" s="2306">
        <v>99</v>
      </c>
      <c r="D743" s="32">
        <v>5</v>
      </c>
      <c r="E743" s="1705">
        <f t="shared" si="112"/>
        <v>7834</v>
      </c>
      <c r="F743" s="471">
        <f t="shared" si="115"/>
        <v>7834</v>
      </c>
      <c r="G743" s="691">
        <f t="shared" si="114"/>
        <v>90092</v>
      </c>
      <c r="H743" s="659">
        <f>ROUND(IF('Заказ, cкидки и курсы валют'!$J$23*E743/1000*D743&lt;387,387,'Заказ, cкидки и курсы валют'!$J$23*E743/1000*D743)*(1-'Заказ, cкидки и курсы валют'!$I$12),2)</f>
        <v>450.46</v>
      </c>
      <c r="I743" s="168"/>
      <c r="J743" s="1338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540.54999999999995</v>
      </c>
    </row>
    <row r="744" spans="1:10" ht="14.15" customHeight="1" thickBot="1">
      <c r="A744" s="493" t="s">
        <v>7230</v>
      </c>
      <c r="B744" s="32" t="s">
        <v>2444</v>
      </c>
      <c r="C744" s="2306">
        <v>118.28</v>
      </c>
      <c r="D744" s="32">
        <v>3</v>
      </c>
      <c r="E744" s="1705">
        <f t="shared" si="112"/>
        <v>10284.84</v>
      </c>
      <c r="F744" s="471">
        <f t="shared" si="115"/>
        <v>10284.84</v>
      </c>
      <c r="G744" s="691">
        <f t="shared" si="114"/>
        <v>129000</v>
      </c>
      <c r="H744" s="659">
        <f>ROUND(IF('Заказ, cкидки и курсы валют'!$J$23*E744/1000*D744&lt;387,387,'Заказ, cкидки и курсы валют'!$J$23*E744/1000*D744)*(1-'Заказ, cкидки и курсы валют'!$I$12),2)</f>
        <v>387</v>
      </c>
      <c r="I744" s="168"/>
      <c r="J744" s="1338">
        <f>ROUND(IF(H744&lt;'Заказ, cкидки и курсы валют'!$B$39,H744*0.54*100/(100-'Заказ, cкидки и курсы валют'!$C$39),IF(H744&lt;'Заказ, cкидки и курсы валют'!$B$40,H744*0.54*100/(100-'Заказ, cкидки и курсы валют'!$C$40),IF(H744&lt;'Заказ, cкидки и курсы валют'!$B$41,H744*0.54*100/(100-'Заказ, cкидки и курсы валют'!$C$41),IF(H744&lt;'Заказ, cкидки и курсы валют'!$B$42,H744*0.54*100/(100-'Заказ, cкидки и курсы валют'!$C$42),IF(H744&lt;'Заказ, cкидки и курсы валют'!$B$43,H744*0.54*100/(100-'Заказ, cкидки и курсы валют'!$C$43),H744))))),2)</f>
        <v>464.4</v>
      </c>
    </row>
    <row r="745" spans="1:10" ht="14.15" customHeight="1" thickBot="1">
      <c r="A745" s="493" t="s">
        <v>7231</v>
      </c>
      <c r="B745" s="32" t="s">
        <v>212</v>
      </c>
      <c r="C745" s="2306">
        <v>114</v>
      </c>
      <c r="D745" s="32">
        <v>5</v>
      </c>
      <c r="E745" s="1705">
        <f t="shared" si="112"/>
        <v>9116.2799999999988</v>
      </c>
      <c r="F745" s="471">
        <f t="shared" si="115"/>
        <v>9116.2800000000007</v>
      </c>
      <c r="G745" s="691">
        <f t="shared" si="114"/>
        <v>104838.00000000001</v>
      </c>
      <c r="H745" s="659">
        <f>ROUND(IF('Заказ, cкидки и курсы валют'!$J$23*E745/1000*D745&lt;387,387,'Заказ, cкидки и курсы валют'!$J$23*E745/1000*D745)*(1-'Заказ, cкидки и курсы валют'!$I$12),2)</f>
        <v>524.19000000000005</v>
      </c>
      <c r="I745" s="168"/>
      <c r="J745" s="1338">
        <f>ROUND(IF(H745&lt;'Заказ, cкидки и курсы валют'!$B$39,H745*0.54*100/(100-'Заказ, cкидки и курсы валют'!$C$39),IF(H745&lt;'Заказ, cкидки и курсы валют'!$B$40,H745*0.54*100/(100-'Заказ, cкидки и курсы валют'!$C$40),IF(H745&lt;'Заказ, cкидки и курсы валют'!$B$41,H745*0.54*100/(100-'Заказ, cкидки и курсы валют'!$C$41),IF(H745&lt;'Заказ, cкидки и курсы валют'!$B$42,H745*0.54*100/(100-'Заказ, cкидки и курсы валют'!$C$42),IF(H745&lt;'Заказ, cкидки и курсы валют'!$B$43,H745*0.54*100/(100-'Заказ, cкидки и курсы валют'!$C$43),H745))))),2)</f>
        <v>629.03</v>
      </c>
    </row>
    <row r="746" spans="1:10" ht="14.15" customHeight="1" thickBot="1">
      <c r="A746" s="493" t="s">
        <v>7232</v>
      </c>
      <c r="B746" s="32" t="s">
        <v>3171</v>
      </c>
      <c r="C746" s="2306">
        <v>99</v>
      </c>
      <c r="D746" s="32">
        <v>5</v>
      </c>
      <c r="E746" s="1705">
        <f t="shared" si="112"/>
        <v>7877.78</v>
      </c>
      <c r="F746" s="471">
        <f t="shared" si="115"/>
        <v>7877.78</v>
      </c>
      <c r="G746" s="691">
        <f t="shared" si="114"/>
        <v>90594.000000000015</v>
      </c>
      <c r="H746" s="659">
        <f>ROUND(IF('Заказ, cкидки и курсы валют'!$J$23*E746/1000*D746&lt;387,387,'Заказ, cкидки и курсы валют'!$J$23*E746/1000*D746)*(1-'Заказ, cкидки и курсы валют'!$I$12),2)</f>
        <v>452.97</v>
      </c>
      <c r="I746" s="168"/>
      <c r="J746" s="1338">
        <f>ROUND(IF(H746&lt;'Заказ, cкидки и курсы валют'!$B$39,H746*0.54*100/(100-'Заказ, cкидки и курсы валют'!$C$39),IF(H746&lt;'Заказ, cкидки и курсы валют'!$B$40,H746*0.54*100/(100-'Заказ, cкидки и курсы валют'!$C$40),IF(H746&lt;'Заказ, cкидки и курсы валют'!$B$41,H746*0.54*100/(100-'Заказ, cкидки и курсы валют'!$C$41),IF(H746&lt;'Заказ, cкидки и курсы валют'!$B$42,H746*0.54*100/(100-'Заказ, cкидки и курсы валют'!$C$42),IF(H746&lt;'Заказ, cкидки и курсы валют'!$B$43,H746*0.54*100/(100-'Заказ, cкидки и курсы валют'!$C$43),H746))))),2)</f>
        <v>543.55999999999995</v>
      </c>
    </row>
    <row r="747" spans="1:10" ht="14.15" customHeight="1" thickBot="1">
      <c r="A747" s="493" t="s">
        <v>7233</v>
      </c>
      <c r="B747" s="32" t="s">
        <v>2434</v>
      </c>
      <c r="C747" s="2306">
        <v>110.87</v>
      </c>
      <c r="D747" s="32">
        <v>5</v>
      </c>
      <c r="E747" s="1705">
        <f t="shared" si="112"/>
        <v>8236.2200000000012</v>
      </c>
      <c r="F747" s="471">
        <f t="shared" si="115"/>
        <v>8236.2199999999993</v>
      </c>
      <c r="G747" s="691">
        <f t="shared" si="114"/>
        <v>94716</v>
      </c>
      <c r="H747" s="659">
        <f>ROUND(IF('Заказ, cкидки и курсы валют'!$J$23*E747/1000*D747&lt;387,387,'Заказ, cкидки и курсы валют'!$J$23*E747/1000*D747)*(1-'Заказ, cкидки и курсы валют'!$I$12),2)</f>
        <v>473.58</v>
      </c>
      <c r="I747" s="168"/>
      <c r="J747" s="1338">
        <f>ROUND(IF(H747&lt;'Заказ, cкидки и курсы валют'!$B$39,H747*0.54*100/(100-'Заказ, cкидки и курсы валют'!$C$39),IF(H747&lt;'Заказ, cкидки и курсы валют'!$B$40,H747*0.54*100/(100-'Заказ, cкидки и курсы валют'!$C$40),IF(H747&lt;'Заказ, cкидки и курсы валют'!$B$41,H747*0.54*100/(100-'Заказ, cкидки и курсы валют'!$C$41),IF(H747&lt;'Заказ, cкидки и курсы валют'!$B$42,H747*0.54*100/(100-'Заказ, cкидки и курсы валют'!$C$42),IF(H747&lt;'Заказ, cкидки и курсы валют'!$B$43,H747*0.54*100/(100-'Заказ, cкидки и курсы валют'!$C$43),H747))))),2)</f>
        <v>568.29999999999995</v>
      </c>
    </row>
    <row r="748" spans="1:10" ht="14.15" customHeight="1" thickBot="1">
      <c r="A748" s="493" t="s">
        <v>7234</v>
      </c>
      <c r="B748" s="49" t="s">
        <v>3180</v>
      </c>
      <c r="C748" s="2306">
        <v>147.6</v>
      </c>
      <c r="D748" s="32">
        <v>2</v>
      </c>
      <c r="E748" s="1705">
        <f t="shared" si="112"/>
        <v>14105.58</v>
      </c>
      <c r="F748" s="471">
        <f t="shared" si="115"/>
        <v>14105.58</v>
      </c>
      <c r="G748" s="691">
        <f t="shared" si="114"/>
        <v>193500</v>
      </c>
      <c r="H748" s="659">
        <f>ROUND(IF('Заказ, cкидки и курсы валют'!$J$23*E748/1000*D748&lt;387,387,'Заказ, cкидки и курсы валют'!$J$23*E748/1000*D748)*(1-'Заказ, cкидки и курсы валют'!$I$12),2)</f>
        <v>387</v>
      </c>
      <c r="I748" s="168"/>
      <c r="J748" s="1338">
        <f>ROUND(IF(H748&lt;'Заказ, cкидки и курсы валют'!$B$39,H748*0.54*100/(100-'Заказ, cкидки и курсы валют'!$C$39),IF(H748&lt;'Заказ, cкидки и курсы валют'!$B$40,H748*0.54*100/(100-'Заказ, cкидки и курсы валют'!$C$40),IF(H748&lt;'Заказ, cкидки и курсы валют'!$B$41,H748*0.54*100/(100-'Заказ, cкидки и курсы валют'!$C$41),IF(H748&lt;'Заказ, cкидки и курсы валют'!$B$42,H748*0.54*100/(100-'Заказ, cкидки и курсы валют'!$C$42),IF(H748&lt;'Заказ, cкидки и курсы валют'!$B$43,H748*0.54*100/(100-'Заказ, cкидки и курсы валют'!$C$43),H748))))),2)</f>
        <v>464.4</v>
      </c>
    </row>
    <row r="749" spans="1:10" ht="14.15" customHeight="1" thickBot="1">
      <c r="A749" s="493" t="s">
        <v>7235</v>
      </c>
      <c r="B749" s="32" t="s">
        <v>3172</v>
      </c>
      <c r="C749" s="2306">
        <v>155.58000000000001</v>
      </c>
      <c r="D749" s="32">
        <v>2</v>
      </c>
      <c r="E749" s="1705">
        <f t="shared" si="112"/>
        <v>13485.18</v>
      </c>
      <c r="F749" s="471">
        <f t="shared" si="115"/>
        <v>13485.18</v>
      </c>
      <c r="G749" s="691">
        <f t="shared" si="114"/>
        <v>193500</v>
      </c>
      <c r="H749" s="659">
        <f>ROUND(IF('Заказ, cкидки и курсы валют'!$J$23*E749/1000*D749&lt;387,387,'Заказ, cкидки и курсы валют'!$J$23*E749/1000*D749)*(1-'Заказ, cкидки и курсы валют'!$I$12),2)</f>
        <v>387</v>
      </c>
      <c r="I749" s="168"/>
      <c r="J749" s="1338">
        <f>ROUND(IF(H749&lt;'Заказ, cкидки и курсы валют'!$B$39,H749*0.54*100/(100-'Заказ, cкидки и курсы валют'!$C$39),IF(H749&lt;'Заказ, cкидки и курсы валют'!$B$40,H749*0.54*100/(100-'Заказ, cкидки и курсы валют'!$C$40),IF(H749&lt;'Заказ, cкидки и курсы валют'!$B$41,H749*0.54*100/(100-'Заказ, cкидки и курсы валют'!$C$41),IF(H749&lt;'Заказ, cкидки и курсы валют'!$B$42,H749*0.54*100/(100-'Заказ, cкидки и курсы валют'!$C$42),IF(H749&lt;'Заказ, cкидки и курсы валют'!$B$43,H749*0.54*100/(100-'Заказ, cкидки и курсы валют'!$C$43),H749))))),2)</f>
        <v>464.4</v>
      </c>
    </row>
    <row r="750" spans="1:10" ht="14.15" customHeight="1" thickBot="1">
      <c r="A750" s="493" t="s">
        <v>7236</v>
      </c>
      <c r="B750" s="32" t="s">
        <v>2063</v>
      </c>
      <c r="C750" s="2306">
        <v>202.33</v>
      </c>
      <c r="D750" s="32">
        <v>1</v>
      </c>
      <c r="E750" s="1705">
        <f t="shared" si="112"/>
        <v>19087.02</v>
      </c>
      <c r="F750" s="471">
        <f t="shared" si="115"/>
        <v>19087.02</v>
      </c>
      <c r="G750" s="691">
        <f t="shared" si="114"/>
        <v>387000</v>
      </c>
      <c r="H750" s="659">
        <f>ROUND(IF('Заказ, cкидки и курсы валют'!$J$23*E750/1000*D750&lt;387,387,'Заказ, cкидки и курсы валют'!$J$23*E750/1000*D750)*(1-'Заказ, cкидки и курсы валют'!$I$12),2)</f>
        <v>387</v>
      </c>
      <c r="I750" s="168"/>
      <c r="J750" s="1338">
        <f>ROUND(IF(H750&lt;'Заказ, cкидки и курсы валют'!$B$39,H750*0.54*100/(100-'Заказ, cкидки и курсы валют'!$C$39),IF(H750&lt;'Заказ, cкидки и курсы валют'!$B$40,H750*0.54*100/(100-'Заказ, cкидки и курсы валют'!$C$40),IF(H750&lt;'Заказ, cкидки и курсы валют'!$B$41,H750*0.54*100/(100-'Заказ, cкидки и курсы валют'!$C$41),IF(H750&lt;'Заказ, cкидки и курсы валют'!$B$42,H750*0.54*100/(100-'Заказ, cкидки и курсы валют'!$C$42),IF(H750&lt;'Заказ, cкидки и курсы валют'!$B$43,H750*0.54*100/(100-'Заказ, cкидки и курсы валют'!$C$43),H750))))),2)</f>
        <v>464.4</v>
      </c>
    </row>
    <row r="751" spans="1:10" ht="14.15" customHeight="1" thickBot="1">
      <c r="A751" s="493" t="s">
        <v>7237</v>
      </c>
      <c r="B751" s="32" t="s">
        <v>2064</v>
      </c>
      <c r="C751" s="2306">
        <v>197</v>
      </c>
      <c r="D751" s="32">
        <v>1</v>
      </c>
      <c r="E751" s="1705">
        <f t="shared" si="112"/>
        <v>19944</v>
      </c>
      <c r="F751" s="471">
        <f t="shared" si="115"/>
        <v>19944</v>
      </c>
      <c r="G751" s="691">
        <f t="shared" si="114"/>
        <v>387000</v>
      </c>
      <c r="H751" s="659">
        <f>ROUND(IF('Заказ, cкидки и курсы валют'!$J$23*E751/1000*D751&lt;387,387,'Заказ, cкидки и курсы валют'!$J$23*E751/1000*D751)*(1-'Заказ, cкидки и курсы валют'!$I$12),2)</f>
        <v>387</v>
      </c>
      <c r="I751" s="168"/>
      <c r="J751" s="1338">
        <f>ROUND(IF(H751&lt;'Заказ, cкидки и курсы валют'!$B$39,H751*0.54*100/(100-'Заказ, cкидки и курсы валют'!$C$39),IF(H751&lt;'Заказ, cкидки и курсы валют'!$B$40,H751*0.54*100/(100-'Заказ, cкидки и курсы валют'!$C$40),IF(H751&lt;'Заказ, cкидки и курсы валют'!$B$41,H751*0.54*100/(100-'Заказ, cкидки и курсы валют'!$C$41),IF(H751&lt;'Заказ, cкидки и курсы валют'!$B$42,H751*0.54*100/(100-'Заказ, cкидки и курсы валют'!$C$42),IF(H751&lt;'Заказ, cкидки и курсы валют'!$B$43,H751*0.54*100/(100-'Заказ, cкидки и курсы валют'!$C$43),H751))))),2)</f>
        <v>464.4</v>
      </c>
    </row>
    <row r="752" spans="1:10" ht="14.15" customHeight="1" thickBot="1">
      <c r="A752" s="521" t="s">
        <v>7238</v>
      </c>
      <c r="B752" s="204" t="s">
        <v>4054</v>
      </c>
      <c r="C752" s="2311">
        <v>246.37</v>
      </c>
      <c r="D752" s="204">
        <v>1</v>
      </c>
      <c r="E752" s="1707">
        <f t="shared" si="112"/>
        <v>27958.2</v>
      </c>
      <c r="F752" s="775">
        <f t="shared" si="115"/>
        <v>27958.2</v>
      </c>
      <c r="G752" s="691">
        <f t="shared" si="114"/>
        <v>387000</v>
      </c>
      <c r="H752" s="659">
        <f>ROUND(IF('Заказ, cкидки и курсы валют'!$J$23*E752/1000*D752&lt;387,387,'Заказ, cкидки и курсы валют'!$J$23*E752/1000*D752)*(1-'Заказ, cкидки и курсы валют'!$I$12),2)</f>
        <v>387</v>
      </c>
      <c r="I752" s="170"/>
      <c r="J752" s="1338">
        <f>ROUND(IF(H752&lt;'Заказ, cкидки и курсы валют'!$B$39,H752*0.54*100/(100-'Заказ, cкидки и курсы валют'!$C$39),IF(H752&lt;'Заказ, cкидки и курсы валют'!$B$40,H752*0.54*100/(100-'Заказ, cкидки и курсы валют'!$C$40),IF(H752&lt;'Заказ, cкидки и курсы валют'!$B$41,H752*0.54*100/(100-'Заказ, cкидки и курсы валют'!$C$41),IF(H752&lt;'Заказ, cкидки и курсы валют'!$B$42,H752*0.54*100/(100-'Заказ, cкидки и курсы валют'!$C$42),IF(H752&lt;'Заказ, cкидки и курсы валют'!$B$43,H752*0.54*100/(100-'Заказ, cкидки и курсы валют'!$C$43),H752))))),2)</f>
        <v>464.4</v>
      </c>
    </row>
    <row r="753" spans="1:9">
      <c r="A753" s="419"/>
    </row>
    <row r="754" spans="1:9" ht="6.75" customHeight="1" thickBot="1">
      <c r="A754" s="419"/>
    </row>
    <row r="755" spans="1:9" ht="46.5" customHeight="1">
      <c r="A755" s="904"/>
      <c r="B755" s="128"/>
      <c r="C755" s="2283" t="s">
        <v>2881</v>
      </c>
      <c r="D755" s="64"/>
      <c r="E755" s="686"/>
      <c r="F755" s="435"/>
      <c r="G755" s="461"/>
      <c r="H755" s="128"/>
      <c r="I755" s="68"/>
    </row>
    <row r="756" spans="1:9" ht="12.75" customHeight="1">
      <c r="A756" s="890"/>
      <c r="B756" s="16"/>
      <c r="C756" s="1475"/>
      <c r="D756" s="70"/>
      <c r="E756" s="430"/>
      <c r="F756" s="465"/>
      <c r="G756" s="488"/>
      <c r="H756" s="16"/>
      <c r="I756" s="132"/>
    </row>
    <row r="757" spans="1:9" ht="12.75" customHeight="1">
      <c r="A757" s="890"/>
      <c r="B757" s="16"/>
      <c r="C757" s="1475"/>
      <c r="D757" s="70"/>
      <c r="E757" s="430"/>
      <c r="F757" s="465"/>
      <c r="G757" s="488"/>
      <c r="H757" s="16"/>
      <c r="I757" s="132"/>
    </row>
    <row r="758" spans="1:9" ht="12.75" customHeight="1">
      <c r="A758" s="890"/>
      <c r="B758" s="16"/>
      <c r="C758" s="1475"/>
      <c r="D758" s="70"/>
      <c r="E758" s="430"/>
      <c r="F758" s="465"/>
      <c r="G758" s="488"/>
      <c r="H758" s="16"/>
      <c r="I758" s="132"/>
    </row>
    <row r="759" spans="1:9" ht="12.75" customHeight="1" thickBot="1">
      <c r="A759" s="1913" t="s">
        <v>6698</v>
      </c>
      <c r="B759" s="203"/>
      <c r="C759" s="1931"/>
      <c r="D759" s="72"/>
      <c r="E759" s="431"/>
      <c r="F759" s="467"/>
      <c r="G759" s="489"/>
      <c r="H759" s="136"/>
      <c r="I759" s="137"/>
    </row>
    <row r="760" spans="1:9" ht="30">
      <c r="A760" s="1519" t="s">
        <v>1013</v>
      </c>
      <c r="B760" s="157" t="s">
        <v>1014</v>
      </c>
      <c r="C760" s="2286" t="s">
        <v>665</v>
      </c>
      <c r="D760" s="158" t="s">
        <v>2923</v>
      </c>
      <c r="E760" s="473" t="s">
        <v>10276</v>
      </c>
      <c r="F760" s="469" t="s">
        <v>2578</v>
      </c>
      <c r="G760" s="506" t="s">
        <v>2427</v>
      </c>
      <c r="H760" s="264" t="s">
        <v>493</v>
      </c>
      <c r="I760" s="160" t="s">
        <v>4003</v>
      </c>
    </row>
    <row r="761" spans="1:9" ht="13" thickBot="1">
      <c r="A761" s="1519"/>
      <c r="B761" s="312"/>
      <c r="C761" s="2286" t="s">
        <v>3419</v>
      </c>
      <c r="D761" s="313" t="s">
        <v>2428</v>
      </c>
      <c r="E761" s="437" t="s">
        <v>264</v>
      </c>
      <c r="F761" s="475">
        <f>'Заказ, cкидки и курсы валют'!$I$12</f>
        <v>0</v>
      </c>
      <c r="G761" s="765"/>
      <c r="H761" s="358"/>
      <c r="I761" s="252"/>
    </row>
    <row r="762" spans="1:9" ht="14.15" customHeight="1">
      <c r="A762" s="799" t="s">
        <v>2656</v>
      </c>
      <c r="B762" s="790" t="s">
        <v>1313</v>
      </c>
      <c r="C762" s="2287">
        <v>28</v>
      </c>
      <c r="D762" s="1444">
        <v>50</v>
      </c>
      <c r="E762" s="653">
        <v>1584.22</v>
      </c>
      <c r="F762" s="874">
        <f>ROUND(E762*(1-$F$10),2)</f>
        <v>1584.22</v>
      </c>
      <c r="G762" s="780">
        <f>'Заказ, cкидки и курсы валют'!$J$23*F762</f>
        <v>18218.53</v>
      </c>
      <c r="H762" s="310">
        <f>ROUND((D762/1000)*G762,2)</f>
        <v>910.93</v>
      </c>
      <c r="I762" s="263"/>
    </row>
    <row r="763" spans="1:9" ht="14.15" customHeight="1">
      <c r="A763" s="493" t="s">
        <v>2657</v>
      </c>
      <c r="B763" s="49" t="s">
        <v>1314</v>
      </c>
      <c r="C763" s="2287">
        <v>58</v>
      </c>
      <c r="D763" s="328">
        <v>30</v>
      </c>
      <c r="E763" s="653">
        <v>2765.82</v>
      </c>
      <c r="F763" s="875">
        <f t="shared" ref="F763:F766" si="116">ROUND(E763*(1-$F$10),2)</f>
        <v>2765.82</v>
      </c>
      <c r="G763" s="691">
        <f>'Заказ, cкидки и курсы валют'!$J$23*F763</f>
        <v>31806.93</v>
      </c>
      <c r="H763" s="96">
        <f t="shared" ref="H763:H766" si="117">ROUND((D763/1000)*G763,2)</f>
        <v>954.21</v>
      </c>
      <c r="I763" s="168"/>
    </row>
    <row r="764" spans="1:9" ht="14.15" customHeight="1">
      <c r="A764" s="493" t="s">
        <v>2658</v>
      </c>
      <c r="B764" s="49" t="s">
        <v>1315</v>
      </c>
      <c r="C764" s="2313">
        <v>110</v>
      </c>
      <c r="D764" s="328">
        <v>20</v>
      </c>
      <c r="E764" s="653">
        <v>4432.8900000000003</v>
      </c>
      <c r="F764" s="875">
        <f t="shared" si="116"/>
        <v>4432.8900000000003</v>
      </c>
      <c r="G764" s="691">
        <f>'Заказ, cкидки и курсы валют'!$J$23*F764</f>
        <v>50978.235000000001</v>
      </c>
      <c r="H764" s="96">
        <f t="shared" si="117"/>
        <v>1019.56</v>
      </c>
      <c r="I764" s="168"/>
    </row>
    <row r="765" spans="1:9" ht="14.15" customHeight="1">
      <c r="A765" s="493" t="s">
        <v>2659</v>
      </c>
      <c r="B765" s="49" t="s">
        <v>1316</v>
      </c>
      <c r="C765" s="2313">
        <v>118</v>
      </c>
      <c r="D765" s="328">
        <v>10</v>
      </c>
      <c r="E765" s="653">
        <v>7534.15</v>
      </c>
      <c r="F765" s="875">
        <f t="shared" si="116"/>
        <v>7534.15</v>
      </c>
      <c r="G765" s="691">
        <f>'Заказ, cкидки и курсы валют'!$J$23*F765</f>
        <v>86642.724999999991</v>
      </c>
      <c r="H765" s="96">
        <f t="shared" si="117"/>
        <v>866.43</v>
      </c>
      <c r="I765" s="168"/>
    </row>
    <row r="766" spans="1:9" ht="14.15" customHeight="1" thickBot="1">
      <c r="A766" s="2039" t="s">
        <v>3664</v>
      </c>
      <c r="B766" s="642" t="s">
        <v>3663</v>
      </c>
      <c r="C766" s="2313">
        <v>310</v>
      </c>
      <c r="D766" s="1451">
        <v>10</v>
      </c>
      <c r="E766" s="653">
        <v>16420.29</v>
      </c>
      <c r="F766" s="876">
        <f t="shared" si="116"/>
        <v>16420.29</v>
      </c>
      <c r="G766" s="776">
        <f>'Заказ, cкидки и курсы валют'!$J$23*F766</f>
        <v>188833.33500000002</v>
      </c>
      <c r="H766" s="142">
        <f t="shared" si="117"/>
        <v>1888.33</v>
      </c>
      <c r="I766" s="386"/>
    </row>
    <row r="767" spans="1:9" ht="13" thickBot="1">
      <c r="A767" s="419"/>
    </row>
    <row r="768" spans="1:9" ht="46.5" customHeight="1">
      <c r="A768" s="904"/>
      <c r="B768" s="128"/>
      <c r="C768" s="2283" t="s">
        <v>2881</v>
      </c>
      <c r="D768" s="64"/>
      <c r="E768" s="686"/>
      <c r="F768" s="435"/>
      <c r="G768" s="461"/>
      <c r="H768" s="128"/>
      <c r="I768" s="68"/>
    </row>
    <row r="769" spans="1:11" ht="14.15" customHeight="1">
      <c r="A769" s="890"/>
      <c r="B769" s="16"/>
      <c r="C769" s="1475"/>
      <c r="D769" s="70"/>
      <c r="E769" s="430"/>
      <c r="F769" s="465"/>
      <c r="G769" s="488"/>
      <c r="H769" s="16"/>
      <c r="I769" s="132"/>
    </row>
    <row r="770" spans="1:11" ht="14.15" customHeight="1">
      <c r="A770" s="890"/>
      <c r="B770" s="16"/>
      <c r="C770" s="1475"/>
      <c r="D770" s="70"/>
      <c r="E770" s="430"/>
      <c r="F770" s="465"/>
      <c r="G770" s="488"/>
      <c r="H770" s="16"/>
      <c r="I770" s="132"/>
    </row>
    <row r="771" spans="1:11" ht="14.15" customHeight="1">
      <c r="A771" s="890"/>
      <c r="B771" s="16"/>
      <c r="C771" s="1475"/>
      <c r="D771" s="70"/>
      <c r="E771" s="430"/>
      <c r="F771" s="465"/>
      <c r="G771" s="488"/>
      <c r="H771" s="16"/>
      <c r="I771" s="132"/>
    </row>
    <row r="772" spans="1:11" ht="14.15" customHeight="1" thickBot="1">
      <c r="A772" s="1918" t="s">
        <v>6699</v>
      </c>
      <c r="B772" s="1830"/>
      <c r="C772" s="1931"/>
      <c r="D772" s="72"/>
      <c r="E772" s="431"/>
      <c r="F772" s="467"/>
      <c r="G772" s="489"/>
      <c r="H772" s="136"/>
      <c r="I772" s="137"/>
      <c r="K772" s="655"/>
    </row>
    <row r="773" spans="1:11" ht="41.25" customHeight="1">
      <c r="A773" s="1519" t="s">
        <v>1013</v>
      </c>
      <c r="B773" s="157" t="s">
        <v>1014</v>
      </c>
      <c r="C773" s="2286" t="s">
        <v>665</v>
      </c>
      <c r="D773" s="158" t="s">
        <v>2923</v>
      </c>
      <c r="E773" s="473" t="s">
        <v>10276</v>
      </c>
      <c r="F773" s="469" t="s">
        <v>2578</v>
      </c>
      <c r="G773" s="506" t="s">
        <v>2427</v>
      </c>
      <c r="H773" s="264" t="s">
        <v>493</v>
      </c>
      <c r="I773" s="160" t="s">
        <v>4003</v>
      </c>
      <c r="J773" s="327" t="s">
        <v>11229</v>
      </c>
      <c r="K773" s="655"/>
    </row>
    <row r="774" spans="1:11" ht="13.5" customHeight="1" thickBot="1">
      <c r="A774" s="1519"/>
      <c r="B774" s="312"/>
      <c r="C774" s="2286" t="s">
        <v>3419</v>
      </c>
      <c r="D774" s="313" t="s">
        <v>2428</v>
      </c>
      <c r="E774" s="437" t="s">
        <v>264</v>
      </c>
      <c r="F774" s="475">
        <f>'Заказ, cкидки и курсы валют'!$I$12</f>
        <v>0</v>
      </c>
      <c r="G774" s="765"/>
      <c r="H774" s="358"/>
      <c r="I774" s="252"/>
      <c r="J774" s="1872"/>
      <c r="K774" s="655"/>
    </row>
    <row r="775" spans="1:11" ht="13.5" thickBot="1">
      <c r="A775" s="799" t="s">
        <v>7239</v>
      </c>
      <c r="B775" s="790" t="s">
        <v>1313</v>
      </c>
      <c r="C775" s="2287">
        <v>28</v>
      </c>
      <c r="D775" s="791">
        <v>5</v>
      </c>
      <c r="E775" s="1706">
        <f>(E762*2)+(1000/D775*7.5)</f>
        <v>4668.4400000000005</v>
      </c>
      <c r="F775" s="779">
        <f>ROUND(E775*(1-$F$10),2)</f>
        <v>4668.4399999999996</v>
      </c>
      <c r="G775" s="691">
        <f>H775/D775*1000</f>
        <v>77400</v>
      </c>
      <c r="H775" s="659">
        <f>ROUND(IF('Заказ, cкидки и курсы валют'!$J$23*E775/1000*D775&lt;387,387,'Заказ, cкидки и курсы валют'!$J$23*E775/1000*D775)*(1-'Заказ, cкидки и курсы валют'!$I$12),2)</f>
        <v>387</v>
      </c>
      <c r="I775" s="263"/>
      <c r="J775" s="1338">
        <f>ROUND(IF(H775&lt;'Заказ, cкидки и курсы валют'!$B$39,H775*0.54*100/(100-'Заказ, cкидки и курсы валют'!$C$39),IF(H775&lt;'Заказ, cкидки и курсы валют'!$B$40,H775*0.54*100/(100-'Заказ, cкидки и курсы валют'!$C$40),IF(H775&lt;'Заказ, cкидки и курсы валют'!$B$41,H775*0.54*100/(100-'Заказ, cкидки и курсы валют'!$C$41),IF(H775&lt;'Заказ, cкидки и курсы валют'!$B$42,H775*0.54*100/(100-'Заказ, cкидки и курсы валют'!$C$42),IF(H775&lt;'Заказ, cкидки и курсы валют'!$B$43,H775*0.54*100/(100-'Заказ, cкидки и курсы валют'!$C$43),H775))))),2)</f>
        <v>464.4</v>
      </c>
      <c r="K775" s="655"/>
    </row>
    <row r="776" spans="1:11" ht="13.5" thickBot="1">
      <c r="A776" s="493" t="s">
        <v>7240</v>
      </c>
      <c r="B776" s="49" t="s">
        <v>1314</v>
      </c>
      <c r="C776" s="2287">
        <v>58</v>
      </c>
      <c r="D776" s="32">
        <v>3</v>
      </c>
      <c r="E776" s="1705">
        <f t="shared" ref="E776:E779" si="118">(E763*2)+(1000/D776*7.5)</f>
        <v>8031.64</v>
      </c>
      <c r="F776" s="471">
        <f t="shared" ref="F776:F779" si="119">ROUND(E776*(1-$F$10),2)</f>
        <v>8031.64</v>
      </c>
      <c r="G776" s="691">
        <f t="shared" ref="G776:G779" si="120">H776/D776*1000</f>
        <v>129000</v>
      </c>
      <c r="H776" s="659">
        <f>ROUND(IF('Заказ, cкидки и курсы валют'!$J$23*E776/1000*D776&lt;387,387,'Заказ, cкидки и курсы валют'!$J$23*E776/1000*D776)*(1-'Заказ, cкидки и курсы валют'!$I$12),2)</f>
        <v>387</v>
      </c>
      <c r="I776" s="168"/>
      <c r="J776" s="1338">
        <f>ROUND(IF(H776&lt;'Заказ, cкидки и курсы валют'!$B$39,H776*0.54*100/(100-'Заказ, cкидки и курсы валют'!$C$39),IF(H776&lt;'Заказ, cкидки и курсы валют'!$B$40,H776*0.54*100/(100-'Заказ, cкидки и курсы валют'!$C$40),IF(H776&lt;'Заказ, cкидки и курсы валют'!$B$41,H776*0.54*100/(100-'Заказ, cкидки и курсы валют'!$C$41),IF(H776&lt;'Заказ, cкидки и курсы валют'!$B$42,H776*0.54*100/(100-'Заказ, cкидки и курсы валют'!$C$42),IF(H776&lt;'Заказ, cкидки и курсы валют'!$B$43,H776*0.54*100/(100-'Заказ, cкидки и курсы валют'!$C$43),H776))))),2)</f>
        <v>464.4</v>
      </c>
      <c r="K776" s="655"/>
    </row>
    <row r="777" spans="1:11" ht="13.5" thickBot="1">
      <c r="A777" s="493" t="s">
        <v>7241</v>
      </c>
      <c r="B777" s="49" t="s">
        <v>1315</v>
      </c>
      <c r="C777" s="2313">
        <v>110</v>
      </c>
      <c r="D777" s="32">
        <v>2</v>
      </c>
      <c r="E777" s="1705">
        <f t="shared" si="118"/>
        <v>12615.78</v>
      </c>
      <c r="F777" s="471">
        <f t="shared" si="119"/>
        <v>12615.78</v>
      </c>
      <c r="G777" s="691">
        <f t="shared" si="120"/>
        <v>193500</v>
      </c>
      <c r="H777" s="659">
        <f>ROUND(IF('Заказ, cкидки и курсы валют'!$J$23*E777/1000*D777&lt;387,387,'Заказ, cкидки и курсы валют'!$J$23*E777/1000*D777)*(1-'Заказ, cкидки и курсы валют'!$I$12),2)</f>
        <v>387</v>
      </c>
      <c r="I777" s="168"/>
      <c r="J777" s="1338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464.4</v>
      </c>
      <c r="K777" s="655"/>
    </row>
    <row r="778" spans="1:11" ht="13.5" thickBot="1">
      <c r="A778" s="493" t="s">
        <v>7242</v>
      </c>
      <c r="B778" s="49" t="s">
        <v>1316</v>
      </c>
      <c r="C778" s="2313">
        <v>118</v>
      </c>
      <c r="D778" s="32">
        <v>1</v>
      </c>
      <c r="E778" s="1705">
        <f t="shared" si="118"/>
        <v>22568.3</v>
      </c>
      <c r="F778" s="471">
        <f t="shared" si="119"/>
        <v>22568.3</v>
      </c>
      <c r="G778" s="691">
        <f t="shared" si="120"/>
        <v>387000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387</v>
      </c>
      <c r="I778" s="168"/>
      <c r="J778" s="1338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464.4</v>
      </c>
      <c r="K778" s="655"/>
    </row>
    <row r="779" spans="1:11" ht="13.5" thickBot="1">
      <c r="A779" s="2040" t="s">
        <v>7243</v>
      </c>
      <c r="B779" s="1406" t="s">
        <v>3663</v>
      </c>
      <c r="C779" s="2313">
        <v>310</v>
      </c>
      <c r="D779" s="1406">
        <v>1</v>
      </c>
      <c r="E779" s="1707">
        <f t="shared" si="118"/>
        <v>40340.58</v>
      </c>
      <c r="F779" s="775">
        <f t="shared" si="119"/>
        <v>40340.58</v>
      </c>
      <c r="G779" s="691">
        <f t="shared" si="120"/>
        <v>463920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463.92</v>
      </c>
      <c r="I779" s="170"/>
      <c r="J779" s="1338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556.70000000000005</v>
      </c>
      <c r="K779" s="655"/>
    </row>
    <row r="780" spans="1:11" ht="47.25" customHeight="1" thickBot="1">
      <c r="A780" s="419"/>
      <c r="J780" s="651"/>
      <c r="K780" s="655"/>
    </row>
    <row r="781" spans="1:11" ht="18">
      <c r="A781" s="904"/>
      <c r="B781" s="128"/>
      <c r="C781" s="2283"/>
      <c r="D781" s="64" t="s">
        <v>2882</v>
      </c>
      <c r="E781" s="686"/>
      <c r="F781" s="435"/>
      <c r="G781" s="461"/>
      <c r="H781" s="128"/>
      <c r="I781" s="68"/>
      <c r="J781" s="651"/>
      <c r="K781" s="655"/>
    </row>
    <row r="782" spans="1:11" ht="14.15" customHeight="1">
      <c r="A782" s="890"/>
      <c r="B782" s="16"/>
      <c r="C782" s="1475"/>
      <c r="D782" s="70"/>
      <c r="E782" s="430"/>
      <c r="F782" s="465"/>
      <c r="G782" s="488"/>
      <c r="H782" s="16"/>
      <c r="I782" s="132"/>
      <c r="J782" s="651"/>
      <c r="K782" s="655"/>
    </row>
    <row r="783" spans="1:11" ht="14.15" customHeight="1">
      <c r="A783" s="890"/>
      <c r="B783" s="16"/>
      <c r="C783" s="1475"/>
      <c r="D783" s="70"/>
      <c r="E783" s="430"/>
      <c r="F783" s="465"/>
      <c r="G783" s="488"/>
      <c r="H783" s="16"/>
      <c r="I783" s="132"/>
      <c r="J783" s="651"/>
      <c r="K783" s="655"/>
    </row>
    <row r="784" spans="1:11" ht="12.75" customHeight="1">
      <c r="A784" s="890"/>
      <c r="B784" s="16"/>
      <c r="C784" s="1475"/>
      <c r="D784" s="70"/>
      <c r="E784" s="430"/>
      <c r="F784" s="465"/>
      <c r="G784" s="488"/>
      <c r="H784" s="16"/>
      <c r="I784" s="132"/>
      <c r="J784" s="651"/>
      <c r="K784" s="655"/>
    </row>
    <row r="785" spans="1:11" ht="28.5" customHeight="1" thickBot="1">
      <c r="A785" s="1913" t="s">
        <v>6698</v>
      </c>
      <c r="B785" s="203"/>
      <c r="C785" s="1931"/>
      <c r="D785" s="72"/>
      <c r="E785" s="431"/>
      <c r="F785" s="467"/>
      <c r="G785" s="489"/>
      <c r="H785" s="136"/>
      <c r="I785" s="137"/>
      <c r="J785" s="651"/>
      <c r="K785" s="655"/>
    </row>
    <row r="786" spans="1:11" ht="30">
      <c r="A786" s="1519" t="s">
        <v>1013</v>
      </c>
      <c r="B786" s="157" t="s">
        <v>1014</v>
      </c>
      <c r="C786" s="2286" t="s">
        <v>665</v>
      </c>
      <c r="D786" s="158" t="s">
        <v>2923</v>
      </c>
      <c r="E786" s="473" t="s">
        <v>10276</v>
      </c>
      <c r="F786" s="469" t="s">
        <v>2578</v>
      </c>
      <c r="G786" s="506" t="s">
        <v>2427</v>
      </c>
      <c r="H786" s="264" t="s">
        <v>493</v>
      </c>
      <c r="I786" s="160" t="s">
        <v>4003</v>
      </c>
      <c r="J786" s="651"/>
      <c r="K786" s="655"/>
    </row>
    <row r="787" spans="1:11" ht="15" thickBot="1">
      <c r="A787" s="1519"/>
      <c r="B787" s="312"/>
      <c r="C787" s="2286" t="s">
        <v>3419</v>
      </c>
      <c r="D787" s="313" t="s">
        <v>2428</v>
      </c>
      <c r="E787" s="437" t="s">
        <v>264</v>
      </c>
      <c r="F787" s="475">
        <f>'Заказ, cкидки и курсы валют'!$I$12</f>
        <v>0</v>
      </c>
      <c r="G787" s="765"/>
      <c r="H787" s="358"/>
      <c r="I787" s="252"/>
      <c r="J787" s="651"/>
    </row>
    <row r="788" spans="1:11" ht="14.15" customHeight="1">
      <c r="A788" s="799" t="s">
        <v>10583</v>
      </c>
      <c r="B788" s="1399" t="s">
        <v>10584</v>
      </c>
      <c r="C788" s="2306">
        <v>5.4</v>
      </c>
      <c r="D788" s="1491">
        <v>100</v>
      </c>
      <c r="E788" s="653">
        <v>1396.67</v>
      </c>
      <c r="F788" s="1456">
        <f>ROUND(E788*(1-$F$10),2)</f>
        <v>1396.67</v>
      </c>
      <c r="G788" s="1331">
        <f>'Заказ, cкидки и курсы валют'!$J$23*F788</f>
        <v>16061.705000000002</v>
      </c>
      <c r="H788" s="310">
        <f>ROUND((D788/1000)*G788,2)</f>
        <v>1606.17</v>
      </c>
      <c r="I788" s="262"/>
      <c r="K788" s="655"/>
    </row>
    <row r="789" spans="1:11" ht="14.15" customHeight="1">
      <c r="A789" s="493" t="s">
        <v>5199</v>
      </c>
      <c r="B789" s="491" t="s">
        <v>10492</v>
      </c>
      <c r="C789" s="2306">
        <v>11.88</v>
      </c>
      <c r="D789" s="1492">
        <v>100</v>
      </c>
      <c r="E789" s="653">
        <v>1573.79</v>
      </c>
      <c r="F789" s="1439">
        <f>ROUND(E789*(1-$F$10),2)</f>
        <v>1573.79</v>
      </c>
      <c r="G789" s="695">
        <f>'Заказ, cкидки и курсы валют'!$J$23*F789</f>
        <v>18098.584999999999</v>
      </c>
      <c r="H789" s="96">
        <f>ROUND((D789/1000)*G789,2)</f>
        <v>1809.86</v>
      </c>
      <c r="I789" s="168"/>
      <c r="J789" s="651"/>
      <c r="K789" s="655"/>
    </row>
    <row r="790" spans="1:11" ht="14.15" customHeight="1">
      <c r="A790" s="493" t="s">
        <v>5200</v>
      </c>
      <c r="B790" s="491" t="s">
        <v>10493</v>
      </c>
      <c r="C790" s="2306">
        <v>23</v>
      </c>
      <c r="D790" s="1492">
        <v>50</v>
      </c>
      <c r="E790" s="653">
        <v>2026</v>
      </c>
      <c r="F790" s="1439">
        <f t="shared" ref="F790:F792" si="121">ROUND(E790*(1-$F$10),2)</f>
        <v>2026</v>
      </c>
      <c r="G790" s="695">
        <f>'Заказ, cкидки и курсы валют'!$J$23*F790</f>
        <v>23299</v>
      </c>
      <c r="H790" s="96">
        <f t="shared" ref="H790:H792" si="122">ROUND((D790/1000)*G790,2)</f>
        <v>1164.95</v>
      </c>
      <c r="I790" s="168"/>
      <c r="J790" s="651"/>
    </row>
    <row r="791" spans="1:11" ht="14.15" customHeight="1">
      <c r="A791" s="493" t="s">
        <v>5201</v>
      </c>
      <c r="B791" s="491" t="s">
        <v>10494</v>
      </c>
      <c r="C791" s="2306">
        <v>33.4</v>
      </c>
      <c r="D791" s="1492">
        <v>50</v>
      </c>
      <c r="E791" s="653">
        <v>2161.3000000000002</v>
      </c>
      <c r="F791" s="1439">
        <f t="shared" si="121"/>
        <v>2161.3000000000002</v>
      </c>
      <c r="G791" s="695">
        <f>'Заказ, cкидки и курсы валют'!$J$23*F791</f>
        <v>24854.95</v>
      </c>
      <c r="H791" s="96">
        <f t="shared" si="122"/>
        <v>1242.75</v>
      </c>
      <c r="I791" s="168"/>
    </row>
    <row r="792" spans="1:11" ht="14.15" customHeight="1" thickBot="1">
      <c r="A792" s="521" t="s">
        <v>5202</v>
      </c>
      <c r="B792" s="756" t="s">
        <v>10495</v>
      </c>
      <c r="C792" s="2306">
        <v>66.25</v>
      </c>
      <c r="D792" s="1493">
        <v>20</v>
      </c>
      <c r="E792" s="653">
        <v>3680.09</v>
      </c>
      <c r="F792" s="1440">
        <f t="shared" si="121"/>
        <v>3680.09</v>
      </c>
      <c r="G792" s="1011">
        <f>'Заказ, cкидки и курсы валют'!$J$23*F792</f>
        <v>42321.035000000003</v>
      </c>
      <c r="H792" s="142">
        <f t="shared" si="122"/>
        <v>846.42</v>
      </c>
      <c r="I792" s="170"/>
    </row>
    <row r="793" spans="1:11" ht="12.75" customHeight="1" thickBot="1">
      <c r="A793" s="419"/>
    </row>
    <row r="794" spans="1:11" ht="46.5" customHeight="1">
      <c r="A794" s="904"/>
      <c r="B794" s="128"/>
      <c r="C794" s="2283"/>
      <c r="D794" s="64" t="s">
        <v>2882</v>
      </c>
      <c r="E794" s="686"/>
      <c r="F794" s="435"/>
      <c r="G794" s="461"/>
      <c r="H794" s="128"/>
      <c r="I794" s="68"/>
    </row>
    <row r="795" spans="1:11" ht="16" customHeight="1">
      <c r="A795" s="890"/>
      <c r="B795" s="16"/>
      <c r="C795" s="1475"/>
      <c r="D795" s="70"/>
      <c r="E795" s="430"/>
      <c r="F795" s="465"/>
      <c r="G795" s="488"/>
      <c r="H795" s="16"/>
      <c r="I795" s="132"/>
    </row>
    <row r="796" spans="1:11" ht="16" customHeight="1">
      <c r="A796" s="890"/>
      <c r="B796" s="16"/>
      <c r="C796" s="1475"/>
      <c r="D796" s="70"/>
      <c r="E796" s="430"/>
      <c r="F796" s="465"/>
      <c r="G796" s="488"/>
      <c r="H796" s="16"/>
      <c r="I796" s="132"/>
    </row>
    <row r="797" spans="1:11" ht="12.75" customHeight="1">
      <c r="A797" s="890"/>
      <c r="B797" s="16"/>
      <c r="C797" s="1475"/>
      <c r="D797" s="70"/>
      <c r="E797" s="430"/>
      <c r="F797" s="465"/>
      <c r="G797" s="488"/>
      <c r="H797" s="16"/>
      <c r="I797" s="132"/>
    </row>
    <row r="798" spans="1:11" ht="26.25" customHeight="1" thickBot="1">
      <c r="A798" s="1918" t="s">
        <v>6699</v>
      </c>
      <c r="B798" s="1830"/>
      <c r="C798" s="1931"/>
      <c r="D798" s="72"/>
      <c r="E798" s="431"/>
      <c r="F798" s="467"/>
      <c r="G798" s="489"/>
      <c r="H798" s="136"/>
      <c r="I798" s="137"/>
    </row>
    <row r="799" spans="1:11" ht="40">
      <c r="A799" s="1519" t="s">
        <v>1013</v>
      </c>
      <c r="B799" s="157" t="s">
        <v>1014</v>
      </c>
      <c r="C799" s="2286" t="s">
        <v>665</v>
      </c>
      <c r="D799" s="158" t="s">
        <v>2923</v>
      </c>
      <c r="E799" s="473" t="s">
        <v>10276</v>
      </c>
      <c r="F799" s="469" t="s">
        <v>2578</v>
      </c>
      <c r="G799" s="506" t="s">
        <v>2427</v>
      </c>
      <c r="H799" s="264" t="s">
        <v>493</v>
      </c>
      <c r="I799" s="160" t="s">
        <v>4003</v>
      </c>
      <c r="J799" s="327" t="s">
        <v>11229</v>
      </c>
      <c r="K799" s="655"/>
    </row>
    <row r="800" spans="1:11" ht="13" thickBot="1">
      <c r="A800" s="1519"/>
      <c r="B800" s="312"/>
      <c r="C800" s="2286" t="s">
        <v>3419</v>
      </c>
      <c r="D800" s="313" t="s">
        <v>2428</v>
      </c>
      <c r="E800" s="437" t="s">
        <v>264</v>
      </c>
      <c r="F800" s="475">
        <f>'Заказ, cкидки и курсы валют'!$I$12</f>
        <v>0</v>
      </c>
      <c r="G800" s="765"/>
      <c r="H800" s="358"/>
      <c r="I800" s="252"/>
      <c r="J800" s="1872"/>
      <c r="K800" s="655"/>
    </row>
    <row r="801" spans="1:11" ht="13.5" thickBot="1">
      <c r="A801" s="799" t="s">
        <v>10766</v>
      </c>
      <c r="B801" s="315" t="s">
        <v>2280</v>
      </c>
      <c r="C801" s="2306">
        <v>5.4</v>
      </c>
      <c r="D801" s="1485">
        <v>5</v>
      </c>
      <c r="E801" s="1706">
        <f>(E788*2)+(1000/D801*7.5)</f>
        <v>4293.34</v>
      </c>
      <c r="F801" s="779">
        <f>ROUND(E801*(1-$F$10),2)</f>
        <v>4293.34</v>
      </c>
      <c r="G801" s="691">
        <f>H801/D801*1000</f>
        <v>77400</v>
      </c>
      <c r="H801" s="659">
        <f>ROUND(IF('Заказ, cкидки и курсы валют'!$J$23*E801/1000*D801&lt;387,387,'Заказ, cкидки и курсы валют'!$J$23*E801/1000*D801)*(1-'Заказ, cкидки и курсы валют'!$I$12),2)</f>
        <v>387</v>
      </c>
      <c r="I801" s="263"/>
      <c r="J801" s="1338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464.4</v>
      </c>
      <c r="K801" s="655"/>
    </row>
    <row r="802" spans="1:11" ht="13.5" thickBot="1">
      <c r="A802" s="493" t="s">
        <v>7244</v>
      </c>
      <c r="B802" s="36" t="s">
        <v>1319</v>
      </c>
      <c r="C802" s="2306">
        <v>11.88</v>
      </c>
      <c r="D802" s="492">
        <v>5</v>
      </c>
      <c r="E802" s="1705">
        <f t="shared" ref="E802:E805" si="123">(E789*2)+(1000/D802*7.5)</f>
        <v>4647.58</v>
      </c>
      <c r="F802" s="471">
        <f>ROUND(E802*(1-$F$10),2)</f>
        <v>4647.58</v>
      </c>
      <c r="G802" s="691">
        <f t="shared" ref="G802:G805" si="124">H802/D802*1000</f>
        <v>77400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168"/>
      <c r="J802" s="1338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  <c r="K802" s="655"/>
    </row>
    <row r="803" spans="1:11" ht="13.5" thickBot="1">
      <c r="A803" s="493" t="s">
        <v>7245</v>
      </c>
      <c r="B803" s="36" t="s">
        <v>1320</v>
      </c>
      <c r="C803" s="2306">
        <v>23</v>
      </c>
      <c r="D803" s="492">
        <v>5</v>
      </c>
      <c r="E803" s="1705">
        <f t="shared" si="123"/>
        <v>5552</v>
      </c>
      <c r="F803" s="471">
        <f t="shared" ref="F803:F805" si="125">ROUND(E803*(1-$F$10),2)</f>
        <v>5552</v>
      </c>
      <c r="G803" s="691">
        <f t="shared" si="124"/>
        <v>77400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168"/>
      <c r="J803" s="1338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  <c r="K803" s="655"/>
    </row>
    <row r="804" spans="1:11" ht="13.5" thickBot="1">
      <c r="A804" s="493" t="s">
        <v>7246</v>
      </c>
      <c r="B804" s="36" t="s">
        <v>1307</v>
      </c>
      <c r="C804" s="2306">
        <v>33.4</v>
      </c>
      <c r="D804" s="492">
        <v>5</v>
      </c>
      <c r="E804" s="1705">
        <f t="shared" si="123"/>
        <v>5822.6</v>
      </c>
      <c r="F804" s="471">
        <f t="shared" si="125"/>
        <v>5822.6</v>
      </c>
      <c r="G804" s="691">
        <f t="shared" si="124"/>
        <v>77400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168"/>
      <c r="J804" s="1338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  <c r="K804" s="655"/>
    </row>
    <row r="805" spans="1:11" ht="13.5" thickBot="1">
      <c r="A805" s="521" t="s">
        <v>7247</v>
      </c>
      <c r="B805" s="169" t="s">
        <v>1308</v>
      </c>
      <c r="C805" s="2306">
        <v>66.25</v>
      </c>
      <c r="D805" s="1879">
        <v>2</v>
      </c>
      <c r="E805" s="1707">
        <f t="shared" si="123"/>
        <v>11110.18</v>
      </c>
      <c r="F805" s="775">
        <f t="shared" si="125"/>
        <v>11110.18</v>
      </c>
      <c r="G805" s="691">
        <f t="shared" si="124"/>
        <v>193500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170"/>
      <c r="J805" s="1338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  <c r="K805" s="655"/>
    </row>
    <row r="806" spans="1:11" ht="15" customHeight="1" thickBot="1">
      <c r="A806" s="419"/>
      <c r="J806" s="651"/>
      <c r="K806" s="655"/>
    </row>
    <row r="807" spans="1:11" ht="39.75" customHeight="1">
      <c r="A807" s="904"/>
      <c r="B807" s="128"/>
      <c r="C807" s="2283" t="s">
        <v>2883</v>
      </c>
      <c r="D807" s="64"/>
      <c r="E807" s="686"/>
      <c r="F807" s="435"/>
      <c r="G807" s="461"/>
      <c r="H807" s="128"/>
      <c r="I807" s="68"/>
      <c r="J807" s="651"/>
      <c r="K807" s="655"/>
    </row>
    <row r="808" spans="1:11" ht="12.75" customHeight="1">
      <c r="A808" s="890"/>
      <c r="B808" s="16"/>
      <c r="C808" s="1475"/>
      <c r="D808" s="70"/>
      <c r="E808" s="430"/>
      <c r="F808" s="465"/>
      <c r="G808" s="488"/>
      <c r="H808" s="16"/>
      <c r="I808" s="132"/>
      <c r="J808" s="651"/>
      <c r="K808" s="655"/>
    </row>
    <row r="809" spans="1:11" ht="12.75" customHeight="1">
      <c r="A809" s="890"/>
      <c r="B809" s="16"/>
      <c r="C809" s="1475"/>
      <c r="D809" s="70"/>
      <c r="E809" s="430"/>
      <c r="F809" s="465"/>
      <c r="G809" s="488"/>
      <c r="H809" s="16"/>
      <c r="I809" s="132"/>
      <c r="J809" s="651"/>
      <c r="K809" s="655"/>
    </row>
    <row r="810" spans="1:11" ht="12.75" customHeight="1">
      <c r="A810" s="890"/>
      <c r="B810" s="16"/>
      <c r="C810" s="1475"/>
      <c r="D810" s="70"/>
      <c r="E810" s="430"/>
      <c r="F810" s="465"/>
      <c r="G810" s="488"/>
      <c r="H810" s="16"/>
      <c r="I810" s="132"/>
      <c r="J810" s="651"/>
      <c r="K810" s="655"/>
    </row>
    <row r="811" spans="1:11" ht="12.75" customHeight="1" thickBot="1">
      <c r="A811" s="1913" t="s">
        <v>6698</v>
      </c>
      <c r="B811" s="164"/>
      <c r="C811" s="1931"/>
      <c r="D811" s="72"/>
      <c r="E811" s="431"/>
      <c r="F811" s="467"/>
      <c r="G811" s="489"/>
      <c r="H811" s="136"/>
      <c r="I811" s="137"/>
      <c r="J811" s="651"/>
      <c r="K811" s="655"/>
    </row>
    <row r="812" spans="1:11" ht="49.5" customHeight="1">
      <c r="A812" s="1519" t="s">
        <v>1013</v>
      </c>
      <c r="B812" s="157" t="s">
        <v>1014</v>
      </c>
      <c r="C812" s="2286" t="s">
        <v>665</v>
      </c>
      <c r="D812" s="158" t="s">
        <v>2923</v>
      </c>
      <c r="E812" s="473" t="s">
        <v>10276</v>
      </c>
      <c r="F812" s="469" t="s">
        <v>2578</v>
      </c>
      <c r="G812" s="506" t="s">
        <v>2427</v>
      </c>
      <c r="H812" s="264" t="s">
        <v>493</v>
      </c>
      <c r="I812" s="160" t="s">
        <v>4003</v>
      </c>
      <c r="J812" s="651"/>
      <c r="K812" s="655"/>
    </row>
    <row r="813" spans="1:11" ht="12.75" customHeight="1" thickBot="1">
      <c r="A813" s="1519"/>
      <c r="B813" s="312"/>
      <c r="C813" s="2286" t="s">
        <v>3419</v>
      </c>
      <c r="D813" s="313" t="s">
        <v>2428</v>
      </c>
      <c r="E813" s="437" t="s">
        <v>264</v>
      </c>
      <c r="F813" s="475">
        <f>'Заказ, cкидки и курсы валют'!$I$12</f>
        <v>0</v>
      </c>
      <c r="G813" s="765"/>
      <c r="H813" s="358"/>
      <c r="I813" s="252"/>
      <c r="J813" s="651"/>
      <c r="K813" s="655"/>
    </row>
    <row r="814" spans="1:11" ht="14.15" customHeight="1">
      <c r="A814" s="799" t="s">
        <v>2660</v>
      </c>
      <c r="B814" s="800" t="s">
        <v>1321</v>
      </c>
      <c r="C814" s="2311">
        <v>5</v>
      </c>
      <c r="D814" s="1441">
        <v>200</v>
      </c>
      <c r="E814" s="653">
        <v>501.1</v>
      </c>
      <c r="F814" s="874">
        <f>ROUND(E814*(1-$F$10),2)</f>
        <v>501.1</v>
      </c>
      <c r="G814" s="780">
        <f>'Заказ, cкидки и курсы валют'!$J$23*F814</f>
        <v>5762.6500000000005</v>
      </c>
      <c r="H814" s="310">
        <f>ROUND((D814/1000)*G814,2)</f>
        <v>1152.53</v>
      </c>
      <c r="I814" s="263"/>
      <c r="J814" s="651"/>
      <c r="K814" s="655"/>
    </row>
    <row r="815" spans="1:11" ht="14.15" customHeight="1">
      <c r="A815" s="493" t="s">
        <v>2661</v>
      </c>
      <c r="B815" s="399" t="s">
        <v>1322</v>
      </c>
      <c r="C815" s="2306">
        <v>6.7</v>
      </c>
      <c r="D815" s="1442">
        <v>100</v>
      </c>
      <c r="E815" s="653">
        <v>505.77</v>
      </c>
      <c r="F815" s="875">
        <f t="shared" ref="F815:F832" si="126">ROUND(E815*(1-$F$10),2)</f>
        <v>505.77</v>
      </c>
      <c r="G815" s="691">
        <f>'Заказ, cкидки и курсы валют'!$J$23*F815</f>
        <v>5816.3549999999996</v>
      </c>
      <c r="H815" s="96">
        <f t="shared" ref="H815:H832" si="127">ROUND((D815/1000)*G815,2)</f>
        <v>581.64</v>
      </c>
      <c r="I815" s="168"/>
      <c r="J815" s="651"/>
    </row>
    <row r="816" spans="1:11" ht="14.15" customHeight="1">
      <c r="A816" s="493" t="s">
        <v>2662</v>
      </c>
      <c r="B816" s="399" t="s">
        <v>3755</v>
      </c>
      <c r="C816" s="2306">
        <v>7.25</v>
      </c>
      <c r="D816" s="1442">
        <v>100</v>
      </c>
      <c r="E816" s="653">
        <v>517.86</v>
      </c>
      <c r="F816" s="875">
        <f t="shared" si="126"/>
        <v>517.86</v>
      </c>
      <c r="G816" s="691">
        <f>'Заказ, cкидки и курсы валют'!$J$23*F816</f>
        <v>5955.39</v>
      </c>
      <c r="H816" s="96">
        <f t="shared" si="127"/>
        <v>595.54</v>
      </c>
      <c r="I816" s="168"/>
      <c r="K816" s="655"/>
    </row>
    <row r="817" spans="1:11" ht="14.15" customHeight="1">
      <c r="A817" s="493" t="s">
        <v>2663</v>
      </c>
      <c r="B817" s="490" t="s">
        <v>1323</v>
      </c>
      <c r="C817" s="2306">
        <v>8.8000000000000007</v>
      </c>
      <c r="D817" s="1442">
        <v>100</v>
      </c>
      <c r="E817" s="653">
        <v>637.82000000000005</v>
      </c>
      <c r="F817" s="875">
        <f t="shared" si="126"/>
        <v>637.82000000000005</v>
      </c>
      <c r="G817" s="691">
        <f>'Заказ, cкидки и курсы валют'!$J$23*F817</f>
        <v>7334.93</v>
      </c>
      <c r="H817" s="96">
        <f t="shared" si="127"/>
        <v>733.49</v>
      </c>
      <c r="I817" s="168"/>
      <c r="J817" s="651"/>
      <c r="K817" s="655"/>
    </row>
    <row r="818" spans="1:11" ht="14.15" customHeight="1">
      <c r="A818" s="493" t="s">
        <v>2664</v>
      </c>
      <c r="B818" s="490" t="s">
        <v>1324</v>
      </c>
      <c r="C818" s="2306">
        <v>9.4700000000000006</v>
      </c>
      <c r="D818" s="1442">
        <v>100</v>
      </c>
      <c r="E818" s="653">
        <v>663.33</v>
      </c>
      <c r="F818" s="875">
        <f t="shared" si="126"/>
        <v>663.33</v>
      </c>
      <c r="G818" s="691">
        <f>'Заказ, cкидки и курсы валют'!$J$23*F818</f>
        <v>7628.2950000000001</v>
      </c>
      <c r="H818" s="96">
        <f t="shared" si="127"/>
        <v>762.83</v>
      </c>
      <c r="I818" s="168"/>
      <c r="J818" s="651"/>
    </row>
    <row r="819" spans="1:11" ht="14.15" customHeight="1">
      <c r="A819" s="493" t="s">
        <v>2665</v>
      </c>
      <c r="B819" s="490" t="s">
        <v>1325</v>
      </c>
      <c r="C819" s="2306">
        <v>10.8</v>
      </c>
      <c r="D819" s="1442">
        <v>100</v>
      </c>
      <c r="E819" s="653">
        <v>801.67</v>
      </c>
      <c r="F819" s="875">
        <f t="shared" si="126"/>
        <v>801.67</v>
      </c>
      <c r="G819" s="691">
        <f>'Заказ, cкидки и курсы валют'!$J$23*F819</f>
        <v>9219.2049999999999</v>
      </c>
      <c r="H819" s="96">
        <f t="shared" si="127"/>
        <v>921.92</v>
      </c>
      <c r="I819" s="168"/>
    </row>
    <row r="820" spans="1:11" ht="14.15" customHeight="1">
      <c r="A820" s="493" t="s">
        <v>6264</v>
      </c>
      <c r="B820" s="399" t="s">
        <v>6265</v>
      </c>
      <c r="C820" s="2311">
        <v>10.8</v>
      </c>
      <c r="D820" s="1442">
        <v>100</v>
      </c>
      <c r="E820" s="653">
        <v>639.4</v>
      </c>
      <c r="F820" s="875">
        <f t="shared" si="126"/>
        <v>639.4</v>
      </c>
      <c r="G820" s="691">
        <f>'Заказ, cкидки и курсы валют'!$J$23*F820</f>
        <v>7353.0999999999995</v>
      </c>
      <c r="H820" s="96">
        <f t="shared" si="127"/>
        <v>735.31</v>
      </c>
      <c r="I820" s="168"/>
    </row>
    <row r="821" spans="1:11" ht="14.15" customHeight="1">
      <c r="A821" s="493" t="s">
        <v>2666</v>
      </c>
      <c r="B821" s="490" t="s">
        <v>1326</v>
      </c>
      <c r="C821" s="2306">
        <v>12.15</v>
      </c>
      <c r="D821" s="1442">
        <v>100</v>
      </c>
      <c r="E821" s="653">
        <v>778.65</v>
      </c>
      <c r="F821" s="875">
        <f t="shared" si="126"/>
        <v>778.65</v>
      </c>
      <c r="G821" s="691">
        <f>'Заказ, cкидки и курсы валют'!$J$23*F821</f>
        <v>8954.4750000000004</v>
      </c>
      <c r="H821" s="96">
        <f t="shared" si="127"/>
        <v>895.45</v>
      </c>
      <c r="I821" s="168"/>
    </row>
    <row r="822" spans="1:11" ht="14.15" customHeight="1">
      <c r="A822" s="493" t="s">
        <v>2667</v>
      </c>
      <c r="B822" s="490" t="s">
        <v>1327</v>
      </c>
      <c r="C822" s="2306">
        <v>15.3</v>
      </c>
      <c r="D822" s="1442">
        <v>50</v>
      </c>
      <c r="E822" s="653">
        <v>897.88</v>
      </c>
      <c r="F822" s="875">
        <f t="shared" si="126"/>
        <v>897.88</v>
      </c>
      <c r="G822" s="691">
        <f>'Заказ, cкидки и курсы валют'!$J$23*F822</f>
        <v>10325.620000000001</v>
      </c>
      <c r="H822" s="96">
        <f t="shared" si="127"/>
        <v>516.28</v>
      </c>
      <c r="I822" s="168"/>
    </row>
    <row r="823" spans="1:11" ht="14.15" customHeight="1">
      <c r="A823" s="493" t="s">
        <v>523</v>
      </c>
      <c r="B823" s="490" t="s">
        <v>1328</v>
      </c>
      <c r="C823" s="2306">
        <v>17.8</v>
      </c>
      <c r="D823" s="1442">
        <v>50</v>
      </c>
      <c r="E823" s="653">
        <v>1146.6300000000001</v>
      </c>
      <c r="F823" s="875">
        <f t="shared" si="126"/>
        <v>1146.6300000000001</v>
      </c>
      <c r="G823" s="691">
        <f>'Заказ, cкидки и курсы валют'!$J$23*F823</f>
        <v>13186.245000000001</v>
      </c>
      <c r="H823" s="96">
        <f t="shared" si="127"/>
        <v>659.31</v>
      </c>
      <c r="I823" s="168"/>
    </row>
    <row r="824" spans="1:11" ht="14.15" customHeight="1">
      <c r="A824" s="493" t="s">
        <v>524</v>
      </c>
      <c r="B824" s="490" t="s">
        <v>173</v>
      </c>
      <c r="C824" s="2306">
        <v>21.4</v>
      </c>
      <c r="D824" s="1442">
        <v>50</v>
      </c>
      <c r="E824" s="653">
        <v>1343.36</v>
      </c>
      <c r="F824" s="875">
        <f t="shared" si="126"/>
        <v>1343.36</v>
      </c>
      <c r="G824" s="691">
        <f>'Заказ, cкидки и курсы валют'!$J$23*F824</f>
        <v>15448.64</v>
      </c>
      <c r="H824" s="96">
        <f t="shared" si="127"/>
        <v>772.43</v>
      </c>
      <c r="I824" s="168"/>
    </row>
    <row r="825" spans="1:11" ht="14.15" customHeight="1">
      <c r="A825" s="493" t="s">
        <v>525</v>
      </c>
      <c r="B825" s="490" t="s">
        <v>1329</v>
      </c>
      <c r="C825" s="2306">
        <v>16.3</v>
      </c>
      <c r="D825" s="1442">
        <v>100</v>
      </c>
      <c r="E825" s="653">
        <v>860.77</v>
      </c>
      <c r="F825" s="875">
        <f t="shared" si="126"/>
        <v>860.77</v>
      </c>
      <c r="G825" s="691">
        <f>'Заказ, cкидки и курсы валют'!$J$23*F825</f>
        <v>9898.8549999999996</v>
      </c>
      <c r="H825" s="96">
        <f t="shared" si="127"/>
        <v>989.89</v>
      </c>
      <c r="I825" s="168"/>
    </row>
    <row r="826" spans="1:11" ht="14.15" customHeight="1">
      <c r="A826" s="493" t="s">
        <v>526</v>
      </c>
      <c r="B826" s="38" t="s">
        <v>1330</v>
      </c>
      <c r="C826" s="2306">
        <v>20</v>
      </c>
      <c r="D826" s="54">
        <v>50</v>
      </c>
      <c r="E826" s="653">
        <v>1037.45</v>
      </c>
      <c r="F826" s="875">
        <f t="shared" si="126"/>
        <v>1037.45</v>
      </c>
      <c r="G826" s="691">
        <f>'Заказ, cкидки и курсы валют'!$J$23*F826</f>
        <v>11930.675000000001</v>
      </c>
      <c r="H826" s="96">
        <f t="shared" si="127"/>
        <v>596.53</v>
      </c>
      <c r="I826" s="168"/>
    </row>
    <row r="827" spans="1:11" ht="14.15" customHeight="1">
      <c r="A827" s="493" t="s">
        <v>527</v>
      </c>
      <c r="B827" s="38" t="s">
        <v>1318</v>
      </c>
      <c r="C827" s="2287">
        <v>24.2</v>
      </c>
      <c r="D827" s="54">
        <v>50</v>
      </c>
      <c r="E827" s="653">
        <v>1167.98</v>
      </c>
      <c r="F827" s="875">
        <f t="shared" si="126"/>
        <v>1167.98</v>
      </c>
      <c r="G827" s="691">
        <f>'Заказ, cкидки и курсы валют'!$J$23*F827</f>
        <v>13431.77</v>
      </c>
      <c r="H827" s="96">
        <f t="shared" si="127"/>
        <v>671.59</v>
      </c>
      <c r="I827" s="168"/>
    </row>
    <row r="828" spans="1:11" ht="14.15" customHeight="1">
      <c r="A828" s="2041" t="s">
        <v>528</v>
      </c>
      <c r="B828" s="356" t="s">
        <v>181</v>
      </c>
      <c r="C828" s="2287">
        <v>30.8</v>
      </c>
      <c r="D828" s="1452">
        <v>50</v>
      </c>
      <c r="E828" s="653">
        <v>1317.38</v>
      </c>
      <c r="F828" s="875">
        <f t="shared" si="126"/>
        <v>1317.38</v>
      </c>
      <c r="G828" s="691">
        <f>'Заказ, cкидки и курсы валют'!$J$23*F828</f>
        <v>15149.87</v>
      </c>
      <c r="H828" s="96">
        <f t="shared" si="127"/>
        <v>757.49</v>
      </c>
      <c r="I828" s="242"/>
    </row>
    <row r="829" spans="1:11" ht="14.15" customHeight="1">
      <c r="A829" s="493" t="s">
        <v>2924</v>
      </c>
      <c r="B829" s="38" t="s">
        <v>2928</v>
      </c>
      <c r="C829" s="2287">
        <v>26.5</v>
      </c>
      <c r="D829" s="54">
        <v>50</v>
      </c>
      <c r="E829" s="653">
        <v>1184.28</v>
      </c>
      <c r="F829" s="875">
        <f t="shared" si="126"/>
        <v>1184.28</v>
      </c>
      <c r="G829" s="691">
        <f>'Заказ, cкидки и курсы валют'!$J$23*F829</f>
        <v>13619.22</v>
      </c>
      <c r="H829" s="96">
        <f t="shared" si="127"/>
        <v>680.96</v>
      </c>
      <c r="I829" s="168"/>
    </row>
    <row r="830" spans="1:11" ht="14.15" customHeight="1">
      <c r="A830" s="493" t="s">
        <v>2925</v>
      </c>
      <c r="B830" s="38" t="s">
        <v>190</v>
      </c>
      <c r="C830" s="2287">
        <v>29.1</v>
      </c>
      <c r="D830" s="54">
        <v>50</v>
      </c>
      <c r="E830" s="653">
        <v>1412.81</v>
      </c>
      <c r="F830" s="875">
        <f t="shared" si="126"/>
        <v>1412.81</v>
      </c>
      <c r="G830" s="691">
        <f>'Заказ, cкидки и курсы валют'!$J$23*F830</f>
        <v>16247.314999999999</v>
      </c>
      <c r="H830" s="96">
        <f t="shared" si="127"/>
        <v>812.37</v>
      </c>
      <c r="I830" s="168"/>
    </row>
    <row r="831" spans="1:11" ht="14.15" customHeight="1">
      <c r="A831" s="493" t="s">
        <v>2926</v>
      </c>
      <c r="B831" s="38" t="s">
        <v>2929</v>
      </c>
      <c r="C831" s="2287">
        <v>40.6</v>
      </c>
      <c r="D831" s="54">
        <v>50</v>
      </c>
      <c r="E831" s="653">
        <v>1627.86</v>
      </c>
      <c r="F831" s="875">
        <f t="shared" si="126"/>
        <v>1627.86</v>
      </c>
      <c r="G831" s="691">
        <f>'Заказ, cкидки и курсы валют'!$J$23*F831</f>
        <v>18720.39</v>
      </c>
      <c r="H831" s="96">
        <f t="shared" si="127"/>
        <v>936.02</v>
      </c>
      <c r="I831" s="168"/>
    </row>
    <row r="832" spans="1:11" ht="14.15" customHeight="1" thickBot="1">
      <c r="A832" s="521" t="s">
        <v>2927</v>
      </c>
      <c r="B832" s="98" t="s">
        <v>193</v>
      </c>
      <c r="C832" s="2287">
        <v>46.17</v>
      </c>
      <c r="D832" s="810">
        <v>50</v>
      </c>
      <c r="E832" s="653">
        <v>1738.55</v>
      </c>
      <c r="F832" s="876">
        <f t="shared" si="126"/>
        <v>1738.55</v>
      </c>
      <c r="G832" s="776">
        <f>'Заказ, cкидки и курсы валют'!$J$23*F832</f>
        <v>19993.325000000001</v>
      </c>
      <c r="H832" s="142">
        <f t="shared" si="127"/>
        <v>999.67</v>
      </c>
      <c r="I832" s="170"/>
    </row>
    <row r="833" spans="1:10" ht="12.75" customHeight="1" thickBot="1">
      <c r="A833" s="419"/>
    </row>
    <row r="834" spans="1:10" ht="46.5" customHeight="1">
      <c r="A834" s="904"/>
      <c r="B834" s="128"/>
      <c r="C834" s="2283" t="s">
        <v>2883</v>
      </c>
      <c r="D834" s="64"/>
      <c r="E834" s="686"/>
      <c r="F834" s="435"/>
      <c r="G834" s="461"/>
      <c r="H834" s="128"/>
      <c r="I834" s="68"/>
    </row>
    <row r="835" spans="1:10" ht="17.25" customHeight="1">
      <c r="A835" s="890"/>
      <c r="B835" s="16"/>
      <c r="C835" s="1475"/>
      <c r="D835" s="70"/>
      <c r="E835" s="430"/>
      <c r="F835" s="465"/>
      <c r="G835" s="488"/>
      <c r="H835" s="16"/>
      <c r="I835" s="132"/>
    </row>
    <row r="836" spans="1:10" ht="14.15" customHeight="1">
      <c r="A836" s="890"/>
      <c r="B836" s="16"/>
      <c r="C836" s="1475"/>
      <c r="D836" s="70"/>
      <c r="E836" s="430"/>
      <c r="F836" s="465"/>
      <c r="G836" s="488"/>
      <c r="H836" s="16"/>
      <c r="I836" s="132"/>
    </row>
    <row r="837" spans="1:10" ht="14.15" customHeight="1">
      <c r="A837" s="890"/>
      <c r="B837" s="16"/>
      <c r="C837" s="1475"/>
      <c r="D837" s="70"/>
      <c r="E837" s="430"/>
      <c r="F837" s="465"/>
      <c r="G837" s="488"/>
      <c r="H837" s="16"/>
      <c r="I837" s="132"/>
    </row>
    <row r="838" spans="1:10" ht="14.15" customHeight="1" thickBot="1">
      <c r="A838" s="1918" t="s">
        <v>6699</v>
      </c>
      <c r="B838" s="164"/>
      <c r="C838" s="1931"/>
      <c r="D838" s="72"/>
      <c r="E838" s="431"/>
      <c r="F838" s="467"/>
      <c r="G838" s="489"/>
      <c r="H838" s="136"/>
      <c r="I838" s="137"/>
    </row>
    <row r="839" spans="1:10" ht="47.25" customHeight="1">
      <c r="A839" s="1519" t="s">
        <v>1013</v>
      </c>
      <c r="B839" s="157" t="s">
        <v>1014</v>
      </c>
      <c r="C839" s="2286" t="s">
        <v>665</v>
      </c>
      <c r="D839" s="158" t="s">
        <v>2923</v>
      </c>
      <c r="E839" s="473" t="s">
        <v>10276</v>
      </c>
      <c r="F839" s="469" t="s">
        <v>2578</v>
      </c>
      <c r="G839" s="506" t="s">
        <v>2427</v>
      </c>
      <c r="H839" s="264" t="s">
        <v>493</v>
      </c>
      <c r="I839" s="160" t="s">
        <v>4003</v>
      </c>
      <c r="J839" s="327" t="s">
        <v>11229</v>
      </c>
    </row>
    <row r="840" spans="1:10" ht="14.15" customHeight="1" thickBot="1">
      <c r="A840" s="1519"/>
      <c r="B840" s="312"/>
      <c r="C840" s="2286" t="s">
        <v>3419</v>
      </c>
      <c r="D840" s="313" t="s">
        <v>2428</v>
      </c>
      <c r="E840" s="437" t="s">
        <v>264</v>
      </c>
      <c r="F840" s="475">
        <f>'Заказ, cкидки и курсы валют'!$I$12</f>
        <v>0</v>
      </c>
      <c r="G840" s="765"/>
      <c r="H840" s="358"/>
      <c r="I840" s="252"/>
      <c r="J840" s="1872"/>
    </row>
    <row r="841" spans="1:10" ht="14.15" customHeight="1" thickBot="1">
      <c r="A841" s="799" t="s">
        <v>7248</v>
      </c>
      <c r="B841" s="800" t="s">
        <v>1321</v>
      </c>
      <c r="C841" s="2311">
        <v>5</v>
      </c>
      <c r="D841" s="1877">
        <v>10</v>
      </c>
      <c r="E841" s="1706">
        <f>(E814*2)+(1000/D841*7.5)</f>
        <v>1752.2</v>
      </c>
      <c r="F841" s="779">
        <f>ROUND(E841*(1-$F$10),2)</f>
        <v>1752.2</v>
      </c>
      <c r="G841" s="691">
        <f>H841/D841*1000</f>
        <v>38700</v>
      </c>
      <c r="H841" s="659">
        <f>ROUND(IF('Заказ, cкидки и курсы валют'!$J$23*E841/1000*D841&lt;387,387,'Заказ, cкидки и курсы валют'!$J$23*E841/1000*D841)*(1-'Заказ, cкидки и курсы валют'!$I$12),2)</f>
        <v>387</v>
      </c>
      <c r="I841" s="263"/>
      <c r="J841" s="1338">
        <f>ROUND(IF(H841&lt;'Заказ, cкидки и курсы валют'!$B$39,H841*0.54*100/(100-'Заказ, cкидки и курсы валют'!$C$39),IF(H841&lt;'Заказ, cкидки и курсы валют'!$B$40,H841*0.54*100/(100-'Заказ, cкидки и курсы валют'!$C$40),IF(H841&lt;'Заказ, cкидки и курсы валют'!$B$41,H841*0.54*100/(100-'Заказ, cкидки и курсы валют'!$C$41),IF(H841&lt;'Заказ, cкидки и курсы валют'!$B$42,H841*0.54*100/(100-'Заказ, cкидки и курсы валют'!$C$42),IF(H841&lt;'Заказ, cкидки и курсы валют'!$B$43,H841*0.54*100/(100-'Заказ, cкидки и курсы валют'!$C$43),H841))))),2)</f>
        <v>464.4</v>
      </c>
    </row>
    <row r="842" spans="1:10" ht="14.15" customHeight="1" thickBot="1">
      <c r="A842" s="493" t="s">
        <v>7249</v>
      </c>
      <c r="B842" s="399" t="s">
        <v>1322</v>
      </c>
      <c r="C842" s="2306">
        <v>6.7</v>
      </c>
      <c r="D842" s="490">
        <v>10</v>
      </c>
      <c r="E842" s="1705">
        <f t="shared" ref="E842:E859" si="128">(E815*2)+(1000/D842*7.5)</f>
        <v>1761.54</v>
      </c>
      <c r="F842" s="471">
        <f t="shared" ref="F842:F859" si="129">ROUND(E842*(1-$F$10),2)</f>
        <v>1761.54</v>
      </c>
      <c r="G842" s="691">
        <f t="shared" ref="G842:G859" si="130">H842/D842*1000</f>
        <v>38700</v>
      </c>
      <c r="H842" s="659">
        <f>ROUND(IF('Заказ, cкидки и курсы валют'!$J$23*E842/1000*D842&lt;387,387,'Заказ, cкидки и курсы валют'!$J$23*E842/1000*D842)*(1-'Заказ, cкидки и курсы валют'!$I$12),2)</f>
        <v>387</v>
      </c>
      <c r="I842" s="168"/>
      <c r="J842" s="1338">
        <f>ROUND(IF(H842&lt;'Заказ, cкидки и курсы валют'!$B$39,H842*0.54*100/(100-'Заказ, cкидки и курсы валют'!$C$39),IF(H842&lt;'Заказ, cкидки и курсы валют'!$B$40,H842*0.54*100/(100-'Заказ, cкидки и курсы валют'!$C$40),IF(H842&lt;'Заказ, cкидки и курсы валют'!$B$41,H842*0.54*100/(100-'Заказ, cкидки и курсы валют'!$C$41),IF(H842&lt;'Заказ, cкидки и курсы валют'!$B$42,H842*0.54*100/(100-'Заказ, cкидки и курсы валют'!$C$42),IF(H842&lt;'Заказ, cкидки и курсы валют'!$B$43,H842*0.54*100/(100-'Заказ, cкидки и курсы валют'!$C$43),H842))))),2)</f>
        <v>464.4</v>
      </c>
    </row>
    <row r="843" spans="1:10" ht="14.15" customHeight="1" thickBot="1">
      <c r="A843" s="493" t="s">
        <v>7250</v>
      </c>
      <c r="B843" s="399" t="s">
        <v>3755</v>
      </c>
      <c r="C843" s="2306">
        <v>7.25</v>
      </c>
      <c r="D843" s="490">
        <v>10</v>
      </c>
      <c r="E843" s="1705">
        <f t="shared" si="128"/>
        <v>1785.72</v>
      </c>
      <c r="F843" s="471">
        <f t="shared" si="129"/>
        <v>1785.72</v>
      </c>
      <c r="G843" s="691">
        <f t="shared" si="130"/>
        <v>38700</v>
      </c>
      <c r="H843" s="659">
        <f>ROUND(IF('Заказ, cкидки и курсы валют'!$J$23*E843/1000*D843&lt;387,387,'Заказ, cкидки и курсы валют'!$J$23*E843/1000*D843)*(1-'Заказ, cкидки и курсы валют'!$I$12),2)</f>
        <v>387</v>
      </c>
      <c r="I843" s="168"/>
      <c r="J843" s="1338">
        <f>ROUND(IF(H843&lt;'Заказ, cкидки и курсы валют'!$B$39,H843*0.54*100/(100-'Заказ, cкидки и курсы валют'!$C$39),IF(H843&lt;'Заказ, cкидки и курсы валют'!$B$40,H843*0.54*100/(100-'Заказ, cкидки и курсы валют'!$C$40),IF(H843&lt;'Заказ, cкидки и курсы валют'!$B$41,H843*0.54*100/(100-'Заказ, cкидки и курсы валют'!$C$41),IF(H843&lt;'Заказ, cкидки и курсы валют'!$B$42,H843*0.54*100/(100-'Заказ, cкидки и курсы валют'!$C$42),IF(H843&lt;'Заказ, cкидки и курсы валют'!$B$43,H843*0.54*100/(100-'Заказ, cкидки и курсы валют'!$C$43),H843))))),2)</f>
        <v>464.4</v>
      </c>
    </row>
    <row r="844" spans="1:10" ht="14.15" customHeight="1" thickBot="1">
      <c r="A844" s="493" t="s">
        <v>7251</v>
      </c>
      <c r="B844" s="490" t="s">
        <v>1323</v>
      </c>
      <c r="C844" s="2306">
        <v>8.8000000000000007</v>
      </c>
      <c r="D844" s="490">
        <v>10</v>
      </c>
      <c r="E844" s="1705">
        <f t="shared" si="128"/>
        <v>2025.64</v>
      </c>
      <c r="F844" s="471">
        <f t="shared" si="129"/>
        <v>2025.64</v>
      </c>
      <c r="G844" s="691">
        <f t="shared" si="130"/>
        <v>38700</v>
      </c>
      <c r="H844" s="659">
        <f>ROUND(IF('Заказ, cкидки и курсы валют'!$J$23*E844/1000*D844&lt;387,387,'Заказ, cкидки и курсы валют'!$J$23*E844/1000*D844)*(1-'Заказ, cкидки и курсы валют'!$I$12),2)</f>
        <v>387</v>
      </c>
      <c r="I844" s="168"/>
      <c r="J844" s="1338">
        <f>ROUND(IF(H844&lt;'Заказ, cкидки и курсы валют'!$B$39,H844*0.54*100/(100-'Заказ, cкидки и курсы валют'!$C$39),IF(H844&lt;'Заказ, cкидки и курсы валют'!$B$40,H844*0.54*100/(100-'Заказ, cкидки и курсы валют'!$C$40),IF(H844&lt;'Заказ, cкидки и курсы валют'!$B$41,H844*0.54*100/(100-'Заказ, cкидки и курсы валют'!$C$41),IF(H844&lt;'Заказ, cкидки и курсы валют'!$B$42,H844*0.54*100/(100-'Заказ, cкидки и курсы валют'!$C$42),IF(H844&lt;'Заказ, cкидки и курсы валют'!$B$43,H844*0.54*100/(100-'Заказ, cкидки и курсы валют'!$C$43),H844))))),2)</f>
        <v>464.4</v>
      </c>
    </row>
    <row r="845" spans="1:10" ht="14.15" customHeight="1" thickBot="1">
      <c r="A845" s="493" t="s">
        <v>7252</v>
      </c>
      <c r="B845" s="490" t="s">
        <v>1324</v>
      </c>
      <c r="C845" s="2306">
        <v>9.4700000000000006</v>
      </c>
      <c r="D845" s="490">
        <v>10</v>
      </c>
      <c r="E845" s="1705">
        <f t="shared" si="128"/>
        <v>2076.66</v>
      </c>
      <c r="F845" s="471">
        <f t="shared" si="129"/>
        <v>2076.66</v>
      </c>
      <c r="G845" s="691">
        <f t="shared" si="130"/>
        <v>38700</v>
      </c>
      <c r="H845" s="659">
        <f>ROUND(IF('Заказ, cкидки и курсы валют'!$J$23*E845/1000*D845&lt;387,387,'Заказ, cкидки и курсы валют'!$J$23*E845/1000*D845)*(1-'Заказ, cкидки и курсы валют'!$I$12),2)</f>
        <v>387</v>
      </c>
      <c r="I845" s="168"/>
      <c r="J845" s="1338">
        <f>ROUND(IF(H845&lt;'Заказ, cкидки и курсы валют'!$B$39,H845*0.54*100/(100-'Заказ, cкидки и курсы валют'!$C$39),IF(H845&lt;'Заказ, cкидки и курсы валют'!$B$40,H845*0.54*100/(100-'Заказ, cкидки и курсы валют'!$C$40),IF(H845&lt;'Заказ, cкидки и курсы валют'!$B$41,H845*0.54*100/(100-'Заказ, cкидки и курсы валют'!$C$41),IF(H845&lt;'Заказ, cкидки и курсы валют'!$B$42,H845*0.54*100/(100-'Заказ, cкидки и курсы валют'!$C$42),IF(H845&lt;'Заказ, cкидки и курсы валют'!$B$43,H845*0.54*100/(100-'Заказ, cкидки и курсы валют'!$C$43),H845))))),2)</f>
        <v>464.4</v>
      </c>
    </row>
    <row r="846" spans="1:10" ht="14.15" customHeight="1" thickBot="1">
      <c r="A846" s="493" t="s">
        <v>7253</v>
      </c>
      <c r="B846" s="490" t="s">
        <v>1325</v>
      </c>
      <c r="C846" s="2306">
        <v>10.8</v>
      </c>
      <c r="D846" s="490">
        <v>10</v>
      </c>
      <c r="E846" s="1705">
        <f t="shared" si="128"/>
        <v>2353.34</v>
      </c>
      <c r="F846" s="471">
        <f t="shared" si="129"/>
        <v>2353.34</v>
      </c>
      <c r="G846" s="691">
        <f t="shared" si="130"/>
        <v>38700</v>
      </c>
      <c r="H846" s="659">
        <f>ROUND(IF('Заказ, cкидки и курсы валют'!$J$23*E846/1000*D846&lt;387,387,'Заказ, cкидки и курсы валют'!$J$23*E846/1000*D846)*(1-'Заказ, cкидки и курсы валют'!$I$12),2)</f>
        <v>387</v>
      </c>
      <c r="I846" s="168"/>
      <c r="J846" s="1338">
        <f>ROUND(IF(H846&lt;'Заказ, cкидки и курсы валют'!$B$39,H846*0.54*100/(100-'Заказ, cкидки и курсы валют'!$C$39),IF(H846&lt;'Заказ, cкидки и курсы валют'!$B$40,H846*0.54*100/(100-'Заказ, cкидки и курсы валют'!$C$40),IF(H846&lt;'Заказ, cкидки и курсы валют'!$B$41,H846*0.54*100/(100-'Заказ, cкидки и курсы валют'!$C$41),IF(H846&lt;'Заказ, cкидки и курсы валют'!$B$42,H846*0.54*100/(100-'Заказ, cкидки и курсы валют'!$C$42),IF(H846&lt;'Заказ, cкидки и курсы валют'!$B$43,H846*0.54*100/(100-'Заказ, cкидки и курсы валют'!$C$43),H846))))),2)</f>
        <v>464.4</v>
      </c>
    </row>
    <row r="847" spans="1:10" ht="14.15" customHeight="1" thickBot="1">
      <c r="A847" s="493" t="s">
        <v>7254</v>
      </c>
      <c r="B847" s="399" t="s">
        <v>6265</v>
      </c>
      <c r="C847" s="2311">
        <v>10.8</v>
      </c>
      <c r="D847" s="490">
        <v>10</v>
      </c>
      <c r="E847" s="1705">
        <f t="shared" si="128"/>
        <v>2028.8</v>
      </c>
      <c r="F847" s="471">
        <f t="shared" si="129"/>
        <v>2028.8</v>
      </c>
      <c r="G847" s="691">
        <f t="shared" si="130"/>
        <v>38700</v>
      </c>
      <c r="H847" s="659">
        <f>ROUND(IF('Заказ, cкидки и курсы валют'!$J$23*E847/1000*D847&lt;387,387,'Заказ, cкидки и курсы валют'!$J$23*E847/1000*D847)*(1-'Заказ, cкидки и курсы валют'!$I$12),2)</f>
        <v>387</v>
      </c>
      <c r="I847" s="168"/>
      <c r="J847" s="1338">
        <f>ROUND(IF(H847&lt;'Заказ, cкидки и курсы валют'!$B$39,H847*0.54*100/(100-'Заказ, cкидки и курсы валют'!$C$39),IF(H847&lt;'Заказ, cкидки и курсы валют'!$B$40,H847*0.54*100/(100-'Заказ, cкидки и курсы валют'!$C$40),IF(H847&lt;'Заказ, cкидки и курсы валют'!$B$41,H847*0.54*100/(100-'Заказ, cкидки и курсы валют'!$C$41),IF(H847&lt;'Заказ, cкидки и курсы валют'!$B$42,H847*0.54*100/(100-'Заказ, cкидки и курсы валют'!$C$42),IF(H847&lt;'Заказ, cкидки и курсы валют'!$B$43,H847*0.54*100/(100-'Заказ, cкидки и курсы валют'!$C$43),H847))))),2)</f>
        <v>464.4</v>
      </c>
    </row>
    <row r="848" spans="1:10" ht="14.15" customHeight="1" thickBot="1">
      <c r="A848" s="493" t="s">
        <v>7255</v>
      </c>
      <c r="B848" s="490" t="s">
        <v>1326</v>
      </c>
      <c r="C848" s="2306">
        <v>12.15</v>
      </c>
      <c r="D848" s="490">
        <v>10</v>
      </c>
      <c r="E848" s="1705">
        <f t="shared" si="128"/>
        <v>2307.3000000000002</v>
      </c>
      <c r="F848" s="471">
        <f t="shared" si="129"/>
        <v>2307.3000000000002</v>
      </c>
      <c r="G848" s="691">
        <f t="shared" si="130"/>
        <v>38700</v>
      </c>
      <c r="H848" s="659">
        <f>ROUND(IF('Заказ, cкидки и курсы валют'!$J$23*E848/1000*D848&lt;387,387,'Заказ, cкидки и курсы валют'!$J$23*E848/1000*D848)*(1-'Заказ, cкидки и курсы валют'!$I$12),2)</f>
        <v>387</v>
      </c>
      <c r="I848" s="168"/>
      <c r="J848" s="1338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464.4</v>
      </c>
    </row>
    <row r="849" spans="1:10" ht="14.15" customHeight="1" thickBot="1">
      <c r="A849" s="493" t="s">
        <v>7256</v>
      </c>
      <c r="B849" s="490" t="s">
        <v>1327</v>
      </c>
      <c r="C849" s="2306">
        <v>15.3</v>
      </c>
      <c r="D849" s="490">
        <v>5</v>
      </c>
      <c r="E849" s="1705">
        <f t="shared" si="128"/>
        <v>3295.76</v>
      </c>
      <c r="F849" s="471">
        <f t="shared" si="129"/>
        <v>3295.76</v>
      </c>
      <c r="G849" s="691">
        <f t="shared" si="130"/>
        <v>77400</v>
      </c>
      <c r="H849" s="659">
        <f>ROUND(IF('Заказ, cкидки и курсы валют'!$J$23*E849/1000*D849&lt;387,387,'Заказ, cкидки и курсы валют'!$J$23*E849/1000*D849)*(1-'Заказ, cкидки и курсы валют'!$I$12),2)</f>
        <v>387</v>
      </c>
      <c r="I849" s="168"/>
      <c r="J849" s="1338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464.4</v>
      </c>
    </row>
    <row r="850" spans="1:10" ht="14.15" customHeight="1" thickBot="1">
      <c r="A850" s="493" t="s">
        <v>7257</v>
      </c>
      <c r="B850" s="490" t="s">
        <v>1328</v>
      </c>
      <c r="C850" s="2306">
        <v>17.8</v>
      </c>
      <c r="D850" s="490">
        <v>5</v>
      </c>
      <c r="E850" s="1705">
        <f t="shared" si="128"/>
        <v>3793.26</v>
      </c>
      <c r="F850" s="471">
        <f t="shared" si="129"/>
        <v>3793.26</v>
      </c>
      <c r="G850" s="691">
        <f t="shared" si="130"/>
        <v>77400</v>
      </c>
      <c r="H850" s="659">
        <f>ROUND(IF('Заказ, cкидки и курсы валют'!$J$23*E850/1000*D850&lt;387,387,'Заказ, cкидки и курсы валют'!$J$23*E850/1000*D850)*(1-'Заказ, cкидки и курсы валют'!$I$12),2)</f>
        <v>387</v>
      </c>
      <c r="I850" s="168"/>
      <c r="J850" s="1338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464.4</v>
      </c>
    </row>
    <row r="851" spans="1:10" ht="14.15" customHeight="1" thickBot="1">
      <c r="A851" s="493" t="s">
        <v>7258</v>
      </c>
      <c r="B851" s="490" t="s">
        <v>173</v>
      </c>
      <c r="C851" s="2306">
        <v>21.4</v>
      </c>
      <c r="D851" s="490">
        <v>5</v>
      </c>
      <c r="E851" s="1705">
        <f t="shared" si="128"/>
        <v>4186.7199999999993</v>
      </c>
      <c r="F851" s="471">
        <f t="shared" si="129"/>
        <v>4186.72</v>
      </c>
      <c r="G851" s="691">
        <f t="shared" si="130"/>
        <v>77400</v>
      </c>
      <c r="H851" s="659">
        <f>ROUND(IF('Заказ, cкидки и курсы валют'!$J$23*E851/1000*D851&lt;387,387,'Заказ, cкидки и курсы валют'!$J$23*E851/1000*D851)*(1-'Заказ, cкидки и курсы валют'!$I$12),2)</f>
        <v>387</v>
      </c>
      <c r="I851" s="168"/>
      <c r="J851" s="1338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464.4</v>
      </c>
    </row>
    <row r="852" spans="1:10" ht="14.15" customHeight="1" thickBot="1">
      <c r="A852" s="493" t="s">
        <v>7259</v>
      </c>
      <c r="B852" s="490" t="s">
        <v>1329</v>
      </c>
      <c r="C852" s="2306">
        <v>16.3</v>
      </c>
      <c r="D852" s="490">
        <v>5</v>
      </c>
      <c r="E852" s="1705">
        <f t="shared" si="128"/>
        <v>3221.54</v>
      </c>
      <c r="F852" s="471">
        <f t="shared" si="129"/>
        <v>3221.54</v>
      </c>
      <c r="G852" s="691">
        <f t="shared" si="130"/>
        <v>77400</v>
      </c>
      <c r="H852" s="659">
        <f>ROUND(IF('Заказ, cкидки и курсы валют'!$J$23*E852/1000*D852&lt;387,387,'Заказ, cкидки и курсы валют'!$J$23*E852/1000*D852)*(1-'Заказ, cкидки и курсы валют'!$I$12),2)</f>
        <v>387</v>
      </c>
      <c r="I852" s="168"/>
      <c r="J852" s="1338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464.4</v>
      </c>
    </row>
    <row r="853" spans="1:10" ht="14.15" customHeight="1" thickBot="1">
      <c r="A853" s="493" t="s">
        <v>7260</v>
      </c>
      <c r="B853" s="38" t="s">
        <v>1330</v>
      </c>
      <c r="C853" s="2306">
        <v>20</v>
      </c>
      <c r="D853" s="38">
        <v>5</v>
      </c>
      <c r="E853" s="1705">
        <f t="shared" si="128"/>
        <v>3574.9</v>
      </c>
      <c r="F853" s="471">
        <f t="shared" si="129"/>
        <v>3574.9</v>
      </c>
      <c r="G853" s="691">
        <f t="shared" si="130"/>
        <v>77400</v>
      </c>
      <c r="H853" s="659">
        <f>ROUND(IF('Заказ, cкидки и курсы валют'!$J$23*E853/1000*D853&lt;387,387,'Заказ, cкидки и курсы валют'!$J$23*E853/1000*D853)*(1-'Заказ, cкидки и курсы валют'!$I$12),2)</f>
        <v>387</v>
      </c>
      <c r="I853" s="168"/>
      <c r="J853" s="1338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464.4</v>
      </c>
    </row>
    <row r="854" spans="1:10" ht="14.15" customHeight="1" thickBot="1">
      <c r="A854" s="493" t="s">
        <v>7261</v>
      </c>
      <c r="B854" s="38" t="s">
        <v>1318</v>
      </c>
      <c r="C854" s="2287">
        <v>24.2</v>
      </c>
      <c r="D854" s="38">
        <v>5</v>
      </c>
      <c r="E854" s="1705">
        <f t="shared" si="128"/>
        <v>3835.96</v>
      </c>
      <c r="F854" s="471">
        <f t="shared" si="129"/>
        <v>3835.96</v>
      </c>
      <c r="G854" s="691">
        <f t="shared" si="130"/>
        <v>77400</v>
      </c>
      <c r="H854" s="659">
        <f>ROUND(IF('Заказ, cкидки и курсы валют'!$J$23*E854/1000*D854&lt;387,387,'Заказ, cкидки и курсы валют'!$J$23*E854/1000*D854)*(1-'Заказ, cкидки и курсы валют'!$I$12),2)</f>
        <v>387</v>
      </c>
      <c r="I854" s="168"/>
      <c r="J854" s="1338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464.4</v>
      </c>
    </row>
    <row r="855" spans="1:10" ht="14.15" customHeight="1" thickBot="1">
      <c r="A855" s="493" t="s">
        <v>7262</v>
      </c>
      <c r="B855" s="38" t="s">
        <v>181</v>
      </c>
      <c r="C855" s="2287">
        <v>30.8</v>
      </c>
      <c r="D855" s="38">
        <v>5</v>
      </c>
      <c r="E855" s="1705">
        <f t="shared" si="128"/>
        <v>4134.76</v>
      </c>
      <c r="F855" s="471">
        <f t="shared" si="129"/>
        <v>4134.76</v>
      </c>
      <c r="G855" s="691">
        <f t="shared" si="130"/>
        <v>77400</v>
      </c>
      <c r="H855" s="659">
        <f>ROUND(IF('Заказ, cкидки и курсы валют'!$J$23*E855/1000*D855&lt;387,387,'Заказ, cкидки и курсы валют'!$J$23*E855/1000*D855)*(1-'Заказ, cкидки и курсы валют'!$I$12),2)</f>
        <v>387</v>
      </c>
      <c r="I855" s="168"/>
      <c r="J855" s="1338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464.4</v>
      </c>
    </row>
    <row r="856" spans="1:10" ht="14.15" customHeight="1" thickBot="1">
      <c r="A856" s="493" t="s">
        <v>7263</v>
      </c>
      <c r="B856" s="38" t="s">
        <v>2928</v>
      </c>
      <c r="C856" s="2287">
        <v>26.5</v>
      </c>
      <c r="D856" s="38">
        <v>5</v>
      </c>
      <c r="E856" s="1705">
        <f t="shared" si="128"/>
        <v>3868.56</v>
      </c>
      <c r="F856" s="471">
        <f t="shared" si="129"/>
        <v>3868.56</v>
      </c>
      <c r="G856" s="691">
        <f t="shared" si="130"/>
        <v>77400</v>
      </c>
      <c r="H856" s="659">
        <f>ROUND(IF('Заказ, cкидки и курсы валют'!$J$23*E856/1000*D856&lt;387,387,'Заказ, cкидки и курсы валют'!$J$23*E856/1000*D856)*(1-'Заказ, cкидки и курсы валют'!$I$12),2)</f>
        <v>387</v>
      </c>
      <c r="I856" s="168"/>
      <c r="J856" s="1338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464.4</v>
      </c>
    </row>
    <row r="857" spans="1:10" ht="14.15" customHeight="1" thickBot="1">
      <c r="A857" s="493" t="s">
        <v>7264</v>
      </c>
      <c r="B857" s="38" t="s">
        <v>190</v>
      </c>
      <c r="C857" s="2287">
        <v>29.1</v>
      </c>
      <c r="D857" s="38">
        <v>5</v>
      </c>
      <c r="E857" s="1705">
        <f t="shared" si="128"/>
        <v>4325.62</v>
      </c>
      <c r="F857" s="471">
        <f t="shared" si="129"/>
        <v>4325.62</v>
      </c>
      <c r="G857" s="691">
        <f t="shared" si="130"/>
        <v>77400</v>
      </c>
      <c r="H857" s="659">
        <f>ROUND(IF('Заказ, cкидки и курсы валют'!$J$23*E857/1000*D857&lt;387,387,'Заказ, cкидки и курсы валют'!$J$23*E857/1000*D857)*(1-'Заказ, cкидки и курсы валют'!$I$12),2)</f>
        <v>387</v>
      </c>
      <c r="I857" s="168"/>
      <c r="J857" s="1338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464.4</v>
      </c>
    </row>
    <row r="858" spans="1:10" ht="14.15" customHeight="1" thickBot="1">
      <c r="A858" s="493" t="s">
        <v>7265</v>
      </c>
      <c r="B858" s="38" t="s">
        <v>2929</v>
      </c>
      <c r="C858" s="2287">
        <v>40.6</v>
      </c>
      <c r="D858" s="38">
        <v>5</v>
      </c>
      <c r="E858" s="1705">
        <f t="shared" si="128"/>
        <v>4755.7199999999993</v>
      </c>
      <c r="F858" s="471">
        <f t="shared" si="129"/>
        <v>4755.72</v>
      </c>
      <c r="G858" s="691">
        <f t="shared" si="130"/>
        <v>77400</v>
      </c>
      <c r="H858" s="659">
        <f>ROUND(IF('Заказ, cкидки и курсы валют'!$J$23*E858/1000*D858&lt;387,387,'Заказ, cкидки и курсы валют'!$J$23*E858/1000*D858)*(1-'Заказ, cкидки и курсы валют'!$I$12),2)</f>
        <v>387</v>
      </c>
      <c r="I858" s="168"/>
      <c r="J858" s="1338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464.4</v>
      </c>
    </row>
    <row r="859" spans="1:10" ht="14.15" customHeight="1" thickBot="1">
      <c r="A859" s="521" t="s">
        <v>7266</v>
      </c>
      <c r="B859" s="98" t="s">
        <v>193</v>
      </c>
      <c r="C859" s="2287">
        <v>46.17</v>
      </c>
      <c r="D859" s="98">
        <v>5</v>
      </c>
      <c r="E859" s="1707">
        <f t="shared" si="128"/>
        <v>4977.1000000000004</v>
      </c>
      <c r="F859" s="775">
        <f t="shared" si="129"/>
        <v>4977.1000000000004</v>
      </c>
      <c r="G859" s="691">
        <f t="shared" si="130"/>
        <v>77400</v>
      </c>
      <c r="H859" s="659">
        <f>ROUND(IF('Заказ, cкидки и курсы валют'!$J$23*E859/1000*D859&lt;387,387,'Заказ, cкидки и курсы валют'!$J$23*E859/1000*D859)*(1-'Заказ, cкидки и курсы валют'!$I$12),2)</f>
        <v>387</v>
      </c>
      <c r="I859" s="170"/>
      <c r="J859" s="1338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464.4</v>
      </c>
    </row>
    <row r="860" spans="1:10" ht="13" thickBot="1">
      <c r="A860" s="419"/>
    </row>
    <row r="861" spans="1:10" ht="18">
      <c r="A861" s="904"/>
      <c r="B861" s="128"/>
      <c r="C861" s="2283" t="s">
        <v>2883</v>
      </c>
      <c r="D861" s="64"/>
      <c r="E861" s="686"/>
      <c r="F861" s="435"/>
      <c r="G861" s="461"/>
      <c r="H861" s="128"/>
      <c r="I861" s="68"/>
    </row>
    <row r="862" spans="1:10" ht="18">
      <c r="A862" s="890"/>
      <c r="B862" s="16"/>
      <c r="C862" s="2284"/>
      <c r="D862" s="81"/>
      <c r="E862" s="444" t="s">
        <v>2884</v>
      </c>
      <c r="F862" s="436"/>
      <c r="G862" s="436"/>
      <c r="H862" s="16"/>
      <c r="I862" s="132"/>
    </row>
    <row r="863" spans="1:10" ht="13">
      <c r="A863" s="890"/>
      <c r="B863" s="16"/>
      <c r="C863" s="1475"/>
      <c r="D863" s="70"/>
      <c r="E863" s="430"/>
      <c r="F863" s="465"/>
      <c r="G863" s="488"/>
      <c r="H863" s="16"/>
      <c r="I863" s="132"/>
    </row>
    <row r="864" spans="1:10" ht="14.15" customHeight="1">
      <c r="A864" s="890"/>
      <c r="B864" s="16"/>
      <c r="C864" s="1475"/>
      <c r="D864" s="70"/>
      <c r="E864" s="430"/>
      <c r="F864" s="465"/>
      <c r="G864" s="488"/>
      <c r="H864" s="16"/>
      <c r="I864" s="132"/>
    </row>
    <row r="865" spans="1:10" ht="14.15" customHeight="1">
      <c r="A865" s="890"/>
      <c r="B865" s="16"/>
      <c r="C865" s="1475"/>
      <c r="D865" s="70"/>
      <c r="E865" s="430"/>
      <c r="F865" s="465"/>
      <c r="G865" s="488"/>
      <c r="H865" s="16"/>
      <c r="I865" s="132"/>
    </row>
    <row r="866" spans="1:10" ht="14.15" customHeight="1" thickBot="1">
      <c r="A866" s="1913" t="s">
        <v>6698</v>
      </c>
      <c r="B866" s="197"/>
      <c r="C866" s="1931"/>
      <c r="D866" s="72"/>
      <c r="E866" s="431"/>
      <c r="F866" s="467"/>
      <c r="G866" s="489"/>
      <c r="H866" s="136"/>
      <c r="I866" s="137"/>
    </row>
    <row r="867" spans="1:10" ht="19.75" customHeight="1">
      <c r="A867" s="1519" t="s">
        <v>1013</v>
      </c>
      <c r="B867" s="157" t="s">
        <v>1014</v>
      </c>
      <c r="C867" s="2286" t="s">
        <v>665</v>
      </c>
      <c r="D867" s="158" t="s">
        <v>2923</v>
      </c>
      <c r="E867" s="473" t="s">
        <v>10276</v>
      </c>
      <c r="F867" s="469" t="s">
        <v>2578</v>
      </c>
      <c r="G867" s="506" t="s">
        <v>2427</v>
      </c>
      <c r="H867" s="264" t="s">
        <v>493</v>
      </c>
      <c r="I867" s="160" t="s">
        <v>4003</v>
      </c>
    </row>
    <row r="868" spans="1:10" ht="13" thickBot="1">
      <c r="A868" s="1519"/>
      <c r="B868" s="312"/>
      <c r="C868" s="2286" t="s">
        <v>3419</v>
      </c>
      <c r="D868" s="313" t="s">
        <v>2428</v>
      </c>
      <c r="E868" s="437" t="s">
        <v>264</v>
      </c>
      <c r="F868" s="475">
        <f>'Заказ, cкидки и курсы валют'!$I$12</f>
        <v>0</v>
      </c>
      <c r="G868" s="765"/>
      <c r="H868" s="358"/>
      <c r="I868" s="252"/>
    </row>
    <row r="869" spans="1:10" ht="14.15" customHeight="1">
      <c r="A869" s="799" t="s">
        <v>529</v>
      </c>
      <c r="B869" s="786" t="s">
        <v>1322</v>
      </c>
      <c r="C869" s="2287">
        <v>9</v>
      </c>
      <c r="D869" s="1453">
        <v>100</v>
      </c>
      <c r="E869" s="653">
        <v>987.26</v>
      </c>
      <c r="F869" s="874">
        <f>ROUND(E869*(1-$F$10),2)</f>
        <v>987.26</v>
      </c>
      <c r="G869" s="780">
        <f>'Заказ, cкидки и курсы валют'!$J$23*F869</f>
        <v>11353.49</v>
      </c>
      <c r="H869" s="310">
        <f>ROUND((D869/1000)*G869,2)</f>
        <v>1135.3499999999999</v>
      </c>
      <c r="I869" s="263"/>
    </row>
    <row r="870" spans="1:10" ht="14.15" customHeight="1">
      <c r="A870" s="493" t="s">
        <v>530</v>
      </c>
      <c r="B870" s="48" t="s">
        <v>1327</v>
      </c>
      <c r="C870" s="2306">
        <v>17.399999999999999</v>
      </c>
      <c r="D870" s="1454">
        <v>50</v>
      </c>
      <c r="E870" s="653">
        <v>1460.69</v>
      </c>
      <c r="F870" s="875">
        <f t="shared" ref="F870:F871" si="131">ROUND(E870*(1-$F$10),2)</f>
        <v>1460.69</v>
      </c>
      <c r="G870" s="691">
        <f>'Заказ, cкидки и курсы валют'!$J$23*F870</f>
        <v>16797.935000000001</v>
      </c>
      <c r="H870" s="96">
        <f t="shared" ref="H870:H871" si="132">ROUND((D870/1000)*G870,2)</f>
        <v>839.9</v>
      </c>
      <c r="I870" s="168"/>
    </row>
    <row r="871" spans="1:10" ht="14.15" customHeight="1" thickBot="1">
      <c r="A871" s="521" t="s">
        <v>531</v>
      </c>
      <c r="B871" s="193" t="s">
        <v>1330</v>
      </c>
      <c r="C871" s="2287">
        <v>26.8</v>
      </c>
      <c r="D871" s="1455">
        <v>50</v>
      </c>
      <c r="E871" s="653">
        <v>1970.72</v>
      </c>
      <c r="F871" s="876">
        <f t="shared" si="131"/>
        <v>1970.72</v>
      </c>
      <c r="G871" s="776">
        <f>'Заказ, cкидки и курсы валют'!$J$23*F871</f>
        <v>22663.279999999999</v>
      </c>
      <c r="H871" s="142">
        <f t="shared" si="132"/>
        <v>1133.1600000000001</v>
      </c>
      <c r="I871" s="170"/>
    </row>
    <row r="872" spans="1:10" ht="13" thickBot="1">
      <c r="A872" s="419"/>
    </row>
    <row r="873" spans="1:10" ht="18">
      <c r="A873" s="904"/>
      <c r="B873" s="128"/>
      <c r="C873" s="2283" t="s">
        <v>2883</v>
      </c>
      <c r="D873" s="64"/>
      <c r="E873" s="686"/>
      <c r="F873" s="435"/>
      <c r="G873" s="461"/>
      <c r="H873" s="128"/>
      <c r="I873" s="68"/>
    </row>
    <row r="874" spans="1:10" ht="19.5" customHeight="1">
      <c r="A874" s="890"/>
      <c r="B874" s="16"/>
      <c r="C874" s="2284"/>
      <c r="D874" s="81"/>
      <c r="E874" s="444" t="s">
        <v>2884</v>
      </c>
      <c r="F874" s="436"/>
      <c r="G874" s="436"/>
      <c r="H874" s="16"/>
      <c r="I874" s="132"/>
    </row>
    <row r="875" spans="1:10" ht="13">
      <c r="A875" s="890"/>
      <c r="B875" s="16"/>
      <c r="C875" s="1475"/>
      <c r="D875" s="70"/>
      <c r="E875" s="430"/>
      <c r="F875" s="465"/>
      <c r="G875" s="488"/>
      <c r="H875" s="16"/>
      <c r="I875" s="132"/>
    </row>
    <row r="876" spans="1:10" ht="3" customHeight="1">
      <c r="A876" s="890"/>
      <c r="B876" s="16"/>
      <c r="C876" s="1475"/>
      <c r="D876" s="70"/>
      <c r="E876" s="430"/>
      <c r="F876" s="465"/>
      <c r="G876" s="488"/>
      <c r="H876" s="16"/>
      <c r="I876" s="132"/>
    </row>
    <row r="877" spans="1:10" ht="13.5" hidden="1" customHeight="1">
      <c r="A877" s="890"/>
      <c r="B877" s="16"/>
      <c r="C877" s="1475"/>
      <c r="D877" s="70"/>
      <c r="E877" s="430"/>
      <c r="F877" s="465"/>
      <c r="G877" s="488"/>
      <c r="H877" s="16"/>
      <c r="I877" s="132"/>
    </row>
    <row r="878" spans="1:10" ht="39" customHeight="1" thickBot="1">
      <c r="A878" s="1918" t="s">
        <v>6699</v>
      </c>
      <c r="B878" s="1827"/>
      <c r="C878" s="1931"/>
      <c r="D878" s="72"/>
      <c r="E878" s="431"/>
      <c r="F878" s="467"/>
      <c r="G878" s="489"/>
      <c r="H878" s="136"/>
      <c r="I878" s="137"/>
    </row>
    <row r="879" spans="1:10" ht="52.5" customHeight="1">
      <c r="A879" s="1519" t="s">
        <v>1013</v>
      </c>
      <c r="B879" s="157" t="s">
        <v>1014</v>
      </c>
      <c r="C879" s="2286" t="s">
        <v>665</v>
      </c>
      <c r="D879" s="158" t="s">
        <v>2923</v>
      </c>
      <c r="E879" s="473" t="s">
        <v>10276</v>
      </c>
      <c r="F879" s="469" t="s">
        <v>2578</v>
      </c>
      <c r="G879" s="506" t="s">
        <v>2427</v>
      </c>
      <c r="H879" s="264" t="s">
        <v>493</v>
      </c>
      <c r="I879" s="160" t="s">
        <v>4003</v>
      </c>
      <c r="J879" s="327" t="s">
        <v>11229</v>
      </c>
    </row>
    <row r="880" spans="1:10" ht="13" thickBot="1">
      <c r="A880" s="1519"/>
      <c r="B880" s="312"/>
      <c r="C880" s="2286" t="s">
        <v>3419</v>
      </c>
      <c r="D880" s="313" t="s">
        <v>2428</v>
      </c>
      <c r="E880" s="437" t="s">
        <v>264</v>
      </c>
      <c r="F880" s="475">
        <f>'Заказ, cкидки и курсы валют'!$I$12</f>
        <v>0</v>
      </c>
      <c r="G880" s="765"/>
      <c r="H880" s="358"/>
      <c r="I880" s="252"/>
      <c r="J880" s="1872"/>
    </row>
    <row r="881" spans="1:10" ht="14.15" customHeight="1" thickBot="1">
      <c r="A881" s="799" t="s">
        <v>7267</v>
      </c>
      <c r="B881" s="786" t="s">
        <v>1322</v>
      </c>
      <c r="C881" s="2287">
        <v>9</v>
      </c>
      <c r="D881" s="1880">
        <v>10</v>
      </c>
      <c r="E881" s="1706">
        <f>(E869*2)+(1000/D881*7.5)</f>
        <v>2724.52</v>
      </c>
      <c r="F881" s="779">
        <f>ROUND(E881*(1-$F$10),2)</f>
        <v>2724.52</v>
      </c>
      <c r="G881" s="691">
        <f>H881/D881*1000</f>
        <v>38700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387</v>
      </c>
      <c r="I881" s="263"/>
      <c r="J881" s="1338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464.4</v>
      </c>
    </row>
    <row r="882" spans="1:10" ht="14.15" customHeight="1" thickBot="1">
      <c r="A882" s="493" t="s">
        <v>7268</v>
      </c>
      <c r="B882" s="48" t="s">
        <v>1327</v>
      </c>
      <c r="C882" s="2306">
        <v>17.399999999999999</v>
      </c>
      <c r="D882" s="494">
        <v>5</v>
      </c>
      <c r="E882" s="1705">
        <f t="shared" ref="E882:E883" si="133">(E870*2)+(1000/D882*7.5)</f>
        <v>4421.38</v>
      </c>
      <c r="F882" s="471">
        <f t="shared" ref="F882:F883" si="134">ROUND(E882*(1-$F$10),2)</f>
        <v>4421.38</v>
      </c>
      <c r="G882" s="691">
        <f t="shared" ref="G882:G883" si="135">H882/D882*1000</f>
        <v>77400</v>
      </c>
      <c r="H882" s="659">
        <f>ROUND(IF('Заказ, cкидки и курсы валют'!$J$23*E882/1000*D882&lt;387,387,'Заказ, cкидки и курсы валют'!$J$23*E882/1000*D882)*(1-'Заказ, cкидки и курсы валют'!$I$12),2)</f>
        <v>387</v>
      </c>
      <c r="I882" s="168"/>
      <c r="J882" s="1338">
        <f>ROUND(IF(H882&lt;'Заказ, cкидки и курсы валют'!$B$39,H882*0.54*100/(100-'Заказ, cкидки и курсы валют'!$C$39),IF(H882&lt;'Заказ, cкидки и курсы валют'!$B$40,H882*0.54*100/(100-'Заказ, cкидки и курсы валют'!$C$40),IF(H882&lt;'Заказ, cкидки и курсы валют'!$B$41,H882*0.54*100/(100-'Заказ, cкидки и курсы валют'!$C$41),IF(H882&lt;'Заказ, cкидки и курсы валют'!$B$42,H882*0.54*100/(100-'Заказ, cкидки и курсы валют'!$C$42),IF(H882&lt;'Заказ, cкидки и курсы валют'!$B$43,H882*0.54*100/(100-'Заказ, cкидки и курсы валют'!$C$43),H882))))),2)</f>
        <v>464.4</v>
      </c>
    </row>
    <row r="883" spans="1:10" ht="14.15" customHeight="1" thickBot="1">
      <c r="A883" s="521" t="s">
        <v>7269</v>
      </c>
      <c r="B883" s="193" t="s">
        <v>1330</v>
      </c>
      <c r="C883" s="2287">
        <v>26.8</v>
      </c>
      <c r="D883" s="495">
        <v>5</v>
      </c>
      <c r="E883" s="1707">
        <f t="shared" si="133"/>
        <v>5441.4400000000005</v>
      </c>
      <c r="F883" s="775">
        <f t="shared" si="134"/>
        <v>5441.44</v>
      </c>
      <c r="G883" s="691">
        <f t="shared" si="135"/>
        <v>77400</v>
      </c>
      <c r="H883" s="659">
        <f>ROUND(IF('Заказ, cкидки и курсы валют'!$J$23*E883/1000*D883&lt;387,387,'Заказ, cкидки и курсы валют'!$J$23*E883/1000*D883)*(1-'Заказ, cкидки и курсы валют'!$I$12),2)</f>
        <v>387</v>
      </c>
      <c r="I883" s="170"/>
      <c r="J883" s="1338">
        <f>ROUND(IF(H883&lt;'Заказ, cкидки и курсы валют'!$B$39,H883*0.54*100/(100-'Заказ, cкидки и курсы валют'!$C$39),IF(H883&lt;'Заказ, cкидки и курсы валют'!$B$40,H883*0.54*100/(100-'Заказ, cкидки и курсы валют'!$C$40),IF(H883&lt;'Заказ, cкидки и курсы валют'!$B$41,H883*0.54*100/(100-'Заказ, cкидки и курсы валют'!$C$41),IF(H883&lt;'Заказ, cкидки и курсы валют'!$B$42,H883*0.54*100/(100-'Заказ, cкидки и курсы валют'!$C$42),IF(H883&lt;'Заказ, cкидки и курсы валют'!$B$43,H883*0.54*100/(100-'Заказ, cкидки и курсы валют'!$C$43),H883))))),2)</f>
        <v>464.4</v>
      </c>
    </row>
    <row r="884" spans="1:10" ht="13" thickBot="1">
      <c r="A884" s="419"/>
    </row>
    <row r="885" spans="1:10" ht="18">
      <c r="A885" s="904"/>
      <c r="B885" s="128"/>
      <c r="C885" s="2283" t="s">
        <v>2883</v>
      </c>
      <c r="D885" s="64"/>
      <c r="E885" s="686"/>
      <c r="F885" s="435"/>
      <c r="G885" s="461"/>
      <c r="H885" s="128"/>
      <c r="I885" s="68"/>
    </row>
    <row r="886" spans="1:10" ht="18">
      <c r="A886" s="890"/>
      <c r="B886" s="16"/>
      <c r="C886" s="2284"/>
      <c r="D886" s="81"/>
      <c r="E886" s="444" t="s">
        <v>2885</v>
      </c>
      <c r="F886" s="436"/>
      <c r="G886" s="436"/>
      <c r="H886" s="16"/>
      <c r="I886" s="132"/>
    </row>
    <row r="887" spans="1:10" ht="14.25" customHeight="1">
      <c r="A887" s="890"/>
      <c r="B887" s="16"/>
      <c r="C887" s="1475"/>
      <c r="D887" s="70"/>
      <c r="E887" s="430"/>
      <c r="F887" s="465"/>
      <c r="G887" s="488"/>
      <c r="H887" s="16"/>
      <c r="I887" s="132"/>
    </row>
    <row r="888" spans="1:10" ht="14.15" customHeight="1">
      <c r="A888" s="890"/>
      <c r="B888" s="16"/>
      <c r="C888" s="1475"/>
      <c r="D888" s="70"/>
      <c r="E888" s="430"/>
      <c r="F888" s="465"/>
      <c r="G888" s="488"/>
      <c r="H888" s="16"/>
      <c r="I888" s="132"/>
    </row>
    <row r="889" spans="1:10" ht="14.15" customHeight="1">
      <c r="A889" s="890"/>
      <c r="B889" s="16"/>
      <c r="C889" s="1475"/>
      <c r="D889" s="70"/>
      <c r="E889" s="430"/>
      <c r="F889" s="465"/>
      <c r="G889" s="488"/>
      <c r="H889" s="16"/>
      <c r="I889" s="132"/>
    </row>
    <row r="890" spans="1:10" ht="14.15" customHeight="1" thickBot="1">
      <c r="A890" s="1913" t="s">
        <v>6698</v>
      </c>
      <c r="B890" s="197"/>
      <c r="C890" s="1931"/>
      <c r="D890" s="72"/>
      <c r="E890" s="431"/>
      <c r="F890" s="467"/>
      <c r="G890" s="489"/>
      <c r="H890" s="136"/>
      <c r="I890" s="137"/>
    </row>
    <row r="891" spans="1:10" ht="30">
      <c r="A891" s="1519" t="s">
        <v>1013</v>
      </c>
      <c r="B891" s="157" t="s">
        <v>1014</v>
      </c>
      <c r="C891" s="2286" t="s">
        <v>665</v>
      </c>
      <c r="D891" s="158" t="s">
        <v>2923</v>
      </c>
      <c r="E891" s="473" t="s">
        <v>10276</v>
      </c>
      <c r="F891" s="469" t="s">
        <v>2578</v>
      </c>
      <c r="G891" s="506" t="s">
        <v>2427</v>
      </c>
      <c r="H891" s="264" t="s">
        <v>493</v>
      </c>
      <c r="I891" s="160" t="s">
        <v>4003</v>
      </c>
    </row>
    <row r="892" spans="1:10" ht="39" customHeight="1" thickBot="1">
      <c r="A892" s="1519"/>
      <c r="B892" s="312"/>
      <c r="C892" s="2286" t="s">
        <v>3419</v>
      </c>
      <c r="D892" s="313" t="s">
        <v>2428</v>
      </c>
      <c r="E892" s="437" t="s">
        <v>264</v>
      </c>
      <c r="F892" s="475">
        <f>'Заказ, cкидки и курсы валют'!$I$12</f>
        <v>0</v>
      </c>
      <c r="G892" s="765"/>
      <c r="H892" s="358"/>
      <c r="I892" s="252"/>
    </row>
    <row r="893" spans="1:10" ht="14.25" customHeight="1">
      <c r="A893" s="799" t="s">
        <v>532</v>
      </c>
      <c r="B893" s="786" t="s">
        <v>1322</v>
      </c>
      <c r="C893" s="2287">
        <v>9.4</v>
      </c>
      <c r="D893" s="1453">
        <v>100</v>
      </c>
      <c r="E893" s="653">
        <v>940.36</v>
      </c>
      <c r="F893" s="874">
        <f>ROUND(E893*(1-$F$10),2)</f>
        <v>940.36</v>
      </c>
      <c r="G893" s="780">
        <f>'Заказ, cкидки и курсы валют'!$J$23*F893</f>
        <v>10814.14</v>
      </c>
      <c r="H893" s="310">
        <f>ROUND((D893/1000)*G893,2)</f>
        <v>1081.4100000000001</v>
      </c>
      <c r="I893" s="263"/>
    </row>
    <row r="894" spans="1:10" ht="13">
      <c r="A894" s="493" t="s">
        <v>533</v>
      </c>
      <c r="B894" s="48" t="s">
        <v>1327</v>
      </c>
      <c r="C894" s="2306">
        <v>20.6</v>
      </c>
      <c r="D894" s="1454">
        <v>50</v>
      </c>
      <c r="E894" s="653">
        <v>1648.59</v>
      </c>
      <c r="F894" s="875">
        <f t="shared" ref="F894:F895" si="136">ROUND(E894*(1-$F$10),2)</f>
        <v>1648.59</v>
      </c>
      <c r="G894" s="691">
        <f>'Заказ, cкидки и курсы валют'!$J$23*F894</f>
        <v>18958.785</v>
      </c>
      <c r="H894" s="96">
        <f t="shared" ref="H894:H895" si="137">ROUND((D894/1000)*G894,2)</f>
        <v>947.94</v>
      </c>
      <c r="I894" s="168"/>
    </row>
    <row r="895" spans="1:10" ht="13.5" thickBot="1">
      <c r="A895" s="521" t="s">
        <v>534</v>
      </c>
      <c r="B895" s="193" t="s">
        <v>1330</v>
      </c>
      <c r="C895" s="2287">
        <v>29.6</v>
      </c>
      <c r="D895" s="1455">
        <v>50</v>
      </c>
      <c r="E895" s="653">
        <v>1787.36</v>
      </c>
      <c r="F895" s="876">
        <f t="shared" si="136"/>
        <v>1787.36</v>
      </c>
      <c r="G895" s="776">
        <f>'Заказ, cкидки и курсы валют'!$J$23*F895</f>
        <v>20554.64</v>
      </c>
      <c r="H895" s="142">
        <f t="shared" si="137"/>
        <v>1027.73</v>
      </c>
      <c r="I895" s="170"/>
    </row>
    <row r="896" spans="1:10" ht="13" thickBot="1">
      <c r="A896" s="419"/>
    </row>
    <row r="897" spans="1:11" ht="18">
      <c r="A897" s="904"/>
      <c r="B897" s="128"/>
      <c r="C897" s="2283" t="s">
        <v>2883</v>
      </c>
      <c r="D897" s="64"/>
      <c r="E897" s="686"/>
      <c r="F897" s="435"/>
      <c r="G897" s="461"/>
      <c r="H897" s="128"/>
      <c r="I897" s="68"/>
    </row>
    <row r="898" spans="1:11" ht="18">
      <c r="A898" s="890"/>
      <c r="B898" s="16"/>
      <c r="C898" s="2284"/>
      <c r="D898" s="81"/>
      <c r="E898" s="444" t="s">
        <v>2885</v>
      </c>
      <c r="F898" s="436"/>
      <c r="G898" s="436"/>
      <c r="H898" s="16"/>
      <c r="I898" s="132"/>
      <c r="K898" s="647"/>
    </row>
    <row r="899" spans="1:11" ht="13">
      <c r="A899" s="890"/>
      <c r="B899" s="16"/>
      <c r="C899" s="1475"/>
      <c r="D899" s="70"/>
      <c r="E899" s="430"/>
      <c r="F899" s="465"/>
      <c r="G899" s="488"/>
      <c r="H899" s="16"/>
      <c r="I899" s="132"/>
      <c r="K899" s="647"/>
    </row>
    <row r="900" spans="1:11" ht="14.15" customHeight="1">
      <c r="A900" s="890"/>
      <c r="B900" s="16"/>
      <c r="C900" s="1475"/>
      <c r="D900" s="70"/>
      <c r="E900" s="430"/>
      <c r="F900" s="465"/>
      <c r="G900" s="488"/>
      <c r="H900" s="16"/>
      <c r="I900" s="132"/>
      <c r="K900" s="647"/>
    </row>
    <row r="901" spans="1:11" ht="14.15" customHeight="1">
      <c r="A901" s="890"/>
      <c r="B901" s="16"/>
      <c r="C901" s="1475"/>
      <c r="D901" s="70"/>
      <c r="E901" s="430"/>
      <c r="F901" s="465"/>
      <c r="G901" s="488"/>
      <c r="H901" s="16"/>
      <c r="I901" s="132"/>
      <c r="K901" s="647"/>
    </row>
    <row r="902" spans="1:11" ht="14.15" customHeight="1" thickBot="1">
      <c r="A902" s="1918" t="s">
        <v>6699</v>
      </c>
      <c r="B902" s="1827"/>
      <c r="C902" s="1931"/>
      <c r="D902" s="72"/>
      <c r="E902" s="431"/>
      <c r="F902" s="467"/>
      <c r="G902" s="489"/>
      <c r="H902" s="136"/>
      <c r="I902" s="137"/>
      <c r="K902" s="647"/>
    </row>
    <row r="903" spans="1:11" ht="40">
      <c r="A903" s="1519" t="s">
        <v>1013</v>
      </c>
      <c r="B903" s="157" t="s">
        <v>1014</v>
      </c>
      <c r="C903" s="2286" t="s">
        <v>665</v>
      </c>
      <c r="D903" s="158" t="s">
        <v>2923</v>
      </c>
      <c r="E903" s="473" t="s">
        <v>10276</v>
      </c>
      <c r="F903" s="469" t="s">
        <v>2578</v>
      </c>
      <c r="G903" s="506" t="s">
        <v>2427</v>
      </c>
      <c r="H903" s="264" t="s">
        <v>493</v>
      </c>
      <c r="I903" s="160" t="s">
        <v>4003</v>
      </c>
      <c r="J903" s="327" t="s">
        <v>11229</v>
      </c>
    </row>
    <row r="904" spans="1:11" ht="44.25" customHeight="1" thickBot="1">
      <c r="A904" s="1519"/>
      <c r="B904" s="312"/>
      <c r="C904" s="2286" t="s">
        <v>3419</v>
      </c>
      <c r="D904" s="313" t="s">
        <v>2428</v>
      </c>
      <c r="E904" s="437" t="s">
        <v>264</v>
      </c>
      <c r="F904" s="475">
        <f>'Заказ, cкидки и курсы валют'!$I$12</f>
        <v>0</v>
      </c>
      <c r="G904" s="765"/>
      <c r="H904" s="358"/>
      <c r="I904" s="252"/>
      <c r="J904" s="1872"/>
    </row>
    <row r="905" spans="1:11" ht="14.15" customHeight="1" thickBot="1">
      <c r="A905" s="799" t="s">
        <v>7270</v>
      </c>
      <c r="B905" s="786" t="s">
        <v>1322</v>
      </c>
      <c r="C905" s="2287">
        <v>9.4</v>
      </c>
      <c r="D905" s="1880">
        <v>10</v>
      </c>
      <c r="E905" s="1706">
        <f>(E893*2)+(1000/D905*7.5)</f>
        <v>2630.7200000000003</v>
      </c>
      <c r="F905" s="779">
        <f>ROUND(E905*(1-$F$10),2)</f>
        <v>2630.72</v>
      </c>
      <c r="G905" s="691">
        <f>H905/D905*1000</f>
        <v>38700</v>
      </c>
      <c r="H905" s="659">
        <f>ROUND(IF('Заказ, cкидки и курсы валют'!$J$23*E905/1000*D905&lt;387,387,'Заказ, cкидки и курсы валют'!$J$23*E905/1000*D905)*(1-'Заказ, cкидки и курсы валют'!$I$12),2)</f>
        <v>387</v>
      </c>
      <c r="I905" s="263"/>
      <c r="J905" s="1338">
        <f>ROUND(IF(H905&lt;'Заказ, cкидки и курсы валют'!$B$39,H905*0.54*100/(100-'Заказ, cкидки и курсы валют'!$C$39),IF(H905&lt;'Заказ, cкидки и курсы валют'!$B$40,H905*0.54*100/(100-'Заказ, cкидки и курсы валют'!$C$40),IF(H905&lt;'Заказ, cкидки и курсы валют'!$B$41,H905*0.54*100/(100-'Заказ, cкидки и курсы валют'!$C$41),IF(H905&lt;'Заказ, cкидки и курсы валют'!$B$42,H905*0.54*100/(100-'Заказ, cкидки и курсы валют'!$C$42),IF(H905&lt;'Заказ, cкидки и курсы валют'!$B$43,H905*0.54*100/(100-'Заказ, cкидки и курсы валют'!$C$43),H905))))),2)</f>
        <v>464.4</v>
      </c>
    </row>
    <row r="906" spans="1:11" ht="14.15" customHeight="1" thickBot="1">
      <c r="A906" s="493" t="s">
        <v>7271</v>
      </c>
      <c r="B906" s="48" t="s">
        <v>1327</v>
      </c>
      <c r="C906" s="2306">
        <v>20.6</v>
      </c>
      <c r="D906" s="494">
        <v>5</v>
      </c>
      <c r="E906" s="1705">
        <f t="shared" ref="E906:E907" si="138">(E894*2)+(1000/D906*7.5)</f>
        <v>4797.18</v>
      </c>
      <c r="F906" s="471">
        <f t="shared" ref="F906:F907" si="139">ROUND(E906*(1-$F$10),2)</f>
        <v>4797.18</v>
      </c>
      <c r="G906" s="691">
        <f t="shared" ref="G906:G907" si="140">H906/D906*1000</f>
        <v>77400</v>
      </c>
      <c r="H906" s="659">
        <f>ROUND(IF('Заказ, cкидки и курсы валют'!$J$23*E906/1000*D906&lt;387,387,'Заказ, cкидки и курсы валют'!$J$23*E906/1000*D906)*(1-'Заказ, cкидки и курсы валют'!$I$12),2)</f>
        <v>387</v>
      </c>
      <c r="I906" s="168"/>
      <c r="J906" s="1338">
        <f>ROUND(IF(H906&lt;'Заказ, cкидки и курсы валют'!$B$39,H906*0.54*100/(100-'Заказ, cкидки и курсы валют'!$C$39),IF(H906&lt;'Заказ, cкидки и курсы валют'!$B$40,H906*0.54*100/(100-'Заказ, cкидки и курсы валют'!$C$40),IF(H906&lt;'Заказ, cкидки и курсы валют'!$B$41,H906*0.54*100/(100-'Заказ, cкидки и курсы валют'!$C$41),IF(H906&lt;'Заказ, cкидки и курсы валют'!$B$42,H906*0.54*100/(100-'Заказ, cкидки и курсы валют'!$C$42),IF(H906&lt;'Заказ, cкидки и курсы валют'!$B$43,H906*0.54*100/(100-'Заказ, cкидки и курсы валют'!$C$43),H906))))),2)</f>
        <v>464.4</v>
      </c>
    </row>
    <row r="907" spans="1:11" ht="14.15" customHeight="1" thickBot="1">
      <c r="A907" s="521" t="s">
        <v>7272</v>
      </c>
      <c r="B907" s="193" t="s">
        <v>1330</v>
      </c>
      <c r="C907" s="2287">
        <v>29.6</v>
      </c>
      <c r="D907" s="495">
        <v>5</v>
      </c>
      <c r="E907" s="1707">
        <f t="shared" si="138"/>
        <v>5074.7199999999993</v>
      </c>
      <c r="F907" s="775">
        <f t="shared" si="139"/>
        <v>5074.72</v>
      </c>
      <c r="G907" s="691">
        <f t="shared" si="140"/>
        <v>77400</v>
      </c>
      <c r="H907" s="659">
        <f>ROUND(IF('Заказ, cкидки и курсы валют'!$J$23*E907/1000*D907&lt;387,387,'Заказ, cкидки и курсы валют'!$J$23*E907/1000*D907)*(1-'Заказ, cкидки и курсы валют'!$I$12),2)</f>
        <v>387</v>
      </c>
      <c r="I907" s="170"/>
      <c r="J907" s="1338">
        <f>ROUND(IF(H907&lt;'Заказ, cкидки и курсы валют'!$B$39,H907*0.54*100/(100-'Заказ, cкидки и курсы валют'!$C$39),IF(H907&lt;'Заказ, cкидки и курсы валют'!$B$40,H907*0.54*100/(100-'Заказ, cкидки и курсы валют'!$C$40),IF(H907&lt;'Заказ, cкидки и курсы валют'!$B$41,H907*0.54*100/(100-'Заказ, cкидки и курсы валют'!$C$41),IF(H907&lt;'Заказ, cкидки и курсы валют'!$B$42,H907*0.54*100/(100-'Заказ, cкидки и курсы валют'!$C$42),IF(H907&lt;'Заказ, cкидки и курсы валют'!$B$43,H907*0.54*100/(100-'Заказ, cкидки и курсы валют'!$C$43),H907))))),2)</f>
        <v>464.4</v>
      </c>
    </row>
    <row r="908" spans="1:11" ht="13" thickBot="1">
      <c r="A908" s="419"/>
    </row>
    <row r="909" spans="1:11" ht="18">
      <c r="A909" s="904"/>
      <c r="B909" s="128"/>
      <c r="C909" s="2283" t="s">
        <v>2883</v>
      </c>
      <c r="D909" s="64"/>
      <c r="E909" s="686"/>
      <c r="F909" s="435"/>
      <c r="G909" s="461"/>
      <c r="H909" s="128"/>
      <c r="I909" s="68"/>
    </row>
    <row r="910" spans="1:11" ht="18">
      <c r="A910" s="890"/>
      <c r="B910" s="16"/>
      <c r="C910" s="2284"/>
      <c r="D910" s="81"/>
      <c r="E910" s="444" t="s">
        <v>2886</v>
      </c>
      <c r="F910" s="436"/>
      <c r="G910" s="436"/>
      <c r="H910" s="16"/>
      <c r="I910" s="132"/>
      <c r="K910" s="647"/>
    </row>
    <row r="911" spans="1:11" ht="13">
      <c r="A911" s="890"/>
      <c r="B911" s="16"/>
      <c r="C911" s="1475"/>
      <c r="D911" s="70"/>
      <c r="E911" s="430"/>
      <c r="F911" s="465"/>
      <c r="G911" s="488"/>
      <c r="H911" s="16"/>
      <c r="I911" s="132"/>
      <c r="K911" s="647"/>
    </row>
    <row r="912" spans="1:11" ht="14.15" customHeight="1">
      <c r="A912" s="890"/>
      <c r="B912" s="16"/>
      <c r="C912" s="1475"/>
      <c r="D912" s="70"/>
      <c r="E912" s="430"/>
      <c r="F912" s="465"/>
      <c r="G912" s="488"/>
      <c r="H912" s="16"/>
      <c r="I912" s="132"/>
      <c r="K912" s="647"/>
    </row>
    <row r="913" spans="1:11" ht="14.15" customHeight="1">
      <c r="A913" s="890"/>
      <c r="B913" s="16"/>
      <c r="C913" s="1475"/>
      <c r="D913" s="70"/>
      <c r="E913" s="430"/>
      <c r="F913" s="465"/>
      <c r="G913" s="488"/>
      <c r="H913" s="16"/>
      <c r="I913" s="132"/>
      <c r="K913" s="647"/>
    </row>
    <row r="914" spans="1:11" ht="14.15" customHeight="1" thickBot="1">
      <c r="A914" s="1913" t="s">
        <v>6698</v>
      </c>
      <c r="B914" s="197"/>
      <c r="C914" s="1931"/>
      <c r="D914" s="72"/>
      <c r="E914" s="431"/>
      <c r="F914" s="467"/>
      <c r="G914" s="489"/>
      <c r="H914" s="136"/>
      <c r="I914" s="137"/>
      <c r="K914" s="647"/>
    </row>
    <row r="915" spans="1:11" ht="30">
      <c r="A915" s="1519" t="s">
        <v>1013</v>
      </c>
      <c r="B915" s="157" t="s">
        <v>1014</v>
      </c>
      <c r="C915" s="2286" t="s">
        <v>665</v>
      </c>
      <c r="D915" s="158" t="s">
        <v>2923</v>
      </c>
      <c r="E915" s="473" t="s">
        <v>10276</v>
      </c>
      <c r="F915" s="469" t="s">
        <v>2578</v>
      </c>
      <c r="G915" s="506" t="s">
        <v>2427</v>
      </c>
      <c r="H915" s="264" t="s">
        <v>493</v>
      </c>
      <c r="I915" s="160" t="s">
        <v>4003</v>
      </c>
    </row>
    <row r="916" spans="1:11" ht="54" customHeight="1" thickBot="1">
      <c r="A916" s="1519"/>
      <c r="B916" s="312"/>
      <c r="C916" s="2286" t="s">
        <v>3419</v>
      </c>
      <c r="D916" s="313" t="s">
        <v>2428</v>
      </c>
      <c r="E916" s="437" t="s">
        <v>264</v>
      </c>
      <c r="F916" s="475">
        <f>'Заказ, cкидки и курсы валют'!$I$12</f>
        <v>0</v>
      </c>
      <c r="G916" s="765"/>
      <c r="H916" s="358"/>
      <c r="I916" s="252"/>
    </row>
    <row r="917" spans="1:11" ht="16" customHeight="1">
      <c r="A917" s="799" t="s">
        <v>535</v>
      </c>
      <c r="B917" s="786" t="s">
        <v>1322</v>
      </c>
      <c r="C917" s="2287">
        <v>8.4</v>
      </c>
      <c r="D917" s="1453">
        <v>100</v>
      </c>
      <c r="E917" s="653">
        <v>841.66</v>
      </c>
      <c r="F917" s="874">
        <f>ROUND(E917*(1-$F$10),2)</f>
        <v>841.66</v>
      </c>
      <c r="G917" s="780">
        <f>'Заказ, cкидки и курсы валют'!$J$23*F917</f>
        <v>9679.09</v>
      </c>
      <c r="H917" s="310">
        <f>ROUND((D917/1000)*G917,2)</f>
        <v>967.91</v>
      </c>
      <c r="I917" s="263"/>
    </row>
    <row r="918" spans="1:11" ht="13">
      <c r="A918" s="493" t="s">
        <v>536</v>
      </c>
      <c r="B918" s="48" t="s">
        <v>1327</v>
      </c>
      <c r="C918" s="2306">
        <v>17.399999999999999</v>
      </c>
      <c r="D918" s="1454">
        <v>50</v>
      </c>
      <c r="E918" s="653">
        <v>1541.74</v>
      </c>
      <c r="F918" s="875">
        <f t="shared" ref="F918:F919" si="141">ROUND(E918*(1-$F$10),2)</f>
        <v>1541.74</v>
      </c>
      <c r="G918" s="691">
        <f>'Заказ, cкидки и курсы валют'!$J$23*F918</f>
        <v>17730.009999999998</v>
      </c>
      <c r="H918" s="96">
        <f t="shared" ref="H918:H919" si="142">ROUND((D918/1000)*G918,2)</f>
        <v>886.5</v>
      </c>
      <c r="I918" s="168"/>
    </row>
    <row r="919" spans="1:11" ht="13.5" thickBot="1">
      <c r="A919" s="521" t="s">
        <v>537</v>
      </c>
      <c r="B919" s="193" t="s">
        <v>1330</v>
      </c>
      <c r="C919" s="2287">
        <v>23.8</v>
      </c>
      <c r="D919" s="1455">
        <v>50</v>
      </c>
      <c r="E919" s="653">
        <v>1725.79</v>
      </c>
      <c r="F919" s="876">
        <f t="shared" si="141"/>
        <v>1725.79</v>
      </c>
      <c r="G919" s="776">
        <f>'Заказ, cкидки и курсы валют'!$J$23*F919</f>
        <v>19846.584999999999</v>
      </c>
      <c r="H919" s="142">
        <f t="shared" si="142"/>
        <v>992.33</v>
      </c>
      <c r="I919" s="170"/>
    </row>
    <row r="920" spans="1:11" ht="13" thickBot="1">
      <c r="A920" s="419"/>
    </row>
    <row r="921" spans="1:11" ht="18">
      <c r="A921" s="904"/>
      <c r="B921" s="128"/>
      <c r="C921" s="2283" t="s">
        <v>2883</v>
      </c>
      <c r="D921" s="64"/>
      <c r="E921" s="686"/>
      <c r="F921" s="435"/>
      <c r="G921" s="461"/>
      <c r="H921" s="128"/>
      <c r="I921" s="68"/>
    </row>
    <row r="922" spans="1:11" ht="18">
      <c r="A922" s="890"/>
      <c r="B922" s="16"/>
      <c r="C922" s="2284"/>
      <c r="D922" s="81"/>
      <c r="E922" s="444" t="s">
        <v>2886</v>
      </c>
      <c r="F922" s="436"/>
      <c r="G922" s="436"/>
      <c r="H922" s="16"/>
      <c r="I922" s="132"/>
    </row>
    <row r="923" spans="1:11" ht="13">
      <c r="A923" s="890"/>
      <c r="B923" s="16"/>
      <c r="C923" s="1475"/>
      <c r="D923" s="70"/>
      <c r="E923" s="430"/>
      <c r="F923" s="465"/>
      <c r="G923" s="488"/>
      <c r="H923" s="16"/>
      <c r="I923" s="132"/>
    </row>
    <row r="924" spans="1:11" ht="13.5" customHeight="1">
      <c r="A924" s="890"/>
      <c r="B924" s="16"/>
      <c r="C924" s="1475"/>
      <c r="D924" s="70"/>
      <c r="E924" s="430"/>
      <c r="F924" s="465"/>
      <c r="G924" s="488"/>
      <c r="H924" s="16"/>
      <c r="I924" s="132"/>
    </row>
    <row r="925" spans="1:11" ht="13">
      <c r="A925" s="890"/>
      <c r="B925" s="16"/>
      <c r="C925" s="1475"/>
      <c r="D925" s="70"/>
      <c r="E925" s="430"/>
      <c r="F925" s="465"/>
      <c r="G925" s="488"/>
      <c r="H925" s="16"/>
      <c r="I925" s="132"/>
    </row>
    <row r="926" spans="1:11" ht="16" thickBot="1">
      <c r="A926" s="1918" t="s">
        <v>6699</v>
      </c>
      <c r="B926" s="1827"/>
      <c r="C926" s="1931"/>
      <c r="D926" s="72"/>
      <c r="E926" s="431"/>
      <c r="F926" s="467"/>
      <c r="G926" s="489"/>
      <c r="H926" s="136"/>
      <c r="I926" s="137"/>
    </row>
    <row r="927" spans="1:11" ht="40">
      <c r="A927" s="1519" t="s">
        <v>1013</v>
      </c>
      <c r="B927" s="157" t="s">
        <v>1014</v>
      </c>
      <c r="C927" s="2286" t="s">
        <v>665</v>
      </c>
      <c r="D927" s="158" t="s">
        <v>2923</v>
      </c>
      <c r="E927" s="473" t="s">
        <v>10276</v>
      </c>
      <c r="F927" s="469" t="s">
        <v>2578</v>
      </c>
      <c r="G927" s="506" t="s">
        <v>2427</v>
      </c>
      <c r="H927" s="264" t="s">
        <v>493</v>
      </c>
      <c r="I927" s="160" t="s">
        <v>4003</v>
      </c>
      <c r="J927" s="327" t="s">
        <v>11229</v>
      </c>
    </row>
    <row r="928" spans="1:11" ht="13" thickBot="1">
      <c r="A928" s="1519"/>
      <c r="B928" s="312"/>
      <c r="C928" s="2286" t="s">
        <v>3419</v>
      </c>
      <c r="D928" s="313" t="s">
        <v>2428</v>
      </c>
      <c r="E928" s="437" t="s">
        <v>264</v>
      </c>
      <c r="F928" s="475">
        <f>'Заказ, cкидки и курсы валют'!$I$12</f>
        <v>0</v>
      </c>
      <c r="G928" s="765"/>
      <c r="H928" s="358"/>
      <c r="I928" s="252"/>
      <c r="J928" s="1872"/>
    </row>
    <row r="929" spans="1:10" ht="13.5" thickBot="1">
      <c r="A929" s="799" t="s">
        <v>7273</v>
      </c>
      <c r="B929" s="786" t="s">
        <v>1322</v>
      </c>
      <c r="C929" s="2287">
        <v>8.4</v>
      </c>
      <c r="D929" s="1880">
        <v>10</v>
      </c>
      <c r="E929" s="1706">
        <f>(E917*2)+(1000/D929*7.5)</f>
        <v>2433.3199999999997</v>
      </c>
      <c r="F929" s="779">
        <f>ROUND(E929*(1-$F$10),2)</f>
        <v>2433.3200000000002</v>
      </c>
      <c r="G929" s="691">
        <f>H929/D929*1000</f>
        <v>38700</v>
      </c>
      <c r="H929" s="659">
        <f>ROUND(IF('Заказ, cкидки и курсы валют'!$J$23*E929/1000*D929&lt;387,387,'Заказ, cкидки и курсы валют'!$J$23*E929/1000*D929)*(1-'Заказ, cкидки и курсы валют'!$I$12),2)</f>
        <v>387</v>
      </c>
      <c r="I929" s="263"/>
      <c r="J929" s="1338">
        <f>ROUND(IF(H929&lt;'Заказ, cкидки и курсы валют'!$B$39,H929*0.54*100/(100-'Заказ, cкидки и курсы валют'!$C$39),IF(H929&lt;'Заказ, cкидки и курсы валют'!$B$40,H929*0.54*100/(100-'Заказ, cкидки и курсы валют'!$C$40),IF(H929&lt;'Заказ, cкидки и курсы валют'!$B$41,H929*0.54*100/(100-'Заказ, cкидки и курсы валют'!$C$41),IF(H929&lt;'Заказ, cкидки и курсы валют'!$B$42,H929*0.54*100/(100-'Заказ, cкидки и курсы валют'!$C$42),IF(H929&lt;'Заказ, cкидки и курсы валют'!$B$43,H929*0.54*100/(100-'Заказ, cкидки и курсы валют'!$C$43),H929))))),2)</f>
        <v>464.4</v>
      </c>
    </row>
    <row r="930" spans="1:10" ht="13.5" thickBot="1">
      <c r="A930" s="493" t="s">
        <v>7274</v>
      </c>
      <c r="B930" s="48" t="s">
        <v>1327</v>
      </c>
      <c r="C930" s="2306">
        <v>17.399999999999999</v>
      </c>
      <c r="D930" s="494">
        <v>5</v>
      </c>
      <c r="E930" s="1705">
        <f t="shared" ref="E930:E931" si="143">(E918*2)+(1000/D930*7.5)</f>
        <v>4583.4799999999996</v>
      </c>
      <c r="F930" s="471">
        <f t="shared" ref="F930:F931" si="144">ROUND(E930*(1-$F$10),2)</f>
        <v>4583.4799999999996</v>
      </c>
      <c r="G930" s="691">
        <f t="shared" ref="G930:G931" si="145">H930/D930*1000</f>
        <v>77400</v>
      </c>
      <c r="H930" s="659">
        <f>ROUND(IF('Заказ, cкидки и курсы валют'!$J$23*E930/1000*D930&lt;387,387,'Заказ, cкидки и курсы валют'!$J$23*E930/1000*D930)*(1-'Заказ, cкидки и курсы валют'!$I$12),2)</f>
        <v>387</v>
      </c>
      <c r="I930" s="168"/>
      <c r="J930" s="1338">
        <f>ROUND(IF(H930&lt;'Заказ, cкидки и курсы валют'!$B$39,H930*0.54*100/(100-'Заказ, cкидки и курсы валют'!$C$39),IF(H930&lt;'Заказ, cкидки и курсы валют'!$B$40,H930*0.54*100/(100-'Заказ, cкидки и курсы валют'!$C$40),IF(H930&lt;'Заказ, cкидки и курсы валют'!$B$41,H930*0.54*100/(100-'Заказ, cкидки и курсы валют'!$C$41),IF(H930&lt;'Заказ, cкидки и курсы валют'!$B$42,H930*0.54*100/(100-'Заказ, cкидки и курсы валют'!$C$42),IF(H930&lt;'Заказ, cкидки и курсы валют'!$B$43,H930*0.54*100/(100-'Заказ, cкидки и курсы валют'!$C$43),H930))))),2)</f>
        <v>464.4</v>
      </c>
    </row>
    <row r="931" spans="1:10" ht="13.5" thickBot="1">
      <c r="A931" s="521" t="s">
        <v>7275</v>
      </c>
      <c r="B931" s="193" t="s">
        <v>1330</v>
      </c>
      <c r="C931" s="2287">
        <v>23.8</v>
      </c>
      <c r="D931" s="495">
        <v>5</v>
      </c>
      <c r="E931" s="1707">
        <f t="shared" si="143"/>
        <v>4951.58</v>
      </c>
      <c r="F931" s="775">
        <f t="shared" si="144"/>
        <v>4951.58</v>
      </c>
      <c r="G931" s="691">
        <f t="shared" si="145"/>
        <v>77400</v>
      </c>
      <c r="H931" s="659">
        <f>ROUND(IF('Заказ, cкидки и курсы валют'!$J$23*E931/1000*D931&lt;387,387,'Заказ, cкидки и курсы валют'!$J$23*E931/1000*D931)*(1-'Заказ, cкидки и курсы валют'!$I$12),2)</f>
        <v>387</v>
      </c>
      <c r="I931" s="170"/>
      <c r="J931" s="1338">
        <f>ROUND(IF(H931&lt;'Заказ, cкидки и курсы валют'!$B$39,H931*0.54*100/(100-'Заказ, cкидки и курсы валют'!$C$39),IF(H931&lt;'Заказ, cкидки и курсы валют'!$B$40,H931*0.54*100/(100-'Заказ, cкидки и курсы валют'!$C$40),IF(H931&lt;'Заказ, cкидки и курсы валют'!$B$41,H931*0.54*100/(100-'Заказ, cкидки и курсы валют'!$C$41),IF(H931&lt;'Заказ, cкидки и курсы валют'!$B$42,H931*0.54*100/(100-'Заказ, cкидки и курсы валют'!$C$42),IF(H931&lt;'Заказ, cкидки и курсы валют'!$B$43,H931*0.54*100/(100-'Заказ, cкидки и курсы валют'!$C$43),H931))))),2)</f>
        <v>464.4</v>
      </c>
    </row>
    <row r="932" spans="1:10" ht="13" thickBot="1">
      <c r="A932" s="419"/>
    </row>
    <row r="933" spans="1:10" ht="18">
      <c r="A933" s="904"/>
      <c r="B933" s="128"/>
      <c r="C933" s="2283" t="s">
        <v>2887</v>
      </c>
      <c r="D933" s="64"/>
      <c r="E933" s="686"/>
      <c r="F933" s="435"/>
      <c r="G933" s="461"/>
      <c r="H933" s="128"/>
      <c r="I933" s="68"/>
    </row>
    <row r="934" spans="1:10" ht="13">
      <c r="A934" s="890"/>
      <c r="B934" s="16"/>
      <c r="C934" s="1475"/>
      <c r="D934" s="70"/>
      <c r="E934" s="430"/>
      <c r="F934" s="465"/>
      <c r="G934" s="488"/>
      <c r="H934" s="16"/>
      <c r="I934" s="132"/>
    </row>
    <row r="935" spans="1:10" ht="13">
      <c r="A935" s="890"/>
      <c r="B935" s="16"/>
      <c r="C935" s="1475"/>
      <c r="D935" s="70"/>
      <c r="E935" s="430"/>
      <c r="F935" s="465"/>
      <c r="G935" s="488"/>
      <c r="H935" s="16"/>
      <c r="I935" s="132"/>
    </row>
    <row r="936" spans="1:10" ht="16" thickBot="1">
      <c r="A936" s="1913" t="s">
        <v>6698</v>
      </c>
      <c r="B936" s="197"/>
      <c r="C936" s="1931"/>
      <c r="D936" s="72"/>
      <c r="E936" s="431"/>
      <c r="F936" s="467"/>
      <c r="G936" s="489"/>
      <c r="H936" s="136"/>
      <c r="I936" s="137"/>
    </row>
    <row r="937" spans="1:10" ht="30">
      <c r="A937" s="1519" t="s">
        <v>1013</v>
      </c>
      <c r="B937" s="157" t="s">
        <v>1014</v>
      </c>
      <c r="C937" s="2286" t="s">
        <v>665</v>
      </c>
      <c r="D937" s="158" t="s">
        <v>2923</v>
      </c>
      <c r="E937" s="473" t="s">
        <v>10276</v>
      </c>
      <c r="F937" s="469" t="s">
        <v>2578</v>
      </c>
      <c r="G937" s="506" t="s">
        <v>2427</v>
      </c>
      <c r="H937" s="264" t="s">
        <v>493</v>
      </c>
      <c r="I937" s="160" t="s">
        <v>4003</v>
      </c>
    </row>
    <row r="938" spans="1:10" ht="13" thickBot="1">
      <c r="A938" s="1519"/>
      <c r="B938" s="312"/>
      <c r="C938" s="2286" t="s">
        <v>3419</v>
      </c>
      <c r="D938" s="313" t="s">
        <v>2428</v>
      </c>
      <c r="E938" s="437" t="s">
        <v>264</v>
      </c>
      <c r="F938" s="475">
        <f>'Заказ, cкидки и курсы валют'!$I$12</f>
        <v>0</v>
      </c>
      <c r="G938" s="765"/>
      <c r="H938" s="358"/>
      <c r="I938" s="252"/>
    </row>
    <row r="939" spans="1:10" ht="13">
      <c r="A939" s="799" t="s">
        <v>538</v>
      </c>
      <c r="B939" s="792" t="s">
        <v>168</v>
      </c>
      <c r="C939" s="2306">
        <v>1.5</v>
      </c>
      <c r="D939" s="1443">
        <v>500</v>
      </c>
      <c r="E939" s="653">
        <v>86.22</v>
      </c>
      <c r="F939" s="874">
        <f>ROUND(E939*(1-$F$10),2)</f>
        <v>86.22</v>
      </c>
      <c r="G939" s="780">
        <f>'Заказ, cкидки и курсы валют'!$J$23*F939</f>
        <v>991.53</v>
      </c>
      <c r="H939" s="310">
        <f>ROUND((D939/1000)*G939,2)</f>
        <v>495.77</v>
      </c>
      <c r="I939" s="263"/>
    </row>
    <row r="940" spans="1:10" ht="13">
      <c r="A940" s="493" t="s">
        <v>539</v>
      </c>
      <c r="B940" s="38" t="s">
        <v>3176</v>
      </c>
      <c r="C940" s="2306">
        <v>1.9</v>
      </c>
      <c r="D940" s="44">
        <v>400</v>
      </c>
      <c r="E940" s="653">
        <v>105.6</v>
      </c>
      <c r="F940" s="875">
        <f t="shared" ref="F940:F943" si="146">ROUND(E940*(1-$F$10),2)</f>
        <v>105.6</v>
      </c>
      <c r="G940" s="691">
        <f>'Заказ, cкидки и курсы валют'!$J$23*F940</f>
        <v>1214.3999999999999</v>
      </c>
      <c r="H940" s="96">
        <f t="shared" ref="H940:H943" si="147">ROUND((D940/1000)*G940,2)</f>
        <v>485.76</v>
      </c>
      <c r="I940" s="168"/>
    </row>
    <row r="941" spans="1:10" ht="13">
      <c r="A941" s="493" t="s">
        <v>540</v>
      </c>
      <c r="B941" s="38" t="s">
        <v>3177</v>
      </c>
      <c r="C941" s="2306">
        <v>5.5</v>
      </c>
      <c r="D941" s="44">
        <v>200</v>
      </c>
      <c r="E941" s="653">
        <v>249.6</v>
      </c>
      <c r="F941" s="875">
        <f t="shared" si="146"/>
        <v>249.6</v>
      </c>
      <c r="G941" s="691">
        <f>'Заказ, cкидки и курсы валют'!$J$23*F941</f>
        <v>2870.4</v>
      </c>
      <c r="H941" s="96">
        <f t="shared" si="147"/>
        <v>574.08000000000004</v>
      </c>
      <c r="I941" s="168"/>
    </row>
    <row r="942" spans="1:10" ht="13">
      <c r="A942" s="493" t="s">
        <v>541</v>
      </c>
      <c r="B942" s="38" t="s">
        <v>191</v>
      </c>
      <c r="C942" s="2306">
        <v>9</v>
      </c>
      <c r="D942" s="44">
        <v>200</v>
      </c>
      <c r="E942" s="653">
        <v>388.85</v>
      </c>
      <c r="F942" s="875">
        <f t="shared" si="146"/>
        <v>388.85</v>
      </c>
      <c r="G942" s="691">
        <f>'Заказ, cкидки и курсы валют'!$J$23*F942</f>
        <v>4471.7750000000005</v>
      </c>
      <c r="H942" s="96">
        <f t="shared" si="147"/>
        <v>894.36</v>
      </c>
      <c r="I942" s="168"/>
    </row>
    <row r="943" spans="1:10" ht="13.5" thickBot="1">
      <c r="A943" s="521" t="s">
        <v>542</v>
      </c>
      <c r="B943" s="98" t="s">
        <v>201</v>
      </c>
      <c r="C943" s="2306">
        <v>11.5</v>
      </c>
      <c r="D943" s="187">
        <v>100</v>
      </c>
      <c r="E943" s="653">
        <v>516.16999999999996</v>
      </c>
      <c r="F943" s="876">
        <f t="shared" si="146"/>
        <v>516.16999999999996</v>
      </c>
      <c r="G943" s="776">
        <f>'Заказ, cкидки и курсы валют'!$J$23*F943</f>
        <v>5935.9549999999999</v>
      </c>
      <c r="H943" s="142">
        <f t="shared" si="147"/>
        <v>593.6</v>
      </c>
      <c r="I943" s="170"/>
    </row>
    <row r="944" spans="1:10" ht="13" thickBot="1">
      <c r="A944" s="419"/>
    </row>
    <row r="945" spans="1:10" ht="18">
      <c r="A945" s="904"/>
      <c r="B945" s="128"/>
      <c r="C945" s="2283" t="s">
        <v>2887</v>
      </c>
      <c r="D945" s="64"/>
      <c r="E945" s="686"/>
      <c r="F945" s="435"/>
      <c r="G945" s="461"/>
      <c r="H945" s="128"/>
      <c r="I945" s="68"/>
    </row>
    <row r="946" spans="1:10" ht="13">
      <c r="A946" s="890"/>
      <c r="B946" s="16"/>
      <c r="C946" s="1475"/>
      <c r="D946" s="70"/>
      <c r="E946" s="430"/>
      <c r="F946" s="465"/>
      <c r="G946" s="488"/>
      <c r="H946" s="16"/>
      <c r="I946" s="132"/>
    </row>
    <row r="947" spans="1:10" ht="12" customHeight="1">
      <c r="A947" s="890"/>
      <c r="B947" s="16"/>
      <c r="C947" s="1475"/>
      <c r="D947" s="70"/>
      <c r="E947" s="430"/>
      <c r="F947" s="465"/>
      <c r="G947" s="488"/>
      <c r="H947" s="16"/>
      <c r="I947" s="132"/>
    </row>
    <row r="948" spans="1:10" ht="12.75" customHeight="1" thickBot="1">
      <c r="A948" s="1918" t="s">
        <v>6699</v>
      </c>
      <c r="B948" s="1827"/>
      <c r="C948" s="1931"/>
      <c r="D948" s="72"/>
      <c r="E948" s="431"/>
      <c r="F948" s="467"/>
      <c r="G948" s="489"/>
      <c r="H948" s="136"/>
      <c r="I948" s="137"/>
    </row>
    <row r="949" spans="1:10" ht="45.75" customHeight="1">
      <c r="A949" s="1519" t="s">
        <v>1013</v>
      </c>
      <c r="B949" s="157" t="s">
        <v>1014</v>
      </c>
      <c r="C949" s="2286" t="s">
        <v>665</v>
      </c>
      <c r="D949" s="158" t="s">
        <v>2923</v>
      </c>
      <c r="E949" s="473" t="s">
        <v>10276</v>
      </c>
      <c r="F949" s="469" t="s">
        <v>2578</v>
      </c>
      <c r="G949" s="506" t="s">
        <v>2427</v>
      </c>
      <c r="H949" s="264" t="s">
        <v>493</v>
      </c>
      <c r="I949" s="160" t="s">
        <v>4003</v>
      </c>
      <c r="J949" s="327" t="s">
        <v>11229</v>
      </c>
    </row>
    <row r="950" spans="1:10" ht="13" thickBot="1">
      <c r="A950" s="1519"/>
      <c r="B950" s="312"/>
      <c r="C950" s="2286" t="s">
        <v>3419</v>
      </c>
      <c r="D950" s="313" t="s">
        <v>2428</v>
      </c>
      <c r="E950" s="437" t="s">
        <v>264</v>
      </c>
      <c r="F950" s="475">
        <f>'Заказ, cкидки и курсы валют'!$I$12</f>
        <v>0</v>
      </c>
      <c r="G950" s="765"/>
      <c r="H950" s="358"/>
      <c r="I950" s="252"/>
      <c r="J950" s="1872"/>
    </row>
    <row r="951" spans="1:10" ht="14.15" customHeight="1" thickBot="1">
      <c r="A951" s="799" t="s">
        <v>7276</v>
      </c>
      <c r="B951" s="792" t="s">
        <v>168</v>
      </c>
      <c r="C951" s="2306">
        <v>1.5</v>
      </c>
      <c r="D951" s="315">
        <v>20</v>
      </c>
      <c r="E951" s="1706">
        <f>(E939*2)+(1000/D951*7.5)</f>
        <v>547.44000000000005</v>
      </c>
      <c r="F951" s="779">
        <f>ROUND(E951*(1-$F$10),2)</f>
        <v>547.44000000000005</v>
      </c>
      <c r="G951" s="691">
        <f>H951/D951*1000</f>
        <v>19350</v>
      </c>
      <c r="H951" s="659">
        <f>ROUND(IF('Заказ, cкидки и курсы валют'!$J$23*E951/1000*D951&lt;387,387,'Заказ, cкидки и курсы валют'!$J$23*E951/1000*D951)*(1-'Заказ, cкидки и курсы валют'!$I$12),2)</f>
        <v>387</v>
      </c>
      <c r="I951" s="263"/>
      <c r="J951" s="1338">
        <f>ROUND(IF(H951&lt;'Заказ, cкидки и курсы валют'!$B$39,H951*0.54*100/(100-'Заказ, cкидки и курсы валют'!$C$39),IF(H951&lt;'Заказ, cкидки и курсы валют'!$B$40,H951*0.54*100/(100-'Заказ, cкидки и курсы валют'!$C$40),IF(H951&lt;'Заказ, cкидки и курсы валют'!$B$41,H951*0.54*100/(100-'Заказ, cкидки и курсы валют'!$C$41),IF(H951&lt;'Заказ, cкидки и курсы валют'!$B$42,H951*0.54*100/(100-'Заказ, cкидки и курсы валют'!$C$42),IF(H951&lt;'Заказ, cкидки и курсы валют'!$B$43,H951*0.54*100/(100-'Заказ, cкидки и курсы валют'!$C$43),H951))))),2)</f>
        <v>464.4</v>
      </c>
    </row>
    <row r="952" spans="1:10" ht="14.15" customHeight="1" thickBot="1">
      <c r="A952" s="493" t="s">
        <v>7277</v>
      </c>
      <c r="B952" s="38" t="s">
        <v>3176</v>
      </c>
      <c r="C952" s="2306">
        <v>1.9</v>
      </c>
      <c r="D952" s="36">
        <v>20</v>
      </c>
      <c r="E952" s="1705">
        <f t="shared" ref="E952:E955" si="148">(E940*2)+(1000/D952*7.5)</f>
        <v>586.20000000000005</v>
      </c>
      <c r="F952" s="471">
        <f t="shared" ref="F952:F955" si="149">ROUND(E952*(1-$F$10),2)</f>
        <v>586.20000000000005</v>
      </c>
      <c r="G952" s="691">
        <f t="shared" ref="G952:G955" si="150">H952/D952*1000</f>
        <v>19350</v>
      </c>
      <c r="H952" s="659">
        <f>ROUND(IF('Заказ, cкидки и курсы валют'!$J$23*E952/1000*D952&lt;387,387,'Заказ, cкидки и курсы валют'!$J$23*E952/1000*D952)*(1-'Заказ, cкидки и курсы валют'!$I$12),2)</f>
        <v>387</v>
      </c>
      <c r="I952" s="168"/>
      <c r="J952" s="1338">
        <f>ROUND(IF(H952&lt;'Заказ, cкидки и курсы валют'!$B$39,H952*0.54*100/(100-'Заказ, cкидки и курсы валют'!$C$39),IF(H952&lt;'Заказ, cкидки и курсы валют'!$B$40,H952*0.54*100/(100-'Заказ, cкидки и курсы валют'!$C$40),IF(H952&lt;'Заказ, cкидки и курсы валют'!$B$41,H952*0.54*100/(100-'Заказ, cкидки и курсы валют'!$C$41),IF(H952&lt;'Заказ, cкидки и курсы валют'!$B$42,H952*0.54*100/(100-'Заказ, cкидки и курсы валют'!$C$42),IF(H952&lt;'Заказ, cкидки и курсы валют'!$B$43,H952*0.54*100/(100-'Заказ, cкидки и курсы валют'!$C$43),H952))))),2)</f>
        <v>464.4</v>
      </c>
    </row>
    <row r="953" spans="1:10" ht="14.15" customHeight="1" thickBot="1">
      <c r="A953" s="493" t="s">
        <v>7278</v>
      </c>
      <c r="B953" s="38" t="s">
        <v>3177</v>
      </c>
      <c r="C953" s="2306">
        <v>5.5</v>
      </c>
      <c r="D953" s="36">
        <v>10</v>
      </c>
      <c r="E953" s="1705">
        <f t="shared" si="148"/>
        <v>1249.2</v>
      </c>
      <c r="F953" s="471">
        <f t="shared" si="149"/>
        <v>1249.2</v>
      </c>
      <c r="G953" s="691">
        <f t="shared" si="150"/>
        <v>38700</v>
      </c>
      <c r="H953" s="659">
        <f>ROUND(IF('Заказ, cкидки и курсы валют'!$J$23*E953/1000*D953&lt;387,387,'Заказ, cкидки и курсы валют'!$J$23*E953/1000*D953)*(1-'Заказ, cкидки и курсы валют'!$I$12),2)</f>
        <v>387</v>
      </c>
      <c r="I953" s="168"/>
      <c r="J953" s="1338">
        <f>ROUND(IF(H953&lt;'Заказ, cкидки и курсы валют'!$B$39,H953*0.54*100/(100-'Заказ, cкидки и курсы валют'!$C$39),IF(H953&lt;'Заказ, cкидки и курсы валют'!$B$40,H953*0.54*100/(100-'Заказ, cкидки и курсы валют'!$C$40),IF(H953&lt;'Заказ, cкидки и курсы валют'!$B$41,H953*0.54*100/(100-'Заказ, cкидки и курсы валют'!$C$41),IF(H953&lt;'Заказ, cкидки и курсы валют'!$B$42,H953*0.54*100/(100-'Заказ, cкидки и курсы валют'!$C$42),IF(H953&lt;'Заказ, cкидки и курсы валют'!$B$43,H953*0.54*100/(100-'Заказ, cкидки и курсы валют'!$C$43),H953))))),2)</f>
        <v>464.4</v>
      </c>
    </row>
    <row r="954" spans="1:10" ht="14.15" customHeight="1" thickBot="1">
      <c r="A954" s="493" t="s">
        <v>7279</v>
      </c>
      <c r="B954" s="38" t="s">
        <v>191</v>
      </c>
      <c r="C954" s="2306">
        <v>9</v>
      </c>
      <c r="D954" s="36">
        <v>10</v>
      </c>
      <c r="E954" s="1705">
        <f t="shared" si="148"/>
        <v>1527.7</v>
      </c>
      <c r="F954" s="471">
        <f t="shared" si="149"/>
        <v>1527.7</v>
      </c>
      <c r="G954" s="691">
        <f t="shared" si="150"/>
        <v>38700</v>
      </c>
      <c r="H954" s="659">
        <f>ROUND(IF('Заказ, cкидки и курсы валют'!$J$23*E954/1000*D954&lt;387,387,'Заказ, cкидки и курсы валют'!$J$23*E954/1000*D954)*(1-'Заказ, cкидки и курсы валют'!$I$12),2)</f>
        <v>387</v>
      </c>
      <c r="I954" s="168"/>
      <c r="J954" s="1338">
        <f>ROUND(IF(H954&lt;'Заказ, cкидки и курсы валют'!$B$39,H954*0.54*100/(100-'Заказ, cкидки и курсы валют'!$C$39),IF(H954&lt;'Заказ, cкидки и курсы валют'!$B$40,H954*0.54*100/(100-'Заказ, cкидки и курсы валют'!$C$40),IF(H954&lt;'Заказ, cкидки и курсы валют'!$B$41,H954*0.54*100/(100-'Заказ, cкидки и курсы валют'!$C$41),IF(H954&lt;'Заказ, cкидки и курсы валют'!$B$42,H954*0.54*100/(100-'Заказ, cкидки и курсы валют'!$C$42),IF(H954&lt;'Заказ, cкидки и курсы валют'!$B$43,H954*0.54*100/(100-'Заказ, cкидки и курсы валют'!$C$43),H954))))),2)</f>
        <v>464.4</v>
      </c>
    </row>
    <row r="955" spans="1:10" ht="14.15" customHeight="1" thickBot="1">
      <c r="A955" s="521" t="s">
        <v>7280</v>
      </c>
      <c r="B955" s="98" t="s">
        <v>201</v>
      </c>
      <c r="C955" s="2306">
        <v>11.5</v>
      </c>
      <c r="D955" s="169">
        <v>10</v>
      </c>
      <c r="E955" s="1707">
        <f t="shared" si="148"/>
        <v>1782.34</v>
      </c>
      <c r="F955" s="775">
        <f t="shared" si="149"/>
        <v>1782.34</v>
      </c>
      <c r="G955" s="691">
        <f t="shared" si="150"/>
        <v>38700</v>
      </c>
      <c r="H955" s="659">
        <f>ROUND(IF('Заказ, cкидки и курсы валют'!$J$23*E955/1000*D955&lt;387,387,'Заказ, cкидки и курсы валют'!$J$23*E955/1000*D955)*(1-'Заказ, cкидки и курсы валют'!$I$12),2)</f>
        <v>387</v>
      </c>
      <c r="I955" s="170"/>
      <c r="J955" s="1338">
        <f>ROUND(IF(H955&lt;'Заказ, cкидки и курсы валют'!$B$39,H955*0.54*100/(100-'Заказ, cкидки и курсы валют'!$C$39),IF(H955&lt;'Заказ, cкидки и курсы валют'!$B$40,H955*0.54*100/(100-'Заказ, cкидки и курсы валют'!$C$40),IF(H955&lt;'Заказ, cкидки и курсы валют'!$B$41,H955*0.54*100/(100-'Заказ, cкидки и курсы валют'!$C$41),IF(H955&lt;'Заказ, cкидки и курсы валют'!$B$42,H955*0.54*100/(100-'Заказ, cкидки и курсы валют'!$C$42),IF(H955&lt;'Заказ, cкидки и курсы валют'!$B$43,H955*0.54*100/(100-'Заказ, cкидки и курсы валют'!$C$43),H955))))),2)</f>
        <v>464.4</v>
      </c>
    </row>
    <row r="956" spans="1:10" ht="45.25" customHeight="1" thickBot="1">
      <c r="A956" s="419"/>
    </row>
    <row r="957" spans="1:10" ht="14.15" customHeight="1">
      <c r="A957" s="904"/>
      <c r="B957" s="128"/>
      <c r="C957" s="2283" t="s">
        <v>4158</v>
      </c>
      <c r="D957" s="64"/>
      <c r="E957" s="686"/>
      <c r="F957" s="435"/>
      <c r="G957" s="461"/>
      <c r="H957" s="128"/>
      <c r="I957" s="68"/>
    </row>
    <row r="958" spans="1:10" ht="14.15" customHeight="1">
      <c r="A958" s="890"/>
      <c r="B958" s="16"/>
      <c r="C958" s="1475"/>
      <c r="D958" s="70"/>
      <c r="E958" s="430"/>
      <c r="F958" s="465"/>
      <c r="G958" s="488"/>
      <c r="H958" s="16"/>
      <c r="I958" s="132"/>
    </row>
    <row r="959" spans="1:10" ht="14.15" customHeight="1">
      <c r="A959" s="890"/>
      <c r="B959" s="16"/>
      <c r="C959" s="1475"/>
      <c r="D959" s="70"/>
      <c r="E959" s="430"/>
      <c r="F959" s="465"/>
      <c r="G959" s="488"/>
      <c r="H959" s="16"/>
      <c r="I959" s="132"/>
    </row>
    <row r="960" spans="1:10" ht="14.15" customHeight="1" thickBot="1">
      <c r="A960" s="1913" t="s">
        <v>6698</v>
      </c>
      <c r="B960" s="206"/>
      <c r="C960" s="1931"/>
      <c r="D960" s="72"/>
      <c r="E960" s="431"/>
      <c r="F960" s="467"/>
      <c r="G960" s="489"/>
      <c r="H960" s="136"/>
      <c r="I960" s="137"/>
    </row>
    <row r="961" spans="1:9" ht="47.25" customHeight="1">
      <c r="A961" s="1519" t="s">
        <v>1013</v>
      </c>
      <c r="B961" s="157" t="s">
        <v>1014</v>
      </c>
      <c r="C961" s="2286" t="s">
        <v>665</v>
      </c>
      <c r="D961" s="158" t="s">
        <v>2923</v>
      </c>
      <c r="E961" s="473" t="s">
        <v>10276</v>
      </c>
      <c r="F961" s="469" t="s">
        <v>2578</v>
      </c>
      <c r="G961" s="506" t="s">
        <v>2427</v>
      </c>
      <c r="H961" s="264" t="s">
        <v>493</v>
      </c>
      <c r="I961" s="160" t="s">
        <v>4003</v>
      </c>
    </row>
    <row r="962" spans="1:9" ht="14.15" customHeight="1" thickBot="1">
      <c r="A962" s="1519"/>
      <c r="B962" s="312"/>
      <c r="C962" s="2286" t="s">
        <v>3419</v>
      </c>
      <c r="D962" s="313" t="s">
        <v>2428</v>
      </c>
      <c r="E962" s="437" t="s">
        <v>264</v>
      </c>
      <c r="F962" s="475">
        <f>'Заказ, cкидки и курсы валют'!$I$12</f>
        <v>0</v>
      </c>
      <c r="G962" s="765"/>
      <c r="H962" s="358"/>
      <c r="I962" s="252"/>
    </row>
    <row r="963" spans="1:9" ht="14.15" customHeight="1">
      <c r="A963" s="799" t="s">
        <v>9969</v>
      </c>
      <c r="B963" s="1500" t="s">
        <v>203</v>
      </c>
      <c r="C963" s="2314">
        <v>38</v>
      </c>
      <c r="D963" s="1501">
        <v>50</v>
      </c>
      <c r="E963" s="653">
        <v>2632.68</v>
      </c>
      <c r="F963" s="1456">
        <f t="shared" ref="F963:F964" si="151">ROUND(E963*(1-$F$10),2)</f>
        <v>2632.68</v>
      </c>
      <c r="G963" s="1331">
        <f>'Заказ, cкидки и курсы валют'!$J$23*F963</f>
        <v>30275.82</v>
      </c>
      <c r="H963" s="310">
        <f t="shared" ref="H963:H964" si="152">ROUND((D963/1000)*G963,2)</f>
        <v>1513.79</v>
      </c>
      <c r="I963" s="263"/>
    </row>
    <row r="964" spans="1:9" ht="14.15" customHeight="1">
      <c r="A964" s="493" t="s">
        <v>9970</v>
      </c>
      <c r="B964" s="1395" t="s">
        <v>1331</v>
      </c>
      <c r="C964" s="2314">
        <v>60</v>
      </c>
      <c r="D964" s="1488">
        <v>50</v>
      </c>
      <c r="E964" s="653">
        <v>3261.82</v>
      </c>
      <c r="F964" s="1439">
        <f t="shared" si="151"/>
        <v>3261.82</v>
      </c>
      <c r="G964" s="695">
        <f>'Заказ, cкидки и курсы валют'!$J$23*F964</f>
        <v>37510.93</v>
      </c>
      <c r="H964" s="96">
        <f t="shared" si="152"/>
        <v>1875.55</v>
      </c>
      <c r="I964" s="168"/>
    </row>
    <row r="965" spans="1:9" ht="14.15" customHeight="1">
      <c r="A965" s="493" t="s">
        <v>543</v>
      </c>
      <c r="B965" s="1395" t="s">
        <v>206</v>
      </c>
      <c r="C965" s="2314">
        <v>55</v>
      </c>
      <c r="D965" s="1488">
        <v>50</v>
      </c>
      <c r="E965" s="653">
        <v>4401.59</v>
      </c>
      <c r="F965" s="1439">
        <f t="shared" ref="F965:F968" si="153">ROUND(E965*(1-$F$10),2)</f>
        <v>4401.59</v>
      </c>
      <c r="G965" s="695">
        <f>'Заказ, cкидки и курсы валют'!$J$23*F965</f>
        <v>50618.285000000003</v>
      </c>
      <c r="H965" s="96">
        <f t="shared" ref="H965:H968" si="154">ROUND((D965/1000)*G965,2)</f>
        <v>2530.91</v>
      </c>
      <c r="I965" s="168"/>
    </row>
    <row r="966" spans="1:9" ht="14.15" customHeight="1">
      <c r="A966" s="493" t="s">
        <v>544</v>
      </c>
      <c r="B966" s="1395" t="s">
        <v>207</v>
      </c>
      <c r="C966" s="2314">
        <v>67</v>
      </c>
      <c r="D966" s="1488">
        <v>50</v>
      </c>
      <c r="E966" s="653">
        <v>4912.8500000000004</v>
      </c>
      <c r="F966" s="1439">
        <f t="shared" si="153"/>
        <v>4912.8500000000004</v>
      </c>
      <c r="G966" s="695">
        <f>'Заказ, cкидки и курсы валют'!$J$23*F966</f>
        <v>56497.775000000001</v>
      </c>
      <c r="H966" s="96">
        <f t="shared" si="154"/>
        <v>2824.89</v>
      </c>
      <c r="I966" s="168"/>
    </row>
    <row r="967" spans="1:9" ht="14.15" customHeight="1">
      <c r="A967" s="493" t="s">
        <v>545</v>
      </c>
      <c r="B967" s="1395" t="s">
        <v>208</v>
      </c>
      <c r="C967" s="2306">
        <v>81.33</v>
      </c>
      <c r="D967" s="1492">
        <v>50</v>
      </c>
      <c r="E967" s="653">
        <v>5258.46</v>
      </c>
      <c r="F967" s="1439">
        <f t="shared" si="153"/>
        <v>5258.46</v>
      </c>
      <c r="G967" s="695">
        <f>'Заказ, cкидки и курсы валют'!$J$23*F967</f>
        <v>60472.29</v>
      </c>
      <c r="H967" s="96">
        <f t="shared" si="154"/>
        <v>3023.61</v>
      </c>
      <c r="I967" s="168"/>
    </row>
    <row r="968" spans="1:9" ht="14.15" customHeight="1">
      <c r="A968" s="493" t="s">
        <v>9971</v>
      </c>
      <c r="B968" s="1395" t="s">
        <v>3775</v>
      </c>
      <c r="C968" s="2306">
        <v>93</v>
      </c>
      <c r="D968" s="1492">
        <v>40</v>
      </c>
      <c r="E968" s="653">
        <v>6185.89</v>
      </c>
      <c r="F968" s="1439">
        <f t="shared" si="153"/>
        <v>6185.89</v>
      </c>
      <c r="G968" s="695">
        <f>'Заказ, cкидки и курсы валют'!$J$23*F968</f>
        <v>71137.735000000001</v>
      </c>
      <c r="H968" s="96">
        <f t="shared" si="154"/>
        <v>2845.51</v>
      </c>
      <c r="I968" s="168"/>
    </row>
    <row r="969" spans="1:9" ht="14.15" customHeight="1">
      <c r="A969" s="493" t="s">
        <v>10496</v>
      </c>
      <c r="B969" s="1395" t="s">
        <v>1295</v>
      </c>
      <c r="C969" s="2306">
        <v>62</v>
      </c>
      <c r="D969" s="1492">
        <v>40</v>
      </c>
      <c r="E969" s="653">
        <v>4445.03</v>
      </c>
      <c r="F969" s="1439">
        <f t="shared" ref="F969:F1003" si="155">ROUND(E969*(1-$F$10),2)</f>
        <v>4445.03</v>
      </c>
      <c r="G969" s="695">
        <f>'Заказ, cкидки и курсы валют'!$J$23*F969</f>
        <v>51117.844999999994</v>
      </c>
      <c r="H969" s="96">
        <f t="shared" ref="H969:H1003" si="156">ROUND((D969/1000)*G969,2)</f>
        <v>2044.71</v>
      </c>
      <c r="I969" s="168"/>
    </row>
    <row r="970" spans="1:9" ht="14.15" customHeight="1">
      <c r="A970" s="493" t="s">
        <v>546</v>
      </c>
      <c r="B970" s="1395" t="s">
        <v>1297</v>
      </c>
      <c r="C970" s="2306">
        <v>91.67</v>
      </c>
      <c r="D970" s="1492">
        <v>30</v>
      </c>
      <c r="E970" s="653">
        <v>6068.01</v>
      </c>
      <c r="F970" s="1439">
        <f t="shared" si="155"/>
        <v>6068.01</v>
      </c>
      <c r="G970" s="695">
        <f>'Заказ, cкидки и курсы валют'!$J$23*F970</f>
        <v>69782.115000000005</v>
      </c>
      <c r="H970" s="96">
        <f t="shared" si="156"/>
        <v>2093.46</v>
      </c>
      <c r="I970" s="168"/>
    </row>
    <row r="971" spans="1:9" ht="14.15" customHeight="1">
      <c r="A971" s="493" t="s">
        <v>547</v>
      </c>
      <c r="B971" s="1395" t="s">
        <v>214</v>
      </c>
      <c r="C971" s="2306">
        <v>112.5</v>
      </c>
      <c r="D971" s="1492">
        <v>40</v>
      </c>
      <c r="E971" s="653">
        <v>6477.9</v>
      </c>
      <c r="F971" s="1439">
        <f t="shared" si="155"/>
        <v>6477.9</v>
      </c>
      <c r="G971" s="695">
        <f>'Заказ, cкидки и курсы валют'!$J$23*F971</f>
        <v>74495.849999999991</v>
      </c>
      <c r="H971" s="96">
        <f t="shared" si="156"/>
        <v>2979.83</v>
      </c>
      <c r="I971" s="168"/>
    </row>
    <row r="972" spans="1:9" ht="14.15" customHeight="1">
      <c r="A972" s="493" t="s">
        <v>548</v>
      </c>
      <c r="B972" s="1395" t="s">
        <v>215</v>
      </c>
      <c r="C972" s="2306">
        <v>120.83</v>
      </c>
      <c r="D972" s="1492">
        <v>40</v>
      </c>
      <c r="E972" s="653">
        <v>5878.98</v>
      </c>
      <c r="F972" s="1439">
        <f t="shared" si="155"/>
        <v>5878.98</v>
      </c>
      <c r="G972" s="695">
        <f>'Заказ, cкидки и курсы валют'!$J$23*F972</f>
        <v>67608.26999999999</v>
      </c>
      <c r="H972" s="96">
        <f t="shared" si="156"/>
        <v>2704.33</v>
      </c>
      <c r="I972" s="168"/>
    </row>
    <row r="973" spans="1:9" ht="14.15" customHeight="1">
      <c r="A973" s="493" t="s">
        <v>549</v>
      </c>
      <c r="B973" s="1395" t="s">
        <v>1332</v>
      </c>
      <c r="C973" s="2306">
        <v>151.25</v>
      </c>
      <c r="D973" s="1492">
        <v>40</v>
      </c>
      <c r="E973" s="653">
        <v>8717.14</v>
      </c>
      <c r="F973" s="1439">
        <f t="shared" si="155"/>
        <v>8717.14</v>
      </c>
      <c r="G973" s="695">
        <f>'Заказ, cкидки и курсы валют'!$J$23*F973</f>
        <v>100247.10999999999</v>
      </c>
      <c r="H973" s="96">
        <f t="shared" si="156"/>
        <v>4009.88</v>
      </c>
      <c r="I973" s="168"/>
    </row>
    <row r="974" spans="1:9" ht="14.15" customHeight="1">
      <c r="A974" s="493" t="s">
        <v>9972</v>
      </c>
      <c r="B974" s="1395" t="s">
        <v>220</v>
      </c>
      <c r="C974" s="2306">
        <v>180</v>
      </c>
      <c r="D974" s="1492">
        <v>30</v>
      </c>
      <c r="E974" s="653">
        <v>10073.790000000001</v>
      </c>
      <c r="F974" s="1439">
        <f t="shared" si="155"/>
        <v>10073.790000000001</v>
      </c>
      <c r="G974" s="695">
        <f>'Заказ, cкидки и курсы валют'!$J$23*F974</f>
        <v>115848.58500000001</v>
      </c>
      <c r="H974" s="96">
        <f t="shared" si="156"/>
        <v>3475.46</v>
      </c>
      <c r="I974" s="168"/>
    </row>
    <row r="975" spans="1:9" ht="14.15" customHeight="1">
      <c r="A975" s="493" t="s">
        <v>550</v>
      </c>
      <c r="B975" s="1395" t="s">
        <v>1333</v>
      </c>
      <c r="C975" s="2306">
        <v>208.33</v>
      </c>
      <c r="D975" s="1492">
        <v>30</v>
      </c>
      <c r="E975" s="653">
        <v>8871.2800000000007</v>
      </c>
      <c r="F975" s="1439">
        <f t="shared" si="155"/>
        <v>8871.2800000000007</v>
      </c>
      <c r="G975" s="695">
        <f>'Заказ, cкидки и курсы валют'!$J$23*F975</f>
        <v>102019.72</v>
      </c>
      <c r="H975" s="96">
        <f t="shared" si="156"/>
        <v>3060.59</v>
      </c>
      <c r="I975" s="168"/>
    </row>
    <row r="976" spans="1:9" ht="14.15" customHeight="1">
      <c r="A976" s="493" t="s">
        <v>9973</v>
      </c>
      <c r="B976" s="1395" t="s">
        <v>67</v>
      </c>
      <c r="C976" s="2306">
        <v>209</v>
      </c>
      <c r="D976" s="1492">
        <v>25</v>
      </c>
      <c r="E976" s="653">
        <v>10977.53</v>
      </c>
      <c r="F976" s="1439">
        <f t="shared" si="155"/>
        <v>10977.53</v>
      </c>
      <c r="G976" s="695">
        <f>'Заказ, cкидки и курсы валют'!$J$23*F976</f>
        <v>126241.595</v>
      </c>
      <c r="H976" s="96">
        <f t="shared" si="156"/>
        <v>3156.04</v>
      </c>
      <c r="I976" s="168"/>
    </row>
    <row r="977" spans="1:9" ht="14.15" customHeight="1">
      <c r="A977" s="493" t="s">
        <v>551</v>
      </c>
      <c r="B977" s="1396" t="s">
        <v>3959</v>
      </c>
      <c r="C977" s="2306">
        <v>240</v>
      </c>
      <c r="D977" s="1498">
        <v>25</v>
      </c>
      <c r="E977" s="653">
        <v>12984.8</v>
      </c>
      <c r="F977" s="1439">
        <f t="shared" si="155"/>
        <v>12984.8</v>
      </c>
      <c r="G977" s="695">
        <f>'Заказ, cкидки и курсы валют'!$J$23*F977</f>
        <v>149325.19999999998</v>
      </c>
      <c r="H977" s="96">
        <f t="shared" si="156"/>
        <v>3733.13</v>
      </c>
      <c r="I977" s="168"/>
    </row>
    <row r="978" spans="1:9" ht="14.15" customHeight="1">
      <c r="A978" s="493" t="s">
        <v>552</v>
      </c>
      <c r="B978" s="1395" t="s">
        <v>1334</v>
      </c>
      <c r="C978" s="2306">
        <v>170</v>
      </c>
      <c r="D978" s="1492">
        <v>25</v>
      </c>
      <c r="E978" s="653">
        <v>9355.9500000000007</v>
      </c>
      <c r="F978" s="1439">
        <f t="shared" si="155"/>
        <v>9355.9500000000007</v>
      </c>
      <c r="G978" s="695">
        <f>'Заказ, cкидки и курсы валют'!$J$23*F978</f>
        <v>107593.425</v>
      </c>
      <c r="H978" s="96">
        <f t="shared" si="156"/>
        <v>2689.84</v>
      </c>
      <c r="I978" s="168"/>
    </row>
    <row r="979" spans="1:9" ht="14.15" customHeight="1">
      <c r="A979" s="493" t="s">
        <v>553</v>
      </c>
      <c r="B979" s="1395" t="s">
        <v>1335</v>
      </c>
      <c r="C979" s="2306">
        <v>209.67</v>
      </c>
      <c r="D979" s="1492">
        <v>25</v>
      </c>
      <c r="E979" s="653">
        <v>11257.87</v>
      </c>
      <c r="F979" s="1439">
        <f t="shared" si="155"/>
        <v>11257.87</v>
      </c>
      <c r="G979" s="695">
        <f>'Заказ, cкидки и курсы валют'!$J$23*F979</f>
        <v>129465.505</v>
      </c>
      <c r="H979" s="96">
        <f t="shared" si="156"/>
        <v>3236.64</v>
      </c>
      <c r="I979" s="168"/>
    </row>
    <row r="980" spans="1:9" ht="14.15" customHeight="1">
      <c r="A980" s="493" t="s">
        <v>10498</v>
      </c>
      <c r="B980" s="1395" t="s">
        <v>10497</v>
      </c>
      <c r="C980" s="2306">
        <v>251</v>
      </c>
      <c r="D980" s="1492">
        <v>25</v>
      </c>
      <c r="E980" s="653">
        <v>13202.02</v>
      </c>
      <c r="F980" s="1439">
        <f t="shared" si="155"/>
        <v>13202.02</v>
      </c>
      <c r="G980" s="695">
        <f>'Заказ, cкидки и курсы валют'!$J$23*F980</f>
        <v>151823.23000000001</v>
      </c>
      <c r="H980" s="96">
        <f t="shared" si="156"/>
        <v>3795.58</v>
      </c>
      <c r="I980" s="168"/>
    </row>
    <row r="981" spans="1:9" ht="14.15" customHeight="1">
      <c r="A981" s="493" t="s">
        <v>554</v>
      </c>
      <c r="B981" s="1395" t="s">
        <v>1336</v>
      </c>
      <c r="C981" s="2306">
        <v>280</v>
      </c>
      <c r="D981" s="1492">
        <v>25</v>
      </c>
      <c r="E981" s="653">
        <v>14512.17</v>
      </c>
      <c r="F981" s="1439">
        <f t="shared" si="155"/>
        <v>14512.17</v>
      </c>
      <c r="G981" s="695">
        <f>'Заказ, cкидки и курсы валют'!$J$23*F981</f>
        <v>166889.95499999999</v>
      </c>
      <c r="H981" s="96">
        <f t="shared" si="156"/>
        <v>4172.25</v>
      </c>
      <c r="I981" s="168"/>
    </row>
    <row r="982" spans="1:9" ht="14.15" customHeight="1">
      <c r="A982" s="493" t="s">
        <v>555</v>
      </c>
      <c r="B982" s="1395" t="s">
        <v>3184</v>
      </c>
      <c r="C982" s="2306">
        <v>191.67</v>
      </c>
      <c r="D982" s="1488">
        <v>20</v>
      </c>
      <c r="E982" s="653">
        <v>10929.03</v>
      </c>
      <c r="F982" s="1439">
        <f t="shared" si="155"/>
        <v>10929.03</v>
      </c>
      <c r="G982" s="695">
        <f>'Заказ, cкидки и курсы валют'!$J$23*F982</f>
        <v>125683.845</v>
      </c>
      <c r="H982" s="96">
        <f t="shared" si="156"/>
        <v>2513.6799999999998</v>
      </c>
      <c r="I982" s="168"/>
    </row>
    <row r="983" spans="1:9" ht="14.15" customHeight="1">
      <c r="A983" s="493" t="s">
        <v>556</v>
      </c>
      <c r="B983" s="1395" t="s">
        <v>1337</v>
      </c>
      <c r="C983" s="2306">
        <v>230</v>
      </c>
      <c r="D983" s="1488">
        <v>15</v>
      </c>
      <c r="E983" s="653">
        <v>12684.01</v>
      </c>
      <c r="F983" s="1439">
        <f t="shared" si="155"/>
        <v>12684.01</v>
      </c>
      <c r="G983" s="695">
        <f>'Заказ, cкидки и курсы валют'!$J$23*F983</f>
        <v>145866.11499999999</v>
      </c>
      <c r="H983" s="96">
        <f t="shared" si="156"/>
        <v>2187.9899999999998</v>
      </c>
      <c r="I983" s="168"/>
    </row>
    <row r="984" spans="1:9" ht="14.15" customHeight="1">
      <c r="A984" s="493" t="s">
        <v>557</v>
      </c>
      <c r="B984" s="1395" t="s">
        <v>1338</v>
      </c>
      <c r="C984" s="2306">
        <v>290</v>
      </c>
      <c r="D984" s="1488">
        <v>20</v>
      </c>
      <c r="E984" s="653">
        <v>14932.04</v>
      </c>
      <c r="F984" s="1439">
        <f t="shared" si="155"/>
        <v>14932.04</v>
      </c>
      <c r="G984" s="695">
        <f>'Заказ, cкидки и курсы валют'!$J$23*F984</f>
        <v>171718.46000000002</v>
      </c>
      <c r="H984" s="96">
        <f t="shared" si="156"/>
        <v>3434.37</v>
      </c>
      <c r="I984" s="168"/>
    </row>
    <row r="985" spans="1:9" ht="14.15" customHeight="1">
      <c r="A985" s="493" t="s">
        <v>9974</v>
      </c>
      <c r="B985" s="1395" t="s">
        <v>958</v>
      </c>
      <c r="C985" s="2306">
        <v>334</v>
      </c>
      <c r="D985" s="1488">
        <v>15</v>
      </c>
      <c r="E985" s="653">
        <v>17447.88</v>
      </c>
      <c r="F985" s="1439">
        <f t="shared" si="155"/>
        <v>17447.88</v>
      </c>
      <c r="G985" s="695">
        <f>'Заказ, cкидки и курсы валют'!$J$23*F985</f>
        <v>200650.62000000002</v>
      </c>
      <c r="H985" s="96">
        <f t="shared" si="156"/>
        <v>3009.76</v>
      </c>
      <c r="I985" s="168"/>
    </row>
    <row r="986" spans="1:9" ht="14.15" customHeight="1">
      <c r="A986" s="493" t="s">
        <v>558</v>
      </c>
      <c r="B986" s="1395" t="s">
        <v>1339</v>
      </c>
      <c r="C986" s="2306">
        <v>383.33</v>
      </c>
      <c r="D986" s="1488">
        <v>15</v>
      </c>
      <c r="E986" s="653">
        <v>19514.45</v>
      </c>
      <c r="F986" s="1439">
        <f t="shared" si="155"/>
        <v>19514.45</v>
      </c>
      <c r="G986" s="695">
        <f>'Заказ, cкидки и курсы валют'!$J$23*F986</f>
        <v>224416.17500000002</v>
      </c>
      <c r="H986" s="96">
        <f t="shared" si="156"/>
        <v>3366.24</v>
      </c>
      <c r="I986" s="168"/>
    </row>
    <row r="987" spans="1:9" ht="14.15" customHeight="1">
      <c r="A987" s="493" t="s">
        <v>559</v>
      </c>
      <c r="B987" s="1395" t="s">
        <v>2446</v>
      </c>
      <c r="C987" s="2306">
        <v>396.67</v>
      </c>
      <c r="D987" s="1488">
        <v>15</v>
      </c>
      <c r="E987" s="653">
        <v>20040.63</v>
      </c>
      <c r="F987" s="1439">
        <f t="shared" si="155"/>
        <v>20040.63</v>
      </c>
      <c r="G987" s="695">
        <f>'Заказ, cкидки и курсы валют'!$J$23*F987</f>
        <v>230467.24500000002</v>
      </c>
      <c r="H987" s="96">
        <f t="shared" si="156"/>
        <v>3457.01</v>
      </c>
      <c r="I987" s="168"/>
    </row>
    <row r="988" spans="1:9" ht="14.15" customHeight="1">
      <c r="A988" s="493" t="s">
        <v>560</v>
      </c>
      <c r="B988" s="1396" t="s">
        <v>3960</v>
      </c>
      <c r="C988" s="2306">
        <v>440</v>
      </c>
      <c r="D988" s="1499">
        <v>10</v>
      </c>
      <c r="E988" s="653">
        <v>22772.62</v>
      </c>
      <c r="F988" s="1439">
        <f t="shared" si="155"/>
        <v>22772.62</v>
      </c>
      <c r="G988" s="695">
        <f>'Заказ, cкидки и курсы валют'!$J$23*F988</f>
        <v>261885.12999999998</v>
      </c>
      <c r="H988" s="96">
        <f t="shared" si="156"/>
        <v>2618.85</v>
      </c>
      <c r="I988" s="168"/>
    </row>
    <row r="989" spans="1:9" ht="14.15" customHeight="1">
      <c r="A989" s="493" t="s">
        <v>561</v>
      </c>
      <c r="B989" s="1395" t="s">
        <v>1301</v>
      </c>
      <c r="C989" s="2306">
        <v>383.33</v>
      </c>
      <c r="D989" s="1488">
        <v>10</v>
      </c>
      <c r="E989" s="653">
        <v>21927.84</v>
      </c>
      <c r="F989" s="1439">
        <f t="shared" si="155"/>
        <v>21927.84</v>
      </c>
      <c r="G989" s="695">
        <f>'Заказ, cкидки и курсы валют'!$J$23*F989</f>
        <v>252170.16</v>
      </c>
      <c r="H989" s="96">
        <f t="shared" si="156"/>
        <v>2521.6999999999998</v>
      </c>
      <c r="I989" s="168"/>
    </row>
    <row r="990" spans="1:9" ht="14.15" customHeight="1">
      <c r="A990" s="493" t="s">
        <v>562</v>
      </c>
      <c r="B990" s="1395" t="s">
        <v>1340</v>
      </c>
      <c r="C990" s="2306">
        <v>491.67</v>
      </c>
      <c r="D990" s="1488">
        <v>10</v>
      </c>
      <c r="E990" s="653">
        <v>25674.639999999999</v>
      </c>
      <c r="F990" s="1439">
        <f t="shared" si="155"/>
        <v>25674.639999999999</v>
      </c>
      <c r="G990" s="695">
        <f>'Заказ, cкидки и курсы валют'!$J$23*F990</f>
        <v>295258.36</v>
      </c>
      <c r="H990" s="96">
        <f t="shared" si="156"/>
        <v>2952.58</v>
      </c>
      <c r="I990" s="168"/>
    </row>
    <row r="991" spans="1:9" ht="14.15" customHeight="1">
      <c r="A991" s="493" t="s">
        <v>9975</v>
      </c>
      <c r="B991" s="1395" t="s">
        <v>1302</v>
      </c>
      <c r="C991" s="2306">
        <v>570</v>
      </c>
      <c r="D991" s="1488">
        <v>10</v>
      </c>
      <c r="E991" s="653">
        <v>28103.82</v>
      </c>
      <c r="F991" s="1439">
        <f t="shared" si="155"/>
        <v>28103.82</v>
      </c>
      <c r="G991" s="695">
        <f>'Заказ, cкидки и курсы валют'!$J$23*F991</f>
        <v>323193.93</v>
      </c>
      <c r="H991" s="96">
        <f t="shared" si="156"/>
        <v>3231.94</v>
      </c>
      <c r="I991" s="168"/>
    </row>
    <row r="992" spans="1:9" ht="14.15" customHeight="1">
      <c r="A992" s="493" t="s">
        <v>563</v>
      </c>
      <c r="B992" s="1395" t="s">
        <v>1341</v>
      </c>
      <c r="C992" s="2306">
        <v>625</v>
      </c>
      <c r="D992" s="1488">
        <v>10</v>
      </c>
      <c r="E992" s="653">
        <v>33034.660000000003</v>
      </c>
      <c r="F992" s="1439">
        <f t="shared" si="155"/>
        <v>33034.660000000003</v>
      </c>
      <c r="G992" s="695">
        <f>'Заказ, cкидки и курсы валют'!$J$23*F992</f>
        <v>379898.59</v>
      </c>
      <c r="H992" s="96">
        <f t="shared" si="156"/>
        <v>3798.99</v>
      </c>
      <c r="I992" s="168"/>
    </row>
    <row r="993" spans="1:9" ht="14.15" customHeight="1">
      <c r="A993" s="493" t="s">
        <v>564</v>
      </c>
      <c r="B993" s="1395" t="s">
        <v>2445</v>
      </c>
      <c r="C993" s="2306">
        <v>675</v>
      </c>
      <c r="D993" s="1488">
        <v>10</v>
      </c>
      <c r="E993" s="653">
        <v>33487.019999999997</v>
      </c>
      <c r="F993" s="1439">
        <f t="shared" si="155"/>
        <v>33487.019999999997</v>
      </c>
      <c r="G993" s="695">
        <f>'Заказ, cкидки и курсы валют'!$J$23*F993</f>
        <v>385100.73</v>
      </c>
      <c r="H993" s="96">
        <f t="shared" si="156"/>
        <v>3851.01</v>
      </c>
      <c r="I993" s="168"/>
    </row>
    <row r="994" spans="1:9" ht="14.15" customHeight="1">
      <c r="A994" s="493" t="s">
        <v>9976</v>
      </c>
      <c r="B994" s="1395" t="s">
        <v>959</v>
      </c>
      <c r="C994" s="2306">
        <v>766.67</v>
      </c>
      <c r="D994" s="1488">
        <v>5</v>
      </c>
      <c r="E994" s="653">
        <v>38682.58</v>
      </c>
      <c r="F994" s="1439">
        <f t="shared" si="155"/>
        <v>38682.58</v>
      </c>
      <c r="G994" s="695">
        <f>'Заказ, cкидки и курсы валют'!$J$23*F994</f>
        <v>444849.67000000004</v>
      </c>
      <c r="H994" s="96">
        <f t="shared" si="156"/>
        <v>2224.25</v>
      </c>
      <c r="I994" s="168"/>
    </row>
    <row r="995" spans="1:9" ht="14.15" customHeight="1">
      <c r="A995" s="493" t="s">
        <v>565</v>
      </c>
      <c r="B995" s="1395" t="s">
        <v>990</v>
      </c>
      <c r="C995" s="2306">
        <v>630</v>
      </c>
      <c r="D995" s="1492">
        <v>10</v>
      </c>
      <c r="E995" s="653">
        <v>37143.68</v>
      </c>
      <c r="F995" s="1439">
        <f t="shared" si="155"/>
        <v>37143.68</v>
      </c>
      <c r="G995" s="695">
        <f>'Заказ, cкидки и курсы валют'!$J$23*F995</f>
        <v>427152.32</v>
      </c>
      <c r="H995" s="96">
        <f t="shared" si="156"/>
        <v>4271.5200000000004</v>
      </c>
      <c r="I995" s="168"/>
    </row>
    <row r="996" spans="1:9" ht="14.15" customHeight="1">
      <c r="A996" s="493" t="s">
        <v>566</v>
      </c>
      <c r="B996" s="1395" t="s">
        <v>1342</v>
      </c>
      <c r="C996" s="2306">
        <v>783.33</v>
      </c>
      <c r="D996" s="1492">
        <v>10</v>
      </c>
      <c r="E996" s="653">
        <v>43117.81</v>
      </c>
      <c r="F996" s="1439">
        <f t="shared" si="155"/>
        <v>43117.81</v>
      </c>
      <c r="G996" s="695">
        <f>'Заказ, cкидки и курсы валют'!$J$23*F996</f>
        <v>495854.81499999994</v>
      </c>
      <c r="H996" s="96">
        <f t="shared" si="156"/>
        <v>4958.55</v>
      </c>
      <c r="I996" s="168"/>
    </row>
    <row r="997" spans="1:9" ht="14.15" customHeight="1">
      <c r="A997" s="493" t="s">
        <v>9977</v>
      </c>
      <c r="B997" s="1395" t="s">
        <v>9978</v>
      </c>
      <c r="C997" s="2306">
        <v>926</v>
      </c>
      <c r="D997" s="1492">
        <v>5</v>
      </c>
      <c r="E997" s="653">
        <v>44508.34</v>
      </c>
      <c r="F997" s="1439">
        <f t="shared" si="155"/>
        <v>44508.34</v>
      </c>
      <c r="G997" s="695">
        <f>'Заказ, cкидки и курсы валют'!$J$23*F997</f>
        <v>511845.91</v>
      </c>
      <c r="H997" s="96">
        <f t="shared" si="156"/>
        <v>2559.23</v>
      </c>
      <c r="I997" s="168"/>
    </row>
    <row r="998" spans="1:9" ht="14.15" customHeight="1">
      <c r="A998" s="493" t="s">
        <v>567</v>
      </c>
      <c r="B998" s="1395" t="s">
        <v>1343</v>
      </c>
      <c r="C998" s="2306">
        <v>1000</v>
      </c>
      <c r="D998" s="1492">
        <v>8</v>
      </c>
      <c r="E998" s="653">
        <v>52799.66</v>
      </c>
      <c r="F998" s="1439">
        <f t="shared" si="155"/>
        <v>52799.66</v>
      </c>
      <c r="G998" s="695">
        <f>'Заказ, cкидки и курсы валют'!$J$23*F998</f>
        <v>607196.09000000008</v>
      </c>
      <c r="H998" s="96">
        <f t="shared" si="156"/>
        <v>4857.57</v>
      </c>
      <c r="I998" s="168"/>
    </row>
    <row r="999" spans="1:9" ht="14.15" customHeight="1">
      <c r="A999" s="493" t="s">
        <v>568</v>
      </c>
      <c r="B999" s="1395" t="s">
        <v>1344</v>
      </c>
      <c r="C999" s="2306">
        <v>850</v>
      </c>
      <c r="D999" s="1492">
        <v>5</v>
      </c>
      <c r="E999" s="653">
        <v>51408.66</v>
      </c>
      <c r="F999" s="1439">
        <f t="shared" si="155"/>
        <v>51408.66</v>
      </c>
      <c r="G999" s="695">
        <f>'Заказ, cкидки и курсы валют'!$J$23*F999</f>
        <v>591199.59000000008</v>
      </c>
      <c r="H999" s="96">
        <f t="shared" si="156"/>
        <v>2956</v>
      </c>
      <c r="I999" s="168"/>
    </row>
    <row r="1000" spans="1:9" ht="14.15" customHeight="1">
      <c r="A1000" s="493" t="s">
        <v>569</v>
      </c>
      <c r="B1000" s="1395" t="s">
        <v>1345</v>
      </c>
      <c r="C1000" s="2306">
        <v>1050</v>
      </c>
      <c r="D1000" s="1492">
        <v>5</v>
      </c>
      <c r="E1000" s="653">
        <v>62309.53</v>
      </c>
      <c r="F1000" s="1439">
        <f t="shared" si="155"/>
        <v>62309.53</v>
      </c>
      <c r="G1000" s="695">
        <f>'Заказ, cкидки и курсы валют'!$J$23*F1000</f>
        <v>716559.59499999997</v>
      </c>
      <c r="H1000" s="96">
        <f t="shared" si="156"/>
        <v>3582.8</v>
      </c>
      <c r="I1000" s="168"/>
    </row>
    <row r="1001" spans="1:9" ht="14.15" customHeight="1">
      <c r="A1001" s="493" t="s">
        <v>9979</v>
      </c>
      <c r="B1001" s="1395" t="s">
        <v>9980</v>
      </c>
      <c r="C1001" s="2306">
        <v>1300</v>
      </c>
      <c r="D1001" s="1492">
        <v>5</v>
      </c>
      <c r="E1001" s="653">
        <v>64233.5</v>
      </c>
      <c r="F1001" s="1439">
        <f t="shared" si="155"/>
        <v>64233.5</v>
      </c>
      <c r="G1001" s="695">
        <f>'Заказ, cкидки и курсы валют'!$J$23*F1001</f>
        <v>738685.25</v>
      </c>
      <c r="H1001" s="96">
        <f t="shared" si="156"/>
        <v>3693.43</v>
      </c>
      <c r="I1001" s="168"/>
    </row>
    <row r="1002" spans="1:9" ht="14.15" customHeight="1">
      <c r="A1002" s="493" t="s">
        <v>570</v>
      </c>
      <c r="B1002" s="1395" t="s">
        <v>1346</v>
      </c>
      <c r="C1002" s="2306">
        <v>1350</v>
      </c>
      <c r="D1002" s="1492">
        <v>5</v>
      </c>
      <c r="E1002" s="653">
        <v>66147.06</v>
      </c>
      <c r="F1002" s="1439">
        <f t="shared" si="155"/>
        <v>66147.06</v>
      </c>
      <c r="G1002" s="695">
        <f>'Заказ, cкидки и курсы валют'!$J$23*F1002</f>
        <v>760691.19</v>
      </c>
      <c r="H1002" s="96">
        <f t="shared" si="156"/>
        <v>3803.46</v>
      </c>
      <c r="I1002" s="168"/>
    </row>
    <row r="1003" spans="1:9" ht="14.15" customHeight="1" thickBot="1">
      <c r="A1003" s="521" t="s">
        <v>9981</v>
      </c>
      <c r="B1003" s="1502" t="s">
        <v>9982</v>
      </c>
      <c r="C1003" s="2306">
        <v>1700</v>
      </c>
      <c r="D1003" s="1493">
        <v>5</v>
      </c>
      <c r="E1003" s="653">
        <v>86609.16</v>
      </c>
      <c r="F1003" s="1440">
        <f t="shared" si="155"/>
        <v>86609.16</v>
      </c>
      <c r="G1003" s="1011">
        <f>'Заказ, cкидки и курсы валют'!$J$23*F1003</f>
        <v>996005.34000000008</v>
      </c>
      <c r="H1003" s="142">
        <f t="shared" si="156"/>
        <v>4980.03</v>
      </c>
      <c r="I1003" s="170"/>
    </row>
    <row r="1004" spans="1:9" ht="49.5" customHeight="1" thickBot="1">
      <c r="A1004" s="419"/>
    </row>
    <row r="1005" spans="1:9" ht="12.75" customHeight="1">
      <c r="A1005" s="904"/>
      <c r="B1005" s="128"/>
      <c r="C1005" s="2283" t="s">
        <v>4158</v>
      </c>
      <c r="D1005" s="64"/>
      <c r="E1005" s="686"/>
      <c r="F1005" s="435"/>
      <c r="G1005" s="461"/>
      <c r="H1005" s="128"/>
      <c r="I1005" s="68"/>
    </row>
    <row r="1006" spans="1:9" ht="12.75" customHeight="1">
      <c r="A1006" s="890"/>
      <c r="B1006" s="16"/>
      <c r="C1006" s="1475"/>
      <c r="D1006" s="70"/>
      <c r="E1006" s="430"/>
      <c r="F1006" s="465"/>
      <c r="G1006" s="488"/>
      <c r="H1006" s="16"/>
      <c r="I1006" s="132"/>
    </row>
    <row r="1007" spans="1:9" ht="12.75" customHeight="1">
      <c r="A1007" s="890"/>
      <c r="B1007" s="16"/>
      <c r="C1007" s="1475"/>
      <c r="D1007" s="70"/>
      <c r="E1007" s="430"/>
      <c r="F1007" s="465"/>
      <c r="G1007" s="488"/>
      <c r="H1007" s="16"/>
      <c r="I1007" s="132"/>
    </row>
    <row r="1008" spans="1:9" ht="12.75" customHeight="1" thickBot="1">
      <c r="A1008" s="1918" t="s">
        <v>6699</v>
      </c>
      <c r="B1008" s="1830"/>
      <c r="C1008" s="1931"/>
      <c r="D1008" s="72"/>
      <c r="E1008" s="431"/>
      <c r="F1008" s="467"/>
      <c r="G1008" s="489"/>
      <c r="H1008" s="136"/>
      <c r="I1008" s="137"/>
    </row>
    <row r="1009" spans="1:10" ht="54.75" customHeight="1">
      <c r="A1009" s="1519" t="s">
        <v>1013</v>
      </c>
      <c r="B1009" s="157" t="s">
        <v>1014</v>
      </c>
      <c r="C1009" s="2286" t="s">
        <v>665</v>
      </c>
      <c r="D1009" s="158" t="s">
        <v>2923</v>
      </c>
      <c r="E1009" s="473" t="s">
        <v>10276</v>
      </c>
      <c r="F1009" s="469" t="s">
        <v>2578</v>
      </c>
      <c r="G1009" s="506" t="s">
        <v>2427</v>
      </c>
      <c r="H1009" s="264" t="s">
        <v>493</v>
      </c>
      <c r="I1009" s="160" t="s">
        <v>4003</v>
      </c>
      <c r="J1009" s="327" t="s">
        <v>11229</v>
      </c>
    </row>
    <row r="1010" spans="1:10" ht="12.75" customHeight="1" thickBot="1">
      <c r="A1010" s="1519"/>
      <c r="B1010" s="312"/>
      <c r="C1010" s="2286" t="s">
        <v>3419</v>
      </c>
      <c r="D1010" s="313" t="s">
        <v>2428</v>
      </c>
      <c r="E1010" s="437" t="s">
        <v>264</v>
      </c>
      <c r="F1010" s="475">
        <f>'Заказ, cкидки и курсы валют'!$I$12</f>
        <v>0</v>
      </c>
      <c r="G1010" s="765"/>
      <c r="H1010" s="358"/>
      <c r="I1010" s="252"/>
      <c r="J1010" s="1872"/>
    </row>
    <row r="1011" spans="1:10" ht="12.75" customHeight="1" thickBot="1">
      <c r="A1011" s="799" t="s">
        <v>9983</v>
      </c>
      <c r="B1011" s="790" t="s">
        <v>203</v>
      </c>
      <c r="C1011" s="2309">
        <v>38</v>
      </c>
      <c r="D1011" s="800">
        <v>5</v>
      </c>
      <c r="E1011" s="1706">
        <f>(E963*2)+(1000/D1011*7.5)</f>
        <v>6765.36</v>
      </c>
      <c r="F1011" s="779">
        <f t="shared" ref="F1011:F1012" si="157">ROUND(E1011*(1-$F$10),2)</f>
        <v>6765.36</v>
      </c>
      <c r="G1011" s="780">
        <f>'Заказ, cкидки и курсы валют'!$J$23*F1011</f>
        <v>77801.64</v>
      </c>
      <c r="H1011" s="659">
        <f>ROUND(IF('Заказ, cкидки и курсы валют'!$J$23*E1011/1000*D1011&lt;387,387,'Заказ, cкидки и курсы валют'!$J$23*E1011/1000*D1011)*(1-'Заказ, cкидки и курсы валют'!$I$12),2)</f>
        <v>389.01</v>
      </c>
      <c r="I1011" s="263"/>
      <c r="J1011" s="1338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466.81</v>
      </c>
    </row>
    <row r="1012" spans="1:10" ht="12.75" customHeight="1" thickBot="1">
      <c r="A1012" s="493" t="s">
        <v>9984</v>
      </c>
      <c r="B1012" s="49" t="s">
        <v>1331</v>
      </c>
      <c r="C1012" s="2310">
        <v>60</v>
      </c>
      <c r="D1012" s="399">
        <v>5</v>
      </c>
      <c r="E1012" s="1705">
        <f t="shared" ref="E1012:E1021" si="158">(E964*2)+(1000/D1012*7.5)</f>
        <v>8023.64</v>
      </c>
      <c r="F1012" s="471">
        <f t="shared" si="157"/>
        <v>8023.64</v>
      </c>
      <c r="G1012" s="691">
        <f>'Заказ, cкидки и курсы валют'!$J$23*F1012</f>
        <v>92271.86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461.36</v>
      </c>
      <c r="I1012" s="168"/>
      <c r="J1012" s="1338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553.63</v>
      </c>
    </row>
    <row r="1013" spans="1:10" ht="12.75" customHeight="1" thickBot="1">
      <c r="A1013" s="493" t="s">
        <v>7281</v>
      </c>
      <c r="B1013" s="49" t="s">
        <v>206</v>
      </c>
      <c r="C1013" s="2310">
        <v>55</v>
      </c>
      <c r="D1013" s="399">
        <v>5</v>
      </c>
      <c r="E1013" s="1705">
        <f t="shared" si="158"/>
        <v>10303.18</v>
      </c>
      <c r="F1013" s="471">
        <f t="shared" ref="F1013:F1016" si="159">ROUND(E1013*(1-$F$10),2)</f>
        <v>10303.18</v>
      </c>
      <c r="G1013" s="691">
        <f>'Заказ, cкидки и курсы валют'!$J$23*F1013</f>
        <v>118486.57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592.42999999999995</v>
      </c>
      <c r="I1013" s="168"/>
      <c r="J1013" s="1338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639.82000000000005</v>
      </c>
    </row>
    <row r="1014" spans="1:10" ht="12.75" customHeight="1" thickBot="1">
      <c r="A1014" s="493" t="s">
        <v>7282</v>
      </c>
      <c r="B1014" s="49" t="s">
        <v>207</v>
      </c>
      <c r="C1014" s="2310">
        <v>67</v>
      </c>
      <c r="D1014" s="36">
        <v>5</v>
      </c>
      <c r="E1014" s="1705">
        <f t="shared" si="158"/>
        <v>11325.7</v>
      </c>
      <c r="F1014" s="471">
        <f t="shared" si="159"/>
        <v>11325.7</v>
      </c>
      <c r="G1014" s="691">
        <f>'Заказ, cкидки и курсы валют'!$J$23*F1014</f>
        <v>130245.55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651.23</v>
      </c>
      <c r="I1014" s="168"/>
      <c r="J1014" s="1338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703.33</v>
      </c>
    </row>
    <row r="1015" spans="1:10" ht="12.75" customHeight="1" thickBot="1">
      <c r="A1015" s="493" t="s">
        <v>7283</v>
      </c>
      <c r="B1015" s="49" t="s">
        <v>208</v>
      </c>
      <c r="C1015" s="1329">
        <v>81.33</v>
      </c>
      <c r="D1015" s="40">
        <v>5</v>
      </c>
      <c r="E1015" s="1705">
        <f t="shared" si="158"/>
        <v>12016.92</v>
      </c>
      <c r="F1015" s="471">
        <f t="shared" si="159"/>
        <v>12016.92</v>
      </c>
      <c r="G1015" s="691">
        <f>'Заказ, cкидки и курсы валют'!$J$23*F1015</f>
        <v>138194.57999999999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690.97</v>
      </c>
      <c r="I1015" s="168"/>
      <c r="J1015" s="1338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746.25</v>
      </c>
    </row>
    <row r="1016" spans="1:10" ht="12.75" customHeight="1" thickBot="1">
      <c r="A1016" s="493" t="s">
        <v>9985</v>
      </c>
      <c r="B1016" s="49" t="s">
        <v>3775</v>
      </c>
      <c r="C1016" s="1329">
        <v>93</v>
      </c>
      <c r="D1016" s="40">
        <v>5</v>
      </c>
      <c r="E1016" s="1705">
        <f t="shared" si="158"/>
        <v>13871.78</v>
      </c>
      <c r="F1016" s="471">
        <f t="shared" si="159"/>
        <v>13871.78</v>
      </c>
      <c r="G1016" s="691">
        <f>'Заказ, cкидки и курсы валют'!$J$23*F1016</f>
        <v>159525.47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797.63</v>
      </c>
      <c r="I1016" s="168"/>
      <c r="J1016" s="1338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861.44</v>
      </c>
    </row>
    <row r="1017" spans="1:10" ht="12.75" customHeight="1" thickBot="1">
      <c r="A1017" s="493" t="s">
        <v>11566</v>
      </c>
      <c r="B1017" s="49" t="s">
        <v>1295</v>
      </c>
      <c r="C1017" s="1329">
        <v>62</v>
      </c>
      <c r="D1017" s="40">
        <v>4</v>
      </c>
      <c r="E1017" s="1705">
        <f t="shared" si="158"/>
        <v>10765.06</v>
      </c>
      <c r="F1017" s="471">
        <f t="shared" ref="F1017:F1032" si="160">ROUND(E1017*(1-$F$10),2)</f>
        <v>10765.06</v>
      </c>
      <c r="G1017" s="691">
        <f>'Заказ, cкидки и курсы валют'!$J$23*F1017</f>
        <v>123798.18999999999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495.19</v>
      </c>
      <c r="I1017" s="168"/>
      <c r="J1017" s="1338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594.23</v>
      </c>
    </row>
    <row r="1018" spans="1:10" ht="12.75" customHeight="1" thickBot="1">
      <c r="A1018" s="493" t="s">
        <v>7284</v>
      </c>
      <c r="B1018" s="49" t="s">
        <v>1297</v>
      </c>
      <c r="C1018" s="2306">
        <v>91.67</v>
      </c>
      <c r="D1018" s="40">
        <v>3</v>
      </c>
      <c r="E1018" s="1705">
        <f t="shared" si="158"/>
        <v>14636.02</v>
      </c>
      <c r="F1018" s="471">
        <f t="shared" si="160"/>
        <v>14636.02</v>
      </c>
      <c r="G1018" s="691">
        <f>'Заказ, cкидки и курсы валют'!$J$23*F1018</f>
        <v>168314.23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504.94</v>
      </c>
      <c r="I1018" s="168"/>
      <c r="J1018" s="1338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605.92999999999995</v>
      </c>
    </row>
    <row r="1019" spans="1:10" ht="12.75" customHeight="1" thickBot="1">
      <c r="A1019" s="493" t="s">
        <v>7285</v>
      </c>
      <c r="B1019" s="49" t="s">
        <v>214</v>
      </c>
      <c r="C1019" s="1329">
        <v>112.5</v>
      </c>
      <c r="D1019" s="40">
        <v>4</v>
      </c>
      <c r="E1019" s="1705">
        <f t="shared" si="158"/>
        <v>14830.8</v>
      </c>
      <c r="F1019" s="471">
        <f t="shared" si="160"/>
        <v>14830.8</v>
      </c>
      <c r="G1019" s="691">
        <f>'Заказ, cкидки и курсы валют'!$J$23*F1019</f>
        <v>170554.19999999998</v>
      </c>
      <c r="H1019" s="659">
        <f>ROUND(IF('Заказ, cкидки и курсы валют'!$J$23*E1019/1000*D1019&lt;387,387,'Заказ, cкидки и курсы валют'!$J$23*E1019/1000*D1019)*(1-'Заказ, cкидки и курсы валют'!$I$12),2)</f>
        <v>682.22</v>
      </c>
      <c r="I1019" s="168"/>
      <c r="J1019" s="1338">
        <f>ROUND(IF(H1019&lt;'Заказ, cкидки и курсы валют'!$B$39,H1019*0.54*100/(100-'Заказ, cкидки и курсы валют'!$C$39),IF(H1019&lt;'Заказ, cкидки и курсы валют'!$B$40,H1019*0.54*100/(100-'Заказ, cкидки и курсы валют'!$C$40),IF(H1019&lt;'Заказ, cкидки и курсы валют'!$B$41,H1019*0.54*100/(100-'Заказ, cкидки и курсы валют'!$C$41),IF(H1019&lt;'Заказ, cкидки и курсы валют'!$B$42,H1019*0.54*100/(100-'Заказ, cкидки и курсы валют'!$C$42),IF(H1019&lt;'Заказ, cкидки и курсы валют'!$B$43,H1019*0.54*100/(100-'Заказ, cкидки и курсы валют'!$C$43),H1019))))),2)</f>
        <v>736.8</v>
      </c>
    </row>
    <row r="1020" spans="1:10" ht="12.75" customHeight="1" thickBot="1">
      <c r="A1020" s="493" t="s">
        <v>7286</v>
      </c>
      <c r="B1020" s="49" t="s">
        <v>215</v>
      </c>
      <c r="C1020" s="1329">
        <v>120.83</v>
      </c>
      <c r="D1020" s="40">
        <v>4</v>
      </c>
      <c r="E1020" s="1705">
        <f t="shared" si="158"/>
        <v>13632.96</v>
      </c>
      <c r="F1020" s="471">
        <f t="shared" si="160"/>
        <v>13632.96</v>
      </c>
      <c r="G1020" s="691">
        <f>'Заказ, cкидки и курсы валют'!$J$23*F1020</f>
        <v>156779.03999999998</v>
      </c>
      <c r="H1020" s="659">
        <f>ROUND(IF('Заказ, cкидки и курсы валют'!$J$23*E1020/1000*D1020&lt;387,387,'Заказ, cкидки и курсы валют'!$J$23*E1020/1000*D1020)*(1-'Заказ, cкидки и курсы валют'!$I$12),2)</f>
        <v>627.12</v>
      </c>
      <c r="I1020" s="168"/>
      <c r="J1020" s="1338">
        <f>ROUND(IF(H1020&lt;'Заказ, cкидки и курсы валют'!$B$39,H1020*0.54*100/(100-'Заказ, cкидки и курсы валют'!$C$39),IF(H1020&lt;'Заказ, cкидки и курсы валют'!$B$40,H1020*0.54*100/(100-'Заказ, cкидки и курсы валют'!$C$40),IF(H1020&lt;'Заказ, cкидки и курсы валют'!$B$41,H1020*0.54*100/(100-'Заказ, cкидки и курсы валют'!$C$41),IF(H1020&lt;'Заказ, cкидки и курсы валют'!$B$42,H1020*0.54*100/(100-'Заказ, cкидки и курсы валют'!$C$42),IF(H1020&lt;'Заказ, cкидки и курсы валют'!$B$43,H1020*0.54*100/(100-'Заказ, cкидки и курсы валют'!$C$43),H1020))))),2)</f>
        <v>677.29</v>
      </c>
    </row>
    <row r="1021" spans="1:10" ht="12.75" customHeight="1" thickBot="1">
      <c r="A1021" s="493" t="s">
        <v>7287</v>
      </c>
      <c r="B1021" s="49" t="s">
        <v>1332</v>
      </c>
      <c r="C1021" s="1329">
        <v>153.75</v>
      </c>
      <c r="D1021" s="40">
        <v>4</v>
      </c>
      <c r="E1021" s="1705">
        <f t="shared" si="158"/>
        <v>19309.28</v>
      </c>
      <c r="F1021" s="471">
        <f t="shared" si="160"/>
        <v>19309.28</v>
      </c>
      <c r="G1021" s="691">
        <f>'Заказ, cкидки и курсы валют'!$J$23*F1021</f>
        <v>222056.71999999997</v>
      </c>
      <c r="H1021" s="659">
        <f>ROUND(IF('Заказ, cкидки и курсы валют'!$J$23*E1021/1000*D1021&lt;387,387,'Заказ, cкидки и курсы валют'!$J$23*E1021/1000*D1021)*(1-'Заказ, cкидки и курсы валют'!$I$12),2)</f>
        <v>888.23</v>
      </c>
      <c r="I1021" s="168"/>
      <c r="J1021" s="1338">
        <f>ROUND(IF(H1021&lt;'Заказ, cкидки и курсы валют'!$B$39,H1021*0.54*100/(100-'Заказ, cкидки и курсы валют'!$C$39),IF(H1021&lt;'Заказ, cкидки и курсы валют'!$B$40,H1021*0.54*100/(100-'Заказ, cкидки и курсы валют'!$C$40),IF(H1021&lt;'Заказ, cкидки и курсы валют'!$B$41,H1021*0.54*100/(100-'Заказ, cкидки и курсы валют'!$C$41),IF(H1021&lt;'Заказ, cкидки и курсы валют'!$B$42,H1021*0.54*100/(100-'Заказ, cкидки и курсы валют'!$C$42),IF(H1021&lt;'Заказ, cкидки и курсы валют'!$B$43,H1021*0.54*100/(100-'Заказ, cкидки и курсы валют'!$C$43),H1021))))),2)</f>
        <v>959.29</v>
      </c>
    </row>
    <row r="1022" spans="1:10" ht="12.75" customHeight="1" thickBot="1">
      <c r="A1022" s="493" t="s">
        <v>7288</v>
      </c>
      <c r="B1022" s="49" t="s">
        <v>1333</v>
      </c>
      <c r="C1022" s="1329">
        <v>208.33</v>
      </c>
      <c r="D1022" s="40">
        <v>3</v>
      </c>
      <c r="E1022" s="1705">
        <f>(E975*2)+(1000/D1022*7.5)</f>
        <v>20242.560000000001</v>
      </c>
      <c r="F1022" s="471">
        <f t="shared" si="160"/>
        <v>20242.560000000001</v>
      </c>
      <c r="G1022" s="691">
        <f>'Заказ, cкидки и курсы валют'!$J$23*F1022</f>
        <v>232789.44</v>
      </c>
      <c r="H1022" s="659">
        <f>ROUND(IF('Заказ, cкидки и курсы валют'!$J$23*E1022/1000*D1022&lt;387,387,'Заказ, cкидки и курсы валют'!$J$23*E1022/1000*D1022)*(1-'Заказ, cкидки и курсы валют'!$I$12),2)</f>
        <v>698.37</v>
      </c>
      <c r="I1022" s="168"/>
      <c r="J1022" s="1338">
        <f>ROUND(IF(H1022&lt;'Заказ, cкидки и курсы валют'!$B$39,H1022*0.54*100/(100-'Заказ, cкидки и курсы валют'!$C$39),IF(H1022&lt;'Заказ, cкидки и курсы валют'!$B$40,H1022*0.54*100/(100-'Заказ, cкидки и курсы валют'!$C$40),IF(H1022&lt;'Заказ, cкидки и курсы валют'!$B$41,H1022*0.54*100/(100-'Заказ, cкидки и курсы валют'!$C$41),IF(H1022&lt;'Заказ, cкидки и курсы валют'!$B$42,H1022*0.54*100/(100-'Заказ, cкидки и курсы валют'!$C$42),IF(H1022&lt;'Заказ, cкидки и курсы валют'!$B$43,H1022*0.54*100/(100-'Заказ, cкидки и курсы валют'!$C$43),H1022))))),2)</f>
        <v>754.24</v>
      </c>
    </row>
    <row r="1023" spans="1:10" ht="12.75" customHeight="1" thickBot="1">
      <c r="A1023" s="493" t="s">
        <v>7289</v>
      </c>
      <c r="B1023" s="49" t="s">
        <v>1334</v>
      </c>
      <c r="C1023" s="2306">
        <v>170</v>
      </c>
      <c r="D1023" s="40">
        <v>5</v>
      </c>
      <c r="E1023" s="1705">
        <f>(E978*2)+(1000/D1023*7.5)</f>
        <v>20211.900000000001</v>
      </c>
      <c r="F1023" s="471">
        <f t="shared" si="160"/>
        <v>20211.900000000001</v>
      </c>
      <c r="G1023" s="691">
        <f>'Заказ, cкидки и курсы валют'!$J$23*F1023</f>
        <v>232436.85</v>
      </c>
      <c r="H1023" s="659">
        <f>ROUND(IF('Заказ, cкидки и курсы валют'!$J$23*E1023/1000*D1023&lt;387,387,'Заказ, cкидки и курсы валют'!$J$23*E1023/1000*D1023)*(1-'Заказ, cкидки и курсы валют'!$I$12),2)</f>
        <v>1162.18</v>
      </c>
      <c r="I1023" s="168"/>
      <c r="J1023" s="1338">
        <f>ROUND(IF(H1023&lt;'Заказ, cкидки и курсы валют'!$B$39,H1023*0.54*100/(100-'Заказ, cкидки и курсы валют'!$C$39),IF(H1023&lt;'Заказ, cкидки и курсы валют'!$B$40,H1023*0.54*100/(100-'Заказ, cкидки и курсы валют'!$C$40),IF(H1023&lt;'Заказ, cкидки и курсы валют'!$B$41,H1023*0.54*100/(100-'Заказ, cкидки и курсы валют'!$C$41),IF(H1023&lt;'Заказ, cкидки и курсы валют'!$B$42,H1023*0.54*100/(100-'Заказ, cкидки и курсы валют'!$C$42),IF(H1023&lt;'Заказ, cкидки и курсы валют'!$B$43,H1023*0.54*100/(100-'Заказ, cкидки и курсы валют'!$C$43),H1023))))),2)</f>
        <v>1162.18</v>
      </c>
    </row>
    <row r="1024" spans="1:10" ht="12.75" customHeight="1" thickBot="1">
      <c r="A1024" s="493" t="s">
        <v>7290</v>
      </c>
      <c r="B1024" s="49" t="s">
        <v>1336</v>
      </c>
      <c r="C1024" s="1329">
        <v>280</v>
      </c>
      <c r="D1024" s="40">
        <v>5</v>
      </c>
      <c r="E1024" s="1705">
        <f>(E981*2)+(1000/D1024*7.5)</f>
        <v>30524.34</v>
      </c>
      <c r="F1024" s="471">
        <f t="shared" si="160"/>
        <v>30524.34</v>
      </c>
      <c r="G1024" s="691">
        <f>'Заказ, cкидки и курсы валют'!$J$23*F1024</f>
        <v>351029.91</v>
      </c>
      <c r="H1024" s="659">
        <f>ROUND(IF('Заказ, cкидки и курсы валют'!$J$23*E1024/1000*D1024&lt;387,387,'Заказ, cкидки и курсы валют'!$J$23*E1024/1000*D1024)*(1-'Заказ, cкидки и курсы валют'!$I$12),2)</f>
        <v>1755.15</v>
      </c>
      <c r="I1024" s="168"/>
      <c r="J1024" s="1338">
        <f>ROUND(IF(H1024&lt;'Заказ, cкидки и курсы валют'!$B$39,H1024*0.54*100/(100-'Заказ, cкидки и курсы валют'!$C$39),IF(H1024&lt;'Заказ, cкидки и курсы валют'!$B$40,H1024*0.54*100/(100-'Заказ, cкидки и курсы валют'!$C$40),IF(H1024&lt;'Заказ, cкидки и курсы валют'!$B$41,H1024*0.54*100/(100-'Заказ, cкидки и курсы валют'!$C$41),IF(H1024&lt;'Заказ, cкидки и курсы валют'!$B$42,H1024*0.54*100/(100-'Заказ, cкидки и курсы валют'!$C$42),IF(H1024&lt;'Заказ, cкидки и курсы валют'!$B$43,H1024*0.54*100/(100-'Заказ, cкидки и курсы валют'!$C$43),H1024))))),2)</f>
        <v>1755.15</v>
      </c>
    </row>
    <row r="1025" spans="1:10" ht="12.75" customHeight="1" thickBot="1">
      <c r="A1025" s="493" t="s">
        <v>7291</v>
      </c>
      <c r="B1025" s="49" t="s">
        <v>2446</v>
      </c>
      <c r="C1025" s="2306">
        <v>396.67</v>
      </c>
      <c r="D1025" s="36">
        <v>3</v>
      </c>
      <c r="E1025" s="1705">
        <f>(E987*2)+(1000/D1025*7.5)</f>
        <v>42581.26</v>
      </c>
      <c r="F1025" s="471">
        <f t="shared" si="160"/>
        <v>42581.26</v>
      </c>
      <c r="G1025" s="691">
        <f>'Заказ, cкидки и курсы валют'!$J$23*F1025</f>
        <v>489684.49000000005</v>
      </c>
      <c r="H1025" s="659">
        <f>ROUND(IF('Заказ, cкидки и курсы валют'!$J$23*E1025/1000*D1025&lt;387,387,'Заказ, cкидки и курсы валют'!$J$23*E1025/1000*D1025)*(1-'Заказ, cкидки и курсы валют'!$I$12),2)</f>
        <v>1469.05</v>
      </c>
      <c r="I1025" s="168"/>
      <c r="J1025" s="1338">
        <f>ROUND(IF(H1025&lt;'Заказ, cкидки и курсы валют'!$B$39,H1025*0.54*100/(100-'Заказ, cкидки и курсы валют'!$C$39),IF(H1025&lt;'Заказ, cкидки и курсы валют'!$B$40,H1025*0.54*100/(100-'Заказ, cкидки и курсы валют'!$C$40),IF(H1025&lt;'Заказ, cкидки и курсы валют'!$B$41,H1025*0.54*100/(100-'Заказ, cкидки и курсы валют'!$C$41),IF(H1025&lt;'Заказ, cкидки и курсы валют'!$B$42,H1025*0.54*100/(100-'Заказ, cкидки и курсы валют'!$C$42),IF(H1025&lt;'Заказ, cкидки и курсы валют'!$B$43,H1025*0.54*100/(100-'Заказ, cкидки и курсы валют'!$C$43),H1025))))),2)</f>
        <v>1469.05</v>
      </c>
    </row>
    <row r="1026" spans="1:10" ht="12.75" customHeight="1" thickBot="1">
      <c r="A1026" s="493" t="s">
        <v>7292</v>
      </c>
      <c r="B1026" s="49" t="s">
        <v>1301</v>
      </c>
      <c r="C1026" s="1329">
        <v>383.33</v>
      </c>
      <c r="D1026" s="36">
        <v>2</v>
      </c>
      <c r="E1026" s="1705">
        <f>(E989*2)+(1000/D1026*7.5)</f>
        <v>47605.68</v>
      </c>
      <c r="F1026" s="471">
        <f t="shared" si="160"/>
        <v>47605.68</v>
      </c>
      <c r="G1026" s="691">
        <f>'Заказ, cкидки и курсы валют'!$J$23*F1026</f>
        <v>547465.31999999995</v>
      </c>
      <c r="H1026" s="659">
        <f>ROUND(IF('Заказ, cкидки и курсы валют'!$J$23*E1026/1000*D1026&lt;387,387,'Заказ, cкидки и курсы валют'!$J$23*E1026/1000*D1026)*(1-'Заказ, cкидки и курсы валют'!$I$12),2)</f>
        <v>1094.93</v>
      </c>
      <c r="I1026" s="168"/>
      <c r="J1026" s="1338">
        <f>ROUND(IF(H1026&lt;'Заказ, cкидки и курсы валют'!$B$39,H1026*0.54*100/(100-'Заказ, cкидки и курсы валют'!$C$39),IF(H1026&lt;'Заказ, cкидки и курсы валют'!$B$40,H1026*0.54*100/(100-'Заказ, cкидки и курсы валют'!$C$40),IF(H1026&lt;'Заказ, cкидки и курсы валют'!$B$41,H1026*0.54*100/(100-'Заказ, cкидки и курсы валют'!$C$41),IF(H1026&lt;'Заказ, cкидки и курсы валют'!$B$42,H1026*0.54*100/(100-'Заказ, cкидки и курсы валют'!$C$42),IF(H1026&lt;'Заказ, cкидки и курсы валют'!$B$43,H1026*0.54*100/(100-'Заказ, cкидки и курсы валют'!$C$43),H1026))))),2)</f>
        <v>1094.93</v>
      </c>
    </row>
    <row r="1027" spans="1:10" ht="12.75" customHeight="1" thickBot="1">
      <c r="A1027" s="493" t="s">
        <v>7293</v>
      </c>
      <c r="B1027" s="49" t="s">
        <v>1340</v>
      </c>
      <c r="C1027" s="1329">
        <v>491.67</v>
      </c>
      <c r="D1027" s="36">
        <v>2</v>
      </c>
      <c r="E1027" s="1705">
        <f>(E990*2)+(1000/D1027*7.5)</f>
        <v>55099.28</v>
      </c>
      <c r="F1027" s="471">
        <f t="shared" si="160"/>
        <v>55099.28</v>
      </c>
      <c r="G1027" s="691">
        <f>'Заказ, cкидки и курсы валют'!$J$23*F1027</f>
        <v>633641.72</v>
      </c>
      <c r="H1027" s="659">
        <f>ROUND(IF('Заказ, cкидки и курсы валют'!$J$23*E1027/1000*D1027&lt;387,387,'Заказ, cкидки и курсы валют'!$J$23*E1027/1000*D1027)*(1-'Заказ, cкидки и курсы валют'!$I$12),2)</f>
        <v>1267.28</v>
      </c>
      <c r="I1027" s="168"/>
      <c r="J1027" s="1338">
        <f>ROUND(IF(H1027&lt;'Заказ, cкидки и курсы валют'!$B$39,H1027*0.54*100/(100-'Заказ, cкидки и курсы валют'!$C$39),IF(H1027&lt;'Заказ, cкидки и курсы валют'!$B$40,H1027*0.54*100/(100-'Заказ, cкидки и курсы валют'!$C$40),IF(H1027&lt;'Заказ, cкидки и курсы валют'!$B$41,H1027*0.54*100/(100-'Заказ, cкидки и курсы валют'!$C$41),IF(H1027&lt;'Заказ, cкидки и курсы валют'!$B$42,H1027*0.54*100/(100-'Заказ, cкидки и курсы валют'!$C$42),IF(H1027&lt;'Заказ, cкидки и курсы валют'!$B$43,H1027*0.54*100/(100-'Заказ, cкидки и курсы валют'!$C$43),H1027))))),2)</f>
        <v>1267.28</v>
      </c>
    </row>
    <row r="1028" spans="1:10" ht="13.5" thickBot="1">
      <c r="A1028" s="493" t="s">
        <v>7294</v>
      </c>
      <c r="B1028" s="49" t="s">
        <v>1341</v>
      </c>
      <c r="C1028" s="1329">
        <v>625</v>
      </c>
      <c r="D1028" s="36">
        <v>2</v>
      </c>
      <c r="E1028" s="1705">
        <f>(E992*2)+(1000/D1028*7.5)</f>
        <v>69819.320000000007</v>
      </c>
      <c r="F1028" s="471">
        <f t="shared" si="160"/>
        <v>69819.320000000007</v>
      </c>
      <c r="G1028" s="691">
        <f>'Заказ, cкидки и курсы валют'!$J$23*F1028</f>
        <v>802922.18</v>
      </c>
      <c r="H1028" s="659">
        <f>ROUND(IF('Заказ, cкидки и курсы валют'!$J$23*E1028/1000*D1028&lt;387,387,'Заказ, cкидки и курсы валют'!$J$23*E1028/1000*D1028)*(1-'Заказ, cкидки и курсы валют'!$I$12),2)</f>
        <v>1605.84</v>
      </c>
      <c r="I1028" s="168"/>
      <c r="J1028" s="1338">
        <f>ROUND(IF(H1028&lt;'Заказ, cкидки и курсы валют'!$B$39,H1028*0.54*100/(100-'Заказ, cкидки и курсы валют'!$C$39),IF(H1028&lt;'Заказ, cкидки и курсы валют'!$B$40,H1028*0.54*100/(100-'Заказ, cкидки и курсы валют'!$C$40),IF(H1028&lt;'Заказ, cкидки и курсы валют'!$B$41,H1028*0.54*100/(100-'Заказ, cкидки и курсы валют'!$C$41),IF(H1028&lt;'Заказ, cкидки и курсы валют'!$B$42,H1028*0.54*100/(100-'Заказ, cкидки и курсы валют'!$C$42),IF(H1028&lt;'Заказ, cкидки и курсы валют'!$B$43,H1028*0.54*100/(100-'Заказ, cкидки и курсы валют'!$C$43),H1028))))),2)</f>
        <v>1605.84</v>
      </c>
    </row>
    <row r="1029" spans="1:10" ht="13.5" customHeight="1" thickBot="1">
      <c r="A1029" s="493" t="s">
        <v>7295</v>
      </c>
      <c r="B1029" s="49" t="s">
        <v>990</v>
      </c>
      <c r="C1029" s="1329">
        <v>630</v>
      </c>
      <c r="D1029" s="40">
        <v>2</v>
      </c>
      <c r="E1029" s="1705">
        <f>(E995*2)+(1000/D1029*7.5)</f>
        <v>78037.36</v>
      </c>
      <c r="F1029" s="471">
        <f t="shared" si="160"/>
        <v>78037.36</v>
      </c>
      <c r="G1029" s="691">
        <f>'Заказ, cкидки и курсы валют'!$J$23*F1029</f>
        <v>897429.64</v>
      </c>
      <c r="H1029" s="659">
        <f>ROUND(IF('Заказ, cкидки и курсы валют'!$J$23*E1029/1000*D1029&lt;387,387,'Заказ, cкидки и курсы валют'!$J$23*E1029/1000*D1029)*(1-'Заказ, cкидки и курсы валют'!$I$12),2)</f>
        <v>1794.86</v>
      </c>
      <c r="I1029" s="168"/>
      <c r="J1029" s="1338">
        <f>ROUND(IF(H1029&lt;'Заказ, cкидки и курсы валют'!$B$39,H1029*0.54*100/(100-'Заказ, cкидки и курсы валют'!$C$39),IF(H1029&lt;'Заказ, cкидки и курсы валют'!$B$40,H1029*0.54*100/(100-'Заказ, cкидки и курсы валют'!$C$40),IF(H1029&lt;'Заказ, cкидки и курсы валют'!$B$41,H1029*0.54*100/(100-'Заказ, cкидки и курсы валют'!$C$41),IF(H1029&lt;'Заказ, cкидки и курсы валют'!$B$42,H1029*0.54*100/(100-'Заказ, cкидки и курсы валют'!$C$42),IF(H1029&lt;'Заказ, cкидки и курсы валют'!$B$43,H1029*0.54*100/(100-'Заказ, cкидки и курсы валют'!$C$43),H1029))))),2)</f>
        <v>1794.86</v>
      </c>
    </row>
    <row r="1030" spans="1:10" ht="13.5" thickBot="1">
      <c r="A1030" s="493" t="s">
        <v>7296</v>
      </c>
      <c r="B1030" s="49" t="s">
        <v>1342</v>
      </c>
      <c r="C1030" s="1329">
        <v>783.33</v>
      </c>
      <c r="D1030" s="1586">
        <v>1</v>
      </c>
      <c r="E1030" s="1705">
        <f>(E996*2)+(1000/D1030*7.5)</f>
        <v>93735.62</v>
      </c>
      <c r="F1030" s="471">
        <f t="shared" si="160"/>
        <v>93735.62</v>
      </c>
      <c r="G1030" s="691">
        <f>'Заказ, cкидки и курсы валют'!$J$23*F1030</f>
        <v>1077959.6299999999</v>
      </c>
      <c r="H1030" s="659">
        <f>ROUND(IF('Заказ, cкидки и курсы валют'!$J$23*E1030/1000*D1030&lt;387,387,'Заказ, cкидки и курсы валют'!$J$23*E1030/1000*D1030)*(1-'Заказ, cкидки и курсы валют'!$I$12),2)</f>
        <v>1077.96</v>
      </c>
      <c r="I1030" s="168"/>
      <c r="J1030" s="1338">
        <f>ROUND(IF(H1030&lt;'Заказ, cкидки и курсы валют'!$B$39,H1030*0.54*100/(100-'Заказ, cкидки и курсы валют'!$C$39),IF(H1030&lt;'Заказ, cкидки и курсы валют'!$B$40,H1030*0.54*100/(100-'Заказ, cкидки и курсы валют'!$C$40),IF(H1030&lt;'Заказ, cкидки и курсы валют'!$B$41,H1030*0.54*100/(100-'Заказ, cкидки и курсы валют'!$C$41),IF(H1030&lt;'Заказ, cкидки и курсы валют'!$B$42,H1030*0.54*100/(100-'Заказ, cкидки и курсы валют'!$C$42),IF(H1030&lt;'Заказ, cкидки и курсы валют'!$B$43,H1030*0.54*100/(100-'Заказ, cкидки и курсы валют'!$C$43),H1030))))),2)</f>
        <v>1077.96</v>
      </c>
    </row>
    <row r="1031" spans="1:10" ht="13.5" thickBot="1">
      <c r="A1031" s="493" t="s">
        <v>7297</v>
      </c>
      <c r="B1031" s="49" t="s">
        <v>1343</v>
      </c>
      <c r="C1031" s="1329">
        <v>1000</v>
      </c>
      <c r="D1031" s="1586">
        <v>1</v>
      </c>
      <c r="E1031" s="1705">
        <f>(E998*2)+(1000/D1031*7.5)</f>
        <v>113099.32</v>
      </c>
      <c r="F1031" s="471">
        <f t="shared" si="160"/>
        <v>113099.32</v>
      </c>
      <c r="G1031" s="691">
        <f>'Заказ, cкидки и курсы валют'!$J$23*F1031</f>
        <v>1300642.1800000002</v>
      </c>
      <c r="H1031" s="659">
        <f>ROUND(IF('Заказ, cкидки и курсы валют'!$J$23*E1031/1000*D1031&lt;387,387,'Заказ, cкидки и курсы валют'!$J$23*E1031/1000*D1031)*(1-'Заказ, cкидки и курсы валют'!$I$12),2)</f>
        <v>1300.6400000000001</v>
      </c>
      <c r="I1031" s="168"/>
      <c r="J1031" s="1338">
        <f>ROUND(IF(H1031&lt;'Заказ, cкидки и курсы валют'!$B$39,H1031*0.54*100/(100-'Заказ, cкидки и курсы валют'!$C$39),IF(H1031&lt;'Заказ, cкидки и курсы валют'!$B$40,H1031*0.54*100/(100-'Заказ, cкидки и курсы валют'!$C$40),IF(H1031&lt;'Заказ, cкидки и курсы валют'!$B$41,H1031*0.54*100/(100-'Заказ, cкидки и курсы валют'!$C$41),IF(H1031&lt;'Заказ, cкидки и курсы валют'!$B$42,H1031*0.54*100/(100-'Заказ, cкидки и курсы валют'!$C$42),IF(H1031&lt;'Заказ, cкидки и курсы валют'!$B$43,H1031*0.54*100/(100-'Заказ, cкидки и курсы валют'!$C$43),H1031))))),2)</f>
        <v>1300.6400000000001</v>
      </c>
    </row>
    <row r="1032" spans="1:10" ht="13">
      <c r="A1032" s="493" t="s">
        <v>7298</v>
      </c>
      <c r="B1032" s="49" t="s">
        <v>1346</v>
      </c>
      <c r="C1032" s="1329">
        <v>1350</v>
      </c>
      <c r="D1032" s="40">
        <v>1</v>
      </c>
      <c r="E1032" s="1705">
        <f>(E1002*2)+(1000/D1032*7.5)</f>
        <v>139794.12</v>
      </c>
      <c r="F1032" s="471">
        <f t="shared" si="160"/>
        <v>139794.12</v>
      </c>
      <c r="G1032" s="691">
        <f>'Заказ, cкидки и курсы валют'!$J$23*F1032</f>
        <v>1607632.38</v>
      </c>
      <c r="H1032" s="659">
        <f>ROUND(IF('Заказ, cкидки и курсы валют'!$J$23*E1032/1000*D1032&lt;387,387,'Заказ, cкидки и курсы валют'!$J$23*E1032/1000*D1032)*(1-'Заказ, cкидки и курсы валют'!$I$12),2)</f>
        <v>1607.63</v>
      </c>
      <c r="I1032" s="168"/>
      <c r="J1032" s="1338">
        <f>ROUND(IF(H1032&lt;'Заказ, cкидки и курсы валют'!$B$39,H1032*0.54*100/(100-'Заказ, cкидки и курсы валют'!$C$39),IF(H1032&lt;'Заказ, cкидки и курсы валют'!$B$40,H1032*0.54*100/(100-'Заказ, cкидки и курсы валют'!$C$40),IF(H1032&lt;'Заказ, cкидки и курсы валют'!$B$41,H1032*0.54*100/(100-'Заказ, cкидки и курсы валют'!$C$41),IF(H1032&lt;'Заказ, cкидки и курсы валют'!$B$42,H1032*0.54*100/(100-'Заказ, cкидки и курсы валют'!$C$42),IF(H1032&lt;'Заказ, cкидки и курсы валют'!$B$43,H1032*0.54*100/(100-'Заказ, cкидки и курсы валют'!$C$43),H1032))))),2)</f>
        <v>1607.63</v>
      </c>
    </row>
    <row r="1033" spans="1:10">
      <c r="A1033" s="419"/>
    </row>
    <row r="1034" spans="1:10" ht="13" thickBot="1">
      <c r="A1034" s="419"/>
    </row>
    <row r="1035" spans="1:10" ht="18">
      <c r="A1035" s="904"/>
      <c r="B1035" s="128"/>
      <c r="C1035" s="2283" t="s">
        <v>4159</v>
      </c>
      <c r="D1035" s="64"/>
      <c r="E1035" s="686"/>
      <c r="F1035" s="435"/>
      <c r="G1035" s="461"/>
      <c r="H1035" s="128"/>
      <c r="I1035" s="68"/>
    </row>
    <row r="1036" spans="1:10" ht="18">
      <c r="A1036" s="890"/>
      <c r="B1036" s="16"/>
      <c r="C1036" s="2284"/>
      <c r="D1036" s="81"/>
      <c r="E1036" s="441" t="s">
        <v>2888</v>
      </c>
      <c r="F1036" s="436"/>
      <c r="G1036" s="436"/>
      <c r="H1036" s="16"/>
      <c r="I1036" s="132"/>
    </row>
    <row r="1037" spans="1:10" ht="13">
      <c r="A1037" s="890"/>
      <c r="B1037" s="16"/>
      <c r="C1037" s="1475"/>
      <c r="D1037" s="70"/>
      <c r="E1037" s="430"/>
      <c r="F1037" s="465"/>
      <c r="G1037" s="488"/>
      <c r="H1037" s="16"/>
      <c r="I1037" s="132"/>
    </row>
    <row r="1038" spans="1:10" ht="13">
      <c r="A1038" s="890"/>
      <c r="B1038" s="16"/>
      <c r="C1038" s="1475"/>
      <c r="D1038" s="70"/>
      <c r="E1038" s="430"/>
      <c r="F1038" s="465"/>
      <c r="G1038" s="488"/>
      <c r="H1038" s="16"/>
      <c r="I1038" s="132"/>
    </row>
    <row r="1039" spans="1:10" ht="13">
      <c r="A1039" s="890"/>
      <c r="B1039" s="16"/>
      <c r="C1039" s="1475"/>
      <c r="D1039" s="70"/>
      <c r="E1039" s="430"/>
      <c r="F1039" s="465"/>
      <c r="G1039" s="488"/>
      <c r="H1039" s="16"/>
      <c r="I1039" s="132"/>
    </row>
    <row r="1040" spans="1:10" ht="16" thickBot="1">
      <c r="A1040" s="1913" t="s">
        <v>6698</v>
      </c>
      <c r="B1040" s="206"/>
      <c r="C1040" s="1931"/>
      <c r="D1040" s="72"/>
      <c r="E1040" s="431"/>
      <c r="F1040" s="467"/>
      <c r="G1040" s="489"/>
      <c r="H1040" s="136"/>
      <c r="I1040" s="137"/>
    </row>
    <row r="1041" spans="1:10" ht="30">
      <c r="A1041" s="1519" t="s">
        <v>1013</v>
      </c>
      <c r="B1041" s="157" t="s">
        <v>1014</v>
      </c>
      <c r="C1041" s="2286" t="s">
        <v>665</v>
      </c>
      <c r="D1041" s="158" t="s">
        <v>2923</v>
      </c>
      <c r="E1041" s="473" t="s">
        <v>10276</v>
      </c>
      <c r="F1041" s="469" t="s">
        <v>2578</v>
      </c>
      <c r="G1041" s="506" t="s">
        <v>2427</v>
      </c>
      <c r="H1041" s="264" t="s">
        <v>493</v>
      </c>
      <c r="I1041" s="160" t="s">
        <v>4003</v>
      </c>
    </row>
    <row r="1042" spans="1:10" ht="13" thickBot="1">
      <c r="A1042" s="1519"/>
      <c r="B1042" s="312"/>
      <c r="C1042" s="2286" t="s">
        <v>3419</v>
      </c>
      <c r="D1042" s="313" t="s">
        <v>2428</v>
      </c>
      <c r="E1042" s="437" t="s">
        <v>264</v>
      </c>
      <c r="F1042" s="475">
        <f>'Заказ, cкидки и курсы валют'!$I$12</f>
        <v>0</v>
      </c>
      <c r="G1042" s="765"/>
      <c r="H1042" s="358"/>
      <c r="I1042" s="252"/>
    </row>
    <row r="1043" spans="1:10" ht="13.5" thickBot="1">
      <c r="A1043" s="1382" t="s">
        <v>571</v>
      </c>
      <c r="B1043" s="794" t="s">
        <v>946</v>
      </c>
      <c r="C1043" s="2306">
        <v>5</v>
      </c>
      <c r="D1043" s="1446">
        <v>100</v>
      </c>
      <c r="E1043" s="653">
        <v>814.65</v>
      </c>
      <c r="F1043" s="1447">
        <f>ROUND(E1043*(1-$F$10),2)</f>
        <v>814.65</v>
      </c>
      <c r="G1043" s="795">
        <f>'Заказ, cкидки и курсы валют'!$J$23*F1043</f>
        <v>9368.4750000000004</v>
      </c>
      <c r="H1043" s="796">
        <f>ROUND((D1043/1000)*G1043,2)</f>
        <v>936.85</v>
      </c>
      <c r="I1043" s="797"/>
    </row>
    <row r="1044" spans="1:10" ht="52.5" customHeight="1" thickBot="1">
      <c r="A1044" s="419"/>
    </row>
    <row r="1045" spans="1:10" ht="13.5" customHeight="1">
      <c r="A1045" s="904"/>
      <c r="B1045" s="128"/>
      <c r="C1045" s="2283" t="s">
        <v>4159</v>
      </c>
      <c r="D1045" s="64"/>
      <c r="E1045" s="686"/>
      <c r="F1045" s="435"/>
      <c r="G1045" s="461"/>
      <c r="H1045" s="128"/>
      <c r="I1045" s="68"/>
    </row>
    <row r="1046" spans="1:10" ht="18">
      <c r="A1046" s="890"/>
      <c r="B1046" s="16"/>
      <c r="C1046" s="2284"/>
      <c r="D1046" s="81"/>
      <c r="E1046" s="441" t="s">
        <v>2888</v>
      </c>
      <c r="F1046" s="436"/>
      <c r="G1046" s="436"/>
      <c r="H1046" s="16"/>
      <c r="I1046" s="132"/>
    </row>
    <row r="1047" spans="1:10" ht="13">
      <c r="A1047" s="890"/>
      <c r="B1047" s="16"/>
      <c r="C1047" s="1475"/>
      <c r="D1047" s="70"/>
      <c r="E1047" s="430"/>
      <c r="F1047" s="465"/>
      <c r="G1047" s="488"/>
      <c r="H1047" s="16"/>
      <c r="I1047" s="132"/>
    </row>
    <row r="1048" spans="1:10" ht="13">
      <c r="A1048" s="890"/>
      <c r="B1048" s="16"/>
      <c r="C1048" s="1475"/>
      <c r="D1048" s="70"/>
      <c r="E1048" s="430"/>
      <c r="F1048" s="465"/>
      <c r="G1048" s="488"/>
      <c r="H1048" s="16"/>
      <c r="I1048" s="132"/>
    </row>
    <row r="1049" spans="1:10" ht="13">
      <c r="A1049" s="890"/>
      <c r="B1049" s="16"/>
      <c r="C1049" s="1475"/>
      <c r="D1049" s="70"/>
      <c r="E1049" s="430"/>
      <c r="F1049" s="465"/>
      <c r="G1049" s="488"/>
      <c r="H1049" s="16"/>
      <c r="I1049" s="132"/>
    </row>
    <row r="1050" spans="1:10" ht="16" thickBot="1">
      <c r="A1050" s="1918" t="s">
        <v>6699</v>
      </c>
      <c r="B1050" s="1830"/>
      <c r="C1050" s="1931"/>
      <c r="D1050" s="72"/>
      <c r="E1050" s="431"/>
      <c r="F1050" s="467"/>
      <c r="G1050" s="489"/>
      <c r="H1050" s="136"/>
      <c r="I1050" s="137"/>
    </row>
    <row r="1051" spans="1:10" ht="40">
      <c r="A1051" s="1519" t="s">
        <v>1013</v>
      </c>
      <c r="B1051" s="157" t="s">
        <v>1014</v>
      </c>
      <c r="C1051" s="2286" t="s">
        <v>665</v>
      </c>
      <c r="D1051" s="158" t="s">
        <v>2923</v>
      </c>
      <c r="E1051" s="473" t="s">
        <v>10276</v>
      </c>
      <c r="F1051" s="469" t="s">
        <v>2578</v>
      </c>
      <c r="G1051" s="506" t="s">
        <v>2427</v>
      </c>
      <c r="H1051" s="264" t="s">
        <v>493</v>
      </c>
      <c r="I1051" s="160" t="s">
        <v>4003</v>
      </c>
      <c r="J1051" s="327" t="s">
        <v>11229</v>
      </c>
    </row>
    <row r="1052" spans="1:10" ht="13" thickBot="1">
      <c r="A1052" s="1519"/>
      <c r="B1052" s="312"/>
      <c r="C1052" s="2286" t="s">
        <v>3419</v>
      </c>
      <c r="D1052" s="313" t="s">
        <v>2428</v>
      </c>
      <c r="E1052" s="437" t="s">
        <v>264</v>
      </c>
      <c r="F1052" s="475">
        <f>'Заказ, cкидки и курсы валют'!$I$12</f>
        <v>0</v>
      </c>
      <c r="G1052" s="765"/>
      <c r="H1052" s="358"/>
      <c r="I1052" s="252"/>
      <c r="J1052" s="1872"/>
    </row>
    <row r="1053" spans="1:10" ht="13.5" thickBot="1">
      <c r="A1053" s="1382" t="s">
        <v>7299</v>
      </c>
      <c r="B1053" s="794" t="s">
        <v>946</v>
      </c>
      <c r="C1053" s="2306">
        <v>5</v>
      </c>
      <c r="D1053" s="1446">
        <v>5</v>
      </c>
      <c r="E1053" s="1535">
        <f>(E1043*2)+(1000/D1053*7.5)</f>
        <v>3129.3</v>
      </c>
      <c r="F1053" s="1447">
        <f>ROUND(E1053*(1-$F$10),2)</f>
        <v>3129.3</v>
      </c>
      <c r="G1053" s="691">
        <f>H1053/D1053*1000</f>
        <v>77400</v>
      </c>
      <c r="H1053" s="659">
        <f>ROUND(IF('Заказ, cкидки и курсы валют'!$J$23*E1053/1000*D1053&lt;387,387,'Заказ, cкидки и курсы валют'!$J$23*E1053/1000*D1053)*(1-'Заказ, cкидки и курсы валют'!$I$12),2)</f>
        <v>387</v>
      </c>
      <c r="I1053" s="797"/>
      <c r="J1053" s="96">
        <f>ROUND(IF(H1053&lt;'Заказ, cкидки и курсы валют'!$B$39,H1053*0.54*100/(100-'Заказ, cкидки и курсы валют'!$C$39),IF(H1053&lt;'Заказ, cкидки и курсы валют'!$B$40,H1053*0.54*100/(100-'Заказ, cкидки и курсы валют'!$C$40),IF(H1053&lt;'Заказ, cкидки и курсы валют'!$B$41,H1053*0.54*100/(100-'Заказ, cкидки и курсы валют'!$C$41),IF(H1053&lt;'Заказ, cкидки и курсы валют'!$B$42,H1053*0.54*100/(100-'Заказ, cкидки и курсы валют'!$C$42),IF(H1053&lt;'Заказ, cкидки и курсы валют'!$B$43,H1053*0.54*100/(100-'Заказ, cкидки и курсы валют'!$C$43),H1053))))),2)</f>
        <v>464.4</v>
      </c>
    </row>
    <row r="1054" spans="1:10" ht="13" thickBot="1">
      <c r="A1054" s="419"/>
    </row>
    <row r="1055" spans="1:10" ht="18">
      <c r="A1055" s="904"/>
      <c r="B1055" s="128"/>
      <c r="C1055" s="2283" t="s">
        <v>4159</v>
      </c>
      <c r="D1055" s="64"/>
      <c r="E1055" s="686"/>
      <c r="F1055" s="435"/>
      <c r="G1055" s="461"/>
      <c r="H1055" s="128"/>
      <c r="I1055" s="68"/>
    </row>
    <row r="1056" spans="1:10" ht="18">
      <c r="A1056" s="890"/>
      <c r="B1056" s="16"/>
      <c r="C1056" s="2284"/>
      <c r="D1056" s="81" t="s">
        <v>4160</v>
      </c>
      <c r="E1056" s="444"/>
      <c r="F1056" s="436"/>
      <c r="G1056" s="436"/>
      <c r="H1056" s="16"/>
      <c r="I1056" s="132"/>
    </row>
    <row r="1057" spans="1:10" ht="13">
      <c r="A1057" s="890"/>
      <c r="B1057" s="16"/>
      <c r="C1057" s="1475"/>
      <c r="D1057" s="70"/>
      <c r="E1057" s="430"/>
      <c r="F1057" s="465"/>
      <c r="G1057" s="488"/>
      <c r="H1057" s="16"/>
      <c r="I1057" s="132"/>
    </row>
    <row r="1058" spans="1:10" ht="13">
      <c r="A1058" s="890"/>
      <c r="B1058" s="16"/>
      <c r="C1058" s="1475"/>
      <c r="D1058" s="70"/>
      <c r="E1058" s="430"/>
      <c r="F1058" s="465"/>
      <c r="G1058" s="488"/>
      <c r="H1058" s="16"/>
      <c r="I1058" s="132"/>
    </row>
    <row r="1059" spans="1:10" ht="13">
      <c r="A1059" s="890"/>
      <c r="B1059" s="16"/>
      <c r="C1059" s="1475"/>
      <c r="D1059" s="70"/>
      <c r="E1059" s="430"/>
      <c r="F1059" s="465"/>
      <c r="G1059" s="488"/>
      <c r="H1059" s="16"/>
      <c r="I1059" s="132"/>
    </row>
    <row r="1060" spans="1:10" ht="16" thickBot="1">
      <c r="A1060" s="1913" t="s">
        <v>6698</v>
      </c>
      <c r="B1060" s="206"/>
      <c r="C1060" s="1931"/>
      <c r="D1060" s="72"/>
      <c r="E1060" s="431"/>
      <c r="F1060" s="467"/>
      <c r="G1060" s="489"/>
      <c r="H1060" s="136"/>
      <c r="I1060" s="137"/>
    </row>
    <row r="1061" spans="1:10" ht="30">
      <c r="A1061" s="1519" t="s">
        <v>1013</v>
      </c>
      <c r="B1061" s="157" t="s">
        <v>1014</v>
      </c>
      <c r="C1061" s="2286" t="s">
        <v>665</v>
      </c>
      <c r="D1061" s="158" t="s">
        <v>2923</v>
      </c>
      <c r="E1061" s="473" t="s">
        <v>10276</v>
      </c>
      <c r="F1061" s="469" t="s">
        <v>2578</v>
      </c>
      <c r="G1061" s="506" t="s">
        <v>2427</v>
      </c>
      <c r="H1061" s="264" t="s">
        <v>493</v>
      </c>
      <c r="I1061" s="160" t="s">
        <v>4003</v>
      </c>
    </row>
    <row r="1062" spans="1:10" ht="13" thickBot="1">
      <c r="A1062" s="1519"/>
      <c r="B1062" s="312"/>
      <c r="C1062" s="2286" t="s">
        <v>3419</v>
      </c>
      <c r="D1062" s="313" t="s">
        <v>2428</v>
      </c>
      <c r="E1062" s="437" t="s">
        <v>264</v>
      </c>
      <c r="F1062" s="475">
        <f>'Заказ, cкидки и курсы валют'!$I$12</f>
        <v>0</v>
      </c>
      <c r="G1062" s="765"/>
      <c r="H1062" s="358"/>
      <c r="I1062" s="252"/>
    </row>
    <row r="1063" spans="1:10" ht="13">
      <c r="A1063" s="799" t="s">
        <v>572</v>
      </c>
      <c r="B1063" s="315" t="s">
        <v>10060</v>
      </c>
      <c r="C1063" s="2306">
        <v>3.69</v>
      </c>
      <c r="D1063" s="1353">
        <v>100</v>
      </c>
      <c r="E1063" s="653">
        <v>568.88</v>
      </c>
      <c r="F1063" s="874">
        <f>ROUND(E1063*(1-$F$10),2)</f>
        <v>568.88</v>
      </c>
      <c r="G1063" s="780">
        <f>'Заказ, cкидки и курсы валют'!$J$23*F1063</f>
        <v>6542.12</v>
      </c>
      <c r="H1063" s="310">
        <f>ROUND((D1063/1000)*G1063,2)</f>
        <v>654.21</v>
      </c>
      <c r="I1063" s="263"/>
    </row>
    <row r="1064" spans="1:10" ht="13.5" thickBot="1">
      <c r="A1064" s="521" t="s">
        <v>573</v>
      </c>
      <c r="B1064" s="98" t="s">
        <v>999</v>
      </c>
      <c r="C1064" s="2306">
        <v>3.625</v>
      </c>
      <c r="D1064" s="810">
        <v>100</v>
      </c>
      <c r="E1064" s="653">
        <v>610.94000000000005</v>
      </c>
      <c r="F1064" s="876">
        <f>ROUND(E1064*(1-$F$10),2)</f>
        <v>610.94000000000005</v>
      </c>
      <c r="G1064" s="776">
        <f>'Заказ, cкидки и курсы валют'!$J$23*F1064</f>
        <v>7025.81</v>
      </c>
      <c r="H1064" s="142">
        <f>ROUND((D1064/1000)*G1064,2)</f>
        <v>702.58</v>
      </c>
      <c r="I1064" s="170"/>
    </row>
    <row r="1065" spans="1:10" ht="13" thickBot="1">
      <c r="A1065" s="419"/>
    </row>
    <row r="1066" spans="1:10" ht="13.5" customHeight="1">
      <c r="A1066" s="904"/>
      <c r="B1066" s="128"/>
      <c r="C1066" s="2283" t="s">
        <v>4159</v>
      </c>
      <c r="D1066" s="64"/>
      <c r="E1066" s="686"/>
      <c r="F1066" s="435"/>
      <c r="G1066" s="461"/>
      <c r="H1066" s="128"/>
      <c r="I1066" s="68"/>
    </row>
    <row r="1067" spans="1:10" ht="18">
      <c r="A1067" s="890"/>
      <c r="B1067" s="16"/>
      <c r="C1067" s="2284"/>
      <c r="D1067" s="81" t="s">
        <v>4160</v>
      </c>
      <c r="E1067" s="444"/>
      <c r="F1067" s="436"/>
      <c r="G1067" s="436"/>
      <c r="H1067" s="16"/>
      <c r="I1067" s="132"/>
    </row>
    <row r="1068" spans="1:10" ht="13">
      <c r="A1068" s="890"/>
      <c r="B1068" s="16"/>
      <c r="C1068" s="1475"/>
      <c r="D1068" s="70"/>
      <c r="E1068" s="430"/>
      <c r="F1068" s="465"/>
      <c r="G1068" s="488"/>
      <c r="H1068" s="16"/>
      <c r="I1068" s="132"/>
    </row>
    <row r="1069" spans="1:10" ht="13">
      <c r="A1069" s="890"/>
      <c r="B1069" s="16"/>
      <c r="C1069" s="1475"/>
      <c r="D1069" s="70"/>
      <c r="E1069" s="430"/>
      <c r="F1069" s="465"/>
      <c r="G1069" s="488"/>
      <c r="H1069" s="16"/>
      <c r="I1069" s="132"/>
    </row>
    <row r="1070" spans="1:10" ht="18" customHeight="1">
      <c r="A1070" s="890"/>
      <c r="B1070" s="16"/>
      <c r="C1070" s="1475"/>
      <c r="D1070" s="70"/>
      <c r="E1070" s="430"/>
      <c r="F1070" s="465"/>
      <c r="G1070" s="488"/>
      <c r="H1070" s="16"/>
      <c r="I1070" s="132"/>
    </row>
    <row r="1071" spans="1:10" ht="16" thickBot="1">
      <c r="A1071" s="1918" t="s">
        <v>6699</v>
      </c>
      <c r="B1071" s="1830"/>
      <c r="C1071" s="1931"/>
      <c r="D1071" s="72"/>
      <c r="E1071" s="431"/>
      <c r="F1071" s="467"/>
      <c r="G1071" s="489"/>
      <c r="H1071" s="136"/>
      <c r="I1071" s="137"/>
    </row>
    <row r="1072" spans="1:10" ht="40">
      <c r="A1072" s="1519" t="s">
        <v>1013</v>
      </c>
      <c r="B1072" s="157" t="s">
        <v>1014</v>
      </c>
      <c r="C1072" s="2286" t="s">
        <v>665</v>
      </c>
      <c r="D1072" s="158" t="s">
        <v>2923</v>
      </c>
      <c r="E1072" s="473" t="s">
        <v>10276</v>
      </c>
      <c r="F1072" s="469" t="s">
        <v>2578</v>
      </c>
      <c r="G1072" s="506" t="s">
        <v>2427</v>
      </c>
      <c r="H1072" s="264" t="s">
        <v>493</v>
      </c>
      <c r="I1072" s="160" t="s">
        <v>4003</v>
      </c>
      <c r="J1072" s="327" t="s">
        <v>11229</v>
      </c>
    </row>
    <row r="1073" spans="1:10" ht="13" thickBot="1">
      <c r="A1073" s="1519"/>
      <c r="B1073" s="312"/>
      <c r="C1073" s="2286" t="s">
        <v>3419</v>
      </c>
      <c r="D1073" s="313" t="s">
        <v>2428</v>
      </c>
      <c r="E1073" s="437" t="s">
        <v>264</v>
      </c>
      <c r="F1073" s="475">
        <f>'Заказ, cкидки и курсы валют'!$I$12</f>
        <v>0</v>
      </c>
      <c r="G1073" s="765"/>
      <c r="H1073" s="358"/>
      <c r="I1073" s="252"/>
      <c r="J1073" s="264"/>
    </row>
    <row r="1074" spans="1:10" ht="13.5" thickBot="1">
      <c r="A1074" s="799" t="s">
        <v>7300</v>
      </c>
      <c r="B1074" s="792" t="s">
        <v>945</v>
      </c>
      <c r="C1074" s="2306">
        <v>3.69</v>
      </c>
      <c r="D1074" s="1353">
        <v>5</v>
      </c>
      <c r="E1074" s="1534">
        <f>(E1063*2)+(1000/D1074*7.5)</f>
        <v>2637.76</v>
      </c>
      <c r="F1074" s="874">
        <f>ROUND(E1074*(1-$F$10),2)</f>
        <v>2637.76</v>
      </c>
      <c r="G1074" s="691">
        <f>H1074/D1074*1000</f>
        <v>77400</v>
      </c>
      <c r="H1074" s="659">
        <f>ROUND(IF('Заказ, cкидки и курсы валют'!$J$23*E1074/1000*D1074&lt;387,387,'Заказ, cкидки и курсы валют'!$J$23*E1074/1000*D1074)*(1-'Заказ, cкидки и курсы валют'!$I$12),2)</f>
        <v>387</v>
      </c>
      <c r="I1074" s="263"/>
      <c r="J1074" s="96">
        <f>ROUND(IF(H1074&lt;'Заказ, cкидки и курсы валют'!$B$39,H1074*0.54*100/(100-'Заказ, cкидки и курсы валют'!$C$39),IF(H1074&lt;'Заказ, cкидки и курсы валют'!$B$40,H1074*0.54*100/(100-'Заказ, cкидки и курсы валют'!$C$40),IF(H1074&lt;'Заказ, cкидки и курсы валют'!$B$41,H1074*0.54*100/(100-'Заказ, cкидки и курсы валют'!$C$41),IF(H1074&lt;'Заказ, cкидки и курсы валют'!$B$42,H1074*0.54*100/(100-'Заказ, cкидки и курсы валют'!$C$42),IF(H1074&lt;'Заказ, cкидки и курсы валют'!$B$43,H1074*0.54*100/(100-'Заказ, cкидки и курсы валют'!$C$43),H1074))))),2)</f>
        <v>464.4</v>
      </c>
    </row>
    <row r="1075" spans="1:10" ht="13.5" thickBot="1">
      <c r="A1075" s="521" t="s">
        <v>7301</v>
      </c>
      <c r="B1075" s="98" t="s">
        <v>999</v>
      </c>
      <c r="C1075" s="2306">
        <v>3.625</v>
      </c>
      <c r="D1075" s="810">
        <v>5</v>
      </c>
      <c r="E1075" s="1534">
        <f>(E1064*2)+(1000/D1075*7.5)</f>
        <v>2721.88</v>
      </c>
      <c r="F1075" s="876">
        <f>ROUND(E1075*(1-$F$10),2)</f>
        <v>2721.88</v>
      </c>
      <c r="G1075" s="691">
        <f>H1075/D1075*1000</f>
        <v>77400</v>
      </c>
      <c r="H1075" s="659">
        <f>ROUND(IF('Заказ, cкидки и курсы валют'!$J$23*E1075/1000*D1075&lt;387,387,'Заказ, cкидки и курсы валют'!$J$23*E1075/1000*D1075)*(1-'Заказ, cкидки и курсы валют'!$I$12),2)</f>
        <v>387</v>
      </c>
      <c r="I1075" s="170"/>
      <c r="J1075" s="96">
        <f>ROUND(IF(H1075&lt;'Заказ, cкидки и курсы валют'!$B$39,H1075*0.54*100/(100-'Заказ, cкидки и курсы валют'!$C$39),IF(H1075&lt;'Заказ, cкидки и курсы валют'!$B$40,H1075*0.54*100/(100-'Заказ, cкидки и курсы валют'!$C$40),IF(H1075&lt;'Заказ, cкидки и курсы валют'!$B$41,H1075*0.54*100/(100-'Заказ, cкидки и курсы валют'!$C$41),IF(H1075&lt;'Заказ, cкидки и курсы валют'!$B$42,H1075*0.54*100/(100-'Заказ, cкидки и курсы валют'!$C$42),IF(H1075&lt;'Заказ, cкидки и курсы валют'!$B$43,H1075*0.54*100/(100-'Заказ, cкидки и курсы валют'!$C$43),H1075))))),2)</f>
        <v>464.4</v>
      </c>
    </row>
    <row r="1076" spans="1:10" ht="13" thickBot="1">
      <c r="A1076" s="419"/>
    </row>
    <row r="1077" spans="1:10" ht="18">
      <c r="A1077" s="904"/>
      <c r="B1077" s="128"/>
      <c r="C1077" s="2283"/>
      <c r="D1077" s="64" t="s">
        <v>11567</v>
      </c>
      <c r="E1077" s="686"/>
      <c r="F1077" s="435"/>
      <c r="G1077" s="461"/>
      <c r="H1077" s="128"/>
      <c r="I1077" s="68"/>
    </row>
    <row r="1078" spans="1:10" ht="18">
      <c r="A1078" s="890"/>
      <c r="B1078" s="16"/>
      <c r="C1078" s="2284"/>
      <c r="D1078" s="81"/>
      <c r="E1078" s="444"/>
      <c r="F1078" s="436"/>
      <c r="G1078" s="436"/>
      <c r="H1078" s="16"/>
      <c r="I1078" s="132"/>
    </row>
    <row r="1079" spans="1:10" ht="13">
      <c r="A1079" s="890"/>
      <c r="B1079" s="16"/>
      <c r="C1079" s="1475"/>
      <c r="D1079" s="70"/>
      <c r="E1079" s="430"/>
      <c r="F1079" s="465"/>
      <c r="G1079" s="488"/>
      <c r="H1079" s="16"/>
      <c r="I1079" s="132"/>
    </row>
    <row r="1080" spans="1:10" ht="13">
      <c r="A1080" s="890"/>
      <c r="B1080" s="16"/>
      <c r="C1080" s="1475"/>
      <c r="D1080" s="70"/>
      <c r="E1080" s="430"/>
      <c r="F1080" s="465"/>
      <c r="G1080" s="488"/>
      <c r="H1080" s="16"/>
      <c r="I1080" s="132"/>
    </row>
    <row r="1081" spans="1:10" ht="13">
      <c r="A1081" s="890"/>
      <c r="B1081" s="16"/>
      <c r="C1081" s="1475"/>
      <c r="D1081" s="70"/>
      <c r="E1081" s="430"/>
      <c r="F1081" s="465"/>
      <c r="G1081" s="488"/>
      <c r="H1081" s="16"/>
      <c r="I1081" s="132"/>
    </row>
    <row r="1082" spans="1:10" ht="16" thickBot="1">
      <c r="A1082" s="1913"/>
      <c r="B1082" s="206"/>
      <c r="C1082" s="1931"/>
      <c r="D1082" s="72"/>
      <c r="E1082" s="431"/>
      <c r="F1082" s="467"/>
      <c r="G1082" s="489"/>
      <c r="H1082" s="136"/>
      <c r="I1082" s="137"/>
    </row>
    <row r="1083" spans="1:10" ht="30">
      <c r="A1083" s="1519" t="s">
        <v>1013</v>
      </c>
      <c r="B1083" s="157" t="s">
        <v>1014</v>
      </c>
      <c r="C1083" s="2286" t="s">
        <v>665</v>
      </c>
      <c r="D1083" s="158" t="s">
        <v>2923</v>
      </c>
      <c r="E1083" s="473" t="s">
        <v>10276</v>
      </c>
      <c r="F1083" s="469" t="s">
        <v>2578</v>
      </c>
      <c r="G1083" s="506" t="s">
        <v>2427</v>
      </c>
      <c r="H1083" s="264" t="s">
        <v>493</v>
      </c>
      <c r="I1083" s="160" t="s">
        <v>4003</v>
      </c>
    </row>
    <row r="1084" spans="1:10" ht="13" thickBot="1">
      <c r="A1084" s="1519"/>
      <c r="B1084" s="312"/>
      <c r="C1084" s="2286" t="s">
        <v>3419</v>
      </c>
      <c r="D1084" s="313" t="s">
        <v>2428</v>
      </c>
      <c r="E1084" s="437" t="s">
        <v>264</v>
      </c>
      <c r="F1084" s="475">
        <f>'Заказ, cкидки и курсы валют'!$I$12</f>
        <v>0</v>
      </c>
      <c r="G1084" s="765"/>
      <c r="H1084" s="358"/>
      <c r="I1084" s="252"/>
    </row>
    <row r="1085" spans="1:10" ht="13">
      <c r="A1085" s="799" t="s">
        <v>3912</v>
      </c>
      <c r="B1085" s="416" t="s">
        <v>2447</v>
      </c>
      <c r="C1085" s="2306">
        <v>34.5</v>
      </c>
      <c r="D1085" s="1494">
        <v>20</v>
      </c>
      <c r="E1085" s="653">
        <v>1117.27</v>
      </c>
      <c r="F1085" s="874">
        <f>ROUND(E1085*(1-$F$10),2)</f>
        <v>1117.27</v>
      </c>
      <c r="G1085" s="691">
        <f>H1085/D1085*1000</f>
        <v>19350</v>
      </c>
      <c r="H1085" s="659">
        <f>ROUND(IF('Заказ, cкидки и курсы валют'!$J$23*E1085/1000*D1085&lt;387,387,'Заказ, cкидки и курсы валют'!$J$23*E1085/1000*D1085)*(1-'Заказ, cкидки и курсы валют'!$I$12),2)</f>
        <v>387</v>
      </c>
      <c r="I1085" s="263"/>
    </row>
    <row r="1086" spans="1:10" ht="13">
      <c r="A1086" s="493" t="s">
        <v>3913</v>
      </c>
      <c r="B1086" s="5" t="s">
        <v>2448</v>
      </c>
      <c r="C1086" s="2306">
        <v>60</v>
      </c>
      <c r="D1086" s="1495">
        <v>20</v>
      </c>
      <c r="E1086" s="653">
        <v>2512.66</v>
      </c>
      <c r="F1086" s="875">
        <f>ROUND(E1086*(1-$F$10),2)</f>
        <v>2512.66</v>
      </c>
      <c r="G1086" s="691">
        <f>'Заказ, cкидки и курсы валют'!$J$23*F1086</f>
        <v>28895.589999999997</v>
      </c>
      <c r="H1086" s="96">
        <f>ROUND((D1086/1000)*G1086,2)</f>
        <v>577.91</v>
      </c>
      <c r="I1086" s="168"/>
    </row>
    <row r="1087" spans="1:10" ht="13">
      <c r="A1087" s="493" t="s">
        <v>3914</v>
      </c>
      <c r="B1087" s="318" t="s">
        <v>1039</v>
      </c>
      <c r="C1087" s="2306">
        <v>64.8</v>
      </c>
      <c r="D1087" s="1495">
        <v>20</v>
      </c>
      <c r="E1087" s="653">
        <v>1770.85</v>
      </c>
      <c r="F1087" s="875">
        <f t="shared" ref="F1087:F1097" si="161">ROUND(E1087*(1-$F$10),2)</f>
        <v>1770.85</v>
      </c>
      <c r="G1087" s="691">
        <f>'Заказ, cкидки и курсы валют'!$J$23*F1087</f>
        <v>20364.774999999998</v>
      </c>
      <c r="H1087" s="96">
        <f t="shared" ref="H1087:H1097" si="162">ROUND((D1087/1000)*G1087,2)</f>
        <v>407.3</v>
      </c>
      <c r="I1087" s="168"/>
    </row>
    <row r="1088" spans="1:10" ht="13">
      <c r="A1088" s="493" t="s">
        <v>3915</v>
      </c>
      <c r="B1088" s="5" t="s">
        <v>2449</v>
      </c>
      <c r="C1088" s="2306">
        <v>83.54</v>
      </c>
      <c r="D1088" s="1495">
        <v>15</v>
      </c>
      <c r="E1088" s="653">
        <v>2609.61</v>
      </c>
      <c r="F1088" s="875">
        <f t="shared" si="161"/>
        <v>2609.61</v>
      </c>
      <c r="G1088" s="691">
        <f>'Заказ, cкидки и курсы валют'!$J$23*F1088</f>
        <v>30010.515000000003</v>
      </c>
      <c r="H1088" s="96">
        <f t="shared" si="162"/>
        <v>450.16</v>
      </c>
      <c r="I1088" s="168"/>
    </row>
    <row r="1089" spans="1:9" ht="13">
      <c r="A1089" s="493" t="s">
        <v>3916</v>
      </c>
      <c r="B1089" s="11" t="s">
        <v>991</v>
      </c>
      <c r="C1089" s="2306">
        <v>70</v>
      </c>
      <c r="D1089" s="1496">
        <v>20</v>
      </c>
      <c r="E1089" s="653">
        <v>4198.92</v>
      </c>
      <c r="F1089" s="875">
        <f t="shared" si="161"/>
        <v>4198.92</v>
      </c>
      <c r="G1089" s="691">
        <f>'Заказ, cкидки и курсы валют'!$J$23*F1089</f>
        <v>48287.58</v>
      </c>
      <c r="H1089" s="96">
        <f t="shared" si="162"/>
        <v>965.75</v>
      </c>
      <c r="I1089" s="168"/>
    </row>
    <row r="1090" spans="1:9" ht="13">
      <c r="A1090" s="493" t="s">
        <v>3917</v>
      </c>
      <c r="B1090" s="5" t="s">
        <v>936</v>
      </c>
      <c r="C1090" s="2306">
        <v>90</v>
      </c>
      <c r="D1090" s="1495">
        <v>10</v>
      </c>
      <c r="E1090" s="653">
        <v>3057.11</v>
      </c>
      <c r="F1090" s="875">
        <f t="shared" si="161"/>
        <v>3057.11</v>
      </c>
      <c r="G1090" s="691">
        <f>'Заказ, cкидки и курсы валют'!$J$23*F1090</f>
        <v>35156.764999999999</v>
      </c>
      <c r="H1090" s="96">
        <f t="shared" si="162"/>
        <v>351.57</v>
      </c>
      <c r="I1090" s="168"/>
    </row>
    <row r="1091" spans="1:9" ht="13">
      <c r="A1091" s="493" t="s">
        <v>3918</v>
      </c>
      <c r="B1091" s="5" t="s">
        <v>937</v>
      </c>
      <c r="C1091" s="2306">
        <v>131.66999999999999</v>
      </c>
      <c r="D1091" s="1495">
        <v>15</v>
      </c>
      <c r="E1091" s="653">
        <v>4043.91</v>
      </c>
      <c r="F1091" s="875">
        <f t="shared" si="161"/>
        <v>4043.91</v>
      </c>
      <c r="G1091" s="691">
        <f>'Заказ, cкидки и курсы валют'!$J$23*F1091</f>
        <v>46504.964999999997</v>
      </c>
      <c r="H1091" s="96">
        <f t="shared" si="162"/>
        <v>697.57</v>
      </c>
      <c r="I1091" s="168"/>
    </row>
    <row r="1092" spans="1:9" ht="13">
      <c r="A1092" s="493" t="s">
        <v>3919</v>
      </c>
      <c r="B1092" s="5" t="s">
        <v>938</v>
      </c>
      <c r="C1092" s="2306">
        <v>152.5</v>
      </c>
      <c r="D1092" s="1495">
        <v>15</v>
      </c>
      <c r="E1092" s="653">
        <v>6077.28</v>
      </c>
      <c r="F1092" s="875">
        <f t="shared" si="161"/>
        <v>6077.28</v>
      </c>
      <c r="G1092" s="691">
        <f>'Заказ, cкидки и курсы валют'!$J$23*F1092</f>
        <v>69888.72</v>
      </c>
      <c r="H1092" s="96">
        <f t="shared" si="162"/>
        <v>1048.33</v>
      </c>
      <c r="I1092" s="168"/>
    </row>
    <row r="1093" spans="1:9" ht="13">
      <c r="A1093" s="493" t="s">
        <v>3920</v>
      </c>
      <c r="B1093" s="5" t="s">
        <v>939</v>
      </c>
      <c r="C1093" s="2306">
        <v>224.1</v>
      </c>
      <c r="D1093" s="1495">
        <v>10</v>
      </c>
      <c r="E1093" s="653">
        <v>7785.02</v>
      </c>
      <c r="F1093" s="875">
        <f t="shared" si="161"/>
        <v>7785.02</v>
      </c>
      <c r="G1093" s="691">
        <f>'Заказ, cкидки и курсы валют'!$J$23*F1093</f>
        <v>89527.73000000001</v>
      </c>
      <c r="H1093" s="96">
        <f t="shared" si="162"/>
        <v>895.28</v>
      </c>
      <c r="I1093" s="168"/>
    </row>
    <row r="1094" spans="1:9" ht="13">
      <c r="A1094" s="493" t="s">
        <v>3921</v>
      </c>
      <c r="B1094" s="5" t="s">
        <v>940</v>
      </c>
      <c r="C1094" s="2306">
        <v>270.8</v>
      </c>
      <c r="D1094" s="1495">
        <v>15</v>
      </c>
      <c r="E1094" s="653">
        <v>9083.1</v>
      </c>
      <c r="F1094" s="875">
        <f t="shared" si="161"/>
        <v>9083.1</v>
      </c>
      <c r="G1094" s="691">
        <f>'Заказ, cкидки и курсы валют'!$J$23*F1094</f>
        <v>104455.65000000001</v>
      </c>
      <c r="H1094" s="96">
        <f t="shared" si="162"/>
        <v>1566.83</v>
      </c>
      <c r="I1094" s="168"/>
    </row>
    <row r="1095" spans="1:9" ht="13">
      <c r="A1095" s="493" t="s">
        <v>3922</v>
      </c>
      <c r="B1095" s="5" t="s">
        <v>941</v>
      </c>
      <c r="C1095" s="2306">
        <v>494</v>
      </c>
      <c r="D1095" s="1495">
        <v>10</v>
      </c>
      <c r="E1095" s="653">
        <v>12962.38</v>
      </c>
      <c r="F1095" s="875">
        <f t="shared" si="161"/>
        <v>12962.38</v>
      </c>
      <c r="G1095" s="691">
        <f>'Заказ, cкидки и курсы валют'!$J$23*F1095</f>
        <v>149067.37</v>
      </c>
      <c r="H1095" s="96">
        <f t="shared" si="162"/>
        <v>1490.67</v>
      </c>
      <c r="I1095" s="168"/>
    </row>
    <row r="1096" spans="1:9" ht="13">
      <c r="A1096" s="493" t="s">
        <v>3923</v>
      </c>
      <c r="B1096" s="5" t="s">
        <v>942</v>
      </c>
      <c r="C1096" s="2306">
        <v>918</v>
      </c>
      <c r="D1096" s="1495">
        <v>6</v>
      </c>
      <c r="E1096" s="653">
        <v>22758.17</v>
      </c>
      <c r="F1096" s="875">
        <f t="shared" si="161"/>
        <v>22758.17</v>
      </c>
      <c r="G1096" s="691">
        <f>'Заказ, cкидки и курсы валют'!$J$23*F1096</f>
        <v>261718.95499999999</v>
      </c>
      <c r="H1096" s="96">
        <f t="shared" si="162"/>
        <v>1570.31</v>
      </c>
      <c r="I1096" s="168"/>
    </row>
    <row r="1097" spans="1:9" ht="13.5" thickBot="1">
      <c r="A1097" s="521" t="s">
        <v>3924</v>
      </c>
      <c r="B1097" s="213" t="s">
        <v>943</v>
      </c>
      <c r="C1097" s="2306">
        <v>1773</v>
      </c>
      <c r="D1097" s="1497">
        <v>20</v>
      </c>
      <c r="E1097" s="653">
        <v>52726.43</v>
      </c>
      <c r="F1097" s="876">
        <f t="shared" si="161"/>
        <v>52726.43</v>
      </c>
      <c r="G1097" s="776">
        <f>'Заказ, cкидки и курсы валют'!$J$23*F1097</f>
        <v>606353.94499999995</v>
      </c>
      <c r="H1097" s="142">
        <f t="shared" si="162"/>
        <v>12127.08</v>
      </c>
      <c r="I1097" s="170"/>
    </row>
    <row r="1098" spans="1:9" ht="13" thickBot="1">
      <c r="A1098" s="419"/>
    </row>
    <row r="1099" spans="1:9" ht="18">
      <c r="A1099" s="904"/>
      <c r="B1099" s="128"/>
      <c r="C1099" s="2283"/>
      <c r="D1099" s="64" t="s">
        <v>11568</v>
      </c>
      <c r="E1099" s="686"/>
      <c r="F1099" s="435"/>
      <c r="G1099" s="461"/>
      <c r="H1099" s="128"/>
      <c r="I1099" s="68"/>
    </row>
    <row r="1100" spans="1:9" ht="18">
      <c r="A1100" s="890"/>
      <c r="B1100" s="16"/>
      <c r="C1100" s="2284"/>
      <c r="D1100" s="81"/>
      <c r="E1100" s="444"/>
      <c r="F1100" s="436"/>
      <c r="G1100" s="436"/>
      <c r="H1100" s="16"/>
      <c r="I1100" s="132"/>
    </row>
    <row r="1101" spans="1:9" ht="13">
      <c r="A1101" s="890"/>
      <c r="B1101" s="16"/>
      <c r="C1101" s="1475"/>
      <c r="D1101" s="70"/>
      <c r="E1101" s="430"/>
      <c r="F1101" s="465"/>
      <c r="G1101" s="488"/>
      <c r="H1101" s="16"/>
      <c r="I1101" s="132"/>
    </row>
    <row r="1102" spans="1:9" ht="13">
      <c r="A1102" s="890"/>
      <c r="B1102" s="16"/>
      <c r="C1102" s="1475"/>
      <c r="D1102" s="70"/>
      <c r="E1102" s="430"/>
      <c r="F1102" s="465"/>
      <c r="G1102" s="488"/>
      <c r="H1102" s="16"/>
      <c r="I1102" s="132"/>
    </row>
    <row r="1103" spans="1:9" ht="13">
      <c r="A1103" s="890"/>
      <c r="B1103" s="16"/>
      <c r="C1103" s="1475"/>
      <c r="D1103" s="70"/>
      <c r="E1103" s="430"/>
      <c r="F1103" s="465"/>
      <c r="G1103" s="488"/>
      <c r="H1103" s="16"/>
      <c r="I1103" s="132"/>
    </row>
    <row r="1104" spans="1:9" ht="16" thickBot="1">
      <c r="A1104" s="1913"/>
      <c r="B1104" s="206"/>
      <c r="C1104" s="1931"/>
      <c r="D1104" s="72"/>
      <c r="E1104" s="431"/>
      <c r="F1104" s="467"/>
      <c r="G1104" s="489"/>
      <c r="H1104" s="136"/>
      <c r="I1104" s="137"/>
    </row>
    <row r="1105" spans="1:9" ht="30">
      <c r="A1105" s="1519" t="s">
        <v>1013</v>
      </c>
      <c r="B1105" s="157" t="s">
        <v>1014</v>
      </c>
      <c r="C1105" s="2286" t="s">
        <v>665</v>
      </c>
      <c r="D1105" s="158" t="s">
        <v>2923</v>
      </c>
      <c r="E1105" s="473" t="s">
        <v>10276</v>
      </c>
      <c r="F1105" s="469" t="s">
        <v>2578</v>
      </c>
      <c r="G1105" s="506" t="s">
        <v>2427</v>
      </c>
      <c r="H1105" s="264" t="s">
        <v>493</v>
      </c>
      <c r="I1105" s="160" t="s">
        <v>4003</v>
      </c>
    </row>
    <row r="1106" spans="1:9" ht="13" thickBot="1">
      <c r="A1106" s="1519"/>
      <c r="B1106" s="312"/>
      <c r="C1106" s="2286" t="s">
        <v>3419</v>
      </c>
      <c r="D1106" s="313" t="s">
        <v>2428</v>
      </c>
      <c r="E1106" s="2320" t="s">
        <v>264</v>
      </c>
      <c r="F1106" s="2321">
        <f>'Заказ, cкидки и курсы валют'!$I$12</f>
        <v>0</v>
      </c>
      <c r="G1106" s="765"/>
      <c r="H1106" s="358"/>
      <c r="I1106" s="252"/>
    </row>
    <row r="1107" spans="1:9" ht="13.5" thickBot="1">
      <c r="A1107" s="2746" t="s">
        <v>12432</v>
      </c>
      <c r="B1107" s="2747" t="s">
        <v>956</v>
      </c>
      <c r="C1107" s="2306">
        <v>38</v>
      </c>
      <c r="D1107" s="2748">
        <v>20</v>
      </c>
      <c r="E1107" s="653">
        <v>1631.76</v>
      </c>
      <c r="F1107" s="874">
        <f>ROUND(E1107*(1-$F$10),2)</f>
        <v>1631.76</v>
      </c>
      <c r="G1107" s="691">
        <f>H1107/D1107*1000</f>
        <v>19350</v>
      </c>
      <c r="H1107" s="659">
        <f>ROUND(IF('Заказ, cкидки и курсы валют'!$J$23*E1107/1000*D1107&lt;387,387,'Заказ, cкидки и курсы валют'!$J$23*E1107/1000*D1107)*(1-'Заказ, cкидки и курсы валют'!$I$12),2)</f>
        <v>387</v>
      </c>
      <c r="I1107" s="2686"/>
    </row>
    <row r="1108" spans="1:9" ht="13.5" thickBot="1">
      <c r="A1108" s="2746" t="s">
        <v>12433</v>
      </c>
      <c r="B1108" s="2747" t="s">
        <v>204</v>
      </c>
      <c r="C1108" s="2306">
        <v>66</v>
      </c>
      <c r="D1108" s="2748">
        <v>20</v>
      </c>
      <c r="E1108" s="653">
        <v>2663.21</v>
      </c>
      <c r="F1108" s="2749">
        <f>ROUND(E1108*(1-$F$10),2)</f>
        <v>2663.21</v>
      </c>
      <c r="G1108" s="691">
        <f t="shared" ref="G1108:G1117" si="163">H1108/D1108*1000</f>
        <v>30627</v>
      </c>
      <c r="H1108" s="659">
        <f>ROUND(IF('Заказ, cкидки и курсы валют'!$J$23*E1108/1000*D1108&lt;387,387,'Заказ, cкидки и курсы валют'!$J$23*E1108/1000*D1108)*(1-'Заказ, cкидки и курсы валют'!$I$12),2)</f>
        <v>612.54</v>
      </c>
      <c r="I1108" s="2091"/>
    </row>
    <row r="1109" spans="1:9" ht="13.5" thickBot="1">
      <c r="A1109" s="2746" t="s">
        <v>12434</v>
      </c>
      <c r="B1109" s="2747" t="s">
        <v>241</v>
      </c>
      <c r="C1109" s="2306">
        <v>71</v>
      </c>
      <c r="D1109" s="2748">
        <v>20</v>
      </c>
      <c r="E1109" s="653">
        <v>2721.22</v>
      </c>
      <c r="F1109" s="2749">
        <f t="shared" ref="F1109:F1117" si="164">ROUND(E1109*(1-$F$10),2)</f>
        <v>2721.22</v>
      </c>
      <c r="G1109" s="691">
        <f t="shared" si="163"/>
        <v>31294</v>
      </c>
      <c r="H1109" s="659">
        <f>ROUND(IF('Заказ, cкидки и курсы валют'!$J$23*E1109/1000*D1109&lt;387,387,'Заказ, cкидки и курсы валют'!$J$23*E1109/1000*D1109)*(1-'Заказ, cкидки и курсы валют'!$I$12),2)</f>
        <v>625.88</v>
      </c>
      <c r="I1109" s="2091"/>
    </row>
    <row r="1110" spans="1:9" ht="13.5" thickBot="1">
      <c r="A1110" s="2746" t="s">
        <v>12435</v>
      </c>
      <c r="B1110" s="2747" t="s">
        <v>1331</v>
      </c>
      <c r="C1110" s="2306">
        <v>81</v>
      </c>
      <c r="D1110" s="2748">
        <v>15</v>
      </c>
      <c r="E1110" s="653">
        <v>3340.06</v>
      </c>
      <c r="F1110" s="2749">
        <f t="shared" si="164"/>
        <v>3340.06</v>
      </c>
      <c r="G1110" s="691">
        <f t="shared" si="163"/>
        <v>38410.666666666664</v>
      </c>
      <c r="H1110" s="659">
        <f>ROUND(IF('Заказ, cкидки и курсы валют'!$J$23*E1110/1000*D1110&lt;387,387,'Заказ, cкидки и курсы валют'!$J$23*E1110/1000*D1110)*(1-'Заказ, cкидки и курсы валют'!$I$12),2)</f>
        <v>576.16</v>
      </c>
      <c r="I1110" s="2091"/>
    </row>
    <row r="1111" spans="1:9" ht="13.5" thickBot="1">
      <c r="A1111" s="2746" t="s">
        <v>12436</v>
      </c>
      <c r="B1111" s="2747" t="s">
        <v>213</v>
      </c>
      <c r="C1111" s="2306">
        <v>125</v>
      </c>
      <c r="D1111" s="2748">
        <v>10</v>
      </c>
      <c r="E1111" s="653">
        <v>4082.08</v>
      </c>
      <c r="F1111" s="2749">
        <f t="shared" si="164"/>
        <v>4082.08</v>
      </c>
      <c r="G1111" s="691">
        <f t="shared" si="163"/>
        <v>46944</v>
      </c>
      <c r="H1111" s="659">
        <f>ROUND(IF('Заказ, cкидки и курсы валют'!$J$23*E1111/1000*D1111&lt;387,387,'Заказ, cкидки и курсы валют'!$J$23*E1111/1000*D1111)*(1-'Заказ, cкидки и курсы валют'!$I$12),2)</f>
        <v>469.44</v>
      </c>
      <c r="I1111" s="2091"/>
    </row>
    <row r="1112" spans="1:9" ht="13.5" thickBot="1">
      <c r="A1112" s="2746" t="s">
        <v>12437</v>
      </c>
      <c r="B1112" s="2747" t="s">
        <v>663</v>
      </c>
      <c r="C1112" s="2306">
        <v>142</v>
      </c>
      <c r="D1112" s="2748">
        <v>15</v>
      </c>
      <c r="E1112" s="653">
        <v>5488.8</v>
      </c>
      <c r="F1112" s="2749">
        <f t="shared" si="164"/>
        <v>5488.8</v>
      </c>
      <c r="G1112" s="691">
        <f t="shared" si="163"/>
        <v>63121.333333333343</v>
      </c>
      <c r="H1112" s="659">
        <f>ROUND(IF('Заказ, cкидки и курсы валют'!$J$23*E1112/1000*D1112&lt;387,387,'Заказ, cкидки и курсы валют'!$J$23*E1112/1000*D1112)*(1-'Заказ, cкидки и курсы валют'!$I$12),2)</f>
        <v>946.82</v>
      </c>
      <c r="I1112" s="2091"/>
    </row>
    <row r="1113" spans="1:9" ht="13.5" thickBot="1">
      <c r="A1113" s="2746" t="s">
        <v>12438</v>
      </c>
      <c r="B1113" s="2747" t="s">
        <v>216</v>
      </c>
      <c r="C1113" s="2306">
        <v>161</v>
      </c>
      <c r="D1113" s="2748">
        <v>15</v>
      </c>
      <c r="E1113" s="653">
        <v>6098.3</v>
      </c>
      <c r="F1113" s="2749">
        <f t="shared" si="164"/>
        <v>6098.3</v>
      </c>
      <c r="G1113" s="691">
        <f t="shared" si="163"/>
        <v>70130.666666666672</v>
      </c>
      <c r="H1113" s="659">
        <f>ROUND(IF('Заказ, cкидки и курсы валют'!$J$23*E1113/1000*D1113&lt;387,387,'Заказ, cкидки и курсы валют'!$J$23*E1113/1000*D1113)*(1-'Заказ, cкидки и курсы валют'!$I$12),2)</f>
        <v>1051.96</v>
      </c>
      <c r="I1113" s="2091"/>
    </row>
    <row r="1114" spans="1:9" ht="13.5" thickBot="1">
      <c r="A1114" s="2746" t="s">
        <v>12439</v>
      </c>
      <c r="B1114" s="2747" t="s">
        <v>11569</v>
      </c>
      <c r="C1114" s="2306">
        <v>190</v>
      </c>
      <c r="D1114" s="2748">
        <v>10</v>
      </c>
      <c r="E1114" s="653">
        <v>8453.5499999999993</v>
      </c>
      <c r="F1114" s="2749">
        <f t="shared" si="164"/>
        <v>8453.5499999999993</v>
      </c>
      <c r="G1114" s="691">
        <f t="shared" si="163"/>
        <v>97216</v>
      </c>
      <c r="H1114" s="659">
        <f>ROUND(IF('Заказ, cкидки и курсы валют'!$J$23*E1114/1000*D1114&lt;387,387,'Заказ, cкидки и курсы валют'!$J$23*E1114/1000*D1114)*(1-'Заказ, cкидки и курсы валют'!$I$12),2)</f>
        <v>972.16</v>
      </c>
      <c r="I1114" s="2091"/>
    </row>
    <row r="1115" spans="1:9" ht="13.5" thickBot="1">
      <c r="A1115" s="2746" t="s">
        <v>12440</v>
      </c>
      <c r="B1115" s="2747" t="s">
        <v>249</v>
      </c>
      <c r="C1115" s="2306">
        <v>220</v>
      </c>
      <c r="D1115" s="2748">
        <v>15</v>
      </c>
      <c r="E1115" s="653">
        <v>10289.36</v>
      </c>
      <c r="F1115" s="2749">
        <f t="shared" si="164"/>
        <v>10289.36</v>
      </c>
      <c r="G1115" s="691">
        <f t="shared" si="163"/>
        <v>118327.33333333334</v>
      </c>
      <c r="H1115" s="659">
        <f>ROUND(IF('Заказ, cкидки и курсы валют'!$J$23*E1115/1000*D1115&lt;387,387,'Заказ, cкидки и курсы валют'!$J$23*E1115/1000*D1115)*(1-'Заказ, cкидки и курсы валют'!$I$12),2)</f>
        <v>1774.91</v>
      </c>
      <c r="I1115" s="2091"/>
    </row>
    <row r="1116" spans="1:9" ht="13.5" thickBot="1">
      <c r="A1116" s="2746" t="s">
        <v>12441</v>
      </c>
      <c r="B1116" s="2747" t="s">
        <v>11570</v>
      </c>
      <c r="C1116" s="2306">
        <v>300</v>
      </c>
      <c r="D1116" s="2748">
        <v>10</v>
      </c>
      <c r="E1116" s="653">
        <v>16450.66</v>
      </c>
      <c r="F1116" s="2749">
        <f t="shared" si="164"/>
        <v>16450.66</v>
      </c>
      <c r="G1116" s="691">
        <f t="shared" si="163"/>
        <v>189183</v>
      </c>
      <c r="H1116" s="659">
        <f>ROUND(IF('Заказ, cкидки и курсы валют'!$J$23*E1116/1000*D1116&lt;387,387,'Заказ, cкидки и курсы валют'!$J$23*E1116/1000*D1116)*(1-'Заказ, cкидки и курсы валют'!$I$12),2)</f>
        <v>1891.83</v>
      </c>
      <c r="I1116" s="2091"/>
    </row>
    <row r="1117" spans="1:9" ht="13.5" thickBot="1">
      <c r="A1117" s="2750" t="s">
        <v>12442</v>
      </c>
      <c r="B1117" s="2751" t="s">
        <v>11024</v>
      </c>
      <c r="C1117" s="2308">
        <v>918</v>
      </c>
      <c r="D1117" s="2752">
        <v>6</v>
      </c>
      <c r="E1117" s="2753">
        <v>30945.279999999999</v>
      </c>
      <c r="F1117" s="876">
        <f t="shared" si="164"/>
        <v>30945.279999999999</v>
      </c>
      <c r="G1117" s="691">
        <f t="shared" si="163"/>
        <v>355869.99999999994</v>
      </c>
      <c r="H1117" s="659">
        <f>ROUND(IF('Заказ, cкидки и курсы валют'!$J$23*E1117/1000*D1117&lt;387,387,'Заказ, cкидки и курсы валют'!$J$23*E1117/1000*D1117)*(1-'Заказ, cкидки и курсы валют'!$I$12),2)</f>
        <v>2135.2199999999998</v>
      </c>
      <c r="I1117" s="170"/>
    </row>
    <row r="1118" spans="1:9">
      <c r="A1118" s="419"/>
    </row>
    <row r="1901" spans="6:6">
      <c r="F1901" s="421">
        <f>$E$1901*(1-$F$1887)</f>
        <v>0</v>
      </c>
    </row>
  </sheetData>
  <mergeCells count="15">
    <mergeCell ref="K1:M1"/>
    <mergeCell ref="A1:I1"/>
    <mergeCell ref="G9:G10"/>
    <mergeCell ref="H9:H10"/>
    <mergeCell ref="G52:G53"/>
    <mergeCell ref="H52:H53"/>
    <mergeCell ref="G31:G32"/>
    <mergeCell ref="H31:H32"/>
    <mergeCell ref="J156:J157"/>
    <mergeCell ref="G69:G70"/>
    <mergeCell ref="H69:H70"/>
    <mergeCell ref="J31:J32"/>
    <mergeCell ref="J69:J70"/>
    <mergeCell ref="G88:G89"/>
    <mergeCell ref="H88:H89"/>
  </mergeCells>
  <phoneticPr fontId="0" type="noConversion"/>
  <hyperlinks>
    <hyperlink ref="A1:I1" location="ОГЛАВЛЕНИЕ!R1C1" display="Нажмите ЗДЕСЬ для возврата в оглавление " xr:uid="{00000000-0004-0000-0600-000000000000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">
    <tabColor rgb="FFFFC000"/>
  </sheetPr>
  <dimension ref="A1:N1256"/>
  <sheetViews>
    <sheetView zoomScaleNormal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G313" sqref="G313"/>
    </sheetView>
  </sheetViews>
  <sheetFormatPr defaultRowHeight="12.5"/>
  <cols>
    <col min="1" max="1" width="13.81640625" customWidth="1"/>
    <col min="2" max="2" width="17.54296875" customWidth="1"/>
    <col min="3" max="3" width="9.1796875" style="891"/>
    <col min="4" max="4" width="10" customWidth="1"/>
    <col min="5" max="5" width="12.26953125" style="421" hidden="1" customWidth="1"/>
    <col min="6" max="6" width="12.54296875" style="421" customWidth="1"/>
    <col min="7" max="7" width="12.81640625" style="421" customWidth="1"/>
    <col min="8" max="8" width="12.54296875" customWidth="1"/>
    <col min="9" max="9" width="15" customWidth="1"/>
    <col min="10" max="10" width="12" hidden="1" customWidth="1"/>
    <col min="11" max="11" width="12.1796875" customWidth="1"/>
    <col min="14" max="14" width="11.54296875" customWidth="1"/>
  </cols>
  <sheetData>
    <row r="1" spans="1:13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s="100" customFormat="1" ht="30.5" thickBot="1">
      <c r="A2" s="123" t="s">
        <v>4161</v>
      </c>
      <c r="B2" s="123"/>
      <c r="C2" s="2353"/>
      <c r="D2" s="123"/>
      <c r="E2" s="424"/>
      <c r="F2" s="497"/>
      <c r="G2" s="496"/>
      <c r="H2" s="126"/>
      <c r="I2" s="127"/>
    </row>
    <row r="3" spans="1:13" ht="16" thickBot="1">
      <c r="A3" s="208" t="s">
        <v>4162</v>
      </c>
      <c r="B3" s="209"/>
    </row>
    <row r="4" spans="1:13" ht="15.5">
      <c r="C4" s="2354"/>
      <c r="D4" s="209"/>
      <c r="E4" s="425"/>
      <c r="F4" s="425"/>
      <c r="G4" s="508"/>
    </row>
    <row r="5" spans="1:13">
      <c r="A5" s="191"/>
      <c r="B5" s="16"/>
      <c r="D5" s="16"/>
      <c r="E5" s="426"/>
      <c r="F5" s="426"/>
      <c r="G5" s="509"/>
    </row>
    <row r="6" spans="1:13">
      <c r="A6" s="189"/>
      <c r="G6" s="510"/>
    </row>
    <row r="7" spans="1:13">
      <c r="A7" s="189"/>
      <c r="G7" s="510"/>
    </row>
    <row r="8" spans="1:13">
      <c r="A8" s="189"/>
      <c r="G8" s="510"/>
    </row>
    <row r="9" spans="1:13">
      <c r="A9" s="189"/>
      <c r="G9" s="510"/>
    </row>
    <row r="10" spans="1:13">
      <c r="A10" s="189"/>
      <c r="G10" s="510"/>
    </row>
    <row r="11" spans="1:13">
      <c r="A11" s="189"/>
      <c r="G11" s="510"/>
    </row>
    <row r="12" spans="1:13">
      <c r="A12" s="189"/>
      <c r="G12" s="510"/>
    </row>
    <row r="13" spans="1:13">
      <c r="A13" s="189"/>
      <c r="G13" s="510"/>
    </row>
    <row r="14" spans="1:13">
      <c r="A14" s="189"/>
      <c r="G14" s="510"/>
    </row>
    <row r="15" spans="1:13">
      <c r="A15" s="189"/>
      <c r="G15" s="510"/>
    </row>
    <row r="16" spans="1:13">
      <c r="A16" s="189"/>
      <c r="G16" s="510"/>
    </row>
    <row r="17" spans="1:9">
      <c r="A17" s="189"/>
      <c r="G17" s="510"/>
    </row>
    <row r="18" spans="1:9">
      <c r="A18" s="189"/>
      <c r="G18" s="510"/>
    </row>
    <row r="19" spans="1:9">
      <c r="A19" s="189"/>
      <c r="G19" s="510"/>
    </row>
    <row r="20" spans="1:9">
      <c r="A20" s="189"/>
      <c r="G20" s="510"/>
    </row>
    <row r="21" spans="1:9">
      <c r="A21" s="189"/>
      <c r="G21" s="510"/>
    </row>
    <row r="22" spans="1:9">
      <c r="A22" s="189"/>
      <c r="G22" s="510"/>
    </row>
    <row r="23" spans="1:9">
      <c r="A23" s="189"/>
      <c r="G23" s="510"/>
    </row>
    <row r="29" spans="1:9" ht="13" thickBot="1"/>
    <row r="30" spans="1:9" ht="18">
      <c r="A30" s="190"/>
      <c r="B30" s="64"/>
      <c r="C30" s="1962" t="s">
        <v>2889</v>
      </c>
      <c r="D30" s="64"/>
      <c r="E30" s="428"/>
      <c r="F30" s="428"/>
      <c r="G30" s="442"/>
      <c r="H30" s="67"/>
      <c r="I30" s="68"/>
    </row>
    <row r="31" spans="1:9" ht="18">
      <c r="A31" s="191"/>
      <c r="B31" s="81"/>
      <c r="C31" s="1475"/>
      <c r="D31" s="81" t="s">
        <v>6292</v>
      </c>
      <c r="E31" s="429"/>
      <c r="F31" s="441"/>
      <c r="G31" s="441"/>
      <c r="H31" s="83"/>
      <c r="I31" s="85"/>
    </row>
    <row r="32" spans="1:9" ht="13">
      <c r="A32" s="191"/>
      <c r="B32" s="16"/>
      <c r="C32" s="1475"/>
      <c r="D32" s="70"/>
      <c r="E32" s="430"/>
      <c r="F32" s="465"/>
      <c r="G32" s="488"/>
      <c r="H32" s="16"/>
      <c r="I32" s="132"/>
    </row>
    <row r="33" spans="1:14" ht="13">
      <c r="A33" s="191"/>
      <c r="B33" s="16"/>
      <c r="C33" s="1475"/>
      <c r="D33" s="207"/>
      <c r="E33" s="430"/>
      <c r="F33" s="465"/>
      <c r="G33" s="488"/>
      <c r="H33" s="16"/>
      <c r="I33" s="132"/>
    </row>
    <row r="34" spans="1:14" ht="13">
      <c r="A34" s="191"/>
      <c r="B34" s="16"/>
      <c r="C34" s="1475"/>
      <c r="D34" s="207"/>
      <c r="E34" s="430"/>
      <c r="F34" s="465"/>
      <c r="G34" s="488"/>
      <c r="H34" s="16"/>
      <c r="I34" s="132"/>
    </row>
    <row r="35" spans="1:14" ht="13.5" thickBot="1">
      <c r="A35" s="192"/>
      <c r="B35" s="136"/>
      <c r="C35" s="1931"/>
      <c r="D35" s="72"/>
      <c r="E35" s="431"/>
      <c r="F35" s="467"/>
      <c r="G35" s="489"/>
      <c r="H35" s="136"/>
      <c r="I35" s="137"/>
    </row>
    <row r="36" spans="1:14" ht="36" customHeight="1">
      <c r="A36" s="156" t="s">
        <v>1013</v>
      </c>
      <c r="B36" s="157" t="s">
        <v>1014</v>
      </c>
      <c r="C36" s="2286" t="s">
        <v>665</v>
      </c>
      <c r="D36" s="158" t="s">
        <v>2923</v>
      </c>
      <c r="E36" s="473" t="s">
        <v>10276</v>
      </c>
      <c r="F36" s="469" t="s">
        <v>2578</v>
      </c>
      <c r="G36" s="2882" t="s">
        <v>2427</v>
      </c>
      <c r="H36" s="2873" t="s">
        <v>493</v>
      </c>
      <c r="I36" s="175" t="s">
        <v>2515</v>
      </c>
    </row>
    <row r="37" spans="1:14">
      <c r="A37" s="156"/>
      <c r="B37" s="312"/>
      <c r="C37" s="2286" t="s">
        <v>3419</v>
      </c>
      <c r="D37" s="313" t="s">
        <v>2428</v>
      </c>
      <c r="E37" s="437" t="s">
        <v>264</v>
      </c>
      <c r="F37" s="475">
        <f>'Заказ, cкидки и курсы валют'!$I$12</f>
        <v>0</v>
      </c>
      <c r="G37" s="2883"/>
      <c r="H37" s="2869"/>
      <c r="I37" s="175" t="s">
        <v>2313</v>
      </c>
    </row>
    <row r="38" spans="1:14" s="419" customFormat="1" ht="19.75" customHeight="1">
      <c r="A38" s="1645" t="s">
        <v>6293</v>
      </c>
      <c r="B38" s="409" t="s">
        <v>1349</v>
      </c>
      <c r="C38" s="2343">
        <v>4.53</v>
      </c>
      <c r="D38" s="410">
        <v>3500</v>
      </c>
      <c r="E38" s="446">
        <v>224.64</v>
      </c>
      <c r="F38" s="748">
        <f>ROUND(E38*(1-$F$37),2)</f>
        <v>224.64</v>
      </c>
      <c r="G38" s="749">
        <f>'Заказ, cкидки и курсы валют'!$J$23*F38</f>
        <v>2583.3599999999997</v>
      </c>
      <c r="H38" s="411">
        <f>ROUND((D38/1000)*G38,2)</f>
        <v>9041.76</v>
      </c>
      <c r="I38" s="409">
        <v>1014</v>
      </c>
      <c r="J38" s="13"/>
      <c r="K38" s="42"/>
      <c r="L38" s="42"/>
      <c r="M38" s="43"/>
      <c r="N38" s="530"/>
    </row>
    <row r="39" spans="1:14" ht="14.5">
      <c r="A39" s="14" t="s">
        <v>8813</v>
      </c>
      <c r="B39" s="38" t="s">
        <v>1349</v>
      </c>
      <c r="C39" s="2343">
        <v>4.53</v>
      </c>
      <c r="D39" s="37">
        <v>3500</v>
      </c>
      <c r="E39" s="446">
        <v>224.64</v>
      </c>
      <c r="F39" s="471">
        <f t="shared" ref="F39" si="0">ROUND(E39*(1-$F$37),2)</f>
        <v>224.64</v>
      </c>
      <c r="G39" s="691">
        <f>'Заказ, cкидки и курсы валют'!$J$23*F39</f>
        <v>2583.3599999999997</v>
      </c>
      <c r="H39" s="96">
        <f t="shared" ref="H39" si="1">ROUND((D39/1000)*G39,2)</f>
        <v>9041.76</v>
      </c>
      <c r="I39" s="490">
        <v>1015</v>
      </c>
      <c r="J39" s="13"/>
      <c r="K39" s="42"/>
      <c r="L39" s="42"/>
      <c r="M39" s="43"/>
      <c r="N39" s="530"/>
    </row>
    <row r="40" spans="1:14" ht="14.5">
      <c r="A40" s="14" t="s">
        <v>8814</v>
      </c>
      <c r="B40" s="38" t="s">
        <v>1349</v>
      </c>
      <c r="C40" s="2343">
        <v>4.53</v>
      </c>
      <c r="D40" s="37">
        <v>3500</v>
      </c>
      <c r="E40" s="446">
        <v>224.64</v>
      </c>
      <c r="F40" s="471">
        <f t="shared" ref="F40" si="2">ROUND(E40*(1-$F$37),2)</f>
        <v>224.64</v>
      </c>
      <c r="G40" s="691">
        <f>'Заказ, cкидки и курсы валют'!$J$23*F40</f>
        <v>2583.3599999999997</v>
      </c>
      <c r="H40" s="96">
        <f t="shared" ref="H40" si="3">ROUND((D40/1000)*G40,2)</f>
        <v>9041.76</v>
      </c>
      <c r="I40" s="490">
        <v>1018</v>
      </c>
      <c r="J40" s="13"/>
      <c r="K40" s="42"/>
      <c r="L40" s="42"/>
      <c r="M40" s="43"/>
      <c r="N40" s="530"/>
    </row>
    <row r="41" spans="1:14" ht="14.5">
      <c r="A41" s="14" t="s">
        <v>8815</v>
      </c>
      <c r="B41" s="38" t="s">
        <v>1349</v>
      </c>
      <c r="C41" s="2343">
        <v>4.53</v>
      </c>
      <c r="D41" s="37">
        <v>3500</v>
      </c>
      <c r="E41" s="446">
        <v>224.64</v>
      </c>
      <c r="F41" s="471">
        <f t="shared" ref="F41" si="4">ROUND(E41*(1-$F$37),2)</f>
        <v>224.64</v>
      </c>
      <c r="G41" s="691">
        <f>'Заказ, cкидки и курсы валют'!$J$23*F41</f>
        <v>2583.3599999999997</v>
      </c>
      <c r="H41" s="96">
        <f t="shared" ref="H41" si="5">ROUND((D41/1000)*G41,2)</f>
        <v>9041.76</v>
      </c>
      <c r="I41" s="490">
        <v>3003</v>
      </c>
      <c r="J41" s="13"/>
      <c r="K41" s="42"/>
      <c r="L41" s="42"/>
      <c r="M41" s="43"/>
      <c r="N41" s="530"/>
    </row>
    <row r="42" spans="1:14" ht="14.5">
      <c r="A42" s="14" t="s">
        <v>6294</v>
      </c>
      <c r="B42" s="38" t="s">
        <v>1349</v>
      </c>
      <c r="C42" s="2343">
        <v>4.53</v>
      </c>
      <c r="D42" s="37">
        <v>3500</v>
      </c>
      <c r="E42" s="446">
        <v>224.64</v>
      </c>
      <c r="F42" s="471">
        <f t="shared" ref="F42" si="6">ROUND(E42*(1-$F$37),2)</f>
        <v>224.64</v>
      </c>
      <c r="G42" s="691">
        <f>'Заказ, cкидки и курсы валют'!$J$23*F42</f>
        <v>2583.3599999999997</v>
      </c>
      <c r="H42" s="96">
        <f t="shared" ref="H42" si="7">ROUND((D42/1000)*G42,2)</f>
        <v>9041.76</v>
      </c>
      <c r="I42" s="490">
        <v>3005</v>
      </c>
      <c r="J42" s="13"/>
      <c r="K42" s="42"/>
      <c r="L42" s="42"/>
      <c r="M42" s="43"/>
      <c r="N42" s="530"/>
    </row>
    <row r="43" spans="1:14" ht="14.5">
      <c r="A43" s="14" t="s">
        <v>8816</v>
      </c>
      <c r="B43" s="38" t="s">
        <v>1349</v>
      </c>
      <c r="C43" s="2343">
        <v>4.53</v>
      </c>
      <c r="D43" s="37">
        <v>3500</v>
      </c>
      <c r="E43" s="446">
        <v>224.64</v>
      </c>
      <c r="F43" s="471">
        <f t="shared" ref="F43:F76" si="8">ROUND(E43*(1-$F$37),2)</f>
        <v>224.64</v>
      </c>
      <c r="G43" s="691">
        <f>'Заказ, cкидки и курсы валют'!$J$23*F43</f>
        <v>2583.3599999999997</v>
      </c>
      <c r="H43" s="96">
        <f t="shared" ref="H43:H76" si="9">ROUND((D43/1000)*G43,2)</f>
        <v>9041.76</v>
      </c>
      <c r="I43" s="490">
        <v>3009</v>
      </c>
      <c r="J43" s="13"/>
      <c r="K43" s="42"/>
      <c r="L43" s="42"/>
      <c r="M43" s="43"/>
      <c r="N43" s="530"/>
    </row>
    <row r="44" spans="1:14" ht="14.5">
      <c r="A44" s="14" t="s">
        <v>8817</v>
      </c>
      <c r="B44" s="38" t="s">
        <v>1349</v>
      </c>
      <c r="C44" s="2343">
        <v>4.53</v>
      </c>
      <c r="D44" s="37">
        <v>3500</v>
      </c>
      <c r="E44" s="446">
        <v>224.64</v>
      </c>
      <c r="F44" s="471">
        <f t="shared" si="8"/>
        <v>224.64</v>
      </c>
      <c r="G44" s="691">
        <f>'Заказ, cкидки и курсы валют'!$J$23*F44</f>
        <v>2583.3599999999997</v>
      </c>
      <c r="H44" s="96">
        <f t="shared" si="9"/>
        <v>9041.76</v>
      </c>
      <c r="I44" s="490">
        <v>3011</v>
      </c>
      <c r="J44" s="13"/>
      <c r="K44" s="42"/>
      <c r="L44" s="42"/>
      <c r="M44" s="43"/>
      <c r="N44" s="530"/>
    </row>
    <row r="45" spans="1:14" ht="14.5">
      <c r="A45" s="14" t="s">
        <v>8818</v>
      </c>
      <c r="B45" s="38" t="s">
        <v>1349</v>
      </c>
      <c r="C45" s="2343">
        <v>4.53</v>
      </c>
      <c r="D45" s="37">
        <v>3500</v>
      </c>
      <c r="E45" s="446">
        <v>224.64</v>
      </c>
      <c r="F45" s="471">
        <f t="shared" si="8"/>
        <v>224.64</v>
      </c>
      <c r="G45" s="691">
        <f>'Заказ, cкидки и курсы валют'!$J$23*F45</f>
        <v>2583.3599999999997</v>
      </c>
      <c r="H45" s="96">
        <f t="shared" si="9"/>
        <v>9041.76</v>
      </c>
      <c r="I45" s="490">
        <v>5002</v>
      </c>
      <c r="J45" s="13"/>
      <c r="K45" s="42"/>
      <c r="L45" s="42"/>
      <c r="M45" s="43"/>
      <c r="N45" s="530"/>
    </row>
    <row r="46" spans="1:14" ht="14.5">
      <c r="A46" s="14" t="s">
        <v>6295</v>
      </c>
      <c r="B46" s="38" t="s">
        <v>1349</v>
      </c>
      <c r="C46" s="2343">
        <v>4.53</v>
      </c>
      <c r="D46" s="37">
        <v>3500</v>
      </c>
      <c r="E46" s="446">
        <v>224.64</v>
      </c>
      <c r="F46" s="471">
        <f t="shared" si="8"/>
        <v>224.64</v>
      </c>
      <c r="G46" s="691">
        <f>'Заказ, cкидки и курсы валют'!$J$23*F46</f>
        <v>2583.3599999999997</v>
      </c>
      <c r="H46" s="96">
        <f t="shared" si="9"/>
        <v>9041.76</v>
      </c>
      <c r="I46" s="38">
        <v>5005</v>
      </c>
      <c r="J46" s="13"/>
      <c r="K46" s="42"/>
      <c r="L46" s="42"/>
      <c r="M46" s="43"/>
      <c r="N46" s="530"/>
    </row>
    <row r="47" spans="1:14" ht="14.5">
      <c r="A47" s="14" t="s">
        <v>6296</v>
      </c>
      <c r="B47" s="38" t="s">
        <v>1349</v>
      </c>
      <c r="C47" s="2343">
        <v>4.53</v>
      </c>
      <c r="D47" s="37">
        <v>3500</v>
      </c>
      <c r="E47" s="446">
        <v>224.64</v>
      </c>
      <c r="F47" s="471">
        <f t="shared" si="8"/>
        <v>224.64</v>
      </c>
      <c r="G47" s="691">
        <f>'Заказ, cкидки и курсы валют'!$J$23*F47</f>
        <v>2583.3599999999997</v>
      </c>
      <c r="H47" s="96">
        <f t="shared" si="9"/>
        <v>9041.76</v>
      </c>
      <c r="I47" s="38">
        <v>5021</v>
      </c>
      <c r="J47" s="13"/>
      <c r="K47" s="42"/>
      <c r="L47" s="42"/>
      <c r="M47" s="43"/>
      <c r="N47" s="530"/>
    </row>
    <row r="48" spans="1:14" ht="14.5">
      <c r="A48" s="14" t="s">
        <v>8819</v>
      </c>
      <c r="B48" s="38" t="s">
        <v>1349</v>
      </c>
      <c r="C48" s="2343">
        <v>4.53</v>
      </c>
      <c r="D48" s="37">
        <v>3500</v>
      </c>
      <c r="E48" s="446">
        <v>224.64</v>
      </c>
      <c r="F48" s="471">
        <f t="shared" si="8"/>
        <v>224.64</v>
      </c>
      <c r="G48" s="691">
        <f>'Заказ, cкидки и курсы валют'!$J$23*F48</f>
        <v>2583.3599999999997</v>
      </c>
      <c r="H48" s="96">
        <f t="shared" si="9"/>
        <v>9041.76</v>
      </c>
      <c r="I48" s="38">
        <v>6002</v>
      </c>
      <c r="J48" s="13"/>
      <c r="K48" s="42"/>
      <c r="L48" s="42"/>
      <c r="M48" s="43"/>
      <c r="N48" s="530"/>
    </row>
    <row r="49" spans="1:14" ht="14.5">
      <c r="A49" s="14" t="s">
        <v>6297</v>
      </c>
      <c r="B49" s="38" t="s">
        <v>1349</v>
      </c>
      <c r="C49" s="2343">
        <v>4.53</v>
      </c>
      <c r="D49" s="37">
        <v>3500</v>
      </c>
      <c r="E49" s="446">
        <v>224.64</v>
      </c>
      <c r="F49" s="471">
        <f t="shared" si="8"/>
        <v>224.64</v>
      </c>
      <c r="G49" s="691">
        <f>'Заказ, cкидки и курсы валют'!$J$23*F49</f>
        <v>2583.3599999999997</v>
      </c>
      <c r="H49" s="96">
        <f t="shared" si="9"/>
        <v>9041.76</v>
      </c>
      <c r="I49" s="38">
        <v>6005</v>
      </c>
      <c r="J49" s="13"/>
      <c r="K49" s="42"/>
      <c r="L49" s="42"/>
      <c r="M49" s="43"/>
      <c r="N49" s="530"/>
    </row>
    <row r="50" spans="1:14" ht="14.5">
      <c r="A50" s="14" t="s">
        <v>6298</v>
      </c>
      <c r="B50" s="38" t="s">
        <v>1349</v>
      </c>
      <c r="C50" s="2343">
        <v>4.53</v>
      </c>
      <c r="D50" s="37">
        <v>3500</v>
      </c>
      <c r="E50" s="446">
        <v>224.64</v>
      </c>
      <c r="F50" s="471">
        <f t="shared" si="8"/>
        <v>224.64</v>
      </c>
      <c r="G50" s="691">
        <f>'Заказ, cкидки и курсы валют'!$J$23*F50</f>
        <v>2583.3599999999997</v>
      </c>
      <c r="H50" s="96">
        <f t="shared" si="9"/>
        <v>9041.76</v>
      </c>
      <c r="I50" s="38">
        <v>7004</v>
      </c>
      <c r="J50" s="13"/>
      <c r="K50" s="42"/>
      <c r="L50" s="42"/>
      <c r="M50" s="43"/>
      <c r="N50" s="530"/>
    </row>
    <row r="51" spans="1:14" ht="14.5">
      <c r="A51" s="14" t="s">
        <v>6299</v>
      </c>
      <c r="B51" s="36" t="s">
        <v>1349</v>
      </c>
      <c r="C51" s="2343">
        <v>4.53</v>
      </c>
      <c r="D51" s="37">
        <v>3500</v>
      </c>
      <c r="E51" s="446">
        <v>224.64</v>
      </c>
      <c r="F51" s="471">
        <f t="shared" si="8"/>
        <v>224.64</v>
      </c>
      <c r="G51" s="691">
        <f>'Заказ, cкидки и курсы валют'!$J$23*F51</f>
        <v>2583.3599999999997</v>
      </c>
      <c r="H51" s="96">
        <f t="shared" si="9"/>
        <v>9041.76</v>
      </c>
      <c r="I51" s="38">
        <v>7024</v>
      </c>
      <c r="J51" s="13"/>
      <c r="K51" s="41"/>
      <c r="L51" s="42"/>
      <c r="M51" s="43"/>
      <c r="N51" s="530"/>
    </row>
    <row r="52" spans="1:14" ht="14.5">
      <c r="A52" s="14" t="s">
        <v>6300</v>
      </c>
      <c r="B52" s="38" t="s">
        <v>1349</v>
      </c>
      <c r="C52" s="2343">
        <v>4.53</v>
      </c>
      <c r="D52" s="37">
        <v>3500</v>
      </c>
      <c r="E52" s="446">
        <v>224.64</v>
      </c>
      <c r="F52" s="471">
        <f t="shared" si="8"/>
        <v>224.64</v>
      </c>
      <c r="G52" s="691">
        <f>'Заказ, cкидки и курсы валют'!$J$23*F52</f>
        <v>2583.3599999999997</v>
      </c>
      <c r="H52" s="96">
        <f t="shared" si="9"/>
        <v>9041.76</v>
      </c>
      <c r="I52" s="38">
        <v>8017</v>
      </c>
      <c r="J52" s="13"/>
      <c r="K52" s="42"/>
      <c r="L52" s="42"/>
      <c r="M52" s="43"/>
      <c r="N52" s="530"/>
    </row>
    <row r="53" spans="1:14" ht="14.5">
      <c r="A53" s="14" t="s">
        <v>6301</v>
      </c>
      <c r="B53" s="38" t="s">
        <v>1349</v>
      </c>
      <c r="C53" s="2343">
        <v>4.53</v>
      </c>
      <c r="D53" s="37">
        <v>3500</v>
      </c>
      <c r="E53" s="446">
        <v>224.64</v>
      </c>
      <c r="F53" s="471">
        <f t="shared" si="8"/>
        <v>224.64</v>
      </c>
      <c r="G53" s="691">
        <f>'Заказ, cкидки и курсы валют'!$J$23*F53</f>
        <v>2583.3599999999997</v>
      </c>
      <c r="H53" s="96">
        <f t="shared" si="9"/>
        <v>9041.76</v>
      </c>
      <c r="I53" s="38">
        <v>8019</v>
      </c>
      <c r="J53" s="13"/>
      <c r="K53" s="42"/>
      <c r="L53" s="42"/>
      <c r="M53" s="43"/>
      <c r="N53" s="530"/>
    </row>
    <row r="54" spans="1:14" ht="14.5">
      <c r="A54" s="14" t="s">
        <v>6302</v>
      </c>
      <c r="B54" s="38" t="s">
        <v>1349</v>
      </c>
      <c r="C54" s="2343">
        <v>4.53</v>
      </c>
      <c r="D54" s="37">
        <v>3500</v>
      </c>
      <c r="E54" s="446">
        <v>224.64</v>
      </c>
      <c r="F54" s="471">
        <f t="shared" si="8"/>
        <v>224.64</v>
      </c>
      <c r="G54" s="691">
        <f>'Заказ, cкидки и курсы валют'!$J$23*F54</f>
        <v>2583.3599999999997</v>
      </c>
      <c r="H54" s="96">
        <f t="shared" si="9"/>
        <v>9041.76</v>
      </c>
      <c r="I54" s="38">
        <v>9003</v>
      </c>
      <c r="J54" s="13"/>
      <c r="K54" s="42"/>
      <c r="L54" s="42"/>
      <c r="M54" s="43"/>
      <c r="N54" s="530"/>
    </row>
    <row r="55" spans="1:14" ht="14.5">
      <c r="A55" s="14" t="s">
        <v>12324</v>
      </c>
      <c r="B55" s="38" t="s">
        <v>1349</v>
      </c>
      <c r="C55" s="2343">
        <v>4.53</v>
      </c>
      <c r="D55" s="37">
        <v>3500</v>
      </c>
      <c r="E55" s="446">
        <v>224.64</v>
      </c>
      <c r="F55" s="471">
        <f t="shared" ref="F55" si="10">ROUND(E55*(1-$F$37),2)</f>
        <v>224.64</v>
      </c>
      <c r="G55" s="691">
        <f>'Заказ, cкидки и курсы валют'!$J$23*F55</f>
        <v>2583.3599999999997</v>
      </c>
      <c r="H55" s="96">
        <f t="shared" ref="H55" si="11">ROUND((D55/1000)*G55,2)</f>
        <v>9041.76</v>
      </c>
      <c r="I55" s="38">
        <v>9005</v>
      </c>
      <c r="J55" s="13"/>
      <c r="K55" s="42"/>
      <c r="L55" s="42"/>
      <c r="M55" s="43"/>
      <c r="N55" s="530"/>
    </row>
    <row r="56" spans="1:14" ht="14.5">
      <c r="A56" s="1645" t="s">
        <v>8820</v>
      </c>
      <c r="B56" s="409" t="s">
        <v>3130</v>
      </c>
      <c r="C56" s="2344">
        <v>4.93</v>
      </c>
      <c r="D56" s="410">
        <v>3000</v>
      </c>
      <c r="E56" s="446">
        <v>242.49</v>
      </c>
      <c r="F56" s="748">
        <f t="shared" si="8"/>
        <v>242.49</v>
      </c>
      <c r="G56" s="749">
        <f>'Заказ, cкидки и курсы валют'!$J$23*F56</f>
        <v>2788.6350000000002</v>
      </c>
      <c r="H56" s="411">
        <f t="shared" si="9"/>
        <v>8365.91</v>
      </c>
      <c r="I56" s="409">
        <v>1014</v>
      </c>
      <c r="J56" s="13"/>
      <c r="K56" s="42"/>
      <c r="L56" s="42"/>
      <c r="M56" s="43"/>
      <c r="N56" s="530"/>
    </row>
    <row r="57" spans="1:14" ht="14.5">
      <c r="A57" s="403" t="s">
        <v>8821</v>
      </c>
      <c r="B57" s="490" t="s">
        <v>3130</v>
      </c>
      <c r="C57" s="2344">
        <v>4.93</v>
      </c>
      <c r="D57" s="979">
        <v>3000</v>
      </c>
      <c r="E57" s="446">
        <v>242.49</v>
      </c>
      <c r="F57" s="752">
        <f t="shared" si="8"/>
        <v>242.49</v>
      </c>
      <c r="G57" s="695">
        <f>'Заказ, cкидки и курсы валют'!$J$23*F57</f>
        <v>2788.6350000000002</v>
      </c>
      <c r="H57" s="400">
        <f t="shared" si="9"/>
        <v>8365.91</v>
      </c>
      <c r="I57" s="490">
        <v>1015</v>
      </c>
      <c r="J57" s="13"/>
      <c r="K57" s="42"/>
      <c r="L57" s="42"/>
      <c r="M57" s="43"/>
      <c r="N57" s="530"/>
    </row>
    <row r="58" spans="1:14" ht="14.5">
      <c r="A58" s="403" t="s">
        <v>8822</v>
      </c>
      <c r="B58" s="490" t="s">
        <v>3130</v>
      </c>
      <c r="C58" s="2344">
        <v>4.93</v>
      </c>
      <c r="D58" s="979">
        <v>3000</v>
      </c>
      <c r="E58" s="446">
        <v>242.49</v>
      </c>
      <c r="F58" s="752">
        <f t="shared" si="8"/>
        <v>242.49</v>
      </c>
      <c r="G58" s="695">
        <f>'Заказ, cкидки и курсы валют'!$J$23*F58</f>
        <v>2788.6350000000002</v>
      </c>
      <c r="H58" s="400">
        <f t="shared" si="9"/>
        <v>8365.91</v>
      </c>
      <c r="I58" s="490">
        <v>1018</v>
      </c>
      <c r="J58" s="13"/>
      <c r="K58" s="42"/>
      <c r="L58" s="42"/>
      <c r="M58" s="43"/>
      <c r="N58" s="530"/>
    </row>
    <row r="59" spans="1:14" ht="14.5">
      <c r="A59" s="403" t="s">
        <v>8823</v>
      </c>
      <c r="B59" s="490" t="s">
        <v>3130</v>
      </c>
      <c r="C59" s="2344">
        <v>4.93</v>
      </c>
      <c r="D59" s="979">
        <v>3000</v>
      </c>
      <c r="E59" s="446">
        <v>242.49</v>
      </c>
      <c r="F59" s="752">
        <f t="shared" si="8"/>
        <v>242.49</v>
      </c>
      <c r="G59" s="695">
        <f>'Заказ, cкидки и курсы валют'!$J$23*F59</f>
        <v>2788.6350000000002</v>
      </c>
      <c r="H59" s="400">
        <f t="shared" si="9"/>
        <v>8365.91</v>
      </c>
      <c r="I59" s="490">
        <v>3003</v>
      </c>
      <c r="J59" s="13"/>
      <c r="K59" s="42"/>
      <c r="L59" s="42"/>
      <c r="M59" s="43"/>
      <c r="N59" s="530"/>
    </row>
    <row r="60" spans="1:14" ht="14.5">
      <c r="A60" s="403" t="s">
        <v>6303</v>
      </c>
      <c r="B60" s="490" t="s">
        <v>3130</v>
      </c>
      <c r="C60" s="2344">
        <v>4.93</v>
      </c>
      <c r="D60" s="979">
        <v>3000</v>
      </c>
      <c r="E60" s="446">
        <v>242.49</v>
      </c>
      <c r="F60" s="752">
        <f t="shared" si="8"/>
        <v>242.49</v>
      </c>
      <c r="G60" s="695">
        <f>'Заказ, cкидки и курсы валют'!$J$23*F60</f>
        <v>2788.6350000000002</v>
      </c>
      <c r="H60" s="400">
        <f t="shared" si="9"/>
        <v>8365.91</v>
      </c>
      <c r="I60" s="490">
        <v>3005</v>
      </c>
      <c r="J60" s="13"/>
      <c r="K60" s="42"/>
      <c r="L60" s="42"/>
      <c r="M60" s="43"/>
      <c r="N60" s="530"/>
    </row>
    <row r="61" spans="1:14" ht="14.5">
      <c r="A61" s="403" t="s">
        <v>8824</v>
      </c>
      <c r="B61" s="490" t="s">
        <v>3130</v>
      </c>
      <c r="C61" s="2344">
        <v>4.93</v>
      </c>
      <c r="D61" s="979">
        <v>3000</v>
      </c>
      <c r="E61" s="446">
        <v>242.49</v>
      </c>
      <c r="F61" s="752">
        <f t="shared" si="8"/>
        <v>242.49</v>
      </c>
      <c r="G61" s="695">
        <f>'Заказ, cкидки и курсы валют'!$J$23*F61</f>
        <v>2788.6350000000002</v>
      </c>
      <c r="H61" s="400">
        <f t="shared" si="9"/>
        <v>8365.91</v>
      </c>
      <c r="I61" s="490">
        <v>3009</v>
      </c>
      <c r="J61" s="13"/>
      <c r="K61" s="42"/>
      <c r="L61" s="42"/>
      <c r="M61" s="43"/>
      <c r="N61" s="530"/>
    </row>
    <row r="62" spans="1:14" ht="14.5">
      <c r="A62" s="403" t="s">
        <v>8825</v>
      </c>
      <c r="B62" s="490" t="s">
        <v>3130</v>
      </c>
      <c r="C62" s="2344">
        <v>4.93</v>
      </c>
      <c r="D62" s="979">
        <v>3000</v>
      </c>
      <c r="E62" s="446">
        <v>242.49</v>
      </c>
      <c r="F62" s="752">
        <f t="shared" si="8"/>
        <v>242.49</v>
      </c>
      <c r="G62" s="695">
        <f>'Заказ, cкидки и курсы валют'!$J$23*F62</f>
        <v>2788.6350000000002</v>
      </c>
      <c r="H62" s="400">
        <f t="shared" si="9"/>
        <v>8365.91</v>
      </c>
      <c r="I62" s="490">
        <v>3011</v>
      </c>
      <c r="J62" s="13"/>
      <c r="K62" s="42"/>
      <c r="L62" s="42"/>
      <c r="M62" s="43"/>
      <c r="N62" s="530"/>
    </row>
    <row r="63" spans="1:14" ht="14.5">
      <c r="A63" s="403" t="s">
        <v>8826</v>
      </c>
      <c r="B63" s="490" t="s">
        <v>3130</v>
      </c>
      <c r="C63" s="2344">
        <v>4.93</v>
      </c>
      <c r="D63" s="979">
        <v>3000</v>
      </c>
      <c r="E63" s="446">
        <v>242.49</v>
      </c>
      <c r="F63" s="752">
        <f t="shared" si="8"/>
        <v>242.49</v>
      </c>
      <c r="G63" s="695">
        <f>'Заказ, cкидки и курсы валют'!$J$23*F63</f>
        <v>2788.6350000000002</v>
      </c>
      <c r="H63" s="400">
        <f t="shared" si="9"/>
        <v>8365.91</v>
      </c>
      <c r="I63" s="490">
        <v>5002</v>
      </c>
      <c r="J63" s="13"/>
      <c r="K63" s="42"/>
      <c r="L63" s="42"/>
      <c r="M63" s="43"/>
      <c r="N63" s="530"/>
    </row>
    <row r="64" spans="1:14" ht="14.5">
      <c r="A64" s="14" t="s">
        <v>6304</v>
      </c>
      <c r="B64" s="38" t="s">
        <v>3130</v>
      </c>
      <c r="C64" s="2344">
        <v>4.93</v>
      </c>
      <c r="D64" s="37">
        <v>3000</v>
      </c>
      <c r="E64" s="446">
        <v>242.49</v>
      </c>
      <c r="F64" s="471">
        <f t="shared" si="8"/>
        <v>242.49</v>
      </c>
      <c r="G64" s="691">
        <f>'Заказ, cкидки и курсы валют'!$J$23*F64</f>
        <v>2788.6350000000002</v>
      </c>
      <c r="H64" s="96">
        <f t="shared" si="9"/>
        <v>8365.91</v>
      </c>
      <c r="I64" s="38">
        <v>5005</v>
      </c>
      <c r="J64" s="13"/>
      <c r="K64" s="42"/>
      <c r="L64" s="42"/>
      <c r="M64" s="43"/>
      <c r="N64" s="530"/>
    </row>
    <row r="65" spans="1:14" ht="14.5">
      <c r="A65" s="14" t="s">
        <v>8827</v>
      </c>
      <c r="B65" s="38" t="s">
        <v>3130</v>
      </c>
      <c r="C65" s="2344">
        <v>4.93</v>
      </c>
      <c r="D65" s="37">
        <v>3000</v>
      </c>
      <c r="E65" s="446">
        <v>242.49</v>
      </c>
      <c r="F65" s="471">
        <f t="shared" si="8"/>
        <v>242.49</v>
      </c>
      <c r="G65" s="691">
        <f>'Заказ, cкидки и курсы валют'!$J$23*F65</f>
        <v>2788.6350000000002</v>
      </c>
      <c r="H65" s="96">
        <f t="shared" si="9"/>
        <v>8365.91</v>
      </c>
      <c r="I65" s="38">
        <v>5021</v>
      </c>
      <c r="J65" s="13"/>
      <c r="K65" s="42"/>
      <c r="L65" s="42"/>
      <c r="M65" s="43"/>
      <c r="N65" s="530"/>
    </row>
    <row r="66" spans="1:14" ht="14.5">
      <c r="A66" s="14" t="s">
        <v>8828</v>
      </c>
      <c r="B66" s="38" t="s">
        <v>3130</v>
      </c>
      <c r="C66" s="2344">
        <v>4.93</v>
      </c>
      <c r="D66" s="37">
        <v>3000</v>
      </c>
      <c r="E66" s="446">
        <v>242.49</v>
      </c>
      <c r="F66" s="471">
        <f t="shared" si="8"/>
        <v>242.49</v>
      </c>
      <c r="G66" s="691">
        <f>'Заказ, cкидки и курсы валют'!$J$23*F66</f>
        <v>2788.6350000000002</v>
      </c>
      <c r="H66" s="96">
        <f t="shared" si="9"/>
        <v>8365.91</v>
      </c>
      <c r="I66" s="38">
        <v>6002</v>
      </c>
      <c r="J66" s="13"/>
      <c r="K66" s="42"/>
      <c r="L66" s="42"/>
      <c r="M66" s="43"/>
      <c r="N66" s="530"/>
    </row>
    <row r="67" spans="1:14" s="419" customFormat="1" ht="14.5">
      <c r="A67" s="14" t="s">
        <v>6305</v>
      </c>
      <c r="B67" s="38" t="s">
        <v>3130</v>
      </c>
      <c r="C67" s="2344">
        <v>4.93</v>
      </c>
      <c r="D67" s="37">
        <v>3000</v>
      </c>
      <c r="E67" s="446">
        <v>242.49</v>
      </c>
      <c r="F67" s="471">
        <f t="shared" si="8"/>
        <v>242.49</v>
      </c>
      <c r="G67" s="691">
        <f>'Заказ, cкидки и курсы валют'!$J$23*F67</f>
        <v>2788.6350000000002</v>
      </c>
      <c r="H67" s="96">
        <f t="shared" si="9"/>
        <v>8365.91</v>
      </c>
      <c r="I67" s="38">
        <v>6005</v>
      </c>
      <c r="J67" s="13"/>
      <c r="K67" s="42"/>
      <c r="L67" s="42"/>
      <c r="M67" s="43"/>
      <c r="N67" s="530"/>
    </row>
    <row r="68" spans="1:14" ht="14.5">
      <c r="A68" s="14" t="s">
        <v>6306</v>
      </c>
      <c r="B68" s="38" t="s">
        <v>3130</v>
      </c>
      <c r="C68" s="2344">
        <v>4.93</v>
      </c>
      <c r="D68" s="37">
        <v>3000</v>
      </c>
      <c r="E68" s="446">
        <v>242.49</v>
      </c>
      <c r="F68" s="471">
        <f t="shared" si="8"/>
        <v>242.49</v>
      </c>
      <c r="G68" s="691">
        <f>'Заказ, cкидки и курсы валют'!$J$23*F68</f>
        <v>2788.6350000000002</v>
      </c>
      <c r="H68" s="96">
        <f t="shared" si="9"/>
        <v>8365.91</v>
      </c>
      <c r="I68" s="38">
        <v>7004</v>
      </c>
      <c r="J68" s="13"/>
      <c r="K68" s="42"/>
      <c r="L68" s="42"/>
      <c r="M68" s="43"/>
      <c r="N68" s="530"/>
    </row>
    <row r="69" spans="1:14" ht="14.5">
      <c r="A69" s="14" t="s">
        <v>8829</v>
      </c>
      <c r="B69" s="38" t="s">
        <v>3130</v>
      </c>
      <c r="C69" s="2344">
        <v>4.93</v>
      </c>
      <c r="D69" s="37">
        <v>3000</v>
      </c>
      <c r="E69" s="446">
        <v>242.49</v>
      </c>
      <c r="F69" s="471">
        <f t="shared" si="8"/>
        <v>242.49</v>
      </c>
      <c r="G69" s="691">
        <f>'Заказ, cкидки и курсы валют'!$J$23*F69</f>
        <v>2788.6350000000002</v>
      </c>
      <c r="H69" s="96">
        <f t="shared" si="9"/>
        <v>8365.91</v>
      </c>
      <c r="I69" s="38">
        <v>7024</v>
      </c>
      <c r="J69" s="13"/>
      <c r="K69" s="42"/>
      <c r="L69" s="42"/>
      <c r="M69" s="43"/>
      <c r="N69" s="530"/>
    </row>
    <row r="70" spans="1:14" ht="14.5">
      <c r="A70" s="14" t="s">
        <v>6307</v>
      </c>
      <c r="B70" s="38" t="s">
        <v>3130</v>
      </c>
      <c r="C70" s="2344">
        <v>4.93</v>
      </c>
      <c r="D70" s="37">
        <v>3000</v>
      </c>
      <c r="E70" s="446">
        <v>242.49</v>
      </c>
      <c r="F70" s="471">
        <f t="shared" si="8"/>
        <v>242.49</v>
      </c>
      <c r="G70" s="691">
        <f>'Заказ, cкидки и курсы валют'!$J$23*F70</f>
        <v>2788.6350000000002</v>
      </c>
      <c r="H70" s="96">
        <f t="shared" si="9"/>
        <v>8365.91</v>
      </c>
      <c r="I70" s="38">
        <v>8017</v>
      </c>
      <c r="J70" s="13"/>
      <c r="K70" s="42"/>
      <c r="L70" s="42"/>
      <c r="M70" s="43"/>
      <c r="N70" s="530"/>
    </row>
    <row r="71" spans="1:14" ht="14.5">
      <c r="A71" s="14" t="s">
        <v>6308</v>
      </c>
      <c r="B71" s="38" t="s">
        <v>3130</v>
      </c>
      <c r="C71" s="2344">
        <v>4.93</v>
      </c>
      <c r="D71" s="37">
        <v>3000</v>
      </c>
      <c r="E71" s="446">
        <v>242.49</v>
      </c>
      <c r="F71" s="471">
        <f t="shared" si="8"/>
        <v>242.49</v>
      </c>
      <c r="G71" s="691">
        <f>'Заказ, cкидки и курсы валют'!$J$23*F71</f>
        <v>2788.6350000000002</v>
      </c>
      <c r="H71" s="96">
        <f t="shared" si="9"/>
        <v>8365.91</v>
      </c>
      <c r="I71" s="38">
        <v>8019</v>
      </c>
      <c r="J71" s="13"/>
      <c r="K71" s="42"/>
      <c r="L71" s="42"/>
      <c r="M71" s="43"/>
      <c r="N71" s="530"/>
    </row>
    <row r="72" spans="1:14" ht="14.5">
      <c r="A72" s="14" t="s">
        <v>6309</v>
      </c>
      <c r="B72" s="38" t="s">
        <v>3130</v>
      </c>
      <c r="C72" s="2344">
        <v>4.93</v>
      </c>
      <c r="D72" s="37">
        <v>3000</v>
      </c>
      <c r="E72" s="446">
        <v>242.49</v>
      </c>
      <c r="F72" s="471">
        <f t="shared" si="8"/>
        <v>242.49</v>
      </c>
      <c r="G72" s="691">
        <f>'Заказ, cкидки и курсы валют'!$J$23*F72</f>
        <v>2788.6350000000002</v>
      </c>
      <c r="H72" s="96">
        <f t="shared" si="9"/>
        <v>8365.91</v>
      </c>
      <c r="I72" s="38">
        <v>9003</v>
      </c>
      <c r="J72" s="13"/>
      <c r="K72" s="42"/>
      <c r="L72" s="42"/>
      <c r="M72" s="43"/>
      <c r="N72" s="530"/>
    </row>
    <row r="73" spans="1:14" ht="14.5">
      <c r="A73" s="14" t="s">
        <v>12325</v>
      </c>
      <c r="B73" s="38" t="s">
        <v>3130</v>
      </c>
      <c r="C73" s="2344">
        <v>4.93</v>
      </c>
      <c r="D73" s="37">
        <v>3000</v>
      </c>
      <c r="E73" s="446">
        <v>242.49</v>
      </c>
      <c r="F73" s="471">
        <f t="shared" ref="F73" si="12">ROUND(E73*(1-$F$37),2)</f>
        <v>242.49</v>
      </c>
      <c r="G73" s="691">
        <f>'Заказ, cкидки и курсы валют'!$J$23*F73</f>
        <v>2788.6350000000002</v>
      </c>
      <c r="H73" s="96">
        <f t="shared" ref="H73" si="13">ROUND((D73/1000)*G73,2)</f>
        <v>8365.91</v>
      </c>
      <c r="I73" s="38">
        <v>9005</v>
      </c>
      <c r="J73" s="13"/>
      <c r="K73" s="42"/>
      <c r="L73" s="42"/>
      <c r="M73" s="43"/>
      <c r="N73" s="530"/>
    </row>
    <row r="74" spans="1:14" ht="14.5">
      <c r="A74" s="1645" t="s">
        <v>9848</v>
      </c>
      <c r="B74" s="409" t="s">
        <v>1351</v>
      </c>
      <c r="C74" s="2344">
        <v>6.09</v>
      </c>
      <c r="D74" s="410">
        <v>2000</v>
      </c>
      <c r="E74" s="446">
        <v>285</v>
      </c>
      <c r="F74" s="748">
        <f t="shared" si="8"/>
        <v>285</v>
      </c>
      <c r="G74" s="749">
        <f>'Заказ, cкидки и курсы валют'!$J$23*F74</f>
        <v>3277.5</v>
      </c>
      <c r="H74" s="411">
        <f t="shared" si="9"/>
        <v>6555</v>
      </c>
      <c r="I74" s="409">
        <v>1014</v>
      </c>
      <c r="J74" s="13"/>
      <c r="K74" s="42"/>
      <c r="L74" s="42"/>
      <c r="M74" s="43"/>
      <c r="N74" s="530"/>
    </row>
    <row r="75" spans="1:14" s="419" customFormat="1" ht="14.5">
      <c r="A75" s="14" t="s">
        <v>9849</v>
      </c>
      <c r="B75" s="38" t="s">
        <v>1351</v>
      </c>
      <c r="C75" s="2344">
        <v>6.09</v>
      </c>
      <c r="D75" s="37">
        <v>2000</v>
      </c>
      <c r="E75" s="446">
        <v>285</v>
      </c>
      <c r="F75" s="471">
        <f t="shared" si="8"/>
        <v>285</v>
      </c>
      <c r="G75" s="691">
        <f>'Заказ, cкидки и курсы валют'!$J$23*F75</f>
        <v>3277.5</v>
      </c>
      <c r="H75" s="96">
        <f t="shared" si="9"/>
        <v>6555</v>
      </c>
      <c r="I75" s="490">
        <v>1015</v>
      </c>
      <c r="J75" s="13"/>
      <c r="K75" s="42"/>
      <c r="L75" s="42"/>
      <c r="M75" s="43"/>
      <c r="N75" s="530"/>
    </row>
    <row r="76" spans="1:14" ht="14.5">
      <c r="A76" s="14" t="s">
        <v>9850</v>
      </c>
      <c r="B76" s="36" t="s">
        <v>1351</v>
      </c>
      <c r="C76" s="2344">
        <v>6.09</v>
      </c>
      <c r="D76" s="37">
        <v>2000</v>
      </c>
      <c r="E76" s="446">
        <v>285</v>
      </c>
      <c r="F76" s="471">
        <f t="shared" si="8"/>
        <v>285</v>
      </c>
      <c r="G76" s="691">
        <f>'Заказ, cкидки и курсы валют'!$J$23*F76</f>
        <v>3277.5</v>
      </c>
      <c r="H76" s="96">
        <f t="shared" si="9"/>
        <v>6555</v>
      </c>
      <c r="I76" s="490">
        <v>1018</v>
      </c>
      <c r="J76" s="13"/>
      <c r="K76" s="41"/>
      <c r="L76" s="42"/>
      <c r="M76" s="43"/>
      <c r="N76" s="530"/>
    </row>
    <row r="77" spans="1:14" ht="14.5">
      <c r="A77" s="14" t="s">
        <v>9851</v>
      </c>
      <c r="B77" s="38" t="s">
        <v>1351</v>
      </c>
      <c r="C77" s="2344">
        <v>6.09</v>
      </c>
      <c r="D77" s="37">
        <v>2000</v>
      </c>
      <c r="E77" s="446">
        <v>285</v>
      </c>
      <c r="F77" s="471">
        <f t="shared" ref="F77:F80" si="14">ROUND(E77*(1-$F$37),2)</f>
        <v>285</v>
      </c>
      <c r="G77" s="691">
        <f>'Заказ, cкидки и курсы валют'!$J$23*F77</f>
        <v>3277.5</v>
      </c>
      <c r="H77" s="96">
        <f t="shared" ref="H77:H80" si="15">ROUND((D77/1000)*G77,2)</f>
        <v>6555</v>
      </c>
      <c r="I77" s="490">
        <v>3003</v>
      </c>
      <c r="J77" s="13"/>
      <c r="K77" s="42"/>
      <c r="L77" s="42"/>
      <c r="M77" s="43"/>
      <c r="N77" s="530"/>
    </row>
    <row r="78" spans="1:14" ht="14.5">
      <c r="A78" s="14" t="s">
        <v>6310</v>
      </c>
      <c r="B78" s="36" t="s">
        <v>1351</v>
      </c>
      <c r="C78" s="2344">
        <v>6.09</v>
      </c>
      <c r="D78" s="37">
        <v>2000</v>
      </c>
      <c r="E78" s="446">
        <v>285</v>
      </c>
      <c r="F78" s="471">
        <f t="shared" si="14"/>
        <v>285</v>
      </c>
      <c r="G78" s="691">
        <f>'Заказ, cкидки и курсы валют'!$J$23*F78</f>
        <v>3277.5</v>
      </c>
      <c r="H78" s="96">
        <f t="shared" si="15"/>
        <v>6555</v>
      </c>
      <c r="I78" s="490">
        <v>3005</v>
      </c>
      <c r="J78" s="13"/>
      <c r="K78" s="41"/>
      <c r="L78" s="42"/>
      <c r="M78" s="43"/>
      <c r="N78" s="530"/>
    </row>
    <row r="79" spans="1:14" ht="14.5">
      <c r="A79" s="14" t="s">
        <v>9852</v>
      </c>
      <c r="B79" s="38" t="s">
        <v>1351</v>
      </c>
      <c r="C79" s="2344">
        <v>6.09</v>
      </c>
      <c r="D79" s="37">
        <v>2000</v>
      </c>
      <c r="E79" s="446">
        <v>285</v>
      </c>
      <c r="F79" s="471">
        <f t="shared" si="14"/>
        <v>285</v>
      </c>
      <c r="G79" s="691">
        <f>'Заказ, cкидки и курсы валют'!$J$23*F79</f>
        <v>3277.5</v>
      </c>
      <c r="H79" s="96">
        <f t="shared" si="15"/>
        <v>6555</v>
      </c>
      <c r="I79" s="490">
        <v>3009</v>
      </c>
      <c r="J79" s="13"/>
      <c r="K79" s="42"/>
      <c r="L79" s="42"/>
      <c r="M79" s="43"/>
      <c r="N79" s="530"/>
    </row>
    <row r="80" spans="1:14" ht="14.5">
      <c r="A80" s="14" t="s">
        <v>9853</v>
      </c>
      <c r="B80" s="38" t="s">
        <v>1351</v>
      </c>
      <c r="C80" s="2344">
        <v>6.09</v>
      </c>
      <c r="D80" s="37">
        <v>2000</v>
      </c>
      <c r="E80" s="446">
        <v>285</v>
      </c>
      <c r="F80" s="471">
        <f t="shared" si="14"/>
        <v>285</v>
      </c>
      <c r="G80" s="691">
        <f>'Заказ, cкидки и курсы валют'!$J$23*F80</f>
        <v>3277.5</v>
      </c>
      <c r="H80" s="96">
        <f t="shared" si="15"/>
        <v>6555</v>
      </c>
      <c r="I80" s="490">
        <v>3011</v>
      </c>
      <c r="J80" s="13"/>
      <c r="K80" s="42"/>
      <c r="L80" s="42"/>
      <c r="M80" s="43"/>
      <c r="N80" s="530"/>
    </row>
    <row r="81" spans="1:14" ht="14.5">
      <c r="A81" s="14" t="s">
        <v>9854</v>
      </c>
      <c r="B81" s="38" t="s">
        <v>1351</v>
      </c>
      <c r="C81" s="2344">
        <v>6.09</v>
      </c>
      <c r="D81" s="37">
        <v>2000</v>
      </c>
      <c r="E81" s="446">
        <v>285</v>
      </c>
      <c r="F81" s="471">
        <f t="shared" ref="F81:F89" si="16">ROUND(E81*(1-$F$37),2)</f>
        <v>285</v>
      </c>
      <c r="G81" s="691">
        <f>'Заказ, cкидки и курсы валют'!$J$23*F81</f>
        <v>3277.5</v>
      </c>
      <c r="H81" s="96">
        <f t="shared" ref="H81:H89" si="17">ROUND((D81/1000)*G81,2)</f>
        <v>6555</v>
      </c>
      <c r="I81" s="490">
        <v>5002</v>
      </c>
      <c r="J81" s="13"/>
      <c r="K81" s="42"/>
      <c r="L81" s="42"/>
      <c r="M81" s="43"/>
      <c r="N81" s="530"/>
    </row>
    <row r="82" spans="1:14" ht="14.5">
      <c r="A82" s="14" t="s">
        <v>6311</v>
      </c>
      <c r="B82" s="36" t="s">
        <v>1351</v>
      </c>
      <c r="C82" s="2344">
        <v>6.09</v>
      </c>
      <c r="D82" s="37">
        <v>2000</v>
      </c>
      <c r="E82" s="446">
        <v>285</v>
      </c>
      <c r="F82" s="471">
        <f t="shared" si="16"/>
        <v>285</v>
      </c>
      <c r="G82" s="691">
        <f>'Заказ, cкидки и курсы валют'!$J$23*F82</f>
        <v>3277.5</v>
      </c>
      <c r="H82" s="96">
        <f t="shared" si="17"/>
        <v>6555</v>
      </c>
      <c r="I82" s="38">
        <v>5005</v>
      </c>
      <c r="J82" s="13"/>
      <c r="K82" s="41"/>
      <c r="L82" s="42"/>
      <c r="M82" s="43"/>
      <c r="N82" s="530"/>
    </row>
    <row r="83" spans="1:14" ht="14.5">
      <c r="A83" s="14" t="s">
        <v>9855</v>
      </c>
      <c r="B83" s="38" t="s">
        <v>1351</v>
      </c>
      <c r="C83" s="2344">
        <v>6.09</v>
      </c>
      <c r="D83" s="37">
        <v>2000</v>
      </c>
      <c r="E83" s="446">
        <v>285</v>
      </c>
      <c r="F83" s="471">
        <f t="shared" si="16"/>
        <v>285</v>
      </c>
      <c r="G83" s="691">
        <f>'Заказ, cкидки и курсы валют'!$J$23*F83</f>
        <v>3277.5</v>
      </c>
      <c r="H83" s="96">
        <f t="shared" si="17"/>
        <v>6555</v>
      </c>
      <c r="I83" s="38">
        <v>5021</v>
      </c>
      <c r="J83" s="13"/>
      <c r="K83" s="42"/>
      <c r="L83" s="42"/>
      <c r="M83" s="43"/>
      <c r="N83" s="530"/>
    </row>
    <row r="84" spans="1:14" ht="14.5">
      <c r="A84" s="14" t="s">
        <v>9856</v>
      </c>
      <c r="B84" s="36" t="s">
        <v>1351</v>
      </c>
      <c r="C84" s="2344">
        <v>6.09</v>
      </c>
      <c r="D84" s="37">
        <v>2000</v>
      </c>
      <c r="E84" s="446">
        <v>285</v>
      </c>
      <c r="F84" s="471">
        <f t="shared" si="16"/>
        <v>285</v>
      </c>
      <c r="G84" s="691">
        <f>'Заказ, cкидки и курсы валют'!$J$23*F84</f>
        <v>3277.5</v>
      </c>
      <c r="H84" s="96">
        <f t="shared" si="17"/>
        <v>6555</v>
      </c>
      <c r="I84" s="38">
        <v>6002</v>
      </c>
      <c r="J84" s="13"/>
      <c r="K84" s="41"/>
      <c r="L84" s="42"/>
      <c r="M84" s="43"/>
      <c r="N84" s="530"/>
    </row>
    <row r="85" spans="1:14" ht="14.5">
      <c r="A85" s="14" t="s">
        <v>6312</v>
      </c>
      <c r="B85" s="38" t="s">
        <v>1351</v>
      </c>
      <c r="C85" s="2344">
        <v>6.09</v>
      </c>
      <c r="D85" s="37">
        <v>2000</v>
      </c>
      <c r="E85" s="446">
        <v>285</v>
      </c>
      <c r="F85" s="471">
        <f t="shared" si="16"/>
        <v>285</v>
      </c>
      <c r="G85" s="691">
        <f>'Заказ, cкидки и курсы валют'!$J$23*F85</f>
        <v>3277.5</v>
      </c>
      <c r="H85" s="96">
        <f t="shared" si="17"/>
        <v>6555</v>
      </c>
      <c r="I85" s="38">
        <v>6005</v>
      </c>
      <c r="J85" s="13"/>
      <c r="K85" s="42"/>
      <c r="L85" s="42"/>
      <c r="M85" s="43"/>
      <c r="N85" s="530"/>
    </row>
    <row r="86" spans="1:14" ht="14.5">
      <c r="A86" s="14" t="s">
        <v>6313</v>
      </c>
      <c r="B86" s="38" t="s">
        <v>1351</v>
      </c>
      <c r="C86" s="2344">
        <v>6.09</v>
      </c>
      <c r="D86" s="37">
        <v>2000</v>
      </c>
      <c r="E86" s="446">
        <v>285</v>
      </c>
      <c r="F86" s="471">
        <f t="shared" si="16"/>
        <v>285</v>
      </c>
      <c r="G86" s="691">
        <f>'Заказ, cкидки и курсы валют'!$J$23*F86</f>
        <v>3277.5</v>
      </c>
      <c r="H86" s="96">
        <f t="shared" si="17"/>
        <v>6555</v>
      </c>
      <c r="I86" s="38">
        <v>7004</v>
      </c>
      <c r="J86" s="13"/>
      <c r="K86" s="42"/>
      <c r="L86" s="42"/>
      <c r="M86" s="43"/>
      <c r="N86" s="530"/>
    </row>
    <row r="87" spans="1:14" s="419" customFormat="1" ht="16.5" customHeight="1">
      <c r="A87" s="14" t="s">
        <v>6314</v>
      </c>
      <c r="B87" s="36" t="s">
        <v>1351</v>
      </c>
      <c r="C87" s="2344">
        <v>6.09</v>
      </c>
      <c r="D87" s="37">
        <v>2000</v>
      </c>
      <c r="E87" s="446">
        <v>285</v>
      </c>
      <c r="F87" s="471">
        <f t="shared" si="16"/>
        <v>285</v>
      </c>
      <c r="G87" s="691">
        <f>'Заказ, cкидки и курсы валют'!$J$23*F87</f>
        <v>3277.5</v>
      </c>
      <c r="H87" s="96">
        <f t="shared" si="17"/>
        <v>6555</v>
      </c>
      <c r="I87" s="38">
        <v>7024</v>
      </c>
      <c r="J87" s="13"/>
      <c r="K87" s="41"/>
      <c r="L87" s="42"/>
      <c r="M87" s="43"/>
      <c r="N87" s="530"/>
    </row>
    <row r="88" spans="1:14" ht="17.25" customHeight="1">
      <c r="A88" s="14" t="s">
        <v>6315</v>
      </c>
      <c r="B88" s="38" t="s">
        <v>1351</v>
      </c>
      <c r="C88" s="2344">
        <v>6.09</v>
      </c>
      <c r="D88" s="37">
        <v>2000</v>
      </c>
      <c r="E88" s="446">
        <v>285</v>
      </c>
      <c r="F88" s="471">
        <f t="shared" si="16"/>
        <v>285</v>
      </c>
      <c r="G88" s="691">
        <f>'Заказ, cкидки и курсы валют'!$J$23*F88</f>
        <v>3277.5</v>
      </c>
      <c r="H88" s="96">
        <f t="shared" si="17"/>
        <v>6555</v>
      </c>
      <c r="I88" s="38">
        <v>8017</v>
      </c>
      <c r="J88" s="13"/>
      <c r="K88" s="41"/>
      <c r="L88" s="42"/>
      <c r="M88" s="43"/>
      <c r="N88" s="530"/>
    </row>
    <row r="89" spans="1:14" ht="14.5">
      <c r="A89" s="14" t="s">
        <v>9857</v>
      </c>
      <c r="B89" s="36" t="s">
        <v>1351</v>
      </c>
      <c r="C89" s="2344">
        <v>6.09</v>
      </c>
      <c r="D89" s="37">
        <v>2000</v>
      </c>
      <c r="E89" s="446">
        <v>285</v>
      </c>
      <c r="F89" s="471">
        <f t="shared" si="16"/>
        <v>285</v>
      </c>
      <c r="G89" s="691">
        <f>'Заказ, cкидки и курсы валют'!$J$23*F89</f>
        <v>3277.5</v>
      </c>
      <c r="H89" s="96">
        <f t="shared" si="17"/>
        <v>6555</v>
      </c>
      <c r="I89" s="38">
        <v>8019</v>
      </c>
      <c r="J89" s="13"/>
      <c r="K89" s="42"/>
      <c r="L89" s="42"/>
      <c r="M89" s="43"/>
      <c r="N89" s="530"/>
    </row>
    <row r="90" spans="1:14" ht="14.5">
      <c r="A90" s="14" t="s">
        <v>6316</v>
      </c>
      <c r="B90" s="38" t="s">
        <v>1351</v>
      </c>
      <c r="C90" s="2344">
        <v>6.09</v>
      </c>
      <c r="D90" s="37">
        <v>2000</v>
      </c>
      <c r="E90" s="446">
        <v>285</v>
      </c>
      <c r="F90" s="471">
        <f t="shared" ref="F90" si="18">ROUND(E90*(1-$F$37),2)</f>
        <v>285</v>
      </c>
      <c r="G90" s="691">
        <f>'Заказ, cкидки и курсы валют'!$J$23*F90</f>
        <v>3277.5</v>
      </c>
      <c r="H90" s="96">
        <f t="shared" ref="H90" si="19">ROUND((D90/1000)*G90,2)</f>
        <v>6555</v>
      </c>
      <c r="I90" s="38">
        <v>9003</v>
      </c>
      <c r="J90" s="13"/>
      <c r="K90" s="42"/>
      <c r="L90" s="42"/>
      <c r="M90" s="43"/>
      <c r="N90" s="530"/>
    </row>
    <row r="91" spans="1:14" ht="14.5">
      <c r="A91" s="14" t="s">
        <v>12326</v>
      </c>
      <c r="B91" s="38" t="s">
        <v>1351</v>
      </c>
      <c r="C91" s="2344">
        <v>6.09</v>
      </c>
      <c r="D91" s="37">
        <v>2000</v>
      </c>
      <c r="E91" s="446">
        <v>285</v>
      </c>
      <c r="F91" s="471">
        <f t="shared" ref="F91" si="20">ROUND(E91*(1-$F$37),2)</f>
        <v>285</v>
      </c>
      <c r="G91" s="691">
        <f>'Заказ, cкидки и курсы валют'!$J$23*F91</f>
        <v>3277.5</v>
      </c>
      <c r="H91" s="96">
        <f t="shared" ref="H91" si="21">ROUND((D91/1000)*G91,2)</f>
        <v>6555</v>
      </c>
      <c r="I91" s="38">
        <v>9005</v>
      </c>
      <c r="J91" s="13"/>
      <c r="K91" s="42"/>
      <c r="L91" s="42"/>
      <c r="M91" s="43"/>
      <c r="N91" s="530"/>
    </row>
    <row r="92" spans="1:14" ht="14.5">
      <c r="A92" s="1645" t="s">
        <v>9858</v>
      </c>
      <c r="B92" s="409" t="s">
        <v>1352</v>
      </c>
      <c r="C92" s="2344">
        <v>7.85</v>
      </c>
      <c r="D92" s="410">
        <v>1500</v>
      </c>
      <c r="E92" s="446">
        <v>346.59</v>
      </c>
      <c r="F92" s="748">
        <f>ROUND(E92*(1-$F$37),2)</f>
        <v>346.59</v>
      </c>
      <c r="G92" s="749">
        <f>'Заказ, cкидки и курсы валют'!$J$23*F92</f>
        <v>3985.7849999999999</v>
      </c>
      <c r="H92" s="411">
        <f>ROUND((D92/1000)*G92,2)</f>
        <v>5978.68</v>
      </c>
      <c r="I92" s="409">
        <v>1014</v>
      </c>
      <c r="J92" s="13"/>
      <c r="K92" s="42"/>
      <c r="L92" s="42"/>
      <c r="M92" s="43"/>
      <c r="N92" s="530"/>
    </row>
    <row r="93" spans="1:14" ht="14.5">
      <c r="A93" s="14" t="s">
        <v>9859</v>
      </c>
      <c r="B93" s="38" t="s">
        <v>1352</v>
      </c>
      <c r="C93" s="2344">
        <v>7.85</v>
      </c>
      <c r="D93" s="37">
        <v>1500</v>
      </c>
      <c r="E93" s="446">
        <v>346.59</v>
      </c>
      <c r="F93" s="471">
        <f>ROUND(E93*(1-$F$37),2)</f>
        <v>346.59</v>
      </c>
      <c r="G93" s="691">
        <f>'Заказ, cкидки и курсы валют'!$J$23*F93</f>
        <v>3985.7849999999999</v>
      </c>
      <c r="H93" s="96">
        <f>ROUND((D93/1000)*G93,2)</f>
        <v>5978.68</v>
      </c>
      <c r="I93" s="490">
        <v>1015</v>
      </c>
      <c r="J93" s="13"/>
      <c r="K93" s="42"/>
      <c r="L93" s="42"/>
      <c r="M93" s="43"/>
      <c r="N93" s="530"/>
    </row>
    <row r="94" spans="1:14" ht="14.5">
      <c r="A94" s="14" t="s">
        <v>9860</v>
      </c>
      <c r="B94" s="38" t="s">
        <v>1352</v>
      </c>
      <c r="C94" s="2344">
        <v>7.85</v>
      </c>
      <c r="D94" s="37">
        <v>1500</v>
      </c>
      <c r="E94" s="446">
        <v>346.59</v>
      </c>
      <c r="F94" s="471">
        <f>ROUND(E94*(1-$F$37),2)</f>
        <v>346.59</v>
      </c>
      <c r="G94" s="691">
        <f>'Заказ, cкидки и курсы валют'!$J$23*F94</f>
        <v>3985.7849999999999</v>
      </c>
      <c r="H94" s="96">
        <f>ROUND((D94/1000)*G94,2)</f>
        <v>5978.68</v>
      </c>
      <c r="I94" s="490">
        <v>1018</v>
      </c>
      <c r="J94" s="13"/>
      <c r="K94" s="42"/>
      <c r="L94" s="42"/>
      <c r="M94" s="43"/>
      <c r="N94" s="530"/>
    </row>
    <row r="95" spans="1:14" ht="14.5">
      <c r="A95" s="14" t="s">
        <v>9861</v>
      </c>
      <c r="B95" s="38" t="s">
        <v>1352</v>
      </c>
      <c r="C95" s="2344">
        <v>7.85</v>
      </c>
      <c r="D95" s="37">
        <v>1500</v>
      </c>
      <c r="E95" s="446">
        <v>346.59</v>
      </c>
      <c r="F95" s="471">
        <f>ROUND(E95*(1-$F$37),2)</f>
        <v>346.59</v>
      </c>
      <c r="G95" s="691">
        <f>'Заказ, cкидки и курсы валют'!$J$23*F95</f>
        <v>3985.7849999999999</v>
      </c>
      <c r="H95" s="96">
        <f>ROUND((D95/1000)*G95,2)</f>
        <v>5978.68</v>
      </c>
      <c r="I95" s="490">
        <v>3003</v>
      </c>
      <c r="J95" s="13"/>
      <c r="K95" s="42"/>
      <c r="L95" s="42"/>
      <c r="M95" s="43"/>
      <c r="N95" s="530"/>
    </row>
    <row r="96" spans="1:14" ht="14.5">
      <c r="A96" s="14" t="s">
        <v>6317</v>
      </c>
      <c r="B96" s="38" t="s">
        <v>1352</v>
      </c>
      <c r="C96" s="2344">
        <v>7.85</v>
      </c>
      <c r="D96" s="37">
        <v>1500</v>
      </c>
      <c r="E96" s="446">
        <v>346.59</v>
      </c>
      <c r="F96" s="471">
        <f t="shared" ref="F96:F108" si="22">ROUND(E96*(1-$F$37),2)</f>
        <v>346.59</v>
      </c>
      <c r="G96" s="691">
        <f>'Заказ, cкидки и курсы валют'!$J$23*F96</f>
        <v>3985.7849999999999</v>
      </c>
      <c r="H96" s="96">
        <f t="shared" ref="H96:H108" si="23">ROUND((D96/1000)*G96,2)</f>
        <v>5978.68</v>
      </c>
      <c r="I96" s="490">
        <v>3005</v>
      </c>
      <c r="J96" s="13"/>
      <c r="K96" s="42"/>
      <c r="L96" s="42"/>
      <c r="M96" s="43"/>
      <c r="N96" s="530"/>
    </row>
    <row r="97" spans="1:14" ht="14.5">
      <c r="A97" s="14" t="s">
        <v>9862</v>
      </c>
      <c r="B97" s="38" t="s">
        <v>1352</v>
      </c>
      <c r="C97" s="2344">
        <v>7.85</v>
      </c>
      <c r="D97" s="37">
        <v>1500</v>
      </c>
      <c r="E97" s="446">
        <v>346.59</v>
      </c>
      <c r="F97" s="471">
        <f t="shared" si="22"/>
        <v>346.59</v>
      </c>
      <c r="G97" s="691">
        <f>'Заказ, cкидки и курсы валют'!$J$23*F97</f>
        <v>3985.7849999999999</v>
      </c>
      <c r="H97" s="96">
        <f t="shared" si="23"/>
        <v>5978.68</v>
      </c>
      <c r="I97" s="490">
        <v>3009</v>
      </c>
      <c r="J97" s="13"/>
      <c r="K97" s="42"/>
      <c r="L97" s="42"/>
      <c r="M97" s="43"/>
      <c r="N97" s="530"/>
    </row>
    <row r="98" spans="1:14" ht="14.5">
      <c r="A98" s="14" t="s">
        <v>9863</v>
      </c>
      <c r="B98" s="38" t="s">
        <v>1352</v>
      </c>
      <c r="C98" s="2344">
        <v>7.85</v>
      </c>
      <c r="D98" s="37">
        <v>1500</v>
      </c>
      <c r="E98" s="446">
        <v>346.59</v>
      </c>
      <c r="F98" s="471">
        <f t="shared" si="22"/>
        <v>346.59</v>
      </c>
      <c r="G98" s="691">
        <f>'Заказ, cкидки и курсы валют'!$J$23*F98</f>
        <v>3985.7849999999999</v>
      </c>
      <c r="H98" s="96">
        <f t="shared" si="23"/>
        <v>5978.68</v>
      </c>
      <c r="I98" s="490">
        <v>3011</v>
      </c>
      <c r="J98" s="13"/>
      <c r="K98" s="42"/>
      <c r="L98" s="42"/>
      <c r="M98" s="43"/>
      <c r="N98" s="530"/>
    </row>
    <row r="99" spans="1:14" ht="14.5">
      <c r="A99" s="14" t="s">
        <v>9864</v>
      </c>
      <c r="B99" s="38" t="s">
        <v>1352</v>
      </c>
      <c r="C99" s="2344">
        <v>7.85</v>
      </c>
      <c r="D99" s="37">
        <v>1500</v>
      </c>
      <c r="E99" s="446">
        <v>346.59</v>
      </c>
      <c r="F99" s="471">
        <f t="shared" si="22"/>
        <v>346.59</v>
      </c>
      <c r="G99" s="691">
        <f>'Заказ, cкидки и курсы валют'!$J$23*F99</f>
        <v>3985.7849999999999</v>
      </c>
      <c r="H99" s="96">
        <f t="shared" si="23"/>
        <v>5978.68</v>
      </c>
      <c r="I99" s="490">
        <v>5002</v>
      </c>
      <c r="J99" s="13"/>
      <c r="K99" s="42"/>
      <c r="L99" s="42"/>
      <c r="M99" s="43"/>
      <c r="N99" s="530"/>
    </row>
    <row r="100" spans="1:14" ht="14.5">
      <c r="A100" s="14" t="s">
        <v>9865</v>
      </c>
      <c r="B100" s="38" t="s">
        <v>1352</v>
      </c>
      <c r="C100" s="2344">
        <v>7.85</v>
      </c>
      <c r="D100" s="37">
        <v>1500</v>
      </c>
      <c r="E100" s="446">
        <v>346.59</v>
      </c>
      <c r="F100" s="471">
        <f t="shared" si="22"/>
        <v>346.59</v>
      </c>
      <c r="G100" s="691">
        <f>'Заказ, cкидки и курсы валют'!$J$23*F100</f>
        <v>3985.7849999999999</v>
      </c>
      <c r="H100" s="96">
        <f t="shared" si="23"/>
        <v>5978.68</v>
      </c>
      <c r="I100" s="38">
        <v>5005</v>
      </c>
      <c r="J100" s="13"/>
      <c r="K100" s="42"/>
      <c r="L100" s="42"/>
      <c r="M100" s="43"/>
      <c r="N100" s="530"/>
    </row>
    <row r="101" spans="1:14" ht="14.5">
      <c r="A101" s="14" t="s">
        <v>9866</v>
      </c>
      <c r="B101" s="38" t="s">
        <v>1352</v>
      </c>
      <c r="C101" s="2344">
        <v>7.85</v>
      </c>
      <c r="D101" s="37">
        <v>1500</v>
      </c>
      <c r="E101" s="446">
        <v>346.59</v>
      </c>
      <c r="F101" s="471">
        <f t="shared" si="22"/>
        <v>346.59</v>
      </c>
      <c r="G101" s="691">
        <f>'Заказ, cкидки и курсы валют'!$J$23*F101</f>
        <v>3985.7849999999999</v>
      </c>
      <c r="H101" s="96">
        <f t="shared" si="23"/>
        <v>5978.68</v>
      </c>
      <c r="I101" s="38">
        <v>5021</v>
      </c>
      <c r="J101" s="13"/>
      <c r="K101" s="42"/>
      <c r="L101" s="42"/>
      <c r="M101" s="43"/>
      <c r="N101" s="530"/>
    </row>
    <row r="102" spans="1:14" ht="14.5">
      <c r="A102" s="14" t="s">
        <v>9867</v>
      </c>
      <c r="B102" s="38" t="s">
        <v>1352</v>
      </c>
      <c r="C102" s="2344">
        <v>7.85</v>
      </c>
      <c r="D102" s="37">
        <v>1500</v>
      </c>
      <c r="E102" s="446">
        <v>346.59</v>
      </c>
      <c r="F102" s="471">
        <f t="shared" si="22"/>
        <v>346.59</v>
      </c>
      <c r="G102" s="691">
        <f>'Заказ, cкидки и курсы валют'!$J$23*F102</f>
        <v>3985.7849999999999</v>
      </c>
      <c r="H102" s="96">
        <f t="shared" si="23"/>
        <v>5978.68</v>
      </c>
      <c r="I102" s="38">
        <v>6002</v>
      </c>
      <c r="J102" s="13"/>
      <c r="K102" s="42"/>
      <c r="L102" s="42"/>
      <c r="M102" s="43"/>
      <c r="N102" s="530"/>
    </row>
    <row r="103" spans="1:14" ht="14.5">
      <c r="A103" s="14" t="s">
        <v>6318</v>
      </c>
      <c r="B103" s="38" t="s">
        <v>1352</v>
      </c>
      <c r="C103" s="2344">
        <v>7.85</v>
      </c>
      <c r="D103" s="37">
        <v>1500</v>
      </c>
      <c r="E103" s="446">
        <v>346.59</v>
      </c>
      <c r="F103" s="471">
        <f t="shared" si="22"/>
        <v>346.59</v>
      </c>
      <c r="G103" s="691">
        <f>'Заказ, cкидки и курсы валют'!$J$23*F103</f>
        <v>3985.7849999999999</v>
      </c>
      <c r="H103" s="96">
        <f t="shared" si="23"/>
        <v>5978.68</v>
      </c>
      <c r="I103" s="38">
        <v>6005</v>
      </c>
      <c r="J103" s="13"/>
      <c r="K103" s="42"/>
      <c r="L103" s="42"/>
      <c r="M103" s="43"/>
      <c r="N103" s="530"/>
    </row>
    <row r="104" spans="1:14" ht="14.5">
      <c r="A104" s="14" t="s">
        <v>9868</v>
      </c>
      <c r="B104" s="38" t="s">
        <v>1352</v>
      </c>
      <c r="C104" s="2344">
        <v>7.85</v>
      </c>
      <c r="D104" s="37">
        <v>1500</v>
      </c>
      <c r="E104" s="446">
        <v>346.59</v>
      </c>
      <c r="F104" s="471">
        <f t="shared" si="22"/>
        <v>346.59</v>
      </c>
      <c r="G104" s="691">
        <f>'Заказ, cкидки и курсы валют'!$J$23*F104</f>
        <v>3985.7849999999999</v>
      </c>
      <c r="H104" s="96">
        <f t="shared" si="23"/>
        <v>5978.68</v>
      </c>
      <c r="I104" s="38">
        <v>7004</v>
      </c>
      <c r="J104" s="13"/>
      <c r="K104" s="42"/>
      <c r="L104" s="42"/>
      <c r="M104" s="43"/>
      <c r="N104" s="530"/>
    </row>
    <row r="105" spans="1:14" ht="14.5">
      <c r="A105" s="14" t="s">
        <v>6319</v>
      </c>
      <c r="B105" s="38" t="s">
        <v>1352</v>
      </c>
      <c r="C105" s="2344">
        <v>7.85</v>
      </c>
      <c r="D105" s="37">
        <v>1500</v>
      </c>
      <c r="E105" s="446">
        <v>346.59</v>
      </c>
      <c r="F105" s="471">
        <f t="shared" si="22"/>
        <v>346.59</v>
      </c>
      <c r="G105" s="691">
        <f>'Заказ, cкидки и курсы валют'!$J$23*F105</f>
        <v>3985.7849999999999</v>
      </c>
      <c r="H105" s="96">
        <f t="shared" si="23"/>
        <v>5978.68</v>
      </c>
      <c r="I105" s="38">
        <v>7024</v>
      </c>
      <c r="J105" s="13"/>
      <c r="K105" s="42"/>
      <c r="L105" s="42"/>
      <c r="M105" s="43"/>
      <c r="N105" s="530"/>
    </row>
    <row r="106" spans="1:14" ht="14.5">
      <c r="A106" s="14" t="s">
        <v>6320</v>
      </c>
      <c r="B106" s="38" t="s">
        <v>1352</v>
      </c>
      <c r="C106" s="2344">
        <v>7.85</v>
      </c>
      <c r="D106" s="37">
        <v>1500</v>
      </c>
      <c r="E106" s="446">
        <v>346.59</v>
      </c>
      <c r="F106" s="471">
        <f t="shared" si="22"/>
        <v>346.59</v>
      </c>
      <c r="G106" s="691">
        <f>'Заказ, cкидки и курсы валют'!$J$23*F106</f>
        <v>3985.7849999999999</v>
      </c>
      <c r="H106" s="96">
        <f t="shared" si="23"/>
        <v>5978.68</v>
      </c>
      <c r="I106" s="38">
        <v>8017</v>
      </c>
      <c r="J106" s="13"/>
      <c r="K106" s="42"/>
      <c r="L106" s="42"/>
      <c r="M106" s="43"/>
      <c r="N106" s="530"/>
    </row>
    <row r="107" spans="1:14" ht="14.25" customHeight="1">
      <c r="A107" s="14" t="s">
        <v>9869</v>
      </c>
      <c r="B107" s="38" t="s">
        <v>1352</v>
      </c>
      <c r="C107" s="2344">
        <v>7.85</v>
      </c>
      <c r="D107" s="37">
        <v>1500</v>
      </c>
      <c r="E107" s="446">
        <v>346.59</v>
      </c>
      <c r="F107" s="471">
        <f t="shared" si="22"/>
        <v>346.59</v>
      </c>
      <c r="G107" s="691">
        <f>'Заказ, cкидки и курсы валют'!$J$23*F107</f>
        <v>3985.7849999999999</v>
      </c>
      <c r="H107" s="96">
        <f t="shared" si="23"/>
        <v>5978.68</v>
      </c>
      <c r="I107" s="38">
        <v>8019</v>
      </c>
      <c r="J107" s="13"/>
      <c r="K107" s="42"/>
      <c r="L107" s="42"/>
      <c r="M107" s="43"/>
      <c r="N107" s="530"/>
    </row>
    <row r="108" spans="1:14" ht="15" customHeight="1">
      <c r="A108" s="14" t="s">
        <v>9870</v>
      </c>
      <c r="B108" s="38" t="s">
        <v>1352</v>
      </c>
      <c r="C108" s="2344">
        <v>7.85</v>
      </c>
      <c r="D108" s="37">
        <v>1500</v>
      </c>
      <c r="E108" s="446">
        <v>346.59</v>
      </c>
      <c r="F108" s="471">
        <f t="shared" si="22"/>
        <v>346.59</v>
      </c>
      <c r="G108" s="691">
        <f>'Заказ, cкидки и курсы валют'!$J$23*F108</f>
        <v>3985.7849999999999</v>
      </c>
      <c r="H108" s="96">
        <f t="shared" si="23"/>
        <v>5978.68</v>
      </c>
      <c r="I108" s="38">
        <v>9003</v>
      </c>
      <c r="J108" s="13"/>
      <c r="K108" s="42"/>
      <c r="L108" s="42"/>
      <c r="M108" s="43"/>
      <c r="N108" s="530"/>
    </row>
    <row r="109" spans="1:14" ht="14.5">
      <c r="A109" s="1647" t="s">
        <v>6321</v>
      </c>
      <c r="B109" s="412" t="s">
        <v>3315</v>
      </c>
      <c r="C109" s="2344">
        <v>3.64</v>
      </c>
      <c r="D109" s="413">
        <v>4500</v>
      </c>
      <c r="E109" s="446">
        <v>194.07</v>
      </c>
      <c r="F109" s="748">
        <f t="shared" ref="F109:F115" si="24">ROUND(E109*(1-$F$37),2)</f>
        <v>194.07</v>
      </c>
      <c r="G109" s="749">
        <f>'Заказ, cкидки и курсы валют'!$J$23*F109</f>
        <v>2231.8049999999998</v>
      </c>
      <c r="H109" s="411">
        <f t="shared" ref="H109:H115" si="25">ROUND((D109/1000)*G109,2)</f>
        <v>10043.120000000001</v>
      </c>
      <c r="I109" s="409">
        <v>1014</v>
      </c>
      <c r="J109" s="106"/>
      <c r="K109" s="1433"/>
      <c r="L109" s="42"/>
      <c r="M109" s="43"/>
      <c r="N109" s="530"/>
    </row>
    <row r="110" spans="1:14" ht="14.5">
      <c r="A110" s="19" t="s">
        <v>9871</v>
      </c>
      <c r="B110" s="363" t="s">
        <v>3315</v>
      </c>
      <c r="C110" s="2344">
        <v>3.64</v>
      </c>
      <c r="D110" s="364">
        <v>4500</v>
      </c>
      <c r="E110" s="446">
        <v>194.07</v>
      </c>
      <c r="F110" s="471">
        <f t="shared" si="24"/>
        <v>194.07</v>
      </c>
      <c r="G110" s="691">
        <f>'Заказ, cкидки и курсы валют'!$J$23*F110</f>
        <v>2231.8049999999998</v>
      </c>
      <c r="H110" s="96">
        <f t="shared" si="25"/>
        <v>10043.120000000001</v>
      </c>
      <c r="I110" s="490">
        <v>1015</v>
      </c>
      <c r="J110" s="106"/>
      <c r="K110" s="1433"/>
      <c r="L110" s="42"/>
      <c r="M110" s="43"/>
      <c r="N110" s="530"/>
    </row>
    <row r="111" spans="1:14" ht="14.5">
      <c r="A111" s="19" t="s">
        <v>9872</v>
      </c>
      <c r="B111" s="363" t="s">
        <v>3315</v>
      </c>
      <c r="C111" s="2344">
        <v>3.64</v>
      </c>
      <c r="D111" s="364">
        <v>4500</v>
      </c>
      <c r="E111" s="446">
        <v>194.07</v>
      </c>
      <c r="F111" s="471">
        <f t="shared" si="24"/>
        <v>194.07</v>
      </c>
      <c r="G111" s="691">
        <f>'Заказ, cкидки и курсы валют'!$J$23*F111</f>
        <v>2231.8049999999998</v>
      </c>
      <c r="H111" s="96">
        <f t="shared" si="25"/>
        <v>10043.120000000001</v>
      </c>
      <c r="I111" s="490">
        <v>1018</v>
      </c>
      <c r="J111" s="106"/>
      <c r="K111" s="1433"/>
      <c r="L111" s="42"/>
      <c r="M111" s="43"/>
      <c r="N111" s="530"/>
    </row>
    <row r="112" spans="1:14" ht="14.5">
      <c r="A112" s="19" t="s">
        <v>9873</v>
      </c>
      <c r="B112" s="363" t="s">
        <v>3315</v>
      </c>
      <c r="C112" s="2344">
        <v>3.64</v>
      </c>
      <c r="D112" s="364">
        <v>4500</v>
      </c>
      <c r="E112" s="446">
        <v>194.07</v>
      </c>
      <c r="F112" s="471">
        <f t="shared" si="24"/>
        <v>194.07</v>
      </c>
      <c r="G112" s="691">
        <f>'Заказ, cкидки и курсы валют'!$J$23*F112</f>
        <v>2231.8049999999998</v>
      </c>
      <c r="H112" s="96">
        <f t="shared" si="25"/>
        <v>10043.120000000001</v>
      </c>
      <c r="I112" s="490">
        <v>3003</v>
      </c>
      <c r="J112" s="106"/>
      <c r="K112" s="1433"/>
      <c r="L112" s="42"/>
      <c r="M112" s="43"/>
      <c r="N112" s="530"/>
    </row>
    <row r="113" spans="1:14" ht="14.5">
      <c r="A113" s="19" t="s">
        <v>6322</v>
      </c>
      <c r="B113" s="363" t="s">
        <v>3315</v>
      </c>
      <c r="C113" s="2344">
        <v>3.64</v>
      </c>
      <c r="D113" s="364">
        <v>4500</v>
      </c>
      <c r="E113" s="446">
        <v>194.07</v>
      </c>
      <c r="F113" s="471">
        <f t="shared" si="24"/>
        <v>194.07</v>
      </c>
      <c r="G113" s="691">
        <f>'Заказ, cкидки и курсы валют'!$J$23*F113</f>
        <v>2231.8049999999998</v>
      </c>
      <c r="H113" s="96">
        <f t="shared" si="25"/>
        <v>10043.120000000001</v>
      </c>
      <c r="I113" s="490">
        <v>3005</v>
      </c>
      <c r="J113" s="106"/>
      <c r="K113" s="1433"/>
      <c r="L113" s="42"/>
      <c r="M113" s="43"/>
      <c r="N113" s="530"/>
    </row>
    <row r="114" spans="1:14" ht="14.5">
      <c r="A114" s="19" t="s">
        <v>9874</v>
      </c>
      <c r="B114" s="363" t="s">
        <v>3315</v>
      </c>
      <c r="C114" s="2344">
        <v>3.64</v>
      </c>
      <c r="D114" s="364">
        <v>4500</v>
      </c>
      <c r="E114" s="446">
        <v>194.07</v>
      </c>
      <c r="F114" s="471">
        <f t="shared" si="24"/>
        <v>194.07</v>
      </c>
      <c r="G114" s="691">
        <f>'Заказ, cкидки и курсы валют'!$J$23*F114</f>
        <v>2231.8049999999998</v>
      </c>
      <c r="H114" s="96">
        <f t="shared" si="25"/>
        <v>10043.120000000001</v>
      </c>
      <c r="I114" s="490">
        <v>3009</v>
      </c>
      <c r="J114" s="106"/>
      <c r="K114" s="1433"/>
      <c r="L114" s="42"/>
      <c r="M114" s="43"/>
      <c r="N114" s="530"/>
    </row>
    <row r="115" spans="1:14" ht="14.5">
      <c r="A115" s="19" t="s">
        <v>9875</v>
      </c>
      <c r="B115" s="363" t="s">
        <v>3315</v>
      </c>
      <c r="C115" s="2344">
        <v>3.64</v>
      </c>
      <c r="D115" s="364">
        <v>4500</v>
      </c>
      <c r="E115" s="446">
        <v>194.07</v>
      </c>
      <c r="F115" s="471">
        <f t="shared" si="24"/>
        <v>194.07</v>
      </c>
      <c r="G115" s="691">
        <f>'Заказ, cкидки и курсы валют'!$J$23*F115</f>
        <v>2231.8049999999998</v>
      </c>
      <c r="H115" s="96">
        <f t="shared" si="25"/>
        <v>10043.120000000001</v>
      </c>
      <c r="I115" s="490">
        <v>3011</v>
      </c>
      <c r="J115" s="106"/>
      <c r="K115" s="1433"/>
      <c r="L115" s="42"/>
      <c r="M115" s="43"/>
      <c r="N115" s="530"/>
    </row>
    <row r="116" spans="1:14" ht="14.5">
      <c r="A116" s="19" t="s">
        <v>9876</v>
      </c>
      <c r="B116" s="363" t="s">
        <v>3315</v>
      </c>
      <c r="C116" s="2344">
        <v>3.64</v>
      </c>
      <c r="D116" s="364">
        <v>4500</v>
      </c>
      <c r="E116" s="446">
        <v>194.07</v>
      </c>
      <c r="F116" s="471">
        <f t="shared" ref="F116:F125" si="26">ROUND(E116*(1-$F$37),2)</f>
        <v>194.07</v>
      </c>
      <c r="G116" s="691">
        <f>'Заказ, cкидки и курсы валют'!$J$23*F116</f>
        <v>2231.8049999999998</v>
      </c>
      <c r="H116" s="96">
        <f t="shared" ref="H116:H125" si="27">ROUND((D116/1000)*G116,2)</f>
        <v>10043.120000000001</v>
      </c>
      <c r="I116" s="490">
        <v>5002</v>
      </c>
      <c r="J116" s="106"/>
      <c r="K116" s="1433"/>
      <c r="L116" s="42"/>
      <c r="M116" s="43"/>
      <c r="N116" s="530"/>
    </row>
    <row r="117" spans="1:14" ht="14.5">
      <c r="A117" s="19" t="s">
        <v>6323</v>
      </c>
      <c r="B117" s="363" t="s">
        <v>3315</v>
      </c>
      <c r="C117" s="2344">
        <v>3.64</v>
      </c>
      <c r="D117" s="364">
        <v>4500</v>
      </c>
      <c r="E117" s="446">
        <v>194.07</v>
      </c>
      <c r="F117" s="471">
        <f t="shared" si="26"/>
        <v>194.07</v>
      </c>
      <c r="G117" s="691">
        <f>'Заказ, cкидки и курсы валют'!$J$23*F117</f>
        <v>2231.8049999999998</v>
      </c>
      <c r="H117" s="96">
        <f t="shared" si="27"/>
        <v>10043.120000000001</v>
      </c>
      <c r="I117" s="38">
        <v>5005</v>
      </c>
      <c r="J117" s="106"/>
      <c r="K117" s="1433"/>
      <c r="L117" s="42"/>
      <c r="M117" s="43"/>
      <c r="N117" s="530"/>
    </row>
    <row r="118" spans="1:14" ht="14.5">
      <c r="A118" s="19" t="s">
        <v>9877</v>
      </c>
      <c r="B118" s="363" t="s">
        <v>3315</v>
      </c>
      <c r="C118" s="2344">
        <v>3.64</v>
      </c>
      <c r="D118" s="364">
        <v>4500</v>
      </c>
      <c r="E118" s="446">
        <v>194.07</v>
      </c>
      <c r="F118" s="471">
        <f t="shared" si="26"/>
        <v>194.07</v>
      </c>
      <c r="G118" s="691">
        <f>'Заказ, cкидки и курсы валют'!$J$23*F118</f>
        <v>2231.8049999999998</v>
      </c>
      <c r="H118" s="96">
        <f t="shared" si="27"/>
        <v>10043.120000000001</v>
      </c>
      <c r="I118" s="38">
        <v>5021</v>
      </c>
      <c r="J118" s="106"/>
      <c r="K118" s="1433"/>
      <c r="L118" s="42"/>
      <c r="M118" s="43"/>
      <c r="N118" s="530"/>
    </row>
    <row r="119" spans="1:14" ht="14.5">
      <c r="A119" s="19" t="s">
        <v>9878</v>
      </c>
      <c r="B119" s="363" t="s">
        <v>3315</v>
      </c>
      <c r="C119" s="2344">
        <v>3.64</v>
      </c>
      <c r="D119" s="364">
        <v>4500</v>
      </c>
      <c r="E119" s="446">
        <v>194.07</v>
      </c>
      <c r="F119" s="471">
        <f t="shared" si="26"/>
        <v>194.07</v>
      </c>
      <c r="G119" s="691">
        <f>'Заказ, cкидки и курсы валют'!$J$23*F119</f>
        <v>2231.8049999999998</v>
      </c>
      <c r="H119" s="96">
        <f t="shared" si="27"/>
        <v>10043.120000000001</v>
      </c>
      <c r="I119" s="38">
        <v>6002</v>
      </c>
      <c r="J119" s="106"/>
      <c r="K119" s="1433"/>
      <c r="L119" s="42"/>
      <c r="M119" s="43"/>
      <c r="N119" s="530"/>
    </row>
    <row r="120" spans="1:14" ht="14.5">
      <c r="A120" s="19" t="s">
        <v>6324</v>
      </c>
      <c r="B120" s="363" t="s">
        <v>3315</v>
      </c>
      <c r="C120" s="2344">
        <v>3.64</v>
      </c>
      <c r="D120" s="364">
        <v>4500</v>
      </c>
      <c r="E120" s="446">
        <v>194.07</v>
      </c>
      <c r="F120" s="471">
        <f t="shared" si="26"/>
        <v>194.07</v>
      </c>
      <c r="G120" s="691">
        <f>'Заказ, cкидки и курсы валют'!$J$23*F120</f>
        <v>2231.8049999999998</v>
      </c>
      <c r="H120" s="96">
        <f t="shared" si="27"/>
        <v>10043.120000000001</v>
      </c>
      <c r="I120" s="38">
        <v>6005</v>
      </c>
      <c r="J120" s="106"/>
      <c r="K120" s="1433"/>
      <c r="L120" s="42"/>
      <c r="M120" s="43"/>
      <c r="N120" s="530"/>
    </row>
    <row r="121" spans="1:14" ht="14.5">
      <c r="A121" s="19" t="s">
        <v>6325</v>
      </c>
      <c r="B121" s="363" t="s">
        <v>3315</v>
      </c>
      <c r="C121" s="2344">
        <v>3.64</v>
      </c>
      <c r="D121" s="364">
        <v>4500</v>
      </c>
      <c r="E121" s="446">
        <v>194.07</v>
      </c>
      <c r="F121" s="471">
        <f t="shared" si="26"/>
        <v>194.07</v>
      </c>
      <c r="G121" s="691">
        <f>'Заказ, cкидки и курсы валют'!$J$23*F121</f>
        <v>2231.8049999999998</v>
      </c>
      <c r="H121" s="96">
        <f t="shared" si="27"/>
        <v>10043.120000000001</v>
      </c>
      <c r="I121" s="38">
        <v>7004</v>
      </c>
      <c r="J121" s="106"/>
      <c r="K121" s="1433"/>
      <c r="L121" s="42"/>
      <c r="M121" s="43"/>
      <c r="N121" s="530"/>
    </row>
    <row r="122" spans="1:14" ht="14.5">
      <c r="A122" s="19" t="s">
        <v>9879</v>
      </c>
      <c r="B122" s="363" t="s">
        <v>3315</v>
      </c>
      <c r="C122" s="2344">
        <v>3.64</v>
      </c>
      <c r="D122" s="364">
        <v>4500</v>
      </c>
      <c r="E122" s="446">
        <v>194.07</v>
      </c>
      <c r="F122" s="471">
        <f t="shared" si="26"/>
        <v>194.07</v>
      </c>
      <c r="G122" s="691">
        <f>'Заказ, cкидки и курсы валют'!$J$23*F122</f>
        <v>2231.8049999999998</v>
      </c>
      <c r="H122" s="96">
        <f t="shared" si="27"/>
        <v>10043.120000000001</v>
      </c>
      <c r="I122" s="38">
        <v>7024</v>
      </c>
      <c r="J122" s="106"/>
      <c r="K122" s="1433"/>
      <c r="L122" s="42"/>
      <c r="M122" s="43"/>
      <c r="N122" s="530"/>
    </row>
    <row r="123" spans="1:14" ht="14.5">
      <c r="A123" s="19" t="s">
        <v>6326</v>
      </c>
      <c r="B123" s="363" t="s">
        <v>3315</v>
      </c>
      <c r="C123" s="2344">
        <v>3.64</v>
      </c>
      <c r="D123" s="364">
        <v>4500</v>
      </c>
      <c r="E123" s="446">
        <v>194.07</v>
      </c>
      <c r="F123" s="471">
        <f t="shared" si="26"/>
        <v>194.07</v>
      </c>
      <c r="G123" s="691">
        <f>'Заказ, cкидки и курсы валют'!$J$23*F123</f>
        <v>2231.8049999999998</v>
      </c>
      <c r="H123" s="96">
        <f t="shared" si="27"/>
        <v>10043.120000000001</v>
      </c>
      <c r="I123" s="38">
        <v>8017</v>
      </c>
      <c r="J123" s="106"/>
      <c r="K123" s="1433"/>
      <c r="L123" s="42"/>
      <c r="M123" s="43"/>
      <c r="N123" s="530"/>
    </row>
    <row r="124" spans="1:14" ht="16.5" customHeight="1">
      <c r="A124" s="19" t="s">
        <v>9880</v>
      </c>
      <c r="B124" s="363" t="s">
        <v>3315</v>
      </c>
      <c r="C124" s="2344">
        <v>3.64</v>
      </c>
      <c r="D124" s="364">
        <v>4500</v>
      </c>
      <c r="E124" s="446">
        <v>194.07</v>
      </c>
      <c r="F124" s="471">
        <f t="shared" si="26"/>
        <v>194.07</v>
      </c>
      <c r="G124" s="691">
        <f>'Заказ, cкидки и курсы валют'!$J$23*F124</f>
        <v>2231.8049999999998</v>
      </c>
      <c r="H124" s="96">
        <f t="shared" si="27"/>
        <v>10043.120000000001</v>
      </c>
      <c r="I124" s="38">
        <v>8019</v>
      </c>
      <c r="J124" s="106"/>
      <c r="K124" s="1433"/>
      <c r="L124" s="42"/>
      <c r="M124" s="43"/>
      <c r="N124" s="530"/>
    </row>
    <row r="125" spans="1:14" ht="14.5">
      <c r="A125" s="19" t="s">
        <v>6327</v>
      </c>
      <c r="B125" s="363" t="s">
        <v>3315</v>
      </c>
      <c r="C125" s="2344">
        <v>3.64</v>
      </c>
      <c r="D125" s="364">
        <v>4500</v>
      </c>
      <c r="E125" s="446">
        <v>194.07</v>
      </c>
      <c r="F125" s="471">
        <f t="shared" si="26"/>
        <v>194.07</v>
      </c>
      <c r="G125" s="691">
        <f>'Заказ, cкидки и курсы валют'!$J$23*F125</f>
        <v>2231.8049999999998</v>
      </c>
      <c r="H125" s="96">
        <f t="shared" si="27"/>
        <v>10043.120000000001</v>
      </c>
      <c r="I125" s="38">
        <v>9003</v>
      </c>
      <c r="J125" s="106"/>
      <c r="K125" s="1433"/>
      <c r="L125" s="42"/>
      <c r="M125" s="43"/>
      <c r="N125" s="530"/>
    </row>
    <row r="126" spans="1:14" ht="14.5">
      <c r="A126" s="19" t="s">
        <v>12328</v>
      </c>
      <c r="B126" s="363" t="s">
        <v>3315</v>
      </c>
      <c r="C126" s="2344">
        <v>3.64</v>
      </c>
      <c r="D126" s="364">
        <v>4500</v>
      </c>
      <c r="E126" s="446">
        <v>194.07</v>
      </c>
      <c r="F126" s="471">
        <f t="shared" ref="F126" si="28">ROUND(E126*(1-$F$37),2)</f>
        <v>194.07</v>
      </c>
      <c r="G126" s="691">
        <f>'Заказ, cкидки и курсы валют'!$J$23*F126</f>
        <v>2231.8049999999998</v>
      </c>
      <c r="H126" s="96">
        <f t="shared" ref="H126" si="29">ROUND((D126/1000)*G126,2)</f>
        <v>10043.120000000001</v>
      </c>
      <c r="I126" s="38">
        <v>9005</v>
      </c>
      <c r="J126" s="106"/>
      <c r="K126" s="1433"/>
      <c r="L126" s="42"/>
      <c r="M126" s="43"/>
      <c r="N126" s="530"/>
    </row>
    <row r="127" spans="1:14" ht="14.5">
      <c r="A127" s="1645" t="s">
        <v>6328</v>
      </c>
      <c r="B127" s="409" t="s">
        <v>1355</v>
      </c>
      <c r="C127" s="2344">
        <v>4.04</v>
      </c>
      <c r="D127" s="410">
        <v>4000</v>
      </c>
      <c r="E127" s="446">
        <v>213.43</v>
      </c>
      <c r="F127" s="748">
        <f>ROUND(E127*(1-$F$37),2)</f>
        <v>213.43</v>
      </c>
      <c r="G127" s="749">
        <f>'Заказ, cкидки и курсы валют'!$J$23*F127</f>
        <v>2454.4450000000002</v>
      </c>
      <c r="H127" s="411">
        <f>ROUND((D127/1000)*G127,2)</f>
        <v>9817.7800000000007</v>
      </c>
      <c r="I127" s="409">
        <v>1014</v>
      </c>
      <c r="J127" s="13"/>
      <c r="K127" s="42"/>
      <c r="L127" s="42"/>
      <c r="M127" s="43"/>
      <c r="N127" s="530"/>
    </row>
    <row r="128" spans="1:14" ht="14.5">
      <c r="A128" s="14" t="s">
        <v>6329</v>
      </c>
      <c r="B128" s="38" t="s">
        <v>1355</v>
      </c>
      <c r="C128" s="2344">
        <v>4.04</v>
      </c>
      <c r="D128" s="37">
        <v>4000</v>
      </c>
      <c r="E128" s="446">
        <v>213.43</v>
      </c>
      <c r="F128" s="471">
        <f>ROUND(E128*(1-$F$37),2)</f>
        <v>213.43</v>
      </c>
      <c r="G128" s="691">
        <f>'Заказ, cкидки и курсы валют'!$J$23*F128</f>
        <v>2454.4450000000002</v>
      </c>
      <c r="H128" s="96">
        <f>ROUND((D128/1000)*G128,2)</f>
        <v>9817.7800000000007</v>
      </c>
      <c r="I128" s="490">
        <v>1015</v>
      </c>
      <c r="J128" s="13"/>
      <c r="K128" s="42"/>
      <c r="L128" s="42"/>
      <c r="M128" s="43"/>
      <c r="N128" s="530"/>
    </row>
    <row r="129" spans="1:14" ht="14.5">
      <c r="A129" s="14" t="s">
        <v>9881</v>
      </c>
      <c r="B129" s="38" t="s">
        <v>1355</v>
      </c>
      <c r="C129" s="2344">
        <v>4.04</v>
      </c>
      <c r="D129" s="37">
        <v>4000</v>
      </c>
      <c r="E129" s="446">
        <v>213.43</v>
      </c>
      <c r="F129" s="471">
        <f>ROUND(E129*(1-$F$37),2)</f>
        <v>213.43</v>
      </c>
      <c r="G129" s="691">
        <f>'Заказ, cкидки и курсы валют'!$J$23*F129</f>
        <v>2454.4450000000002</v>
      </c>
      <c r="H129" s="96">
        <f>ROUND((D129/1000)*G129,2)</f>
        <v>9817.7800000000007</v>
      </c>
      <c r="I129" s="490">
        <v>1018</v>
      </c>
      <c r="J129" s="13"/>
      <c r="K129" s="42"/>
      <c r="L129" s="42"/>
      <c r="M129" s="43"/>
      <c r="N129" s="530"/>
    </row>
    <row r="130" spans="1:14" ht="14.5">
      <c r="A130" s="14" t="s">
        <v>8830</v>
      </c>
      <c r="B130" s="38" t="s">
        <v>1355</v>
      </c>
      <c r="C130" s="2344">
        <v>4.04</v>
      </c>
      <c r="D130" s="37">
        <v>4000</v>
      </c>
      <c r="E130" s="446">
        <v>213.43</v>
      </c>
      <c r="F130" s="471">
        <f>ROUND(E130*(1-$F$37),2)</f>
        <v>213.43</v>
      </c>
      <c r="G130" s="691">
        <f>'Заказ, cкидки и курсы валют'!$J$23*F130</f>
        <v>2454.4450000000002</v>
      </c>
      <c r="H130" s="96">
        <f>ROUND((D130/1000)*G130,2)</f>
        <v>9817.7800000000007</v>
      </c>
      <c r="I130" s="490">
        <v>3003</v>
      </c>
      <c r="J130" s="13"/>
      <c r="K130" s="42"/>
      <c r="L130" s="42"/>
      <c r="M130" s="43"/>
      <c r="N130" s="530"/>
    </row>
    <row r="131" spans="1:14" ht="14.5">
      <c r="A131" s="14" t="s">
        <v>6330</v>
      </c>
      <c r="B131" s="38" t="s">
        <v>1355</v>
      </c>
      <c r="C131" s="2344">
        <v>4.04</v>
      </c>
      <c r="D131" s="37">
        <v>4000</v>
      </c>
      <c r="E131" s="446">
        <v>213.43</v>
      </c>
      <c r="F131" s="471">
        <f t="shared" ref="F131:F132" si="30">ROUND(E131*(1-$F$37),2)</f>
        <v>213.43</v>
      </c>
      <c r="G131" s="691">
        <f>'Заказ, cкидки и курсы валют'!$J$23*F131</f>
        <v>2454.4450000000002</v>
      </c>
      <c r="H131" s="96">
        <f t="shared" ref="H131:H132" si="31">ROUND((D131/1000)*G131,2)</f>
        <v>9817.7800000000007</v>
      </c>
      <c r="I131" s="490">
        <v>3005</v>
      </c>
      <c r="J131" s="13"/>
      <c r="K131" s="42"/>
      <c r="L131" s="42"/>
      <c r="M131" s="43"/>
      <c r="N131" s="530"/>
    </row>
    <row r="132" spans="1:14" ht="14.5">
      <c r="A132" s="14" t="s">
        <v>9882</v>
      </c>
      <c r="B132" s="38" t="s">
        <v>1355</v>
      </c>
      <c r="C132" s="2344">
        <v>4.04</v>
      </c>
      <c r="D132" s="37">
        <v>4000</v>
      </c>
      <c r="E132" s="446">
        <v>213.43</v>
      </c>
      <c r="F132" s="471">
        <f t="shared" si="30"/>
        <v>213.43</v>
      </c>
      <c r="G132" s="691">
        <f>'Заказ, cкидки и курсы валют'!$J$23*F132</f>
        <v>2454.4450000000002</v>
      </c>
      <c r="H132" s="96">
        <f t="shared" si="31"/>
        <v>9817.7800000000007</v>
      </c>
      <c r="I132" s="490">
        <v>3009</v>
      </c>
      <c r="J132" s="13"/>
      <c r="K132" s="42"/>
      <c r="L132" s="42"/>
      <c r="M132" s="43"/>
      <c r="N132" s="530"/>
    </row>
    <row r="133" spans="1:14" ht="14.5">
      <c r="A133" s="14" t="s">
        <v>8908</v>
      </c>
      <c r="B133" s="38" t="s">
        <v>1355</v>
      </c>
      <c r="C133" s="2344">
        <v>4.04</v>
      </c>
      <c r="D133" s="37">
        <v>4000</v>
      </c>
      <c r="E133" s="446">
        <v>213.43</v>
      </c>
      <c r="F133" s="471">
        <f t="shared" ref="F133:F147" si="32">ROUND(E133*(1-$F$37),2)</f>
        <v>213.43</v>
      </c>
      <c r="G133" s="691">
        <f>'Заказ, cкидки и курсы валют'!$J$23*F133</f>
        <v>2454.4450000000002</v>
      </c>
      <c r="H133" s="96">
        <f t="shared" ref="H133:H147" si="33">ROUND((D133/1000)*G133,2)</f>
        <v>9817.7800000000007</v>
      </c>
      <c r="I133" s="490">
        <v>3011</v>
      </c>
      <c r="J133" s="13"/>
      <c r="K133" s="42"/>
      <c r="L133" s="42"/>
      <c r="M133" s="43"/>
      <c r="N133" s="530"/>
    </row>
    <row r="134" spans="1:14" ht="14.5">
      <c r="A134" s="14" t="s">
        <v>6331</v>
      </c>
      <c r="B134" s="38" t="s">
        <v>1355</v>
      </c>
      <c r="C134" s="2344">
        <v>4.04</v>
      </c>
      <c r="D134" s="37">
        <v>4000</v>
      </c>
      <c r="E134" s="446">
        <v>213.43</v>
      </c>
      <c r="F134" s="471">
        <f t="shared" si="32"/>
        <v>213.43</v>
      </c>
      <c r="G134" s="691">
        <f>'Заказ, cкидки и курсы валют'!$J$23*F134</f>
        <v>2454.4450000000002</v>
      </c>
      <c r="H134" s="96">
        <f t="shared" si="33"/>
        <v>9817.7800000000007</v>
      </c>
      <c r="I134" s="490">
        <v>5002</v>
      </c>
      <c r="J134" s="13"/>
      <c r="K134" s="42"/>
      <c r="L134" s="42"/>
      <c r="M134" s="43"/>
      <c r="N134" s="530"/>
    </row>
    <row r="135" spans="1:14" ht="14.5">
      <c r="A135" s="14" t="s">
        <v>6332</v>
      </c>
      <c r="B135" s="38" t="s">
        <v>1355</v>
      </c>
      <c r="C135" s="2344">
        <v>4.04</v>
      </c>
      <c r="D135" s="37">
        <v>4000</v>
      </c>
      <c r="E135" s="446">
        <v>213.43</v>
      </c>
      <c r="F135" s="471">
        <f t="shared" si="32"/>
        <v>213.43</v>
      </c>
      <c r="G135" s="691">
        <f>'Заказ, cкидки и курсы валют'!$J$23*F135</f>
        <v>2454.4450000000002</v>
      </c>
      <c r="H135" s="96">
        <f t="shared" si="33"/>
        <v>9817.7800000000007</v>
      </c>
      <c r="I135" s="38">
        <v>5005</v>
      </c>
      <c r="J135" s="13"/>
      <c r="K135" s="42"/>
      <c r="L135" s="42"/>
      <c r="M135" s="43"/>
      <c r="N135" s="530"/>
    </row>
    <row r="136" spans="1:14" ht="14.5">
      <c r="A136" s="14" t="s">
        <v>6333</v>
      </c>
      <c r="B136" s="38" t="s">
        <v>1355</v>
      </c>
      <c r="C136" s="2344">
        <v>4.04</v>
      </c>
      <c r="D136" s="37">
        <v>4000</v>
      </c>
      <c r="E136" s="446">
        <v>213.43</v>
      </c>
      <c r="F136" s="471">
        <f t="shared" si="32"/>
        <v>213.43</v>
      </c>
      <c r="G136" s="691">
        <f>'Заказ, cкидки и курсы валют'!$J$23*F136</f>
        <v>2454.4450000000002</v>
      </c>
      <c r="H136" s="96">
        <f t="shared" si="33"/>
        <v>9817.7800000000007</v>
      </c>
      <c r="I136" s="38">
        <v>5021</v>
      </c>
      <c r="J136" s="13"/>
      <c r="K136" s="42"/>
      <c r="L136" s="42"/>
      <c r="M136" s="43"/>
      <c r="N136" s="530"/>
    </row>
    <row r="137" spans="1:14" ht="14.5">
      <c r="A137" s="14" t="s">
        <v>6334</v>
      </c>
      <c r="B137" s="38" t="s">
        <v>1355</v>
      </c>
      <c r="C137" s="2344">
        <v>4.04</v>
      </c>
      <c r="D137" s="37">
        <v>4000</v>
      </c>
      <c r="E137" s="446">
        <v>213.43</v>
      </c>
      <c r="F137" s="471">
        <f t="shared" si="32"/>
        <v>213.43</v>
      </c>
      <c r="G137" s="691">
        <f>'Заказ, cкидки и курсы валют'!$J$23*F137</f>
        <v>2454.4450000000002</v>
      </c>
      <c r="H137" s="96">
        <f t="shared" si="33"/>
        <v>9817.7800000000007</v>
      </c>
      <c r="I137" s="38">
        <v>6002</v>
      </c>
      <c r="J137" s="13"/>
      <c r="K137" s="42"/>
      <c r="L137" s="42"/>
      <c r="M137" s="43"/>
      <c r="N137" s="530"/>
    </row>
    <row r="138" spans="1:14" ht="14.5">
      <c r="A138" s="14" t="s">
        <v>6335</v>
      </c>
      <c r="B138" s="38" t="s">
        <v>1355</v>
      </c>
      <c r="C138" s="2344">
        <v>4.04</v>
      </c>
      <c r="D138" s="37">
        <v>4000</v>
      </c>
      <c r="E138" s="446">
        <v>213.43</v>
      </c>
      <c r="F138" s="471">
        <f t="shared" si="32"/>
        <v>213.43</v>
      </c>
      <c r="G138" s="691">
        <f>'Заказ, cкидки и курсы валют'!$J$23*F138</f>
        <v>2454.4450000000002</v>
      </c>
      <c r="H138" s="96">
        <f t="shared" si="33"/>
        <v>9817.7800000000007</v>
      </c>
      <c r="I138" s="38">
        <v>6005</v>
      </c>
      <c r="J138" s="13"/>
      <c r="K138" s="41"/>
      <c r="L138" s="42"/>
      <c r="M138" s="43"/>
      <c r="N138" s="530"/>
    </row>
    <row r="139" spans="1:14" ht="14.5">
      <c r="A139" s="14" t="s">
        <v>6336</v>
      </c>
      <c r="B139" s="38" t="s">
        <v>1355</v>
      </c>
      <c r="C139" s="2344">
        <v>4.04</v>
      </c>
      <c r="D139" s="37">
        <v>4000</v>
      </c>
      <c r="E139" s="446">
        <v>213.43</v>
      </c>
      <c r="F139" s="471">
        <f t="shared" si="32"/>
        <v>213.43</v>
      </c>
      <c r="G139" s="691">
        <f>'Заказ, cкидки и курсы валют'!$J$23*F139</f>
        <v>2454.4450000000002</v>
      </c>
      <c r="H139" s="96">
        <f t="shared" si="33"/>
        <v>9817.7800000000007</v>
      </c>
      <c r="I139" s="38">
        <v>7004</v>
      </c>
      <c r="J139" s="13"/>
      <c r="K139" s="42"/>
      <c r="L139" s="42"/>
      <c r="M139" s="43"/>
      <c r="N139" s="530"/>
    </row>
    <row r="140" spans="1:14" ht="14.5">
      <c r="A140" s="14" t="s">
        <v>6337</v>
      </c>
      <c r="B140" s="36" t="s">
        <v>1355</v>
      </c>
      <c r="C140" s="2344">
        <v>4.04</v>
      </c>
      <c r="D140" s="37">
        <v>4000</v>
      </c>
      <c r="E140" s="446">
        <v>213.43</v>
      </c>
      <c r="F140" s="471">
        <f t="shared" si="32"/>
        <v>213.43</v>
      </c>
      <c r="G140" s="691">
        <f>'Заказ, cкидки и курсы валют'!$J$23*F140</f>
        <v>2454.4450000000002</v>
      </c>
      <c r="H140" s="96">
        <f t="shared" si="33"/>
        <v>9817.7800000000007</v>
      </c>
      <c r="I140" s="38">
        <v>7024</v>
      </c>
      <c r="J140" s="13"/>
      <c r="K140" s="42"/>
      <c r="L140" s="42"/>
      <c r="M140" s="43"/>
      <c r="N140" s="530"/>
    </row>
    <row r="141" spans="1:14" ht="14.5">
      <c r="A141" s="14" t="s">
        <v>6338</v>
      </c>
      <c r="B141" s="38" t="s">
        <v>1355</v>
      </c>
      <c r="C141" s="2344">
        <v>4.04</v>
      </c>
      <c r="D141" s="37">
        <v>4000</v>
      </c>
      <c r="E141" s="446">
        <v>213.43</v>
      </c>
      <c r="F141" s="471">
        <f t="shared" si="32"/>
        <v>213.43</v>
      </c>
      <c r="G141" s="691">
        <f>'Заказ, cкидки и курсы валют'!$J$23*F141</f>
        <v>2454.4450000000002</v>
      </c>
      <c r="H141" s="96">
        <f t="shared" si="33"/>
        <v>9817.7800000000007</v>
      </c>
      <c r="I141" s="38">
        <v>8017</v>
      </c>
      <c r="J141" s="13"/>
      <c r="K141" s="42"/>
      <c r="L141" s="42"/>
      <c r="M141" s="43"/>
      <c r="N141" s="530"/>
    </row>
    <row r="142" spans="1:14" ht="14.5">
      <c r="A142" s="14" t="s">
        <v>8831</v>
      </c>
      <c r="B142" s="38" t="s">
        <v>1355</v>
      </c>
      <c r="C142" s="2344">
        <v>4.04</v>
      </c>
      <c r="D142" s="37">
        <v>4000</v>
      </c>
      <c r="E142" s="446">
        <v>213.43</v>
      </c>
      <c r="F142" s="471">
        <f t="shared" si="32"/>
        <v>213.43</v>
      </c>
      <c r="G142" s="691">
        <f>'Заказ, cкидки и курсы валют'!$J$23*F142</f>
        <v>2454.4450000000002</v>
      </c>
      <c r="H142" s="96">
        <f t="shared" si="33"/>
        <v>9817.7800000000007</v>
      </c>
      <c r="I142" s="38">
        <v>8019</v>
      </c>
      <c r="J142" s="13"/>
      <c r="K142" s="42"/>
      <c r="L142" s="42"/>
      <c r="M142" s="43"/>
      <c r="N142" s="530"/>
    </row>
    <row r="143" spans="1:14" ht="14.5">
      <c r="A143" s="14" t="s">
        <v>6339</v>
      </c>
      <c r="B143" s="38" t="s">
        <v>1355</v>
      </c>
      <c r="C143" s="2344">
        <v>4.04</v>
      </c>
      <c r="D143" s="37">
        <v>4000</v>
      </c>
      <c r="E143" s="446">
        <v>213.43</v>
      </c>
      <c r="F143" s="471">
        <f t="shared" si="32"/>
        <v>213.43</v>
      </c>
      <c r="G143" s="691">
        <f>'Заказ, cкидки и курсы валют'!$J$23*F143</f>
        <v>2454.4450000000002</v>
      </c>
      <c r="H143" s="96">
        <f t="shared" si="33"/>
        <v>9817.7800000000007</v>
      </c>
      <c r="I143" s="38">
        <v>9003</v>
      </c>
      <c r="J143" s="13"/>
      <c r="K143" s="42"/>
      <c r="L143" s="42"/>
      <c r="M143" s="43"/>
      <c r="N143" s="530"/>
    </row>
    <row r="144" spans="1:14" ht="14.5">
      <c r="A144" s="14" t="s">
        <v>12327</v>
      </c>
      <c r="B144" s="38" t="s">
        <v>1355</v>
      </c>
      <c r="C144" s="2344">
        <v>4.04</v>
      </c>
      <c r="D144" s="37">
        <v>4000</v>
      </c>
      <c r="E144" s="446">
        <v>213.43</v>
      </c>
      <c r="F144" s="471">
        <f t="shared" ref="F144" si="34">ROUND(E144*(1-$F$37),2)</f>
        <v>213.43</v>
      </c>
      <c r="G144" s="691">
        <f>'Заказ, cкидки и курсы валют'!$J$23*F144</f>
        <v>2454.4450000000002</v>
      </c>
      <c r="H144" s="96">
        <f t="shared" ref="H144" si="35">ROUND((D144/1000)*G144,2)</f>
        <v>9817.7800000000007</v>
      </c>
      <c r="I144" s="38">
        <v>9005</v>
      </c>
      <c r="J144" s="13"/>
      <c r="K144" s="42"/>
      <c r="L144" s="42"/>
      <c r="M144" s="43"/>
      <c r="N144" s="530"/>
    </row>
    <row r="145" spans="1:14" ht="14.5">
      <c r="A145" s="1645" t="s">
        <v>6340</v>
      </c>
      <c r="B145" s="409" t="s">
        <v>1356</v>
      </c>
      <c r="C145" s="2344">
        <v>4.7</v>
      </c>
      <c r="D145" s="410">
        <v>3000</v>
      </c>
      <c r="E145" s="446">
        <v>237.92</v>
      </c>
      <c r="F145" s="748">
        <f t="shared" si="32"/>
        <v>237.92</v>
      </c>
      <c r="G145" s="749">
        <f>'Заказ, cкидки и курсы валют'!$J$23*F145</f>
        <v>2736.08</v>
      </c>
      <c r="H145" s="411">
        <f t="shared" si="33"/>
        <v>8208.24</v>
      </c>
      <c r="I145" s="409">
        <v>1014</v>
      </c>
      <c r="J145" s="13"/>
      <c r="K145" s="42"/>
      <c r="L145" s="42"/>
      <c r="M145" s="43"/>
      <c r="N145" s="530"/>
    </row>
    <row r="146" spans="1:14" ht="14.5">
      <c r="A146" s="14" t="s">
        <v>9883</v>
      </c>
      <c r="B146" s="38" t="s">
        <v>1356</v>
      </c>
      <c r="C146" s="2344">
        <v>4.7</v>
      </c>
      <c r="D146" s="37">
        <v>3000</v>
      </c>
      <c r="E146" s="446">
        <v>237.92</v>
      </c>
      <c r="F146" s="471">
        <f t="shared" si="32"/>
        <v>237.92</v>
      </c>
      <c r="G146" s="691">
        <f>'Заказ, cкидки и курсы валют'!$J$23*F146</f>
        <v>2736.08</v>
      </c>
      <c r="H146" s="96">
        <f t="shared" si="33"/>
        <v>8208.24</v>
      </c>
      <c r="I146" s="490">
        <v>1015</v>
      </c>
      <c r="J146" s="13"/>
      <c r="K146" s="42"/>
      <c r="L146" s="42"/>
      <c r="M146" s="43"/>
      <c r="N146" s="530"/>
    </row>
    <row r="147" spans="1:14" ht="14.5">
      <c r="A147" s="14" t="s">
        <v>9884</v>
      </c>
      <c r="B147" s="38" t="s">
        <v>1356</v>
      </c>
      <c r="C147" s="2344">
        <v>4.7</v>
      </c>
      <c r="D147" s="37">
        <v>3000</v>
      </c>
      <c r="E147" s="446">
        <v>237.92</v>
      </c>
      <c r="F147" s="471">
        <f t="shared" si="32"/>
        <v>237.92</v>
      </c>
      <c r="G147" s="691">
        <f>'Заказ, cкидки и курсы валют'!$J$23*F147</f>
        <v>2736.08</v>
      </c>
      <c r="H147" s="96">
        <f t="shared" si="33"/>
        <v>8208.24</v>
      </c>
      <c r="I147" s="490">
        <v>1018</v>
      </c>
      <c r="J147" s="13"/>
      <c r="K147" s="42"/>
      <c r="L147" s="42"/>
      <c r="M147" s="43"/>
      <c r="N147" s="530"/>
    </row>
    <row r="148" spans="1:14" ht="14.5">
      <c r="A148" s="14" t="s">
        <v>9885</v>
      </c>
      <c r="B148" s="38" t="s">
        <v>1356</v>
      </c>
      <c r="C148" s="2344">
        <v>4.7</v>
      </c>
      <c r="D148" s="37">
        <v>3000</v>
      </c>
      <c r="E148" s="446">
        <v>237.92</v>
      </c>
      <c r="F148" s="471">
        <f t="shared" ref="F148:F155" si="36">ROUND(E148*(1-$F$37),2)</f>
        <v>237.92</v>
      </c>
      <c r="G148" s="691">
        <f>'Заказ, cкидки и курсы валют'!$J$23*F148</f>
        <v>2736.08</v>
      </c>
      <c r="H148" s="96">
        <f t="shared" ref="H148:H155" si="37">ROUND((D148/1000)*G148,2)</f>
        <v>8208.24</v>
      </c>
      <c r="I148" s="490">
        <v>3003</v>
      </c>
      <c r="J148" s="13"/>
      <c r="K148" s="42"/>
      <c r="L148" s="42"/>
      <c r="M148" s="43"/>
      <c r="N148" s="530"/>
    </row>
    <row r="149" spans="1:14" ht="14.5">
      <c r="A149" s="14" t="s">
        <v>6341</v>
      </c>
      <c r="B149" s="38" t="s">
        <v>1356</v>
      </c>
      <c r="C149" s="2344">
        <v>4.7</v>
      </c>
      <c r="D149" s="37">
        <v>3000</v>
      </c>
      <c r="E149" s="446">
        <v>237.92</v>
      </c>
      <c r="F149" s="471">
        <f t="shared" si="36"/>
        <v>237.92</v>
      </c>
      <c r="G149" s="691">
        <f>'Заказ, cкидки и курсы валют'!$J$23*F149</f>
        <v>2736.08</v>
      </c>
      <c r="H149" s="96">
        <f t="shared" si="37"/>
        <v>8208.24</v>
      </c>
      <c r="I149" s="490">
        <v>3005</v>
      </c>
      <c r="J149" s="13"/>
      <c r="K149" s="42"/>
      <c r="L149" s="42"/>
      <c r="M149" s="43"/>
      <c r="N149" s="530"/>
    </row>
    <row r="150" spans="1:14" ht="14.5">
      <c r="A150" s="14" t="s">
        <v>9886</v>
      </c>
      <c r="B150" s="36" t="s">
        <v>1356</v>
      </c>
      <c r="C150" s="2344">
        <v>4.7</v>
      </c>
      <c r="D150" s="37">
        <v>3000</v>
      </c>
      <c r="E150" s="446">
        <v>237.92</v>
      </c>
      <c r="F150" s="471">
        <f t="shared" si="36"/>
        <v>237.92</v>
      </c>
      <c r="G150" s="691">
        <f>'Заказ, cкидки и курсы валют'!$J$23*F150</f>
        <v>2736.08</v>
      </c>
      <c r="H150" s="96">
        <f t="shared" si="37"/>
        <v>8208.24</v>
      </c>
      <c r="I150" s="490">
        <v>3009</v>
      </c>
      <c r="J150" s="13"/>
      <c r="K150" s="42"/>
      <c r="L150" s="42"/>
      <c r="M150" s="43"/>
      <c r="N150" s="530"/>
    </row>
    <row r="151" spans="1:14" ht="14.5">
      <c r="A151" s="14" t="s">
        <v>9887</v>
      </c>
      <c r="B151" s="38" t="s">
        <v>1356</v>
      </c>
      <c r="C151" s="2344">
        <v>4.7</v>
      </c>
      <c r="D151" s="37">
        <v>3000</v>
      </c>
      <c r="E151" s="446">
        <v>237.92</v>
      </c>
      <c r="F151" s="471">
        <f t="shared" si="36"/>
        <v>237.92</v>
      </c>
      <c r="G151" s="691">
        <f>'Заказ, cкидки и курсы валют'!$J$23*F151</f>
        <v>2736.08</v>
      </c>
      <c r="H151" s="96">
        <f t="shared" si="37"/>
        <v>8208.24</v>
      </c>
      <c r="I151" s="490">
        <v>3011</v>
      </c>
      <c r="J151" s="13"/>
      <c r="K151" s="42"/>
      <c r="L151" s="42"/>
      <c r="M151" s="43"/>
      <c r="N151" s="530"/>
    </row>
    <row r="152" spans="1:14" ht="14.5">
      <c r="A152" s="14" t="s">
        <v>9888</v>
      </c>
      <c r="B152" s="38" t="s">
        <v>1356</v>
      </c>
      <c r="C152" s="2344">
        <v>4.7</v>
      </c>
      <c r="D152" s="37">
        <v>3000</v>
      </c>
      <c r="E152" s="446">
        <v>237.92</v>
      </c>
      <c r="F152" s="471">
        <f t="shared" si="36"/>
        <v>237.92</v>
      </c>
      <c r="G152" s="691">
        <f>'Заказ, cкидки и курсы валют'!$J$23*F152</f>
        <v>2736.08</v>
      </c>
      <c r="H152" s="96">
        <f t="shared" si="37"/>
        <v>8208.24</v>
      </c>
      <c r="I152" s="490">
        <v>5002</v>
      </c>
      <c r="J152" s="13"/>
      <c r="K152" s="42"/>
      <c r="L152" s="42"/>
      <c r="M152" s="43"/>
      <c r="N152" s="530"/>
    </row>
    <row r="153" spans="1:14" ht="14.5">
      <c r="A153" s="14" t="s">
        <v>6342</v>
      </c>
      <c r="B153" s="38" t="s">
        <v>1356</v>
      </c>
      <c r="C153" s="2344">
        <v>4.7</v>
      </c>
      <c r="D153" s="37">
        <v>3000</v>
      </c>
      <c r="E153" s="446">
        <v>237.92</v>
      </c>
      <c r="F153" s="471">
        <f t="shared" si="36"/>
        <v>237.92</v>
      </c>
      <c r="G153" s="691">
        <f>'Заказ, cкидки и курсы валют'!$J$23*F153</f>
        <v>2736.08</v>
      </c>
      <c r="H153" s="96">
        <f t="shared" si="37"/>
        <v>8208.24</v>
      </c>
      <c r="I153" s="38">
        <v>5005</v>
      </c>
      <c r="J153" s="13"/>
      <c r="K153" s="42"/>
      <c r="L153" s="42"/>
      <c r="M153" s="43"/>
      <c r="N153" s="530"/>
    </row>
    <row r="154" spans="1:14" ht="14.5">
      <c r="A154" s="14" t="s">
        <v>9889</v>
      </c>
      <c r="B154" s="36" t="s">
        <v>1356</v>
      </c>
      <c r="C154" s="2344">
        <v>4.7</v>
      </c>
      <c r="D154" s="37">
        <v>3000</v>
      </c>
      <c r="E154" s="446">
        <v>237.92</v>
      </c>
      <c r="F154" s="471">
        <f t="shared" si="36"/>
        <v>237.92</v>
      </c>
      <c r="G154" s="691">
        <f>'Заказ, cкидки и курсы валют'!$J$23*F154</f>
        <v>2736.08</v>
      </c>
      <c r="H154" s="96">
        <f t="shared" si="37"/>
        <v>8208.24</v>
      </c>
      <c r="I154" s="38">
        <v>5021</v>
      </c>
      <c r="J154" s="13"/>
      <c r="K154" s="42"/>
      <c r="L154" s="42"/>
      <c r="M154" s="43"/>
      <c r="N154" s="530"/>
    </row>
    <row r="155" spans="1:14" ht="14.5">
      <c r="A155" s="14" t="s">
        <v>9890</v>
      </c>
      <c r="B155" s="38" t="s">
        <v>1356</v>
      </c>
      <c r="C155" s="2344">
        <v>4.7</v>
      </c>
      <c r="D155" s="37">
        <v>3000</v>
      </c>
      <c r="E155" s="446">
        <v>237.92</v>
      </c>
      <c r="F155" s="471">
        <f t="shared" si="36"/>
        <v>237.92</v>
      </c>
      <c r="G155" s="691">
        <f>'Заказ, cкидки и курсы валют'!$J$23*F155</f>
        <v>2736.08</v>
      </c>
      <c r="H155" s="96">
        <f t="shared" si="37"/>
        <v>8208.24</v>
      </c>
      <c r="I155" s="38">
        <v>6002</v>
      </c>
      <c r="J155" s="13"/>
      <c r="K155" s="42"/>
      <c r="L155" s="42"/>
      <c r="M155" s="43"/>
      <c r="N155" s="530"/>
    </row>
    <row r="156" spans="1:14" ht="14.5">
      <c r="A156" s="14" t="s">
        <v>6343</v>
      </c>
      <c r="B156" s="38" t="s">
        <v>1356</v>
      </c>
      <c r="C156" s="2344">
        <v>4.7</v>
      </c>
      <c r="D156" s="37">
        <v>3000</v>
      </c>
      <c r="E156" s="446">
        <v>237.92</v>
      </c>
      <c r="F156" s="471">
        <f t="shared" ref="F156:F161" si="38">ROUND(E156*(1-$F$37),2)</f>
        <v>237.92</v>
      </c>
      <c r="G156" s="691">
        <f>'Заказ, cкидки и курсы валют'!$J$23*F156</f>
        <v>2736.08</v>
      </c>
      <c r="H156" s="96">
        <f t="shared" ref="H156:H161" si="39">ROUND((D156/1000)*G156,2)</f>
        <v>8208.24</v>
      </c>
      <c r="I156" s="38">
        <v>6005</v>
      </c>
      <c r="J156" s="13"/>
      <c r="K156" s="42"/>
      <c r="L156" s="42"/>
      <c r="M156" s="43"/>
      <c r="N156" s="530"/>
    </row>
    <row r="157" spans="1:14" ht="14.5">
      <c r="A157" s="14" t="s">
        <v>6344</v>
      </c>
      <c r="B157" s="38" t="s">
        <v>1356</v>
      </c>
      <c r="C157" s="2344">
        <v>4.7</v>
      </c>
      <c r="D157" s="37">
        <v>3000</v>
      </c>
      <c r="E157" s="446">
        <v>237.92</v>
      </c>
      <c r="F157" s="471">
        <f t="shared" si="38"/>
        <v>237.92</v>
      </c>
      <c r="G157" s="691">
        <f>'Заказ, cкидки и курсы валют'!$J$23*F157</f>
        <v>2736.08</v>
      </c>
      <c r="H157" s="96">
        <f t="shared" si="39"/>
        <v>8208.24</v>
      </c>
      <c r="I157" s="38">
        <v>7004</v>
      </c>
      <c r="J157" s="13"/>
      <c r="K157" s="42"/>
      <c r="L157" s="42"/>
      <c r="M157" s="43"/>
      <c r="N157" s="530"/>
    </row>
    <row r="158" spans="1:14" ht="14.5">
      <c r="A158" s="14" t="s">
        <v>6345</v>
      </c>
      <c r="B158" s="36" t="s">
        <v>1356</v>
      </c>
      <c r="C158" s="2344">
        <v>4.7</v>
      </c>
      <c r="D158" s="37">
        <v>3000</v>
      </c>
      <c r="E158" s="446">
        <v>237.92</v>
      </c>
      <c r="F158" s="471">
        <f t="shared" si="38"/>
        <v>237.92</v>
      </c>
      <c r="G158" s="691">
        <f>'Заказ, cкидки и курсы валют'!$J$23*F158</f>
        <v>2736.08</v>
      </c>
      <c r="H158" s="96">
        <f t="shared" si="39"/>
        <v>8208.24</v>
      </c>
      <c r="I158" s="38">
        <v>7024</v>
      </c>
      <c r="J158" s="13"/>
      <c r="K158" s="41"/>
      <c r="L158" s="42"/>
      <c r="M158" s="43"/>
      <c r="N158" s="530"/>
    </row>
    <row r="159" spans="1:14" ht="14.5">
      <c r="A159" s="14" t="s">
        <v>6346</v>
      </c>
      <c r="B159" s="38" t="s">
        <v>1356</v>
      </c>
      <c r="C159" s="2344">
        <v>4.7</v>
      </c>
      <c r="D159" s="37">
        <v>3000</v>
      </c>
      <c r="E159" s="446">
        <v>237.92</v>
      </c>
      <c r="F159" s="471">
        <f t="shared" si="38"/>
        <v>237.92</v>
      </c>
      <c r="G159" s="691">
        <f>'Заказ, cкидки и курсы валют'!$J$23*F159</f>
        <v>2736.08</v>
      </c>
      <c r="H159" s="96">
        <f t="shared" si="39"/>
        <v>8208.24</v>
      </c>
      <c r="I159" s="38">
        <v>8017</v>
      </c>
      <c r="J159" s="13"/>
      <c r="K159" s="42"/>
      <c r="L159" s="42"/>
      <c r="M159" s="43"/>
      <c r="N159" s="530"/>
    </row>
    <row r="160" spans="1:14" ht="14.5">
      <c r="A160" s="14" t="s">
        <v>6347</v>
      </c>
      <c r="B160" s="38" t="s">
        <v>1356</v>
      </c>
      <c r="C160" s="2344">
        <v>4.7</v>
      </c>
      <c r="D160" s="37">
        <v>3000</v>
      </c>
      <c r="E160" s="446">
        <v>237.92</v>
      </c>
      <c r="F160" s="471">
        <f t="shared" si="38"/>
        <v>237.92</v>
      </c>
      <c r="G160" s="691">
        <f>'Заказ, cкидки и курсы валют'!$J$23*F160</f>
        <v>2736.08</v>
      </c>
      <c r="H160" s="96">
        <f t="shared" si="39"/>
        <v>8208.24</v>
      </c>
      <c r="I160" s="38">
        <v>8019</v>
      </c>
      <c r="J160" s="13"/>
      <c r="K160" s="42"/>
      <c r="L160" s="42"/>
      <c r="M160" s="43"/>
      <c r="N160" s="530"/>
    </row>
    <row r="161" spans="1:14" ht="14.5">
      <c r="A161" s="14" t="s">
        <v>6348</v>
      </c>
      <c r="B161" s="38" t="s">
        <v>1356</v>
      </c>
      <c r="C161" s="2344">
        <v>4.7</v>
      </c>
      <c r="D161" s="37">
        <v>3000</v>
      </c>
      <c r="E161" s="446">
        <v>237.92</v>
      </c>
      <c r="F161" s="471">
        <f t="shared" si="38"/>
        <v>237.92</v>
      </c>
      <c r="G161" s="691">
        <f>'Заказ, cкидки и курсы валют'!$J$23*F161</f>
        <v>2736.08</v>
      </c>
      <c r="H161" s="96">
        <f t="shared" si="39"/>
        <v>8208.24</v>
      </c>
      <c r="I161" s="38">
        <v>9003</v>
      </c>
      <c r="J161" s="13"/>
      <c r="K161" s="42"/>
      <c r="L161" s="42"/>
      <c r="M161" s="43"/>
      <c r="N161" s="530"/>
    </row>
    <row r="162" spans="1:14" ht="13" thickBot="1"/>
    <row r="163" spans="1:14" ht="18">
      <c r="A163" s="190"/>
      <c r="B163" s="64"/>
      <c r="C163" s="1962" t="s">
        <v>2889</v>
      </c>
      <c r="D163" s="64"/>
      <c r="E163" s="428"/>
      <c r="F163" s="428"/>
      <c r="G163" s="442"/>
      <c r="H163" s="67"/>
      <c r="I163" s="68"/>
    </row>
    <row r="164" spans="1:14" ht="18">
      <c r="A164" s="191"/>
      <c r="B164" s="81"/>
      <c r="C164" s="1475"/>
      <c r="D164" s="81" t="s">
        <v>6292</v>
      </c>
      <c r="E164" s="429"/>
      <c r="F164" s="441"/>
      <c r="G164" s="441"/>
      <c r="H164" s="83"/>
      <c r="I164" s="85"/>
    </row>
    <row r="165" spans="1:14" ht="13">
      <c r="A165" s="191"/>
      <c r="B165" s="16"/>
      <c r="C165" s="1475"/>
      <c r="D165" s="70"/>
      <c r="E165" s="430"/>
      <c r="F165" s="465"/>
      <c r="G165" s="488"/>
      <c r="H165" s="16"/>
      <c r="I165" s="132"/>
    </row>
    <row r="166" spans="1:14" ht="13">
      <c r="A166" s="191"/>
      <c r="B166" s="16"/>
      <c r="C166" s="1475"/>
      <c r="D166" s="207"/>
      <c r="E166" s="430"/>
      <c r="F166" s="465"/>
      <c r="G166" s="488"/>
      <c r="H166" s="16"/>
      <c r="I166" s="132"/>
    </row>
    <row r="167" spans="1:14" ht="13">
      <c r="A167" s="191"/>
      <c r="B167" s="16"/>
      <c r="C167" s="1475"/>
      <c r="D167" s="207"/>
      <c r="E167" s="430"/>
      <c r="F167" s="465"/>
      <c r="G167" s="488"/>
      <c r="H167" s="16"/>
      <c r="I167" s="132"/>
    </row>
    <row r="168" spans="1:14" ht="18.5" thickBot="1">
      <c r="A168" s="1831" t="s">
        <v>7303</v>
      </c>
      <c r="B168" s="89"/>
      <c r="C168" s="1931"/>
      <c r="D168" s="72"/>
      <c r="E168" s="431"/>
      <c r="F168" s="467"/>
      <c r="G168" s="489"/>
      <c r="H168" s="136"/>
      <c r="I168" s="137"/>
    </row>
    <row r="169" spans="1:14" ht="40">
      <c r="A169" s="156" t="s">
        <v>1013</v>
      </c>
      <c r="B169" s="157" t="s">
        <v>1014</v>
      </c>
      <c r="C169" s="2286" t="s">
        <v>665</v>
      </c>
      <c r="D169" s="158" t="s">
        <v>2923</v>
      </c>
      <c r="E169" s="473" t="s">
        <v>10276</v>
      </c>
      <c r="F169" s="469" t="s">
        <v>2578</v>
      </c>
      <c r="G169" s="506" t="s">
        <v>2427</v>
      </c>
      <c r="H169" s="264" t="s">
        <v>493</v>
      </c>
      <c r="I169" s="175" t="s">
        <v>2515</v>
      </c>
      <c r="J169" s="2868" t="s">
        <v>11229</v>
      </c>
    </row>
    <row r="170" spans="1:14">
      <c r="A170" s="156"/>
      <c r="B170" s="312"/>
      <c r="C170" s="2286" t="s">
        <v>3419</v>
      </c>
      <c r="D170" s="313" t="s">
        <v>2428</v>
      </c>
      <c r="E170" s="437" t="s">
        <v>264</v>
      </c>
      <c r="F170" s="475">
        <f>'Заказ, cкидки и курсы валют'!$I$12</f>
        <v>0</v>
      </c>
      <c r="G170" s="765"/>
      <c r="H170" s="358"/>
      <c r="I170" s="175" t="s">
        <v>2313</v>
      </c>
      <c r="J170" s="2873"/>
    </row>
    <row r="171" spans="1:14" ht="14.5">
      <c r="A171" s="1645" t="s">
        <v>8832</v>
      </c>
      <c r="B171" s="409" t="s">
        <v>1349</v>
      </c>
      <c r="C171" s="2343">
        <v>4.53</v>
      </c>
      <c r="D171" s="410">
        <v>250</v>
      </c>
      <c r="E171" s="1572">
        <f t="shared" ref="E171:E202" si="40">E38*1.2</f>
        <v>269.56799999999998</v>
      </c>
      <c r="F171" s="748">
        <f>ROUND(E171*(1-$F$37),2)</f>
        <v>269.57</v>
      </c>
      <c r="G171" s="749">
        <f>'Заказ, cкидки и курсы валют'!$J$23*F171</f>
        <v>3100.0549999999998</v>
      </c>
      <c r="H171" s="411">
        <f>ROUND((D171/1000)*G171,2)</f>
        <v>775.01</v>
      </c>
      <c r="I171" s="409">
        <v>1014</v>
      </c>
      <c r="J171" s="96">
        <f>ROUND(IF(H171&lt;'Заказ, cкидки и курсы валют'!$B$39,H171*0.54*100/(100-'Заказ, cкидки и курсы валют'!$C$39),IF(H171&lt;'Заказ, cкидки и курсы валют'!$B$40,H171*0.54*100/(100-'Заказ, cкидки и курсы валют'!$C$40),IF(H171&lt;'Заказ, cкидки и курсы валют'!$B$41,H171*0.54*100/(100-'Заказ, cкидки и курсы валют'!$C$41),IF(H171&lt;'Заказ, cкидки и курсы валют'!$B$42,H171*0.54*100/(100-'Заказ, cкидки и курсы валют'!$C$42),IF(H171&lt;'Заказ, cкидки и курсы валют'!$B$43,H171*0.54*100/(100-'Заказ, cкидки и курсы валют'!$C$43),H171))))),2)</f>
        <v>837.01</v>
      </c>
    </row>
    <row r="172" spans="1:14" ht="14.5">
      <c r="A172" s="14" t="s">
        <v>8833</v>
      </c>
      <c r="B172" s="38" t="s">
        <v>1349</v>
      </c>
      <c r="C172" s="2343">
        <v>4.53</v>
      </c>
      <c r="D172" s="37">
        <v>250</v>
      </c>
      <c r="E172" s="1572">
        <f t="shared" si="40"/>
        <v>269.56799999999998</v>
      </c>
      <c r="F172" s="471">
        <f t="shared" ref="F172:F175" si="41">ROUND(E172*(1-$F$37),2)</f>
        <v>269.57</v>
      </c>
      <c r="G172" s="691">
        <f>'Заказ, cкидки и курсы валют'!$J$23*F172</f>
        <v>3100.0549999999998</v>
      </c>
      <c r="H172" s="96">
        <f t="shared" ref="H172:H175" si="42">ROUND((D172/1000)*G172,2)</f>
        <v>775.01</v>
      </c>
      <c r="I172" s="490">
        <v>1015</v>
      </c>
      <c r="J172" s="96">
        <f>ROUND(IF(H172&lt;'Заказ, cкидки и курсы валют'!$B$39,H172*0.54*100/(100-'Заказ, cкидки и курсы валют'!$C$39),IF(H172&lt;'Заказ, cкидки и курсы валют'!$B$40,H172*0.54*100/(100-'Заказ, cкидки и курсы валют'!$C$40),IF(H172&lt;'Заказ, cкидки и курсы валют'!$B$41,H172*0.54*100/(100-'Заказ, cкидки и курсы валют'!$C$41),IF(H172&lt;'Заказ, cкидки и курсы валют'!$B$42,H172*0.54*100/(100-'Заказ, cкидки и курсы валют'!$C$42),IF(H172&lt;'Заказ, cкидки и курсы валют'!$B$43,H172*0.54*100/(100-'Заказ, cкидки и курсы валют'!$C$43),H172))))),2)</f>
        <v>837.01</v>
      </c>
    </row>
    <row r="173" spans="1:14" ht="14.5">
      <c r="A173" s="14" t="s">
        <v>8834</v>
      </c>
      <c r="B173" s="38" t="s">
        <v>1349</v>
      </c>
      <c r="C173" s="2343">
        <v>4.53</v>
      </c>
      <c r="D173" s="37">
        <v>250</v>
      </c>
      <c r="E173" s="1572">
        <f t="shared" si="40"/>
        <v>269.56799999999998</v>
      </c>
      <c r="F173" s="471">
        <f t="shared" si="41"/>
        <v>269.57</v>
      </c>
      <c r="G173" s="691">
        <f>'Заказ, cкидки и курсы валют'!$J$23*F173</f>
        <v>3100.0549999999998</v>
      </c>
      <c r="H173" s="96">
        <f t="shared" si="42"/>
        <v>775.01</v>
      </c>
      <c r="I173" s="490">
        <v>1018</v>
      </c>
      <c r="J173" s="96">
        <f>ROUND(IF(H173&lt;'Заказ, cкидки и курсы валют'!$B$39,H173*0.54*100/(100-'Заказ, cкидки и курсы валют'!$C$39),IF(H173&lt;'Заказ, cкидки и курсы валют'!$B$40,H173*0.54*100/(100-'Заказ, cкидки и курсы валют'!$C$40),IF(H173&lt;'Заказ, cкидки и курсы валют'!$B$41,H173*0.54*100/(100-'Заказ, cкидки и курсы валют'!$C$41),IF(H173&lt;'Заказ, cкидки и курсы валют'!$B$42,H173*0.54*100/(100-'Заказ, cкидки и курсы валют'!$C$42),IF(H173&lt;'Заказ, cкидки и курсы валют'!$B$43,H173*0.54*100/(100-'Заказ, cкидки и курсы валют'!$C$43),H173))))),2)</f>
        <v>837.01</v>
      </c>
    </row>
    <row r="174" spans="1:14" ht="14.5">
      <c r="A174" s="14" t="s">
        <v>8835</v>
      </c>
      <c r="B174" s="38" t="s">
        <v>1349</v>
      </c>
      <c r="C174" s="2343">
        <v>4.53</v>
      </c>
      <c r="D174" s="37">
        <v>250</v>
      </c>
      <c r="E174" s="1572">
        <f t="shared" si="40"/>
        <v>269.56799999999998</v>
      </c>
      <c r="F174" s="471">
        <f t="shared" si="41"/>
        <v>269.57</v>
      </c>
      <c r="G174" s="691">
        <f>'Заказ, cкидки и курсы валют'!$J$23*F174</f>
        <v>3100.0549999999998</v>
      </c>
      <c r="H174" s="96">
        <f t="shared" si="42"/>
        <v>775.01</v>
      </c>
      <c r="I174" s="490">
        <v>3003</v>
      </c>
      <c r="J174" s="96">
        <f>ROUND(IF(H174&lt;'Заказ, cкидки и курсы валют'!$B$39,H174*0.54*100/(100-'Заказ, cкидки и курсы валют'!$C$39),IF(H174&lt;'Заказ, cкидки и курсы валют'!$B$40,H174*0.54*100/(100-'Заказ, cкидки и курсы валют'!$C$40),IF(H174&lt;'Заказ, cкидки и курсы валют'!$B$41,H174*0.54*100/(100-'Заказ, cкидки и курсы валют'!$C$41),IF(H174&lt;'Заказ, cкидки и курсы валют'!$B$42,H174*0.54*100/(100-'Заказ, cкидки и курсы валют'!$C$42),IF(H174&lt;'Заказ, cкидки и курсы валют'!$B$43,H174*0.54*100/(100-'Заказ, cкидки и курсы валют'!$C$43),H174))))),2)</f>
        <v>837.01</v>
      </c>
    </row>
    <row r="175" spans="1:14" ht="14.5">
      <c r="A175" s="14" t="s">
        <v>8836</v>
      </c>
      <c r="B175" s="38" t="s">
        <v>1349</v>
      </c>
      <c r="C175" s="2343">
        <v>4.53</v>
      </c>
      <c r="D175" s="37">
        <v>250</v>
      </c>
      <c r="E175" s="1572">
        <f t="shared" si="40"/>
        <v>269.56799999999998</v>
      </c>
      <c r="F175" s="471">
        <f t="shared" si="41"/>
        <v>269.57</v>
      </c>
      <c r="G175" s="691">
        <f>'Заказ, cкидки и курсы валют'!$J$23*F175</f>
        <v>3100.0549999999998</v>
      </c>
      <c r="H175" s="96">
        <f t="shared" si="42"/>
        <v>775.01</v>
      </c>
      <c r="I175" s="490">
        <v>3005</v>
      </c>
      <c r="J175" s="96">
        <f>ROUND(IF(H175&lt;'Заказ, cкидки и курсы валют'!$B$39,H175*0.54*100/(100-'Заказ, cкидки и курсы валют'!$C$39),IF(H175&lt;'Заказ, cкидки и курсы валют'!$B$40,H175*0.54*100/(100-'Заказ, cкидки и курсы валют'!$C$40),IF(H175&lt;'Заказ, cкидки и курсы валют'!$B$41,H175*0.54*100/(100-'Заказ, cкидки и курсы валют'!$C$41),IF(H175&lt;'Заказ, cкидки и курсы валют'!$B$42,H175*0.54*100/(100-'Заказ, cкидки и курсы валют'!$C$42),IF(H175&lt;'Заказ, cкидки и курсы валют'!$B$43,H175*0.54*100/(100-'Заказ, cкидки и курсы валют'!$C$43),H175))))),2)</f>
        <v>837.01</v>
      </c>
    </row>
    <row r="176" spans="1:14" ht="14.5">
      <c r="A176" s="14" t="s">
        <v>8837</v>
      </c>
      <c r="B176" s="38" t="s">
        <v>1349</v>
      </c>
      <c r="C176" s="2343">
        <v>4.53</v>
      </c>
      <c r="D176" s="37">
        <v>250</v>
      </c>
      <c r="E176" s="1572">
        <f t="shared" si="40"/>
        <v>269.56799999999998</v>
      </c>
      <c r="F176" s="471">
        <f t="shared" ref="F176:F213" si="43">ROUND(E176*(1-$F$37),2)</f>
        <v>269.57</v>
      </c>
      <c r="G176" s="691">
        <f>'Заказ, cкидки и курсы валют'!$J$23*F176</f>
        <v>3100.0549999999998</v>
      </c>
      <c r="H176" s="96">
        <f t="shared" ref="H176:H205" si="44">ROUND((D176/1000)*G176,2)</f>
        <v>775.01</v>
      </c>
      <c r="I176" s="490">
        <v>3009</v>
      </c>
      <c r="J176" s="96">
        <f>ROUND(IF(H176&lt;'Заказ, cкидки и курсы валют'!$B$39,H176*0.54*100/(100-'Заказ, cкидки и курсы валют'!$C$39),IF(H176&lt;'Заказ, cкидки и курсы валют'!$B$40,H176*0.54*100/(100-'Заказ, cкидки и курсы валют'!$C$40),IF(H176&lt;'Заказ, cкидки и курсы валют'!$B$41,H176*0.54*100/(100-'Заказ, cкидки и курсы валют'!$C$41),IF(H176&lt;'Заказ, cкидки и курсы валют'!$B$42,H176*0.54*100/(100-'Заказ, cкидки и курсы валют'!$C$42),IF(H176&lt;'Заказ, cкидки и курсы валют'!$B$43,H176*0.54*100/(100-'Заказ, cкидки и курсы валют'!$C$43),H176))))),2)</f>
        <v>837.01</v>
      </c>
    </row>
    <row r="177" spans="1:10" ht="14.5">
      <c r="A177" s="14" t="s">
        <v>8838</v>
      </c>
      <c r="B177" s="38" t="s">
        <v>1349</v>
      </c>
      <c r="C177" s="2343">
        <v>4.53</v>
      </c>
      <c r="D177" s="37">
        <v>250</v>
      </c>
      <c r="E177" s="1572">
        <f t="shared" si="40"/>
        <v>269.56799999999998</v>
      </c>
      <c r="F177" s="471">
        <f t="shared" si="43"/>
        <v>269.57</v>
      </c>
      <c r="G177" s="691">
        <f>'Заказ, cкидки и курсы валют'!$J$23*F177</f>
        <v>3100.0549999999998</v>
      </c>
      <c r="H177" s="96">
        <f t="shared" si="44"/>
        <v>775.01</v>
      </c>
      <c r="I177" s="490">
        <v>3011</v>
      </c>
      <c r="J177" s="96">
        <f>ROUND(IF(H177&lt;'Заказ, cкидки и курсы валют'!$B$39,H177*0.54*100/(100-'Заказ, cкидки и курсы валют'!$C$39),IF(H177&lt;'Заказ, cкидки и курсы валют'!$B$40,H177*0.54*100/(100-'Заказ, cкидки и курсы валют'!$C$40),IF(H177&lt;'Заказ, cкидки и курсы валют'!$B$41,H177*0.54*100/(100-'Заказ, cкидки и курсы валют'!$C$41),IF(H177&lt;'Заказ, cкидки и курсы валют'!$B$42,H177*0.54*100/(100-'Заказ, cкидки и курсы валют'!$C$42),IF(H177&lt;'Заказ, cкидки и курсы валют'!$B$43,H177*0.54*100/(100-'Заказ, cкидки и курсы валют'!$C$43),H177))))),2)</f>
        <v>837.01</v>
      </c>
    </row>
    <row r="178" spans="1:10" ht="14.5">
      <c r="A178" s="14" t="s">
        <v>8839</v>
      </c>
      <c r="B178" s="38" t="s">
        <v>1349</v>
      </c>
      <c r="C178" s="2343">
        <v>4.53</v>
      </c>
      <c r="D178" s="37">
        <v>250</v>
      </c>
      <c r="E178" s="1572">
        <f t="shared" si="40"/>
        <v>269.56799999999998</v>
      </c>
      <c r="F178" s="471">
        <f t="shared" si="43"/>
        <v>269.57</v>
      </c>
      <c r="G178" s="691">
        <f>'Заказ, cкидки и курсы валют'!$J$23*F178</f>
        <v>3100.0549999999998</v>
      </c>
      <c r="H178" s="96">
        <f t="shared" si="44"/>
        <v>775.01</v>
      </c>
      <c r="I178" s="490">
        <v>5002</v>
      </c>
      <c r="J178" s="96">
        <f>ROUND(IF(H178&lt;'Заказ, cкидки и курсы валют'!$B$39,H178*0.54*100/(100-'Заказ, cкидки и курсы валют'!$C$39),IF(H178&lt;'Заказ, cкидки и курсы валют'!$B$40,H178*0.54*100/(100-'Заказ, cкидки и курсы валют'!$C$40),IF(H178&lt;'Заказ, cкидки и курсы валют'!$B$41,H178*0.54*100/(100-'Заказ, cкидки и курсы валют'!$C$41),IF(H178&lt;'Заказ, cкидки и курсы валют'!$B$42,H178*0.54*100/(100-'Заказ, cкидки и курсы валют'!$C$42),IF(H178&lt;'Заказ, cкидки и курсы валют'!$B$43,H178*0.54*100/(100-'Заказ, cкидки и курсы валют'!$C$43),H178))))),2)</f>
        <v>837.01</v>
      </c>
    </row>
    <row r="179" spans="1:10" ht="14.5">
      <c r="A179" s="14" t="s">
        <v>8840</v>
      </c>
      <c r="B179" s="38" t="s">
        <v>1349</v>
      </c>
      <c r="C179" s="2343">
        <v>4.53</v>
      </c>
      <c r="D179" s="37">
        <v>250</v>
      </c>
      <c r="E179" s="1572">
        <f t="shared" si="40"/>
        <v>269.56799999999998</v>
      </c>
      <c r="F179" s="471">
        <f t="shared" si="43"/>
        <v>269.57</v>
      </c>
      <c r="G179" s="691">
        <f>'Заказ, cкидки и курсы валют'!$J$23*F179</f>
        <v>3100.0549999999998</v>
      </c>
      <c r="H179" s="96">
        <f t="shared" si="44"/>
        <v>775.01</v>
      </c>
      <c r="I179" s="38">
        <v>5005</v>
      </c>
      <c r="J179" s="96">
        <f>ROUND(IF(H179&lt;'Заказ, cкидки и курсы валют'!$B$39,H179*0.54*100/(100-'Заказ, cкидки и курсы валют'!$C$39),IF(H179&lt;'Заказ, cкидки и курсы валют'!$B$40,H179*0.54*100/(100-'Заказ, cкидки и курсы валют'!$C$40),IF(H179&lt;'Заказ, cкидки и курсы валют'!$B$41,H179*0.54*100/(100-'Заказ, cкидки и курсы валют'!$C$41),IF(H179&lt;'Заказ, cкидки и курсы валют'!$B$42,H179*0.54*100/(100-'Заказ, cкидки и курсы валют'!$C$42),IF(H179&lt;'Заказ, cкидки и курсы валют'!$B$43,H179*0.54*100/(100-'Заказ, cкидки и курсы валют'!$C$43),H179))))),2)</f>
        <v>837.01</v>
      </c>
    </row>
    <row r="180" spans="1:10" ht="14.5">
      <c r="A180" s="14" t="s">
        <v>8841</v>
      </c>
      <c r="B180" s="38" t="s">
        <v>1349</v>
      </c>
      <c r="C180" s="2343">
        <v>4.53</v>
      </c>
      <c r="D180" s="37">
        <v>250</v>
      </c>
      <c r="E180" s="1572">
        <f t="shared" si="40"/>
        <v>269.56799999999998</v>
      </c>
      <c r="F180" s="471">
        <f t="shared" si="43"/>
        <v>269.57</v>
      </c>
      <c r="G180" s="691">
        <f>'Заказ, cкидки и курсы валют'!$J$23*F180</f>
        <v>3100.0549999999998</v>
      </c>
      <c r="H180" s="96">
        <f t="shared" si="44"/>
        <v>775.01</v>
      </c>
      <c r="I180" s="38">
        <v>5021</v>
      </c>
      <c r="J180" s="96">
        <f>ROUND(IF(H180&lt;'Заказ, cкидки и курсы валют'!$B$39,H180*0.54*100/(100-'Заказ, cкидки и курсы валют'!$C$39),IF(H180&lt;'Заказ, cкидки и курсы валют'!$B$40,H180*0.54*100/(100-'Заказ, cкидки и курсы валют'!$C$40),IF(H180&lt;'Заказ, cкидки и курсы валют'!$B$41,H180*0.54*100/(100-'Заказ, cкидки и курсы валют'!$C$41),IF(H180&lt;'Заказ, cкидки и курсы валют'!$B$42,H180*0.54*100/(100-'Заказ, cкидки и курсы валют'!$C$42),IF(H180&lt;'Заказ, cкидки и курсы валют'!$B$43,H180*0.54*100/(100-'Заказ, cкидки и курсы валют'!$C$43),H180))))),2)</f>
        <v>837.01</v>
      </c>
    </row>
    <row r="181" spans="1:10" ht="14.5">
      <c r="A181" s="14" t="s">
        <v>8842</v>
      </c>
      <c r="B181" s="38" t="s">
        <v>1349</v>
      </c>
      <c r="C181" s="2343">
        <v>4.53</v>
      </c>
      <c r="D181" s="37">
        <v>250</v>
      </c>
      <c r="E181" s="1572">
        <f t="shared" si="40"/>
        <v>269.56799999999998</v>
      </c>
      <c r="F181" s="471">
        <f t="shared" si="43"/>
        <v>269.57</v>
      </c>
      <c r="G181" s="691">
        <f>'Заказ, cкидки и курсы валют'!$J$23*F181</f>
        <v>3100.0549999999998</v>
      </c>
      <c r="H181" s="96">
        <f t="shared" si="44"/>
        <v>775.01</v>
      </c>
      <c r="I181" s="38">
        <v>6002</v>
      </c>
      <c r="J181" s="96">
        <f>ROUND(IF(H181&lt;'Заказ, cкидки и курсы валют'!$B$39,H181*0.54*100/(100-'Заказ, cкидки и курсы валют'!$C$39),IF(H181&lt;'Заказ, cкидки и курсы валют'!$B$40,H181*0.54*100/(100-'Заказ, cкидки и курсы валют'!$C$40),IF(H181&lt;'Заказ, cкидки и курсы валют'!$B$41,H181*0.54*100/(100-'Заказ, cкидки и курсы валют'!$C$41),IF(H181&lt;'Заказ, cкидки и курсы валют'!$B$42,H181*0.54*100/(100-'Заказ, cкидки и курсы валют'!$C$42),IF(H181&lt;'Заказ, cкидки и курсы валют'!$B$43,H181*0.54*100/(100-'Заказ, cкидки и курсы валют'!$C$43),H181))))),2)</f>
        <v>837.01</v>
      </c>
    </row>
    <row r="182" spans="1:10" ht="14.5">
      <c r="A182" s="14" t="s">
        <v>8843</v>
      </c>
      <c r="B182" s="38" t="s">
        <v>1349</v>
      </c>
      <c r="C182" s="2343">
        <v>4.53</v>
      </c>
      <c r="D182" s="37">
        <v>250</v>
      </c>
      <c r="E182" s="1572">
        <f t="shared" si="40"/>
        <v>269.56799999999998</v>
      </c>
      <c r="F182" s="471">
        <f t="shared" si="43"/>
        <v>269.57</v>
      </c>
      <c r="G182" s="691">
        <f>'Заказ, cкидки и курсы валют'!$J$23*F182</f>
        <v>3100.0549999999998</v>
      </c>
      <c r="H182" s="96">
        <f t="shared" si="44"/>
        <v>775.01</v>
      </c>
      <c r="I182" s="38">
        <v>6005</v>
      </c>
      <c r="J182" s="96">
        <f>ROUND(IF(H182&lt;'Заказ, cкидки и курсы валют'!$B$39,H182*0.54*100/(100-'Заказ, cкидки и курсы валют'!$C$39),IF(H182&lt;'Заказ, cкидки и курсы валют'!$B$40,H182*0.54*100/(100-'Заказ, cкидки и курсы валют'!$C$40),IF(H182&lt;'Заказ, cкидки и курсы валют'!$B$41,H182*0.54*100/(100-'Заказ, cкидки и курсы валют'!$C$41),IF(H182&lt;'Заказ, cкидки и курсы валют'!$B$42,H182*0.54*100/(100-'Заказ, cкидки и курсы валют'!$C$42),IF(H182&lt;'Заказ, cкидки и курсы валют'!$B$43,H182*0.54*100/(100-'Заказ, cкидки и курсы валют'!$C$43),H182))))),2)</f>
        <v>837.01</v>
      </c>
    </row>
    <row r="183" spans="1:10" ht="14.5">
      <c r="A183" s="14" t="s">
        <v>8844</v>
      </c>
      <c r="B183" s="38" t="s">
        <v>1349</v>
      </c>
      <c r="C183" s="2343">
        <v>4.53</v>
      </c>
      <c r="D183" s="37">
        <v>250</v>
      </c>
      <c r="E183" s="1572">
        <f t="shared" si="40"/>
        <v>269.56799999999998</v>
      </c>
      <c r="F183" s="471">
        <f t="shared" si="43"/>
        <v>269.57</v>
      </c>
      <c r="G183" s="691">
        <f>'Заказ, cкидки и курсы валют'!$J$23*F183</f>
        <v>3100.0549999999998</v>
      </c>
      <c r="H183" s="96">
        <f t="shared" si="44"/>
        <v>775.01</v>
      </c>
      <c r="I183" s="38">
        <v>7004</v>
      </c>
      <c r="J183" s="96">
        <f>ROUND(IF(H183&lt;'Заказ, cкидки и курсы валют'!$B$39,H183*0.54*100/(100-'Заказ, cкидки и курсы валют'!$C$39),IF(H183&lt;'Заказ, cкидки и курсы валют'!$B$40,H183*0.54*100/(100-'Заказ, cкидки и курсы валют'!$C$40),IF(H183&lt;'Заказ, cкидки и курсы валют'!$B$41,H183*0.54*100/(100-'Заказ, cкидки и курсы валют'!$C$41),IF(H183&lt;'Заказ, cкидки и курсы валют'!$B$42,H183*0.54*100/(100-'Заказ, cкидки и курсы валют'!$C$42),IF(H183&lt;'Заказ, cкидки и курсы валют'!$B$43,H183*0.54*100/(100-'Заказ, cкидки и курсы валют'!$C$43),H183))))),2)</f>
        <v>837.01</v>
      </c>
    </row>
    <row r="184" spans="1:10" ht="14.5">
      <c r="A184" s="14" t="s">
        <v>8845</v>
      </c>
      <c r="B184" s="36" t="s">
        <v>1349</v>
      </c>
      <c r="C184" s="2343">
        <v>4.53</v>
      </c>
      <c r="D184" s="37">
        <v>250</v>
      </c>
      <c r="E184" s="1572">
        <f t="shared" si="40"/>
        <v>269.56799999999998</v>
      </c>
      <c r="F184" s="471">
        <f t="shared" si="43"/>
        <v>269.57</v>
      </c>
      <c r="G184" s="691">
        <f>'Заказ, cкидки и курсы валют'!$J$23*F184</f>
        <v>3100.0549999999998</v>
      </c>
      <c r="H184" s="96">
        <f t="shared" si="44"/>
        <v>775.01</v>
      </c>
      <c r="I184" s="38">
        <v>7024</v>
      </c>
      <c r="J184" s="96">
        <f>ROUND(IF(H184&lt;'Заказ, cкидки и курсы валют'!$B$39,H184*0.54*100/(100-'Заказ, cкидки и курсы валют'!$C$39),IF(H184&lt;'Заказ, cкидки и курсы валют'!$B$40,H184*0.54*100/(100-'Заказ, cкидки и курсы валют'!$C$40),IF(H184&lt;'Заказ, cкидки и курсы валют'!$B$41,H184*0.54*100/(100-'Заказ, cкидки и курсы валют'!$C$41),IF(H184&lt;'Заказ, cкидки и курсы валют'!$B$42,H184*0.54*100/(100-'Заказ, cкидки и курсы валют'!$C$42),IF(H184&lt;'Заказ, cкидки и курсы валют'!$B$43,H184*0.54*100/(100-'Заказ, cкидки и курсы валют'!$C$43),H184))))),2)</f>
        <v>837.01</v>
      </c>
    </row>
    <row r="185" spans="1:10" ht="14.5">
      <c r="A185" s="14" t="s">
        <v>8846</v>
      </c>
      <c r="B185" s="38" t="s">
        <v>1349</v>
      </c>
      <c r="C185" s="2343">
        <v>4.53</v>
      </c>
      <c r="D185" s="37">
        <v>250</v>
      </c>
      <c r="E185" s="1572">
        <f t="shared" si="40"/>
        <v>269.56799999999998</v>
      </c>
      <c r="F185" s="471">
        <f t="shared" si="43"/>
        <v>269.57</v>
      </c>
      <c r="G185" s="691">
        <f>'Заказ, cкидки и курсы валют'!$J$23*F185</f>
        <v>3100.0549999999998</v>
      </c>
      <c r="H185" s="96">
        <f t="shared" si="44"/>
        <v>775.01</v>
      </c>
      <c r="I185" s="38">
        <v>8017</v>
      </c>
      <c r="J185" s="96">
        <f>ROUND(IF(H185&lt;'Заказ, cкидки и курсы валют'!$B$39,H185*0.54*100/(100-'Заказ, cкидки и курсы валют'!$C$39),IF(H185&lt;'Заказ, cкидки и курсы валют'!$B$40,H185*0.54*100/(100-'Заказ, cкидки и курсы валют'!$C$40),IF(H185&lt;'Заказ, cкидки и курсы валют'!$B$41,H185*0.54*100/(100-'Заказ, cкидки и курсы валют'!$C$41),IF(H185&lt;'Заказ, cкидки и курсы валют'!$B$42,H185*0.54*100/(100-'Заказ, cкидки и курсы валют'!$C$42),IF(H185&lt;'Заказ, cкидки и курсы валют'!$B$43,H185*0.54*100/(100-'Заказ, cкидки и курсы валют'!$C$43),H185))))),2)</f>
        <v>837.01</v>
      </c>
    </row>
    <row r="186" spans="1:10" ht="14.5">
      <c r="A186" s="14" t="s">
        <v>8847</v>
      </c>
      <c r="B186" s="38" t="s">
        <v>1349</v>
      </c>
      <c r="C186" s="2343">
        <v>4.53</v>
      </c>
      <c r="D186" s="37">
        <v>250</v>
      </c>
      <c r="E186" s="1572">
        <f t="shared" si="40"/>
        <v>269.56799999999998</v>
      </c>
      <c r="F186" s="471">
        <f t="shared" si="43"/>
        <v>269.57</v>
      </c>
      <c r="G186" s="691">
        <f>'Заказ, cкидки и курсы валют'!$J$23*F186</f>
        <v>3100.0549999999998</v>
      </c>
      <c r="H186" s="96">
        <f t="shared" si="44"/>
        <v>775.01</v>
      </c>
      <c r="I186" s="38">
        <v>8019</v>
      </c>
      <c r="J186" s="96">
        <f>ROUND(IF(H186&lt;'Заказ, cкидки и курсы валют'!$B$39,H186*0.54*100/(100-'Заказ, cкидки и курсы валют'!$C$39),IF(H186&lt;'Заказ, cкидки и курсы валют'!$B$40,H186*0.54*100/(100-'Заказ, cкидки и курсы валют'!$C$40),IF(H186&lt;'Заказ, cкидки и курсы валют'!$B$41,H186*0.54*100/(100-'Заказ, cкидки и курсы валют'!$C$41),IF(H186&lt;'Заказ, cкидки и курсы валют'!$B$42,H186*0.54*100/(100-'Заказ, cкидки и курсы валют'!$C$42),IF(H186&lt;'Заказ, cкидки и курсы валют'!$B$43,H186*0.54*100/(100-'Заказ, cкидки и курсы валют'!$C$43),H186))))),2)</f>
        <v>837.01</v>
      </c>
    </row>
    <row r="187" spans="1:10" ht="14.5">
      <c r="A187" s="14" t="s">
        <v>8848</v>
      </c>
      <c r="B187" s="38" t="s">
        <v>1349</v>
      </c>
      <c r="C187" s="2343">
        <v>4.53</v>
      </c>
      <c r="D187" s="37">
        <v>250</v>
      </c>
      <c r="E187" s="1572">
        <f t="shared" si="40"/>
        <v>269.56799999999998</v>
      </c>
      <c r="F187" s="471">
        <f t="shared" si="43"/>
        <v>269.57</v>
      </c>
      <c r="G187" s="691">
        <f>'Заказ, cкидки и курсы валют'!$J$23*F187</f>
        <v>3100.0549999999998</v>
      </c>
      <c r="H187" s="96">
        <f t="shared" si="44"/>
        <v>775.01</v>
      </c>
      <c r="I187" s="38">
        <v>9003</v>
      </c>
      <c r="J187" s="96">
        <f>ROUND(IF(H187&lt;'Заказ, cкидки и курсы валют'!$B$39,H187*0.54*100/(100-'Заказ, cкидки и курсы валют'!$C$39),IF(H187&lt;'Заказ, cкидки и курсы валют'!$B$40,H187*0.54*100/(100-'Заказ, cкидки и курсы валют'!$C$40),IF(H187&lt;'Заказ, cкидки и курсы валют'!$B$41,H187*0.54*100/(100-'Заказ, cкидки и курсы валют'!$C$41),IF(H187&lt;'Заказ, cкидки и курсы валют'!$B$42,H187*0.54*100/(100-'Заказ, cкидки и курсы валют'!$C$42),IF(H187&lt;'Заказ, cкидки и курсы валют'!$B$43,H187*0.54*100/(100-'Заказ, cкидки и курсы валют'!$C$43),H187))))),2)</f>
        <v>837.01</v>
      </c>
    </row>
    <row r="188" spans="1:10" ht="14.5">
      <c r="A188" s="14" t="s">
        <v>12329</v>
      </c>
      <c r="B188" s="38" t="s">
        <v>1349</v>
      </c>
      <c r="C188" s="2343">
        <v>4.53</v>
      </c>
      <c r="D188" s="37">
        <v>250</v>
      </c>
      <c r="E188" s="1572">
        <f t="shared" si="40"/>
        <v>269.56799999999998</v>
      </c>
      <c r="F188" s="471">
        <f t="shared" ref="F188" si="45">ROUND(E188*(1-$F$37),2)</f>
        <v>269.57</v>
      </c>
      <c r="G188" s="691">
        <f>'Заказ, cкидки и курсы валют'!$J$23*F188</f>
        <v>3100.0549999999998</v>
      </c>
      <c r="H188" s="96">
        <f t="shared" ref="H188" si="46">ROUND((D188/1000)*G188,2)</f>
        <v>775.01</v>
      </c>
      <c r="I188" s="38">
        <v>9005</v>
      </c>
      <c r="J188" s="96">
        <f>ROUND(IF(H188&lt;'Заказ, cкидки и курсы валют'!$B$39,H188*0.54*100/(100-'Заказ, cкидки и курсы валют'!$C$39),IF(H188&lt;'Заказ, cкидки и курсы валют'!$B$40,H188*0.54*100/(100-'Заказ, cкидки и курсы валют'!$C$40),IF(H188&lt;'Заказ, cкидки и курсы валют'!$B$41,H188*0.54*100/(100-'Заказ, cкидки и курсы валют'!$C$41),IF(H188&lt;'Заказ, cкидки и курсы валют'!$B$42,H188*0.54*100/(100-'Заказ, cкидки и курсы валют'!$C$42),IF(H188&lt;'Заказ, cкидки и курсы валют'!$B$43,H188*0.54*100/(100-'Заказ, cкидки и курсы валют'!$C$43),H188))))),2)</f>
        <v>837.01</v>
      </c>
    </row>
    <row r="189" spans="1:10" ht="14.5">
      <c r="A189" s="1645" t="s">
        <v>8849</v>
      </c>
      <c r="B189" s="409" t="s">
        <v>3130</v>
      </c>
      <c r="C189" s="2344">
        <v>4.93</v>
      </c>
      <c r="D189" s="410">
        <v>250</v>
      </c>
      <c r="E189" s="1572">
        <f t="shared" si="40"/>
        <v>290.988</v>
      </c>
      <c r="F189" s="748">
        <f t="shared" si="43"/>
        <v>290.99</v>
      </c>
      <c r="G189" s="749">
        <f>'Заказ, cкидки и курсы валют'!$J$23*F189</f>
        <v>3346.3850000000002</v>
      </c>
      <c r="H189" s="411">
        <f t="shared" si="44"/>
        <v>836.6</v>
      </c>
      <c r="I189" s="409">
        <v>1014</v>
      </c>
      <c r="J189" s="96">
        <f>ROUND(IF(H189&lt;'Заказ, cкидки и курсы валют'!$B$39,H189*0.54*100/(100-'Заказ, cкидки и курсы валют'!$C$39),IF(H189&lt;'Заказ, cкидки и курсы валют'!$B$40,H189*0.54*100/(100-'Заказ, cкидки и курсы валют'!$C$40),IF(H189&lt;'Заказ, cкидки и курсы валют'!$B$41,H189*0.54*100/(100-'Заказ, cкидки и курсы валют'!$C$41),IF(H189&lt;'Заказ, cкидки и курсы валют'!$B$42,H189*0.54*100/(100-'Заказ, cкидки и курсы валют'!$C$42),IF(H189&lt;'Заказ, cкидки и курсы валют'!$B$43,H189*0.54*100/(100-'Заказ, cкидки и курсы валют'!$C$43),H189))))),2)</f>
        <v>903.53</v>
      </c>
    </row>
    <row r="190" spans="1:10" ht="14.5">
      <c r="A190" s="403" t="s">
        <v>8850</v>
      </c>
      <c r="B190" s="490" t="s">
        <v>3130</v>
      </c>
      <c r="C190" s="2344">
        <v>4.93</v>
      </c>
      <c r="D190" s="979">
        <v>250</v>
      </c>
      <c r="E190" s="1572">
        <f t="shared" si="40"/>
        <v>290.988</v>
      </c>
      <c r="F190" s="752">
        <f t="shared" si="43"/>
        <v>290.99</v>
      </c>
      <c r="G190" s="695">
        <f>'Заказ, cкидки и курсы валют'!$J$23*F190</f>
        <v>3346.3850000000002</v>
      </c>
      <c r="H190" s="400">
        <f t="shared" si="44"/>
        <v>836.6</v>
      </c>
      <c r="I190" s="490">
        <v>1015</v>
      </c>
      <c r="J190" s="96">
        <f>ROUND(IF(H190&lt;'Заказ, cкидки и курсы валют'!$B$39,H190*0.54*100/(100-'Заказ, cкидки и курсы валют'!$C$39),IF(H190&lt;'Заказ, cкидки и курсы валют'!$B$40,H190*0.54*100/(100-'Заказ, cкидки и курсы валют'!$C$40),IF(H190&lt;'Заказ, cкидки и курсы валют'!$B$41,H190*0.54*100/(100-'Заказ, cкидки и курсы валют'!$C$41),IF(H190&lt;'Заказ, cкидки и курсы валют'!$B$42,H190*0.54*100/(100-'Заказ, cкидки и курсы валют'!$C$42),IF(H190&lt;'Заказ, cкидки и курсы валют'!$B$43,H190*0.54*100/(100-'Заказ, cкидки и курсы валют'!$C$43),H190))))),2)</f>
        <v>903.53</v>
      </c>
    </row>
    <row r="191" spans="1:10" ht="14.5">
      <c r="A191" s="403" t="s">
        <v>8851</v>
      </c>
      <c r="B191" s="490" t="s">
        <v>3130</v>
      </c>
      <c r="C191" s="2344">
        <v>4.93</v>
      </c>
      <c r="D191" s="979">
        <v>250</v>
      </c>
      <c r="E191" s="1572">
        <f t="shared" si="40"/>
        <v>290.988</v>
      </c>
      <c r="F191" s="752">
        <f t="shared" si="43"/>
        <v>290.99</v>
      </c>
      <c r="G191" s="695">
        <f>'Заказ, cкидки и курсы валют'!$J$23*F191</f>
        <v>3346.3850000000002</v>
      </c>
      <c r="H191" s="400">
        <f t="shared" si="44"/>
        <v>836.6</v>
      </c>
      <c r="I191" s="490">
        <v>1018</v>
      </c>
      <c r="J191" s="96">
        <f>ROUND(IF(H191&lt;'Заказ, cкидки и курсы валют'!$B$39,H191*0.54*100/(100-'Заказ, cкидки и курсы валют'!$C$39),IF(H191&lt;'Заказ, cкидки и курсы валют'!$B$40,H191*0.54*100/(100-'Заказ, cкидки и курсы валют'!$C$40),IF(H191&lt;'Заказ, cкидки и курсы валют'!$B$41,H191*0.54*100/(100-'Заказ, cкидки и курсы валют'!$C$41),IF(H191&lt;'Заказ, cкидки и курсы валют'!$B$42,H191*0.54*100/(100-'Заказ, cкидки и курсы валют'!$C$42),IF(H191&lt;'Заказ, cкидки и курсы валют'!$B$43,H191*0.54*100/(100-'Заказ, cкидки и курсы валют'!$C$43),H191))))),2)</f>
        <v>903.53</v>
      </c>
    </row>
    <row r="192" spans="1:10" ht="14.5">
      <c r="A192" s="403" t="s">
        <v>8852</v>
      </c>
      <c r="B192" s="490" t="s">
        <v>3130</v>
      </c>
      <c r="C192" s="2344">
        <v>4.93</v>
      </c>
      <c r="D192" s="979">
        <v>250</v>
      </c>
      <c r="E192" s="1572">
        <f t="shared" si="40"/>
        <v>290.988</v>
      </c>
      <c r="F192" s="752">
        <f t="shared" si="43"/>
        <v>290.99</v>
      </c>
      <c r="G192" s="695">
        <f>'Заказ, cкидки и курсы валют'!$J$23*F192</f>
        <v>3346.3850000000002</v>
      </c>
      <c r="H192" s="400">
        <f t="shared" si="44"/>
        <v>836.6</v>
      </c>
      <c r="I192" s="490">
        <v>3003</v>
      </c>
      <c r="J192" s="96">
        <f>ROUND(IF(H192&lt;'Заказ, cкидки и курсы валют'!$B$39,H192*0.54*100/(100-'Заказ, cкидки и курсы валют'!$C$39),IF(H192&lt;'Заказ, cкидки и курсы валют'!$B$40,H192*0.54*100/(100-'Заказ, cкидки и курсы валют'!$C$40),IF(H192&lt;'Заказ, cкидки и курсы валют'!$B$41,H192*0.54*100/(100-'Заказ, cкидки и курсы валют'!$C$41),IF(H192&lt;'Заказ, cкидки и курсы валют'!$B$42,H192*0.54*100/(100-'Заказ, cкидки и курсы валют'!$C$42),IF(H192&lt;'Заказ, cкидки и курсы валют'!$B$43,H192*0.54*100/(100-'Заказ, cкидки и курсы валют'!$C$43),H192))))),2)</f>
        <v>903.53</v>
      </c>
    </row>
    <row r="193" spans="1:10" ht="14.5">
      <c r="A193" s="403" t="s">
        <v>8853</v>
      </c>
      <c r="B193" s="490" t="s">
        <v>3130</v>
      </c>
      <c r="C193" s="2344">
        <v>4.93</v>
      </c>
      <c r="D193" s="979">
        <v>250</v>
      </c>
      <c r="E193" s="1572">
        <f t="shared" si="40"/>
        <v>290.988</v>
      </c>
      <c r="F193" s="752">
        <f t="shared" si="43"/>
        <v>290.99</v>
      </c>
      <c r="G193" s="695">
        <f>'Заказ, cкидки и курсы валют'!$J$23*F193</f>
        <v>3346.3850000000002</v>
      </c>
      <c r="H193" s="400">
        <f t="shared" si="44"/>
        <v>836.6</v>
      </c>
      <c r="I193" s="490">
        <v>3005</v>
      </c>
      <c r="J193" s="96">
        <f>ROUND(IF(H193&lt;'Заказ, cкидки и курсы валют'!$B$39,H193*0.54*100/(100-'Заказ, cкидки и курсы валют'!$C$39),IF(H193&lt;'Заказ, cкидки и курсы валют'!$B$40,H193*0.54*100/(100-'Заказ, cкидки и курсы валют'!$C$40),IF(H193&lt;'Заказ, cкидки и курсы валют'!$B$41,H193*0.54*100/(100-'Заказ, cкидки и курсы валют'!$C$41),IF(H193&lt;'Заказ, cкидки и курсы валют'!$B$42,H193*0.54*100/(100-'Заказ, cкидки и курсы валют'!$C$42),IF(H193&lt;'Заказ, cкидки и курсы валют'!$B$43,H193*0.54*100/(100-'Заказ, cкидки и курсы валют'!$C$43),H193))))),2)</f>
        <v>903.53</v>
      </c>
    </row>
    <row r="194" spans="1:10" ht="14.5">
      <c r="A194" s="403" t="s">
        <v>8854</v>
      </c>
      <c r="B194" s="490" t="s">
        <v>3130</v>
      </c>
      <c r="C194" s="2344">
        <v>4.93</v>
      </c>
      <c r="D194" s="979">
        <v>250</v>
      </c>
      <c r="E194" s="1572">
        <f t="shared" si="40"/>
        <v>290.988</v>
      </c>
      <c r="F194" s="752">
        <f t="shared" si="43"/>
        <v>290.99</v>
      </c>
      <c r="G194" s="695">
        <f>'Заказ, cкидки и курсы валют'!$J$23*F194</f>
        <v>3346.3850000000002</v>
      </c>
      <c r="H194" s="400">
        <f t="shared" si="44"/>
        <v>836.6</v>
      </c>
      <c r="I194" s="490">
        <v>3009</v>
      </c>
      <c r="J194" s="96">
        <f>ROUND(IF(H194&lt;'Заказ, cкидки и курсы валют'!$B$39,H194*0.54*100/(100-'Заказ, cкидки и курсы валют'!$C$39),IF(H194&lt;'Заказ, cкидки и курсы валют'!$B$40,H194*0.54*100/(100-'Заказ, cкидки и курсы валют'!$C$40),IF(H194&lt;'Заказ, cкидки и курсы валют'!$B$41,H194*0.54*100/(100-'Заказ, cкидки и курсы валют'!$C$41),IF(H194&lt;'Заказ, cкидки и курсы валют'!$B$42,H194*0.54*100/(100-'Заказ, cкидки и курсы валют'!$C$42),IF(H194&lt;'Заказ, cкидки и курсы валют'!$B$43,H194*0.54*100/(100-'Заказ, cкидки и курсы валют'!$C$43),H194))))),2)</f>
        <v>903.53</v>
      </c>
    </row>
    <row r="195" spans="1:10" ht="14.5">
      <c r="A195" s="403" t="s">
        <v>8855</v>
      </c>
      <c r="B195" s="490" t="s">
        <v>3130</v>
      </c>
      <c r="C195" s="2344">
        <v>4.93</v>
      </c>
      <c r="D195" s="979">
        <v>250</v>
      </c>
      <c r="E195" s="1572">
        <f t="shared" si="40"/>
        <v>290.988</v>
      </c>
      <c r="F195" s="752">
        <f t="shared" si="43"/>
        <v>290.99</v>
      </c>
      <c r="G195" s="695">
        <f>'Заказ, cкидки и курсы валют'!$J$23*F195</f>
        <v>3346.3850000000002</v>
      </c>
      <c r="H195" s="400">
        <f t="shared" si="44"/>
        <v>836.6</v>
      </c>
      <c r="I195" s="490">
        <v>3011</v>
      </c>
      <c r="J195" s="96">
        <f>ROUND(IF(H195&lt;'Заказ, cкидки и курсы валют'!$B$39,H195*0.54*100/(100-'Заказ, cкидки и курсы валют'!$C$39),IF(H195&lt;'Заказ, cкидки и курсы валют'!$B$40,H195*0.54*100/(100-'Заказ, cкидки и курсы валют'!$C$40),IF(H195&lt;'Заказ, cкидки и курсы валют'!$B$41,H195*0.54*100/(100-'Заказ, cкидки и курсы валют'!$C$41),IF(H195&lt;'Заказ, cкидки и курсы валют'!$B$42,H195*0.54*100/(100-'Заказ, cкидки и курсы валют'!$C$42),IF(H195&lt;'Заказ, cкидки и курсы валют'!$B$43,H195*0.54*100/(100-'Заказ, cкидки и курсы валют'!$C$43),H195))))),2)</f>
        <v>903.53</v>
      </c>
    </row>
    <row r="196" spans="1:10" ht="14.5">
      <c r="A196" s="403" t="s">
        <v>8856</v>
      </c>
      <c r="B196" s="490" t="s">
        <v>3130</v>
      </c>
      <c r="C196" s="2344">
        <v>4.93</v>
      </c>
      <c r="D196" s="979">
        <v>250</v>
      </c>
      <c r="E196" s="1572">
        <f t="shared" si="40"/>
        <v>290.988</v>
      </c>
      <c r="F196" s="752">
        <f t="shared" si="43"/>
        <v>290.99</v>
      </c>
      <c r="G196" s="695">
        <f>'Заказ, cкидки и курсы валют'!$J$23*F196</f>
        <v>3346.3850000000002</v>
      </c>
      <c r="H196" s="400">
        <f t="shared" si="44"/>
        <v>836.6</v>
      </c>
      <c r="I196" s="490">
        <v>5002</v>
      </c>
      <c r="J196" s="96">
        <f>ROUND(IF(H196&lt;'Заказ, cкидки и курсы валют'!$B$39,H196*0.54*100/(100-'Заказ, cкидки и курсы валют'!$C$39),IF(H196&lt;'Заказ, cкидки и курсы валют'!$B$40,H196*0.54*100/(100-'Заказ, cкидки и курсы валют'!$C$40),IF(H196&lt;'Заказ, cкидки и курсы валют'!$B$41,H196*0.54*100/(100-'Заказ, cкидки и курсы валют'!$C$41),IF(H196&lt;'Заказ, cкидки и курсы валют'!$B$42,H196*0.54*100/(100-'Заказ, cкидки и курсы валют'!$C$42),IF(H196&lt;'Заказ, cкидки и курсы валют'!$B$43,H196*0.54*100/(100-'Заказ, cкидки и курсы валют'!$C$43),H196))))),2)</f>
        <v>903.53</v>
      </c>
    </row>
    <row r="197" spans="1:10" ht="14.5">
      <c r="A197" s="14" t="s">
        <v>8857</v>
      </c>
      <c r="B197" s="38" t="s">
        <v>3130</v>
      </c>
      <c r="C197" s="2344">
        <v>4.93</v>
      </c>
      <c r="D197" s="979">
        <v>250</v>
      </c>
      <c r="E197" s="1572">
        <f t="shared" si="40"/>
        <v>290.988</v>
      </c>
      <c r="F197" s="471">
        <f t="shared" si="43"/>
        <v>290.99</v>
      </c>
      <c r="G197" s="691">
        <f>'Заказ, cкидки и курсы валют'!$J$23*F197</f>
        <v>3346.3850000000002</v>
      </c>
      <c r="H197" s="96">
        <f t="shared" si="44"/>
        <v>836.6</v>
      </c>
      <c r="I197" s="38">
        <v>5005</v>
      </c>
      <c r="J197" s="96">
        <f>ROUND(IF(H197&lt;'Заказ, cкидки и курсы валют'!$B$39,H197*0.54*100/(100-'Заказ, cкидки и курсы валют'!$C$39),IF(H197&lt;'Заказ, cкидки и курсы валют'!$B$40,H197*0.54*100/(100-'Заказ, cкидки и курсы валют'!$C$40),IF(H197&lt;'Заказ, cкидки и курсы валют'!$B$41,H197*0.54*100/(100-'Заказ, cкидки и курсы валют'!$C$41),IF(H197&lt;'Заказ, cкидки и курсы валют'!$B$42,H197*0.54*100/(100-'Заказ, cкидки и курсы валют'!$C$42),IF(H197&lt;'Заказ, cкидки и курсы валют'!$B$43,H197*0.54*100/(100-'Заказ, cкидки и курсы валют'!$C$43),H197))))),2)</f>
        <v>903.53</v>
      </c>
    </row>
    <row r="198" spans="1:10" ht="14.5">
      <c r="A198" s="14" t="s">
        <v>8858</v>
      </c>
      <c r="B198" s="38" t="s">
        <v>3130</v>
      </c>
      <c r="C198" s="2344">
        <v>4.93</v>
      </c>
      <c r="D198" s="979">
        <v>250</v>
      </c>
      <c r="E198" s="1572">
        <f t="shared" si="40"/>
        <v>290.988</v>
      </c>
      <c r="F198" s="471">
        <f t="shared" si="43"/>
        <v>290.99</v>
      </c>
      <c r="G198" s="691">
        <f>'Заказ, cкидки и курсы валют'!$J$23*F198</f>
        <v>3346.3850000000002</v>
      </c>
      <c r="H198" s="96">
        <f t="shared" si="44"/>
        <v>836.6</v>
      </c>
      <c r="I198" s="38">
        <v>5021</v>
      </c>
      <c r="J198" s="96">
        <f>ROUND(IF(H198&lt;'Заказ, cкидки и курсы валют'!$B$39,H198*0.54*100/(100-'Заказ, cкидки и курсы валют'!$C$39),IF(H198&lt;'Заказ, cкидки и курсы валют'!$B$40,H198*0.54*100/(100-'Заказ, cкидки и курсы валют'!$C$40),IF(H198&lt;'Заказ, cкидки и курсы валют'!$B$41,H198*0.54*100/(100-'Заказ, cкидки и курсы валют'!$C$41),IF(H198&lt;'Заказ, cкидки и курсы валют'!$B$42,H198*0.54*100/(100-'Заказ, cкидки и курсы валют'!$C$42),IF(H198&lt;'Заказ, cкидки и курсы валют'!$B$43,H198*0.54*100/(100-'Заказ, cкидки и курсы валют'!$C$43),H198))))),2)</f>
        <v>903.53</v>
      </c>
    </row>
    <row r="199" spans="1:10" ht="14.5">
      <c r="A199" s="14" t="s">
        <v>8859</v>
      </c>
      <c r="B199" s="38" t="s">
        <v>3130</v>
      </c>
      <c r="C199" s="2344">
        <v>4.93</v>
      </c>
      <c r="D199" s="979">
        <v>250</v>
      </c>
      <c r="E199" s="1572">
        <f t="shared" si="40"/>
        <v>290.988</v>
      </c>
      <c r="F199" s="471">
        <f t="shared" si="43"/>
        <v>290.99</v>
      </c>
      <c r="G199" s="691">
        <f>'Заказ, cкидки и курсы валют'!$J$23*F199</f>
        <v>3346.3850000000002</v>
      </c>
      <c r="H199" s="96">
        <f t="shared" si="44"/>
        <v>836.6</v>
      </c>
      <c r="I199" s="38">
        <v>6002</v>
      </c>
      <c r="J199" s="96">
        <f>ROUND(IF(H199&lt;'Заказ, cкидки и курсы валют'!$B$39,H199*0.54*100/(100-'Заказ, cкидки и курсы валют'!$C$39),IF(H199&lt;'Заказ, cкидки и курсы валют'!$B$40,H199*0.54*100/(100-'Заказ, cкидки и курсы валют'!$C$40),IF(H199&lt;'Заказ, cкидки и курсы валют'!$B$41,H199*0.54*100/(100-'Заказ, cкидки и курсы валют'!$C$41),IF(H199&lt;'Заказ, cкидки и курсы валют'!$B$42,H199*0.54*100/(100-'Заказ, cкидки и курсы валют'!$C$42),IF(H199&lt;'Заказ, cкидки и курсы валют'!$B$43,H199*0.54*100/(100-'Заказ, cкидки и курсы валют'!$C$43),H199))))),2)</f>
        <v>903.53</v>
      </c>
    </row>
    <row r="200" spans="1:10" ht="14.5">
      <c r="A200" s="14" t="s">
        <v>8860</v>
      </c>
      <c r="B200" s="38" t="s">
        <v>3130</v>
      </c>
      <c r="C200" s="2344">
        <v>4.93</v>
      </c>
      <c r="D200" s="979">
        <v>250</v>
      </c>
      <c r="E200" s="1572">
        <f t="shared" si="40"/>
        <v>290.988</v>
      </c>
      <c r="F200" s="471">
        <f t="shared" si="43"/>
        <v>290.99</v>
      </c>
      <c r="G200" s="691">
        <f>'Заказ, cкидки и курсы валют'!$J$23*F200</f>
        <v>3346.3850000000002</v>
      </c>
      <c r="H200" s="96">
        <f t="shared" si="44"/>
        <v>836.6</v>
      </c>
      <c r="I200" s="38">
        <v>6005</v>
      </c>
      <c r="J200" s="96">
        <f>ROUND(IF(H200&lt;'Заказ, cкидки и курсы валют'!$B$39,H200*0.54*100/(100-'Заказ, cкидки и курсы валют'!$C$39),IF(H200&lt;'Заказ, cкидки и курсы валют'!$B$40,H200*0.54*100/(100-'Заказ, cкидки и курсы валют'!$C$40),IF(H200&lt;'Заказ, cкидки и курсы валют'!$B$41,H200*0.54*100/(100-'Заказ, cкидки и курсы валют'!$C$41),IF(H200&lt;'Заказ, cкидки и курсы валют'!$B$42,H200*0.54*100/(100-'Заказ, cкидки и курсы валют'!$C$42),IF(H200&lt;'Заказ, cкидки и курсы валют'!$B$43,H200*0.54*100/(100-'Заказ, cкидки и курсы валют'!$C$43),H200))))),2)</f>
        <v>903.53</v>
      </c>
    </row>
    <row r="201" spans="1:10" ht="14.5">
      <c r="A201" s="14" t="s">
        <v>8861</v>
      </c>
      <c r="B201" s="38" t="s">
        <v>3130</v>
      </c>
      <c r="C201" s="2344">
        <v>4.93</v>
      </c>
      <c r="D201" s="979">
        <v>250</v>
      </c>
      <c r="E201" s="1572">
        <f t="shared" si="40"/>
        <v>290.988</v>
      </c>
      <c r="F201" s="471">
        <f t="shared" si="43"/>
        <v>290.99</v>
      </c>
      <c r="G201" s="691">
        <f>'Заказ, cкидки и курсы валют'!$J$23*F201</f>
        <v>3346.3850000000002</v>
      </c>
      <c r="H201" s="96">
        <f t="shared" si="44"/>
        <v>836.6</v>
      </c>
      <c r="I201" s="38">
        <v>7004</v>
      </c>
      <c r="J201" s="96">
        <f>ROUND(IF(H201&lt;'Заказ, cкидки и курсы валют'!$B$39,H201*0.54*100/(100-'Заказ, cкидки и курсы валют'!$C$39),IF(H201&lt;'Заказ, cкидки и курсы валют'!$B$40,H201*0.54*100/(100-'Заказ, cкидки и курсы валют'!$C$40),IF(H201&lt;'Заказ, cкидки и курсы валют'!$B$41,H201*0.54*100/(100-'Заказ, cкидки и курсы валют'!$C$41),IF(H201&lt;'Заказ, cкидки и курсы валют'!$B$42,H201*0.54*100/(100-'Заказ, cкидки и курсы валют'!$C$42),IF(H201&lt;'Заказ, cкидки и курсы валют'!$B$43,H201*0.54*100/(100-'Заказ, cкидки и курсы валют'!$C$43),H201))))),2)</f>
        <v>903.53</v>
      </c>
    </row>
    <row r="202" spans="1:10" ht="14.5">
      <c r="A202" s="14" t="s">
        <v>8862</v>
      </c>
      <c r="B202" s="38" t="s">
        <v>3130</v>
      </c>
      <c r="C202" s="2344">
        <v>4.93</v>
      </c>
      <c r="D202" s="979">
        <v>250</v>
      </c>
      <c r="E202" s="1572">
        <f t="shared" si="40"/>
        <v>290.988</v>
      </c>
      <c r="F202" s="471">
        <f t="shared" si="43"/>
        <v>290.99</v>
      </c>
      <c r="G202" s="691">
        <f>'Заказ, cкидки и курсы валют'!$J$23*F202</f>
        <v>3346.3850000000002</v>
      </c>
      <c r="H202" s="96">
        <f t="shared" si="44"/>
        <v>836.6</v>
      </c>
      <c r="I202" s="38">
        <v>7024</v>
      </c>
      <c r="J202" s="96">
        <f>ROUND(IF(H202&lt;'Заказ, cкидки и курсы валют'!$B$39,H202*0.54*100/(100-'Заказ, cкидки и курсы валют'!$C$39),IF(H202&lt;'Заказ, cкидки и курсы валют'!$B$40,H202*0.54*100/(100-'Заказ, cкидки и курсы валют'!$C$40),IF(H202&lt;'Заказ, cкидки и курсы валют'!$B$41,H202*0.54*100/(100-'Заказ, cкидки и курсы валют'!$C$41),IF(H202&lt;'Заказ, cкидки и курсы валют'!$B$42,H202*0.54*100/(100-'Заказ, cкидки и курсы валют'!$C$42),IF(H202&lt;'Заказ, cкидки и курсы валют'!$B$43,H202*0.54*100/(100-'Заказ, cкидки и курсы валют'!$C$43),H202))))),2)</f>
        <v>903.53</v>
      </c>
    </row>
    <row r="203" spans="1:10" ht="14.5">
      <c r="A203" s="14" t="s">
        <v>8863</v>
      </c>
      <c r="B203" s="38" t="s">
        <v>3130</v>
      </c>
      <c r="C203" s="2344">
        <v>4.93</v>
      </c>
      <c r="D203" s="979">
        <v>250</v>
      </c>
      <c r="E203" s="1572">
        <f t="shared" ref="E203:E234" si="47">E70*1.2</f>
        <v>290.988</v>
      </c>
      <c r="F203" s="471">
        <f t="shared" si="43"/>
        <v>290.99</v>
      </c>
      <c r="G203" s="691">
        <f>'Заказ, cкидки и курсы валют'!$J$23*F203</f>
        <v>3346.3850000000002</v>
      </c>
      <c r="H203" s="96">
        <f t="shared" si="44"/>
        <v>836.6</v>
      </c>
      <c r="I203" s="38">
        <v>8017</v>
      </c>
      <c r="J203" s="96">
        <f>ROUND(IF(H203&lt;'Заказ, cкидки и курсы валют'!$B$39,H203*0.54*100/(100-'Заказ, cкидки и курсы валют'!$C$39),IF(H203&lt;'Заказ, cкидки и курсы валют'!$B$40,H203*0.54*100/(100-'Заказ, cкидки и курсы валют'!$C$40),IF(H203&lt;'Заказ, cкидки и курсы валют'!$B$41,H203*0.54*100/(100-'Заказ, cкидки и курсы валют'!$C$41),IF(H203&lt;'Заказ, cкидки и курсы валют'!$B$42,H203*0.54*100/(100-'Заказ, cкидки и курсы валют'!$C$42),IF(H203&lt;'Заказ, cкидки и курсы валют'!$B$43,H203*0.54*100/(100-'Заказ, cкидки и курсы валют'!$C$43),H203))))),2)</f>
        <v>903.53</v>
      </c>
    </row>
    <row r="204" spans="1:10" ht="14.5">
      <c r="A204" s="14" t="s">
        <v>8864</v>
      </c>
      <c r="B204" s="38" t="s">
        <v>3130</v>
      </c>
      <c r="C204" s="2344">
        <v>4.93</v>
      </c>
      <c r="D204" s="979">
        <v>250</v>
      </c>
      <c r="E204" s="1572">
        <f t="shared" si="47"/>
        <v>290.988</v>
      </c>
      <c r="F204" s="471">
        <f t="shared" si="43"/>
        <v>290.99</v>
      </c>
      <c r="G204" s="691">
        <f>'Заказ, cкидки и курсы валют'!$J$23*F204</f>
        <v>3346.3850000000002</v>
      </c>
      <c r="H204" s="96">
        <f t="shared" si="44"/>
        <v>836.6</v>
      </c>
      <c r="I204" s="38">
        <v>8019</v>
      </c>
      <c r="J204" s="96">
        <f>ROUND(IF(H204&lt;'Заказ, cкидки и курсы валют'!$B$39,H204*0.54*100/(100-'Заказ, cкидки и курсы валют'!$C$39),IF(H204&lt;'Заказ, cкидки и курсы валют'!$B$40,H204*0.54*100/(100-'Заказ, cкидки и курсы валют'!$C$40),IF(H204&lt;'Заказ, cкидки и курсы валют'!$B$41,H204*0.54*100/(100-'Заказ, cкидки и курсы валют'!$C$41),IF(H204&lt;'Заказ, cкидки и курсы валют'!$B$42,H204*0.54*100/(100-'Заказ, cкидки и курсы валют'!$C$42),IF(H204&lt;'Заказ, cкидки и курсы валют'!$B$43,H204*0.54*100/(100-'Заказ, cкидки и курсы валют'!$C$43),H204))))),2)</f>
        <v>903.53</v>
      </c>
    </row>
    <row r="205" spans="1:10" ht="14.5">
      <c r="A205" s="14" t="s">
        <v>8865</v>
      </c>
      <c r="B205" s="38" t="s">
        <v>3130</v>
      </c>
      <c r="C205" s="2344">
        <v>4.93</v>
      </c>
      <c r="D205" s="979">
        <v>250</v>
      </c>
      <c r="E205" s="1572">
        <f t="shared" si="47"/>
        <v>290.988</v>
      </c>
      <c r="F205" s="471">
        <f t="shared" si="43"/>
        <v>290.99</v>
      </c>
      <c r="G205" s="691">
        <f>'Заказ, cкидки и курсы валют'!$J$23*F205</f>
        <v>3346.3850000000002</v>
      </c>
      <c r="H205" s="96">
        <f t="shared" si="44"/>
        <v>836.6</v>
      </c>
      <c r="I205" s="38">
        <v>9003</v>
      </c>
      <c r="J205" s="96">
        <f>ROUND(IF(H205&lt;'Заказ, cкидки и курсы валют'!$B$39,H205*0.54*100/(100-'Заказ, cкидки и курсы валют'!$C$39),IF(H205&lt;'Заказ, cкидки и курсы валют'!$B$40,H205*0.54*100/(100-'Заказ, cкидки и курсы валют'!$C$40),IF(H205&lt;'Заказ, cкидки и курсы валют'!$B$41,H205*0.54*100/(100-'Заказ, cкидки и курсы валют'!$C$41),IF(H205&lt;'Заказ, cкидки и курсы валют'!$B$42,H205*0.54*100/(100-'Заказ, cкидки и курсы валют'!$C$42),IF(H205&lt;'Заказ, cкидки и курсы валют'!$B$43,H205*0.54*100/(100-'Заказ, cкидки и курсы валют'!$C$43),H205))))),2)</f>
        <v>903.53</v>
      </c>
    </row>
    <row r="206" spans="1:10" ht="15" thickBot="1">
      <c r="A206" s="14" t="s">
        <v>12330</v>
      </c>
      <c r="B206" s="38" t="s">
        <v>3130</v>
      </c>
      <c r="C206" s="2344">
        <v>4.93</v>
      </c>
      <c r="D206" s="979">
        <v>250</v>
      </c>
      <c r="E206" s="1572">
        <f t="shared" si="47"/>
        <v>290.988</v>
      </c>
      <c r="F206" s="471">
        <f t="shared" ref="F206" si="48">ROUND(E206*(1-$F$37),2)</f>
        <v>290.99</v>
      </c>
      <c r="G206" s="691">
        <f>'Заказ, cкидки и курсы валют'!$J$23*F206</f>
        <v>3346.3850000000002</v>
      </c>
      <c r="H206" s="96">
        <f t="shared" ref="H206" si="49">ROUND((D206/1000)*G206,2)</f>
        <v>836.6</v>
      </c>
      <c r="I206" s="38">
        <v>9005</v>
      </c>
      <c r="J206" s="96">
        <f>ROUND(IF(H206&lt;'Заказ, cкидки и курсы валют'!$B$39,H206*0.54*100/(100-'Заказ, cкидки и курсы валют'!$C$39),IF(H206&lt;'Заказ, cкидки и курсы валют'!$B$40,H206*0.54*100/(100-'Заказ, cкидки и курсы валют'!$C$40),IF(H206&lt;'Заказ, cкидки и курсы валют'!$B$41,H206*0.54*100/(100-'Заказ, cкидки и курсы валют'!$C$41),IF(H206&lt;'Заказ, cкидки и курсы валют'!$B$42,H206*0.54*100/(100-'Заказ, cкидки и курсы валют'!$C$42),IF(H206&lt;'Заказ, cкидки и курсы валют'!$B$43,H206*0.54*100/(100-'Заказ, cкидки и курсы валют'!$C$43),H206))))),2)</f>
        <v>903.53</v>
      </c>
    </row>
    <row r="207" spans="1:10" ht="15" thickBot="1">
      <c r="A207" s="1645" t="s">
        <v>9891</v>
      </c>
      <c r="B207" s="409" t="s">
        <v>1351</v>
      </c>
      <c r="C207" s="2344">
        <v>6.09</v>
      </c>
      <c r="D207" s="410">
        <v>100</v>
      </c>
      <c r="E207" s="1572">
        <f t="shared" si="47"/>
        <v>342</v>
      </c>
      <c r="F207" s="748">
        <f t="shared" si="43"/>
        <v>342</v>
      </c>
      <c r="G207" s="691">
        <f>H207/D207*1000</f>
        <v>3933.0000000000005</v>
      </c>
      <c r="H207" s="659">
        <f>ROUND(IF('Заказ, cкидки и курсы валют'!$J$23*E207/1000*D207&lt;387,387,'Заказ, cкидки и курсы валют'!$J$23*E207/1000*D207)*(1-'Заказ, cкидки и курсы валют'!$I$12),2)</f>
        <v>393.3</v>
      </c>
      <c r="I207" s="409">
        <v>1014</v>
      </c>
      <c r="J207" s="96">
        <f>ROUND(IF(H207&lt;'Заказ, cкидки и курсы валют'!$B$39,H207*0.54*100/(100-'Заказ, cкидки и курсы валют'!$C$39),IF(H207&lt;'Заказ, cкидки и курсы валют'!$B$40,H207*0.54*100/(100-'Заказ, cкидки и курсы валют'!$C$40),IF(H207&lt;'Заказ, cкидки и курсы валют'!$B$41,H207*0.54*100/(100-'Заказ, cкидки и курсы валют'!$C$41),IF(H207&lt;'Заказ, cкидки и курсы валют'!$B$42,H207*0.54*100/(100-'Заказ, cкидки и курсы валют'!$C$42),IF(H207&lt;'Заказ, cкидки и курсы валют'!$B$43,H207*0.54*100/(100-'Заказ, cкидки и курсы валют'!$C$43),H207))))),2)</f>
        <v>471.96</v>
      </c>
    </row>
    <row r="208" spans="1:10" ht="15" thickBot="1">
      <c r="A208" s="14" t="s">
        <v>9892</v>
      </c>
      <c r="B208" s="38" t="s">
        <v>1351</v>
      </c>
      <c r="C208" s="2344">
        <v>6.09</v>
      </c>
      <c r="D208" s="37">
        <v>100</v>
      </c>
      <c r="E208" s="1572">
        <f t="shared" si="47"/>
        <v>342</v>
      </c>
      <c r="F208" s="471">
        <f t="shared" si="43"/>
        <v>342</v>
      </c>
      <c r="G208" s="691">
        <f t="shared" ref="G208:G241" si="50">H208/D208*1000</f>
        <v>3933.0000000000005</v>
      </c>
      <c r="H208" s="659">
        <f>ROUND(IF('Заказ, cкидки и курсы валют'!$J$23*E208/1000*D208&lt;387,387,'Заказ, cкидки и курсы валют'!$J$23*E208/1000*D208)*(1-'Заказ, cкидки и курсы валют'!$I$12),2)</f>
        <v>393.3</v>
      </c>
      <c r="I208" s="490">
        <v>1015</v>
      </c>
      <c r="J208" s="96">
        <f>ROUND(IF(H208&lt;'Заказ, cкидки и курсы валют'!$B$39,H208*0.54*100/(100-'Заказ, cкидки и курсы валют'!$C$39),IF(H208&lt;'Заказ, cкидки и курсы валют'!$B$40,H208*0.54*100/(100-'Заказ, cкидки и курсы валют'!$C$40),IF(H208&lt;'Заказ, cкидки и курсы валют'!$B$41,H208*0.54*100/(100-'Заказ, cкидки и курсы валют'!$C$41),IF(H208&lt;'Заказ, cкидки и курсы валют'!$B$42,H208*0.54*100/(100-'Заказ, cкидки и курсы валют'!$C$42),IF(H208&lt;'Заказ, cкидки и курсы валют'!$B$43,H208*0.54*100/(100-'Заказ, cкидки и курсы валют'!$C$43),H208))))),2)</f>
        <v>471.96</v>
      </c>
    </row>
    <row r="209" spans="1:10" ht="15" thickBot="1">
      <c r="A209" s="14" t="s">
        <v>9893</v>
      </c>
      <c r="B209" s="36" t="s">
        <v>1351</v>
      </c>
      <c r="C209" s="2344">
        <v>6.09</v>
      </c>
      <c r="D209" s="37">
        <v>100</v>
      </c>
      <c r="E209" s="1572">
        <f t="shared" si="47"/>
        <v>342</v>
      </c>
      <c r="F209" s="471">
        <f t="shared" si="43"/>
        <v>342</v>
      </c>
      <c r="G209" s="691">
        <f t="shared" si="50"/>
        <v>3933.0000000000005</v>
      </c>
      <c r="H209" s="659">
        <f>ROUND(IF('Заказ, cкидки и курсы валют'!$J$23*E209/1000*D209&lt;387,387,'Заказ, cкидки и курсы валют'!$J$23*E209/1000*D209)*(1-'Заказ, cкидки и курсы валют'!$I$12),2)</f>
        <v>393.3</v>
      </c>
      <c r="I209" s="490">
        <v>1018</v>
      </c>
      <c r="J209" s="96">
        <f>ROUND(IF(H209&lt;'Заказ, cкидки и курсы валют'!$B$39,H209*0.54*100/(100-'Заказ, cкидки и курсы валют'!$C$39),IF(H209&lt;'Заказ, cкидки и курсы валют'!$B$40,H209*0.54*100/(100-'Заказ, cкидки и курсы валют'!$C$40),IF(H209&lt;'Заказ, cкидки и курсы валют'!$B$41,H209*0.54*100/(100-'Заказ, cкидки и курсы валют'!$C$41),IF(H209&lt;'Заказ, cкидки и курсы валют'!$B$42,H209*0.54*100/(100-'Заказ, cкидки и курсы валют'!$C$42),IF(H209&lt;'Заказ, cкидки и курсы валют'!$B$43,H209*0.54*100/(100-'Заказ, cкидки и курсы валют'!$C$43),H209))))),2)</f>
        <v>471.96</v>
      </c>
    </row>
    <row r="210" spans="1:10" ht="15" thickBot="1">
      <c r="A210" s="14" t="s">
        <v>9894</v>
      </c>
      <c r="B210" s="38" t="s">
        <v>1351</v>
      </c>
      <c r="C210" s="2344">
        <v>6.09</v>
      </c>
      <c r="D210" s="37">
        <v>100</v>
      </c>
      <c r="E210" s="1572">
        <f t="shared" si="47"/>
        <v>342</v>
      </c>
      <c r="F210" s="471">
        <f t="shared" si="43"/>
        <v>342</v>
      </c>
      <c r="G210" s="691">
        <f t="shared" si="50"/>
        <v>3933.0000000000005</v>
      </c>
      <c r="H210" s="659">
        <f>ROUND(IF('Заказ, cкидки и курсы валют'!$J$23*E210/1000*D210&lt;387,387,'Заказ, cкидки и курсы валют'!$J$23*E210/1000*D210)*(1-'Заказ, cкидки и курсы валют'!$I$12),2)</f>
        <v>393.3</v>
      </c>
      <c r="I210" s="490">
        <v>3003</v>
      </c>
      <c r="J210" s="96">
        <f>ROUND(IF(H210&lt;'Заказ, cкидки и курсы валют'!$B$39,H210*0.54*100/(100-'Заказ, cкидки и курсы валют'!$C$39),IF(H210&lt;'Заказ, cкидки и курсы валют'!$B$40,H210*0.54*100/(100-'Заказ, cкидки и курсы валют'!$C$40),IF(H210&lt;'Заказ, cкидки и курсы валют'!$B$41,H210*0.54*100/(100-'Заказ, cкидки и курсы валют'!$C$41),IF(H210&lt;'Заказ, cкидки и курсы валют'!$B$42,H210*0.54*100/(100-'Заказ, cкидки и курсы валют'!$C$42),IF(H210&lt;'Заказ, cкидки и курсы валют'!$B$43,H210*0.54*100/(100-'Заказ, cкидки и курсы валют'!$C$43),H210))))),2)</f>
        <v>471.96</v>
      </c>
    </row>
    <row r="211" spans="1:10" ht="15" thickBot="1">
      <c r="A211" s="14" t="s">
        <v>8866</v>
      </c>
      <c r="B211" s="36" t="s">
        <v>1351</v>
      </c>
      <c r="C211" s="2344">
        <v>6.09</v>
      </c>
      <c r="D211" s="37">
        <v>100</v>
      </c>
      <c r="E211" s="1572">
        <f t="shared" si="47"/>
        <v>342</v>
      </c>
      <c r="F211" s="471">
        <f t="shared" si="43"/>
        <v>342</v>
      </c>
      <c r="G211" s="691">
        <f t="shared" si="50"/>
        <v>3933.0000000000005</v>
      </c>
      <c r="H211" s="659">
        <f>ROUND(IF('Заказ, cкидки и курсы валют'!$J$23*E211/1000*D211&lt;387,387,'Заказ, cкидки и курсы валют'!$J$23*E211/1000*D211)*(1-'Заказ, cкидки и курсы валют'!$I$12),2)</f>
        <v>393.3</v>
      </c>
      <c r="I211" s="490">
        <v>3005</v>
      </c>
      <c r="J211" s="96">
        <f>ROUND(IF(H211&lt;'Заказ, cкидки и курсы валют'!$B$39,H211*0.54*100/(100-'Заказ, cкидки и курсы валют'!$C$39),IF(H211&lt;'Заказ, cкидки и курсы валют'!$B$40,H211*0.54*100/(100-'Заказ, cкидки и курсы валют'!$C$40),IF(H211&lt;'Заказ, cкидки и курсы валют'!$B$41,H211*0.54*100/(100-'Заказ, cкидки и курсы валют'!$C$41),IF(H211&lt;'Заказ, cкидки и курсы валют'!$B$42,H211*0.54*100/(100-'Заказ, cкидки и курсы валют'!$C$42),IF(H211&lt;'Заказ, cкидки и курсы валют'!$B$43,H211*0.54*100/(100-'Заказ, cкидки и курсы валют'!$C$43),H211))))),2)</f>
        <v>471.96</v>
      </c>
    </row>
    <row r="212" spans="1:10" ht="15" thickBot="1">
      <c r="A212" s="14" t="s">
        <v>9895</v>
      </c>
      <c r="B212" s="38" t="s">
        <v>1351</v>
      </c>
      <c r="C212" s="2344">
        <v>6.09</v>
      </c>
      <c r="D212" s="37">
        <v>100</v>
      </c>
      <c r="E212" s="1572">
        <f t="shared" si="47"/>
        <v>342</v>
      </c>
      <c r="F212" s="471">
        <f t="shared" si="43"/>
        <v>342</v>
      </c>
      <c r="G212" s="691">
        <f t="shared" si="50"/>
        <v>3933.0000000000005</v>
      </c>
      <c r="H212" s="659">
        <f>ROUND(IF('Заказ, cкидки и курсы валют'!$J$23*E212/1000*D212&lt;387,387,'Заказ, cкидки и курсы валют'!$J$23*E212/1000*D212)*(1-'Заказ, cкидки и курсы валют'!$I$12),2)</f>
        <v>393.3</v>
      </c>
      <c r="I212" s="490">
        <v>3009</v>
      </c>
      <c r="J212" s="96">
        <f>ROUND(IF(H212&lt;'Заказ, cкидки и курсы валют'!$B$39,H212*0.54*100/(100-'Заказ, cкидки и курсы валют'!$C$39),IF(H212&lt;'Заказ, cкидки и курсы валют'!$B$40,H212*0.54*100/(100-'Заказ, cкидки и курсы валют'!$C$40),IF(H212&lt;'Заказ, cкидки и курсы валют'!$B$41,H212*0.54*100/(100-'Заказ, cкидки и курсы валют'!$C$41),IF(H212&lt;'Заказ, cкидки и курсы валют'!$B$42,H212*0.54*100/(100-'Заказ, cкидки и курсы валют'!$C$42),IF(H212&lt;'Заказ, cкидки и курсы валют'!$B$43,H212*0.54*100/(100-'Заказ, cкидки и курсы валют'!$C$43),H212))))),2)</f>
        <v>471.96</v>
      </c>
    </row>
    <row r="213" spans="1:10" ht="15" thickBot="1">
      <c r="A213" s="14" t="s">
        <v>9896</v>
      </c>
      <c r="B213" s="38" t="s">
        <v>1351</v>
      </c>
      <c r="C213" s="2344">
        <v>6.09</v>
      </c>
      <c r="D213" s="37">
        <v>100</v>
      </c>
      <c r="E213" s="1572">
        <f t="shared" si="47"/>
        <v>342</v>
      </c>
      <c r="F213" s="471">
        <f t="shared" si="43"/>
        <v>342</v>
      </c>
      <c r="G213" s="691">
        <f t="shared" si="50"/>
        <v>3933.0000000000005</v>
      </c>
      <c r="H213" s="659">
        <f>ROUND(IF('Заказ, cкидки и курсы валют'!$J$23*E213/1000*D213&lt;387,387,'Заказ, cкидки и курсы валют'!$J$23*E213/1000*D213)*(1-'Заказ, cкидки и курсы валют'!$I$12),2)</f>
        <v>393.3</v>
      </c>
      <c r="I213" s="490">
        <v>3011</v>
      </c>
      <c r="J213" s="96">
        <f>ROUND(IF(H213&lt;'Заказ, cкидки и курсы валют'!$B$39,H213*0.54*100/(100-'Заказ, cкидки и курсы валют'!$C$39),IF(H213&lt;'Заказ, cкидки и курсы валют'!$B$40,H213*0.54*100/(100-'Заказ, cкидки и курсы валют'!$C$40),IF(H213&lt;'Заказ, cкидки и курсы валют'!$B$41,H213*0.54*100/(100-'Заказ, cкидки и курсы валют'!$C$41),IF(H213&lt;'Заказ, cкидки и курсы валют'!$B$42,H213*0.54*100/(100-'Заказ, cкидки и курсы валют'!$C$42),IF(H213&lt;'Заказ, cкидки и курсы валют'!$B$43,H213*0.54*100/(100-'Заказ, cкидки и курсы валют'!$C$43),H213))))),2)</f>
        <v>471.96</v>
      </c>
    </row>
    <row r="214" spans="1:10" ht="15" thickBot="1">
      <c r="A214" s="14" t="s">
        <v>9897</v>
      </c>
      <c r="B214" s="38" t="s">
        <v>1351</v>
      </c>
      <c r="C214" s="2344">
        <v>6.09</v>
      </c>
      <c r="D214" s="37">
        <v>100</v>
      </c>
      <c r="E214" s="1572">
        <f t="shared" si="47"/>
        <v>342</v>
      </c>
      <c r="F214" s="471">
        <f t="shared" ref="F214:F223" si="51">ROUND(E214*(1-$F$37),2)</f>
        <v>342</v>
      </c>
      <c r="G214" s="691">
        <f t="shared" si="50"/>
        <v>3933.0000000000005</v>
      </c>
      <c r="H214" s="659">
        <f>ROUND(IF('Заказ, cкидки и курсы валют'!$J$23*E214/1000*D214&lt;387,387,'Заказ, cкидки и курсы валют'!$J$23*E214/1000*D214)*(1-'Заказ, cкидки и курсы валют'!$I$12),2)</f>
        <v>393.3</v>
      </c>
      <c r="I214" s="490">
        <v>5002</v>
      </c>
      <c r="J214" s="96">
        <f>ROUND(IF(H214&lt;'Заказ, cкидки и курсы валют'!$B$39,H214*0.54*100/(100-'Заказ, cкидки и курсы валют'!$C$39),IF(H214&lt;'Заказ, cкидки и курсы валют'!$B$40,H214*0.54*100/(100-'Заказ, cкидки и курсы валют'!$C$40),IF(H214&lt;'Заказ, cкидки и курсы валют'!$B$41,H214*0.54*100/(100-'Заказ, cкидки и курсы валют'!$C$41),IF(H214&lt;'Заказ, cкидки и курсы валют'!$B$42,H214*0.54*100/(100-'Заказ, cкидки и курсы валют'!$C$42),IF(H214&lt;'Заказ, cкидки и курсы валют'!$B$43,H214*0.54*100/(100-'Заказ, cкидки и курсы валют'!$C$43),H214))))),2)</f>
        <v>471.96</v>
      </c>
    </row>
    <row r="215" spans="1:10" ht="15" thickBot="1">
      <c r="A215" s="14" t="s">
        <v>8867</v>
      </c>
      <c r="B215" s="36" t="s">
        <v>1351</v>
      </c>
      <c r="C215" s="2344">
        <v>6.09</v>
      </c>
      <c r="D215" s="37">
        <v>100</v>
      </c>
      <c r="E215" s="1572">
        <f t="shared" si="47"/>
        <v>342</v>
      </c>
      <c r="F215" s="471">
        <f t="shared" si="51"/>
        <v>342</v>
      </c>
      <c r="G215" s="691">
        <f t="shared" si="50"/>
        <v>3933.0000000000005</v>
      </c>
      <c r="H215" s="659">
        <f>ROUND(IF('Заказ, cкидки и курсы валют'!$J$23*E215/1000*D215&lt;387,387,'Заказ, cкидки и курсы валют'!$J$23*E215/1000*D215)*(1-'Заказ, cкидки и курсы валют'!$I$12),2)</f>
        <v>393.3</v>
      </c>
      <c r="I215" s="38">
        <v>5005</v>
      </c>
      <c r="J215" s="96">
        <f>ROUND(IF(H215&lt;'Заказ, cкидки и курсы валют'!$B$39,H215*0.54*100/(100-'Заказ, cкидки и курсы валют'!$C$39),IF(H215&lt;'Заказ, cкидки и курсы валют'!$B$40,H215*0.54*100/(100-'Заказ, cкидки и курсы валют'!$C$40),IF(H215&lt;'Заказ, cкидки и курсы валют'!$B$41,H215*0.54*100/(100-'Заказ, cкидки и курсы валют'!$C$41),IF(H215&lt;'Заказ, cкидки и курсы валют'!$B$42,H215*0.54*100/(100-'Заказ, cкидки и курсы валют'!$C$42),IF(H215&lt;'Заказ, cкидки и курсы валют'!$B$43,H215*0.54*100/(100-'Заказ, cкидки и курсы валют'!$C$43),H215))))),2)</f>
        <v>471.96</v>
      </c>
    </row>
    <row r="216" spans="1:10" ht="15" thickBot="1">
      <c r="A216" s="14" t="s">
        <v>9898</v>
      </c>
      <c r="B216" s="38" t="s">
        <v>1351</v>
      </c>
      <c r="C216" s="2344">
        <v>6.09</v>
      </c>
      <c r="D216" s="37">
        <v>100</v>
      </c>
      <c r="E216" s="1572">
        <f t="shared" si="47"/>
        <v>342</v>
      </c>
      <c r="F216" s="471">
        <f t="shared" si="51"/>
        <v>342</v>
      </c>
      <c r="G216" s="691">
        <f t="shared" si="50"/>
        <v>3933.0000000000005</v>
      </c>
      <c r="H216" s="659">
        <f>ROUND(IF('Заказ, cкидки и курсы валют'!$J$23*E216/1000*D216&lt;387,387,'Заказ, cкидки и курсы валют'!$J$23*E216/1000*D216)*(1-'Заказ, cкидки и курсы валют'!$I$12),2)</f>
        <v>393.3</v>
      </c>
      <c r="I216" s="38">
        <v>5021</v>
      </c>
      <c r="J216" s="96">
        <f>ROUND(IF(H216&lt;'Заказ, cкидки и курсы валют'!$B$39,H216*0.54*100/(100-'Заказ, cкидки и курсы валют'!$C$39),IF(H216&lt;'Заказ, cкидки и курсы валют'!$B$40,H216*0.54*100/(100-'Заказ, cкидки и курсы валют'!$C$40),IF(H216&lt;'Заказ, cкидки и курсы валют'!$B$41,H216*0.54*100/(100-'Заказ, cкидки и курсы валют'!$C$41),IF(H216&lt;'Заказ, cкидки и курсы валют'!$B$42,H216*0.54*100/(100-'Заказ, cкидки и курсы валют'!$C$42),IF(H216&lt;'Заказ, cкидки и курсы валют'!$B$43,H216*0.54*100/(100-'Заказ, cкидки и курсы валют'!$C$43),H216))))),2)</f>
        <v>471.96</v>
      </c>
    </row>
    <row r="217" spans="1:10" ht="14.15" customHeight="1" thickBot="1">
      <c r="A217" s="14" t="s">
        <v>9899</v>
      </c>
      <c r="B217" s="36" t="s">
        <v>1351</v>
      </c>
      <c r="C217" s="2344">
        <v>6.09</v>
      </c>
      <c r="D217" s="37">
        <v>100</v>
      </c>
      <c r="E217" s="1572">
        <f t="shared" si="47"/>
        <v>342</v>
      </c>
      <c r="F217" s="471">
        <f t="shared" si="51"/>
        <v>342</v>
      </c>
      <c r="G217" s="691">
        <f t="shared" si="50"/>
        <v>3933.0000000000005</v>
      </c>
      <c r="H217" s="659">
        <f>ROUND(IF('Заказ, cкидки и курсы валют'!$J$23*E217/1000*D217&lt;387,387,'Заказ, cкидки и курсы валют'!$J$23*E217/1000*D217)*(1-'Заказ, cкидки и курсы валют'!$I$12),2)</f>
        <v>393.3</v>
      </c>
      <c r="I217" s="38">
        <v>6002</v>
      </c>
      <c r="J217" s="96">
        <f>ROUND(IF(H217&lt;'Заказ, cкидки и курсы валют'!$B$39,H217*0.54*100/(100-'Заказ, cкидки и курсы валют'!$C$39),IF(H217&lt;'Заказ, cкидки и курсы валют'!$B$40,H217*0.54*100/(100-'Заказ, cкидки и курсы валют'!$C$40),IF(H217&lt;'Заказ, cкидки и курсы валют'!$B$41,H217*0.54*100/(100-'Заказ, cкидки и курсы валют'!$C$41),IF(H217&lt;'Заказ, cкидки и курсы валют'!$B$42,H217*0.54*100/(100-'Заказ, cкидки и курсы валют'!$C$42),IF(H217&lt;'Заказ, cкидки и курсы валют'!$B$43,H217*0.54*100/(100-'Заказ, cкидки и курсы валют'!$C$43),H217))))),2)</f>
        <v>471.96</v>
      </c>
    </row>
    <row r="218" spans="1:10" ht="14.15" customHeight="1" thickBot="1">
      <c r="A218" s="14" t="s">
        <v>8868</v>
      </c>
      <c r="B218" s="38" t="s">
        <v>1351</v>
      </c>
      <c r="C218" s="2344">
        <v>6.09</v>
      </c>
      <c r="D218" s="37">
        <v>100</v>
      </c>
      <c r="E218" s="1572">
        <f t="shared" si="47"/>
        <v>342</v>
      </c>
      <c r="F218" s="471">
        <f t="shared" si="51"/>
        <v>342</v>
      </c>
      <c r="G218" s="691">
        <f t="shared" si="50"/>
        <v>3933.0000000000005</v>
      </c>
      <c r="H218" s="659">
        <f>ROUND(IF('Заказ, cкидки и курсы валют'!$J$23*E218/1000*D218&lt;387,387,'Заказ, cкидки и курсы валют'!$J$23*E218/1000*D218)*(1-'Заказ, cкидки и курсы валют'!$I$12),2)</f>
        <v>393.3</v>
      </c>
      <c r="I218" s="38">
        <v>6005</v>
      </c>
      <c r="J218" s="96">
        <f>ROUND(IF(H218&lt;'Заказ, cкидки и курсы валют'!$B$39,H218*0.54*100/(100-'Заказ, cкидки и курсы валют'!$C$39),IF(H218&lt;'Заказ, cкидки и курсы валют'!$B$40,H218*0.54*100/(100-'Заказ, cкидки и курсы валют'!$C$40),IF(H218&lt;'Заказ, cкидки и курсы валют'!$B$41,H218*0.54*100/(100-'Заказ, cкидки и курсы валют'!$C$41),IF(H218&lt;'Заказ, cкидки и курсы валют'!$B$42,H218*0.54*100/(100-'Заказ, cкидки и курсы валют'!$C$42),IF(H218&lt;'Заказ, cкидки и курсы валют'!$B$43,H218*0.54*100/(100-'Заказ, cкидки и курсы валют'!$C$43),H218))))),2)</f>
        <v>471.96</v>
      </c>
    </row>
    <row r="219" spans="1:10" ht="14.15" customHeight="1" thickBot="1">
      <c r="A219" s="14" t="s">
        <v>8869</v>
      </c>
      <c r="B219" s="38" t="s">
        <v>1351</v>
      </c>
      <c r="C219" s="2344">
        <v>6.09</v>
      </c>
      <c r="D219" s="37">
        <v>100</v>
      </c>
      <c r="E219" s="1572">
        <f t="shared" si="47"/>
        <v>342</v>
      </c>
      <c r="F219" s="471">
        <f t="shared" si="51"/>
        <v>342</v>
      </c>
      <c r="G219" s="691">
        <f t="shared" si="50"/>
        <v>3933.0000000000005</v>
      </c>
      <c r="H219" s="659">
        <f>ROUND(IF('Заказ, cкидки и курсы валют'!$J$23*E219/1000*D219&lt;387,387,'Заказ, cкидки и курсы валют'!$J$23*E219/1000*D219)*(1-'Заказ, cкидки и курсы валют'!$I$12),2)</f>
        <v>393.3</v>
      </c>
      <c r="I219" s="38">
        <v>7004</v>
      </c>
      <c r="J219" s="96">
        <f>ROUND(IF(H219&lt;'Заказ, cкидки и курсы валют'!$B$39,H219*0.54*100/(100-'Заказ, cкидки и курсы валют'!$C$39),IF(H219&lt;'Заказ, cкидки и курсы валют'!$B$40,H219*0.54*100/(100-'Заказ, cкидки и курсы валют'!$C$40),IF(H219&lt;'Заказ, cкидки и курсы валют'!$B$41,H219*0.54*100/(100-'Заказ, cкидки и курсы валют'!$C$41),IF(H219&lt;'Заказ, cкидки и курсы валют'!$B$42,H219*0.54*100/(100-'Заказ, cкидки и курсы валют'!$C$42),IF(H219&lt;'Заказ, cкидки и курсы валют'!$B$43,H219*0.54*100/(100-'Заказ, cкидки и курсы валют'!$C$43),H219))))),2)</f>
        <v>471.96</v>
      </c>
    </row>
    <row r="220" spans="1:10" ht="14.15" customHeight="1" thickBot="1">
      <c r="A220" s="14" t="s">
        <v>8870</v>
      </c>
      <c r="B220" s="36" t="s">
        <v>1351</v>
      </c>
      <c r="C220" s="2344">
        <v>6.09</v>
      </c>
      <c r="D220" s="37">
        <v>100</v>
      </c>
      <c r="E220" s="1572">
        <f t="shared" si="47"/>
        <v>342</v>
      </c>
      <c r="F220" s="471">
        <f t="shared" si="51"/>
        <v>342</v>
      </c>
      <c r="G220" s="691">
        <f t="shared" si="50"/>
        <v>3933.0000000000005</v>
      </c>
      <c r="H220" s="659">
        <f>ROUND(IF('Заказ, cкидки и курсы валют'!$J$23*E220/1000*D220&lt;387,387,'Заказ, cкидки и курсы валют'!$J$23*E220/1000*D220)*(1-'Заказ, cкидки и курсы валют'!$I$12),2)</f>
        <v>393.3</v>
      </c>
      <c r="I220" s="38">
        <v>7024</v>
      </c>
      <c r="J220" s="96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471.96</v>
      </c>
    </row>
    <row r="221" spans="1:10" ht="14.15" customHeight="1" thickBot="1">
      <c r="A221" s="14" t="s">
        <v>8871</v>
      </c>
      <c r="B221" s="36" t="s">
        <v>1351</v>
      </c>
      <c r="C221" s="2344">
        <v>6.09</v>
      </c>
      <c r="D221" s="37">
        <v>100</v>
      </c>
      <c r="E221" s="1572">
        <f t="shared" si="47"/>
        <v>342</v>
      </c>
      <c r="F221" s="471">
        <f t="shared" si="51"/>
        <v>342</v>
      </c>
      <c r="G221" s="691">
        <f t="shared" si="50"/>
        <v>3933.0000000000005</v>
      </c>
      <c r="H221" s="659">
        <f>ROUND(IF('Заказ, cкидки и курсы валют'!$J$23*E221/1000*D221&lt;387,387,'Заказ, cкидки и курсы валют'!$J$23*E221/1000*D221)*(1-'Заказ, cкидки и курсы валют'!$I$12),2)</f>
        <v>393.3</v>
      </c>
      <c r="I221" s="38">
        <v>8017</v>
      </c>
      <c r="J221" s="96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471.96</v>
      </c>
    </row>
    <row r="222" spans="1:10" ht="14.15" customHeight="1" thickBot="1">
      <c r="A222" s="14" t="s">
        <v>9900</v>
      </c>
      <c r="B222" s="38" t="s">
        <v>1351</v>
      </c>
      <c r="C222" s="2344">
        <v>6.09</v>
      </c>
      <c r="D222" s="37">
        <v>100</v>
      </c>
      <c r="E222" s="1572">
        <f t="shared" si="47"/>
        <v>342</v>
      </c>
      <c r="F222" s="471">
        <f t="shared" si="51"/>
        <v>342</v>
      </c>
      <c r="G222" s="691">
        <f t="shared" si="50"/>
        <v>3933.0000000000005</v>
      </c>
      <c r="H222" s="659">
        <f>ROUND(IF('Заказ, cкидки и курсы валют'!$J$23*E222/1000*D222&lt;387,387,'Заказ, cкидки и курсы валют'!$J$23*E222/1000*D222)*(1-'Заказ, cкидки и курсы валют'!$I$12),2)</f>
        <v>393.3</v>
      </c>
      <c r="I222" s="38">
        <v>8019</v>
      </c>
      <c r="J222" s="96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471.96</v>
      </c>
    </row>
    <row r="223" spans="1:10" ht="14.15" customHeight="1" thickBot="1">
      <c r="A223" s="14" t="s">
        <v>8872</v>
      </c>
      <c r="B223" s="38" t="s">
        <v>1351</v>
      </c>
      <c r="C223" s="2344">
        <v>6.09</v>
      </c>
      <c r="D223" s="37">
        <v>100</v>
      </c>
      <c r="E223" s="1572">
        <f t="shared" si="47"/>
        <v>342</v>
      </c>
      <c r="F223" s="471">
        <f t="shared" si="51"/>
        <v>342</v>
      </c>
      <c r="G223" s="691">
        <f t="shared" si="50"/>
        <v>3933.0000000000005</v>
      </c>
      <c r="H223" s="659">
        <f>ROUND(IF('Заказ, cкидки и курсы валют'!$J$23*E223/1000*D223&lt;387,387,'Заказ, cкидки и курсы валют'!$J$23*E223/1000*D223)*(1-'Заказ, cкидки и курсы валют'!$I$12),2)</f>
        <v>393.3</v>
      </c>
      <c r="I223" s="38">
        <v>9003</v>
      </c>
      <c r="J223" s="96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471.96</v>
      </c>
    </row>
    <row r="224" spans="1:10" ht="14.15" customHeight="1" thickBot="1">
      <c r="A224" s="14" t="s">
        <v>12331</v>
      </c>
      <c r="B224" s="38" t="s">
        <v>1351</v>
      </c>
      <c r="C224" s="2344">
        <v>6.09</v>
      </c>
      <c r="D224" s="37">
        <v>100</v>
      </c>
      <c r="E224" s="1572">
        <f t="shared" si="47"/>
        <v>342</v>
      </c>
      <c r="F224" s="471">
        <f t="shared" ref="F224" si="52">ROUND(E224*(1-$F$37),2)</f>
        <v>342</v>
      </c>
      <c r="G224" s="691">
        <f t="shared" ref="G224" si="53">H224/D224*1000</f>
        <v>3933.0000000000005</v>
      </c>
      <c r="H224" s="659">
        <f>ROUND(IF('Заказ, cкидки и курсы валют'!$J$23*E224/1000*D224&lt;387,387,'Заказ, cкидки и курсы валют'!$J$23*E224/1000*D224)*(1-'Заказ, cкидки и курсы валют'!$I$12),2)</f>
        <v>393.3</v>
      </c>
      <c r="I224" s="38">
        <v>9005</v>
      </c>
      <c r="J224" s="96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471.96</v>
      </c>
    </row>
    <row r="225" spans="1:10" ht="14.15" customHeight="1" thickBot="1">
      <c r="A225" s="1645" t="s">
        <v>9901</v>
      </c>
      <c r="B225" s="409" t="s">
        <v>1352</v>
      </c>
      <c r="C225" s="2344">
        <v>7.85</v>
      </c>
      <c r="D225" s="410">
        <v>100</v>
      </c>
      <c r="E225" s="1572">
        <f t="shared" si="47"/>
        <v>415.90799999999996</v>
      </c>
      <c r="F225" s="748">
        <f>ROUND(E225*(1-$F$37),2)</f>
        <v>415.91</v>
      </c>
      <c r="G225" s="691">
        <f t="shared" si="50"/>
        <v>4782.9000000000005</v>
      </c>
      <c r="H225" s="659">
        <f>ROUND(IF('Заказ, cкидки и курсы валют'!$J$23*E225/1000*D225&lt;387,387,'Заказ, cкидки и курсы валют'!$J$23*E225/1000*D225)*(1-'Заказ, cкидки и курсы валют'!$I$12),2)</f>
        <v>478.29</v>
      </c>
      <c r="I225" s="409">
        <v>1014</v>
      </c>
      <c r="J225" s="96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573.95000000000005</v>
      </c>
    </row>
    <row r="226" spans="1:10" ht="14.15" customHeight="1" thickBot="1">
      <c r="A226" s="14" t="s">
        <v>9902</v>
      </c>
      <c r="B226" s="38" t="s">
        <v>1352</v>
      </c>
      <c r="C226" s="2344">
        <v>7.85</v>
      </c>
      <c r="D226" s="37">
        <v>100</v>
      </c>
      <c r="E226" s="1572">
        <f t="shared" si="47"/>
        <v>415.90799999999996</v>
      </c>
      <c r="F226" s="471">
        <f>ROUND(E226*(1-$F$37),2)</f>
        <v>415.91</v>
      </c>
      <c r="G226" s="691">
        <f t="shared" si="50"/>
        <v>4782.9000000000005</v>
      </c>
      <c r="H226" s="659">
        <f>ROUND(IF('Заказ, cкидки и курсы валют'!$J$23*E226/1000*D226&lt;387,387,'Заказ, cкидки и курсы валют'!$J$23*E226/1000*D226)*(1-'Заказ, cкидки и курсы валют'!$I$12),2)</f>
        <v>478.29</v>
      </c>
      <c r="I226" s="490">
        <v>1015</v>
      </c>
      <c r="J226" s="96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573.95000000000005</v>
      </c>
    </row>
    <row r="227" spans="1:10" ht="14.15" customHeight="1" thickBot="1">
      <c r="A227" s="14" t="s">
        <v>9903</v>
      </c>
      <c r="B227" s="38" t="s">
        <v>1352</v>
      </c>
      <c r="C227" s="2344">
        <v>7.85</v>
      </c>
      <c r="D227" s="37">
        <v>100</v>
      </c>
      <c r="E227" s="1572">
        <f t="shared" si="47"/>
        <v>415.90799999999996</v>
      </c>
      <c r="F227" s="471">
        <f>ROUND(E227*(1-$F$37),2)</f>
        <v>415.91</v>
      </c>
      <c r="G227" s="691">
        <f t="shared" si="50"/>
        <v>4782.9000000000005</v>
      </c>
      <c r="H227" s="659">
        <f>ROUND(IF('Заказ, cкидки и курсы валют'!$J$23*E227/1000*D227&lt;387,387,'Заказ, cкидки и курсы валют'!$J$23*E227/1000*D227)*(1-'Заказ, cкидки и курсы валют'!$I$12),2)</f>
        <v>478.29</v>
      </c>
      <c r="I227" s="490">
        <v>1018</v>
      </c>
      <c r="J227" s="96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573.95000000000005</v>
      </c>
    </row>
    <row r="228" spans="1:10" ht="14.15" customHeight="1" thickBot="1">
      <c r="A228" s="14" t="s">
        <v>9904</v>
      </c>
      <c r="B228" s="38" t="s">
        <v>1352</v>
      </c>
      <c r="C228" s="2344">
        <v>7.85</v>
      </c>
      <c r="D228" s="37">
        <v>100</v>
      </c>
      <c r="E228" s="1572">
        <f t="shared" si="47"/>
        <v>415.90799999999996</v>
      </c>
      <c r="F228" s="471">
        <f>ROUND(E228*(1-$F$37),2)</f>
        <v>415.91</v>
      </c>
      <c r="G228" s="691">
        <f t="shared" si="50"/>
        <v>4782.9000000000005</v>
      </c>
      <c r="H228" s="659">
        <f>ROUND(IF('Заказ, cкидки и курсы валют'!$J$23*E228/1000*D228&lt;387,387,'Заказ, cкидки и курсы валют'!$J$23*E228/1000*D228)*(1-'Заказ, cкидки и курсы валют'!$I$12),2)</f>
        <v>478.29</v>
      </c>
      <c r="I228" s="490">
        <v>3003</v>
      </c>
      <c r="J228" s="96">
        <f>ROUND(IF(H228&lt;'Заказ, cкидки и курсы валют'!$B$39,H228*0.54*100/(100-'Заказ, cкидки и курсы валют'!$C$39),IF(H228&lt;'Заказ, cкидки и курсы валют'!$B$40,H228*0.54*100/(100-'Заказ, cкидки и курсы валют'!$C$40),IF(H228&lt;'Заказ, cкидки и курсы валют'!$B$41,H228*0.54*100/(100-'Заказ, cкидки и курсы валют'!$C$41),IF(H228&lt;'Заказ, cкидки и курсы валют'!$B$42,H228*0.54*100/(100-'Заказ, cкидки и курсы валют'!$C$42),IF(H228&lt;'Заказ, cкидки и курсы валют'!$B$43,H228*0.54*100/(100-'Заказ, cкидки и курсы валют'!$C$43),H228))))),2)</f>
        <v>573.95000000000005</v>
      </c>
    </row>
    <row r="229" spans="1:10" ht="14.15" customHeight="1" thickBot="1">
      <c r="A229" s="14" t="s">
        <v>8873</v>
      </c>
      <c r="B229" s="38" t="s">
        <v>1352</v>
      </c>
      <c r="C229" s="2344">
        <v>7.85</v>
      </c>
      <c r="D229" s="37">
        <v>100</v>
      </c>
      <c r="E229" s="1572">
        <f t="shared" si="47"/>
        <v>415.90799999999996</v>
      </c>
      <c r="F229" s="471">
        <f t="shared" ref="F229:F241" si="54">ROUND(E229*(1-$F$37),2)</f>
        <v>415.91</v>
      </c>
      <c r="G229" s="691">
        <f t="shared" si="50"/>
        <v>4782.9000000000005</v>
      </c>
      <c r="H229" s="659">
        <f>ROUND(IF('Заказ, cкидки и курсы валют'!$J$23*E229/1000*D229&lt;387,387,'Заказ, cкидки и курсы валют'!$J$23*E229/1000*D229)*(1-'Заказ, cкидки и курсы валют'!$I$12),2)</f>
        <v>478.29</v>
      </c>
      <c r="I229" s="490">
        <v>3005</v>
      </c>
      <c r="J229" s="96">
        <f>ROUND(IF(H229&lt;'Заказ, cкидки и курсы валют'!$B$39,H229*0.54*100/(100-'Заказ, cкидки и курсы валют'!$C$39),IF(H229&lt;'Заказ, cкидки и курсы валют'!$B$40,H229*0.54*100/(100-'Заказ, cкидки и курсы валют'!$C$40),IF(H229&lt;'Заказ, cкидки и курсы валют'!$B$41,H229*0.54*100/(100-'Заказ, cкидки и курсы валют'!$C$41),IF(H229&lt;'Заказ, cкидки и курсы валют'!$B$42,H229*0.54*100/(100-'Заказ, cкидки и курсы валют'!$C$42),IF(H229&lt;'Заказ, cкидки и курсы валют'!$B$43,H229*0.54*100/(100-'Заказ, cкидки и курсы валют'!$C$43),H229))))),2)</f>
        <v>573.95000000000005</v>
      </c>
    </row>
    <row r="230" spans="1:10" ht="14.15" customHeight="1" thickBot="1">
      <c r="A230" s="14" t="s">
        <v>9905</v>
      </c>
      <c r="B230" s="38" t="s">
        <v>1352</v>
      </c>
      <c r="C230" s="2344">
        <v>7.85</v>
      </c>
      <c r="D230" s="37">
        <v>100</v>
      </c>
      <c r="E230" s="1572">
        <f t="shared" si="47"/>
        <v>415.90799999999996</v>
      </c>
      <c r="F230" s="471">
        <f t="shared" si="54"/>
        <v>415.91</v>
      </c>
      <c r="G230" s="691">
        <f t="shared" si="50"/>
        <v>4782.9000000000005</v>
      </c>
      <c r="H230" s="659">
        <f>ROUND(IF('Заказ, cкидки и курсы валют'!$J$23*E230/1000*D230&lt;387,387,'Заказ, cкидки и курсы валют'!$J$23*E230/1000*D230)*(1-'Заказ, cкидки и курсы валют'!$I$12),2)</f>
        <v>478.29</v>
      </c>
      <c r="I230" s="490">
        <v>3009</v>
      </c>
      <c r="J230" s="96">
        <f>ROUND(IF(H230&lt;'Заказ, cкидки и курсы валют'!$B$39,H230*0.54*100/(100-'Заказ, cкидки и курсы валют'!$C$39),IF(H230&lt;'Заказ, cкидки и курсы валют'!$B$40,H230*0.54*100/(100-'Заказ, cкидки и курсы валют'!$C$40),IF(H230&lt;'Заказ, cкидки и курсы валют'!$B$41,H230*0.54*100/(100-'Заказ, cкидки и курсы валют'!$C$41),IF(H230&lt;'Заказ, cкидки и курсы валют'!$B$42,H230*0.54*100/(100-'Заказ, cкидки и курсы валют'!$C$42),IF(H230&lt;'Заказ, cкидки и курсы валют'!$B$43,H230*0.54*100/(100-'Заказ, cкидки и курсы валют'!$C$43),H230))))),2)</f>
        <v>573.95000000000005</v>
      </c>
    </row>
    <row r="231" spans="1:10" ht="14.15" customHeight="1" thickBot="1">
      <c r="A231" s="14" t="s">
        <v>9906</v>
      </c>
      <c r="B231" s="38" t="s">
        <v>1352</v>
      </c>
      <c r="C231" s="2344">
        <v>7.85</v>
      </c>
      <c r="D231" s="37">
        <v>100</v>
      </c>
      <c r="E231" s="1572">
        <f t="shared" si="47"/>
        <v>415.90799999999996</v>
      </c>
      <c r="F231" s="471">
        <f t="shared" si="54"/>
        <v>415.91</v>
      </c>
      <c r="G231" s="691">
        <f t="shared" si="50"/>
        <v>4782.9000000000005</v>
      </c>
      <c r="H231" s="659">
        <f>ROUND(IF('Заказ, cкидки и курсы валют'!$J$23*E231/1000*D231&lt;387,387,'Заказ, cкидки и курсы валют'!$J$23*E231/1000*D231)*(1-'Заказ, cкидки и курсы валют'!$I$12),2)</f>
        <v>478.29</v>
      </c>
      <c r="I231" s="490">
        <v>3011</v>
      </c>
      <c r="J231" s="96">
        <f>ROUND(IF(H231&lt;'Заказ, cкидки и курсы валют'!$B$39,H231*0.54*100/(100-'Заказ, cкидки и курсы валют'!$C$39),IF(H231&lt;'Заказ, cкидки и курсы валют'!$B$40,H231*0.54*100/(100-'Заказ, cкидки и курсы валют'!$C$40),IF(H231&lt;'Заказ, cкидки и курсы валют'!$B$41,H231*0.54*100/(100-'Заказ, cкидки и курсы валют'!$C$41),IF(H231&lt;'Заказ, cкидки и курсы валют'!$B$42,H231*0.54*100/(100-'Заказ, cкидки и курсы валют'!$C$42),IF(H231&lt;'Заказ, cкидки и курсы валют'!$B$43,H231*0.54*100/(100-'Заказ, cкидки и курсы валют'!$C$43),H231))))),2)</f>
        <v>573.95000000000005</v>
      </c>
    </row>
    <row r="232" spans="1:10" ht="14.15" customHeight="1" thickBot="1">
      <c r="A232" s="14" t="s">
        <v>9907</v>
      </c>
      <c r="B232" s="38" t="s">
        <v>1352</v>
      </c>
      <c r="C232" s="2344">
        <v>7.85</v>
      </c>
      <c r="D232" s="37">
        <v>100</v>
      </c>
      <c r="E232" s="1572">
        <f t="shared" si="47"/>
        <v>415.90799999999996</v>
      </c>
      <c r="F232" s="471">
        <f t="shared" si="54"/>
        <v>415.91</v>
      </c>
      <c r="G232" s="691">
        <f t="shared" si="50"/>
        <v>4782.9000000000005</v>
      </c>
      <c r="H232" s="659">
        <f>ROUND(IF('Заказ, cкидки и курсы валют'!$J$23*E232/1000*D232&lt;387,387,'Заказ, cкидки и курсы валют'!$J$23*E232/1000*D232)*(1-'Заказ, cкидки и курсы валют'!$I$12),2)</f>
        <v>478.29</v>
      </c>
      <c r="I232" s="490">
        <v>5002</v>
      </c>
      <c r="J232" s="96">
        <f>ROUND(IF(H232&lt;'Заказ, cкидки и курсы валют'!$B$39,H232*0.54*100/(100-'Заказ, cкидки и курсы валют'!$C$39),IF(H232&lt;'Заказ, cкидки и курсы валют'!$B$40,H232*0.54*100/(100-'Заказ, cкидки и курсы валют'!$C$40),IF(H232&lt;'Заказ, cкидки и курсы валют'!$B$41,H232*0.54*100/(100-'Заказ, cкидки и курсы валют'!$C$41),IF(H232&lt;'Заказ, cкидки и курсы валют'!$B$42,H232*0.54*100/(100-'Заказ, cкидки и курсы валют'!$C$42),IF(H232&lt;'Заказ, cкидки и курсы валют'!$B$43,H232*0.54*100/(100-'Заказ, cкидки и курсы валют'!$C$43),H232))))),2)</f>
        <v>573.95000000000005</v>
      </c>
    </row>
    <row r="233" spans="1:10" ht="14.15" customHeight="1" thickBot="1">
      <c r="A233" s="14" t="s">
        <v>9908</v>
      </c>
      <c r="B233" s="38" t="s">
        <v>1352</v>
      </c>
      <c r="C233" s="2344">
        <v>7.85</v>
      </c>
      <c r="D233" s="37">
        <v>100</v>
      </c>
      <c r="E233" s="1572">
        <f t="shared" si="47"/>
        <v>415.90799999999996</v>
      </c>
      <c r="F233" s="471">
        <f t="shared" si="54"/>
        <v>415.91</v>
      </c>
      <c r="G233" s="691">
        <f t="shared" si="50"/>
        <v>4782.9000000000005</v>
      </c>
      <c r="H233" s="659">
        <f>ROUND(IF('Заказ, cкидки и курсы валют'!$J$23*E233/1000*D233&lt;387,387,'Заказ, cкидки и курсы валют'!$J$23*E233/1000*D233)*(1-'Заказ, cкидки и курсы валют'!$I$12),2)</f>
        <v>478.29</v>
      </c>
      <c r="I233" s="38">
        <v>5005</v>
      </c>
      <c r="J233" s="96">
        <f>ROUND(IF(H233&lt;'Заказ, cкидки и курсы валют'!$B$39,H233*0.54*100/(100-'Заказ, cкидки и курсы валют'!$C$39),IF(H233&lt;'Заказ, cкидки и курсы валют'!$B$40,H233*0.54*100/(100-'Заказ, cкидки и курсы валют'!$C$40),IF(H233&lt;'Заказ, cкидки и курсы валют'!$B$41,H233*0.54*100/(100-'Заказ, cкидки и курсы валют'!$C$41),IF(H233&lt;'Заказ, cкидки и курсы валют'!$B$42,H233*0.54*100/(100-'Заказ, cкидки и курсы валют'!$C$42),IF(H233&lt;'Заказ, cкидки и курсы валют'!$B$43,H233*0.54*100/(100-'Заказ, cкидки и курсы валют'!$C$43),H233))))),2)</f>
        <v>573.95000000000005</v>
      </c>
    </row>
    <row r="234" spans="1:10" ht="14.15" customHeight="1" thickBot="1">
      <c r="A234" s="14" t="s">
        <v>9909</v>
      </c>
      <c r="B234" s="38" t="s">
        <v>1352</v>
      </c>
      <c r="C234" s="2344">
        <v>7.85</v>
      </c>
      <c r="D234" s="37">
        <v>100</v>
      </c>
      <c r="E234" s="1572">
        <f t="shared" si="47"/>
        <v>415.90799999999996</v>
      </c>
      <c r="F234" s="471">
        <f t="shared" si="54"/>
        <v>415.91</v>
      </c>
      <c r="G234" s="691">
        <f t="shared" si="50"/>
        <v>4782.9000000000005</v>
      </c>
      <c r="H234" s="659">
        <f>ROUND(IF('Заказ, cкидки и курсы валют'!$J$23*E234/1000*D234&lt;387,387,'Заказ, cкидки и курсы валют'!$J$23*E234/1000*D234)*(1-'Заказ, cкидки и курсы валют'!$I$12),2)</f>
        <v>478.29</v>
      </c>
      <c r="I234" s="38">
        <v>5021</v>
      </c>
      <c r="J234" s="96">
        <f>ROUND(IF(H234&lt;'Заказ, cкидки и курсы валют'!$B$39,H234*0.54*100/(100-'Заказ, cкидки и курсы валют'!$C$39),IF(H234&lt;'Заказ, cкидки и курсы валют'!$B$40,H234*0.54*100/(100-'Заказ, cкидки и курсы валют'!$C$40),IF(H234&lt;'Заказ, cкидки и курсы валют'!$B$41,H234*0.54*100/(100-'Заказ, cкидки и курсы валют'!$C$41),IF(H234&lt;'Заказ, cкидки и курсы валют'!$B$42,H234*0.54*100/(100-'Заказ, cкидки и курсы валют'!$C$42),IF(H234&lt;'Заказ, cкидки и курсы валют'!$B$43,H234*0.54*100/(100-'Заказ, cкидки и курсы валют'!$C$43),H234))))),2)</f>
        <v>573.95000000000005</v>
      </c>
    </row>
    <row r="235" spans="1:10" ht="14.15" customHeight="1" thickBot="1">
      <c r="A235" s="14" t="s">
        <v>9910</v>
      </c>
      <c r="B235" s="38" t="s">
        <v>1352</v>
      </c>
      <c r="C235" s="2344">
        <v>7.85</v>
      </c>
      <c r="D235" s="37">
        <v>100</v>
      </c>
      <c r="E235" s="1572">
        <f t="shared" ref="E235:E266" si="55">E102*1.2</f>
        <v>415.90799999999996</v>
      </c>
      <c r="F235" s="471">
        <f t="shared" si="54"/>
        <v>415.91</v>
      </c>
      <c r="G235" s="691">
        <f t="shared" si="50"/>
        <v>4782.9000000000005</v>
      </c>
      <c r="H235" s="659">
        <f>ROUND(IF('Заказ, cкидки и курсы валют'!$J$23*E235/1000*D235&lt;387,387,'Заказ, cкидки и курсы валют'!$J$23*E235/1000*D235)*(1-'Заказ, cкидки и курсы валют'!$I$12),2)</f>
        <v>478.29</v>
      </c>
      <c r="I235" s="38">
        <v>6002</v>
      </c>
      <c r="J235" s="96">
        <f>ROUND(IF(H235&lt;'Заказ, cкидки и курсы валют'!$B$39,H235*0.54*100/(100-'Заказ, cкидки и курсы валют'!$C$39),IF(H235&lt;'Заказ, cкидки и курсы валют'!$B$40,H235*0.54*100/(100-'Заказ, cкидки и курсы валют'!$C$40),IF(H235&lt;'Заказ, cкидки и курсы валют'!$B$41,H235*0.54*100/(100-'Заказ, cкидки и курсы валют'!$C$41),IF(H235&lt;'Заказ, cкидки и курсы валют'!$B$42,H235*0.54*100/(100-'Заказ, cкидки и курсы валют'!$C$42),IF(H235&lt;'Заказ, cкидки и курсы валют'!$B$43,H235*0.54*100/(100-'Заказ, cкидки и курсы валют'!$C$43),H235))))),2)</f>
        <v>573.95000000000005</v>
      </c>
    </row>
    <row r="236" spans="1:10" ht="14.15" customHeight="1" thickBot="1">
      <c r="A236" s="14" t="s">
        <v>8874</v>
      </c>
      <c r="B236" s="38" t="s">
        <v>1352</v>
      </c>
      <c r="C236" s="2344">
        <v>7.85</v>
      </c>
      <c r="D236" s="37">
        <v>100</v>
      </c>
      <c r="E236" s="1572">
        <f t="shared" si="55"/>
        <v>415.90799999999996</v>
      </c>
      <c r="F236" s="471">
        <f t="shared" si="54"/>
        <v>415.91</v>
      </c>
      <c r="G236" s="691">
        <f t="shared" si="50"/>
        <v>4782.9000000000005</v>
      </c>
      <c r="H236" s="659">
        <f>ROUND(IF('Заказ, cкидки и курсы валют'!$J$23*E236/1000*D236&lt;387,387,'Заказ, cкидки и курсы валют'!$J$23*E236/1000*D236)*(1-'Заказ, cкидки и курсы валют'!$I$12),2)</f>
        <v>478.29</v>
      </c>
      <c r="I236" s="38">
        <v>6005</v>
      </c>
      <c r="J236" s="96">
        <f>ROUND(IF(H236&lt;'Заказ, cкидки и курсы валют'!$B$39,H236*0.54*100/(100-'Заказ, cкидки и курсы валют'!$C$39),IF(H236&lt;'Заказ, cкидки и курсы валют'!$B$40,H236*0.54*100/(100-'Заказ, cкидки и курсы валют'!$C$40),IF(H236&lt;'Заказ, cкидки и курсы валют'!$B$41,H236*0.54*100/(100-'Заказ, cкидки и курсы валют'!$C$41),IF(H236&lt;'Заказ, cкидки и курсы валют'!$B$42,H236*0.54*100/(100-'Заказ, cкидки и курсы валют'!$C$42),IF(H236&lt;'Заказ, cкидки и курсы валют'!$B$43,H236*0.54*100/(100-'Заказ, cкидки и курсы валют'!$C$43),H236))))),2)</f>
        <v>573.95000000000005</v>
      </c>
    </row>
    <row r="237" spans="1:10" ht="14.15" customHeight="1" thickBot="1">
      <c r="A237" s="14" t="s">
        <v>9911</v>
      </c>
      <c r="B237" s="38" t="s">
        <v>1352</v>
      </c>
      <c r="C237" s="2344">
        <v>7.85</v>
      </c>
      <c r="D237" s="37">
        <v>100</v>
      </c>
      <c r="E237" s="1572">
        <f t="shared" si="55"/>
        <v>415.90799999999996</v>
      </c>
      <c r="F237" s="471">
        <f t="shared" si="54"/>
        <v>415.91</v>
      </c>
      <c r="G237" s="691">
        <f t="shared" si="50"/>
        <v>4782.9000000000005</v>
      </c>
      <c r="H237" s="659">
        <f>ROUND(IF('Заказ, cкидки и курсы валют'!$J$23*E237/1000*D237&lt;387,387,'Заказ, cкидки и курсы валют'!$J$23*E237/1000*D237)*(1-'Заказ, cкидки и курсы валют'!$I$12),2)</f>
        <v>478.29</v>
      </c>
      <c r="I237" s="38">
        <v>7004</v>
      </c>
      <c r="J237" s="96">
        <f>ROUND(IF(H237&lt;'Заказ, cкидки и курсы валют'!$B$39,H237*0.54*100/(100-'Заказ, cкидки и курсы валют'!$C$39),IF(H237&lt;'Заказ, cкидки и курсы валют'!$B$40,H237*0.54*100/(100-'Заказ, cкидки и курсы валют'!$C$40),IF(H237&lt;'Заказ, cкидки и курсы валют'!$B$41,H237*0.54*100/(100-'Заказ, cкидки и курсы валют'!$C$41),IF(H237&lt;'Заказ, cкидки и курсы валют'!$B$42,H237*0.54*100/(100-'Заказ, cкидки и курсы валют'!$C$42),IF(H237&lt;'Заказ, cкидки и курсы валют'!$B$43,H237*0.54*100/(100-'Заказ, cкидки и курсы валют'!$C$43),H237))))),2)</f>
        <v>573.95000000000005</v>
      </c>
    </row>
    <row r="238" spans="1:10" ht="14.15" customHeight="1" thickBot="1">
      <c r="A238" s="14" t="s">
        <v>8875</v>
      </c>
      <c r="B238" s="38" t="s">
        <v>1352</v>
      </c>
      <c r="C238" s="2344">
        <v>7.85</v>
      </c>
      <c r="D238" s="37">
        <v>100</v>
      </c>
      <c r="E238" s="1572">
        <f t="shared" si="55"/>
        <v>415.90799999999996</v>
      </c>
      <c r="F238" s="471">
        <f t="shared" si="54"/>
        <v>415.91</v>
      </c>
      <c r="G238" s="691">
        <f t="shared" si="50"/>
        <v>4782.9000000000005</v>
      </c>
      <c r="H238" s="659">
        <f>ROUND(IF('Заказ, cкидки и курсы валют'!$J$23*E238/1000*D238&lt;387,387,'Заказ, cкидки и курсы валют'!$J$23*E238/1000*D238)*(1-'Заказ, cкидки и курсы валют'!$I$12),2)</f>
        <v>478.29</v>
      </c>
      <c r="I238" s="38">
        <v>7024</v>
      </c>
      <c r="J238" s="96">
        <f>ROUND(IF(H238&lt;'Заказ, cкидки и курсы валют'!$B$39,H238*0.54*100/(100-'Заказ, cкидки и курсы валют'!$C$39),IF(H238&lt;'Заказ, cкидки и курсы валют'!$B$40,H238*0.54*100/(100-'Заказ, cкидки и курсы валют'!$C$40),IF(H238&lt;'Заказ, cкидки и курсы валют'!$B$41,H238*0.54*100/(100-'Заказ, cкидки и курсы валют'!$C$41),IF(H238&lt;'Заказ, cкидки и курсы валют'!$B$42,H238*0.54*100/(100-'Заказ, cкидки и курсы валют'!$C$42),IF(H238&lt;'Заказ, cкидки и курсы валют'!$B$43,H238*0.54*100/(100-'Заказ, cкидки и курсы валют'!$C$43),H238))))),2)</f>
        <v>573.95000000000005</v>
      </c>
    </row>
    <row r="239" spans="1:10" ht="14.15" customHeight="1" thickBot="1">
      <c r="A239" s="14" t="s">
        <v>8876</v>
      </c>
      <c r="B239" s="38" t="s">
        <v>1352</v>
      </c>
      <c r="C239" s="2344">
        <v>7.85</v>
      </c>
      <c r="D239" s="37">
        <v>100</v>
      </c>
      <c r="E239" s="1572">
        <f t="shared" si="55"/>
        <v>415.90799999999996</v>
      </c>
      <c r="F239" s="471">
        <f t="shared" si="54"/>
        <v>415.91</v>
      </c>
      <c r="G239" s="691">
        <f t="shared" si="50"/>
        <v>4782.9000000000005</v>
      </c>
      <c r="H239" s="659">
        <f>ROUND(IF('Заказ, cкидки и курсы валют'!$J$23*E239/1000*D239&lt;387,387,'Заказ, cкидки и курсы валют'!$J$23*E239/1000*D239)*(1-'Заказ, cкидки и курсы валют'!$I$12),2)</f>
        <v>478.29</v>
      </c>
      <c r="I239" s="38">
        <v>8017</v>
      </c>
      <c r="J239" s="96">
        <f>ROUND(IF(H239&lt;'Заказ, cкидки и курсы валют'!$B$39,H239*0.54*100/(100-'Заказ, cкидки и курсы валют'!$C$39),IF(H239&lt;'Заказ, cкидки и курсы валют'!$B$40,H239*0.54*100/(100-'Заказ, cкидки и курсы валют'!$C$40),IF(H239&lt;'Заказ, cкидки и курсы валют'!$B$41,H239*0.54*100/(100-'Заказ, cкидки и курсы валют'!$C$41),IF(H239&lt;'Заказ, cкидки и курсы валют'!$B$42,H239*0.54*100/(100-'Заказ, cкидки и курсы валют'!$C$42),IF(H239&lt;'Заказ, cкидки и курсы валют'!$B$43,H239*0.54*100/(100-'Заказ, cкидки и курсы валют'!$C$43),H239))))),2)</f>
        <v>573.95000000000005</v>
      </c>
    </row>
    <row r="240" spans="1:10" ht="14.15" customHeight="1" thickBot="1">
      <c r="A240" s="14" t="s">
        <v>9912</v>
      </c>
      <c r="B240" s="38" t="s">
        <v>1352</v>
      </c>
      <c r="C240" s="2344">
        <v>7.85</v>
      </c>
      <c r="D240" s="37">
        <v>100</v>
      </c>
      <c r="E240" s="1572">
        <f t="shared" si="55"/>
        <v>415.90799999999996</v>
      </c>
      <c r="F240" s="471">
        <f t="shared" si="54"/>
        <v>415.91</v>
      </c>
      <c r="G240" s="691">
        <f t="shared" si="50"/>
        <v>4782.9000000000005</v>
      </c>
      <c r="H240" s="659">
        <f>ROUND(IF('Заказ, cкидки и курсы валют'!$J$23*E240/1000*D240&lt;387,387,'Заказ, cкидки и курсы валют'!$J$23*E240/1000*D240)*(1-'Заказ, cкидки и курсы валют'!$I$12),2)</f>
        <v>478.29</v>
      </c>
      <c r="I240" s="38">
        <v>8019</v>
      </c>
      <c r="J240" s="96">
        <f>ROUND(IF(H240&lt;'Заказ, cкидки и курсы валют'!$B$39,H240*0.54*100/(100-'Заказ, cкидки и курсы валют'!$C$39),IF(H240&lt;'Заказ, cкидки и курсы валют'!$B$40,H240*0.54*100/(100-'Заказ, cкидки и курсы валют'!$C$40),IF(H240&lt;'Заказ, cкидки и курсы валют'!$B$41,H240*0.54*100/(100-'Заказ, cкидки и курсы валют'!$C$41),IF(H240&lt;'Заказ, cкидки и курсы валют'!$B$42,H240*0.54*100/(100-'Заказ, cкидки и курсы валют'!$C$42),IF(H240&lt;'Заказ, cкидки и курсы валют'!$B$43,H240*0.54*100/(100-'Заказ, cкидки и курсы валют'!$C$43),H240))))),2)</f>
        <v>573.95000000000005</v>
      </c>
    </row>
    <row r="241" spans="1:10" ht="14.15" customHeight="1" thickBot="1">
      <c r="A241" s="14" t="s">
        <v>9913</v>
      </c>
      <c r="B241" s="38" t="s">
        <v>1352</v>
      </c>
      <c r="C241" s="2344">
        <v>7.85</v>
      </c>
      <c r="D241" s="37">
        <v>100</v>
      </c>
      <c r="E241" s="1572">
        <f t="shared" si="55"/>
        <v>415.90799999999996</v>
      </c>
      <c r="F241" s="471">
        <f t="shared" si="54"/>
        <v>415.91</v>
      </c>
      <c r="G241" s="691">
        <f t="shared" si="50"/>
        <v>4782.9000000000005</v>
      </c>
      <c r="H241" s="659">
        <f>ROUND(IF('Заказ, cкидки и курсы валют'!$J$23*E241/1000*D241&lt;387,387,'Заказ, cкидки и курсы валют'!$J$23*E241/1000*D241)*(1-'Заказ, cкидки и курсы валют'!$I$12),2)</f>
        <v>478.29</v>
      </c>
      <c r="I241" s="38">
        <v>9003</v>
      </c>
      <c r="J241" s="96">
        <f>ROUND(IF(H241&lt;'Заказ, cкидки и курсы валют'!$B$39,H241*0.54*100/(100-'Заказ, cкидки и курсы валют'!$C$39),IF(H241&lt;'Заказ, cкидки и курсы валют'!$B$40,H241*0.54*100/(100-'Заказ, cкидки и курсы валют'!$C$40),IF(H241&lt;'Заказ, cкидки и курсы валют'!$B$41,H241*0.54*100/(100-'Заказ, cкидки и курсы валют'!$C$41),IF(H241&lt;'Заказ, cкидки и курсы валют'!$B$42,H241*0.54*100/(100-'Заказ, cкидки и курсы валют'!$C$42),IF(H241&lt;'Заказ, cкидки и курсы валют'!$B$43,H241*0.54*100/(100-'Заказ, cкидки и курсы валют'!$C$43),H241))))),2)</f>
        <v>573.95000000000005</v>
      </c>
    </row>
    <row r="242" spans="1:10" ht="14.15" customHeight="1" thickBot="1">
      <c r="A242" s="1647" t="s">
        <v>8877</v>
      </c>
      <c r="B242" s="412" t="s">
        <v>3315</v>
      </c>
      <c r="C242" s="2344">
        <v>3.64</v>
      </c>
      <c r="D242" s="413">
        <v>250</v>
      </c>
      <c r="E242" s="1572">
        <f t="shared" si="55"/>
        <v>232.88399999999999</v>
      </c>
      <c r="F242" s="748">
        <f t="shared" ref="F242:F248" si="56">ROUND(E242*(1-$F$37),2)</f>
        <v>232.88</v>
      </c>
      <c r="G242" s="749">
        <f>'Заказ, cкидки и курсы валют'!$J$23*F242</f>
        <v>2678.12</v>
      </c>
      <c r="H242" s="659">
        <f>ROUND(IF('Заказ, cкидки и курсы валют'!$J$23*E242/1000*D242&lt;387,387,'Заказ, cкидки и курсы валют'!$J$23*E242/1000*D242)*(1-'Заказ, cкидки и курсы валют'!$I$12),2)</f>
        <v>669.54</v>
      </c>
      <c r="I242" s="409">
        <v>1014</v>
      </c>
      <c r="J242" s="96">
        <f>ROUND(IF(H242&lt;'Заказ, cкидки и курсы валют'!$B$39,H242*0.54*100/(100-'Заказ, cкидки и курсы валют'!$C$39),IF(H242&lt;'Заказ, cкидки и курсы валют'!$B$40,H242*0.54*100/(100-'Заказ, cкидки и курсы валют'!$C$40),IF(H242&lt;'Заказ, cкидки и курсы валют'!$B$41,H242*0.54*100/(100-'Заказ, cкидки и курсы валют'!$C$41),IF(H242&lt;'Заказ, cкидки и курсы валют'!$B$42,H242*0.54*100/(100-'Заказ, cкидки и курсы валют'!$C$42),IF(H242&lt;'Заказ, cкидки и курсы валют'!$B$43,H242*0.54*100/(100-'Заказ, cкидки и курсы валют'!$C$43),H242))))),2)</f>
        <v>723.1</v>
      </c>
    </row>
    <row r="243" spans="1:10" ht="14.15" customHeight="1" thickBot="1">
      <c r="A243" s="19" t="s">
        <v>9914</v>
      </c>
      <c r="B243" s="363" t="s">
        <v>3315</v>
      </c>
      <c r="C243" s="2344">
        <v>3.64</v>
      </c>
      <c r="D243" s="364">
        <v>250</v>
      </c>
      <c r="E243" s="1572">
        <f t="shared" si="55"/>
        <v>232.88399999999999</v>
      </c>
      <c r="F243" s="471">
        <f t="shared" si="56"/>
        <v>232.88</v>
      </c>
      <c r="G243" s="691">
        <f>'Заказ, cкидки и курсы валют'!$J$23*F243</f>
        <v>2678.12</v>
      </c>
      <c r="H243" s="659">
        <f>ROUND(IF('Заказ, cкидки и курсы валют'!$J$23*E243/1000*D243&lt;387,387,'Заказ, cкидки и курсы валют'!$J$23*E243/1000*D243)*(1-'Заказ, cкидки и курсы валют'!$I$12),2)</f>
        <v>669.54</v>
      </c>
      <c r="I243" s="490">
        <v>1015</v>
      </c>
      <c r="J243" s="96">
        <f>ROUND(IF(H243&lt;'Заказ, cкидки и курсы валют'!$B$39,H243*0.54*100/(100-'Заказ, cкидки и курсы валют'!$C$39),IF(H243&lt;'Заказ, cкидки и курсы валют'!$B$40,H243*0.54*100/(100-'Заказ, cкидки и курсы валют'!$C$40),IF(H243&lt;'Заказ, cкидки и курсы валют'!$B$41,H243*0.54*100/(100-'Заказ, cкидки и курсы валют'!$C$41),IF(H243&lt;'Заказ, cкидки и курсы валют'!$B$42,H243*0.54*100/(100-'Заказ, cкидки и курсы валют'!$C$42),IF(H243&lt;'Заказ, cкидки и курсы валют'!$B$43,H243*0.54*100/(100-'Заказ, cкидки и курсы валют'!$C$43),H243))))),2)</f>
        <v>723.1</v>
      </c>
    </row>
    <row r="244" spans="1:10" ht="14.15" customHeight="1" thickBot="1">
      <c r="A244" s="19" t="s">
        <v>9915</v>
      </c>
      <c r="B244" s="363" t="s">
        <v>3315</v>
      </c>
      <c r="C244" s="2344">
        <v>3.64</v>
      </c>
      <c r="D244" s="364">
        <v>250</v>
      </c>
      <c r="E244" s="1572">
        <f t="shared" si="55"/>
        <v>232.88399999999999</v>
      </c>
      <c r="F244" s="471">
        <f t="shared" si="56"/>
        <v>232.88</v>
      </c>
      <c r="G244" s="691">
        <f>'Заказ, cкидки и курсы валют'!$J$23*F244</f>
        <v>2678.12</v>
      </c>
      <c r="H244" s="659">
        <f>ROUND(IF('Заказ, cкидки и курсы валют'!$J$23*E244/1000*D244&lt;387,387,'Заказ, cкидки и курсы валют'!$J$23*E244/1000*D244)*(1-'Заказ, cкидки и курсы валют'!$I$12),2)</f>
        <v>669.54</v>
      </c>
      <c r="I244" s="490">
        <v>1018</v>
      </c>
      <c r="J244" s="96">
        <f>ROUND(IF(H244&lt;'Заказ, cкидки и курсы валют'!$B$39,H244*0.54*100/(100-'Заказ, cкидки и курсы валют'!$C$39),IF(H244&lt;'Заказ, cкидки и курсы валют'!$B$40,H244*0.54*100/(100-'Заказ, cкидки и курсы валют'!$C$40),IF(H244&lt;'Заказ, cкидки и курсы валют'!$B$41,H244*0.54*100/(100-'Заказ, cкидки и курсы валют'!$C$41),IF(H244&lt;'Заказ, cкидки и курсы валют'!$B$42,H244*0.54*100/(100-'Заказ, cкидки и курсы валют'!$C$42),IF(H244&lt;'Заказ, cкидки и курсы валют'!$B$43,H244*0.54*100/(100-'Заказ, cкидки и курсы валют'!$C$43),H244))))),2)</f>
        <v>723.1</v>
      </c>
    </row>
    <row r="245" spans="1:10" ht="14.15" customHeight="1">
      <c r="A245" s="19" t="s">
        <v>9916</v>
      </c>
      <c r="B245" s="363" t="s">
        <v>3315</v>
      </c>
      <c r="C245" s="2344">
        <v>3.64</v>
      </c>
      <c r="D245" s="364">
        <v>250</v>
      </c>
      <c r="E245" s="1572">
        <f t="shared" si="55"/>
        <v>232.88399999999999</v>
      </c>
      <c r="F245" s="471">
        <f t="shared" si="56"/>
        <v>232.88</v>
      </c>
      <c r="G245" s="691">
        <f>'Заказ, cкидки и курсы валют'!$J$23*F245</f>
        <v>2678.12</v>
      </c>
      <c r="H245" s="659">
        <f>ROUND(IF('Заказ, cкидки и курсы валют'!$J$23*E245/1000*D245&lt;387,387,'Заказ, cкидки и курсы валют'!$J$23*E245/1000*D245)*(1-'Заказ, cкидки и курсы валют'!$I$12),2)</f>
        <v>669.54</v>
      </c>
      <c r="I245" s="490">
        <v>3003</v>
      </c>
      <c r="J245" s="96">
        <f>ROUND(IF(H245&lt;'Заказ, cкидки и курсы валют'!$B$39,H245*0.54*100/(100-'Заказ, cкидки и курсы валют'!$C$39),IF(H245&lt;'Заказ, cкидки и курсы валют'!$B$40,H245*0.54*100/(100-'Заказ, cкидки и курсы валют'!$C$40),IF(H245&lt;'Заказ, cкидки и курсы валют'!$B$41,H245*0.54*100/(100-'Заказ, cкидки и курсы валют'!$C$41),IF(H245&lt;'Заказ, cкидки и курсы валют'!$B$42,H245*0.54*100/(100-'Заказ, cкидки и курсы валют'!$C$42),IF(H245&lt;'Заказ, cкидки и курсы валют'!$B$43,H245*0.54*100/(100-'Заказ, cкидки и курсы валют'!$C$43),H245))))),2)</f>
        <v>723.1</v>
      </c>
    </row>
    <row r="246" spans="1:10" ht="14.15" customHeight="1">
      <c r="A246" s="19" t="s">
        <v>8878</v>
      </c>
      <c r="B246" s="363" t="s">
        <v>3315</v>
      </c>
      <c r="C246" s="2344">
        <v>3.64</v>
      </c>
      <c r="D246" s="364">
        <v>250</v>
      </c>
      <c r="E246" s="1572">
        <f t="shared" si="55"/>
        <v>232.88399999999999</v>
      </c>
      <c r="F246" s="471">
        <f t="shared" si="56"/>
        <v>232.88</v>
      </c>
      <c r="G246" s="691">
        <f>'Заказ, cкидки и курсы валют'!$J$23*F246</f>
        <v>2678.12</v>
      </c>
      <c r="H246" s="96">
        <f t="shared" ref="H246:H248" si="57">ROUND((D246/1000)*G246,2)</f>
        <v>669.53</v>
      </c>
      <c r="I246" s="490">
        <v>3005</v>
      </c>
      <c r="J246" s="96">
        <f>ROUND(IF(H246&lt;'Заказ, cкидки и курсы валют'!$B$39,H246*0.54*100/(100-'Заказ, cкидки и курсы валют'!$C$39),IF(H246&lt;'Заказ, cкидки и курсы валют'!$B$40,H246*0.54*100/(100-'Заказ, cкидки и курсы валют'!$C$40),IF(H246&lt;'Заказ, cкидки и курсы валют'!$B$41,H246*0.54*100/(100-'Заказ, cкидки и курсы валют'!$C$41),IF(H246&lt;'Заказ, cкидки и курсы валют'!$B$42,H246*0.54*100/(100-'Заказ, cкидки и курсы валют'!$C$42),IF(H246&lt;'Заказ, cкидки и курсы валют'!$B$43,H246*0.54*100/(100-'Заказ, cкидки и курсы валют'!$C$43),H246))))),2)</f>
        <v>723.09</v>
      </c>
    </row>
    <row r="247" spans="1:10" ht="14.15" customHeight="1">
      <c r="A247" s="19" t="s">
        <v>9917</v>
      </c>
      <c r="B247" s="363" t="s">
        <v>3315</v>
      </c>
      <c r="C247" s="2344">
        <v>3.64</v>
      </c>
      <c r="D247" s="364">
        <v>250</v>
      </c>
      <c r="E247" s="1572">
        <f t="shared" si="55"/>
        <v>232.88399999999999</v>
      </c>
      <c r="F247" s="471">
        <f t="shared" si="56"/>
        <v>232.88</v>
      </c>
      <c r="G247" s="691">
        <f>'Заказ, cкидки и курсы валют'!$J$23*F247</f>
        <v>2678.12</v>
      </c>
      <c r="H247" s="96">
        <f t="shared" si="57"/>
        <v>669.53</v>
      </c>
      <c r="I247" s="490">
        <v>3009</v>
      </c>
      <c r="J247" s="96">
        <f>ROUND(IF(H247&lt;'Заказ, cкидки и курсы валют'!$B$39,H247*0.54*100/(100-'Заказ, cкидки и курсы валют'!$C$39),IF(H247&lt;'Заказ, cкидки и курсы валют'!$B$40,H247*0.54*100/(100-'Заказ, cкидки и курсы валют'!$C$40),IF(H247&lt;'Заказ, cкидки и курсы валют'!$B$41,H247*0.54*100/(100-'Заказ, cкидки и курсы валют'!$C$41),IF(H247&lt;'Заказ, cкидки и курсы валют'!$B$42,H247*0.54*100/(100-'Заказ, cкидки и курсы валют'!$C$42),IF(H247&lt;'Заказ, cкидки и курсы валют'!$B$43,H247*0.54*100/(100-'Заказ, cкидки и курсы валют'!$C$43),H247))))),2)</f>
        <v>723.09</v>
      </c>
    </row>
    <row r="248" spans="1:10" ht="14.15" customHeight="1">
      <c r="A248" s="19" t="s">
        <v>9918</v>
      </c>
      <c r="B248" s="363" t="s">
        <v>3315</v>
      </c>
      <c r="C248" s="2344">
        <v>3.64</v>
      </c>
      <c r="D248" s="364">
        <v>250</v>
      </c>
      <c r="E248" s="1572">
        <f t="shared" si="55"/>
        <v>232.88399999999999</v>
      </c>
      <c r="F248" s="471">
        <f t="shared" si="56"/>
        <v>232.88</v>
      </c>
      <c r="G248" s="691">
        <f>'Заказ, cкидки и курсы валют'!$J$23*F248</f>
        <v>2678.12</v>
      </c>
      <c r="H248" s="96">
        <f t="shared" si="57"/>
        <v>669.53</v>
      </c>
      <c r="I248" s="490">
        <v>3011</v>
      </c>
      <c r="J248" s="96">
        <f>ROUND(IF(H248&lt;'Заказ, cкидки и курсы валют'!$B$39,H248*0.54*100/(100-'Заказ, cкидки и курсы валют'!$C$39),IF(H248&lt;'Заказ, cкидки и курсы валют'!$B$40,H248*0.54*100/(100-'Заказ, cкидки и курсы валют'!$C$40),IF(H248&lt;'Заказ, cкидки и курсы валют'!$B$41,H248*0.54*100/(100-'Заказ, cкидки и курсы валют'!$C$41),IF(H248&lt;'Заказ, cкидки и курсы валют'!$B$42,H248*0.54*100/(100-'Заказ, cкидки и курсы валют'!$C$42),IF(H248&lt;'Заказ, cкидки и курсы валют'!$B$43,H248*0.54*100/(100-'Заказ, cкидки и курсы валют'!$C$43),H248))))),2)</f>
        <v>723.09</v>
      </c>
    </row>
    <row r="249" spans="1:10" ht="14.15" customHeight="1">
      <c r="A249" s="19" t="s">
        <v>9919</v>
      </c>
      <c r="B249" s="363" t="s">
        <v>3315</v>
      </c>
      <c r="C249" s="2344">
        <v>3.64</v>
      </c>
      <c r="D249" s="364">
        <v>250</v>
      </c>
      <c r="E249" s="1572">
        <f t="shared" si="55"/>
        <v>232.88399999999999</v>
      </c>
      <c r="F249" s="471">
        <f t="shared" ref="F249:F258" si="58">ROUND(E249*(1-$F$37),2)</f>
        <v>232.88</v>
      </c>
      <c r="G249" s="691">
        <f>'Заказ, cкидки и курсы валют'!$J$23*F249</f>
        <v>2678.12</v>
      </c>
      <c r="H249" s="96">
        <f t="shared" ref="H249:H258" si="59">ROUND((D249/1000)*G249,2)</f>
        <v>669.53</v>
      </c>
      <c r="I249" s="490">
        <v>5002</v>
      </c>
      <c r="J249" s="96">
        <f>ROUND(IF(H249&lt;'Заказ, cкидки и курсы валют'!$B$39,H249*0.54*100/(100-'Заказ, cкидки и курсы валют'!$C$39),IF(H249&lt;'Заказ, cкидки и курсы валют'!$B$40,H249*0.54*100/(100-'Заказ, cкидки и курсы валют'!$C$40),IF(H249&lt;'Заказ, cкидки и курсы валют'!$B$41,H249*0.54*100/(100-'Заказ, cкидки и курсы валют'!$C$41),IF(H249&lt;'Заказ, cкидки и курсы валют'!$B$42,H249*0.54*100/(100-'Заказ, cкидки и курсы валют'!$C$42),IF(H249&lt;'Заказ, cкидки и курсы валют'!$B$43,H249*0.54*100/(100-'Заказ, cкидки и курсы валют'!$C$43),H249))))),2)</f>
        <v>723.09</v>
      </c>
    </row>
    <row r="250" spans="1:10" ht="14.15" customHeight="1">
      <c r="A250" s="19" t="s">
        <v>8879</v>
      </c>
      <c r="B250" s="363" t="s">
        <v>3315</v>
      </c>
      <c r="C250" s="2344">
        <v>3.64</v>
      </c>
      <c r="D250" s="364">
        <v>250</v>
      </c>
      <c r="E250" s="1572">
        <f t="shared" si="55"/>
        <v>232.88399999999999</v>
      </c>
      <c r="F250" s="471">
        <f t="shared" si="58"/>
        <v>232.88</v>
      </c>
      <c r="G250" s="691">
        <f>'Заказ, cкидки и курсы валют'!$J$23*F250</f>
        <v>2678.12</v>
      </c>
      <c r="H250" s="96">
        <f t="shared" si="59"/>
        <v>669.53</v>
      </c>
      <c r="I250" s="38">
        <v>5005</v>
      </c>
      <c r="J250" s="96">
        <f>ROUND(IF(H250&lt;'Заказ, cкидки и курсы валют'!$B$39,H250*0.54*100/(100-'Заказ, cкидки и курсы валют'!$C$39),IF(H250&lt;'Заказ, cкидки и курсы валют'!$B$40,H250*0.54*100/(100-'Заказ, cкидки и курсы валют'!$C$40),IF(H250&lt;'Заказ, cкидки и курсы валют'!$B$41,H250*0.54*100/(100-'Заказ, cкидки и курсы валют'!$C$41),IF(H250&lt;'Заказ, cкидки и курсы валют'!$B$42,H250*0.54*100/(100-'Заказ, cкидки и курсы валют'!$C$42),IF(H250&lt;'Заказ, cкидки и курсы валют'!$B$43,H250*0.54*100/(100-'Заказ, cкидки и курсы валют'!$C$43),H250))))),2)</f>
        <v>723.09</v>
      </c>
    </row>
    <row r="251" spans="1:10" ht="14.15" customHeight="1">
      <c r="A251" s="19" t="s">
        <v>9920</v>
      </c>
      <c r="B251" s="363" t="s">
        <v>3315</v>
      </c>
      <c r="C251" s="2344">
        <v>3.64</v>
      </c>
      <c r="D251" s="364">
        <v>250</v>
      </c>
      <c r="E251" s="1572">
        <f t="shared" si="55"/>
        <v>232.88399999999999</v>
      </c>
      <c r="F251" s="471">
        <f t="shared" si="58"/>
        <v>232.88</v>
      </c>
      <c r="G251" s="691">
        <f>'Заказ, cкидки и курсы валют'!$J$23*F251</f>
        <v>2678.12</v>
      </c>
      <c r="H251" s="96">
        <f t="shared" si="59"/>
        <v>669.53</v>
      </c>
      <c r="I251" s="38">
        <v>5021</v>
      </c>
      <c r="J251" s="96">
        <f>ROUND(IF(H251&lt;'Заказ, cкидки и курсы валют'!$B$39,H251*0.54*100/(100-'Заказ, cкидки и курсы валют'!$C$39),IF(H251&lt;'Заказ, cкидки и курсы валют'!$B$40,H251*0.54*100/(100-'Заказ, cкидки и курсы валют'!$C$40),IF(H251&lt;'Заказ, cкидки и курсы валют'!$B$41,H251*0.54*100/(100-'Заказ, cкидки и курсы валют'!$C$41),IF(H251&lt;'Заказ, cкидки и курсы валют'!$B$42,H251*0.54*100/(100-'Заказ, cкидки и курсы валют'!$C$42),IF(H251&lt;'Заказ, cкидки и курсы валют'!$B$43,H251*0.54*100/(100-'Заказ, cкидки и курсы валют'!$C$43),H251))))),2)</f>
        <v>723.09</v>
      </c>
    </row>
    <row r="252" spans="1:10" ht="14.15" customHeight="1">
      <c r="A252" s="19" t="s">
        <v>9921</v>
      </c>
      <c r="B252" s="363" t="s">
        <v>3315</v>
      </c>
      <c r="C252" s="2344">
        <v>3.64</v>
      </c>
      <c r="D252" s="364">
        <v>250</v>
      </c>
      <c r="E252" s="1572">
        <f t="shared" si="55"/>
        <v>232.88399999999999</v>
      </c>
      <c r="F252" s="471">
        <f t="shared" si="58"/>
        <v>232.88</v>
      </c>
      <c r="G252" s="691">
        <f>'Заказ, cкидки и курсы валют'!$J$23*F252</f>
        <v>2678.12</v>
      </c>
      <c r="H252" s="96">
        <f t="shared" si="59"/>
        <v>669.53</v>
      </c>
      <c r="I252" s="38">
        <v>6002</v>
      </c>
      <c r="J252" s="96">
        <f>ROUND(IF(H252&lt;'Заказ, cкидки и курсы валют'!$B$39,H252*0.54*100/(100-'Заказ, cкидки и курсы валют'!$C$39),IF(H252&lt;'Заказ, cкидки и курсы валют'!$B$40,H252*0.54*100/(100-'Заказ, cкидки и курсы валют'!$C$40),IF(H252&lt;'Заказ, cкидки и курсы валют'!$B$41,H252*0.54*100/(100-'Заказ, cкидки и курсы валют'!$C$41),IF(H252&lt;'Заказ, cкидки и курсы валют'!$B$42,H252*0.54*100/(100-'Заказ, cкидки и курсы валют'!$C$42),IF(H252&lt;'Заказ, cкидки и курсы валют'!$B$43,H252*0.54*100/(100-'Заказ, cкидки и курсы валют'!$C$43),H252))))),2)</f>
        <v>723.09</v>
      </c>
    </row>
    <row r="253" spans="1:10" ht="14.15" customHeight="1">
      <c r="A253" s="19" t="s">
        <v>8880</v>
      </c>
      <c r="B253" s="363" t="s">
        <v>3315</v>
      </c>
      <c r="C253" s="2344">
        <v>3.64</v>
      </c>
      <c r="D253" s="364">
        <v>250</v>
      </c>
      <c r="E253" s="1572">
        <f t="shared" si="55"/>
        <v>232.88399999999999</v>
      </c>
      <c r="F253" s="471">
        <f t="shared" si="58"/>
        <v>232.88</v>
      </c>
      <c r="G253" s="691">
        <f>'Заказ, cкидки и курсы валют'!$J$23*F253</f>
        <v>2678.12</v>
      </c>
      <c r="H253" s="96">
        <f t="shared" si="59"/>
        <v>669.53</v>
      </c>
      <c r="I253" s="38">
        <v>6005</v>
      </c>
      <c r="J253" s="96">
        <f>ROUND(IF(H253&lt;'Заказ, cкидки и курсы валют'!$B$39,H253*0.54*100/(100-'Заказ, cкидки и курсы валют'!$C$39),IF(H253&lt;'Заказ, cкидки и курсы валют'!$B$40,H253*0.54*100/(100-'Заказ, cкидки и курсы валют'!$C$40),IF(H253&lt;'Заказ, cкидки и курсы валют'!$B$41,H253*0.54*100/(100-'Заказ, cкидки и курсы валют'!$C$41),IF(H253&lt;'Заказ, cкидки и курсы валют'!$B$42,H253*0.54*100/(100-'Заказ, cкидки и курсы валют'!$C$42),IF(H253&lt;'Заказ, cкидки и курсы валют'!$B$43,H253*0.54*100/(100-'Заказ, cкидки и курсы валют'!$C$43),H253))))),2)</f>
        <v>723.09</v>
      </c>
    </row>
    <row r="254" spans="1:10" ht="14.15" customHeight="1">
      <c r="A254" s="19" t="s">
        <v>8881</v>
      </c>
      <c r="B254" s="363" t="s">
        <v>3315</v>
      </c>
      <c r="C254" s="2344">
        <v>3.64</v>
      </c>
      <c r="D254" s="364">
        <v>250</v>
      </c>
      <c r="E254" s="1572">
        <f t="shared" si="55"/>
        <v>232.88399999999999</v>
      </c>
      <c r="F254" s="471">
        <f t="shared" si="58"/>
        <v>232.88</v>
      </c>
      <c r="G254" s="691">
        <f>'Заказ, cкидки и курсы валют'!$J$23*F254</f>
        <v>2678.12</v>
      </c>
      <c r="H254" s="96">
        <f t="shared" si="59"/>
        <v>669.53</v>
      </c>
      <c r="I254" s="38">
        <v>7004</v>
      </c>
      <c r="J254" s="96">
        <f>ROUND(IF(H254&lt;'Заказ, cкидки и курсы валют'!$B$39,H254*0.54*100/(100-'Заказ, cкидки и курсы валют'!$C$39),IF(H254&lt;'Заказ, cкидки и курсы валют'!$B$40,H254*0.54*100/(100-'Заказ, cкидки и курсы валют'!$C$40),IF(H254&lt;'Заказ, cкидки и курсы валют'!$B$41,H254*0.54*100/(100-'Заказ, cкидки и курсы валют'!$C$41),IF(H254&lt;'Заказ, cкидки и курсы валют'!$B$42,H254*0.54*100/(100-'Заказ, cкидки и курсы валют'!$C$42),IF(H254&lt;'Заказ, cкидки и курсы валют'!$B$43,H254*0.54*100/(100-'Заказ, cкидки и курсы валют'!$C$43),H254))))),2)</f>
        <v>723.09</v>
      </c>
    </row>
    <row r="255" spans="1:10" ht="14.15" customHeight="1">
      <c r="A255" s="19" t="s">
        <v>9922</v>
      </c>
      <c r="B255" s="363" t="s">
        <v>3315</v>
      </c>
      <c r="C255" s="2344">
        <v>3.64</v>
      </c>
      <c r="D255" s="364">
        <v>250</v>
      </c>
      <c r="E255" s="1572">
        <f t="shared" si="55"/>
        <v>232.88399999999999</v>
      </c>
      <c r="F255" s="471">
        <f t="shared" si="58"/>
        <v>232.88</v>
      </c>
      <c r="G255" s="691">
        <f>'Заказ, cкидки и курсы валют'!$J$23*F255</f>
        <v>2678.12</v>
      </c>
      <c r="H255" s="96">
        <f t="shared" si="59"/>
        <v>669.53</v>
      </c>
      <c r="I255" s="38">
        <v>7024</v>
      </c>
      <c r="J255" s="96">
        <f>ROUND(IF(H255&lt;'Заказ, cкидки и курсы валют'!$B$39,H255*0.54*100/(100-'Заказ, cкидки и курсы валют'!$C$39),IF(H255&lt;'Заказ, cкидки и курсы валют'!$B$40,H255*0.54*100/(100-'Заказ, cкидки и курсы валют'!$C$40),IF(H255&lt;'Заказ, cкидки и курсы валют'!$B$41,H255*0.54*100/(100-'Заказ, cкидки и курсы валют'!$C$41),IF(H255&lt;'Заказ, cкидки и курсы валют'!$B$42,H255*0.54*100/(100-'Заказ, cкидки и курсы валют'!$C$42),IF(H255&lt;'Заказ, cкидки и курсы валют'!$B$43,H255*0.54*100/(100-'Заказ, cкидки и курсы валют'!$C$43),H255))))),2)</f>
        <v>723.09</v>
      </c>
    </row>
    <row r="256" spans="1:10" ht="14.15" customHeight="1">
      <c r="A256" s="19" t="s">
        <v>8882</v>
      </c>
      <c r="B256" s="363" t="s">
        <v>3315</v>
      </c>
      <c r="C256" s="2344">
        <v>3.64</v>
      </c>
      <c r="D256" s="364">
        <v>250</v>
      </c>
      <c r="E256" s="1572">
        <f t="shared" si="55"/>
        <v>232.88399999999999</v>
      </c>
      <c r="F256" s="471">
        <f t="shared" si="58"/>
        <v>232.88</v>
      </c>
      <c r="G256" s="691">
        <f>'Заказ, cкидки и курсы валют'!$J$23*F256</f>
        <v>2678.12</v>
      </c>
      <c r="H256" s="96">
        <f t="shared" si="59"/>
        <v>669.53</v>
      </c>
      <c r="I256" s="38">
        <v>8017</v>
      </c>
      <c r="J256" s="96">
        <f>ROUND(IF(H256&lt;'Заказ, cкидки и курсы валют'!$B$39,H256*0.54*100/(100-'Заказ, cкидки и курсы валют'!$C$39),IF(H256&lt;'Заказ, cкидки и курсы валют'!$B$40,H256*0.54*100/(100-'Заказ, cкидки и курсы валют'!$C$40),IF(H256&lt;'Заказ, cкидки и курсы валют'!$B$41,H256*0.54*100/(100-'Заказ, cкидки и курсы валют'!$C$41),IF(H256&lt;'Заказ, cкидки и курсы валют'!$B$42,H256*0.54*100/(100-'Заказ, cкидки и курсы валют'!$C$42),IF(H256&lt;'Заказ, cкидки и курсы валют'!$B$43,H256*0.54*100/(100-'Заказ, cкидки и курсы валют'!$C$43),H256))))),2)</f>
        <v>723.09</v>
      </c>
    </row>
    <row r="257" spans="1:10" ht="14.15" customHeight="1">
      <c r="A257" s="19" t="s">
        <v>9923</v>
      </c>
      <c r="B257" s="363" t="s">
        <v>3315</v>
      </c>
      <c r="C257" s="2344">
        <v>3.64</v>
      </c>
      <c r="D257" s="364">
        <v>250</v>
      </c>
      <c r="E257" s="1572">
        <f t="shared" si="55"/>
        <v>232.88399999999999</v>
      </c>
      <c r="F257" s="471">
        <f t="shared" si="58"/>
        <v>232.88</v>
      </c>
      <c r="G257" s="691">
        <f>'Заказ, cкидки и курсы валют'!$J$23*F257</f>
        <v>2678.12</v>
      </c>
      <c r="H257" s="96">
        <f t="shared" si="59"/>
        <v>669.53</v>
      </c>
      <c r="I257" s="38">
        <v>8019</v>
      </c>
      <c r="J257" s="96">
        <f>ROUND(IF(H257&lt;'Заказ, cкидки и курсы валют'!$B$39,H257*0.54*100/(100-'Заказ, cкидки и курсы валют'!$C$39),IF(H257&lt;'Заказ, cкидки и курсы валют'!$B$40,H257*0.54*100/(100-'Заказ, cкидки и курсы валют'!$C$40),IF(H257&lt;'Заказ, cкидки и курсы валют'!$B$41,H257*0.54*100/(100-'Заказ, cкидки и курсы валют'!$C$41),IF(H257&lt;'Заказ, cкидки и курсы валют'!$B$42,H257*0.54*100/(100-'Заказ, cкидки и курсы валют'!$C$42),IF(H257&lt;'Заказ, cкидки и курсы валют'!$B$43,H257*0.54*100/(100-'Заказ, cкидки и курсы валют'!$C$43),H257))))),2)</f>
        <v>723.09</v>
      </c>
    </row>
    <row r="258" spans="1:10" ht="14.15" customHeight="1">
      <c r="A258" s="19" t="s">
        <v>8883</v>
      </c>
      <c r="B258" s="363" t="s">
        <v>3315</v>
      </c>
      <c r="C258" s="2344">
        <v>3.64</v>
      </c>
      <c r="D258" s="364">
        <v>250</v>
      </c>
      <c r="E258" s="1572">
        <f t="shared" si="55"/>
        <v>232.88399999999999</v>
      </c>
      <c r="F258" s="471">
        <f t="shared" si="58"/>
        <v>232.88</v>
      </c>
      <c r="G258" s="691">
        <f>'Заказ, cкидки и курсы валют'!$J$23*F258</f>
        <v>2678.12</v>
      </c>
      <c r="H258" s="96">
        <f t="shared" si="59"/>
        <v>669.53</v>
      </c>
      <c r="I258" s="38">
        <v>9003</v>
      </c>
      <c r="J258" s="96">
        <f>ROUND(IF(H258&lt;'Заказ, cкидки и курсы валют'!$B$39,H258*0.54*100/(100-'Заказ, cкидки и курсы валют'!$C$39),IF(H258&lt;'Заказ, cкидки и курсы валют'!$B$40,H258*0.54*100/(100-'Заказ, cкидки и курсы валют'!$C$40),IF(H258&lt;'Заказ, cкидки и курсы валют'!$B$41,H258*0.54*100/(100-'Заказ, cкидки и курсы валют'!$C$41),IF(H258&lt;'Заказ, cкидки и курсы валют'!$B$42,H258*0.54*100/(100-'Заказ, cкидки и курсы валют'!$C$42),IF(H258&lt;'Заказ, cкидки и курсы валют'!$B$43,H258*0.54*100/(100-'Заказ, cкидки и курсы валют'!$C$43),H258))))),2)</f>
        <v>723.09</v>
      </c>
    </row>
    <row r="259" spans="1:10" ht="14.15" customHeight="1">
      <c r="A259" s="19" t="s">
        <v>12332</v>
      </c>
      <c r="B259" s="363" t="s">
        <v>3315</v>
      </c>
      <c r="C259" s="2344">
        <v>3.64</v>
      </c>
      <c r="D259" s="364">
        <v>250</v>
      </c>
      <c r="E259" s="1572">
        <f t="shared" si="55"/>
        <v>232.88399999999999</v>
      </c>
      <c r="F259" s="471">
        <f t="shared" ref="F259" si="60">ROUND(E259*(1-$F$37),2)</f>
        <v>232.88</v>
      </c>
      <c r="G259" s="691">
        <f>'Заказ, cкидки и курсы валют'!$J$23*F259</f>
        <v>2678.12</v>
      </c>
      <c r="H259" s="96">
        <f t="shared" ref="H259" si="61">ROUND((D259/1000)*G259,2)</f>
        <v>669.53</v>
      </c>
      <c r="I259" s="38">
        <v>9005</v>
      </c>
      <c r="J259" s="96">
        <f>ROUND(IF(H259&lt;'Заказ, cкидки и курсы валют'!$B$39,H259*0.54*100/(100-'Заказ, cкидки и курсы валют'!$C$39),IF(H259&lt;'Заказ, cкидки и курсы валют'!$B$40,H259*0.54*100/(100-'Заказ, cкидки и курсы валют'!$C$40),IF(H259&lt;'Заказ, cкидки и курсы валют'!$B$41,H259*0.54*100/(100-'Заказ, cкидки и курсы валют'!$C$41),IF(H259&lt;'Заказ, cкидки и курсы валют'!$B$42,H259*0.54*100/(100-'Заказ, cкидки и курсы валют'!$C$42),IF(H259&lt;'Заказ, cкидки и курсы валют'!$B$43,H259*0.54*100/(100-'Заказ, cкидки и курсы валют'!$C$43),H259))))),2)</f>
        <v>723.09</v>
      </c>
    </row>
    <row r="260" spans="1:10" ht="14.15" customHeight="1">
      <c r="A260" s="1645" t="s">
        <v>8884</v>
      </c>
      <c r="B260" s="409" t="s">
        <v>1355</v>
      </c>
      <c r="C260" s="2344">
        <v>4.04</v>
      </c>
      <c r="D260" s="410">
        <v>250</v>
      </c>
      <c r="E260" s="1572">
        <f t="shared" si="55"/>
        <v>256.11599999999999</v>
      </c>
      <c r="F260" s="748">
        <f t="shared" ref="F260:F276" si="62">ROUND(E260*(1-$F$37),2)</f>
        <v>256.12</v>
      </c>
      <c r="G260" s="749">
        <f>'Заказ, cкидки и курсы валют'!$J$23*F260</f>
        <v>2945.38</v>
      </c>
      <c r="H260" s="411">
        <f t="shared" ref="H260:H274" si="63">ROUND((D260/1000)*G260,2)</f>
        <v>736.35</v>
      </c>
      <c r="I260" s="409">
        <v>1014</v>
      </c>
      <c r="J260" s="96">
        <f>ROUND(IF(H260&lt;'Заказ, cкидки и курсы валют'!$B$39,H260*0.54*100/(100-'Заказ, cкидки и курсы валют'!$C$39),IF(H260&lt;'Заказ, cкидки и курсы валют'!$B$40,H260*0.54*100/(100-'Заказ, cкидки и курсы валют'!$C$40),IF(H260&lt;'Заказ, cкидки и курсы валют'!$B$41,H260*0.54*100/(100-'Заказ, cкидки и курсы валют'!$C$41),IF(H260&lt;'Заказ, cкидки и курсы валют'!$B$42,H260*0.54*100/(100-'Заказ, cкидки и курсы валют'!$C$42),IF(H260&lt;'Заказ, cкидки и курсы валют'!$B$43,H260*0.54*100/(100-'Заказ, cкидки и курсы валют'!$C$43),H260))))),2)</f>
        <v>795.26</v>
      </c>
    </row>
    <row r="261" spans="1:10" ht="14.15" customHeight="1">
      <c r="A261" s="14" t="s">
        <v>8885</v>
      </c>
      <c r="B261" s="38" t="s">
        <v>1355</v>
      </c>
      <c r="C261" s="2344">
        <v>4.04</v>
      </c>
      <c r="D261" s="37">
        <v>250</v>
      </c>
      <c r="E261" s="1572">
        <f t="shared" si="55"/>
        <v>256.11599999999999</v>
      </c>
      <c r="F261" s="471">
        <f t="shared" si="62"/>
        <v>256.12</v>
      </c>
      <c r="G261" s="691">
        <f>'Заказ, cкидки и курсы валют'!$J$23*F261</f>
        <v>2945.38</v>
      </c>
      <c r="H261" s="96">
        <f t="shared" si="63"/>
        <v>736.35</v>
      </c>
      <c r="I261" s="490">
        <v>1015</v>
      </c>
      <c r="J261" s="96">
        <f>ROUND(IF(H261&lt;'Заказ, cкидки и курсы валют'!$B$39,H261*0.54*100/(100-'Заказ, cкидки и курсы валют'!$C$39),IF(H261&lt;'Заказ, cкидки и курсы валют'!$B$40,H261*0.54*100/(100-'Заказ, cкидки и курсы валют'!$C$40),IF(H261&lt;'Заказ, cкидки и курсы валют'!$B$41,H261*0.54*100/(100-'Заказ, cкидки и курсы валют'!$C$41),IF(H261&lt;'Заказ, cкидки и курсы валют'!$B$42,H261*0.54*100/(100-'Заказ, cкидки и курсы валют'!$C$42),IF(H261&lt;'Заказ, cкидки и курсы валют'!$B$43,H261*0.54*100/(100-'Заказ, cкидки и курсы валют'!$C$43),H261))))),2)</f>
        <v>795.26</v>
      </c>
    </row>
    <row r="262" spans="1:10" ht="14.15" customHeight="1">
      <c r="A262" s="14" t="s">
        <v>9924</v>
      </c>
      <c r="B262" s="38" t="s">
        <v>1355</v>
      </c>
      <c r="C262" s="2344">
        <v>4.04</v>
      </c>
      <c r="D262" s="37">
        <v>250</v>
      </c>
      <c r="E262" s="1572">
        <f t="shared" si="55"/>
        <v>256.11599999999999</v>
      </c>
      <c r="F262" s="471">
        <f t="shared" si="62"/>
        <v>256.12</v>
      </c>
      <c r="G262" s="691">
        <f>'Заказ, cкидки и курсы валют'!$J$23*F262</f>
        <v>2945.38</v>
      </c>
      <c r="H262" s="96">
        <f t="shared" si="63"/>
        <v>736.35</v>
      </c>
      <c r="I262" s="490">
        <v>1018</v>
      </c>
      <c r="J262" s="96">
        <f>ROUND(IF(H262&lt;'Заказ, cкидки и курсы валют'!$B$39,H262*0.54*100/(100-'Заказ, cкидки и курсы валют'!$C$39),IF(H262&lt;'Заказ, cкидки и курсы валют'!$B$40,H262*0.54*100/(100-'Заказ, cкидки и курсы валют'!$C$40),IF(H262&lt;'Заказ, cкидки и курсы валют'!$B$41,H262*0.54*100/(100-'Заказ, cкидки и курсы валют'!$C$41),IF(H262&lt;'Заказ, cкидки и курсы валют'!$B$42,H262*0.54*100/(100-'Заказ, cкидки и курсы валют'!$C$42),IF(H262&lt;'Заказ, cкидки и курсы валют'!$B$43,H262*0.54*100/(100-'Заказ, cкидки и курсы валют'!$C$43),H262))))),2)</f>
        <v>795.26</v>
      </c>
    </row>
    <row r="263" spans="1:10" ht="14.15" customHeight="1">
      <c r="A263" s="14" t="s">
        <v>8886</v>
      </c>
      <c r="B263" s="38" t="s">
        <v>1355</v>
      </c>
      <c r="C263" s="2344">
        <v>4.04</v>
      </c>
      <c r="D263" s="37">
        <v>250</v>
      </c>
      <c r="E263" s="1572">
        <f t="shared" si="55"/>
        <v>256.11599999999999</v>
      </c>
      <c r="F263" s="471">
        <f t="shared" si="62"/>
        <v>256.12</v>
      </c>
      <c r="G263" s="691">
        <f>'Заказ, cкидки и курсы валют'!$J$23*F263</f>
        <v>2945.38</v>
      </c>
      <c r="H263" s="96">
        <f t="shared" si="63"/>
        <v>736.35</v>
      </c>
      <c r="I263" s="490">
        <v>3003</v>
      </c>
      <c r="J263" s="96">
        <f>ROUND(IF(H263&lt;'Заказ, cкидки и курсы валют'!$B$39,H263*0.54*100/(100-'Заказ, cкидки и курсы валют'!$C$39),IF(H263&lt;'Заказ, cкидки и курсы валют'!$B$40,H263*0.54*100/(100-'Заказ, cкидки и курсы валют'!$C$40),IF(H263&lt;'Заказ, cкидки и курсы валют'!$B$41,H263*0.54*100/(100-'Заказ, cкидки и курсы валют'!$C$41),IF(H263&lt;'Заказ, cкидки и курсы валют'!$B$42,H263*0.54*100/(100-'Заказ, cкидки и курсы валют'!$C$42),IF(H263&lt;'Заказ, cкидки и курсы валют'!$B$43,H263*0.54*100/(100-'Заказ, cкидки и курсы валют'!$C$43),H263))))),2)</f>
        <v>795.26</v>
      </c>
    </row>
    <row r="264" spans="1:10" ht="14.15" customHeight="1">
      <c r="A264" s="14" t="s">
        <v>8887</v>
      </c>
      <c r="B264" s="38" t="s">
        <v>1355</v>
      </c>
      <c r="C264" s="2344">
        <v>4.04</v>
      </c>
      <c r="D264" s="37">
        <v>250</v>
      </c>
      <c r="E264" s="1572">
        <f t="shared" si="55"/>
        <v>256.11599999999999</v>
      </c>
      <c r="F264" s="471">
        <f t="shared" si="62"/>
        <v>256.12</v>
      </c>
      <c r="G264" s="691">
        <f>'Заказ, cкидки и курсы валют'!$J$23*F264</f>
        <v>2945.38</v>
      </c>
      <c r="H264" s="96">
        <f t="shared" si="63"/>
        <v>736.35</v>
      </c>
      <c r="I264" s="490">
        <v>3005</v>
      </c>
      <c r="J264" s="96">
        <f>ROUND(IF(H264&lt;'Заказ, cкидки и курсы валют'!$B$39,H264*0.54*100/(100-'Заказ, cкидки и курсы валют'!$C$39),IF(H264&lt;'Заказ, cкидки и курсы валют'!$B$40,H264*0.54*100/(100-'Заказ, cкидки и курсы валют'!$C$40),IF(H264&lt;'Заказ, cкидки и курсы валют'!$B$41,H264*0.54*100/(100-'Заказ, cкидки и курсы валют'!$C$41),IF(H264&lt;'Заказ, cкидки и курсы валют'!$B$42,H264*0.54*100/(100-'Заказ, cкидки и курсы валют'!$C$42),IF(H264&lt;'Заказ, cкидки и курсы валют'!$B$43,H264*0.54*100/(100-'Заказ, cкидки и курсы валют'!$C$43),H264))))),2)</f>
        <v>795.26</v>
      </c>
    </row>
    <row r="265" spans="1:10" ht="14.15" customHeight="1">
      <c r="A265" s="14" t="s">
        <v>9925</v>
      </c>
      <c r="B265" s="38" t="s">
        <v>1355</v>
      </c>
      <c r="C265" s="2344">
        <v>4.04</v>
      </c>
      <c r="D265" s="37">
        <v>250</v>
      </c>
      <c r="E265" s="1572">
        <f t="shared" si="55"/>
        <v>256.11599999999999</v>
      </c>
      <c r="F265" s="471">
        <f t="shared" si="62"/>
        <v>256.12</v>
      </c>
      <c r="G265" s="691">
        <f>'Заказ, cкидки и курсы валют'!$J$23*F265</f>
        <v>2945.38</v>
      </c>
      <c r="H265" s="96">
        <f t="shared" si="63"/>
        <v>736.35</v>
      </c>
      <c r="I265" s="490">
        <v>3009</v>
      </c>
      <c r="J265" s="96">
        <f>ROUND(IF(H265&lt;'Заказ, cкидки и курсы валют'!$B$39,H265*0.54*100/(100-'Заказ, cкидки и курсы валют'!$C$39),IF(H265&lt;'Заказ, cкидки и курсы валют'!$B$40,H265*0.54*100/(100-'Заказ, cкидки и курсы валют'!$C$40),IF(H265&lt;'Заказ, cкидки и курсы валют'!$B$41,H265*0.54*100/(100-'Заказ, cкидки и курсы валют'!$C$41),IF(H265&lt;'Заказ, cкидки и курсы валют'!$B$42,H265*0.54*100/(100-'Заказ, cкидки и курсы валют'!$C$42),IF(H265&lt;'Заказ, cкидки и курсы валют'!$B$43,H265*0.54*100/(100-'Заказ, cкидки и курсы валют'!$C$43),H265))))),2)</f>
        <v>795.26</v>
      </c>
    </row>
    <row r="266" spans="1:10" ht="14.15" customHeight="1">
      <c r="A266" s="14" t="s">
        <v>8907</v>
      </c>
      <c r="B266" s="38" t="s">
        <v>1355</v>
      </c>
      <c r="C266" s="2344">
        <v>4.04</v>
      </c>
      <c r="D266" s="37">
        <v>250</v>
      </c>
      <c r="E266" s="1572">
        <f t="shared" si="55"/>
        <v>256.11599999999999</v>
      </c>
      <c r="F266" s="471">
        <f t="shared" si="62"/>
        <v>256.12</v>
      </c>
      <c r="G266" s="691">
        <f>'Заказ, cкидки и курсы валют'!$J$23*F266</f>
        <v>2945.38</v>
      </c>
      <c r="H266" s="96">
        <f t="shared" si="63"/>
        <v>736.35</v>
      </c>
      <c r="I266" s="490">
        <v>3011</v>
      </c>
      <c r="J266" s="96">
        <f>ROUND(IF(H266&lt;'Заказ, cкидки и курсы валют'!$B$39,H266*0.54*100/(100-'Заказ, cкидки и курсы валют'!$C$39),IF(H266&lt;'Заказ, cкидки и курсы валют'!$B$40,H266*0.54*100/(100-'Заказ, cкидки и курсы валют'!$C$40),IF(H266&lt;'Заказ, cкидки и курсы валют'!$B$41,H266*0.54*100/(100-'Заказ, cкидки и курсы валют'!$C$41),IF(H266&lt;'Заказ, cкидки и курсы валют'!$B$42,H266*0.54*100/(100-'Заказ, cкидки и курсы валют'!$C$42),IF(H266&lt;'Заказ, cкидки и курсы валют'!$B$43,H266*0.54*100/(100-'Заказ, cкидки и курсы валют'!$C$43),H266))))),2)</f>
        <v>795.26</v>
      </c>
    </row>
    <row r="267" spans="1:10" ht="14.15" customHeight="1">
      <c r="A267" s="14" t="s">
        <v>8888</v>
      </c>
      <c r="B267" s="38" t="s">
        <v>1355</v>
      </c>
      <c r="C267" s="2344">
        <v>4.04</v>
      </c>
      <c r="D267" s="37">
        <v>250</v>
      </c>
      <c r="E267" s="1572">
        <f t="shared" ref="E267:E294" si="64">E134*1.2</f>
        <v>256.11599999999999</v>
      </c>
      <c r="F267" s="471">
        <f t="shared" si="62"/>
        <v>256.12</v>
      </c>
      <c r="G267" s="691">
        <f>'Заказ, cкидки и курсы валют'!$J$23*F267</f>
        <v>2945.38</v>
      </c>
      <c r="H267" s="96">
        <f t="shared" si="63"/>
        <v>736.35</v>
      </c>
      <c r="I267" s="490">
        <v>5002</v>
      </c>
      <c r="J267" s="96">
        <f>ROUND(IF(H267&lt;'Заказ, cкидки и курсы валют'!$B$39,H267*0.54*100/(100-'Заказ, cкидки и курсы валют'!$C$39),IF(H267&lt;'Заказ, cкидки и курсы валют'!$B$40,H267*0.54*100/(100-'Заказ, cкидки и курсы валют'!$C$40),IF(H267&lt;'Заказ, cкидки и курсы валют'!$B$41,H267*0.54*100/(100-'Заказ, cкидки и курсы валют'!$C$41),IF(H267&lt;'Заказ, cкидки и курсы валют'!$B$42,H267*0.54*100/(100-'Заказ, cкидки и курсы валют'!$C$42),IF(H267&lt;'Заказ, cкидки и курсы валют'!$B$43,H267*0.54*100/(100-'Заказ, cкидки и курсы валют'!$C$43),H267))))),2)</f>
        <v>795.26</v>
      </c>
    </row>
    <row r="268" spans="1:10" ht="14.15" customHeight="1">
      <c r="A268" s="14" t="s">
        <v>8889</v>
      </c>
      <c r="B268" s="38" t="s">
        <v>1355</v>
      </c>
      <c r="C268" s="2344">
        <v>4.04</v>
      </c>
      <c r="D268" s="37">
        <v>250</v>
      </c>
      <c r="E268" s="1572">
        <f t="shared" si="64"/>
        <v>256.11599999999999</v>
      </c>
      <c r="F268" s="471">
        <f t="shared" si="62"/>
        <v>256.12</v>
      </c>
      <c r="G268" s="691">
        <f>'Заказ, cкидки и курсы валют'!$J$23*F268</f>
        <v>2945.38</v>
      </c>
      <c r="H268" s="96">
        <f t="shared" si="63"/>
        <v>736.35</v>
      </c>
      <c r="I268" s="38">
        <v>5005</v>
      </c>
      <c r="J268" s="96">
        <f>ROUND(IF(H268&lt;'Заказ, cкидки и курсы валют'!$B$39,H268*0.54*100/(100-'Заказ, cкидки и курсы валют'!$C$39),IF(H268&lt;'Заказ, cкидки и курсы валют'!$B$40,H268*0.54*100/(100-'Заказ, cкидки и курсы валют'!$C$40),IF(H268&lt;'Заказ, cкидки и курсы валют'!$B$41,H268*0.54*100/(100-'Заказ, cкидки и курсы валют'!$C$41),IF(H268&lt;'Заказ, cкидки и курсы валют'!$B$42,H268*0.54*100/(100-'Заказ, cкидки и курсы валют'!$C$42),IF(H268&lt;'Заказ, cкидки и курсы валют'!$B$43,H268*0.54*100/(100-'Заказ, cкидки и курсы валют'!$C$43),H268))))),2)</f>
        <v>795.26</v>
      </c>
    </row>
    <row r="269" spans="1:10" ht="14.15" customHeight="1">
      <c r="A269" s="14" t="s">
        <v>8890</v>
      </c>
      <c r="B269" s="38" t="s">
        <v>1355</v>
      </c>
      <c r="C269" s="2344">
        <v>4.04</v>
      </c>
      <c r="D269" s="37">
        <v>250</v>
      </c>
      <c r="E269" s="1572">
        <f t="shared" si="64"/>
        <v>256.11599999999999</v>
      </c>
      <c r="F269" s="471">
        <f t="shared" si="62"/>
        <v>256.12</v>
      </c>
      <c r="G269" s="691">
        <f>'Заказ, cкидки и курсы валют'!$J$23*F269</f>
        <v>2945.38</v>
      </c>
      <c r="H269" s="96">
        <f t="shared" si="63"/>
        <v>736.35</v>
      </c>
      <c r="I269" s="38">
        <v>5021</v>
      </c>
      <c r="J269" s="96">
        <f>ROUND(IF(H269&lt;'Заказ, cкидки и курсы валют'!$B$39,H269*0.54*100/(100-'Заказ, cкидки и курсы валют'!$C$39),IF(H269&lt;'Заказ, cкидки и курсы валют'!$B$40,H269*0.54*100/(100-'Заказ, cкидки и курсы валют'!$C$40),IF(H269&lt;'Заказ, cкидки и курсы валют'!$B$41,H269*0.54*100/(100-'Заказ, cкидки и курсы валют'!$C$41),IF(H269&lt;'Заказ, cкидки и курсы валют'!$B$42,H269*0.54*100/(100-'Заказ, cкидки и курсы валют'!$C$42),IF(H269&lt;'Заказ, cкидки и курсы валют'!$B$43,H269*0.54*100/(100-'Заказ, cкидки и курсы валют'!$C$43),H269))))),2)</f>
        <v>795.26</v>
      </c>
    </row>
    <row r="270" spans="1:10" ht="14.15" customHeight="1">
      <c r="A270" s="14" t="s">
        <v>8891</v>
      </c>
      <c r="B270" s="38" t="s">
        <v>1355</v>
      </c>
      <c r="C270" s="2344">
        <v>4.04</v>
      </c>
      <c r="D270" s="37">
        <v>250</v>
      </c>
      <c r="E270" s="1572">
        <f t="shared" si="64"/>
        <v>256.11599999999999</v>
      </c>
      <c r="F270" s="471">
        <f t="shared" si="62"/>
        <v>256.12</v>
      </c>
      <c r="G270" s="691">
        <f>'Заказ, cкидки и курсы валют'!$J$23*F270</f>
        <v>2945.38</v>
      </c>
      <c r="H270" s="96">
        <f t="shared" si="63"/>
        <v>736.35</v>
      </c>
      <c r="I270" s="38">
        <v>6002</v>
      </c>
      <c r="J270" s="96">
        <f>ROUND(IF(H270&lt;'Заказ, cкидки и курсы валют'!$B$39,H270*0.54*100/(100-'Заказ, cкидки и курсы валют'!$C$39),IF(H270&lt;'Заказ, cкидки и курсы валют'!$B$40,H270*0.54*100/(100-'Заказ, cкидки и курсы валют'!$C$40),IF(H270&lt;'Заказ, cкидки и курсы валют'!$B$41,H270*0.54*100/(100-'Заказ, cкидки и курсы валют'!$C$41),IF(H270&lt;'Заказ, cкидки и курсы валют'!$B$42,H270*0.54*100/(100-'Заказ, cкидки и курсы валют'!$C$42),IF(H270&lt;'Заказ, cкидки и курсы валют'!$B$43,H270*0.54*100/(100-'Заказ, cкидки и курсы валют'!$C$43),H270))))),2)</f>
        <v>795.26</v>
      </c>
    </row>
    <row r="271" spans="1:10" ht="14.15" customHeight="1">
      <c r="A271" s="14" t="s">
        <v>8892</v>
      </c>
      <c r="B271" s="36" t="s">
        <v>1355</v>
      </c>
      <c r="C271" s="2344">
        <v>4.04</v>
      </c>
      <c r="D271" s="37">
        <v>250</v>
      </c>
      <c r="E271" s="1572">
        <f t="shared" si="64"/>
        <v>256.11599999999999</v>
      </c>
      <c r="F271" s="471">
        <f t="shared" si="62"/>
        <v>256.12</v>
      </c>
      <c r="G271" s="691">
        <f>'Заказ, cкидки и курсы валют'!$J$23*F271</f>
        <v>2945.38</v>
      </c>
      <c r="H271" s="96">
        <f t="shared" si="63"/>
        <v>736.35</v>
      </c>
      <c r="I271" s="38">
        <v>6005</v>
      </c>
      <c r="J271" s="96">
        <f>ROUND(IF(H271&lt;'Заказ, cкидки и курсы валют'!$B$39,H271*0.54*100/(100-'Заказ, cкидки и курсы валют'!$C$39),IF(H271&lt;'Заказ, cкидки и курсы валют'!$B$40,H271*0.54*100/(100-'Заказ, cкидки и курсы валют'!$C$40),IF(H271&lt;'Заказ, cкидки и курсы валют'!$B$41,H271*0.54*100/(100-'Заказ, cкидки и курсы валют'!$C$41),IF(H271&lt;'Заказ, cкидки и курсы валют'!$B$42,H271*0.54*100/(100-'Заказ, cкидки и курсы валют'!$C$42),IF(H271&lt;'Заказ, cкидки и курсы валют'!$B$43,H271*0.54*100/(100-'Заказ, cкидки и курсы валют'!$C$43),H271))))),2)</f>
        <v>795.26</v>
      </c>
    </row>
    <row r="272" spans="1:10" ht="14.15" customHeight="1">
      <c r="A272" s="14" t="s">
        <v>8893</v>
      </c>
      <c r="B272" s="38" t="s">
        <v>1355</v>
      </c>
      <c r="C272" s="2344">
        <v>4.04</v>
      </c>
      <c r="D272" s="37">
        <v>250</v>
      </c>
      <c r="E272" s="1572">
        <f t="shared" si="64"/>
        <v>256.11599999999999</v>
      </c>
      <c r="F272" s="471">
        <f t="shared" si="62"/>
        <v>256.12</v>
      </c>
      <c r="G272" s="691">
        <f>'Заказ, cкидки и курсы валют'!$J$23*F272</f>
        <v>2945.38</v>
      </c>
      <c r="H272" s="96">
        <f t="shared" si="63"/>
        <v>736.35</v>
      </c>
      <c r="I272" s="38">
        <v>7004</v>
      </c>
      <c r="J272" s="96">
        <f>ROUND(IF(H272&lt;'Заказ, cкидки и курсы валют'!$B$39,H272*0.54*100/(100-'Заказ, cкидки и курсы валют'!$C$39),IF(H272&lt;'Заказ, cкидки и курсы валют'!$B$40,H272*0.54*100/(100-'Заказ, cкидки и курсы валют'!$C$40),IF(H272&lt;'Заказ, cкидки и курсы валют'!$B$41,H272*0.54*100/(100-'Заказ, cкидки и курсы валют'!$C$41),IF(H272&lt;'Заказ, cкидки и курсы валют'!$B$42,H272*0.54*100/(100-'Заказ, cкидки и курсы валют'!$C$42),IF(H272&lt;'Заказ, cкидки и курсы валют'!$B$43,H272*0.54*100/(100-'Заказ, cкидки и курсы валют'!$C$43),H272))))),2)</f>
        <v>795.26</v>
      </c>
    </row>
    <row r="273" spans="1:10" ht="14.15" customHeight="1">
      <c r="A273" s="14" t="s">
        <v>8894</v>
      </c>
      <c r="B273" s="38" t="s">
        <v>1355</v>
      </c>
      <c r="C273" s="2344">
        <v>4.04</v>
      </c>
      <c r="D273" s="37">
        <v>250</v>
      </c>
      <c r="E273" s="1572">
        <f t="shared" si="64"/>
        <v>256.11599999999999</v>
      </c>
      <c r="F273" s="471">
        <f t="shared" si="62"/>
        <v>256.12</v>
      </c>
      <c r="G273" s="691">
        <f>'Заказ, cкидки и курсы валют'!$J$23*F273</f>
        <v>2945.38</v>
      </c>
      <c r="H273" s="96">
        <f t="shared" si="63"/>
        <v>736.35</v>
      </c>
      <c r="I273" s="38">
        <v>7024</v>
      </c>
      <c r="J273" s="96">
        <f>ROUND(IF(H273&lt;'Заказ, cкидки и курсы валют'!$B$39,H273*0.54*100/(100-'Заказ, cкидки и курсы валют'!$C$39),IF(H273&lt;'Заказ, cкидки и курсы валют'!$B$40,H273*0.54*100/(100-'Заказ, cкидки и курсы валют'!$C$40),IF(H273&lt;'Заказ, cкидки и курсы валют'!$B$41,H273*0.54*100/(100-'Заказ, cкидки и курсы валют'!$C$41),IF(H273&lt;'Заказ, cкидки и курсы валют'!$B$42,H273*0.54*100/(100-'Заказ, cкидки и курсы валют'!$C$42),IF(H273&lt;'Заказ, cкидки и курсы валют'!$B$43,H273*0.54*100/(100-'Заказ, cкидки и курсы валют'!$C$43),H273))))),2)</f>
        <v>795.26</v>
      </c>
    </row>
    <row r="274" spans="1:10" ht="14.15" customHeight="1">
      <c r="A274" s="14" t="s">
        <v>8895</v>
      </c>
      <c r="B274" s="38" t="s">
        <v>1355</v>
      </c>
      <c r="C274" s="2344">
        <v>4.04</v>
      </c>
      <c r="D274" s="37">
        <v>250</v>
      </c>
      <c r="E274" s="1572">
        <f t="shared" si="64"/>
        <v>256.11599999999999</v>
      </c>
      <c r="F274" s="471">
        <f t="shared" si="62"/>
        <v>256.12</v>
      </c>
      <c r="G274" s="691">
        <f>'Заказ, cкидки и курсы валют'!$J$23*F274</f>
        <v>2945.38</v>
      </c>
      <c r="H274" s="96">
        <f t="shared" si="63"/>
        <v>736.35</v>
      </c>
      <c r="I274" s="38">
        <v>8017</v>
      </c>
      <c r="J274" s="96">
        <f>ROUND(IF(H274&lt;'Заказ, cкидки и курсы валют'!$B$39,H274*0.54*100/(100-'Заказ, cкидки и курсы валют'!$C$39),IF(H274&lt;'Заказ, cкидки и курсы валют'!$B$40,H274*0.54*100/(100-'Заказ, cкидки и курсы валют'!$C$40),IF(H274&lt;'Заказ, cкидки и курсы валют'!$B$41,H274*0.54*100/(100-'Заказ, cкидки и курсы валют'!$C$41),IF(H274&lt;'Заказ, cкидки и курсы валют'!$B$42,H274*0.54*100/(100-'Заказ, cкидки и курсы валют'!$C$42),IF(H274&lt;'Заказ, cкидки и курсы валют'!$B$43,H274*0.54*100/(100-'Заказ, cкидки и курсы валют'!$C$43),H274))))),2)</f>
        <v>795.26</v>
      </c>
    </row>
    <row r="275" spans="1:10" ht="14.15" customHeight="1">
      <c r="A275" s="14" t="s">
        <v>8896</v>
      </c>
      <c r="B275" s="38" t="s">
        <v>1355</v>
      </c>
      <c r="C275" s="2344">
        <v>4.04</v>
      </c>
      <c r="D275" s="37">
        <v>250</v>
      </c>
      <c r="E275" s="1572">
        <f t="shared" si="64"/>
        <v>256.11599999999999</v>
      </c>
      <c r="F275" s="471">
        <f t="shared" si="62"/>
        <v>256.12</v>
      </c>
      <c r="G275" s="691">
        <f>'Заказ, cкидки и курсы валют'!$J$23*F275</f>
        <v>2945.38</v>
      </c>
      <c r="H275" s="96">
        <f t="shared" ref="H275:H276" si="65">ROUND((D275/1000)*G275,2)</f>
        <v>736.35</v>
      </c>
      <c r="I275" s="38">
        <v>8019</v>
      </c>
      <c r="J275" s="96">
        <f>ROUND(IF(H275&lt;'Заказ, cкидки и курсы валют'!$B$39,H275*0.54*100/(100-'Заказ, cкидки и курсы валют'!$C$39),IF(H275&lt;'Заказ, cкидки и курсы валют'!$B$40,H275*0.54*100/(100-'Заказ, cкидки и курсы валют'!$C$40),IF(H275&lt;'Заказ, cкидки и курсы валют'!$B$41,H275*0.54*100/(100-'Заказ, cкидки и курсы валют'!$C$41),IF(H275&lt;'Заказ, cкидки и курсы валют'!$B$42,H275*0.54*100/(100-'Заказ, cкидки и курсы валют'!$C$42),IF(H275&lt;'Заказ, cкидки и курсы валют'!$B$43,H275*0.54*100/(100-'Заказ, cкидки и курсы валют'!$C$43),H275))))),2)</f>
        <v>795.26</v>
      </c>
    </row>
    <row r="276" spans="1:10" ht="14.15" customHeight="1">
      <c r="A276" s="14" t="s">
        <v>8897</v>
      </c>
      <c r="B276" s="38" t="s">
        <v>1355</v>
      </c>
      <c r="C276" s="2344">
        <v>4.04</v>
      </c>
      <c r="D276" s="37">
        <v>250</v>
      </c>
      <c r="E276" s="1572">
        <f t="shared" si="64"/>
        <v>256.11599999999999</v>
      </c>
      <c r="F276" s="471">
        <f t="shared" si="62"/>
        <v>256.12</v>
      </c>
      <c r="G276" s="691">
        <f>'Заказ, cкидки и курсы валют'!$J$23*F276</f>
        <v>2945.38</v>
      </c>
      <c r="H276" s="96">
        <f t="shared" si="65"/>
        <v>736.35</v>
      </c>
      <c r="I276" s="38">
        <v>9003</v>
      </c>
      <c r="J276" s="96">
        <f>ROUND(IF(H276&lt;'Заказ, cкидки и курсы валют'!$B$39,H276*0.54*100/(100-'Заказ, cкидки и курсы валют'!$C$39),IF(H276&lt;'Заказ, cкидки и курсы валют'!$B$40,H276*0.54*100/(100-'Заказ, cкидки и курсы валют'!$C$40),IF(H276&lt;'Заказ, cкидки и курсы валют'!$B$41,H276*0.54*100/(100-'Заказ, cкидки и курсы валют'!$C$41),IF(H276&lt;'Заказ, cкидки и курсы валют'!$B$42,H276*0.54*100/(100-'Заказ, cкидки и курсы валют'!$C$42),IF(H276&lt;'Заказ, cкидки и курсы валют'!$B$43,H276*0.54*100/(100-'Заказ, cкидки и курсы валют'!$C$43),H276))))),2)</f>
        <v>795.26</v>
      </c>
    </row>
    <row r="277" spans="1:10" ht="14.15" customHeight="1">
      <c r="A277" s="14" t="s">
        <v>12333</v>
      </c>
      <c r="B277" s="38" t="s">
        <v>1355</v>
      </c>
      <c r="C277" s="2344">
        <v>4.04</v>
      </c>
      <c r="D277" s="37">
        <v>250</v>
      </c>
      <c r="E277" s="1572">
        <f t="shared" si="64"/>
        <v>256.11599999999999</v>
      </c>
      <c r="F277" s="471">
        <f t="shared" ref="F277" si="66">ROUND(E277*(1-$F$37),2)</f>
        <v>256.12</v>
      </c>
      <c r="G277" s="691">
        <f>'Заказ, cкидки и курсы валют'!$J$23*F277</f>
        <v>2945.38</v>
      </c>
      <c r="H277" s="96">
        <f t="shared" ref="H277" si="67">ROUND((D277/1000)*G277,2)</f>
        <v>736.35</v>
      </c>
      <c r="I277" s="38">
        <v>9005</v>
      </c>
      <c r="J277" s="96">
        <f>ROUND(IF(H277&lt;'Заказ, cкидки и курсы валют'!$B$39,H277*0.54*100/(100-'Заказ, cкидки и курсы валют'!$C$39),IF(H277&lt;'Заказ, cкидки и курсы валют'!$B$40,H277*0.54*100/(100-'Заказ, cкидки и курсы валют'!$C$40),IF(H277&lt;'Заказ, cкидки и курсы валют'!$B$41,H277*0.54*100/(100-'Заказ, cкидки и курсы валют'!$C$41),IF(H277&lt;'Заказ, cкидки и курсы валют'!$B$42,H277*0.54*100/(100-'Заказ, cкидки и курсы валют'!$C$42),IF(H277&lt;'Заказ, cкидки и курсы валют'!$B$43,H277*0.54*100/(100-'Заказ, cкидки и курсы валют'!$C$43),H277))))),2)</f>
        <v>795.26</v>
      </c>
    </row>
    <row r="278" spans="1:10" ht="14.15" customHeight="1">
      <c r="A278" s="1645" t="s">
        <v>8898</v>
      </c>
      <c r="B278" s="409" t="s">
        <v>1356</v>
      </c>
      <c r="C278" s="2344">
        <v>4.7</v>
      </c>
      <c r="D278" s="410">
        <v>250</v>
      </c>
      <c r="E278" s="1572">
        <f t="shared" si="64"/>
        <v>285.50399999999996</v>
      </c>
      <c r="F278" s="748">
        <f>ROUND(E278*(1-$F$37),2)</f>
        <v>285.5</v>
      </c>
      <c r="G278" s="749">
        <f>'Заказ, cкидки и курсы валют'!$J$23*F278</f>
        <v>3283.25</v>
      </c>
      <c r="H278" s="411">
        <f>ROUND((D278/1000)*G278,2)</f>
        <v>820.81</v>
      </c>
      <c r="I278" s="409">
        <v>1014</v>
      </c>
      <c r="J278" s="96">
        <f>ROUND(IF(H278&lt;'Заказ, cкидки и курсы валют'!$B$39,H278*0.54*100/(100-'Заказ, cкидки и курсы валют'!$C$39),IF(H278&lt;'Заказ, cкидки и курсы валют'!$B$40,H278*0.54*100/(100-'Заказ, cкидки и курсы валют'!$C$40),IF(H278&lt;'Заказ, cкидки и курсы валют'!$B$41,H278*0.54*100/(100-'Заказ, cкидки и курсы валют'!$C$41),IF(H278&lt;'Заказ, cкидки и курсы валют'!$B$42,H278*0.54*100/(100-'Заказ, cкидки и курсы валют'!$C$42),IF(H278&lt;'Заказ, cкидки и курсы валют'!$B$43,H278*0.54*100/(100-'Заказ, cкидки и курсы валют'!$C$43),H278))))),2)</f>
        <v>886.47</v>
      </c>
    </row>
    <row r="279" spans="1:10" ht="14.15" customHeight="1">
      <c r="A279" s="14" t="s">
        <v>9926</v>
      </c>
      <c r="B279" s="38" t="s">
        <v>1356</v>
      </c>
      <c r="C279" s="2344">
        <v>4.7</v>
      </c>
      <c r="D279" s="37">
        <v>250</v>
      </c>
      <c r="E279" s="1572">
        <f t="shared" si="64"/>
        <v>285.50399999999996</v>
      </c>
      <c r="F279" s="471">
        <f>ROUND(E279*(1-$F$37),2)</f>
        <v>285.5</v>
      </c>
      <c r="G279" s="691">
        <f>'Заказ, cкидки и курсы валют'!$J$23*F279</f>
        <v>3283.25</v>
      </c>
      <c r="H279" s="96">
        <f>ROUND((D279/1000)*G279,2)</f>
        <v>820.81</v>
      </c>
      <c r="I279" s="490">
        <v>1015</v>
      </c>
      <c r="J279" s="96">
        <f>ROUND(IF(H279&lt;'Заказ, cкидки и курсы валют'!$B$39,H279*0.54*100/(100-'Заказ, cкидки и курсы валют'!$C$39),IF(H279&lt;'Заказ, cкидки и курсы валют'!$B$40,H279*0.54*100/(100-'Заказ, cкидки и курсы валют'!$C$40),IF(H279&lt;'Заказ, cкидки и курсы валют'!$B$41,H279*0.54*100/(100-'Заказ, cкидки и курсы валют'!$C$41),IF(H279&lt;'Заказ, cкидки и курсы валют'!$B$42,H279*0.54*100/(100-'Заказ, cкидки и курсы валют'!$C$42),IF(H279&lt;'Заказ, cкидки и курсы валют'!$B$43,H279*0.54*100/(100-'Заказ, cкидки и курсы валют'!$C$43),H279))))),2)</f>
        <v>886.47</v>
      </c>
    </row>
    <row r="280" spans="1:10" ht="14.15" customHeight="1">
      <c r="A280" s="14" t="s">
        <v>9927</v>
      </c>
      <c r="B280" s="38" t="s">
        <v>1356</v>
      </c>
      <c r="C280" s="2344">
        <v>4.7</v>
      </c>
      <c r="D280" s="37">
        <v>250</v>
      </c>
      <c r="E280" s="1572">
        <f t="shared" si="64"/>
        <v>285.50399999999996</v>
      </c>
      <c r="F280" s="471">
        <f t="shared" ref="F280" si="68">ROUND(E280*(1-$F$37),2)</f>
        <v>285.5</v>
      </c>
      <c r="G280" s="691">
        <f>'Заказ, cкидки и курсы валют'!$J$23*F280</f>
        <v>3283.25</v>
      </c>
      <c r="H280" s="96">
        <f t="shared" ref="H280" si="69">ROUND((D280/1000)*G280,2)</f>
        <v>820.81</v>
      </c>
      <c r="I280" s="490">
        <v>1018</v>
      </c>
      <c r="J280" s="96">
        <f>ROUND(IF(H280&lt;'Заказ, cкидки и курсы валют'!$B$39,H280*0.54*100/(100-'Заказ, cкидки и курсы валют'!$C$39),IF(H280&lt;'Заказ, cкидки и курсы валют'!$B$40,H280*0.54*100/(100-'Заказ, cкидки и курсы валют'!$C$40),IF(H280&lt;'Заказ, cкидки и курсы валют'!$B$41,H280*0.54*100/(100-'Заказ, cкидки и курсы валют'!$C$41),IF(H280&lt;'Заказ, cкидки и курсы валют'!$B$42,H280*0.54*100/(100-'Заказ, cкидки и курсы валют'!$C$42),IF(H280&lt;'Заказ, cкидки и курсы валют'!$B$43,H280*0.54*100/(100-'Заказ, cкидки и курсы валют'!$C$43),H280))))),2)</f>
        <v>886.47</v>
      </c>
    </row>
    <row r="281" spans="1:10" ht="14.15" customHeight="1">
      <c r="A281" s="14" t="s">
        <v>9928</v>
      </c>
      <c r="B281" s="38" t="s">
        <v>1356</v>
      </c>
      <c r="C281" s="2344">
        <v>4.7</v>
      </c>
      <c r="D281" s="37">
        <v>250</v>
      </c>
      <c r="E281" s="1572">
        <f t="shared" si="64"/>
        <v>285.50399999999996</v>
      </c>
      <c r="F281" s="471">
        <f t="shared" ref="F281:F288" si="70">ROUND(E281*(1-$F$37),2)</f>
        <v>285.5</v>
      </c>
      <c r="G281" s="691">
        <f>'Заказ, cкидки и курсы валют'!$J$23*F281</f>
        <v>3283.25</v>
      </c>
      <c r="H281" s="96">
        <f t="shared" ref="H281:H288" si="71">ROUND((D281/1000)*G281,2)</f>
        <v>820.81</v>
      </c>
      <c r="I281" s="490">
        <v>3003</v>
      </c>
      <c r="J281" s="96">
        <f>ROUND(IF(H281&lt;'Заказ, cкидки и курсы валют'!$B$39,H281*0.54*100/(100-'Заказ, cкидки и курсы валют'!$C$39),IF(H281&lt;'Заказ, cкидки и курсы валют'!$B$40,H281*0.54*100/(100-'Заказ, cкидки и курсы валют'!$C$40),IF(H281&lt;'Заказ, cкидки и курсы валют'!$B$41,H281*0.54*100/(100-'Заказ, cкидки и курсы валют'!$C$41),IF(H281&lt;'Заказ, cкидки и курсы валют'!$B$42,H281*0.54*100/(100-'Заказ, cкидки и курсы валют'!$C$42),IF(H281&lt;'Заказ, cкидки и курсы валют'!$B$43,H281*0.54*100/(100-'Заказ, cкидки и курсы валют'!$C$43),H281))))),2)</f>
        <v>886.47</v>
      </c>
    </row>
    <row r="282" spans="1:10" ht="14.15" customHeight="1">
      <c r="A282" s="14" t="s">
        <v>8899</v>
      </c>
      <c r="B282" s="38" t="s">
        <v>1356</v>
      </c>
      <c r="C282" s="2344">
        <v>4.7</v>
      </c>
      <c r="D282" s="37">
        <v>250</v>
      </c>
      <c r="E282" s="1572">
        <f t="shared" si="64"/>
        <v>285.50399999999996</v>
      </c>
      <c r="F282" s="471">
        <f t="shared" si="70"/>
        <v>285.5</v>
      </c>
      <c r="G282" s="691">
        <f>'Заказ, cкидки и курсы валют'!$J$23*F282</f>
        <v>3283.25</v>
      </c>
      <c r="H282" s="96">
        <f t="shared" si="71"/>
        <v>820.81</v>
      </c>
      <c r="I282" s="490">
        <v>3005</v>
      </c>
      <c r="J282" s="96">
        <f>ROUND(IF(H282&lt;'Заказ, cкидки и курсы валют'!$B$39,H282*0.54*100/(100-'Заказ, cкидки и курсы валют'!$C$39),IF(H282&lt;'Заказ, cкидки и курсы валют'!$B$40,H282*0.54*100/(100-'Заказ, cкидки и курсы валют'!$C$40),IF(H282&lt;'Заказ, cкидки и курсы валют'!$B$41,H282*0.54*100/(100-'Заказ, cкидки и курсы валют'!$C$41),IF(H282&lt;'Заказ, cкидки и курсы валют'!$B$42,H282*0.54*100/(100-'Заказ, cкидки и курсы валют'!$C$42),IF(H282&lt;'Заказ, cкидки и курсы валют'!$B$43,H282*0.54*100/(100-'Заказ, cкидки и курсы валют'!$C$43),H282))))),2)</f>
        <v>886.47</v>
      </c>
    </row>
    <row r="283" spans="1:10" ht="14.15" customHeight="1">
      <c r="A283" s="14" t="s">
        <v>9929</v>
      </c>
      <c r="B283" s="38" t="s">
        <v>1356</v>
      </c>
      <c r="C283" s="2344">
        <v>4.7</v>
      </c>
      <c r="D283" s="37">
        <v>250</v>
      </c>
      <c r="E283" s="1572">
        <f t="shared" si="64"/>
        <v>285.50399999999996</v>
      </c>
      <c r="F283" s="471">
        <f t="shared" si="70"/>
        <v>285.5</v>
      </c>
      <c r="G283" s="691">
        <f>'Заказ, cкидки и курсы валют'!$J$23*F283</f>
        <v>3283.25</v>
      </c>
      <c r="H283" s="96">
        <f t="shared" si="71"/>
        <v>820.81</v>
      </c>
      <c r="I283" s="490">
        <v>3009</v>
      </c>
      <c r="J283" s="96">
        <f>ROUND(IF(H283&lt;'Заказ, cкидки и курсы валют'!$B$39,H283*0.54*100/(100-'Заказ, cкидки и курсы валют'!$C$39),IF(H283&lt;'Заказ, cкидки и курсы валют'!$B$40,H283*0.54*100/(100-'Заказ, cкидки и курсы валют'!$C$40),IF(H283&lt;'Заказ, cкидки и курсы валют'!$B$41,H283*0.54*100/(100-'Заказ, cкидки и курсы валют'!$C$41),IF(H283&lt;'Заказ, cкидки и курсы валют'!$B$42,H283*0.54*100/(100-'Заказ, cкидки и курсы валют'!$C$42),IF(H283&lt;'Заказ, cкидки и курсы валют'!$B$43,H283*0.54*100/(100-'Заказ, cкидки и курсы валют'!$C$43),H283))))),2)</f>
        <v>886.47</v>
      </c>
    </row>
    <row r="284" spans="1:10" ht="14.15" customHeight="1">
      <c r="A284" s="14" t="s">
        <v>9930</v>
      </c>
      <c r="B284" s="38" t="s">
        <v>1356</v>
      </c>
      <c r="C284" s="2344">
        <v>4.7</v>
      </c>
      <c r="D284" s="37">
        <v>250</v>
      </c>
      <c r="E284" s="1572">
        <f t="shared" si="64"/>
        <v>285.50399999999996</v>
      </c>
      <c r="F284" s="471">
        <f t="shared" si="70"/>
        <v>285.5</v>
      </c>
      <c r="G284" s="691">
        <f>'Заказ, cкидки и курсы валют'!$J$23*F284</f>
        <v>3283.25</v>
      </c>
      <c r="H284" s="96">
        <f t="shared" si="71"/>
        <v>820.81</v>
      </c>
      <c r="I284" s="490">
        <v>3011</v>
      </c>
      <c r="J284" s="96">
        <f>ROUND(IF(H284&lt;'Заказ, cкидки и курсы валют'!$B$39,H284*0.54*100/(100-'Заказ, cкидки и курсы валют'!$C$39),IF(H284&lt;'Заказ, cкидки и курсы валют'!$B$40,H284*0.54*100/(100-'Заказ, cкидки и курсы валют'!$C$40),IF(H284&lt;'Заказ, cкидки и курсы валют'!$B$41,H284*0.54*100/(100-'Заказ, cкидки и курсы валют'!$C$41),IF(H284&lt;'Заказ, cкидки и курсы валют'!$B$42,H284*0.54*100/(100-'Заказ, cкидки и курсы валют'!$C$42),IF(H284&lt;'Заказ, cкидки и курсы валют'!$B$43,H284*0.54*100/(100-'Заказ, cкидки и курсы валют'!$C$43),H284))))),2)</f>
        <v>886.47</v>
      </c>
    </row>
    <row r="285" spans="1:10" ht="14.15" customHeight="1">
      <c r="A285" s="14" t="s">
        <v>9931</v>
      </c>
      <c r="B285" s="38" t="s">
        <v>1356</v>
      </c>
      <c r="C285" s="2344">
        <v>4.7</v>
      </c>
      <c r="D285" s="37">
        <v>250</v>
      </c>
      <c r="E285" s="1572">
        <f t="shared" si="64"/>
        <v>285.50399999999996</v>
      </c>
      <c r="F285" s="471">
        <f t="shared" si="70"/>
        <v>285.5</v>
      </c>
      <c r="G285" s="691">
        <f>'Заказ, cкидки и курсы валют'!$J$23*F285</f>
        <v>3283.25</v>
      </c>
      <c r="H285" s="96">
        <f t="shared" si="71"/>
        <v>820.81</v>
      </c>
      <c r="I285" s="490">
        <v>5002</v>
      </c>
      <c r="J285" s="96">
        <f>ROUND(IF(H285&lt;'Заказ, cкидки и курсы валют'!$B$39,H285*0.54*100/(100-'Заказ, cкидки и курсы валют'!$C$39),IF(H285&lt;'Заказ, cкидки и курсы валют'!$B$40,H285*0.54*100/(100-'Заказ, cкидки и курсы валют'!$C$40),IF(H285&lt;'Заказ, cкидки и курсы валют'!$B$41,H285*0.54*100/(100-'Заказ, cкидки и курсы валют'!$C$41),IF(H285&lt;'Заказ, cкидки и курсы валют'!$B$42,H285*0.54*100/(100-'Заказ, cкидки и курсы валют'!$C$42),IF(H285&lt;'Заказ, cкидки и курсы валют'!$B$43,H285*0.54*100/(100-'Заказ, cкидки и курсы валют'!$C$43),H285))))),2)</f>
        <v>886.47</v>
      </c>
    </row>
    <row r="286" spans="1:10" ht="14.15" customHeight="1">
      <c r="A286" s="14" t="s">
        <v>8900</v>
      </c>
      <c r="B286" s="38" t="s">
        <v>1356</v>
      </c>
      <c r="C286" s="2344">
        <v>4.7</v>
      </c>
      <c r="D286" s="37">
        <v>250</v>
      </c>
      <c r="E286" s="1572">
        <f t="shared" si="64"/>
        <v>285.50399999999996</v>
      </c>
      <c r="F286" s="471">
        <f t="shared" si="70"/>
        <v>285.5</v>
      </c>
      <c r="G286" s="691">
        <f>'Заказ, cкидки и курсы валют'!$J$23*F286</f>
        <v>3283.25</v>
      </c>
      <c r="H286" s="96">
        <f t="shared" si="71"/>
        <v>820.81</v>
      </c>
      <c r="I286" s="38">
        <v>5005</v>
      </c>
      <c r="J286" s="96">
        <f>ROUND(IF(H286&lt;'Заказ, cкидки и курсы валют'!$B$39,H286*0.54*100/(100-'Заказ, cкидки и курсы валют'!$C$39),IF(H286&lt;'Заказ, cкидки и курсы валют'!$B$40,H286*0.54*100/(100-'Заказ, cкидки и курсы валют'!$C$40),IF(H286&lt;'Заказ, cкидки и курсы валют'!$B$41,H286*0.54*100/(100-'Заказ, cкидки и курсы валют'!$C$41),IF(H286&lt;'Заказ, cкидки и курсы валют'!$B$42,H286*0.54*100/(100-'Заказ, cкидки и курсы валют'!$C$42),IF(H286&lt;'Заказ, cкидки и курсы валют'!$B$43,H286*0.54*100/(100-'Заказ, cкидки и курсы валют'!$C$43),H286))))),2)</f>
        <v>886.47</v>
      </c>
    </row>
    <row r="287" spans="1:10" ht="14.15" customHeight="1">
      <c r="A287" s="14" t="s">
        <v>9932</v>
      </c>
      <c r="B287" s="38" t="s">
        <v>1356</v>
      </c>
      <c r="C287" s="2344">
        <v>4.7</v>
      </c>
      <c r="D287" s="37">
        <v>250</v>
      </c>
      <c r="E287" s="1572">
        <f t="shared" si="64"/>
        <v>285.50399999999996</v>
      </c>
      <c r="F287" s="471">
        <f t="shared" si="70"/>
        <v>285.5</v>
      </c>
      <c r="G287" s="691">
        <f>'Заказ, cкидки и курсы валют'!$J$23*F287</f>
        <v>3283.25</v>
      </c>
      <c r="H287" s="96">
        <f t="shared" si="71"/>
        <v>820.81</v>
      </c>
      <c r="I287" s="38">
        <v>5021</v>
      </c>
      <c r="J287" s="96">
        <f>ROUND(IF(H287&lt;'Заказ, cкидки и курсы валют'!$B$39,H287*0.54*100/(100-'Заказ, cкидки и курсы валют'!$C$39),IF(H287&lt;'Заказ, cкидки и курсы валют'!$B$40,H287*0.54*100/(100-'Заказ, cкидки и курсы валют'!$C$40),IF(H287&lt;'Заказ, cкидки и курсы валют'!$B$41,H287*0.54*100/(100-'Заказ, cкидки и курсы валют'!$C$41),IF(H287&lt;'Заказ, cкидки и курсы валют'!$B$42,H287*0.54*100/(100-'Заказ, cкидки и курсы валют'!$C$42),IF(H287&lt;'Заказ, cкидки и курсы валют'!$B$43,H287*0.54*100/(100-'Заказ, cкидки и курсы валют'!$C$43),H287))))),2)</f>
        <v>886.47</v>
      </c>
    </row>
    <row r="288" spans="1:10" ht="14.15" customHeight="1">
      <c r="A288" s="14" t="s">
        <v>9933</v>
      </c>
      <c r="B288" s="38" t="s">
        <v>1356</v>
      </c>
      <c r="C288" s="2344">
        <v>4.7</v>
      </c>
      <c r="D288" s="37">
        <v>250</v>
      </c>
      <c r="E288" s="1572">
        <f t="shared" si="64"/>
        <v>285.50399999999996</v>
      </c>
      <c r="F288" s="471">
        <f t="shared" si="70"/>
        <v>285.5</v>
      </c>
      <c r="G288" s="691">
        <f>'Заказ, cкидки и курсы валют'!$J$23*F288</f>
        <v>3283.25</v>
      </c>
      <c r="H288" s="96">
        <f t="shared" si="71"/>
        <v>820.81</v>
      </c>
      <c r="I288" s="38">
        <v>6002</v>
      </c>
      <c r="J288" s="96">
        <f>ROUND(IF(H288&lt;'Заказ, cкидки и курсы валют'!$B$39,H288*0.54*100/(100-'Заказ, cкидки и курсы валют'!$C$39),IF(H288&lt;'Заказ, cкидки и курсы валют'!$B$40,H288*0.54*100/(100-'Заказ, cкидки и курсы валют'!$C$40),IF(H288&lt;'Заказ, cкидки и курсы валют'!$B$41,H288*0.54*100/(100-'Заказ, cкидки и курсы валют'!$C$41),IF(H288&lt;'Заказ, cкидки и курсы валют'!$B$42,H288*0.54*100/(100-'Заказ, cкидки и курсы валют'!$C$42),IF(H288&lt;'Заказ, cкидки и курсы валют'!$B$43,H288*0.54*100/(100-'Заказ, cкидки и курсы валют'!$C$43),H288))))),2)</f>
        <v>886.47</v>
      </c>
    </row>
    <row r="289" spans="1:10" ht="14.15" customHeight="1">
      <c r="A289" s="14" t="s">
        <v>8901</v>
      </c>
      <c r="B289" s="38" t="s">
        <v>1356</v>
      </c>
      <c r="C289" s="2344">
        <v>4.7</v>
      </c>
      <c r="D289" s="37">
        <v>250</v>
      </c>
      <c r="E289" s="1572">
        <f t="shared" si="64"/>
        <v>285.50399999999996</v>
      </c>
      <c r="F289" s="471">
        <f t="shared" ref="F289:F294" si="72">ROUND(E289*(1-$F$37),2)</f>
        <v>285.5</v>
      </c>
      <c r="G289" s="691">
        <f>'Заказ, cкидки и курсы валют'!$J$23*F289</f>
        <v>3283.25</v>
      </c>
      <c r="H289" s="96">
        <f t="shared" ref="H289:H294" si="73">ROUND((D289/1000)*G289,2)</f>
        <v>820.81</v>
      </c>
      <c r="I289" s="38">
        <v>6005</v>
      </c>
      <c r="J289" s="96">
        <f>ROUND(IF(H289&lt;'Заказ, cкидки и курсы валют'!$B$39,H289*0.54*100/(100-'Заказ, cкидки и курсы валют'!$C$39),IF(H289&lt;'Заказ, cкидки и курсы валют'!$B$40,H289*0.54*100/(100-'Заказ, cкидки и курсы валют'!$C$40),IF(H289&lt;'Заказ, cкидки и курсы валют'!$B$41,H289*0.54*100/(100-'Заказ, cкидки и курсы валют'!$C$41),IF(H289&lt;'Заказ, cкидки и курсы валют'!$B$42,H289*0.54*100/(100-'Заказ, cкидки и курсы валют'!$C$42),IF(H289&lt;'Заказ, cкидки и курсы валют'!$B$43,H289*0.54*100/(100-'Заказ, cкидки и курсы валют'!$C$43),H289))))),2)</f>
        <v>886.47</v>
      </c>
    </row>
    <row r="290" spans="1:10" ht="14.15" customHeight="1">
      <c r="A290" s="14" t="s">
        <v>8902</v>
      </c>
      <c r="B290" s="38" t="s">
        <v>1356</v>
      </c>
      <c r="C290" s="2344">
        <v>4.7</v>
      </c>
      <c r="D290" s="37">
        <v>250</v>
      </c>
      <c r="E290" s="1572">
        <f t="shared" si="64"/>
        <v>285.50399999999996</v>
      </c>
      <c r="F290" s="471">
        <f t="shared" si="72"/>
        <v>285.5</v>
      </c>
      <c r="G290" s="691">
        <f>'Заказ, cкидки и курсы валют'!$J$23*F290</f>
        <v>3283.25</v>
      </c>
      <c r="H290" s="96">
        <f t="shared" si="73"/>
        <v>820.81</v>
      </c>
      <c r="I290" s="38">
        <v>7004</v>
      </c>
      <c r="J290" s="96">
        <f>ROUND(IF(H290&lt;'Заказ, cкидки и курсы валют'!$B$39,H290*0.54*100/(100-'Заказ, cкидки и курсы валют'!$C$39),IF(H290&lt;'Заказ, cкидки и курсы валют'!$B$40,H290*0.54*100/(100-'Заказ, cкидки и курсы валют'!$C$40),IF(H290&lt;'Заказ, cкидки и курсы валют'!$B$41,H290*0.54*100/(100-'Заказ, cкидки и курсы валют'!$C$41),IF(H290&lt;'Заказ, cкидки и курсы валют'!$B$42,H290*0.54*100/(100-'Заказ, cкидки и курсы валют'!$C$42),IF(H290&lt;'Заказ, cкидки и курсы валют'!$B$43,H290*0.54*100/(100-'Заказ, cкидки и курсы валют'!$C$43),H290))))),2)</f>
        <v>886.47</v>
      </c>
    </row>
    <row r="291" spans="1:10" ht="14.15" customHeight="1">
      <c r="A291" s="14" t="s">
        <v>8903</v>
      </c>
      <c r="B291" s="36" t="s">
        <v>1356</v>
      </c>
      <c r="C291" s="2344">
        <v>4.7</v>
      </c>
      <c r="D291" s="37">
        <v>250</v>
      </c>
      <c r="E291" s="1572">
        <f t="shared" si="64"/>
        <v>285.50399999999996</v>
      </c>
      <c r="F291" s="471">
        <f t="shared" si="72"/>
        <v>285.5</v>
      </c>
      <c r="G291" s="691">
        <f>'Заказ, cкидки и курсы валют'!$J$23*F291</f>
        <v>3283.25</v>
      </c>
      <c r="H291" s="96">
        <f t="shared" si="73"/>
        <v>820.81</v>
      </c>
      <c r="I291" s="38">
        <v>7024</v>
      </c>
      <c r="J291" s="96">
        <f>ROUND(IF(H291&lt;'Заказ, cкидки и курсы валют'!$B$39,H291*0.54*100/(100-'Заказ, cкидки и курсы валют'!$C$39),IF(H291&lt;'Заказ, cкидки и курсы валют'!$B$40,H291*0.54*100/(100-'Заказ, cкидки и курсы валют'!$C$40),IF(H291&lt;'Заказ, cкидки и курсы валют'!$B$41,H291*0.54*100/(100-'Заказ, cкидки и курсы валют'!$C$41),IF(H291&lt;'Заказ, cкидки и курсы валют'!$B$42,H291*0.54*100/(100-'Заказ, cкидки и курсы валют'!$C$42),IF(H291&lt;'Заказ, cкидки и курсы валют'!$B$43,H291*0.54*100/(100-'Заказ, cкидки и курсы валют'!$C$43),H291))))),2)</f>
        <v>886.47</v>
      </c>
    </row>
    <row r="292" spans="1:10" ht="14.15" customHeight="1">
      <c r="A292" s="14" t="s">
        <v>8904</v>
      </c>
      <c r="B292" s="38" t="s">
        <v>1356</v>
      </c>
      <c r="C292" s="2344">
        <v>4.7</v>
      </c>
      <c r="D292" s="37">
        <v>250</v>
      </c>
      <c r="E292" s="1572">
        <f t="shared" si="64"/>
        <v>285.50399999999996</v>
      </c>
      <c r="F292" s="471">
        <f t="shared" si="72"/>
        <v>285.5</v>
      </c>
      <c r="G292" s="691">
        <f>'Заказ, cкидки и курсы валют'!$J$23*F292</f>
        <v>3283.25</v>
      </c>
      <c r="H292" s="96">
        <f t="shared" si="73"/>
        <v>820.81</v>
      </c>
      <c r="I292" s="38">
        <v>8017</v>
      </c>
      <c r="J292" s="96">
        <f>ROUND(IF(H292&lt;'Заказ, cкидки и курсы валют'!$B$39,H292*0.54*100/(100-'Заказ, cкидки и курсы валют'!$C$39),IF(H292&lt;'Заказ, cкидки и курсы валют'!$B$40,H292*0.54*100/(100-'Заказ, cкидки и курсы валют'!$C$40),IF(H292&lt;'Заказ, cкидки и курсы валют'!$B$41,H292*0.54*100/(100-'Заказ, cкидки и курсы валют'!$C$41),IF(H292&lt;'Заказ, cкидки и курсы валют'!$B$42,H292*0.54*100/(100-'Заказ, cкидки и курсы валют'!$C$42),IF(H292&lt;'Заказ, cкидки и курсы валют'!$B$43,H292*0.54*100/(100-'Заказ, cкидки и курсы валют'!$C$43),H292))))),2)</f>
        <v>886.47</v>
      </c>
    </row>
    <row r="293" spans="1:10" ht="14.15" customHeight="1">
      <c r="A293" s="14" t="s">
        <v>8905</v>
      </c>
      <c r="B293" s="38" t="s">
        <v>1356</v>
      </c>
      <c r="C293" s="2344">
        <v>4.7</v>
      </c>
      <c r="D293" s="37">
        <v>250</v>
      </c>
      <c r="E293" s="1572">
        <f t="shared" si="64"/>
        <v>285.50399999999996</v>
      </c>
      <c r="F293" s="471">
        <f t="shared" si="72"/>
        <v>285.5</v>
      </c>
      <c r="G293" s="691">
        <f>'Заказ, cкидки и курсы валют'!$J$23*F293</f>
        <v>3283.25</v>
      </c>
      <c r="H293" s="96">
        <f t="shared" si="73"/>
        <v>820.81</v>
      </c>
      <c r="I293" s="38">
        <v>8019</v>
      </c>
      <c r="J293" s="96">
        <f>ROUND(IF(H293&lt;'Заказ, cкидки и курсы валют'!$B$39,H293*0.54*100/(100-'Заказ, cкидки и курсы валют'!$C$39),IF(H293&lt;'Заказ, cкидки и курсы валют'!$B$40,H293*0.54*100/(100-'Заказ, cкидки и курсы валют'!$C$40),IF(H293&lt;'Заказ, cкидки и курсы валют'!$B$41,H293*0.54*100/(100-'Заказ, cкидки и курсы валют'!$C$41),IF(H293&lt;'Заказ, cкидки и курсы валют'!$B$42,H293*0.54*100/(100-'Заказ, cкидки и курсы валют'!$C$42),IF(H293&lt;'Заказ, cкидки и курсы валют'!$B$43,H293*0.54*100/(100-'Заказ, cкидки и курсы валют'!$C$43),H293))))),2)</f>
        <v>886.47</v>
      </c>
    </row>
    <row r="294" spans="1:10" ht="14.15" customHeight="1">
      <c r="A294" s="14" t="s">
        <v>8906</v>
      </c>
      <c r="B294" s="38" t="s">
        <v>1356</v>
      </c>
      <c r="C294" s="2344">
        <v>4.7</v>
      </c>
      <c r="D294" s="37">
        <v>250</v>
      </c>
      <c r="E294" s="1572">
        <f t="shared" si="64"/>
        <v>285.50399999999996</v>
      </c>
      <c r="F294" s="471">
        <f t="shared" si="72"/>
        <v>285.5</v>
      </c>
      <c r="G294" s="691">
        <f>'Заказ, cкидки и курсы валют'!$J$23*F294</f>
        <v>3283.25</v>
      </c>
      <c r="H294" s="96">
        <f t="shared" si="73"/>
        <v>820.81</v>
      </c>
      <c r="I294" s="38">
        <v>9003</v>
      </c>
      <c r="J294" s="96">
        <f>ROUND(IF(H294&lt;'Заказ, cкидки и курсы валют'!$B$39,H294*0.54*100/(100-'Заказ, cкидки и курсы валют'!$C$39),IF(H294&lt;'Заказ, cкидки и курсы валют'!$B$40,H294*0.54*100/(100-'Заказ, cкидки и курсы валют'!$C$40),IF(H294&lt;'Заказ, cкидки и курсы валют'!$B$41,H294*0.54*100/(100-'Заказ, cкидки и курсы валют'!$C$41),IF(H294&lt;'Заказ, cкидки и курсы валют'!$B$42,H294*0.54*100/(100-'Заказ, cкидки и курсы валют'!$C$42),IF(H294&lt;'Заказ, cкидки и курсы валют'!$B$43,H294*0.54*100/(100-'Заказ, cкидки и курсы валют'!$C$43),H294))))),2)</f>
        <v>886.47</v>
      </c>
    </row>
    <row r="295" spans="1:10" ht="14.15" customHeight="1">
      <c r="J295" s="446"/>
    </row>
    <row r="297" spans="1:10" ht="13">
      <c r="A297" s="75"/>
    </row>
    <row r="298" spans="1:10" ht="13.5" thickBot="1">
      <c r="A298" s="75"/>
      <c r="B298" s="365"/>
      <c r="C298" s="2294"/>
      <c r="D298" s="365"/>
      <c r="E298" s="422"/>
      <c r="F298" s="422"/>
      <c r="G298" s="422"/>
    </row>
    <row r="299" spans="1:10" ht="18">
      <c r="A299" s="190"/>
      <c r="B299" s="64"/>
      <c r="C299" s="1962" t="s">
        <v>2889</v>
      </c>
      <c r="D299" s="64"/>
      <c r="E299" s="428"/>
      <c r="F299" s="428"/>
      <c r="G299" s="442"/>
      <c r="H299" s="67"/>
      <c r="I299" s="68"/>
    </row>
    <row r="300" spans="1:10" ht="18">
      <c r="A300" s="191"/>
      <c r="B300" s="81"/>
      <c r="C300" s="1475"/>
      <c r="D300" s="81" t="s">
        <v>2890</v>
      </c>
      <c r="E300" s="429"/>
      <c r="F300" s="441"/>
      <c r="G300" s="441"/>
      <c r="H300" s="83"/>
      <c r="I300" s="85"/>
    </row>
    <row r="301" spans="1:10" ht="13">
      <c r="A301" s="191"/>
      <c r="B301" s="16"/>
      <c r="C301" s="1475"/>
      <c r="D301" s="70"/>
      <c r="E301" s="430"/>
      <c r="F301" s="465"/>
      <c r="G301" s="488"/>
      <c r="H301" s="16"/>
      <c r="I301" s="132"/>
    </row>
    <row r="302" spans="1:10" ht="14.5">
      <c r="A302" s="191"/>
      <c r="B302" s="16"/>
      <c r="C302" s="1475"/>
      <c r="D302" s="207"/>
      <c r="E302" s="430"/>
      <c r="F302" s="465"/>
      <c r="G302" s="488"/>
      <c r="H302" s="16"/>
      <c r="I302" s="132"/>
      <c r="J302" s="446"/>
    </row>
    <row r="303" spans="1:10" ht="14.5">
      <c r="A303" s="191"/>
      <c r="B303" s="16"/>
      <c r="C303" s="1475"/>
      <c r="D303" s="207"/>
      <c r="E303" s="430"/>
      <c r="F303" s="465"/>
      <c r="G303" s="488"/>
      <c r="H303" s="16"/>
      <c r="I303" s="132"/>
      <c r="J303" s="446"/>
    </row>
    <row r="304" spans="1:10" ht="15" thickBot="1">
      <c r="A304" s="192"/>
      <c r="B304" s="136"/>
      <c r="C304" s="1931"/>
      <c r="D304" s="72"/>
      <c r="E304" s="431"/>
      <c r="F304" s="467"/>
      <c r="G304" s="489"/>
      <c r="H304" s="136"/>
      <c r="I304" s="137"/>
      <c r="J304" s="446"/>
    </row>
    <row r="305" spans="1:12" ht="40">
      <c r="A305" s="156" t="s">
        <v>1013</v>
      </c>
      <c r="B305" s="157" t="s">
        <v>1014</v>
      </c>
      <c r="C305" s="2342" t="s">
        <v>2515</v>
      </c>
      <c r="D305" s="158" t="s">
        <v>2923</v>
      </c>
      <c r="E305" s="473" t="s">
        <v>10276</v>
      </c>
      <c r="F305" s="469" t="s">
        <v>2578</v>
      </c>
      <c r="G305" s="506" t="s">
        <v>2427</v>
      </c>
      <c r="H305" s="264" t="s">
        <v>493</v>
      </c>
      <c r="I305" s="1415" t="s">
        <v>4003</v>
      </c>
      <c r="J305" s="446"/>
    </row>
    <row r="306" spans="1:12" ht="14.5">
      <c r="A306" s="156"/>
      <c r="B306" s="312"/>
      <c r="C306" s="2342" t="s">
        <v>2313</v>
      </c>
      <c r="D306" s="313" t="s">
        <v>2428</v>
      </c>
      <c r="E306" s="437" t="s">
        <v>264</v>
      </c>
      <c r="F306" s="475">
        <f>'Заказ, cкидки и курсы валют'!$I$12</f>
        <v>0</v>
      </c>
      <c r="G306" s="765"/>
      <c r="H306" s="358"/>
      <c r="I306" s="191"/>
      <c r="J306" s="446"/>
    </row>
    <row r="307" spans="1:12" ht="14.15" customHeight="1">
      <c r="A307" s="1645" t="s">
        <v>574</v>
      </c>
      <c r="B307" s="1431" t="s">
        <v>1349</v>
      </c>
      <c r="C307" s="399">
        <v>1014</v>
      </c>
      <c r="D307" s="1648">
        <v>3500</v>
      </c>
      <c r="E307" s="446">
        <v>259.89999999999998</v>
      </c>
      <c r="F307" s="748">
        <f>ROUND(E307*(1-$F$37),2)</f>
        <v>259.89999999999998</v>
      </c>
      <c r="G307" s="749">
        <f>'Заказ, cкидки и курсы валют'!$J$23*F307</f>
        <v>2988.85</v>
      </c>
      <c r="H307" s="411">
        <f>ROUND((D307/1000)*G307,2)</f>
        <v>10460.98</v>
      </c>
      <c r="I307" s="1645"/>
      <c r="J307" s="13"/>
      <c r="K307" s="13"/>
      <c r="L307" s="449"/>
    </row>
    <row r="308" spans="1:12" ht="14.15" customHeight="1">
      <c r="A308" s="14" t="s">
        <v>51</v>
      </c>
      <c r="B308" s="36" t="s">
        <v>1349</v>
      </c>
      <c r="C308" s="399">
        <v>1015</v>
      </c>
      <c r="D308" s="1558">
        <v>3500</v>
      </c>
      <c r="E308" s="446">
        <v>259.89999999999998</v>
      </c>
      <c r="F308" s="471">
        <f t="shared" ref="F308:F372" si="74">ROUND(E308*(1-$F$37),2)</f>
        <v>259.89999999999998</v>
      </c>
      <c r="G308" s="691">
        <f>'Заказ, cкидки и курсы валют'!$J$23*F308</f>
        <v>2988.85</v>
      </c>
      <c r="H308" s="96">
        <f t="shared" ref="H308:H372" si="75">ROUND((D308/1000)*G308,2)</f>
        <v>10460.98</v>
      </c>
      <c r="I308" s="14"/>
      <c r="J308" s="13"/>
      <c r="K308" s="13"/>
      <c r="L308" s="449"/>
    </row>
    <row r="309" spans="1:12" ht="14.15" customHeight="1">
      <c r="A309" s="14" t="s">
        <v>52</v>
      </c>
      <c r="B309" s="36" t="s">
        <v>1349</v>
      </c>
      <c r="C309" s="399">
        <v>1018</v>
      </c>
      <c r="D309" s="1558">
        <v>3500</v>
      </c>
      <c r="E309" s="446">
        <v>259.89999999999998</v>
      </c>
      <c r="F309" s="471">
        <f t="shared" si="74"/>
        <v>259.89999999999998</v>
      </c>
      <c r="G309" s="691">
        <f>'Заказ, cкидки и курсы валют'!$J$23*F309</f>
        <v>2988.85</v>
      </c>
      <c r="H309" s="96">
        <f t="shared" si="75"/>
        <v>10460.98</v>
      </c>
      <c r="I309" s="14"/>
      <c r="J309" s="13"/>
      <c r="K309" s="13"/>
      <c r="L309" s="449"/>
    </row>
    <row r="310" spans="1:12" ht="14.15" customHeight="1">
      <c r="A310" s="14" t="s">
        <v>53</v>
      </c>
      <c r="B310" s="36" t="s">
        <v>1349</v>
      </c>
      <c r="C310" s="399">
        <v>3003</v>
      </c>
      <c r="D310" s="1558">
        <v>3500</v>
      </c>
      <c r="E310" s="446">
        <v>259.89999999999998</v>
      </c>
      <c r="F310" s="471">
        <f t="shared" si="74"/>
        <v>259.89999999999998</v>
      </c>
      <c r="G310" s="691">
        <f>'Заказ, cкидки и курсы валют'!$J$23*F310</f>
        <v>2988.85</v>
      </c>
      <c r="H310" s="96">
        <f t="shared" si="75"/>
        <v>10460.98</v>
      </c>
      <c r="I310" s="14"/>
      <c r="J310" s="13"/>
      <c r="K310" s="13"/>
      <c r="L310" s="449"/>
    </row>
    <row r="311" spans="1:12" ht="14.15" customHeight="1">
      <c r="A311" s="14" t="s">
        <v>54</v>
      </c>
      <c r="B311" s="36" t="s">
        <v>1349</v>
      </c>
      <c r="C311" s="399">
        <v>3005</v>
      </c>
      <c r="D311" s="1558">
        <v>3500</v>
      </c>
      <c r="E311" s="446">
        <v>259.89999999999998</v>
      </c>
      <c r="F311" s="471">
        <f t="shared" si="74"/>
        <v>259.89999999999998</v>
      </c>
      <c r="G311" s="691">
        <f>'Заказ, cкидки и курсы валют'!$J$23*F311</f>
        <v>2988.85</v>
      </c>
      <c r="H311" s="96">
        <f t="shared" si="75"/>
        <v>10460.98</v>
      </c>
      <c r="I311" s="14"/>
      <c r="J311" s="13"/>
      <c r="K311" s="13"/>
      <c r="L311" s="449"/>
    </row>
    <row r="312" spans="1:12" ht="14.15" customHeight="1">
      <c r="A312" s="14" t="s">
        <v>55</v>
      </c>
      <c r="B312" s="36" t="s">
        <v>1349</v>
      </c>
      <c r="C312" s="399">
        <v>3009</v>
      </c>
      <c r="D312" s="1558">
        <v>3500</v>
      </c>
      <c r="E312" s="446">
        <v>259.89999999999998</v>
      </c>
      <c r="F312" s="471">
        <f t="shared" si="74"/>
        <v>259.89999999999998</v>
      </c>
      <c r="G312" s="691">
        <f>'Заказ, cкидки и курсы валют'!$J$23*F312</f>
        <v>2988.85</v>
      </c>
      <c r="H312" s="96">
        <f t="shared" si="75"/>
        <v>10460.98</v>
      </c>
      <c r="I312" s="14"/>
      <c r="J312" s="13"/>
      <c r="K312" s="13"/>
      <c r="L312" s="449"/>
    </row>
    <row r="313" spans="1:12" ht="14.15" customHeight="1">
      <c r="A313" s="14" t="s">
        <v>56</v>
      </c>
      <c r="B313" s="36" t="s">
        <v>1349</v>
      </c>
      <c r="C313" s="399">
        <v>3011</v>
      </c>
      <c r="D313" s="1558">
        <v>3500</v>
      </c>
      <c r="E313" s="446">
        <v>259.89999999999998</v>
      </c>
      <c r="F313" s="471">
        <f t="shared" si="74"/>
        <v>259.89999999999998</v>
      </c>
      <c r="G313" s="691">
        <f>'Заказ, cкидки и курсы валют'!$J$23*F313</f>
        <v>2988.85</v>
      </c>
      <c r="H313" s="96">
        <f t="shared" si="75"/>
        <v>10460.98</v>
      </c>
      <c r="I313" s="14"/>
      <c r="J313" s="13"/>
      <c r="K313" s="13"/>
      <c r="L313" s="449"/>
    </row>
    <row r="314" spans="1:12" ht="14.15" customHeight="1">
      <c r="A314" s="14" t="s">
        <v>57</v>
      </c>
      <c r="B314" s="36" t="s">
        <v>1349</v>
      </c>
      <c r="C314" s="399">
        <v>5002</v>
      </c>
      <c r="D314" s="1558">
        <v>3500</v>
      </c>
      <c r="E314" s="446">
        <v>259.89999999999998</v>
      </c>
      <c r="F314" s="471">
        <f t="shared" si="74"/>
        <v>259.89999999999998</v>
      </c>
      <c r="G314" s="691">
        <f>'Заказ, cкидки и курсы валют'!$J$23*F314</f>
        <v>2988.85</v>
      </c>
      <c r="H314" s="96">
        <f t="shared" si="75"/>
        <v>10460.98</v>
      </c>
      <c r="I314" s="14"/>
      <c r="J314" s="13"/>
      <c r="K314" s="13"/>
      <c r="L314" s="449"/>
    </row>
    <row r="315" spans="1:12" ht="14.15" customHeight="1">
      <c r="A315" s="14" t="s">
        <v>58</v>
      </c>
      <c r="B315" s="36" t="s">
        <v>1349</v>
      </c>
      <c r="C315" s="399">
        <v>5005</v>
      </c>
      <c r="D315" s="1558">
        <v>3500</v>
      </c>
      <c r="E315" s="446">
        <v>259.89999999999998</v>
      </c>
      <c r="F315" s="471">
        <f t="shared" si="74"/>
        <v>259.89999999999998</v>
      </c>
      <c r="G315" s="691">
        <f>'Заказ, cкидки и курсы валют'!$J$23*F315</f>
        <v>2988.85</v>
      </c>
      <c r="H315" s="96">
        <f t="shared" si="75"/>
        <v>10460.98</v>
      </c>
      <c r="I315" s="14"/>
      <c r="J315" s="13"/>
      <c r="K315" s="13"/>
      <c r="L315" s="449"/>
    </row>
    <row r="316" spans="1:12" ht="14.15" customHeight="1">
      <c r="A316" s="14" t="s">
        <v>59</v>
      </c>
      <c r="B316" s="36" t="s">
        <v>1349</v>
      </c>
      <c r="C316" s="399">
        <v>5010</v>
      </c>
      <c r="D316" s="1558">
        <v>3500</v>
      </c>
      <c r="E316" s="446">
        <v>259.89999999999998</v>
      </c>
      <c r="F316" s="471">
        <f t="shared" si="74"/>
        <v>259.89999999999998</v>
      </c>
      <c r="G316" s="691">
        <f>'Заказ, cкидки и курсы валют'!$J$23*F316</f>
        <v>2988.85</v>
      </c>
      <c r="H316" s="96">
        <f t="shared" si="75"/>
        <v>10460.98</v>
      </c>
      <c r="I316" s="14"/>
      <c r="J316" s="13"/>
      <c r="K316" s="13"/>
      <c r="L316" s="449"/>
    </row>
    <row r="317" spans="1:12" ht="14.15" customHeight="1">
      <c r="A317" s="14" t="s">
        <v>60</v>
      </c>
      <c r="B317" s="36" t="s">
        <v>1349</v>
      </c>
      <c r="C317" s="399">
        <v>5021</v>
      </c>
      <c r="D317" s="1558">
        <v>3500</v>
      </c>
      <c r="E317" s="446">
        <v>259.89999999999998</v>
      </c>
      <c r="F317" s="471">
        <f t="shared" si="74"/>
        <v>259.89999999999998</v>
      </c>
      <c r="G317" s="691">
        <f>'Заказ, cкидки и курсы валют'!$J$23*F317</f>
        <v>2988.85</v>
      </c>
      <c r="H317" s="96">
        <f t="shared" si="75"/>
        <v>10460.98</v>
      </c>
      <c r="I317" s="14"/>
      <c r="J317" s="13"/>
      <c r="K317" s="13"/>
      <c r="L317" s="449"/>
    </row>
    <row r="318" spans="1:12" ht="14.15" customHeight="1">
      <c r="A318" s="14" t="s">
        <v>61</v>
      </c>
      <c r="B318" s="36" t="s">
        <v>1349</v>
      </c>
      <c r="C318" s="399">
        <v>6002</v>
      </c>
      <c r="D318" s="1558">
        <v>3500</v>
      </c>
      <c r="E318" s="446">
        <v>259.89999999999998</v>
      </c>
      <c r="F318" s="471">
        <f t="shared" si="74"/>
        <v>259.89999999999998</v>
      </c>
      <c r="G318" s="691">
        <f>'Заказ, cкидки и курсы валют'!$J$23*F318</f>
        <v>2988.85</v>
      </c>
      <c r="H318" s="96">
        <f t="shared" si="75"/>
        <v>10460.98</v>
      </c>
      <c r="I318" s="14"/>
      <c r="J318" s="13"/>
      <c r="K318" s="13"/>
      <c r="L318" s="449"/>
    </row>
    <row r="319" spans="1:12" ht="14.15" customHeight="1">
      <c r="A319" s="14" t="s">
        <v>62</v>
      </c>
      <c r="B319" s="36" t="s">
        <v>1349</v>
      </c>
      <c r="C319" s="399">
        <v>6005</v>
      </c>
      <c r="D319" s="1558">
        <v>3500</v>
      </c>
      <c r="E319" s="446">
        <v>259.89999999999998</v>
      </c>
      <c r="F319" s="471">
        <f t="shared" si="74"/>
        <v>259.89999999999998</v>
      </c>
      <c r="G319" s="691">
        <f>'Заказ, cкидки и курсы валют'!$J$23*F319</f>
        <v>2988.85</v>
      </c>
      <c r="H319" s="96">
        <f t="shared" si="75"/>
        <v>10460.98</v>
      </c>
      <c r="I319" s="14"/>
      <c r="J319" s="13"/>
      <c r="K319" s="13"/>
      <c r="L319" s="449"/>
    </row>
    <row r="320" spans="1:12" ht="14.15" customHeight="1">
      <c r="A320" s="14" t="s">
        <v>63</v>
      </c>
      <c r="B320" s="36" t="s">
        <v>1349</v>
      </c>
      <c r="C320" s="399">
        <v>7004</v>
      </c>
      <c r="D320" s="1558">
        <v>3500</v>
      </c>
      <c r="E320" s="446">
        <v>259.89999999999998</v>
      </c>
      <c r="F320" s="471">
        <f t="shared" si="74"/>
        <v>259.89999999999998</v>
      </c>
      <c r="G320" s="691">
        <f>'Заказ, cкидки и курсы валют'!$J$23*F320</f>
        <v>2988.85</v>
      </c>
      <c r="H320" s="96">
        <f t="shared" si="75"/>
        <v>10460.98</v>
      </c>
      <c r="I320" s="14"/>
      <c r="J320" s="13"/>
      <c r="K320" s="13"/>
      <c r="L320" s="449"/>
    </row>
    <row r="321" spans="1:12" ht="14.15" customHeight="1">
      <c r="A321" s="14" t="s">
        <v>5681</v>
      </c>
      <c r="B321" s="36" t="s">
        <v>1349</v>
      </c>
      <c r="C321" s="399">
        <v>7024</v>
      </c>
      <c r="D321" s="1558">
        <v>3500</v>
      </c>
      <c r="E321" s="446">
        <v>259.89999999999998</v>
      </c>
      <c r="F321" s="471">
        <f t="shared" si="74"/>
        <v>259.89999999999998</v>
      </c>
      <c r="G321" s="691">
        <f>'Заказ, cкидки и курсы валют'!$J$23*F321</f>
        <v>2988.85</v>
      </c>
      <c r="H321" s="96">
        <f t="shared" si="75"/>
        <v>10460.98</v>
      </c>
      <c r="I321" s="14"/>
      <c r="J321" s="13"/>
      <c r="K321" s="13"/>
      <c r="L321" s="449"/>
    </row>
    <row r="322" spans="1:12" ht="14.15" customHeight="1">
      <c r="A322" s="14" t="s">
        <v>64</v>
      </c>
      <c r="B322" s="36" t="s">
        <v>1349</v>
      </c>
      <c r="C322" s="399">
        <v>8017</v>
      </c>
      <c r="D322" s="1558">
        <v>3500</v>
      </c>
      <c r="E322" s="446">
        <v>259.89999999999998</v>
      </c>
      <c r="F322" s="471">
        <f t="shared" si="74"/>
        <v>259.89999999999998</v>
      </c>
      <c r="G322" s="691">
        <f>'Заказ, cкидки и курсы валют'!$J$23*F322</f>
        <v>2988.85</v>
      </c>
      <c r="H322" s="96">
        <f t="shared" si="75"/>
        <v>10460.98</v>
      </c>
      <c r="I322" s="14"/>
      <c r="J322" s="13"/>
      <c r="K322" s="13"/>
      <c r="L322" s="449"/>
    </row>
    <row r="323" spans="1:12" ht="14.15" customHeight="1">
      <c r="A323" s="14" t="s">
        <v>65</v>
      </c>
      <c r="B323" s="36" t="s">
        <v>1349</v>
      </c>
      <c r="C323" s="399">
        <v>8019</v>
      </c>
      <c r="D323" s="1558">
        <v>3500</v>
      </c>
      <c r="E323" s="446">
        <v>259.89999999999998</v>
      </c>
      <c r="F323" s="471">
        <f t="shared" si="74"/>
        <v>259.89999999999998</v>
      </c>
      <c r="G323" s="691">
        <f>'Заказ, cкидки и курсы валют'!$J$23*F323</f>
        <v>2988.85</v>
      </c>
      <c r="H323" s="96">
        <f t="shared" si="75"/>
        <v>10460.98</v>
      </c>
      <c r="I323" s="14"/>
      <c r="J323" s="13"/>
      <c r="K323" s="13"/>
      <c r="L323" s="449"/>
    </row>
    <row r="324" spans="1:12" ht="14.15" customHeight="1">
      <c r="A324" s="14" t="s">
        <v>66</v>
      </c>
      <c r="B324" s="36" t="s">
        <v>1349</v>
      </c>
      <c r="C324" s="399">
        <v>9003</v>
      </c>
      <c r="D324" s="1558">
        <v>3500</v>
      </c>
      <c r="E324" s="446">
        <v>259.89999999999998</v>
      </c>
      <c r="F324" s="471">
        <f t="shared" si="74"/>
        <v>259.89999999999998</v>
      </c>
      <c r="G324" s="691">
        <f>'Заказ, cкидки и курсы валют'!$J$23*F324</f>
        <v>2988.85</v>
      </c>
      <c r="H324" s="96">
        <f t="shared" si="75"/>
        <v>10460.98</v>
      </c>
      <c r="I324" s="14"/>
      <c r="J324" s="13"/>
      <c r="K324" s="13"/>
      <c r="L324" s="449"/>
    </row>
    <row r="325" spans="1:12" ht="14.15" customHeight="1">
      <c r="A325" s="14" t="s">
        <v>5253</v>
      </c>
      <c r="B325" s="36" t="s">
        <v>1349</v>
      </c>
      <c r="C325" s="399">
        <v>9005</v>
      </c>
      <c r="D325" s="1558">
        <v>3500</v>
      </c>
      <c r="E325" s="446">
        <v>259.89999999999998</v>
      </c>
      <c r="F325" s="471">
        <f t="shared" si="74"/>
        <v>259.89999999999998</v>
      </c>
      <c r="G325" s="691">
        <f>'Заказ, cкидки и курсы валют'!$J$23*F325</f>
        <v>2988.85</v>
      </c>
      <c r="H325" s="96">
        <f t="shared" si="75"/>
        <v>10460.98</v>
      </c>
      <c r="I325" s="14"/>
      <c r="J325" s="13"/>
      <c r="K325" s="13"/>
      <c r="L325" s="449"/>
    </row>
    <row r="326" spans="1:12" ht="14.15" customHeight="1">
      <c r="A326" s="1645" t="s">
        <v>1670</v>
      </c>
      <c r="B326" s="1431" t="s">
        <v>3130</v>
      </c>
      <c r="C326" s="399">
        <v>1014</v>
      </c>
      <c r="D326" s="1648">
        <v>3000</v>
      </c>
      <c r="E326" s="446">
        <v>275.14999999999998</v>
      </c>
      <c r="F326" s="748">
        <f t="shared" si="74"/>
        <v>275.14999999999998</v>
      </c>
      <c r="G326" s="1504">
        <f>'Заказ, cкидки и курсы валют'!$J$23*F326</f>
        <v>3164.2249999999999</v>
      </c>
      <c r="H326" s="411">
        <f t="shared" si="75"/>
        <v>9492.68</v>
      </c>
      <c r="I326" s="1645"/>
      <c r="J326" s="13"/>
      <c r="K326" s="13"/>
      <c r="L326" s="449"/>
    </row>
    <row r="327" spans="1:12" ht="14.15" customHeight="1">
      <c r="A327" s="14" t="s">
        <v>575</v>
      </c>
      <c r="B327" s="36" t="s">
        <v>3130</v>
      </c>
      <c r="C327" s="399">
        <v>1015</v>
      </c>
      <c r="D327" s="1558">
        <v>3000</v>
      </c>
      <c r="E327" s="446">
        <v>275.14999999999998</v>
      </c>
      <c r="F327" s="471">
        <f t="shared" si="74"/>
        <v>275.14999999999998</v>
      </c>
      <c r="G327" s="691">
        <f>'Заказ, cкидки и курсы валют'!$J$23*F327</f>
        <v>3164.2249999999999</v>
      </c>
      <c r="H327" s="96">
        <f t="shared" si="75"/>
        <v>9492.68</v>
      </c>
      <c r="I327" s="14"/>
      <c r="J327" s="13"/>
      <c r="K327" s="13"/>
      <c r="L327" s="449"/>
    </row>
    <row r="328" spans="1:12" ht="14.15" customHeight="1">
      <c r="A328" s="14" t="s">
        <v>1671</v>
      </c>
      <c r="B328" s="36" t="s">
        <v>3130</v>
      </c>
      <c r="C328" s="399">
        <v>1018</v>
      </c>
      <c r="D328" s="1558">
        <v>3000</v>
      </c>
      <c r="E328" s="446">
        <v>275.14999999999998</v>
      </c>
      <c r="F328" s="471">
        <f t="shared" si="74"/>
        <v>275.14999999999998</v>
      </c>
      <c r="G328" s="691">
        <f>'Заказ, cкидки и курсы валют'!$J$23*F328</f>
        <v>3164.2249999999999</v>
      </c>
      <c r="H328" s="96">
        <f t="shared" si="75"/>
        <v>9492.68</v>
      </c>
      <c r="I328" s="14"/>
      <c r="J328" s="13"/>
      <c r="K328" s="13"/>
      <c r="L328" s="449"/>
    </row>
    <row r="329" spans="1:12" ht="14.15" customHeight="1">
      <c r="A329" s="14" t="s">
        <v>5255</v>
      </c>
      <c r="B329" s="36" t="s">
        <v>3130</v>
      </c>
      <c r="C329" s="399">
        <v>2004</v>
      </c>
      <c r="D329" s="1558">
        <v>3000</v>
      </c>
      <c r="E329" s="446">
        <v>275.14999999999998</v>
      </c>
      <c r="F329" s="471">
        <f t="shared" si="74"/>
        <v>275.14999999999998</v>
      </c>
      <c r="G329" s="691">
        <f>'Заказ, cкидки и курсы валют'!$J$23*F329</f>
        <v>3164.2249999999999</v>
      </c>
      <c r="H329" s="96">
        <f t="shared" si="75"/>
        <v>9492.68</v>
      </c>
      <c r="I329" s="14"/>
      <c r="J329" s="13"/>
      <c r="K329" s="13"/>
      <c r="L329" s="449"/>
    </row>
    <row r="330" spans="1:12" ht="14.15" customHeight="1">
      <c r="A330" s="14" t="s">
        <v>2314</v>
      </c>
      <c r="B330" s="36" t="s">
        <v>3130</v>
      </c>
      <c r="C330" s="399">
        <v>3003</v>
      </c>
      <c r="D330" s="1558">
        <v>3000</v>
      </c>
      <c r="E330" s="446">
        <v>275.14999999999998</v>
      </c>
      <c r="F330" s="471">
        <f t="shared" si="74"/>
        <v>275.14999999999998</v>
      </c>
      <c r="G330" s="691">
        <f>'Заказ, cкидки и курсы валют'!$J$23*F330</f>
        <v>3164.2249999999999</v>
      </c>
      <c r="H330" s="96">
        <f t="shared" si="75"/>
        <v>9492.68</v>
      </c>
      <c r="I330" s="14"/>
      <c r="J330" s="13"/>
      <c r="K330" s="13"/>
      <c r="L330" s="449"/>
    </row>
    <row r="331" spans="1:12" ht="14.15" customHeight="1">
      <c r="A331" s="14" t="s">
        <v>2315</v>
      </c>
      <c r="B331" s="36" t="s">
        <v>3130</v>
      </c>
      <c r="C331" s="399">
        <v>3005</v>
      </c>
      <c r="D331" s="1558">
        <v>3000</v>
      </c>
      <c r="E331" s="446">
        <v>275.14999999999998</v>
      </c>
      <c r="F331" s="471">
        <f t="shared" si="74"/>
        <v>275.14999999999998</v>
      </c>
      <c r="G331" s="691">
        <f>'Заказ, cкидки и курсы валют'!$J$23*F331</f>
        <v>3164.2249999999999</v>
      </c>
      <c r="H331" s="96">
        <f t="shared" si="75"/>
        <v>9492.68</v>
      </c>
      <c r="I331" s="14"/>
      <c r="J331" s="13"/>
      <c r="K331" s="13"/>
      <c r="L331" s="449"/>
    </row>
    <row r="332" spans="1:12" ht="14.15" customHeight="1">
      <c r="A332" s="14" t="s">
        <v>3303</v>
      </c>
      <c r="B332" s="36" t="s">
        <v>3130</v>
      </c>
      <c r="C332" s="399">
        <v>3009</v>
      </c>
      <c r="D332" s="1558">
        <v>3000</v>
      </c>
      <c r="E332" s="446">
        <v>275.14999999999998</v>
      </c>
      <c r="F332" s="471">
        <f t="shared" si="74"/>
        <v>275.14999999999998</v>
      </c>
      <c r="G332" s="691">
        <f>'Заказ, cкидки и курсы валют'!$J$23*F332</f>
        <v>3164.2249999999999</v>
      </c>
      <c r="H332" s="96">
        <f t="shared" si="75"/>
        <v>9492.68</v>
      </c>
      <c r="I332" s="14"/>
      <c r="J332" s="13"/>
      <c r="K332" s="13"/>
      <c r="L332" s="449"/>
    </row>
    <row r="333" spans="1:12" ht="14.15" customHeight="1">
      <c r="A333" s="14" t="s">
        <v>3304</v>
      </c>
      <c r="B333" s="36" t="s">
        <v>3130</v>
      </c>
      <c r="C333" s="399">
        <v>3011</v>
      </c>
      <c r="D333" s="1558">
        <v>3000</v>
      </c>
      <c r="E333" s="446">
        <v>275.14999999999998</v>
      </c>
      <c r="F333" s="471">
        <f t="shared" si="74"/>
        <v>275.14999999999998</v>
      </c>
      <c r="G333" s="691">
        <f>'Заказ, cкидки и курсы валют'!$J$23*F333</f>
        <v>3164.2249999999999</v>
      </c>
      <c r="H333" s="96">
        <f t="shared" si="75"/>
        <v>9492.68</v>
      </c>
      <c r="I333" s="14"/>
      <c r="J333" s="13"/>
      <c r="K333" s="13"/>
      <c r="L333" s="449"/>
    </row>
    <row r="334" spans="1:12" ht="14.15" customHeight="1">
      <c r="A334" s="14" t="s">
        <v>3305</v>
      </c>
      <c r="B334" s="36" t="s">
        <v>3130</v>
      </c>
      <c r="C334" s="399">
        <v>5002</v>
      </c>
      <c r="D334" s="1558">
        <v>3000</v>
      </c>
      <c r="E334" s="446">
        <v>275.14999999999998</v>
      </c>
      <c r="F334" s="471">
        <f t="shared" si="74"/>
        <v>275.14999999999998</v>
      </c>
      <c r="G334" s="691">
        <f>'Заказ, cкидки и курсы валют'!$J$23*F334</f>
        <v>3164.2249999999999</v>
      </c>
      <c r="H334" s="96">
        <f t="shared" si="75"/>
        <v>9492.68</v>
      </c>
      <c r="I334" s="14"/>
      <c r="J334" s="13"/>
      <c r="K334" s="13"/>
      <c r="L334" s="449"/>
    </row>
    <row r="335" spans="1:12" ht="14.15" customHeight="1">
      <c r="A335" s="14" t="s">
        <v>3306</v>
      </c>
      <c r="B335" s="36" t="s">
        <v>3130</v>
      </c>
      <c r="C335" s="399">
        <v>5005</v>
      </c>
      <c r="D335" s="1558">
        <v>3000</v>
      </c>
      <c r="E335" s="446">
        <v>275.14999999999998</v>
      </c>
      <c r="F335" s="471">
        <f t="shared" si="74"/>
        <v>275.14999999999998</v>
      </c>
      <c r="G335" s="691">
        <f>'Заказ, cкидки и курсы валют'!$J$23*F335</f>
        <v>3164.2249999999999</v>
      </c>
      <c r="H335" s="96">
        <f t="shared" si="75"/>
        <v>9492.68</v>
      </c>
      <c r="I335" s="14"/>
      <c r="J335" s="13"/>
      <c r="K335" s="13"/>
      <c r="L335" s="449"/>
    </row>
    <row r="336" spans="1:12" ht="14.15" customHeight="1">
      <c r="A336" s="14" t="s">
        <v>3307</v>
      </c>
      <c r="B336" s="36" t="s">
        <v>3130</v>
      </c>
      <c r="C336" s="399">
        <v>5010</v>
      </c>
      <c r="D336" s="1558">
        <v>3000</v>
      </c>
      <c r="E336" s="446">
        <v>275.14999999999998</v>
      </c>
      <c r="F336" s="471">
        <f t="shared" si="74"/>
        <v>275.14999999999998</v>
      </c>
      <c r="G336" s="691">
        <f>'Заказ, cкидки и курсы валют'!$J$23*F336</f>
        <v>3164.2249999999999</v>
      </c>
      <c r="H336" s="96">
        <f t="shared" si="75"/>
        <v>9492.68</v>
      </c>
      <c r="I336" s="14"/>
      <c r="J336" s="13"/>
      <c r="K336" s="13"/>
      <c r="L336" s="449"/>
    </row>
    <row r="337" spans="1:12" ht="14.15" customHeight="1">
      <c r="A337" s="14" t="s">
        <v>3308</v>
      </c>
      <c r="B337" s="36" t="s">
        <v>3130</v>
      </c>
      <c r="C337" s="399">
        <v>5021</v>
      </c>
      <c r="D337" s="1558">
        <v>3000</v>
      </c>
      <c r="E337" s="446">
        <v>275.14999999999998</v>
      </c>
      <c r="F337" s="471">
        <f t="shared" si="74"/>
        <v>275.14999999999998</v>
      </c>
      <c r="G337" s="691">
        <f>'Заказ, cкидки и курсы валют'!$J$23*F337</f>
        <v>3164.2249999999999</v>
      </c>
      <c r="H337" s="96">
        <f t="shared" si="75"/>
        <v>9492.68</v>
      </c>
      <c r="I337" s="14"/>
      <c r="J337" s="13"/>
      <c r="K337" s="13"/>
      <c r="L337" s="449"/>
    </row>
    <row r="338" spans="1:12" ht="14.15" customHeight="1">
      <c r="A338" s="14" t="s">
        <v>3309</v>
      </c>
      <c r="B338" s="36" t="s">
        <v>3130</v>
      </c>
      <c r="C338" s="399">
        <v>6002</v>
      </c>
      <c r="D338" s="1558">
        <v>3000</v>
      </c>
      <c r="E338" s="446">
        <v>275.14999999999998</v>
      </c>
      <c r="F338" s="471">
        <f t="shared" si="74"/>
        <v>275.14999999999998</v>
      </c>
      <c r="G338" s="691">
        <f>'Заказ, cкидки и курсы валют'!$J$23*F338</f>
        <v>3164.2249999999999</v>
      </c>
      <c r="H338" s="96">
        <f t="shared" si="75"/>
        <v>9492.68</v>
      </c>
      <c r="I338" s="14"/>
      <c r="J338" s="13"/>
      <c r="K338" s="13"/>
      <c r="L338" s="449"/>
    </row>
    <row r="339" spans="1:12" ht="14.15" customHeight="1">
      <c r="A339" s="14" t="s">
        <v>3310</v>
      </c>
      <c r="B339" s="36" t="s">
        <v>3130</v>
      </c>
      <c r="C339" s="399">
        <v>6005</v>
      </c>
      <c r="D339" s="1558">
        <v>3000</v>
      </c>
      <c r="E339" s="446">
        <v>275.14999999999998</v>
      </c>
      <c r="F339" s="471">
        <f t="shared" si="74"/>
        <v>275.14999999999998</v>
      </c>
      <c r="G339" s="691">
        <f>'Заказ, cкидки и курсы валют'!$J$23*F339</f>
        <v>3164.2249999999999</v>
      </c>
      <c r="H339" s="96">
        <f t="shared" si="75"/>
        <v>9492.68</v>
      </c>
      <c r="I339" s="14"/>
      <c r="J339" s="13"/>
      <c r="K339" s="13"/>
      <c r="L339" s="449"/>
    </row>
    <row r="340" spans="1:12" ht="14.15" customHeight="1">
      <c r="A340" s="14" t="s">
        <v>3311</v>
      </c>
      <c r="B340" s="36" t="s">
        <v>3130</v>
      </c>
      <c r="C340" s="399">
        <v>7004</v>
      </c>
      <c r="D340" s="1558">
        <v>3000</v>
      </c>
      <c r="E340" s="446">
        <v>275.14999999999998</v>
      </c>
      <c r="F340" s="471">
        <f t="shared" si="74"/>
        <v>275.14999999999998</v>
      </c>
      <c r="G340" s="691">
        <f>'Заказ, cкидки и курсы валют'!$J$23*F340</f>
        <v>3164.2249999999999</v>
      </c>
      <c r="H340" s="96">
        <f t="shared" si="75"/>
        <v>9492.68</v>
      </c>
      <c r="I340" s="14"/>
      <c r="J340" s="13"/>
      <c r="K340" s="13"/>
      <c r="L340" s="449"/>
    </row>
    <row r="341" spans="1:12" ht="14.15" customHeight="1">
      <c r="A341" s="14" t="s">
        <v>9676</v>
      </c>
      <c r="B341" s="36" t="s">
        <v>3130</v>
      </c>
      <c r="C341" s="399">
        <v>7024</v>
      </c>
      <c r="D341" s="1558">
        <v>3000</v>
      </c>
      <c r="E341" s="446">
        <v>275.14999999999998</v>
      </c>
      <c r="F341" s="471">
        <f t="shared" si="74"/>
        <v>275.14999999999998</v>
      </c>
      <c r="G341" s="691">
        <f>'Заказ, cкидки и курсы валют'!$J$23*F341</f>
        <v>3164.2249999999999</v>
      </c>
      <c r="H341" s="96">
        <f t="shared" si="75"/>
        <v>9492.68</v>
      </c>
      <c r="I341" s="14"/>
      <c r="J341" s="13"/>
      <c r="K341" s="13"/>
      <c r="L341" s="449"/>
    </row>
    <row r="342" spans="1:12" ht="14.15" customHeight="1">
      <c r="A342" s="14" t="s">
        <v>3312</v>
      </c>
      <c r="B342" s="36" t="s">
        <v>3130</v>
      </c>
      <c r="C342" s="399">
        <v>8017</v>
      </c>
      <c r="D342" s="1558">
        <v>3000</v>
      </c>
      <c r="E342" s="446">
        <v>275.14999999999998</v>
      </c>
      <c r="F342" s="471">
        <f t="shared" si="74"/>
        <v>275.14999999999998</v>
      </c>
      <c r="G342" s="691">
        <f>'Заказ, cкидки и курсы валют'!$J$23*F342</f>
        <v>3164.2249999999999</v>
      </c>
      <c r="H342" s="96">
        <f t="shared" si="75"/>
        <v>9492.68</v>
      </c>
      <c r="I342" s="14"/>
      <c r="J342" s="13"/>
      <c r="K342" s="13"/>
      <c r="L342" s="449"/>
    </row>
    <row r="343" spans="1:12" ht="14.15" customHeight="1">
      <c r="A343" s="14" t="s">
        <v>4658</v>
      </c>
      <c r="B343" s="36" t="s">
        <v>3130</v>
      </c>
      <c r="C343" s="399">
        <v>8019</v>
      </c>
      <c r="D343" s="1558">
        <v>3000</v>
      </c>
      <c r="E343" s="446">
        <v>275.14999999999998</v>
      </c>
      <c r="F343" s="471">
        <f t="shared" si="74"/>
        <v>275.14999999999998</v>
      </c>
      <c r="G343" s="691">
        <f>'Заказ, cкидки и курсы валют'!$J$23*F343</f>
        <v>3164.2249999999999</v>
      </c>
      <c r="H343" s="96">
        <f t="shared" si="75"/>
        <v>9492.68</v>
      </c>
      <c r="I343" s="14"/>
      <c r="J343" s="13"/>
      <c r="K343" s="13"/>
      <c r="L343" s="449"/>
    </row>
    <row r="344" spans="1:12" ht="14.15" customHeight="1">
      <c r="A344" s="14" t="s">
        <v>4659</v>
      </c>
      <c r="B344" s="36" t="s">
        <v>3130</v>
      </c>
      <c r="C344" s="399">
        <v>9003</v>
      </c>
      <c r="D344" s="1558">
        <v>3000</v>
      </c>
      <c r="E344" s="446">
        <v>275.14999999999998</v>
      </c>
      <c r="F344" s="471">
        <f t="shared" si="74"/>
        <v>275.14999999999998</v>
      </c>
      <c r="G344" s="691">
        <f>'Заказ, cкидки и курсы валют'!$J$23*F344</f>
        <v>3164.2249999999999</v>
      </c>
      <c r="H344" s="96">
        <f t="shared" si="75"/>
        <v>9492.68</v>
      </c>
      <c r="I344" s="14"/>
      <c r="J344" s="13"/>
      <c r="K344" s="13"/>
      <c r="L344" s="449"/>
    </row>
    <row r="345" spans="1:12" ht="14.15" customHeight="1">
      <c r="A345" s="1645" t="s">
        <v>4660</v>
      </c>
      <c r="B345" s="1431" t="s">
        <v>1351</v>
      </c>
      <c r="C345" s="399">
        <v>1014</v>
      </c>
      <c r="D345" s="1648">
        <v>2000</v>
      </c>
      <c r="E345" s="446">
        <v>321.69</v>
      </c>
      <c r="F345" s="748">
        <f t="shared" si="74"/>
        <v>321.69</v>
      </c>
      <c r="G345" s="1504">
        <f>'Заказ, cкидки и курсы валют'!$J$23*F345</f>
        <v>3699.4349999999999</v>
      </c>
      <c r="H345" s="411">
        <f t="shared" si="75"/>
        <v>7398.87</v>
      </c>
      <c r="I345" s="1645"/>
      <c r="J345" s="13"/>
      <c r="K345" s="13"/>
      <c r="L345" s="449"/>
    </row>
    <row r="346" spans="1:12" ht="14.15" customHeight="1">
      <c r="A346" s="14" t="s">
        <v>4661</v>
      </c>
      <c r="B346" s="36" t="s">
        <v>1351</v>
      </c>
      <c r="C346" s="399">
        <v>1015</v>
      </c>
      <c r="D346" s="1558">
        <v>2000</v>
      </c>
      <c r="E346" s="446">
        <v>321.69</v>
      </c>
      <c r="F346" s="471">
        <f t="shared" si="74"/>
        <v>321.69</v>
      </c>
      <c r="G346" s="691">
        <f>'Заказ, cкидки и курсы валют'!$J$23*F346</f>
        <v>3699.4349999999999</v>
      </c>
      <c r="H346" s="96">
        <f t="shared" si="75"/>
        <v>7398.87</v>
      </c>
      <c r="I346" s="14"/>
      <c r="J346" s="13"/>
      <c r="K346" s="13"/>
      <c r="L346" s="449"/>
    </row>
    <row r="347" spans="1:12" ht="14.15" customHeight="1">
      <c r="A347" s="14" t="s">
        <v>4662</v>
      </c>
      <c r="B347" s="36" t="s">
        <v>1351</v>
      </c>
      <c r="C347" s="399">
        <v>1018</v>
      </c>
      <c r="D347" s="1558">
        <v>2000</v>
      </c>
      <c r="E347" s="446">
        <v>321.69</v>
      </c>
      <c r="F347" s="471">
        <f t="shared" si="74"/>
        <v>321.69</v>
      </c>
      <c r="G347" s="691">
        <f>'Заказ, cкидки и курсы валют'!$J$23*F347</f>
        <v>3699.4349999999999</v>
      </c>
      <c r="H347" s="96">
        <f t="shared" si="75"/>
        <v>7398.87</v>
      </c>
      <c r="I347" s="14"/>
      <c r="J347" s="13"/>
      <c r="K347" s="13"/>
      <c r="L347" s="449"/>
    </row>
    <row r="348" spans="1:12" ht="14.15" customHeight="1">
      <c r="A348" s="14" t="s">
        <v>576</v>
      </c>
      <c r="B348" s="36" t="s">
        <v>1351</v>
      </c>
      <c r="C348" s="399">
        <v>3003</v>
      </c>
      <c r="D348" s="1558">
        <v>2000</v>
      </c>
      <c r="E348" s="446">
        <v>321.69</v>
      </c>
      <c r="F348" s="471">
        <f t="shared" si="74"/>
        <v>321.69</v>
      </c>
      <c r="G348" s="691">
        <f>'Заказ, cкидки и курсы валют'!$J$23*F348</f>
        <v>3699.4349999999999</v>
      </c>
      <c r="H348" s="96">
        <f t="shared" si="75"/>
        <v>7398.87</v>
      </c>
      <c r="I348" s="14"/>
      <c r="J348" s="13"/>
      <c r="K348" s="13"/>
      <c r="L348" s="449"/>
    </row>
    <row r="349" spans="1:12" ht="14.15" customHeight="1">
      <c r="A349" s="14" t="s">
        <v>4663</v>
      </c>
      <c r="B349" s="36" t="s">
        <v>1351</v>
      </c>
      <c r="C349" s="399">
        <v>3005</v>
      </c>
      <c r="D349" s="1558">
        <v>2000</v>
      </c>
      <c r="E349" s="446">
        <v>321.69</v>
      </c>
      <c r="F349" s="471">
        <f t="shared" si="74"/>
        <v>321.69</v>
      </c>
      <c r="G349" s="691">
        <f>'Заказ, cкидки и курсы валют'!$J$23*F349</f>
        <v>3699.4349999999999</v>
      </c>
      <c r="H349" s="96">
        <f t="shared" si="75"/>
        <v>7398.87</v>
      </c>
      <c r="I349" s="14"/>
      <c r="J349" s="13"/>
      <c r="K349" s="13"/>
      <c r="L349" s="449"/>
    </row>
    <row r="350" spans="1:12" ht="14.15" customHeight="1">
      <c r="A350" s="14" t="s">
        <v>4664</v>
      </c>
      <c r="B350" s="36" t="s">
        <v>1351</v>
      </c>
      <c r="C350" s="399">
        <v>3009</v>
      </c>
      <c r="D350" s="1558">
        <v>2000</v>
      </c>
      <c r="E350" s="446">
        <v>321.69</v>
      </c>
      <c r="F350" s="471">
        <f t="shared" si="74"/>
        <v>321.69</v>
      </c>
      <c r="G350" s="691">
        <f>'Заказ, cкидки и курсы валют'!$J$23*F350</f>
        <v>3699.4349999999999</v>
      </c>
      <c r="H350" s="96">
        <f t="shared" si="75"/>
        <v>7398.87</v>
      </c>
      <c r="I350" s="14"/>
      <c r="J350" s="13"/>
      <c r="K350" s="13"/>
      <c r="L350" s="449"/>
    </row>
    <row r="351" spans="1:12" ht="14.15" customHeight="1">
      <c r="A351" s="14" t="s">
        <v>4665</v>
      </c>
      <c r="B351" s="36" t="s">
        <v>1351</v>
      </c>
      <c r="C351" s="399">
        <v>3011</v>
      </c>
      <c r="D351" s="1558">
        <v>2000</v>
      </c>
      <c r="E351" s="446">
        <v>321.69</v>
      </c>
      <c r="F351" s="471">
        <f t="shared" si="74"/>
        <v>321.69</v>
      </c>
      <c r="G351" s="691">
        <f>'Заказ, cкидки и курсы валют'!$J$23*F351</f>
        <v>3699.4349999999999</v>
      </c>
      <c r="H351" s="96">
        <f t="shared" si="75"/>
        <v>7398.87</v>
      </c>
      <c r="I351" s="14"/>
      <c r="J351" s="13"/>
      <c r="K351" s="13"/>
      <c r="L351" s="449"/>
    </row>
    <row r="352" spans="1:12" ht="14.15" customHeight="1">
      <c r="A352" s="14" t="s">
        <v>4666</v>
      </c>
      <c r="B352" s="36" t="s">
        <v>1351</v>
      </c>
      <c r="C352" s="399">
        <v>5002</v>
      </c>
      <c r="D352" s="1558">
        <v>2000</v>
      </c>
      <c r="E352" s="446">
        <v>321.69</v>
      </c>
      <c r="F352" s="471">
        <f t="shared" si="74"/>
        <v>321.69</v>
      </c>
      <c r="G352" s="691">
        <f>'Заказ, cкидки и курсы валют'!$J$23*F352</f>
        <v>3699.4349999999999</v>
      </c>
      <c r="H352" s="96">
        <f t="shared" si="75"/>
        <v>7398.87</v>
      </c>
      <c r="I352" s="14"/>
      <c r="J352" s="13"/>
      <c r="K352" s="13"/>
      <c r="L352" s="449"/>
    </row>
    <row r="353" spans="1:12" ht="14.15" customHeight="1">
      <c r="A353" s="14" t="s">
        <v>4667</v>
      </c>
      <c r="B353" s="36" t="s">
        <v>1351</v>
      </c>
      <c r="C353" s="399">
        <v>5005</v>
      </c>
      <c r="D353" s="1558">
        <v>2000</v>
      </c>
      <c r="E353" s="446">
        <v>321.69</v>
      </c>
      <c r="F353" s="471">
        <f t="shared" si="74"/>
        <v>321.69</v>
      </c>
      <c r="G353" s="691">
        <f>'Заказ, cкидки и курсы валют'!$J$23*F353</f>
        <v>3699.4349999999999</v>
      </c>
      <c r="H353" s="96">
        <f t="shared" si="75"/>
        <v>7398.87</v>
      </c>
      <c r="I353" s="14"/>
      <c r="J353" s="13"/>
      <c r="K353" s="13"/>
      <c r="L353" s="449"/>
    </row>
    <row r="354" spans="1:12" ht="14.15" customHeight="1">
      <c r="A354" s="14" t="s">
        <v>4668</v>
      </c>
      <c r="B354" s="36" t="s">
        <v>1351</v>
      </c>
      <c r="C354" s="399">
        <v>5010</v>
      </c>
      <c r="D354" s="1558">
        <v>2000</v>
      </c>
      <c r="E354" s="446">
        <v>321.69</v>
      </c>
      <c r="F354" s="471">
        <f t="shared" si="74"/>
        <v>321.69</v>
      </c>
      <c r="G354" s="691">
        <f>'Заказ, cкидки и курсы валют'!$J$23*F354</f>
        <v>3699.4349999999999</v>
      </c>
      <c r="H354" s="96">
        <f t="shared" si="75"/>
        <v>7398.87</v>
      </c>
      <c r="I354" s="14"/>
      <c r="J354" s="13"/>
      <c r="K354" s="13"/>
      <c r="L354" s="449"/>
    </row>
    <row r="355" spans="1:12" ht="14.15" customHeight="1">
      <c r="A355" s="14" t="s">
        <v>4669</v>
      </c>
      <c r="B355" s="36" t="s">
        <v>1351</v>
      </c>
      <c r="C355" s="399">
        <v>5021</v>
      </c>
      <c r="D355" s="1558">
        <v>2000</v>
      </c>
      <c r="E355" s="446">
        <v>321.69</v>
      </c>
      <c r="F355" s="471">
        <f t="shared" si="74"/>
        <v>321.69</v>
      </c>
      <c r="G355" s="691">
        <f>'Заказ, cкидки и курсы валют'!$J$23*F355</f>
        <v>3699.4349999999999</v>
      </c>
      <c r="H355" s="96">
        <f t="shared" si="75"/>
        <v>7398.87</v>
      </c>
      <c r="I355" s="14"/>
      <c r="J355" s="13"/>
      <c r="K355" s="13"/>
      <c r="L355" s="449"/>
    </row>
    <row r="356" spans="1:12" ht="14.15" customHeight="1">
      <c r="A356" s="14" t="s">
        <v>4670</v>
      </c>
      <c r="B356" s="36" t="s">
        <v>1351</v>
      </c>
      <c r="C356" s="399">
        <v>6002</v>
      </c>
      <c r="D356" s="1558">
        <v>2000</v>
      </c>
      <c r="E356" s="446">
        <v>321.69</v>
      </c>
      <c r="F356" s="471">
        <f t="shared" si="74"/>
        <v>321.69</v>
      </c>
      <c r="G356" s="691">
        <f>'Заказ, cкидки и курсы валют'!$J$23*F356</f>
        <v>3699.4349999999999</v>
      </c>
      <c r="H356" s="96">
        <f t="shared" si="75"/>
        <v>7398.87</v>
      </c>
      <c r="I356" s="14"/>
      <c r="J356" s="13"/>
      <c r="K356" s="13"/>
      <c r="L356" s="449"/>
    </row>
    <row r="357" spans="1:12" ht="14.15" customHeight="1">
      <c r="A357" s="14" t="s">
        <v>4671</v>
      </c>
      <c r="B357" s="36" t="s">
        <v>1351</v>
      </c>
      <c r="C357" s="399">
        <v>6005</v>
      </c>
      <c r="D357" s="1558">
        <v>2000</v>
      </c>
      <c r="E357" s="446">
        <v>321.69</v>
      </c>
      <c r="F357" s="471">
        <f t="shared" si="74"/>
        <v>321.69</v>
      </c>
      <c r="G357" s="691">
        <f>'Заказ, cкидки и курсы валют'!$J$23*F357</f>
        <v>3699.4349999999999</v>
      </c>
      <c r="H357" s="96">
        <f t="shared" si="75"/>
        <v>7398.87</v>
      </c>
      <c r="I357" s="14"/>
      <c r="J357" s="13"/>
      <c r="K357" s="13"/>
      <c r="L357" s="449"/>
    </row>
    <row r="358" spans="1:12" ht="14.15" customHeight="1">
      <c r="A358" s="14" t="s">
        <v>10690</v>
      </c>
      <c r="B358" s="36" t="s">
        <v>1351</v>
      </c>
      <c r="C358" s="399">
        <v>6005</v>
      </c>
      <c r="D358" s="1558">
        <v>2000</v>
      </c>
      <c r="E358" s="446">
        <v>321.69</v>
      </c>
      <c r="F358" s="471">
        <f t="shared" si="74"/>
        <v>321.69</v>
      </c>
      <c r="G358" s="691">
        <f>'Заказ, cкидки и курсы валют'!$J$23*F358</f>
        <v>3699.4349999999999</v>
      </c>
      <c r="H358" s="96">
        <f t="shared" si="75"/>
        <v>7398.87</v>
      </c>
      <c r="I358" s="14"/>
      <c r="J358" s="13"/>
      <c r="K358" s="13"/>
      <c r="L358" s="449"/>
    </row>
    <row r="359" spans="1:12" ht="14.15" customHeight="1">
      <c r="A359" s="14" t="s">
        <v>4672</v>
      </c>
      <c r="B359" s="36" t="s">
        <v>1351</v>
      </c>
      <c r="C359" s="399">
        <v>7004</v>
      </c>
      <c r="D359" s="1558">
        <v>2000</v>
      </c>
      <c r="E359" s="446">
        <v>321.69</v>
      </c>
      <c r="F359" s="471">
        <f t="shared" si="74"/>
        <v>321.69</v>
      </c>
      <c r="G359" s="691">
        <f>'Заказ, cкидки и курсы валют'!$J$23*F359</f>
        <v>3699.4349999999999</v>
      </c>
      <c r="H359" s="96">
        <f t="shared" si="75"/>
        <v>7398.87</v>
      </c>
      <c r="I359" s="14"/>
      <c r="J359" s="13"/>
      <c r="K359" s="13"/>
      <c r="L359" s="449"/>
    </row>
    <row r="360" spans="1:12" ht="14.15" customHeight="1">
      <c r="A360" s="14" t="s">
        <v>9677</v>
      </c>
      <c r="B360" s="36" t="s">
        <v>1351</v>
      </c>
      <c r="C360" s="399">
        <v>7024</v>
      </c>
      <c r="D360" s="1558">
        <v>2000</v>
      </c>
      <c r="E360" s="446">
        <v>321.69</v>
      </c>
      <c r="F360" s="471">
        <f t="shared" si="74"/>
        <v>321.69</v>
      </c>
      <c r="G360" s="691">
        <f>'Заказ, cкидки и курсы валют'!$J$23*F360</f>
        <v>3699.4349999999999</v>
      </c>
      <c r="H360" s="96">
        <f t="shared" si="75"/>
        <v>7398.87</v>
      </c>
      <c r="I360" s="14"/>
      <c r="J360" s="13"/>
      <c r="K360" s="13"/>
      <c r="L360" s="449"/>
    </row>
    <row r="361" spans="1:12" ht="14.15" customHeight="1">
      <c r="A361" s="14" t="s">
        <v>4673</v>
      </c>
      <c r="B361" s="36" t="s">
        <v>1351</v>
      </c>
      <c r="C361" s="399">
        <v>8017</v>
      </c>
      <c r="D361" s="1558">
        <v>2000</v>
      </c>
      <c r="E361" s="446">
        <v>321.69</v>
      </c>
      <c r="F361" s="471">
        <f t="shared" si="74"/>
        <v>321.69</v>
      </c>
      <c r="G361" s="691">
        <f>'Заказ, cкидки и курсы валют'!$J$23*F361</f>
        <v>3699.4349999999999</v>
      </c>
      <c r="H361" s="96">
        <f t="shared" si="75"/>
        <v>7398.87</v>
      </c>
      <c r="I361" s="14"/>
      <c r="J361" s="13"/>
      <c r="K361" s="13"/>
      <c r="L361" s="449"/>
    </row>
    <row r="362" spans="1:12" ht="14.15" customHeight="1">
      <c r="A362" s="14" t="s">
        <v>4674</v>
      </c>
      <c r="B362" s="36" t="s">
        <v>1351</v>
      </c>
      <c r="C362" s="399">
        <v>8019</v>
      </c>
      <c r="D362" s="1558">
        <v>2000</v>
      </c>
      <c r="E362" s="446">
        <v>321.69</v>
      </c>
      <c r="F362" s="471">
        <f t="shared" si="74"/>
        <v>321.69</v>
      </c>
      <c r="G362" s="691">
        <f>'Заказ, cкидки и курсы валют'!$J$23*F362</f>
        <v>3699.4349999999999</v>
      </c>
      <c r="H362" s="96">
        <f t="shared" si="75"/>
        <v>7398.87</v>
      </c>
      <c r="I362" s="14"/>
      <c r="J362" s="13"/>
      <c r="K362" s="13"/>
      <c r="L362" s="449"/>
    </row>
    <row r="363" spans="1:12" ht="14.15" customHeight="1">
      <c r="A363" s="14" t="s">
        <v>4675</v>
      </c>
      <c r="B363" s="36" t="s">
        <v>1351</v>
      </c>
      <c r="C363" s="399">
        <v>9003</v>
      </c>
      <c r="D363" s="1558">
        <v>2000</v>
      </c>
      <c r="E363" s="446">
        <v>321.69</v>
      </c>
      <c r="F363" s="471">
        <f t="shared" si="74"/>
        <v>321.69</v>
      </c>
      <c r="G363" s="691">
        <f>'Заказ, cкидки и курсы валют'!$J$23*F363</f>
        <v>3699.4349999999999</v>
      </c>
      <c r="H363" s="96">
        <f t="shared" si="75"/>
        <v>7398.87</v>
      </c>
      <c r="I363" s="14"/>
      <c r="J363" s="13"/>
      <c r="K363" s="13"/>
      <c r="L363" s="449"/>
    </row>
    <row r="364" spans="1:12" ht="14.15" customHeight="1">
      <c r="A364" s="14" t="s">
        <v>5296</v>
      </c>
      <c r="B364" s="36" t="s">
        <v>1351</v>
      </c>
      <c r="C364" s="399">
        <v>9016</v>
      </c>
      <c r="D364" s="1558">
        <v>2000</v>
      </c>
      <c r="E364" s="446">
        <v>321.69</v>
      </c>
      <c r="F364" s="471">
        <f t="shared" si="74"/>
        <v>321.69</v>
      </c>
      <c r="G364" s="691">
        <f>'Заказ, cкидки и курсы валют'!$J$23*F364</f>
        <v>3699.4349999999999</v>
      </c>
      <c r="H364" s="96">
        <f t="shared" si="75"/>
        <v>7398.87</v>
      </c>
      <c r="I364" s="14"/>
      <c r="J364" s="13"/>
      <c r="K364" s="13"/>
      <c r="L364" s="449"/>
    </row>
    <row r="365" spans="1:12" ht="14.15" customHeight="1">
      <c r="A365" s="1645" t="s">
        <v>4676</v>
      </c>
      <c r="B365" s="1431" t="s">
        <v>1352</v>
      </c>
      <c r="C365" s="399">
        <v>1014</v>
      </c>
      <c r="D365" s="1648">
        <v>1500</v>
      </c>
      <c r="E365" s="446">
        <v>390.92</v>
      </c>
      <c r="F365" s="748">
        <f t="shared" si="74"/>
        <v>390.92</v>
      </c>
      <c r="G365" s="1504">
        <f>'Заказ, cкидки и курсы валют'!$J$23*F365</f>
        <v>4495.58</v>
      </c>
      <c r="H365" s="411">
        <f t="shared" si="75"/>
        <v>6743.37</v>
      </c>
      <c r="I365" s="1645"/>
      <c r="J365" s="13"/>
      <c r="K365" s="13"/>
      <c r="L365" s="449"/>
    </row>
    <row r="366" spans="1:12" ht="14.15" customHeight="1">
      <c r="A366" s="14" t="s">
        <v>4677</v>
      </c>
      <c r="B366" s="36" t="s">
        <v>1352</v>
      </c>
      <c r="C366" s="399">
        <v>1015</v>
      </c>
      <c r="D366" s="1558">
        <v>1500</v>
      </c>
      <c r="E366" s="446">
        <v>390.92</v>
      </c>
      <c r="F366" s="471">
        <f t="shared" si="74"/>
        <v>390.92</v>
      </c>
      <c r="G366" s="691">
        <f>'Заказ, cкидки и курсы валют'!$J$23*F366</f>
        <v>4495.58</v>
      </c>
      <c r="H366" s="96">
        <f t="shared" si="75"/>
        <v>6743.37</v>
      </c>
      <c r="I366" s="14"/>
      <c r="J366" s="13"/>
      <c r="K366" s="13"/>
      <c r="L366" s="449"/>
    </row>
    <row r="367" spans="1:12" ht="14.15" customHeight="1">
      <c r="A367" s="14" t="s">
        <v>4678</v>
      </c>
      <c r="B367" s="36" t="s">
        <v>1352</v>
      </c>
      <c r="C367" s="399">
        <v>1018</v>
      </c>
      <c r="D367" s="1558">
        <v>1500</v>
      </c>
      <c r="E367" s="446">
        <v>390.92</v>
      </c>
      <c r="F367" s="471">
        <f t="shared" si="74"/>
        <v>390.92</v>
      </c>
      <c r="G367" s="691">
        <f>'Заказ, cкидки и курсы валют'!$J$23*F367</f>
        <v>4495.58</v>
      </c>
      <c r="H367" s="96">
        <f t="shared" si="75"/>
        <v>6743.37</v>
      </c>
      <c r="I367" s="14"/>
      <c r="J367" s="13"/>
      <c r="K367" s="13"/>
      <c r="L367" s="449"/>
    </row>
    <row r="368" spans="1:12" ht="14.15" customHeight="1">
      <c r="A368" s="14" t="s">
        <v>4679</v>
      </c>
      <c r="B368" s="36" t="s">
        <v>1352</v>
      </c>
      <c r="C368" s="399">
        <v>3003</v>
      </c>
      <c r="D368" s="1558">
        <v>1500</v>
      </c>
      <c r="E368" s="446">
        <v>390.92</v>
      </c>
      <c r="F368" s="471">
        <f t="shared" si="74"/>
        <v>390.92</v>
      </c>
      <c r="G368" s="691">
        <f>'Заказ, cкидки и курсы валют'!$J$23*F368</f>
        <v>4495.58</v>
      </c>
      <c r="H368" s="96">
        <f t="shared" si="75"/>
        <v>6743.37</v>
      </c>
      <c r="I368" s="14"/>
      <c r="J368" s="13"/>
      <c r="K368" s="13"/>
      <c r="L368" s="449"/>
    </row>
    <row r="369" spans="1:12" ht="14.15" customHeight="1">
      <c r="A369" s="14" t="s">
        <v>577</v>
      </c>
      <c r="B369" s="36" t="s">
        <v>1352</v>
      </c>
      <c r="C369" s="399">
        <v>3005</v>
      </c>
      <c r="D369" s="1558">
        <v>1500</v>
      </c>
      <c r="E369" s="446">
        <v>390.92</v>
      </c>
      <c r="F369" s="471">
        <f t="shared" si="74"/>
        <v>390.92</v>
      </c>
      <c r="G369" s="691">
        <f>'Заказ, cкидки и курсы валют'!$J$23*F369</f>
        <v>4495.58</v>
      </c>
      <c r="H369" s="96">
        <f t="shared" si="75"/>
        <v>6743.37</v>
      </c>
      <c r="I369" s="14"/>
      <c r="J369" s="13"/>
      <c r="K369" s="13"/>
      <c r="L369" s="449"/>
    </row>
    <row r="370" spans="1:12" ht="14.15" customHeight="1">
      <c r="A370" s="14" t="s">
        <v>4680</v>
      </c>
      <c r="B370" s="36" t="s">
        <v>1352</v>
      </c>
      <c r="C370" s="399">
        <v>3009</v>
      </c>
      <c r="D370" s="1558">
        <v>1500</v>
      </c>
      <c r="E370" s="446">
        <v>390.92</v>
      </c>
      <c r="F370" s="471">
        <f t="shared" si="74"/>
        <v>390.92</v>
      </c>
      <c r="G370" s="691">
        <f>'Заказ, cкидки и курсы валют'!$J$23*F370</f>
        <v>4495.58</v>
      </c>
      <c r="H370" s="96">
        <f t="shared" si="75"/>
        <v>6743.37</v>
      </c>
      <c r="I370" s="14"/>
      <c r="J370" s="13"/>
      <c r="K370" s="13"/>
      <c r="L370" s="449"/>
    </row>
    <row r="371" spans="1:12" ht="14.15" customHeight="1">
      <c r="A371" s="14" t="s">
        <v>4681</v>
      </c>
      <c r="B371" s="36" t="s">
        <v>1352</v>
      </c>
      <c r="C371" s="399">
        <v>3011</v>
      </c>
      <c r="D371" s="1558">
        <v>1500</v>
      </c>
      <c r="E371" s="446">
        <v>390.92</v>
      </c>
      <c r="F371" s="471">
        <f t="shared" si="74"/>
        <v>390.92</v>
      </c>
      <c r="G371" s="691">
        <f>'Заказ, cкидки и курсы валют'!$J$23*F371</f>
        <v>4495.58</v>
      </c>
      <c r="H371" s="96">
        <f t="shared" si="75"/>
        <v>6743.37</v>
      </c>
      <c r="I371" s="14"/>
      <c r="J371" s="13"/>
      <c r="K371" s="13"/>
      <c r="L371" s="449"/>
    </row>
    <row r="372" spans="1:12" ht="14.15" customHeight="1">
      <c r="A372" s="14" t="s">
        <v>4682</v>
      </c>
      <c r="B372" s="36" t="s">
        <v>1352</v>
      </c>
      <c r="C372" s="399">
        <v>5002</v>
      </c>
      <c r="D372" s="1558">
        <v>1500</v>
      </c>
      <c r="E372" s="446">
        <v>390.92</v>
      </c>
      <c r="F372" s="471">
        <f t="shared" si="74"/>
        <v>390.92</v>
      </c>
      <c r="G372" s="691">
        <f>'Заказ, cкидки и курсы валют'!$J$23*F372</f>
        <v>4495.58</v>
      </c>
      <c r="H372" s="96">
        <f t="shared" si="75"/>
        <v>6743.37</v>
      </c>
      <c r="I372" s="14"/>
      <c r="J372" s="13"/>
      <c r="K372" s="13"/>
      <c r="L372" s="449"/>
    </row>
    <row r="373" spans="1:12" ht="14.15" customHeight="1">
      <c r="A373" s="14" t="s">
        <v>4683</v>
      </c>
      <c r="B373" s="36" t="s">
        <v>1352</v>
      </c>
      <c r="C373" s="399">
        <v>5005</v>
      </c>
      <c r="D373" s="1558">
        <v>1500</v>
      </c>
      <c r="E373" s="446">
        <v>390.92</v>
      </c>
      <c r="F373" s="471">
        <f t="shared" ref="F373:F438" si="76">ROUND(E373*(1-$F$37),2)</f>
        <v>390.92</v>
      </c>
      <c r="G373" s="691">
        <f>'Заказ, cкидки и курсы валют'!$J$23*F373</f>
        <v>4495.58</v>
      </c>
      <c r="H373" s="96">
        <f t="shared" ref="H373:H438" si="77">ROUND((D373/1000)*G373,2)</f>
        <v>6743.37</v>
      </c>
      <c r="I373" s="14"/>
      <c r="J373" s="13"/>
      <c r="K373" s="13"/>
      <c r="L373" s="449"/>
    </row>
    <row r="374" spans="1:12" ht="14.15" customHeight="1">
      <c r="A374" s="14" t="s">
        <v>4684</v>
      </c>
      <c r="B374" s="36" t="s">
        <v>1352</v>
      </c>
      <c r="C374" s="399">
        <v>5010</v>
      </c>
      <c r="D374" s="1558">
        <v>1500</v>
      </c>
      <c r="E374" s="446">
        <v>390.92</v>
      </c>
      <c r="F374" s="471">
        <f t="shared" si="76"/>
        <v>390.92</v>
      </c>
      <c r="G374" s="691">
        <f>'Заказ, cкидки и курсы валют'!$J$23*F374</f>
        <v>4495.58</v>
      </c>
      <c r="H374" s="96">
        <f t="shared" si="77"/>
        <v>6743.37</v>
      </c>
      <c r="I374" s="14"/>
      <c r="J374" s="13"/>
      <c r="K374" s="13"/>
      <c r="L374" s="449"/>
    </row>
    <row r="375" spans="1:12" ht="14.15" customHeight="1">
      <c r="A375" s="14" t="s">
        <v>4685</v>
      </c>
      <c r="B375" s="36" t="s">
        <v>1352</v>
      </c>
      <c r="C375" s="399">
        <v>5021</v>
      </c>
      <c r="D375" s="1558">
        <v>1500</v>
      </c>
      <c r="E375" s="446">
        <v>390.92</v>
      </c>
      <c r="F375" s="471">
        <f t="shared" si="76"/>
        <v>390.92</v>
      </c>
      <c r="G375" s="691">
        <f>'Заказ, cкидки и курсы валют'!$J$23*F375</f>
        <v>4495.58</v>
      </c>
      <c r="H375" s="96">
        <f t="shared" si="77"/>
        <v>6743.37</v>
      </c>
      <c r="I375" s="14"/>
      <c r="J375" s="13"/>
      <c r="K375" s="13"/>
      <c r="L375" s="449"/>
    </row>
    <row r="376" spans="1:12" ht="14.15" customHeight="1">
      <c r="A376" s="14" t="s">
        <v>4686</v>
      </c>
      <c r="B376" s="36" t="s">
        <v>1352</v>
      </c>
      <c r="C376" s="399">
        <v>6002</v>
      </c>
      <c r="D376" s="1558">
        <v>1500</v>
      </c>
      <c r="E376" s="446">
        <v>390.92</v>
      </c>
      <c r="F376" s="471">
        <f t="shared" si="76"/>
        <v>390.92</v>
      </c>
      <c r="G376" s="691">
        <f>'Заказ, cкидки и курсы валют'!$J$23*F376</f>
        <v>4495.58</v>
      </c>
      <c r="H376" s="96">
        <f t="shared" si="77"/>
        <v>6743.37</v>
      </c>
      <c r="I376" s="14"/>
      <c r="J376" s="13"/>
      <c r="K376" s="13"/>
      <c r="L376" s="449"/>
    </row>
    <row r="377" spans="1:12" ht="14.15" customHeight="1">
      <c r="A377" s="14" t="s">
        <v>4687</v>
      </c>
      <c r="B377" s="36" t="s">
        <v>1352</v>
      </c>
      <c r="C377" s="399">
        <v>6005</v>
      </c>
      <c r="D377" s="1558">
        <v>1500</v>
      </c>
      <c r="E377" s="446">
        <v>390.92</v>
      </c>
      <c r="F377" s="471">
        <f t="shared" si="76"/>
        <v>390.92</v>
      </c>
      <c r="G377" s="691">
        <f>'Заказ, cкидки и курсы валют'!$J$23*F377</f>
        <v>4495.58</v>
      </c>
      <c r="H377" s="96">
        <f t="shared" si="77"/>
        <v>6743.37</v>
      </c>
      <c r="I377" s="14"/>
      <c r="J377" s="13"/>
      <c r="K377" s="13"/>
      <c r="L377" s="449"/>
    </row>
    <row r="378" spans="1:12" ht="14.15" customHeight="1">
      <c r="A378" s="14" t="s">
        <v>9678</v>
      </c>
      <c r="B378" s="36" t="s">
        <v>1352</v>
      </c>
      <c r="C378" s="399">
        <v>7024</v>
      </c>
      <c r="D378" s="1558">
        <v>1500</v>
      </c>
      <c r="E378" s="446">
        <v>390.92</v>
      </c>
      <c r="F378" s="471">
        <f t="shared" si="76"/>
        <v>390.92</v>
      </c>
      <c r="G378" s="691">
        <f>'Заказ, cкидки и курсы валют'!$J$23*F378</f>
        <v>4495.58</v>
      </c>
      <c r="H378" s="96">
        <f t="shared" si="77"/>
        <v>6743.37</v>
      </c>
      <c r="I378" s="14"/>
      <c r="J378" s="13"/>
      <c r="K378" s="13"/>
      <c r="L378" s="449"/>
    </row>
    <row r="379" spans="1:12" ht="14.15" customHeight="1">
      <c r="A379" s="14" t="s">
        <v>4688</v>
      </c>
      <c r="B379" s="36" t="s">
        <v>1352</v>
      </c>
      <c r="C379" s="399">
        <v>8004</v>
      </c>
      <c r="D379" s="1558">
        <v>1500</v>
      </c>
      <c r="E379" s="446">
        <v>390.92</v>
      </c>
      <c r="F379" s="471">
        <f t="shared" si="76"/>
        <v>390.92</v>
      </c>
      <c r="G379" s="691">
        <f>'Заказ, cкидки и курсы валют'!$J$23*F379</f>
        <v>4495.58</v>
      </c>
      <c r="H379" s="96">
        <f t="shared" si="77"/>
        <v>6743.37</v>
      </c>
      <c r="I379" s="14"/>
      <c r="J379" s="13"/>
      <c r="K379" s="13"/>
      <c r="L379" s="449"/>
    </row>
    <row r="380" spans="1:12" ht="14.15" customHeight="1">
      <c r="A380" s="14" t="s">
        <v>4689</v>
      </c>
      <c r="B380" s="36" t="s">
        <v>1352</v>
      </c>
      <c r="C380" s="399">
        <v>8017</v>
      </c>
      <c r="D380" s="1558">
        <v>1500</v>
      </c>
      <c r="E380" s="446">
        <v>390.92</v>
      </c>
      <c r="F380" s="471">
        <f t="shared" si="76"/>
        <v>390.92</v>
      </c>
      <c r="G380" s="691">
        <f>'Заказ, cкидки и курсы валют'!$J$23*F380</f>
        <v>4495.58</v>
      </c>
      <c r="H380" s="96">
        <f t="shared" si="77"/>
        <v>6743.37</v>
      </c>
      <c r="I380" s="14"/>
      <c r="J380" s="13"/>
      <c r="K380" s="13"/>
      <c r="L380" s="449"/>
    </row>
    <row r="381" spans="1:12" ht="14.15" customHeight="1">
      <c r="A381" s="14" t="s">
        <v>4690</v>
      </c>
      <c r="B381" s="36" t="s">
        <v>1352</v>
      </c>
      <c r="C381" s="399">
        <v>8019</v>
      </c>
      <c r="D381" s="1558">
        <v>1500</v>
      </c>
      <c r="E381" s="446">
        <v>390.92</v>
      </c>
      <c r="F381" s="471">
        <f t="shared" si="76"/>
        <v>390.92</v>
      </c>
      <c r="G381" s="691">
        <f>'Заказ, cкидки и курсы валют'!$J$23*F381</f>
        <v>4495.58</v>
      </c>
      <c r="H381" s="96">
        <f t="shared" si="77"/>
        <v>6743.37</v>
      </c>
      <c r="I381" s="14"/>
      <c r="J381" s="13"/>
      <c r="K381" s="13"/>
      <c r="L381" s="449"/>
    </row>
    <row r="382" spans="1:12" ht="14.15" customHeight="1">
      <c r="A382" s="14" t="s">
        <v>4691</v>
      </c>
      <c r="B382" s="36" t="s">
        <v>1352</v>
      </c>
      <c r="C382" s="399">
        <v>9003</v>
      </c>
      <c r="D382" s="1558">
        <v>1500</v>
      </c>
      <c r="E382" s="446">
        <v>390.92</v>
      </c>
      <c r="F382" s="471">
        <f t="shared" si="76"/>
        <v>390.92</v>
      </c>
      <c r="G382" s="691">
        <f>'Заказ, cкидки и курсы валют'!$J$23*F382</f>
        <v>4495.58</v>
      </c>
      <c r="H382" s="96">
        <f t="shared" si="77"/>
        <v>6743.37</v>
      </c>
      <c r="I382" s="14"/>
      <c r="J382" s="13"/>
      <c r="K382" s="13"/>
      <c r="L382" s="449"/>
    </row>
    <row r="383" spans="1:12" ht="14.15" customHeight="1">
      <c r="A383" s="1647" t="s">
        <v>2481</v>
      </c>
      <c r="B383" s="1431" t="s">
        <v>3315</v>
      </c>
      <c r="C383" s="399">
        <v>1014</v>
      </c>
      <c r="D383" s="1648">
        <v>4500</v>
      </c>
      <c r="E383" s="446">
        <v>224.75</v>
      </c>
      <c r="F383" s="748">
        <f t="shared" si="76"/>
        <v>224.75</v>
      </c>
      <c r="G383" s="1504">
        <f>'Заказ, cкидки и курсы валют'!$J$23*F383</f>
        <v>2584.625</v>
      </c>
      <c r="H383" s="411">
        <f t="shared" si="77"/>
        <v>11630.81</v>
      </c>
      <c r="I383" s="1647"/>
      <c r="J383" s="359"/>
      <c r="K383" s="106"/>
      <c r="L383" s="449"/>
    </row>
    <row r="384" spans="1:12" ht="14.15" customHeight="1">
      <c r="A384" s="19" t="s">
        <v>2482</v>
      </c>
      <c r="B384" s="36" t="s">
        <v>3315</v>
      </c>
      <c r="C384" s="399">
        <v>1015</v>
      </c>
      <c r="D384" s="1558">
        <v>4500</v>
      </c>
      <c r="E384" s="446">
        <v>224.75</v>
      </c>
      <c r="F384" s="471">
        <f t="shared" si="76"/>
        <v>224.75</v>
      </c>
      <c r="G384" s="691">
        <f>'Заказ, cкидки и курсы валют'!$J$23*F384</f>
        <v>2584.625</v>
      </c>
      <c r="H384" s="96">
        <f t="shared" si="77"/>
        <v>11630.81</v>
      </c>
      <c r="I384" s="19"/>
      <c r="J384" s="359"/>
      <c r="K384" s="106"/>
      <c r="L384" s="449"/>
    </row>
    <row r="385" spans="1:12" ht="14.15" customHeight="1">
      <c r="A385" s="19" t="s">
        <v>2483</v>
      </c>
      <c r="B385" s="36" t="s">
        <v>3315</v>
      </c>
      <c r="C385" s="399">
        <v>1018</v>
      </c>
      <c r="D385" s="1558">
        <v>4500</v>
      </c>
      <c r="E385" s="446">
        <v>224.75</v>
      </c>
      <c r="F385" s="471">
        <f t="shared" si="76"/>
        <v>224.75</v>
      </c>
      <c r="G385" s="691">
        <f>'Заказ, cкидки и курсы валют'!$J$23*F385</f>
        <v>2584.625</v>
      </c>
      <c r="H385" s="96">
        <f t="shared" si="77"/>
        <v>11630.81</v>
      </c>
      <c r="I385" s="19"/>
      <c r="J385" s="359"/>
      <c r="K385" s="106"/>
      <c r="L385" s="449"/>
    </row>
    <row r="386" spans="1:12" ht="14.15" customHeight="1">
      <c r="A386" s="19" t="s">
        <v>2484</v>
      </c>
      <c r="B386" s="36" t="s">
        <v>3315</v>
      </c>
      <c r="C386" s="399">
        <v>3003</v>
      </c>
      <c r="D386" s="1558">
        <v>4500</v>
      </c>
      <c r="E386" s="446">
        <v>224.75</v>
      </c>
      <c r="F386" s="471">
        <f t="shared" si="76"/>
        <v>224.75</v>
      </c>
      <c r="G386" s="691">
        <f>'Заказ, cкидки и курсы валют'!$J$23*F386</f>
        <v>2584.625</v>
      </c>
      <c r="H386" s="96">
        <f t="shared" si="77"/>
        <v>11630.81</v>
      </c>
      <c r="I386" s="19"/>
      <c r="J386" s="359"/>
      <c r="K386" s="106"/>
      <c r="L386" s="449"/>
    </row>
    <row r="387" spans="1:12" ht="14.15" customHeight="1">
      <c r="A387" s="19" t="s">
        <v>2485</v>
      </c>
      <c r="B387" s="36" t="s">
        <v>3315</v>
      </c>
      <c r="C387" s="399">
        <v>3005</v>
      </c>
      <c r="D387" s="1558">
        <v>4500</v>
      </c>
      <c r="E387" s="446">
        <v>224.75</v>
      </c>
      <c r="F387" s="471">
        <f t="shared" si="76"/>
        <v>224.75</v>
      </c>
      <c r="G387" s="691">
        <f>'Заказ, cкидки и курсы валют'!$J$23*F387</f>
        <v>2584.625</v>
      </c>
      <c r="H387" s="96">
        <f t="shared" si="77"/>
        <v>11630.81</v>
      </c>
      <c r="I387" s="19"/>
      <c r="J387" s="359"/>
      <c r="K387" s="106"/>
      <c r="L387" s="449"/>
    </row>
    <row r="388" spans="1:12" ht="14.15" customHeight="1">
      <c r="A388" s="19" t="s">
        <v>2486</v>
      </c>
      <c r="B388" s="36" t="s">
        <v>3315</v>
      </c>
      <c r="C388" s="399">
        <v>3009</v>
      </c>
      <c r="D388" s="1558">
        <v>4500</v>
      </c>
      <c r="E388" s="446">
        <v>224.75</v>
      </c>
      <c r="F388" s="471">
        <f t="shared" si="76"/>
        <v>224.75</v>
      </c>
      <c r="G388" s="691">
        <f>'Заказ, cкидки и курсы валют'!$J$23*F388</f>
        <v>2584.625</v>
      </c>
      <c r="H388" s="96">
        <f t="shared" si="77"/>
        <v>11630.81</v>
      </c>
      <c r="I388" s="19"/>
      <c r="J388" s="359"/>
      <c r="K388" s="106"/>
      <c r="L388" s="449"/>
    </row>
    <row r="389" spans="1:12" ht="14.15" customHeight="1">
      <c r="A389" s="19" t="s">
        <v>2487</v>
      </c>
      <c r="B389" s="36" t="s">
        <v>3315</v>
      </c>
      <c r="C389" s="399">
        <v>3011</v>
      </c>
      <c r="D389" s="1558">
        <v>4500</v>
      </c>
      <c r="E389" s="446">
        <v>224.75</v>
      </c>
      <c r="F389" s="471">
        <f t="shared" si="76"/>
        <v>224.75</v>
      </c>
      <c r="G389" s="691">
        <f>'Заказ, cкидки и курсы валют'!$J$23*F389</f>
        <v>2584.625</v>
      </c>
      <c r="H389" s="96">
        <f t="shared" si="77"/>
        <v>11630.81</v>
      </c>
      <c r="I389" s="19"/>
      <c r="J389" s="359"/>
      <c r="K389" s="106"/>
      <c r="L389" s="449"/>
    </row>
    <row r="390" spans="1:12" ht="14.15" customHeight="1">
      <c r="A390" s="19" t="s">
        <v>2488</v>
      </c>
      <c r="B390" s="36" t="s">
        <v>3315</v>
      </c>
      <c r="C390" s="399">
        <v>5002</v>
      </c>
      <c r="D390" s="1558">
        <v>4500</v>
      </c>
      <c r="E390" s="446">
        <v>224.75</v>
      </c>
      <c r="F390" s="471">
        <f t="shared" si="76"/>
        <v>224.75</v>
      </c>
      <c r="G390" s="691">
        <f>'Заказ, cкидки и курсы валют'!$J$23*F390</f>
        <v>2584.625</v>
      </c>
      <c r="H390" s="96">
        <f t="shared" si="77"/>
        <v>11630.81</v>
      </c>
      <c r="I390" s="19"/>
      <c r="J390" s="359"/>
      <c r="K390" s="106"/>
      <c r="L390" s="449"/>
    </row>
    <row r="391" spans="1:12" ht="14.15" customHeight="1">
      <c r="A391" s="19" t="s">
        <v>2489</v>
      </c>
      <c r="B391" s="36" t="s">
        <v>3315</v>
      </c>
      <c r="C391" s="399">
        <v>5005</v>
      </c>
      <c r="D391" s="1558">
        <v>4500</v>
      </c>
      <c r="E391" s="446">
        <v>224.75</v>
      </c>
      <c r="F391" s="471">
        <f t="shared" si="76"/>
        <v>224.75</v>
      </c>
      <c r="G391" s="691">
        <f>'Заказ, cкидки и курсы валют'!$J$23*F391</f>
        <v>2584.625</v>
      </c>
      <c r="H391" s="96">
        <f t="shared" si="77"/>
        <v>11630.81</v>
      </c>
      <c r="I391" s="19"/>
      <c r="J391" s="359"/>
      <c r="K391" s="106"/>
      <c r="L391" s="449"/>
    </row>
    <row r="392" spans="1:12" ht="14.15" customHeight="1">
      <c r="A392" s="19" t="s">
        <v>2490</v>
      </c>
      <c r="B392" s="36" t="s">
        <v>3315</v>
      </c>
      <c r="C392" s="399">
        <v>5010</v>
      </c>
      <c r="D392" s="1558">
        <v>4500</v>
      </c>
      <c r="E392" s="446">
        <v>224.75</v>
      </c>
      <c r="F392" s="471">
        <f t="shared" si="76"/>
        <v>224.75</v>
      </c>
      <c r="G392" s="691">
        <f>'Заказ, cкидки и курсы валют'!$J$23*F392</f>
        <v>2584.625</v>
      </c>
      <c r="H392" s="96">
        <f t="shared" si="77"/>
        <v>11630.81</v>
      </c>
      <c r="I392" s="19"/>
      <c r="J392" s="359"/>
      <c r="K392" s="106"/>
      <c r="L392" s="449"/>
    </row>
    <row r="393" spans="1:12" ht="14.15" customHeight="1">
      <c r="A393" s="19" t="s">
        <v>2491</v>
      </c>
      <c r="B393" s="36" t="s">
        <v>3315</v>
      </c>
      <c r="C393" s="399">
        <v>5021</v>
      </c>
      <c r="D393" s="1558">
        <v>4500</v>
      </c>
      <c r="E393" s="446">
        <v>224.75</v>
      </c>
      <c r="F393" s="471">
        <f t="shared" si="76"/>
        <v>224.75</v>
      </c>
      <c r="G393" s="691">
        <f>'Заказ, cкидки и курсы валют'!$J$23*F393</f>
        <v>2584.625</v>
      </c>
      <c r="H393" s="96">
        <f t="shared" si="77"/>
        <v>11630.81</v>
      </c>
      <c r="I393" s="19"/>
      <c r="J393" s="359"/>
      <c r="K393" s="106"/>
      <c r="L393" s="449"/>
    </row>
    <row r="394" spans="1:12" ht="14.15" customHeight="1">
      <c r="A394" s="19" t="s">
        <v>2492</v>
      </c>
      <c r="B394" s="36" t="s">
        <v>3315</v>
      </c>
      <c r="C394" s="399">
        <v>6002</v>
      </c>
      <c r="D394" s="1558">
        <v>4500</v>
      </c>
      <c r="E394" s="446">
        <v>224.75</v>
      </c>
      <c r="F394" s="471">
        <f t="shared" si="76"/>
        <v>224.75</v>
      </c>
      <c r="G394" s="691">
        <f>'Заказ, cкидки и курсы валют'!$J$23*F394</f>
        <v>2584.625</v>
      </c>
      <c r="H394" s="96">
        <f t="shared" si="77"/>
        <v>11630.81</v>
      </c>
      <c r="I394" s="19"/>
      <c r="J394" s="359"/>
      <c r="K394" s="106"/>
      <c r="L394" s="449"/>
    </row>
    <row r="395" spans="1:12" ht="14.15" customHeight="1">
      <c r="A395" s="19" t="s">
        <v>2493</v>
      </c>
      <c r="B395" s="36" t="s">
        <v>3315</v>
      </c>
      <c r="C395" s="399">
        <v>6005</v>
      </c>
      <c r="D395" s="1558">
        <v>4500</v>
      </c>
      <c r="E395" s="446">
        <v>224.75</v>
      </c>
      <c r="F395" s="471">
        <f>ROUND(E395*(1-$F$37),2)</f>
        <v>224.75</v>
      </c>
      <c r="G395" s="691">
        <f>'Заказ, cкидки и курсы валют'!$J$23*F395</f>
        <v>2584.625</v>
      </c>
      <c r="H395" s="96">
        <f t="shared" si="77"/>
        <v>11630.81</v>
      </c>
      <c r="I395" s="19"/>
      <c r="J395" s="359"/>
      <c r="K395" s="106"/>
      <c r="L395" s="449"/>
    </row>
    <row r="396" spans="1:12" ht="14.15" customHeight="1">
      <c r="A396" s="19" t="s">
        <v>2494</v>
      </c>
      <c r="B396" s="36" t="s">
        <v>3315</v>
      </c>
      <c r="C396" s="399">
        <v>7004</v>
      </c>
      <c r="D396" s="1558">
        <v>4500</v>
      </c>
      <c r="E396" s="446">
        <v>224.75</v>
      </c>
      <c r="F396" s="471">
        <f>ROUND(E396*(1-$F$37),2)</f>
        <v>224.75</v>
      </c>
      <c r="G396" s="691">
        <f>'Заказ, cкидки и курсы валют'!$J$23*F396</f>
        <v>2584.625</v>
      </c>
      <c r="H396" s="96">
        <f t="shared" si="77"/>
        <v>11630.81</v>
      </c>
      <c r="I396" s="19"/>
      <c r="J396" s="359"/>
      <c r="K396" s="106"/>
      <c r="L396" s="449"/>
    </row>
    <row r="397" spans="1:12" ht="14.15" customHeight="1">
      <c r="A397" s="19" t="s">
        <v>9846</v>
      </c>
      <c r="B397" s="36" t="s">
        <v>3315</v>
      </c>
      <c r="C397" s="399">
        <v>7024</v>
      </c>
      <c r="D397" s="1558">
        <v>4500</v>
      </c>
      <c r="E397" s="446">
        <v>224.75</v>
      </c>
      <c r="F397" s="471">
        <f>ROUND(E397*(1-$F$37),2)</f>
        <v>224.75</v>
      </c>
      <c r="G397" s="691">
        <f>'Заказ, cкидки и курсы валют'!$J$23*F397</f>
        <v>2584.625</v>
      </c>
      <c r="H397" s="96">
        <f t="shared" si="77"/>
        <v>11630.81</v>
      </c>
      <c r="I397" s="19"/>
      <c r="J397" s="106"/>
      <c r="K397" s="106"/>
      <c r="L397" s="449"/>
    </row>
    <row r="398" spans="1:12" ht="14.15" customHeight="1">
      <c r="A398" s="19" t="s">
        <v>2495</v>
      </c>
      <c r="B398" s="36" t="s">
        <v>3315</v>
      </c>
      <c r="C398" s="399">
        <v>8017</v>
      </c>
      <c r="D398" s="1558">
        <v>4500</v>
      </c>
      <c r="E398" s="446">
        <v>224.75</v>
      </c>
      <c r="F398" s="471">
        <f t="shared" si="76"/>
        <v>224.75</v>
      </c>
      <c r="G398" s="691">
        <f>'Заказ, cкидки и курсы валют'!$J$23*F398</f>
        <v>2584.625</v>
      </c>
      <c r="H398" s="96">
        <f t="shared" si="77"/>
        <v>11630.81</v>
      </c>
      <c r="I398" s="19"/>
      <c r="J398" s="359"/>
      <c r="K398" s="106"/>
      <c r="L398" s="449"/>
    </row>
    <row r="399" spans="1:12" ht="14.15" customHeight="1">
      <c r="A399" s="19" t="s">
        <v>2496</v>
      </c>
      <c r="B399" s="36" t="s">
        <v>3315</v>
      </c>
      <c r="C399" s="399">
        <v>8019</v>
      </c>
      <c r="D399" s="1558">
        <v>4500</v>
      </c>
      <c r="E399" s="446">
        <v>224.75</v>
      </c>
      <c r="F399" s="471">
        <f t="shared" si="76"/>
        <v>224.75</v>
      </c>
      <c r="G399" s="691">
        <f>'Заказ, cкидки и курсы валют'!$J$23*F399</f>
        <v>2584.625</v>
      </c>
      <c r="H399" s="96">
        <f t="shared" si="77"/>
        <v>11630.81</v>
      </c>
      <c r="I399" s="19"/>
      <c r="J399" s="359"/>
      <c r="K399" s="106"/>
      <c r="L399" s="449"/>
    </row>
    <row r="400" spans="1:12" ht="14.15" customHeight="1">
      <c r="A400" s="19" t="s">
        <v>2497</v>
      </c>
      <c r="B400" s="36" t="s">
        <v>3315</v>
      </c>
      <c r="C400" s="399">
        <v>9003</v>
      </c>
      <c r="D400" s="1558">
        <v>4500</v>
      </c>
      <c r="E400" s="446">
        <v>224.75</v>
      </c>
      <c r="F400" s="471">
        <f t="shared" si="76"/>
        <v>224.75</v>
      </c>
      <c r="G400" s="691">
        <f>'Заказ, cкидки и курсы валют'!$J$23*F400</f>
        <v>2584.625</v>
      </c>
      <c r="H400" s="96">
        <f t="shared" si="77"/>
        <v>11630.81</v>
      </c>
      <c r="I400" s="19"/>
      <c r="J400" s="359"/>
      <c r="K400" s="106"/>
      <c r="L400" s="449"/>
    </row>
    <row r="401" spans="1:13" ht="14.15" customHeight="1">
      <c r="A401" s="1645" t="s">
        <v>4692</v>
      </c>
      <c r="B401" s="1431" t="s">
        <v>1355</v>
      </c>
      <c r="C401" s="399">
        <v>1014</v>
      </c>
      <c r="D401" s="1648">
        <v>4000</v>
      </c>
      <c r="E401" s="446">
        <v>243.79</v>
      </c>
      <c r="F401" s="748">
        <f t="shared" si="76"/>
        <v>243.79</v>
      </c>
      <c r="G401" s="1504">
        <f>'Заказ, cкидки и курсы валют'!$J$23*F401</f>
        <v>2803.585</v>
      </c>
      <c r="H401" s="411">
        <f t="shared" si="77"/>
        <v>11214.34</v>
      </c>
      <c r="I401" s="1645"/>
      <c r="J401" s="13"/>
      <c r="K401" s="13"/>
      <c r="L401" s="449"/>
    </row>
    <row r="402" spans="1:13" ht="14.15" customHeight="1">
      <c r="A402" s="14" t="s">
        <v>4693</v>
      </c>
      <c r="B402" s="36" t="s">
        <v>1355</v>
      </c>
      <c r="C402" s="399">
        <v>1015</v>
      </c>
      <c r="D402" s="1558">
        <v>4000</v>
      </c>
      <c r="E402" s="446">
        <v>243.79</v>
      </c>
      <c r="F402" s="471">
        <f t="shared" si="76"/>
        <v>243.79</v>
      </c>
      <c r="G402" s="691">
        <f>'Заказ, cкидки и курсы валют'!$J$23*F402</f>
        <v>2803.585</v>
      </c>
      <c r="H402" s="96">
        <f t="shared" si="77"/>
        <v>11214.34</v>
      </c>
      <c r="I402" s="14"/>
      <c r="J402" s="13"/>
      <c r="K402" s="13"/>
      <c r="L402" s="449"/>
    </row>
    <row r="403" spans="1:13" ht="14.15" customHeight="1">
      <c r="A403" s="14" t="s">
        <v>4694</v>
      </c>
      <c r="B403" s="36" t="s">
        <v>1355</v>
      </c>
      <c r="C403" s="399">
        <v>1018</v>
      </c>
      <c r="D403" s="1558">
        <v>4000</v>
      </c>
      <c r="E403" s="446">
        <v>243.79</v>
      </c>
      <c r="F403" s="471">
        <f t="shared" si="76"/>
        <v>243.79</v>
      </c>
      <c r="G403" s="691">
        <f>'Заказ, cкидки и курсы валют'!$J$23*F403</f>
        <v>2803.585</v>
      </c>
      <c r="H403" s="96">
        <f t="shared" si="77"/>
        <v>11214.34</v>
      </c>
      <c r="I403" s="14"/>
      <c r="J403" s="13"/>
      <c r="K403" s="13"/>
      <c r="L403" s="449"/>
    </row>
    <row r="404" spans="1:13" s="1437" customFormat="1" ht="14.15" hidden="1" customHeight="1">
      <c r="A404" s="14"/>
      <c r="B404" s="36"/>
      <c r="C404" s="399"/>
      <c r="D404" s="1558"/>
      <c r="E404" s="446">
        <v>243.79</v>
      </c>
      <c r="F404" s="471"/>
      <c r="G404" s="691">
        <f>'Заказ, cкидки и курсы валют'!$J$23*F404</f>
        <v>0</v>
      </c>
      <c r="H404" s="96"/>
      <c r="I404" s="14"/>
      <c r="J404" s="1436"/>
      <c r="K404" s="13"/>
      <c r="L404" s="449"/>
      <c r="M404"/>
    </row>
    <row r="405" spans="1:13" ht="14.15" customHeight="1">
      <c r="A405" s="1649" t="s">
        <v>4695</v>
      </c>
      <c r="B405" s="1434" t="s">
        <v>1355</v>
      </c>
      <c r="C405" s="399">
        <v>3003</v>
      </c>
      <c r="D405" s="1650">
        <v>4000</v>
      </c>
      <c r="E405" s="446">
        <v>243.79</v>
      </c>
      <c r="F405" s="1651">
        <f t="shared" si="76"/>
        <v>243.79</v>
      </c>
      <c r="G405" s="691">
        <f>'Заказ, cкидки и курсы валют'!$J$23*F405</f>
        <v>2803.585</v>
      </c>
      <c r="H405" s="1435">
        <f t="shared" si="77"/>
        <v>11214.34</v>
      </c>
      <c r="I405" s="1649"/>
      <c r="J405" s="13"/>
      <c r="K405" s="13"/>
      <c r="L405" s="449"/>
    </row>
    <row r="406" spans="1:13" ht="14.15" customHeight="1">
      <c r="A406" s="14" t="s">
        <v>4696</v>
      </c>
      <c r="B406" s="36" t="s">
        <v>1355</v>
      </c>
      <c r="C406" s="399">
        <v>3005</v>
      </c>
      <c r="D406" s="1558">
        <v>4000</v>
      </c>
      <c r="E406" s="446">
        <v>243.79</v>
      </c>
      <c r="F406" s="471">
        <f t="shared" si="76"/>
        <v>243.79</v>
      </c>
      <c r="G406" s="691">
        <f>'Заказ, cкидки и курсы валют'!$J$23*F406</f>
        <v>2803.585</v>
      </c>
      <c r="H406" s="96">
        <f t="shared" si="77"/>
        <v>11214.34</v>
      </c>
      <c r="I406" s="14"/>
      <c r="J406" s="13"/>
      <c r="K406" s="13"/>
      <c r="L406" s="449"/>
    </row>
    <row r="407" spans="1:13" ht="14.15" customHeight="1">
      <c r="A407" s="14" t="s">
        <v>578</v>
      </c>
      <c r="B407" s="36" t="s">
        <v>1355</v>
      </c>
      <c r="C407" s="399">
        <v>3009</v>
      </c>
      <c r="D407" s="1558">
        <v>4000</v>
      </c>
      <c r="E407" s="446">
        <v>243.79</v>
      </c>
      <c r="F407" s="471">
        <f t="shared" si="76"/>
        <v>243.79</v>
      </c>
      <c r="G407" s="691">
        <f>'Заказ, cкидки и курсы валют'!$J$23*F407</f>
        <v>2803.585</v>
      </c>
      <c r="H407" s="96">
        <f t="shared" si="77"/>
        <v>11214.34</v>
      </c>
      <c r="I407" s="14"/>
      <c r="J407" s="13"/>
      <c r="K407" s="13"/>
      <c r="L407" s="449"/>
    </row>
    <row r="408" spans="1:13" ht="14.15" customHeight="1">
      <c r="A408" s="14" t="s">
        <v>4697</v>
      </c>
      <c r="B408" s="36" t="s">
        <v>1355</v>
      </c>
      <c r="C408" s="399">
        <v>3011</v>
      </c>
      <c r="D408" s="1558">
        <v>4000</v>
      </c>
      <c r="E408" s="446">
        <v>243.79</v>
      </c>
      <c r="F408" s="471">
        <f t="shared" si="76"/>
        <v>243.79</v>
      </c>
      <c r="G408" s="691">
        <f>'Заказ, cкидки и курсы валют'!$J$23*F408</f>
        <v>2803.585</v>
      </c>
      <c r="H408" s="96">
        <f t="shared" si="77"/>
        <v>11214.34</v>
      </c>
      <c r="I408" s="14"/>
      <c r="J408" s="13"/>
      <c r="K408" s="13"/>
      <c r="L408" s="449"/>
    </row>
    <row r="409" spans="1:13" ht="14.15" customHeight="1">
      <c r="A409" s="14" t="s">
        <v>4698</v>
      </c>
      <c r="B409" s="36" t="s">
        <v>1355</v>
      </c>
      <c r="C409" s="399">
        <v>5002</v>
      </c>
      <c r="D409" s="1558">
        <v>4000</v>
      </c>
      <c r="E409" s="446">
        <v>243.79</v>
      </c>
      <c r="F409" s="471">
        <f t="shared" si="76"/>
        <v>243.79</v>
      </c>
      <c r="G409" s="691">
        <f>'Заказ, cкидки и курсы валют'!$J$23*F409</f>
        <v>2803.585</v>
      </c>
      <c r="H409" s="96">
        <f t="shared" si="77"/>
        <v>11214.34</v>
      </c>
      <c r="I409" s="14"/>
      <c r="J409" s="13"/>
      <c r="K409" s="13"/>
      <c r="L409" s="449"/>
    </row>
    <row r="410" spans="1:13" ht="14.15" customHeight="1">
      <c r="A410" s="14" t="s">
        <v>4699</v>
      </c>
      <c r="B410" s="36" t="s">
        <v>1355</v>
      </c>
      <c r="C410" s="399">
        <v>5005</v>
      </c>
      <c r="D410" s="1558">
        <v>4000</v>
      </c>
      <c r="E410" s="446">
        <v>243.79</v>
      </c>
      <c r="F410" s="471">
        <f t="shared" si="76"/>
        <v>243.79</v>
      </c>
      <c r="G410" s="691">
        <f>'Заказ, cкидки и курсы валют'!$J$23*F410</f>
        <v>2803.585</v>
      </c>
      <c r="H410" s="96">
        <f t="shared" si="77"/>
        <v>11214.34</v>
      </c>
      <c r="I410" s="14"/>
      <c r="J410" s="13"/>
      <c r="K410" s="13"/>
      <c r="L410" s="449"/>
    </row>
    <row r="411" spans="1:13" ht="14.15" customHeight="1">
      <c r="A411" s="14" t="s">
        <v>4700</v>
      </c>
      <c r="B411" s="36" t="s">
        <v>1355</v>
      </c>
      <c r="C411" s="399">
        <v>5010</v>
      </c>
      <c r="D411" s="1558">
        <v>4000</v>
      </c>
      <c r="E411" s="446">
        <v>243.79</v>
      </c>
      <c r="F411" s="471">
        <f t="shared" si="76"/>
        <v>243.79</v>
      </c>
      <c r="G411" s="691">
        <f>'Заказ, cкидки и курсы валют'!$J$23*F411</f>
        <v>2803.585</v>
      </c>
      <c r="H411" s="96">
        <f t="shared" si="77"/>
        <v>11214.34</v>
      </c>
      <c r="I411" s="14"/>
      <c r="J411" s="13"/>
      <c r="K411" s="13"/>
      <c r="L411" s="449"/>
    </row>
    <row r="412" spans="1:13" ht="14.15" customHeight="1">
      <c r="A412" s="14" t="s">
        <v>4701</v>
      </c>
      <c r="B412" s="36" t="s">
        <v>1355</v>
      </c>
      <c r="C412" s="399">
        <v>5021</v>
      </c>
      <c r="D412" s="1558">
        <v>4000</v>
      </c>
      <c r="E412" s="446">
        <v>243.79</v>
      </c>
      <c r="F412" s="471">
        <f t="shared" si="76"/>
        <v>243.79</v>
      </c>
      <c r="G412" s="691">
        <f>'Заказ, cкидки и курсы валют'!$J$23*F412</f>
        <v>2803.585</v>
      </c>
      <c r="H412" s="96">
        <f t="shared" si="77"/>
        <v>11214.34</v>
      </c>
      <c r="I412" s="14"/>
      <c r="J412" s="13"/>
      <c r="K412" s="13"/>
      <c r="L412" s="449"/>
    </row>
    <row r="413" spans="1:13" ht="14.15" customHeight="1">
      <c r="A413" s="14" t="s">
        <v>4702</v>
      </c>
      <c r="B413" s="36" t="s">
        <v>1355</v>
      </c>
      <c r="C413" s="399">
        <v>6002</v>
      </c>
      <c r="D413" s="1558">
        <v>4000</v>
      </c>
      <c r="E413" s="446">
        <v>243.79</v>
      </c>
      <c r="F413" s="471">
        <f t="shared" si="76"/>
        <v>243.79</v>
      </c>
      <c r="G413" s="691">
        <f>'Заказ, cкидки и курсы валют'!$J$23*F413</f>
        <v>2803.585</v>
      </c>
      <c r="H413" s="96">
        <f t="shared" si="77"/>
        <v>11214.34</v>
      </c>
      <c r="I413" s="14"/>
      <c r="J413" s="13"/>
      <c r="K413" s="13"/>
      <c r="L413" s="449"/>
    </row>
    <row r="414" spans="1:13" ht="14.15" customHeight="1">
      <c r="A414" s="14" t="s">
        <v>4703</v>
      </c>
      <c r="B414" s="36" t="s">
        <v>1355</v>
      </c>
      <c r="C414" s="399">
        <v>6005</v>
      </c>
      <c r="D414" s="1558">
        <v>4000</v>
      </c>
      <c r="E414" s="446">
        <v>243.79</v>
      </c>
      <c r="F414" s="471">
        <f t="shared" si="76"/>
        <v>243.79</v>
      </c>
      <c r="G414" s="691">
        <f>'Заказ, cкидки и курсы валют'!$J$23*F414</f>
        <v>2803.585</v>
      </c>
      <c r="H414" s="96">
        <f t="shared" si="77"/>
        <v>11214.34</v>
      </c>
      <c r="I414" s="14"/>
      <c r="J414" s="13"/>
      <c r="K414" s="13"/>
      <c r="L414" s="449"/>
    </row>
    <row r="415" spans="1:13" ht="14.15" customHeight="1">
      <c r="A415" s="14" t="s">
        <v>4704</v>
      </c>
      <c r="B415" s="36" t="s">
        <v>1355</v>
      </c>
      <c r="C415" s="399">
        <v>7004</v>
      </c>
      <c r="D415" s="1558">
        <v>4000</v>
      </c>
      <c r="E415" s="446">
        <v>243.79</v>
      </c>
      <c r="F415" s="471">
        <f t="shared" si="76"/>
        <v>243.79</v>
      </c>
      <c r="G415" s="691">
        <f>'Заказ, cкидки и курсы валют'!$J$23*F415</f>
        <v>2803.585</v>
      </c>
      <c r="H415" s="96">
        <f t="shared" si="77"/>
        <v>11214.34</v>
      </c>
      <c r="I415" s="14"/>
      <c r="J415" s="13"/>
      <c r="K415" s="13"/>
      <c r="L415" s="449"/>
    </row>
    <row r="416" spans="1:13" ht="14.15" customHeight="1">
      <c r="A416" s="14" t="s">
        <v>9679</v>
      </c>
      <c r="B416" s="36" t="s">
        <v>1355</v>
      </c>
      <c r="C416" s="399">
        <v>7024</v>
      </c>
      <c r="D416" s="1558">
        <v>4000</v>
      </c>
      <c r="E416" s="446">
        <v>243.79</v>
      </c>
      <c r="F416" s="471">
        <f t="shared" si="76"/>
        <v>243.79</v>
      </c>
      <c r="G416" s="691">
        <f>'Заказ, cкидки и курсы валют'!$J$23*F416</f>
        <v>2803.585</v>
      </c>
      <c r="H416" s="96">
        <f t="shared" si="77"/>
        <v>11214.34</v>
      </c>
      <c r="I416" s="14"/>
      <c r="J416" s="13"/>
      <c r="K416" s="13"/>
      <c r="L416" s="449"/>
    </row>
    <row r="417" spans="1:12" ht="14.15" customHeight="1">
      <c r="A417" s="14" t="s">
        <v>5256</v>
      </c>
      <c r="B417" s="36" t="s">
        <v>1355</v>
      </c>
      <c r="C417" s="399">
        <v>8004</v>
      </c>
      <c r="D417" s="1558">
        <v>4000</v>
      </c>
      <c r="E417" s="446">
        <v>243.79</v>
      </c>
      <c r="F417" s="471">
        <f t="shared" si="76"/>
        <v>243.79</v>
      </c>
      <c r="G417" s="691">
        <f>'Заказ, cкидки и курсы валют'!$J$23*F417</f>
        <v>2803.585</v>
      </c>
      <c r="H417" s="96">
        <f t="shared" si="77"/>
        <v>11214.34</v>
      </c>
      <c r="I417" s="14"/>
      <c r="J417" s="13"/>
      <c r="K417" s="13"/>
      <c r="L417" s="449"/>
    </row>
    <row r="418" spans="1:12" ht="14.15" customHeight="1">
      <c r="A418" s="14" t="s">
        <v>4705</v>
      </c>
      <c r="B418" s="36" t="s">
        <v>1355</v>
      </c>
      <c r="C418" s="399">
        <v>8017</v>
      </c>
      <c r="D418" s="1558">
        <v>4000</v>
      </c>
      <c r="E418" s="446">
        <v>243.79</v>
      </c>
      <c r="F418" s="471">
        <f t="shared" si="76"/>
        <v>243.79</v>
      </c>
      <c r="G418" s="691">
        <f>'Заказ, cкидки и курсы валют'!$J$23*F418</f>
        <v>2803.585</v>
      </c>
      <c r="H418" s="96">
        <f t="shared" si="77"/>
        <v>11214.34</v>
      </c>
      <c r="I418" s="14"/>
      <c r="J418" s="13"/>
      <c r="K418" s="13"/>
      <c r="L418" s="449"/>
    </row>
    <row r="419" spans="1:12" ht="14.15" customHeight="1">
      <c r="A419" s="14" t="s">
        <v>4706</v>
      </c>
      <c r="B419" s="36" t="s">
        <v>1355</v>
      </c>
      <c r="C419" s="399">
        <v>8019</v>
      </c>
      <c r="D419" s="1558">
        <v>4000</v>
      </c>
      <c r="E419" s="446">
        <v>243.79</v>
      </c>
      <c r="F419" s="471">
        <f t="shared" si="76"/>
        <v>243.79</v>
      </c>
      <c r="G419" s="691">
        <f>'Заказ, cкидки и курсы валют'!$J$23*F419</f>
        <v>2803.585</v>
      </c>
      <c r="H419" s="96">
        <f t="shared" si="77"/>
        <v>11214.34</v>
      </c>
      <c r="I419" s="14"/>
      <c r="J419" s="13"/>
      <c r="K419" s="13"/>
      <c r="L419" s="449"/>
    </row>
    <row r="420" spans="1:12" ht="14.15" customHeight="1">
      <c r="A420" s="14" t="s">
        <v>4707</v>
      </c>
      <c r="B420" s="36" t="s">
        <v>1355</v>
      </c>
      <c r="C420" s="399">
        <v>9003</v>
      </c>
      <c r="D420" s="1558">
        <v>4000</v>
      </c>
      <c r="E420" s="446">
        <v>243.79</v>
      </c>
      <c r="F420" s="471">
        <f t="shared" si="76"/>
        <v>243.79</v>
      </c>
      <c r="G420" s="691">
        <f>'Заказ, cкидки и курсы валют'!$J$23*F420</f>
        <v>2803.585</v>
      </c>
      <c r="H420" s="96">
        <f t="shared" si="77"/>
        <v>11214.34</v>
      </c>
      <c r="I420" s="14"/>
      <c r="J420" s="13"/>
      <c r="K420" s="13"/>
      <c r="L420" s="449"/>
    </row>
    <row r="421" spans="1:12" ht="14.15" customHeight="1">
      <c r="A421" s="1645" t="s">
        <v>4708</v>
      </c>
      <c r="B421" s="1431" t="s">
        <v>1356</v>
      </c>
      <c r="C421" s="399">
        <v>1014</v>
      </c>
      <c r="D421" s="1648">
        <v>3000</v>
      </c>
      <c r="E421" s="446">
        <v>270.31</v>
      </c>
      <c r="F421" s="748">
        <f t="shared" si="76"/>
        <v>270.31</v>
      </c>
      <c r="G421" s="1504">
        <f>'Заказ, cкидки и курсы валют'!$J$23*F421</f>
        <v>3108.5650000000001</v>
      </c>
      <c r="H421" s="411">
        <f t="shared" si="77"/>
        <v>9325.7000000000007</v>
      </c>
      <c r="I421" s="1645"/>
      <c r="J421" s="13"/>
      <c r="K421" s="13"/>
      <c r="L421" s="449"/>
    </row>
    <row r="422" spans="1:12" ht="14.15" customHeight="1">
      <c r="A422" s="14" t="s">
        <v>4709</v>
      </c>
      <c r="B422" s="36" t="s">
        <v>1356</v>
      </c>
      <c r="C422" s="399">
        <v>1015</v>
      </c>
      <c r="D422" s="1558">
        <v>3000</v>
      </c>
      <c r="E422" s="446">
        <v>270.31</v>
      </c>
      <c r="F422" s="471">
        <f t="shared" si="76"/>
        <v>270.31</v>
      </c>
      <c r="G422" s="691">
        <f>'Заказ, cкидки и курсы валют'!$J$23*F422</f>
        <v>3108.5650000000001</v>
      </c>
      <c r="H422" s="96">
        <f t="shared" si="77"/>
        <v>9325.7000000000007</v>
      </c>
      <c r="I422" s="14"/>
      <c r="J422" s="13"/>
      <c r="K422" s="13"/>
      <c r="L422" s="449"/>
    </row>
    <row r="423" spans="1:12" ht="14.15" customHeight="1">
      <c r="A423" s="14" t="s">
        <v>4710</v>
      </c>
      <c r="B423" s="36" t="s">
        <v>1356</v>
      </c>
      <c r="C423" s="399">
        <v>1018</v>
      </c>
      <c r="D423" s="1558">
        <v>3000</v>
      </c>
      <c r="E423" s="446">
        <v>270.31</v>
      </c>
      <c r="F423" s="471">
        <f t="shared" si="76"/>
        <v>270.31</v>
      </c>
      <c r="G423" s="691">
        <f>'Заказ, cкидки и курсы валют'!$J$23*F423</f>
        <v>3108.5650000000001</v>
      </c>
      <c r="H423" s="96">
        <f t="shared" si="77"/>
        <v>9325.7000000000007</v>
      </c>
      <c r="I423" s="14"/>
      <c r="J423" s="13"/>
      <c r="K423" s="13"/>
      <c r="L423" s="449"/>
    </row>
    <row r="424" spans="1:12" ht="14.15" customHeight="1">
      <c r="A424" s="14" t="s">
        <v>4711</v>
      </c>
      <c r="B424" s="36" t="s">
        <v>1356</v>
      </c>
      <c r="C424" s="399">
        <v>3003</v>
      </c>
      <c r="D424" s="1558">
        <v>3000</v>
      </c>
      <c r="E424" s="446">
        <v>270.31</v>
      </c>
      <c r="F424" s="471">
        <f t="shared" si="76"/>
        <v>270.31</v>
      </c>
      <c r="G424" s="691">
        <f>'Заказ, cкидки и курсы валют'!$J$23*F424</f>
        <v>3108.5650000000001</v>
      </c>
      <c r="H424" s="96">
        <f t="shared" si="77"/>
        <v>9325.7000000000007</v>
      </c>
      <c r="I424" s="14"/>
      <c r="J424" s="13"/>
      <c r="K424" s="13"/>
      <c r="L424" s="449"/>
    </row>
    <row r="425" spans="1:12" ht="14.15" customHeight="1">
      <c r="A425" s="14" t="s">
        <v>4712</v>
      </c>
      <c r="B425" s="36" t="s">
        <v>1356</v>
      </c>
      <c r="C425" s="399">
        <v>3005</v>
      </c>
      <c r="D425" s="1558">
        <v>3000</v>
      </c>
      <c r="E425" s="446">
        <v>270.31</v>
      </c>
      <c r="F425" s="471">
        <f t="shared" si="76"/>
        <v>270.31</v>
      </c>
      <c r="G425" s="691">
        <f>'Заказ, cкидки и курсы валют'!$J$23*F425</f>
        <v>3108.5650000000001</v>
      </c>
      <c r="H425" s="96">
        <f t="shared" si="77"/>
        <v>9325.7000000000007</v>
      </c>
      <c r="I425" s="14"/>
      <c r="J425" s="13"/>
      <c r="K425" s="13"/>
      <c r="L425" s="449"/>
    </row>
    <row r="426" spans="1:12" ht="14.15" customHeight="1">
      <c r="A426" s="14" t="s">
        <v>4713</v>
      </c>
      <c r="B426" s="36" t="s">
        <v>1356</v>
      </c>
      <c r="C426" s="399">
        <v>3009</v>
      </c>
      <c r="D426" s="1558">
        <v>3000</v>
      </c>
      <c r="E426" s="446">
        <v>270.31</v>
      </c>
      <c r="F426" s="471">
        <f t="shared" si="76"/>
        <v>270.31</v>
      </c>
      <c r="G426" s="691">
        <f>'Заказ, cкидки и курсы валют'!$J$23*F426</f>
        <v>3108.5650000000001</v>
      </c>
      <c r="H426" s="96">
        <f t="shared" si="77"/>
        <v>9325.7000000000007</v>
      </c>
      <c r="I426" s="14"/>
      <c r="J426" s="13"/>
      <c r="K426" s="13"/>
      <c r="L426" s="449"/>
    </row>
    <row r="427" spans="1:12" ht="14.15" customHeight="1">
      <c r="A427" s="14" t="s">
        <v>579</v>
      </c>
      <c r="B427" s="36" t="s">
        <v>1356</v>
      </c>
      <c r="C427" s="399">
        <v>3011</v>
      </c>
      <c r="D427" s="1558">
        <v>3000</v>
      </c>
      <c r="E427" s="446">
        <v>270.31</v>
      </c>
      <c r="F427" s="471">
        <f t="shared" si="76"/>
        <v>270.31</v>
      </c>
      <c r="G427" s="691">
        <f>'Заказ, cкидки и курсы валют'!$J$23*F427</f>
        <v>3108.5650000000001</v>
      </c>
      <c r="H427" s="96">
        <f t="shared" si="77"/>
        <v>9325.7000000000007</v>
      </c>
      <c r="I427" s="14"/>
      <c r="J427" s="13"/>
      <c r="K427" s="13"/>
      <c r="L427" s="449"/>
    </row>
    <row r="428" spans="1:12" ht="14.15" customHeight="1">
      <c r="A428" s="14" t="s">
        <v>4714</v>
      </c>
      <c r="B428" s="36" t="s">
        <v>1356</v>
      </c>
      <c r="C428" s="399">
        <v>5002</v>
      </c>
      <c r="D428" s="1558">
        <v>3000</v>
      </c>
      <c r="E428" s="446">
        <v>270.31</v>
      </c>
      <c r="F428" s="471">
        <f t="shared" si="76"/>
        <v>270.31</v>
      </c>
      <c r="G428" s="691">
        <f>'Заказ, cкидки и курсы валют'!$J$23*F428</f>
        <v>3108.5650000000001</v>
      </c>
      <c r="H428" s="96">
        <f t="shared" si="77"/>
        <v>9325.7000000000007</v>
      </c>
      <c r="I428" s="14"/>
      <c r="J428" s="13"/>
      <c r="K428" s="13"/>
      <c r="L428" s="449"/>
    </row>
    <row r="429" spans="1:12" ht="14.15" customHeight="1">
      <c r="A429" s="14" t="s">
        <v>4715</v>
      </c>
      <c r="B429" s="36" t="s">
        <v>1356</v>
      </c>
      <c r="C429" s="399">
        <v>5005</v>
      </c>
      <c r="D429" s="1558">
        <v>3000</v>
      </c>
      <c r="E429" s="446">
        <v>270.31</v>
      </c>
      <c r="F429" s="471">
        <f t="shared" si="76"/>
        <v>270.31</v>
      </c>
      <c r="G429" s="691">
        <f>'Заказ, cкидки и курсы валют'!$J$23*F429</f>
        <v>3108.5650000000001</v>
      </c>
      <c r="H429" s="96">
        <f t="shared" si="77"/>
        <v>9325.7000000000007</v>
      </c>
      <c r="I429" s="14"/>
      <c r="J429" s="13"/>
      <c r="K429" s="13"/>
      <c r="L429" s="449"/>
    </row>
    <row r="430" spans="1:12" ht="14.15" customHeight="1">
      <c r="A430" s="14" t="s">
        <v>4716</v>
      </c>
      <c r="B430" s="36" t="s">
        <v>1356</v>
      </c>
      <c r="C430" s="399">
        <v>5010</v>
      </c>
      <c r="D430" s="1558">
        <v>3000</v>
      </c>
      <c r="E430" s="446">
        <v>270.31</v>
      </c>
      <c r="F430" s="471">
        <f t="shared" si="76"/>
        <v>270.31</v>
      </c>
      <c r="G430" s="691">
        <f>'Заказ, cкидки и курсы валют'!$J$23*F430</f>
        <v>3108.5650000000001</v>
      </c>
      <c r="H430" s="96">
        <f t="shared" si="77"/>
        <v>9325.7000000000007</v>
      </c>
      <c r="I430" s="14"/>
      <c r="J430" s="13"/>
      <c r="K430" s="13"/>
      <c r="L430" s="449"/>
    </row>
    <row r="431" spans="1:12" ht="14.15" customHeight="1">
      <c r="A431" s="14" t="s">
        <v>4717</v>
      </c>
      <c r="B431" s="36" t="s">
        <v>1356</v>
      </c>
      <c r="C431" s="399">
        <v>5021</v>
      </c>
      <c r="D431" s="1558">
        <v>3000</v>
      </c>
      <c r="E431" s="446">
        <v>270.31</v>
      </c>
      <c r="F431" s="471">
        <f t="shared" si="76"/>
        <v>270.31</v>
      </c>
      <c r="G431" s="691">
        <f>'Заказ, cкидки и курсы валют'!$J$23*F431</f>
        <v>3108.5650000000001</v>
      </c>
      <c r="H431" s="96">
        <f t="shared" si="77"/>
        <v>9325.7000000000007</v>
      </c>
      <c r="I431" s="14"/>
      <c r="J431" s="13"/>
      <c r="K431" s="13"/>
      <c r="L431" s="449"/>
    </row>
    <row r="432" spans="1:12" ht="14.15" customHeight="1">
      <c r="A432" s="14" t="s">
        <v>4718</v>
      </c>
      <c r="B432" s="36" t="s">
        <v>1356</v>
      </c>
      <c r="C432" s="399">
        <v>6002</v>
      </c>
      <c r="D432" s="1558">
        <v>3000</v>
      </c>
      <c r="E432" s="446">
        <v>270.31</v>
      </c>
      <c r="F432" s="471">
        <f t="shared" si="76"/>
        <v>270.31</v>
      </c>
      <c r="G432" s="691">
        <f>'Заказ, cкидки и курсы валют'!$J$23*F432</f>
        <v>3108.5650000000001</v>
      </c>
      <c r="H432" s="96">
        <f t="shared" si="77"/>
        <v>9325.7000000000007</v>
      </c>
      <c r="I432" s="14"/>
      <c r="J432" s="13"/>
      <c r="K432" s="13"/>
      <c r="L432" s="449"/>
    </row>
    <row r="433" spans="1:12" ht="14.15" customHeight="1">
      <c r="A433" s="14" t="s">
        <v>4719</v>
      </c>
      <c r="B433" s="36" t="s">
        <v>1356</v>
      </c>
      <c r="C433" s="399">
        <v>6005</v>
      </c>
      <c r="D433" s="1558">
        <v>3000</v>
      </c>
      <c r="E433" s="446">
        <v>270.31</v>
      </c>
      <c r="F433" s="471">
        <f t="shared" si="76"/>
        <v>270.31</v>
      </c>
      <c r="G433" s="691">
        <f>'Заказ, cкидки и курсы валют'!$J$23*F433</f>
        <v>3108.5650000000001</v>
      </c>
      <c r="H433" s="96">
        <f t="shared" si="77"/>
        <v>9325.7000000000007</v>
      </c>
      <c r="I433" s="14"/>
      <c r="J433" s="13"/>
      <c r="K433" s="13"/>
      <c r="L433" s="449"/>
    </row>
    <row r="434" spans="1:12" ht="14.15" customHeight="1">
      <c r="A434" s="14" t="s">
        <v>4720</v>
      </c>
      <c r="B434" s="36" t="s">
        <v>1356</v>
      </c>
      <c r="C434" s="399">
        <v>7004</v>
      </c>
      <c r="D434" s="1558">
        <v>3000</v>
      </c>
      <c r="E434" s="446">
        <v>270.31</v>
      </c>
      <c r="F434" s="471">
        <f t="shared" si="76"/>
        <v>270.31</v>
      </c>
      <c r="G434" s="691">
        <f>'Заказ, cкидки и курсы валют'!$J$23*F434</f>
        <v>3108.5650000000001</v>
      </c>
      <c r="H434" s="96">
        <f t="shared" si="77"/>
        <v>9325.7000000000007</v>
      </c>
      <c r="I434" s="14"/>
      <c r="J434" s="13"/>
      <c r="K434" s="13"/>
      <c r="L434" s="449"/>
    </row>
    <row r="435" spans="1:12" ht="14.15" customHeight="1">
      <c r="A435" s="14" t="s">
        <v>9680</v>
      </c>
      <c r="B435" s="36" t="s">
        <v>1356</v>
      </c>
      <c r="C435" s="399">
        <v>7024</v>
      </c>
      <c r="D435" s="1558">
        <v>3000</v>
      </c>
      <c r="E435" s="446">
        <v>270.31</v>
      </c>
      <c r="F435" s="471">
        <f t="shared" si="76"/>
        <v>270.31</v>
      </c>
      <c r="G435" s="691">
        <f>'Заказ, cкидки и курсы валют'!$J$23*F435</f>
        <v>3108.5650000000001</v>
      </c>
      <c r="H435" s="96">
        <f t="shared" si="77"/>
        <v>9325.7000000000007</v>
      </c>
      <c r="I435" s="14"/>
      <c r="J435" s="13"/>
      <c r="K435" s="13"/>
      <c r="L435" s="449"/>
    </row>
    <row r="436" spans="1:12" ht="14.15" customHeight="1">
      <c r="A436" s="14" t="s">
        <v>4721</v>
      </c>
      <c r="B436" s="36" t="s">
        <v>1356</v>
      </c>
      <c r="C436" s="399">
        <v>8017</v>
      </c>
      <c r="D436" s="1558">
        <v>3000</v>
      </c>
      <c r="E436" s="446">
        <v>270.31</v>
      </c>
      <c r="F436" s="471">
        <f t="shared" si="76"/>
        <v>270.31</v>
      </c>
      <c r="G436" s="691">
        <f>'Заказ, cкидки и курсы валют'!$J$23*F436</f>
        <v>3108.5650000000001</v>
      </c>
      <c r="H436" s="96">
        <f t="shared" si="77"/>
        <v>9325.7000000000007</v>
      </c>
      <c r="I436" s="14"/>
      <c r="J436" s="13"/>
      <c r="K436" s="13"/>
      <c r="L436" s="449"/>
    </row>
    <row r="437" spans="1:12" ht="14.15" customHeight="1">
      <c r="A437" s="14" t="s">
        <v>4722</v>
      </c>
      <c r="B437" s="36" t="s">
        <v>1356</v>
      </c>
      <c r="C437" s="399">
        <v>8019</v>
      </c>
      <c r="D437" s="1558">
        <v>3000</v>
      </c>
      <c r="E437" s="446">
        <v>270.31</v>
      </c>
      <c r="F437" s="471">
        <f t="shared" si="76"/>
        <v>270.31</v>
      </c>
      <c r="G437" s="691">
        <f>'Заказ, cкидки и курсы валют'!$J$23*F437</f>
        <v>3108.5650000000001</v>
      </c>
      <c r="H437" s="96">
        <f t="shared" si="77"/>
        <v>9325.7000000000007</v>
      </c>
      <c r="I437" s="14"/>
      <c r="J437" s="13"/>
      <c r="K437" s="13"/>
      <c r="L437" s="449"/>
    </row>
    <row r="438" spans="1:12" ht="14.5">
      <c r="A438" s="14" t="s">
        <v>4723</v>
      </c>
      <c r="B438" s="36" t="s">
        <v>1356</v>
      </c>
      <c r="C438" s="399">
        <v>9003</v>
      </c>
      <c r="D438" s="1558">
        <v>3000</v>
      </c>
      <c r="E438" s="446">
        <v>270.31</v>
      </c>
      <c r="F438" s="471">
        <f t="shared" si="76"/>
        <v>270.31</v>
      </c>
      <c r="G438" s="691">
        <f>'Заказ, cкидки и курсы валют'!$J$23*F438</f>
        <v>3108.5650000000001</v>
      </c>
      <c r="H438" s="96">
        <f t="shared" si="77"/>
        <v>9325.7000000000007</v>
      </c>
      <c r="I438" s="14"/>
      <c r="J438" s="13"/>
      <c r="K438" s="13"/>
      <c r="L438" s="449"/>
    </row>
    <row r="439" spans="1:12" ht="14.5">
      <c r="A439" s="13"/>
      <c r="B439" s="41"/>
      <c r="C439" s="1342"/>
      <c r="D439" s="62"/>
      <c r="E439" s="530"/>
      <c r="F439" s="881"/>
      <c r="G439" s="694"/>
      <c r="H439" s="22"/>
      <c r="I439" s="13"/>
      <c r="J439" s="13"/>
      <c r="K439" s="13"/>
      <c r="L439" s="449"/>
    </row>
    <row r="440" spans="1:12" ht="13">
      <c r="A440" s="75"/>
      <c r="K440" s="13"/>
    </row>
    <row r="441" spans="1:12" s="338" customFormat="1" ht="13.5" thickBot="1">
      <c r="A441" s="75"/>
      <c r="B441" s="75"/>
      <c r="C441" s="2294"/>
      <c r="D441" s="75"/>
      <c r="E441" s="422"/>
      <c r="F441" s="422"/>
      <c r="G441" s="422"/>
      <c r="H441"/>
      <c r="I441"/>
      <c r="K441" s="13"/>
    </row>
    <row r="442" spans="1:12" ht="15" customHeight="1">
      <c r="A442" s="190"/>
      <c r="B442" s="128"/>
      <c r="C442" s="1962" t="s">
        <v>2889</v>
      </c>
      <c r="D442" s="64"/>
      <c r="E442" s="428"/>
      <c r="F442" s="428"/>
      <c r="G442" s="442"/>
      <c r="H442" s="128"/>
      <c r="I442" s="68"/>
    </row>
    <row r="443" spans="1:12" ht="18">
      <c r="A443" s="191"/>
      <c r="B443" s="16"/>
      <c r="C443" s="1475"/>
      <c r="D443" s="81" t="s">
        <v>2890</v>
      </c>
      <c r="E443" s="429"/>
      <c r="F443" s="441"/>
      <c r="G443" s="441"/>
      <c r="H443" s="16"/>
      <c r="I443" s="132"/>
    </row>
    <row r="444" spans="1:12" ht="13">
      <c r="A444" s="191"/>
      <c r="B444" s="16"/>
      <c r="C444" s="1475"/>
      <c r="D444" s="144"/>
      <c r="E444" s="430"/>
      <c r="F444" s="465"/>
      <c r="G444" s="488"/>
      <c r="H444" s="16"/>
      <c r="I444" s="132"/>
    </row>
    <row r="445" spans="1:12" ht="13">
      <c r="A445" s="191"/>
      <c r="B445" s="16"/>
      <c r="C445" s="1475"/>
      <c r="D445" s="1432"/>
      <c r="E445" s="430"/>
      <c r="F445" s="465"/>
      <c r="G445" s="488"/>
      <c r="H445" s="16"/>
      <c r="I445" s="132"/>
    </row>
    <row r="446" spans="1:12" ht="16" customHeight="1">
      <c r="A446" s="191"/>
      <c r="B446" s="16"/>
      <c r="C446" s="1475"/>
      <c r="D446" s="1432"/>
      <c r="E446" s="430"/>
      <c r="F446" s="465"/>
      <c r="G446" s="488"/>
      <c r="H446" s="16"/>
      <c r="I446" s="132"/>
      <c r="K446" s="338"/>
    </row>
    <row r="447" spans="1:12" ht="18.5" thickBot="1">
      <c r="A447" s="1831" t="s">
        <v>7303</v>
      </c>
      <c r="B447" s="89"/>
      <c r="C447" s="2345"/>
      <c r="D447" s="194"/>
      <c r="E447" s="427"/>
      <c r="F447" s="467"/>
      <c r="G447" s="489"/>
      <c r="H447" s="136"/>
      <c r="I447" s="137"/>
      <c r="J447" s="1430"/>
    </row>
    <row r="448" spans="1:12" ht="40">
      <c r="A448" s="148" t="s">
        <v>1013</v>
      </c>
      <c r="B448" s="371" t="s">
        <v>1014</v>
      </c>
      <c r="C448" s="2341" t="s">
        <v>2515</v>
      </c>
      <c r="D448" s="969" t="s">
        <v>2923</v>
      </c>
      <c r="E448" s="473" t="s">
        <v>10276</v>
      </c>
      <c r="F448" s="469" t="s">
        <v>2578</v>
      </c>
      <c r="G448" s="507" t="s">
        <v>2427</v>
      </c>
      <c r="H448" s="327" t="s">
        <v>493</v>
      </c>
      <c r="I448" s="138" t="s">
        <v>4003</v>
      </c>
      <c r="J448" s="2868" t="s">
        <v>11229</v>
      </c>
    </row>
    <row r="449" spans="1:11" ht="12.75" customHeight="1">
      <c r="A449" s="156"/>
      <c r="B449" s="312"/>
      <c r="C449" s="2342" t="s">
        <v>2313</v>
      </c>
      <c r="D449" s="374" t="s">
        <v>2428</v>
      </c>
      <c r="E449" s="437" t="s">
        <v>264</v>
      </c>
      <c r="F449" s="475">
        <f>'[2]Заказ, cкидки и курсы валют'!$I$12</f>
        <v>0</v>
      </c>
      <c r="G449" s="765"/>
      <c r="H449" s="358"/>
      <c r="I449" s="252"/>
      <c r="J449" s="2873"/>
    </row>
    <row r="450" spans="1:11" ht="12.75" customHeight="1">
      <c r="A450" s="1645" t="s">
        <v>580</v>
      </c>
      <c r="B450" s="1431" t="s">
        <v>1349</v>
      </c>
      <c r="C450" s="399">
        <v>1014</v>
      </c>
      <c r="D450" s="1646">
        <v>300</v>
      </c>
      <c r="E450" s="1602">
        <f>E307*1.2</f>
        <v>311.87999999999994</v>
      </c>
      <c r="F450" s="748">
        <f>ROUND(E450*(1-$F$37),2)</f>
        <v>311.88</v>
      </c>
      <c r="G450" s="749">
        <f>'Заказ, cкидки и курсы валют'!$J$23*F450</f>
        <v>3586.62</v>
      </c>
      <c r="H450" s="411">
        <f>ROUND((D450/1000)*G450,2)</f>
        <v>1075.99</v>
      </c>
      <c r="I450" s="1645"/>
      <c r="J450" s="96">
        <f>ROUND(IF(H450&lt;'Заказ, cкидки и курсы валют'!$B$39,H450*0.54*100/(100-'Заказ, cкидки и курсы валют'!$C$39),IF(H450&lt;'Заказ, cкидки и курсы валют'!$B$40,H450*0.54*100/(100-'Заказ, cкидки и курсы валют'!$C$40),IF(H450&lt;'Заказ, cкидки и курсы валют'!$B$41,H450*0.54*100/(100-'Заказ, cкидки и курсы валют'!$C$41),IF(H450&lt;'Заказ, cкидки и курсы валют'!$B$42,H450*0.54*100/(100-'Заказ, cкидки и курсы валют'!$C$42),IF(H450&lt;'Заказ, cкидки и курсы валют'!$B$43,H450*0.54*100/(100-'Заказ, cкидки и курсы валют'!$C$43),H450))))),2)</f>
        <v>1075.99</v>
      </c>
      <c r="K450" s="13"/>
    </row>
    <row r="451" spans="1:11" ht="12.75" customHeight="1">
      <c r="A451" s="14" t="s">
        <v>4724</v>
      </c>
      <c r="B451" s="36" t="s">
        <v>1349</v>
      </c>
      <c r="C451" s="399">
        <v>1015</v>
      </c>
      <c r="D451" s="1555">
        <v>300</v>
      </c>
      <c r="E451" s="1602">
        <f t="shared" ref="E451:E468" si="78">E308*1.2</f>
        <v>311.87999999999994</v>
      </c>
      <c r="F451" s="471">
        <f t="shared" ref="F451:F468" si="79">ROUND(E451*(1-$F$37),2)</f>
        <v>311.88</v>
      </c>
      <c r="G451" s="691">
        <f>'Заказ, cкидки и курсы валют'!$J$23*F451</f>
        <v>3586.62</v>
      </c>
      <c r="H451" s="96">
        <f t="shared" ref="H451:H468" si="80">ROUND((D451/1000)*G451,2)</f>
        <v>1075.99</v>
      </c>
      <c r="I451" s="14"/>
      <c r="J451" s="96">
        <f>ROUND(IF(H451&lt;'Заказ, cкидки и курсы валют'!$B$39,H451*0.54*100/(100-'Заказ, cкидки и курсы валют'!$C$39),IF(H451&lt;'Заказ, cкидки и курсы валют'!$B$40,H451*0.54*100/(100-'Заказ, cкидки и курсы валют'!$C$40),IF(H451&lt;'Заказ, cкидки и курсы валют'!$B$41,H451*0.54*100/(100-'Заказ, cкидки и курсы валют'!$C$41),IF(H451&lt;'Заказ, cкидки и курсы валют'!$B$42,H451*0.54*100/(100-'Заказ, cкидки и курсы валют'!$C$42),IF(H451&lt;'Заказ, cкидки и курсы валют'!$B$43,H451*0.54*100/(100-'Заказ, cкидки и курсы валют'!$C$43),H451))))),2)</f>
        <v>1075.99</v>
      </c>
      <c r="K451" s="13"/>
    </row>
    <row r="452" spans="1:11" ht="12.75" customHeight="1">
      <c r="A452" s="14" t="s">
        <v>4725</v>
      </c>
      <c r="B452" s="36" t="s">
        <v>1349</v>
      </c>
      <c r="C452" s="399">
        <v>1018</v>
      </c>
      <c r="D452" s="1555">
        <v>300</v>
      </c>
      <c r="E452" s="1602">
        <f t="shared" si="78"/>
        <v>311.87999999999994</v>
      </c>
      <c r="F452" s="471">
        <f t="shared" si="79"/>
        <v>311.88</v>
      </c>
      <c r="G452" s="691">
        <f>'Заказ, cкидки и курсы валют'!$J$23*F452</f>
        <v>3586.62</v>
      </c>
      <c r="H452" s="96">
        <f t="shared" si="80"/>
        <v>1075.99</v>
      </c>
      <c r="I452" s="14"/>
      <c r="J452" s="96">
        <f>ROUND(IF(H452&lt;'Заказ, cкидки и курсы валют'!$B$39,H452*0.54*100/(100-'Заказ, cкидки и курсы валют'!$C$39),IF(H452&lt;'Заказ, cкидки и курсы валют'!$B$40,H452*0.54*100/(100-'Заказ, cкидки и курсы валют'!$C$40),IF(H452&lt;'Заказ, cкидки и курсы валют'!$B$41,H452*0.54*100/(100-'Заказ, cкидки и курсы валют'!$C$41),IF(H452&lt;'Заказ, cкидки и курсы валют'!$B$42,H452*0.54*100/(100-'Заказ, cкидки и курсы валют'!$C$42),IF(H452&lt;'Заказ, cкидки и курсы валют'!$B$43,H452*0.54*100/(100-'Заказ, cкидки и курсы валют'!$C$43),H452))))),2)</f>
        <v>1075.99</v>
      </c>
      <c r="K452" s="13"/>
    </row>
    <row r="453" spans="1:11" ht="12.75" customHeight="1">
      <c r="A453" s="14" t="s">
        <v>4726</v>
      </c>
      <c r="B453" s="36" t="s">
        <v>1349</v>
      </c>
      <c r="C453" s="399">
        <v>3003</v>
      </c>
      <c r="D453" s="1555">
        <v>300</v>
      </c>
      <c r="E453" s="1602">
        <f t="shared" si="78"/>
        <v>311.87999999999994</v>
      </c>
      <c r="F453" s="471">
        <f t="shared" si="79"/>
        <v>311.88</v>
      </c>
      <c r="G453" s="691">
        <f>'Заказ, cкидки и курсы валют'!$J$23*F453</f>
        <v>3586.62</v>
      </c>
      <c r="H453" s="96">
        <f t="shared" si="80"/>
        <v>1075.99</v>
      </c>
      <c r="I453" s="14"/>
      <c r="J453" s="96">
        <f>ROUND(IF(H453&lt;'Заказ, cкидки и курсы валют'!$B$39,H453*0.54*100/(100-'Заказ, cкидки и курсы валют'!$C$39),IF(H453&lt;'Заказ, cкидки и курсы валют'!$B$40,H453*0.54*100/(100-'Заказ, cкидки и курсы валют'!$C$40),IF(H453&lt;'Заказ, cкидки и курсы валют'!$B$41,H453*0.54*100/(100-'Заказ, cкидки и курсы валют'!$C$41),IF(H453&lt;'Заказ, cкидки и курсы валют'!$B$42,H453*0.54*100/(100-'Заказ, cкидки и курсы валют'!$C$42),IF(H453&lt;'Заказ, cкидки и курсы валют'!$B$43,H453*0.54*100/(100-'Заказ, cкидки и курсы валют'!$C$43),H453))))),2)</f>
        <v>1075.99</v>
      </c>
      <c r="K453" s="13"/>
    </row>
    <row r="454" spans="1:11" ht="12.75" customHeight="1">
      <c r="A454" s="14" t="s">
        <v>4727</v>
      </c>
      <c r="B454" s="36" t="s">
        <v>1349</v>
      </c>
      <c r="C454" s="399">
        <v>3005</v>
      </c>
      <c r="D454" s="1555">
        <v>300</v>
      </c>
      <c r="E454" s="1602">
        <f t="shared" si="78"/>
        <v>311.87999999999994</v>
      </c>
      <c r="F454" s="471">
        <f t="shared" si="79"/>
        <v>311.88</v>
      </c>
      <c r="G454" s="691">
        <f>'Заказ, cкидки и курсы валют'!$J$23*F454</f>
        <v>3586.62</v>
      </c>
      <c r="H454" s="96">
        <f t="shared" si="80"/>
        <v>1075.99</v>
      </c>
      <c r="I454" s="14"/>
      <c r="J454" s="96">
        <f>ROUND(IF(H454&lt;'Заказ, cкидки и курсы валют'!$B$39,H454*0.54*100/(100-'Заказ, cкидки и курсы валют'!$C$39),IF(H454&lt;'Заказ, cкидки и курсы валют'!$B$40,H454*0.54*100/(100-'Заказ, cкидки и курсы валют'!$C$40),IF(H454&lt;'Заказ, cкидки и курсы валют'!$B$41,H454*0.54*100/(100-'Заказ, cкидки и курсы валют'!$C$41),IF(H454&lt;'Заказ, cкидки и курсы валют'!$B$42,H454*0.54*100/(100-'Заказ, cкидки и курсы валют'!$C$42),IF(H454&lt;'Заказ, cкидки и курсы валют'!$B$43,H454*0.54*100/(100-'Заказ, cкидки и курсы валют'!$C$43),H454))))),2)</f>
        <v>1075.99</v>
      </c>
      <c r="K454" s="13"/>
    </row>
    <row r="455" spans="1:11" ht="12.75" customHeight="1">
      <c r="A455" s="14" t="s">
        <v>4728</v>
      </c>
      <c r="B455" s="36" t="s">
        <v>1349</v>
      </c>
      <c r="C455" s="399">
        <v>3009</v>
      </c>
      <c r="D455" s="1555">
        <v>300</v>
      </c>
      <c r="E455" s="1602">
        <f t="shared" si="78"/>
        <v>311.87999999999994</v>
      </c>
      <c r="F455" s="471">
        <f t="shared" si="79"/>
        <v>311.88</v>
      </c>
      <c r="G455" s="691">
        <f>'Заказ, cкидки и курсы валют'!$J$23*F455</f>
        <v>3586.62</v>
      </c>
      <c r="H455" s="96">
        <f t="shared" si="80"/>
        <v>1075.99</v>
      </c>
      <c r="I455" s="14"/>
      <c r="J455" s="96">
        <f>ROUND(IF(H455&lt;'Заказ, cкидки и курсы валют'!$B$39,H455*0.54*100/(100-'Заказ, cкидки и курсы валют'!$C$39),IF(H455&lt;'Заказ, cкидки и курсы валют'!$B$40,H455*0.54*100/(100-'Заказ, cкидки и курсы валют'!$C$40),IF(H455&lt;'Заказ, cкидки и курсы валют'!$B$41,H455*0.54*100/(100-'Заказ, cкидки и курсы валют'!$C$41),IF(H455&lt;'Заказ, cкидки и курсы валют'!$B$42,H455*0.54*100/(100-'Заказ, cкидки и курсы валют'!$C$42),IF(H455&lt;'Заказ, cкидки и курсы валют'!$B$43,H455*0.54*100/(100-'Заказ, cкидки и курсы валют'!$C$43),H455))))),2)</f>
        <v>1075.99</v>
      </c>
      <c r="K455" s="13"/>
    </row>
    <row r="456" spans="1:11" ht="12.75" customHeight="1">
      <c r="A456" s="14" t="s">
        <v>4729</v>
      </c>
      <c r="B456" s="36" t="s">
        <v>1349</v>
      </c>
      <c r="C456" s="399">
        <v>3011</v>
      </c>
      <c r="D456" s="1555">
        <v>300</v>
      </c>
      <c r="E456" s="1602">
        <f t="shared" si="78"/>
        <v>311.87999999999994</v>
      </c>
      <c r="F456" s="471">
        <f t="shared" si="79"/>
        <v>311.88</v>
      </c>
      <c r="G456" s="691">
        <f>'Заказ, cкидки и курсы валют'!$J$23*F456</f>
        <v>3586.62</v>
      </c>
      <c r="H456" s="96">
        <f t="shared" si="80"/>
        <v>1075.99</v>
      </c>
      <c r="I456" s="14"/>
      <c r="J456" s="96">
        <f>ROUND(IF(H456&lt;'Заказ, cкидки и курсы валют'!$B$39,H456*0.54*100/(100-'Заказ, cкидки и курсы валют'!$C$39),IF(H456&lt;'Заказ, cкидки и курсы валют'!$B$40,H456*0.54*100/(100-'Заказ, cкидки и курсы валют'!$C$40),IF(H456&lt;'Заказ, cкидки и курсы валют'!$B$41,H456*0.54*100/(100-'Заказ, cкидки и курсы валют'!$C$41),IF(H456&lt;'Заказ, cкидки и курсы валют'!$B$42,H456*0.54*100/(100-'Заказ, cкидки и курсы валют'!$C$42),IF(H456&lt;'Заказ, cкидки и курсы валют'!$B$43,H456*0.54*100/(100-'Заказ, cкидки и курсы валют'!$C$43),H456))))),2)</f>
        <v>1075.99</v>
      </c>
      <c r="K456" s="13"/>
    </row>
    <row r="457" spans="1:11" ht="12.75" customHeight="1">
      <c r="A457" s="14" t="s">
        <v>4730</v>
      </c>
      <c r="B457" s="36" t="s">
        <v>1349</v>
      </c>
      <c r="C457" s="399">
        <v>5002</v>
      </c>
      <c r="D457" s="1555">
        <v>300</v>
      </c>
      <c r="E457" s="1602">
        <f t="shared" si="78"/>
        <v>311.87999999999994</v>
      </c>
      <c r="F457" s="471">
        <f t="shared" si="79"/>
        <v>311.88</v>
      </c>
      <c r="G457" s="691">
        <f>'Заказ, cкидки и курсы валют'!$J$23*F457</f>
        <v>3586.62</v>
      </c>
      <c r="H457" s="96">
        <f t="shared" si="80"/>
        <v>1075.99</v>
      </c>
      <c r="I457" s="14"/>
      <c r="J457" s="96">
        <f>ROUND(IF(H457&lt;'Заказ, cкидки и курсы валют'!$B$39,H457*0.54*100/(100-'Заказ, cкидки и курсы валют'!$C$39),IF(H457&lt;'Заказ, cкидки и курсы валют'!$B$40,H457*0.54*100/(100-'Заказ, cкидки и курсы валют'!$C$40),IF(H457&lt;'Заказ, cкидки и курсы валют'!$B$41,H457*0.54*100/(100-'Заказ, cкидки и курсы валют'!$C$41),IF(H457&lt;'Заказ, cкидки и курсы валют'!$B$42,H457*0.54*100/(100-'Заказ, cкидки и курсы валют'!$C$42),IF(H457&lt;'Заказ, cкидки и курсы валют'!$B$43,H457*0.54*100/(100-'Заказ, cкидки и курсы валют'!$C$43),H457))))),2)</f>
        <v>1075.99</v>
      </c>
      <c r="K457" s="13"/>
    </row>
    <row r="458" spans="1:11" ht="12.75" customHeight="1">
      <c r="A458" s="14" t="s">
        <v>4731</v>
      </c>
      <c r="B458" s="36" t="s">
        <v>1349</v>
      </c>
      <c r="C458" s="399">
        <v>5005</v>
      </c>
      <c r="D458" s="1555">
        <v>300</v>
      </c>
      <c r="E458" s="1602">
        <f t="shared" si="78"/>
        <v>311.87999999999994</v>
      </c>
      <c r="F458" s="471">
        <f t="shared" si="79"/>
        <v>311.88</v>
      </c>
      <c r="G458" s="691">
        <f>'Заказ, cкидки и курсы валют'!$J$23*F458</f>
        <v>3586.62</v>
      </c>
      <c r="H458" s="96">
        <f t="shared" si="80"/>
        <v>1075.99</v>
      </c>
      <c r="I458" s="14"/>
      <c r="J458" s="96">
        <f>ROUND(IF(H458&lt;'Заказ, cкидки и курсы валют'!$B$39,H458*0.54*100/(100-'Заказ, cкидки и курсы валют'!$C$39),IF(H458&lt;'Заказ, cкидки и курсы валют'!$B$40,H458*0.54*100/(100-'Заказ, cкидки и курсы валют'!$C$40),IF(H458&lt;'Заказ, cкидки и курсы валют'!$B$41,H458*0.54*100/(100-'Заказ, cкидки и курсы валют'!$C$41),IF(H458&lt;'Заказ, cкидки и курсы валют'!$B$42,H458*0.54*100/(100-'Заказ, cкидки и курсы валют'!$C$42),IF(H458&lt;'Заказ, cкидки и курсы валют'!$B$43,H458*0.54*100/(100-'Заказ, cкидки и курсы валют'!$C$43),H458))))),2)</f>
        <v>1075.99</v>
      </c>
      <c r="K458" s="13"/>
    </row>
    <row r="459" spans="1:11" ht="12.75" customHeight="1">
      <c r="A459" s="14" t="s">
        <v>4732</v>
      </c>
      <c r="B459" s="36" t="s">
        <v>1349</v>
      </c>
      <c r="C459" s="399">
        <v>5010</v>
      </c>
      <c r="D459" s="1555">
        <v>300</v>
      </c>
      <c r="E459" s="1602">
        <f t="shared" si="78"/>
        <v>311.87999999999994</v>
      </c>
      <c r="F459" s="471">
        <f t="shared" si="79"/>
        <v>311.88</v>
      </c>
      <c r="G459" s="691">
        <f>'Заказ, cкидки и курсы валют'!$J$23*F459</f>
        <v>3586.62</v>
      </c>
      <c r="H459" s="96">
        <f t="shared" si="80"/>
        <v>1075.99</v>
      </c>
      <c r="I459" s="14"/>
      <c r="J459" s="96">
        <f>ROUND(IF(H459&lt;'Заказ, cкидки и курсы валют'!$B$39,H459*0.54*100/(100-'Заказ, cкидки и курсы валют'!$C$39),IF(H459&lt;'Заказ, cкидки и курсы валют'!$B$40,H459*0.54*100/(100-'Заказ, cкидки и курсы валют'!$C$40),IF(H459&lt;'Заказ, cкидки и курсы валют'!$B$41,H459*0.54*100/(100-'Заказ, cкидки и курсы валют'!$C$41),IF(H459&lt;'Заказ, cкидки и курсы валют'!$B$42,H459*0.54*100/(100-'Заказ, cкидки и курсы валют'!$C$42),IF(H459&lt;'Заказ, cкидки и курсы валют'!$B$43,H459*0.54*100/(100-'Заказ, cкидки и курсы валют'!$C$43),H459))))),2)</f>
        <v>1075.99</v>
      </c>
      <c r="K459" s="13"/>
    </row>
    <row r="460" spans="1:11" ht="12.75" customHeight="1">
      <c r="A460" s="14" t="s">
        <v>4733</v>
      </c>
      <c r="B460" s="36" t="s">
        <v>1349</v>
      </c>
      <c r="C460" s="399">
        <v>5021</v>
      </c>
      <c r="D460" s="1555">
        <v>300</v>
      </c>
      <c r="E460" s="1602">
        <f t="shared" si="78"/>
        <v>311.87999999999994</v>
      </c>
      <c r="F460" s="471">
        <f t="shared" si="79"/>
        <v>311.88</v>
      </c>
      <c r="G460" s="691">
        <f>'Заказ, cкидки и курсы валют'!$J$23*F460</f>
        <v>3586.62</v>
      </c>
      <c r="H460" s="96">
        <f t="shared" si="80"/>
        <v>1075.99</v>
      </c>
      <c r="I460" s="14"/>
      <c r="J460" s="96">
        <f>ROUND(IF(H460&lt;'Заказ, cкидки и курсы валют'!$B$39,H460*0.54*100/(100-'Заказ, cкидки и курсы валют'!$C$39),IF(H460&lt;'Заказ, cкидки и курсы валют'!$B$40,H460*0.54*100/(100-'Заказ, cкидки и курсы валют'!$C$40),IF(H460&lt;'Заказ, cкидки и курсы валют'!$B$41,H460*0.54*100/(100-'Заказ, cкидки и курсы валют'!$C$41),IF(H460&lt;'Заказ, cкидки и курсы валют'!$B$42,H460*0.54*100/(100-'Заказ, cкидки и курсы валют'!$C$42),IF(H460&lt;'Заказ, cкидки и курсы валют'!$B$43,H460*0.54*100/(100-'Заказ, cкидки и курсы валют'!$C$43),H460))))),2)</f>
        <v>1075.99</v>
      </c>
      <c r="K460" s="13"/>
    </row>
    <row r="461" spans="1:11" ht="12.75" customHeight="1">
      <c r="A461" s="14" t="s">
        <v>4734</v>
      </c>
      <c r="B461" s="36" t="s">
        <v>1349</v>
      </c>
      <c r="C461" s="399">
        <v>6002</v>
      </c>
      <c r="D461" s="1555">
        <v>300</v>
      </c>
      <c r="E461" s="1602">
        <f t="shared" si="78"/>
        <v>311.87999999999994</v>
      </c>
      <c r="F461" s="471">
        <f t="shared" si="79"/>
        <v>311.88</v>
      </c>
      <c r="G461" s="691">
        <f>'Заказ, cкидки и курсы валют'!$J$23*F461</f>
        <v>3586.62</v>
      </c>
      <c r="H461" s="96">
        <f t="shared" si="80"/>
        <v>1075.99</v>
      </c>
      <c r="I461" s="14"/>
      <c r="J461" s="96">
        <f>ROUND(IF(H461&lt;'Заказ, cкидки и курсы валют'!$B$39,H461*0.54*100/(100-'Заказ, cкидки и курсы валют'!$C$39),IF(H461&lt;'Заказ, cкидки и курсы валют'!$B$40,H461*0.54*100/(100-'Заказ, cкидки и курсы валют'!$C$40),IF(H461&lt;'Заказ, cкидки и курсы валют'!$B$41,H461*0.54*100/(100-'Заказ, cкидки и курсы валют'!$C$41),IF(H461&lt;'Заказ, cкидки и курсы валют'!$B$42,H461*0.54*100/(100-'Заказ, cкидки и курсы валют'!$C$42),IF(H461&lt;'Заказ, cкидки и курсы валют'!$B$43,H461*0.54*100/(100-'Заказ, cкидки и курсы валют'!$C$43),H461))))),2)</f>
        <v>1075.99</v>
      </c>
      <c r="K461" s="13"/>
    </row>
    <row r="462" spans="1:11" ht="12.75" customHeight="1">
      <c r="A462" s="14" t="s">
        <v>4735</v>
      </c>
      <c r="B462" s="36" t="s">
        <v>1349</v>
      </c>
      <c r="C462" s="399">
        <v>6005</v>
      </c>
      <c r="D462" s="1555">
        <v>300</v>
      </c>
      <c r="E462" s="1602">
        <f t="shared" si="78"/>
        <v>311.87999999999994</v>
      </c>
      <c r="F462" s="471">
        <f t="shared" si="79"/>
        <v>311.88</v>
      </c>
      <c r="G462" s="691">
        <f>'Заказ, cкидки и курсы валют'!$J$23*F462</f>
        <v>3586.62</v>
      </c>
      <c r="H462" s="96">
        <f t="shared" si="80"/>
        <v>1075.99</v>
      </c>
      <c r="I462" s="14"/>
      <c r="J462" s="96">
        <f>ROUND(IF(H462&lt;'Заказ, cкидки и курсы валют'!$B$39,H462*0.54*100/(100-'Заказ, cкидки и курсы валют'!$C$39),IF(H462&lt;'Заказ, cкидки и курсы валют'!$B$40,H462*0.54*100/(100-'Заказ, cкидки и курсы валют'!$C$40),IF(H462&lt;'Заказ, cкидки и курсы валют'!$B$41,H462*0.54*100/(100-'Заказ, cкидки и курсы валют'!$C$41),IF(H462&lt;'Заказ, cкидки и курсы валют'!$B$42,H462*0.54*100/(100-'Заказ, cкидки и курсы валют'!$C$42),IF(H462&lt;'Заказ, cкидки и курсы валют'!$B$43,H462*0.54*100/(100-'Заказ, cкидки и курсы валют'!$C$43),H462))))),2)</f>
        <v>1075.99</v>
      </c>
      <c r="K462" s="13"/>
    </row>
    <row r="463" spans="1:11" ht="12.75" customHeight="1">
      <c r="A463" s="14" t="s">
        <v>5257</v>
      </c>
      <c r="B463" s="36" t="s">
        <v>1349</v>
      </c>
      <c r="C463" s="399">
        <v>6020</v>
      </c>
      <c r="D463" s="1555">
        <v>300</v>
      </c>
      <c r="E463" s="1602">
        <f t="shared" si="78"/>
        <v>311.87999999999994</v>
      </c>
      <c r="F463" s="471">
        <f t="shared" si="79"/>
        <v>311.88</v>
      </c>
      <c r="G463" s="691">
        <f>'Заказ, cкидки и курсы валют'!$J$23*F463</f>
        <v>3586.62</v>
      </c>
      <c r="H463" s="96">
        <f t="shared" si="80"/>
        <v>1075.99</v>
      </c>
      <c r="I463" s="14"/>
      <c r="J463" s="96">
        <f>ROUND(IF(H463&lt;'Заказ, cкидки и курсы валют'!$B$39,H463*0.54*100/(100-'Заказ, cкидки и курсы валют'!$C$39),IF(H463&lt;'Заказ, cкидки и курсы валют'!$B$40,H463*0.54*100/(100-'Заказ, cкидки и курсы валют'!$C$40),IF(H463&lt;'Заказ, cкидки и курсы валют'!$B$41,H463*0.54*100/(100-'Заказ, cкидки и курсы валют'!$C$41),IF(H463&lt;'Заказ, cкидки и курсы валют'!$B$42,H463*0.54*100/(100-'Заказ, cкидки и курсы валют'!$C$42),IF(H463&lt;'Заказ, cкидки и курсы валют'!$B$43,H463*0.54*100/(100-'Заказ, cкидки и курсы валют'!$C$43),H463))))),2)</f>
        <v>1075.99</v>
      </c>
      <c r="K463" s="13"/>
    </row>
    <row r="464" spans="1:11" ht="12.75" customHeight="1">
      <c r="A464" s="14" t="s">
        <v>4736</v>
      </c>
      <c r="B464" s="36" t="s">
        <v>1349</v>
      </c>
      <c r="C464" s="399">
        <v>7004</v>
      </c>
      <c r="D464" s="1555">
        <v>300</v>
      </c>
      <c r="E464" s="1602">
        <f t="shared" si="78"/>
        <v>311.87999999999994</v>
      </c>
      <c r="F464" s="471">
        <f t="shared" si="79"/>
        <v>311.88</v>
      </c>
      <c r="G464" s="691">
        <f>'Заказ, cкидки и курсы валют'!$J$23*F464</f>
        <v>3586.62</v>
      </c>
      <c r="H464" s="96">
        <f t="shared" si="80"/>
        <v>1075.99</v>
      </c>
      <c r="I464" s="14"/>
      <c r="J464" s="96">
        <f>ROUND(IF(H464&lt;'Заказ, cкидки и курсы валют'!$B$39,H464*0.54*100/(100-'Заказ, cкидки и курсы валют'!$C$39),IF(H464&lt;'Заказ, cкидки и курсы валют'!$B$40,H464*0.54*100/(100-'Заказ, cкидки и курсы валют'!$C$40),IF(H464&lt;'Заказ, cкидки и курсы валют'!$B$41,H464*0.54*100/(100-'Заказ, cкидки и курсы валют'!$C$41),IF(H464&lt;'Заказ, cкидки и курсы валют'!$B$42,H464*0.54*100/(100-'Заказ, cкидки и курсы валют'!$C$42),IF(H464&lt;'Заказ, cкидки и курсы валют'!$B$43,H464*0.54*100/(100-'Заказ, cкидки и курсы валют'!$C$43),H464))))),2)</f>
        <v>1075.99</v>
      </c>
      <c r="K464" s="13"/>
    </row>
    <row r="465" spans="1:11" ht="12.75" customHeight="1">
      <c r="A465" s="14" t="s">
        <v>9682</v>
      </c>
      <c r="B465" s="36" t="s">
        <v>1349</v>
      </c>
      <c r="C465" s="399">
        <v>7024</v>
      </c>
      <c r="D465" s="1555">
        <v>300</v>
      </c>
      <c r="E465" s="1602">
        <f t="shared" si="78"/>
        <v>311.87999999999994</v>
      </c>
      <c r="F465" s="471">
        <f t="shared" si="79"/>
        <v>311.88</v>
      </c>
      <c r="G465" s="691">
        <f>'Заказ, cкидки и курсы валют'!$J$23*F465</f>
        <v>3586.62</v>
      </c>
      <c r="H465" s="96">
        <f t="shared" si="80"/>
        <v>1075.99</v>
      </c>
      <c r="I465" s="14"/>
      <c r="J465" s="96">
        <f>ROUND(IF(H465&lt;'Заказ, cкидки и курсы валют'!$B$39,H465*0.54*100/(100-'Заказ, cкидки и курсы валют'!$C$39),IF(H465&lt;'Заказ, cкидки и курсы валют'!$B$40,H465*0.54*100/(100-'Заказ, cкидки и курсы валют'!$C$40),IF(H465&lt;'Заказ, cкидки и курсы валют'!$B$41,H465*0.54*100/(100-'Заказ, cкидки и курсы валют'!$C$41),IF(H465&lt;'Заказ, cкидки и курсы валют'!$B$42,H465*0.54*100/(100-'Заказ, cкидки и курсы валют'!$C$42),IF(H465&lt;'Заказ, cкидки и курсы валют'!$B$43,H465*0.54*100/(100-'Заказ, cкидки и курсы валют'!$C$43),H465))))),2)</f>
        <v>1075.99</v>
      </c>
      <c r="K465" s="13"/>
    </row>
    <row r="466" spans="1:11" ht="12.75" customHeight="1">
      <c r="A466" s="14" t="s">
        <v>4737</v>
      </c>
      <c r="B466" s="36" t="s">
        <v>1349</v>
      </c>
      <c r="C466" s="399">
        <v>8017</v>
      </c>
      <c r="D466" s="1555">
        <v>300</v>
      </c>
      <c r="E466" s="1602">
        <f t="shared" si="78"/>
        <v>311.87999999999994</v>
      </c>
      <c r="F466" s="471">
        <f t="shared" si="79"/>
        <v>311.88</v>
      </c>
      <c r="G466" s="691">
        <f>'Заказ, cкидки и курсы валют'!$J$23*F466</f>
        <v>3586.62</v>
      </c>
      <c r="H466" s="96">
        <f t="shared" si="80"/>
        <v>1075.99</v>
      </c>
      <c r="I466" s="14"/>
      <c r="J466" s="96">
        <f>ROUND(IF(H466&lt;'Заказ, cкидки и курсы валют'!$B$39,H466*0.54*100/(100-'Заказ, cкидки и курсы валют'!$C$39),IF(H466&lt;'Заказ, cкидки и курсы валют'!$B$40,H466*0.54*100/(100-'Заказ, cкидки и курсы валют'!$C$40),IF(H466&lt;'Заказ, cкидки и курсы валют'!$B$41,H466*0.54*100/(100-'Заказ, cкидки и курсы валют'!$C$41),IF(H466&lt;'Заказ, cкидки и курсы валют'!$B$42,H466*0.54*100/(100-'Заказ, cкидки и курсы валют'!$C$42),IF(H466&lt;'Заказ, cкидки и курсы валют'!$B$43,H466*0.54*100/(100-'Заказ, cкидки и курсы валют'!$C$43),H466))))),2)</f>
        <v>1075.99</v>
      </c>
      <c r="K466" s="13"/>
    </row>
    <row r="467" spans="1:11" ht="12.75" customHeight="1">
      <c r="A467" s="14" t="s">
        <v>4738</v>
      </c>
      <c r="B467" s="36" t="s">
        <v>1349</v>
      </c>
      <c r="C467" s="399">
        <v>8019</v>
      </c>
      <c r="D467" s="1555">
        <v>300</v>
      </c>
      <c r="E467" s="1602">
        <f t="shared" si="78"/>
        <v>311.87999999999994</v>
      </c>
      <c r="F467" s="471">
        <f t="shared" si="79"/>
        <v>311.88</v>
      </c>
      <c r="G467" s="691">
        <f>'Заказ, cкидки и курсы валют'!$J$23*F467</f>
        <v>3586.62</v>
      </c>
      <c r="H467" s="96">
        <f t="shared" si="80"/>
        <v>1075.99</v>
      </c>
      <c r="I467" s="14"/>
      <c r="J467" s="96">
        <f>ROUND(IF(H467&lt;'Заказ, cкидки и курсы валют'!$B$39,H467*0.54*100/(100-'Заказ, cкидки и курсы валют'!$C$39),IF(H467&lt;'Заказ, cкидки и курсы валют'!$B$40,H467*0.54*100/(100-'Заказ, cкидки и курсы валют'!$C$40),IF(H467&lt;'Заказ, cкидки и курсы валют'!$B$41,H467*0.54*100/(100-'Заказ, cкидки и курсы валют'!$C$41),IF(H467&lt;'Заказ, cкидки и курсы валют'!$B$42,H467*0.54*100/(100-'Заказ, cкидки и курсы валют'!$C$42),IF(H467&lt;'Заказ, cкидки и курсы валют'!$B$43,H467*0.54*100/(100-'Заказ, cкидки и курсы валют'!$C$43),H467))))),2)</f>
        <v>1075.99</v>
      </c>
      <c r="K467" s="13"/>
    </row>
    <row r="468" spans="1:11" ht="12.75" customHeight="1">
      <c r="A468" s="14" t="s">
        <v>4739</v>
      </c>
      <c r="B468" s="36" t="s">
        <v>1349</v>
      </c>
      <c r="C468" s="399">
        <v>9003</v>
      </c>
      <c r="D468" s="1555">
        <v>300</v>
      </c>
      <c r="E468" s="1602">
        <f t="shared" si="78"/>
        <v>311.87999999999994</v>
      </c>
      <c r="F468" s="471">
        <f t="shared" si="79"/>
        <v>311.88</v>
      </c>
      <c r="G468" s="691">
        <f>'Заказ, cкидки и курсы валют'!$J$23*F468</f>
        <v>3586.62</v>
      </c>
      <c r="H468" s="96">
        <f t="shared" si="80"/>
        <v>1075.99</v>
      </c>
      <c r="I468" s="14"/>
      <c r="J468" s="96">
        <f>ROUND(IF(H468&lt;'Заказ, cкидки и курсы валют'!$B$39,H468*0.54*100/(100-'Заказ, cкидки и курсы валют'!$C$39),IF(H468&lt;'Заказ, cкидки и курсы валют'!$B$40,H468*0.54*100/(100-'Заказ, cкидки и курсы валют'!$C$40),IF(H468&lt;'Заказ, cкидки и курсы валют'!$B$41,H468*0.54*100/(100-'Заказ, cкидки и курсы валют'!$C$41),IF(H468&lt;'Заказ, cкидки и курсы валют'!$B$42,H468*0.54*100/(100-'Заказ, cкидки и курсы валют'!$C$42),IF(H468&lt;'Заказ, cкидки и курсы валют'!$B$43,H468*0.54*100/(100-'Заказ, cкидки и курсы валют'!$C$43),H468))))),2)</f>
        <v>1075.99</v>
      </c>
      <c r="K468" s="13"/>
    </row>
    <row r="469" spans="1:11" ht="12.75" customHeight="1">
      <c r="A469" s="14" t="s">
        <v>11059</v>
      </c>
      <c r="B469" s="36" t="s">
        <v>1349</v>
      </c>
      <c r="C469" s="399">
        <v>9005</v>
      </c>
      <c r="D469" s="1555">
        <v>300</v>
      </c>
      <c r="E469" s="1602">
        <f>E467</f>
        <v>311.87999999999994</v>
      </c>
      <c r="F469" s="471">
        <f t="shared" ref="F469" si="81">ROUND(E469*(1-$F$37),2)</f>
        <v>311.88</v>
      </c>
      <c r="G469" s="691">
        <f>'Заказ, cкидки и курсы валют'!$J$23*F469</f>
        <v>3586.62</v>
      </c>
      <c r="H469" s="96">
        <f t="shared" ref="H469" si="82">ROUND((D469/1000)*G469,2)</f>
        <v>1075.99</v>
      </c>
      <c r="I469" s="14"/>
      <c r="J469" s="96">
        <f>ROUND(IF(H469&lt;'Заказ, cкидки и курсы валют'!$B$39,H469*0.54*100/(100-'Заказ, cкидки и курсы валют'!$C$39),IF(H469&lt;'Заказ, cкидки и курсы валют'!$B$40,H469*0.54*100/(100-'Заказ, cкидки и курсы валют'!$C$40),IF(H469&lt;'Заказ, cкидки и курсы валют'!$B$41,H469*0.54*100/(100-'Заказ, cкидки и курсы валют'!$C$41),IF(H469&lt;'Заказ, cкидки и курсы валют'!$B$42,H469*0.54*100/(100-'Заказ, cкидки и курсы валют'!$C$42),IF(H469&lt;'Заказ, cкидки и курсы валют'!$B$43,H469*0.54*100/(100-'Заказ, cкидки и курсы валют'!$C$43),H469))))),2)</f>
        <v>1075.99</v>
      </c>
      <c r="K469" s="13"/>
    </row>
    <row r="470" spans="1:11" ht="12.75" customHeight="1">
      <c r="A470" s="1645" t="s">
        <v>4740</v>
      </c>
      <c r="B470" s="1431" t="s">
        <v>3130</v>
      </c>
      <c r="C470" s="399">
        <v>1014</v>
      </c>
      <c r="D470" s="1646">
        <v>250</v>
      </c>
      <c r="E470" s="1602">
        <f t="shared" ref="E470:E501" si="83">E326*1.2</f>
        <v>330.17999999999995</v>
      </c>
      <c r="F470" s="748">
        <f t="shared" ref="F470:F501" si="84">ROUND(E470*(1-$F$37),2)</f>
        <v>330.18</v>
      </c>
      <c r="G470" s="749">
        <f>'Заказ, cкидки и курсы валют'!$J$23*F470</f>
        <v>3797.07</v>
      </c>
      <c r="H470" s="411">
        <f t="shared" ref="H470:H501" si="85">ROUND((D470/1000)*G470,2)</f>
        <v>949.27</v>
      </c>
      <c r="I470" s="1645"/>
      <c r="J470" s="96">
        <f>ROUND(IF(H470&lt;'Заказ, cкидки и курсы валют'!$B$39,H470*0.54*100/(100-'Заказ, cкидки и курсы валют'!$C$39),IF(H470&lt;'Заказ, cкидки и курсы валют'!$B$40,H470*0.54*100/(100-'Заказ, cкидки и курсы валют'!$C$40),IF(H470&lt;'Заказ, cкидки и курсы валют'!$B$41,H470*0.54*100/(100-'Заказ, cкидки и курсы валют'!$C$41),IF(H470&lt;'Заказ, cкидки и курсы валют'!$B$42,H470*0.54*100/(100-'Заказ, cкидки и курсы валют'!$C$42),IF(H470&lt;'Заказ, cкидки и курсы валют'!$B$43,H470*0.54*100/(100-'Заказ, cкидки и курсы валют'!$C$43),H470))))),2)</f>
        <v>949.27</v>
      </c>
      <c r="K470" s="13"/>
    </row>
    <row r="471" spans="1:11" ht="12.75" customHeight="1">
      <c r="A471" s="14" t="s">
        <v>581</v>
      </c>
      <c r="B471" s="36" t="s">
        <v>3130</v>
      </c>
      <c r="C471" s="399">
        <v>1015</v>
      </c>
      <c r="D471" s="1555">
        <v>250</v>
      </c>
      <c r="E471" s="1602">
        <f t="shared" si="83"/>
        <v>330.17999999999995</v>
      </c>
      <c r="F471" s="471">
        <f t="shared" si="84"/>
        <v>330.18</v>
      </c>
      <c r="G471" s="691">
        <f>'Заказ, cкидки и курсы валют'!$J$23*F471</f>
        <v>3797.07</v>
      </c>
      <c r="H471" s="96">
        <f t="shared" si="85"/>
        <v>949.27</v>
      </c>
      <c r="I471" s="14"/>
      <c r="J471" s="96">
        <f>ROUND(IF(H471&lt;'Заказ, cкидки и курсы валют'!$B$39,H471*0.54*100/(100-'Заказ, cкидки и курсы валют'!$C$39),IF(H471&lt;'Заказ, cкидки и курсы валют'!$B$40,H471*0.54*100/(100-'Заказ, cкидки и курсы валют'!$C$40),IF(H471&lt;'Заказ, cкидки и курсы валют'!$B$41,H471*0.54*100/(100-'Заказ, cкидки и курсы валют'!$C$41),IF(H471&lt;'Заказ, cкидки и курсы валют'!$B$42,H471*0.54*100/(100-'Заказ, cкидки и курсы валют'!$C$42),IF(H471&lt;'Заказ, cкидки и курсы валют'!$B$43,H471*0.54*100/(100-'Заказ, cкидки и курсы валют'!$C$43),H471))))),2)</f>
        <v>949.27</v>
      </c>
      <c r="K471" s="13"/>
    </row>
    <row r="472" spans="1:11" ht="12.75" customHeight="1">
      <c r="A472" s="14" t="s">
        <v>4741</v>
      </c>
      <c r="B472" s="36" t="s">
        <v>3130</v>
      </c>
      <c r="C472" s="399">
        <v>1018</v>
      </c>
      <c r="D472" s="1555">
        <v>250</v>
      </c>
      <c r="E472" s="1602">
        <f t="shared" si="83"/>
        <v>330.17999999999995</v>
      </c>
      <c r="F472" s="471">
        <f t="shared" si="84"/>
        <v>330.18</v>
      </c>
      <c r="G472" s="691">
        <f>'Заказ, cкидки и курсы валют'!$J$23*F472</f>
        <v>3797.07</v>
      </c>
      <c r="H472" s="96">
        <f t="shared" si="85"/>
        <v>949.27</v>
      </c>
      <c r="I472" s="14"/>
      <c r="J472" s="96">
        <f>ROUND(IF(H472&lt;'Заказ, cкидки и курсы валют'!$B$39,H472*0.54*100/(100-'Заказ, cкидки и курсы валют'!$C$39),IF(H472&lt;'Заказ, cкидки и курсы валют'!$B$40,H472*0.54*100/(100-'Заказ, cкидки и курсы валют'!$C$40),IF(H472&lt;'Заказ, cкидки и курсы валют'!$B$41,H472*0.54*100/(100-'Заказ, cкидки и курсы валют'!$C$41),IF(H472&lt;'Заказ, cкидки и курсы валют'!$B$42,H472*0.54*100/(100-'Заказ, cкидки и курсы валют'!$C$42),IF(H472&lt;'Заказ, cкидки и курсы валют'!$B$43,H472*0.54*100/(100-'Заказ, cкидки и курсы валют'!$C$43),H472))))),2)</f>
        <v>949.27</v>
      </c>
      <c r="K472" s="13"/>
    </row>
    <row r="473" spans="1:11" ht="12.75" customHeight="1">
      <c r="A473" s="14" t="s">
        <v>10689</v>
      </c>
      <c r="B473" s="36" t="s">
        <v>3130</v>
      </c>
      <c r="C473" s="399">
        <v>2004</v>
      </c>
      <c r="D473" s="1555">
        <v>250</v>
      </c>
      <c r="E473" s="1602">
        <f t="shared" si="83"/>
        <v>330.17999999999995</v>
      </c>
      <c r="F473" s="471">
        <f t="shared" si="84"/>
        <v>330.18</v>
      </c>
      <c r="G473" s="691">
        <f>'Заказ, cкидки и курсы валют'!$J$23*F473</f>
        <v>3797.07</v>
      </c>
      <c r="H473" s="96">
        <f t="shared" si="85"/>
        <v>949.27</v>
      </c>
      <c r="I473" s="14"/>
      <c r="J473" s="96">
        <f>ROUND(IF(H473&lt;'Заказ, cкидки и курсы валют'!$B$39,H473*0.54*100/(100-'Заказ, cкидки и курсы валют'!$C$39),IF(H473&lt;'Заказ, cкидки и курсы валют'!$B$40,H473*0.54*100/(100-'Заказ, cкидки и курсы валют'!$C$40),IF(H473&lt;'Заказ, cкидки и курсы валют'!$B$41,H473*0.54*100/(100-'Заказ, cкидки и курсы валют'!$C$41),IF(H473&lt;'Заказ, cкидки и курсы валют'!$B$42,H473*0.54*100/(100-'Заказ, cкидки и курсы валют'!$C$42),IF(H473&lt;'Заказ, cкидки и курсы валют'!$B$43,H473*0.54*100/(100-'Заказ, cкидки и курсы валют'!$C$43),H473))))),2)</f>
        <v>949.27</v>
      </c>
      <c r="K473" s="13"/>
    </row>
    <row r="474" spans="1:11" ht="12.75" customHeight="1">
      <c r="A474" s="14" t="s">
        <v>4742</v>
      </c>
      <c r="B474" s="36" t="s">
        <v>3130</v>
      </c>
      <c r="C474" s="399">
        <v>3003</v>
      </c>
      <c r="D474" s="1555">
        <v>250</v>
      </c>
      <c r="E474" s="1602">
        <f t="shared" si="83"/>
        <v>330.17999999999995</v>
      </c>
      <c r="F474" s="471">
        <f t="shared" si="84"/>
        <v>330.18</v>
      </c>
      <c r="G474" s="691">
        <f>'Заказ, cкидки и курсы валют'!$J$23*F474</f>
        <v>3797.07</v>
      </c>
      <c r="H474" s="96">
        <f t="shared" si="85"/>
        <v>949.27</v>
      </c>
      <c r="I474" s="14"/>
      <c r="J474" s="96">
        <f>ROUND(IF(H474&lt;'Заказ, cкидки и курсы валют'!$B$39,H474*0.54*100/(100-'Заказ, cкидки и курсы валют'!$C$39),IF(H474&lt;'Заказ, cкидки и курсы валют'!$B$40,H474*0.54*100/(100-'Заказ, cкидки и курсы валют'!$C$40),IF(H474&lt;'Заказ, cкидки и курсы валют'!$B$41,H474*0.54*100/(100-'Заказ, cкидки и курсы валют'!$C$41),IF(H474&lt;'Заказ, cкидки и курсы валют'!$B$42,H474*0.54*100/(100-'Заказ, cкидки и курсы валют'!$C$42),IF(H474&lt;'Заказ, cкидки и курсы валют'!$B$43,H474*0.54*100/(100-'Заказ, cкидки и курсы валют'!$C$43),H474))))),2)</f>
        <v>949.27</v>
      </c>
      <c r="K474" s="13"/>
    </row>
    <row r="475" spans="1:11" ht="12.75" customHeight="1">
      <c r="A475" s="14" t="s">
        <v>4743</v>
      </c>
      <c r="B475" s="36" t="s">
        <v>3130</v>
      </c>
      <c r="C475" s="399">
        <v>3005</v>
      </c>
      <c r="D475" s="1555">
        <v>250</v>
      </c>
      <c r="E475" s="1602">
        <f t="shared" si="83"/>
        <v>330.17999999999995</v>
      </c>
      <c r="F475" s="471">
        <f t="shared" si="84"/>
        <v>330.18</v>
      </c>
      <c r="G475" s="691">
        <f>'Заказ, cкидки и курсы валют'!$J$23*F475</f>
        <v>3797.07</v>
      </c>
      <c r="H475" s="96">
        <f t="shared" si="85"/>
        <v>949.27</v>
      </c>
      <c r="I475" s="14"/>
      <c r="J475" s="96">
        <f>ROUND(IF(H475&lt;'Заказ, cкидки и курсы валют'!$B$39,H475*0.54*100/(100-'Заказ, cкидки и курсы валют'!$C$39),IF(H475&lt;'Заказ, cкидки и курсы валют'!$B$40,H475*0.54*100/(100-'Заказ, cкидки и курсы валют'!$C$40),IF(H475&lt;'Заказ, cкидки и курсы валют'!$B$41,H475*0.54*100/(100-'Заказ, cкидки и курсы валют'!$C$41),IF(H475&lt;'Заказ, cкидки и курсы валют'!$B$42,H475*0.54*100/(100-'Заказ, cкидки и курсы валют'!$C$42),IF(H475&lt;'Заказ, cкидки и курсы валют'!$B$43,H475*0.54*100/(100-'Заказ, cкидки и курсы валют'!$C$43),H475))))),2)</f>
        <v>949.27</v>
      </c>
      <c r="K475" s="13"/>
    </row>
    <row r="476" spans="1:11" ht="12.75" customHeight="1">
      <c r="A476" s="14" t="s">
        <v>4744</v>
      </c>
      <c r="B476" s="36" t="s">
        <v>3130</v>
      </c>
      <c r="C476" s="399">
        <v>3009</v>
      </c>
      <c r="D476" s="1555">
        <v>250</v>
      </c>
      <c r="E476" s="1602">
        <f t="shared" si="83"/>
        <v>330.17999999999995</v>
      </c>
      <c r="F476" s="471">
        <f t="shared" si="84"/>
        <v>330.18</v>
      </c>
      <c r="G476" s="691">
        <f>'Заказ, cкидки и курсы валют'!$J$23*F476</f>
        <v>3797.07</v>
      </c>
      <c r="H476" s="96">
        <f t="shared" si="85"/>
        <v>949.27</v>
      </c>
      <c r="I476" s="14"/>
      <c r="J476" s="96">
        <f>ROUND(IF(H476&lt;'Заказ, cкидки и курсы валют'!$B$39,H476*0.54*100/(100-'Заказ, cкидки и курсы валют'!$C$39),IF(H476&lt;'Заказ, cкидки и курсы валют'!$B$40,H476*0.54*100/(100-'Заказ, cкидки и курсы валют'!$C$40),IF(H476&lt;'Заказ, cкидки и курсы валют'!$B$41,H476*0.54*100/(100-'Заказ, cкидки и курсы валют'!$C$41),IF(H476&lt;'Заказ, cкидки и курсы валют'!$B$42,H476*0.54*100/(100-'Заказ, cкидки и курсы валют'!$C$42),IF(H476&lt;'Заказ, cкидки и курсы валют'!$B$43,H476*0.54*100/(100-'Заказ, cкидки и курсы валют'!$C$43),H476))))),2)</f>
        <v>949.27</v>
      </c>
      <c r="K476" s="13"/>
    </row>
    <row r="477" spans="1:11" ht="12.75" customHeight="1">
      <c r="A477" s="14" t="s">
        <v>4745</v>
      </c>
      <c r="B477" s="36" t="s">
        <v>3130</v>
      </c>
      <c r="C477" s="399">
        <v>3011</v>
      </c>
      <c r="D477" s="1555">
        <v>250</v>
      </c>
      <c r="E477" s="1602">
        <f t="shared" si="83"/>
        <v>330.17999999999995</v>
      </c>
      <c r="F477" s="471">
        <f t="shared" si="84"/>
        <v>330.18</v>
      </c>
      <c r="G477" s="691">
        <f>'Заказ, cкидки и курсы валют'!$J$23*F477</f>
        <v>3797.07</v>
      </c>
      <c r="H477" s="96">
        <f t="shared" si="85"/>
        <v>949.27</v>
      </c>
      <c r="I477" s="14"/>
      <c r="J477" s="96">
        <f>ROUND(IF(H477&lt;'Заказ, cкидки и курсы валют'!$B$39,H477*0.54*100/(100-'Заказ, cкидки и курсы валют'!$C$39),IF(H477&lt;'Заказ, cкидки и курсы валют'!$B$40,H477*0.54*100/(100-'Заказ, cкидки и курсы валют'!$C$40),IF(H477&lt;'Заказ, cкидки и курсы валют'!$B$41,H477*0.54*100/(100-'Заказ, cкидки и курсы валют'!$C$41),IF(H477&lt;'Заказ, cкидки и курсы валют'!$B$42,H477*0.54*100/(100-'Заказ, cкидки и курсы валют'!$C$42),IF(H477&lt;'Заказ, cкидки и курсы валют'!$B$43,H477*0.54*100/(100-'Заказ, cкидки и курсы валют'!$C$43),H477))))),2)</f>
        <v>949.27</v>
      </c>
      <c r="K477" s="13"/>
    </row>
    <row r="478" spans="1:11" ht="12.75" customHeight="1">
      <c r="A478" s="14" t="s">
        <v>4746</v>
      </c>
      <c r="B478" s="36" t="s">
        <v>3130</v>
      </c>
      <c r="C478" s="399">
        <v>5002</v>
      </c>
      <c r="D478" s="1555">
        <v>250</v>
      </c>
      <c r="E478" s="1602">
        <f t="shared" si="83"/>
        <v>330.17999999999995</v>
      </c>
      <c r="F478" s="471">
        <f t="shared" si="84"/>
        <v>330.18</v>
      </c>
      <c r="G478" s="691">
        <f>'Заказ, cкидки и курсы валют'!$J$23*F478</f>
        <v>3797.07</v>
      </c>
      <c r="H478" s="96">
        <f t="shared" si="85"/>
        <v>949.27</v>
      </c>
      <c r="I478" s="14"/>
      <c r="J478" s="96">
        <f>ROUND(IF(H478&lt;'Заказ, cкидки и курсы валют'!$B$39,H478*0.54*100/(100-'Заказ, cкидки и курсы валют'!$C$39),IF(H478&lt;'Заказ, cкидки и курсы валют'!$B$40,H478*0.54*100/(100-'Заказ, cкидки и курсы валют'!$C$40),IF(H478&lt;'Заказ, cкидки и курсы валют'!$B$41,H478*0.54*100/(100-'Заказ, cкидки и курсы валют'!$C$41),IF(H478&lt;'Заказ, cкидки и курсы валют'!$B$42,H478*0.54*100/(100-'Заказ, cкидки и курсы валют'!$C$42),IF(H478&lt;'Заказ, cкидки и курсы валют'!$B$43,H478*0.54*100/(100-'Заказ, cкидки и курсы валют'!$C$43),H478))))),2)</f>
        <v>949.27</v>
      </c>
      <c r="K478" s="13"/>
    </row>
    <row r="479" spans="1:11" ht="12.75" customHeight="1">
      <c r="A479" s="14" t="s">
        <v>4747</v>
      </c>
      <c r="B479" s="36" t="s">
        <v>3130</v>
      </c>
      <c r="C479" s="399">
        <v>5005</v>
      </c>
      <c r="D479" s="1555">
        <v>250</v>
      </c>
      <c r="E479" s="1602">
        <f t="shared" si="83"/>
        <v>330.17999999999995</v>
      </c>
      <c r="F479" s="471">
        <f t="shared" si="84"/>
        <v>330.18</v>
      </c>
      <c r="G479" s="691">
        <f>'Заказ, cкидки и курсы валют'!$J$23*F479</f>
        <v>3797.07</v>
      </c>
      <c r="H479" s="96">
        <f t="shared" si="85"/>
        <v>949.27</v>
      </c>
      <c r="I479" s="14"/>
      <c r="J479" s="96">
        <f>ROUND(IF(H479&lt;'Заказ, cкидки и курсы валют'!$B$39,H479*0.54*100/(100-'Заказ, cкидки и курсы валют'!$C$39),IF(H479&lt;'Заказ, cкидки и курсы валют'!$B$40,H479*0.54*100/(100-'Заказ, cкидки и курсы валют'!$C$40),IF(H479&lt;'Заказ, cкидки и курсы валют'!$B$41,H479*0.54*100/(100-'Заказ, cкидки и курсы валют'!$C$41),IF(H479&lt;'Заказ, cкидки и курсы валют'!$B$42,H479*0.54*100/(100-'Заказ, cкидки и курсы валют'!$C$42),IF(H479&lt;'Заказ, cкидки и курсы валют'!$B$43,H479*0.54*100/(100-'Заказ, cкидки и курсы валют'!$C$43),H479))))),2)</f>
        <v>949.27</v>
      </c>
      <c r="K479" s="13"/>
    </row>
    <row r="480" spans="1:11" ht="12.75" customHeight="1">
      <c r="A480" s="14" t="s">
        <v>4748</v>
      </c>
      <c r="B480" s="36" t="s">
        <v>3130</v>
      </c>
      <c r="C480" s="399">
        <v>5010</v>
      </c>
      <c r="D480" s="1555">
        <v>250</v>
      </c>
      <c r="E480" s="1602">
        <f t="shared" si="83"/>
        <v>330.17999999999995</v>
      </c>
      <c r="F480" s="471">
        <f t="shared" si="84"/>
        <v>330.18</v>
      </c>
      <c r="G480" s="691">
        <f>'Заказ, cкидки и курсы валют'!$J$23*F480</f>
        <v>3797.07</v>
      </c>
      <c r="H480" s="96">
        <f t="shared" si="85"/>
        <v>949.27</v>
      </c>
      <c r="I480" s="14"/>
      <c r="J480" s="96">
        <f>ROUND(IF(H480&lt;'Заказ, cкидки и курсы валют'!$B$39,H480*0.54*100/(100-'Заказ, cкидки и курсы валют'!$C$39),IF(H480&lt;'Заказ, cкидки и курсы валют'!$B$40,H480*0.54*100/(100-'Заказ, cкидки и курсы валют'!$C$40),IF(H480&lt;'Заказ, cкидки и курсы валют'!$B$41,H480*0.54*100/(100-'Заказ, cкидки и курсы валют'!$C$41),IF(H480&lt;'Заказ, cкидки и курсы валют'!$B$42,H480*0.54*100/(100-'Заказ, cкидки и курсы валют'!$C$42),IF(H480&lt;'Заказ, cкидки и курсы валют'!$B$43,H480*0.54*100/(100-'Заказ, cкидки и курсы валют'!$C$43),H480))))),2)</f>
        <v>949.27</v>
      </c>
      <c r="K480" s="13"/>
    </row>
    <row r="481" spans="1:11" ht="12.75" customHeight="1">
      <c r="A481" s="14" t="s">
        <v>4749</v>
      </c>
      <c r="B481" s="36" t="s">
        <v>3130</v>
      </c>
      <c r="C481" s="399">
        <v>5021</v>
      </c>
      <c r="D481" s="1555">
        <v>250</v>
      </c>
      <c r="E481" s="1602">
        <f t="shared" si="83"/>
        <v>330.17999999999995</v>
      </c>
      <c r="F481" s="471">
        <f t="shared" si="84"/>
        <v>330.18</v>
      </c>
      <c r="G481" s="691">
        <f>'Заказ, cкидки и курсы валют'!$J$23*F481</f>
        <v>3797.07</v>
      </c>
      <c r="H481" s="96">
        <f t="shared" si="85"/>
        <v>949.27</v>
      </c>
      <c r="I481" s="14"/>
      <c r="J481" s="96">
        <f>ROUND(IF(H481&lt;'Заказ, cкидки и курсы валют'!$B$39,H481*0.54*100/(100-'Заказ, cкидки и курсы валют'!$C$39),IF(H481&lt;'Заказ, cкидки и курсы валют'!$B$40,H481*0.54*100/(100-'Заказ, cкидки и курсы валют'!$C$40),IF(H481&lt;'Заказ, cкидки и курсы валют'!$B$41,H481*0.54*100/(100-'Заказ, cкидки и курсы валют'!$C$41),IF(H481&lt;'Заказ, cкидки и курсы валют'!$B$42,H481*0.54*100/(100-'Заказ, cкидки и курсы валют'!$C$42),IF(H481&lt;'Заказ, cкидки и курсы валют'!$B$43,H481*0.54*100/(100-'Заказ, cкидки и курсы валют'!$C$43),H481))))),2)</f>
        <v>949.27</v>
      </c>
      <c r="K481" s="13"/>
    </row>
    <row r="482" spans="1:11" ht="12.75" customHeight="1">
      <c r="A482" s="14" t="s">
        <v>4750</v>
      </c>
      <c r="B482" s="36" t="s">
        <v>3130</v>
      </c>
      <c r="C482" s="399">
        <v>6002</v>
      </c>
      <c r="D482" s="1555">
        <v>250</v>
      </c>
      <c r="E482" s="1602">
        <f t="shared" si="83"/>
        <v>330.17999999999995</v>
      </c>
      <c r="F482" s="471">
        <f t="shared" si="84"/>
        <v>330.18</v>
      </c>
      <c r="G482" s="691">
        <f>'Заказ, cкидки и курсы валют'!$J$23*F482</f>
        <v>3797.07</v>
      </c>
      <c r="H482" s="96">
        <f t="shared" si="85"/>
        <v>949.27</v>
      </c>
      <c r="I482" s="14"/>
      <c r="J482" s="96">
        <f>ROUND(IF(H482&lt;'Заказ, cкидки и курсы валют'!$B$39,H482*0.54*100/(100-'Заказ, cкидки и курсы валют'!$C$39),IF(H482&lt;'Заказ, cкидки и курсы валют'!$B$40,H482*0.54*100/(100-'Заказ, cкидки и курсы валют'!$C$40),IF(H482&lt;'Заказ, cкидки и курсы валют'!$B$41,H482*0.54*100/(100-'Заказ, cкидки и курсы валют'!$C$41),IF(H482&lt;'Заказ, cкидки и курсы валют'!$B$42,H482*0.54*100/(100-'Заказ, cкидки и курсы валют'!$C$42),IF(H482&lt;'Заказ, cкидки и курсы валют'!$B$43,H482*0.54*100/(100-'Заказ, cкидки и курсы валют'!$C$43),H482))))),2)</f>
        <v>949.27</v>
      </c>
      <c r="K482" s="13"/>
    </row>
    <row r="483" spans="1:11" ht="12.75" customHeight="1">
      <c r="A483" s="14" t="s">
        <v>2416</v>
      </c>
      <c r="B483" s="36" t="s">
        <v>3130</v>
      </c>
      <c r="C483" s="399">
        <v>6005</v>
      </c>
      <c r="D483" s="1555">
        <v>250</v>
      </c>
      <c r="E483" s="1602">
        <f t="shared" si="83"/>
        <v>330.17999999999995</v>
      </c>
      <c r="F483" s="471">
        <f t="shared" si="84"/>
        <v>330.18</v>
      </c>
      <c r="G483" s="691">
        <f>'Заказ, cкидки и курсы валют'!$J$23*F483</f>
        <v>3797.07</v>
      </c>
      <c r="H483" s="96">
        <f t="shared" si="85"/>
        <v>949.27</v>
      </c>
      <c r="I483" s="14"/>
      <c r="J483" s="96">
        <f>ROUND(IF(H483&lt;'Заказ, cкидки и курсы валют'!$B$39,H483*0.54*100/(100-'Заказ, cкидки и курсы валют'!$C$39),IF(H483&lt;'Заказ, cкидки и курсы валют'!$B$40,H483*0.54*100/(100-'Заказ, cкидки и курсы валют'!$C$40),IF(H483&lt;'Заказ, cкидки и курсы валют'!$B$41,H483*0.54*100/(100-'Заказ, cкидки и курсы валют'!$C$41),IF(H483&lt;'Заказ, cкидки и курсы валют'!$B$42,H483*0.54*100/(100-'Заказ, cкидки и курсы валют'!$C$42),IF(H483&lt;'Заказ, cкидки и курсы валют'!$B$43,H483*0.54*100/(100-'Заказ, cкидки и курсы валют'!$C$43),H483))))),2)</f>
        <v>949.27</v>
      </c>
      <c r="K483" s="13"/>
    </row>
    <row r="484" spans="1:11" ht="12.75" customHeight="1">
      <c r="A484" s="14" t="s">
        <v>2417</v>
      </c>
      <c r="B484" s="36" t="s">
        <v>3130</v>
      </c>
      <c r="C484" s="399">
        <v>7004</v>
      </c>
      <c r="D484" s="1555">
        <v>250</v>
      </c>
      <c r="E484" s="1602">
        <f t="shared" si="83"/>
        <v>330.17999999999995</v>
      </c>
      <c r="F484" s="471">
        <f t="shared" si="84"/>
        <v>330.18</v>
      </c>
      <c r="G484" s="691">
        <f>'Заказ, cкидки и курсы валют'!$J$23*F484</f>
        <v>3797.07</v>
      </c>
      <c r="H484" s="96">
        <f t="shared" si="85"/>
        <v>949.27</v>
      </c>
      <c r="I484" s="14"/>
      <c r="J484" s="96">
        <f>ROUND(IF(H484&lt;'Заказ, cкидки и курсы валют'!$B$39,H484*0.54*100/(100-'Заказ, cкидки и курсы валют'!$C$39),IF(H484&lt;'Заказ, cкидки и курсы валют'!$B$40,H484*0.54*100/(100-'Заказ, cкидки и курсы валют'!$C$40),IF(H484&lt;'Заказ, cкидки и курсы валют'!$B$41,H484*0.54*100/(100-'Заказ, cкидки и курсы валют'!$C$41),IF(H484&lt;'Заказ, cкидки и курсы валют'!$B$42,H484*0.54*100/(100-'Заказ, cкидки и курсы валют'!$C$42),IF(H484&lt;'Заказ, cкидки и курсы валют'!$B$43,H484*0.54*100/(100-'Заказ, cкидки и курсы валют'!$C$43),H484))))),2)</f>
        <v>949.27</v>
      </c>
      <c r="K484" s="13"/>
    </row>
    <row r="485" spans="1:11" ht="12.75" customHeight="1">
      <c r="A485" s="14" t="s">
        <v>9681</v>
      </c>
      <c r="B485" s="36" t="s">
        <v>3130</v>
      </c>
      <c r="C485" s="399">
        <v>7024</v>
      </c>
      <c r="D485" s="1555">
        <v>250</v>
      </c>
      <c r="E485" s="1602">
        <f t="shared" si="83"/>
        <v>330.17999999999995</v>
      </c>
      <c r="F485" s="471">
        <f t="shared" si="84"/>
        <v>330.18</v>
      </c>
      <c r="G485" s="691">
        <f>'Заказ, cкидки и курсы валют'!$J$23*F485</f>
        <v>3797.07</v>
      </c>
      <c r="H485" s="96">
        <f t="shared" si="85"/>
        <v>949.27</v>
      </c>
      <c r="I485" s="14"/>
      <c r="J485" s="96">
        <f>ROUND(IF(H485&lt;'Заказ, cкидки и курсы валют'!$B$39,H485*0.54*100/(100-'Заказ, cкидки и курсы валют'!$C$39),IF(H485&lt;'Заказ, cкидки и курсы валют'!$B$40,H485*0.54*100/(100-'Заказ, cкидки и курсы валют'!$C$40),IF(H485&lt;'Заказ, cкидки и курсы валют'!$B$41,H485*0.54*100/(100-'Заказ, cкидки и курсы валют'!$C$41),IF(H485&lt;'Заказ, cкидки и курсы валют'!$B$42,H485*0.54*100/(100-'Заказ, cкидки и курсы валют'!$C$42),IF(H485&lt;'Заказ, cкидки и курсы валют'!$B$43,H485*0.54*100/(100-'Заказ, cкидки и курсы валют'!$C$43),H485))))),2)</f>
        <v>949.27</v>
      </c>
      <c r="K485" s="13"/>
    </row>
    <row r="486" spans="1:11" ht="12.75" customHeight="1">
      <c r="A486" s="14" t="s">
        <v>2418</v>
      </c>
      <c r="B486" s="36" t="s">
        <v>3130</v>
      </c>
      <c r="C486" s="399">
        <v>8017</v>
      </c>
      <c r="D486" s="1555">
        <v>250</v>
      </c>
      <c r="E486" s="1602">
        <f t="shared" si="83"/>
        <v>330.17999999999995</v>
      </c>
      <c r="F486" s="471">
        <f t="shared" si="84"/>
        <v>330.18</v>
      </c>
      <c r="G486" s="691">
        <f>'Заказ, cкидки и курсы валют'!$J$23*F486</f>
        <v>3797.07</v>
      </c>
      <c r="H486" s="96">
        <f t="shared" si="85"/>
        <v>949.27</v>
      </c>
      <c r="I486" s="14"/>
      <c r="J486" s="96">
        <f>ROUND(IF(H486&lt;'Заказ, cкидки и курсы валют'!$B$39,H486*0.54*100/(100-'Заказ, cкидки и курсы валют'!$C$39),IF(H486&lt;'Заказ, cкидки и курсы валют'!$B$40,H486*0.54*100/(100-'Заказ, cкидки и курсы валют'!$C$40),IF(H486&lt;'Заказ, cкидки и курсы валют'!$B$41,H486*0.54*100/(100-'Заказ, cкидки и курсы валют'!$C$41),IF(H486&lt;'Заказ, cкидки и курсы валют'!$B$42,H486*0.54*100/(100-'Заказ, cкидки и курсы валют'!$C$42),IF(H486&lt;'Заказ, cкидки и курсы валют'!$B$43,H486*0.54*100/(100-'Заказ, cкидки и курсы валют'!$C$43),H486))))),2)</f>
        <v>949.27</v>
      </c>
      <c r="K486" s="13"/>
    </row>
    <row r="487" spans="1:11" ht="12.75" customHeight="1">
      <c r="A487" s="14" t="s">
        <v>2419</v>
      </c>
      <c r="B487" s="36" t="s">
        <v>3130</v>
      </c>
      <c r="C487" s="399">
        <v>8019</v>
      </c>
      <c r="D487" s="1555">
        <v>250</v>
      </c>
      <c r="E487" s="1602">
        <f t="shared" si="83"/>
        <v>330.17999999999995</v>
      </c>
      <c r="F487" s="471">
        <f t="shared" si="84"/>
        <v>330.18</v>
      </c>
      <c r="G487" s="691">
        <f>'Заказ, cкидки и курсы валют'!$J$23*F487</f>
        <v>3797.07</v>
      </c>
      <c r="H487" s="96">
        <f t="shared" si="85"/>
        <v>949.27</v>
      </c>
      <c r="I487" s="14"/>
      <c r="J487" s="96">
        <f>ROUND(IF(H487&lt;'Заказ, cкидки и курсы валют'!$B$39,H487*0.54*100/(100-'Заказ, cкидки и курсы валют'!$C$39),IF(H487&lt;'Заказ, cкидки и курсы валют'!$B$40,H487*0.54*100/(100-'Заказ, cкидки и курсы валют'!$C$40),IF(H487&lt;'Заказ, cкидки и курсы валют'!$B$41,H487*0.54*100/(100-'Заказ, cкидки и курсы валют'!$C$41),IF(H487&lt;'Заказ, cкидки и курсы валют'!$B$42,H487*0.54*100/(100-'Заказ, cкидки и курсы валют'!$C$42),IF(H487&lt;'Заказ, cкидки и курсы валют'!$B$43,H487*0.54*100/(100-'Заказ, cкидки и курсы валют'!$C$43),H487))))),2)</f>
        <v>949.27</v>
      </c>
      <c r="K487" s="13"/>
    </row>
    <row r="488" spans="1:11" ht="12.75" customHeight="1">
      <c r="A488" s="14" t="s">
        <v>2420</v>
      </c>
      <c r="B488" s="36" t="s">
        <v>3130</v>
      </c>
      <c r="C488" s="399">
        <v>9003</v>
      </c>
      <c r="D488" s="1555">
        <v>250</v>
      </c>
      <c r="E488" s="1602">
        <f t="shared" si="83"/>
        <v>330.17999999999995</v>
      </c>
      <c r="F488" s="471">
        <f t="shared" si="84"/>
        <v>330.18</v>
      </c>
      <c r="G488" s="691">
        <f>'Заказ, cкидки и курсы валют'!$J$23*F488</f>
        <v>3797.07</v>
      </c>
      <c r="H488" s="96">
        <f t="shared" si="85"/>
        <v>949.27</v>
      </c>
      <c r="I488" s="14"/>
      <c r="J488" s="96">
        <f>ROUND(IF(H488&lt;'Заказ, cкидки и курсы валют'!$B$39,H488*0.54*100/(100-'Заказ, cкидки и курсы валют'!$C$39),IF(H488&lt;'Заказ, cкидки и курсы валют'!$B$40,H488*0.54*100/(100-'Заказ, cкидки и курсы валют'!$C$40),IF(H488&lt;'Заказ, cкидки и курсы валют'!$B$41,H488*0.54*100/(100-'Заказ, cкидки и курсы валют'!$C$41),IF(H488&lt;'Заказ, cкидки и курсы валют'!$B$42,H488*0.54*100/(100-'Заказ, cкидки и курсы валют'!$C$42),IF(H488&lt;'Заказ, cкидки и курсы валют'!$B$43,H488*0.54*100/(100-'Заказ, cкидки и курсы валют'!$C$43),H488))))),2)</f>
        <v>949.27</v>
      </c>
      <c r="K488" s="13"/>
    </row>
    <row r="489" spans="1:11" ht="12.75" customHeight="1">
      <c r="A489" s="1645" t="s">
        <v>4751</v>
      </c>
      <c r="B489" s="1431" t="s">
        <v>1351</v>
      </c>
      <c r="C489" s="399">
        <v>1014</v>
      </c>
      <c r="D489" s="1646">
        <v>150</v>
      </c>
      <c r="E489" s="1602">
        <f t="shared" si="83"/>
        <v>386.02799999999996</v>
      </c>
      <c r="F489" s="748">
        <f t="shared" si="84"/>
        <v>386.03</v>
      </c>
      <c r="G489" s="749">
        <f>'Заказ, cкидки и курсы валют'!$J$23*F489</f>
        <v>4439.3449999999993</v>
      </c>
      <c r="H489" s="411">
        <f t="shared" si="85"/>
        <v>665.9</v>
      </c>
      <c r="I489" s="1645"/>
      <c r="J489" s="96">
        <f>ROUND(IF(H489&lt;'Заказ, cкидки и курсы валют'!$B$39,H489*0.54*100/(100-'Заказ, cкидки и курсы валют'!$C$39),IF(H489&lt;'Заказ, cкидки и курсы валют'!$B$40,H489*0.54*100/(100-'Заказ, cкидки и курсы валют'!$C$40),IF(H489&lt;'Заказ, cкидки и курсы валют'!$B$41,H489*0.54*100/(100-'Заказ, cкидки и курсы валют'!$C$41),IF(H489&lt;'Заказ, cкидки и курсы валют'!$B$42,H489*0.54*100/(100-'Заказ, cкидки и курсы валют'!$C$42),IF(H489&lt;'Заказ, cкидки и курсы валют'!$B$43,H489*0.54*100/(100-'Заказ, cкидки и курсы валют'!$C$43),H489))))),2)</f>
        <v>719.17</v>
      </c>
      <c r="K489" s="13"/>
    </row>
    <row r="490" spans="1:11" ht="12.75" customHeight="1">
      <c r="A490" s="14" t="s">
        <v>10767</v>
      </c>
      <c r="B490" s="36" t="s">
        <v>1351</v>
      </c>
      <c r="C490" s="399">
        <v>1015</v>
      </c>
      <c r="D490" s="1555">
        <v>150</v>
      </c>
      <c r="E490" s="1602">
        <f t="shared" si="83"/>
        <v>386.02799999999996</v>
      </c>
      <c r="F490" s="471">
        <f t="shared" si="84"/>
        <v>386.03</v>
      </c>
      <c r="G490" s="691">
        <f>'Заказ, cкидки и курсы валют'!$J$23*F490</f>
        <v>4439.3449999999993</v>
      </c>
      <c r="H490" s="96">
        <f t="shared" si="85"/>
        <v>665.9</v>
      </c>
      <c r="I490" s="14"/>
      <c r="J490" s="96">
        <f>ROUND(IF(H490&lt;'Заказ, cкидки и курсы валют'!$B$39,H490*0.54*100/(100-'Заказ, cкидки и курсы валют'!$C$39),IF(H490&lt;'Заказ, cкидки и курсы валют'!$B$40,H490*0.54*100/(100-'Заказ, cкидки и курсы валют'!$C$40),IF(H490&lt;'Заказ, cкидки и курсы валют'!$B$41,H490*0.54*100/(100-'Заказ, cкидки и курсы валют'!$C$41),IF(H490&lt;'Заказ, cкидки и курсы валют'!$B$42,H490*0.54*100/(100-'Заказ, cкидки и курсы валют'!$C$42),IF(H490&lt;'Заказ, cкидки и курсы валют'!$B$43,H490*0.54*100/(100-'Заказ, cкидки и курсы валют'!$C$43),H490))))),2)</f>
        <v>719.17</v>
      </c>
      <c r="K490" s="13"/>
    </row>
    <row r="491" spans="1:11" ht="12.75" customHeight="1">
      <c r="A491" s="14" t="s">
        <v>4752</v>
      </c>
      <c r="B491" s="36" t="s">
        <v>1351</v>
      </c>
      <c r="C491" s="399">
        <v>1018</v>
      </c>
      <c r="D491" s="1555">
        <v>200</v>
      </c>
      <c r="E491" s="1602">
        <f t="shared" si="83"/>
        <v>386.02799999999996</v>
      </c>
      <c r="F491" s="471">
        <f t="shared" si="84"/>
        <v>386.03</v>
      </c>
      <c r="G491" s="691">
        <f>'Заказ, cкидки и курсы валют'!$J$23*F491</f>
        <v>4439.3449999999993</v>
      </c>
      <c r="H491" s="96">
        <f t="shared" si="85"/>
        <v>887.87</v>
      </c>
      <c r="I491" s="14"/>
      <c r="J491" s="96">
        <f>ROUND(IF(H491&lt;'Заказ, cкидки и курсы валют'!$B$39,H491*0.54*100/(100-'Заказ, cкидки и курсы валют'!$C$39),IF(H491&lt;'Заказ, cкидки и курсы валют'!$B$40,H491*0.54*100/(100-'Заказ, cкидки и курсы валют'!$C$40),IF(H491&lt;'Заказ, cкидки и курсы валют'!$B$41,H491*0.54*100/(100-'Заказ, cкидки и курсы валют'!$C$41),IF(H491&lt;'Заказ, cкидки и курсы валют'!$B$42,H491*0.54*100/(100-'Заказ, cкидки и курсы валют'!$C$42),IF(H491&lt;'Заказ, cкидки и курсы валют'!$B$43,H491*0.54*100/(100-'Заказ, cкидки и курсы валют'!$C$43),H491))))),2)</f>
        <v>958.9</v>
      </c>
      <c r="K491" s="13"/>
    </row>
    <row r="492" spans="1:11" ht="12.75" customHeight="1">
      <c r="A492" s="14" t="s">
        <v>582</v>
      </c>
      <c r="B492" s="36" t="s">
        <v>1351</v>
      </c>
      <c r="C492" s="399">
        <v>3003</v>
      </c>
      <c r="D492" s="1555">
        <v>150</v>
      </c>
      <c r="E492" s="1602">
        <f t="shared" si="83"/>
        <v>386.02799999999996</v>
      </c>
      <c r="F492" s="471">
        <f t="shared" si="84"/>
        <v>386.03</v>
      </c>
      <c r="G492" s="691">
        <f>'Заказ, cкидки и курсы валют'!$J$23*F492</f>
        <v>4439.3449999999993</v>
      </c>
      <c r="H492" s="96">
        <f t="shared" si="85"/>
        <v>665.9</v>
      </c>
      <c r="I492" s="14"/>
      <c r="J492" s="96">
        <f>ROUND(IF(H492&lt;'Заказ, cкидки и курсы валют'!$B$39,H492*0.54*100/(100-'Заказ, cкидки и курсы валют'!$C$39),IF(H492&lt;'Заказ, cкидки и курсы валют'!$B$40,H492*0.54*100/(100-'Заказ, cкидки и курсы валют'!$C$40),IF(H492&lt;'Заказ, cкидки и курсы валют'!$B$41,H492*0.54*100/(100-'Заказ, cкидки и курсы валют'!$C$41),IF(H492&lt;'Заказ, cкидки и курсы валют'!$B$42,H492*0.54*100/(100-'Заказ, cкидки и курсы валют'!$C$42),IF(H492&lt;'Заказ, cкидки и курсы валют'!$B$43,H492*0.54*100/(100-'Заказ, cкидки и курсы валют'!$C$43),H492))))),2)</f>
        <v>719.17</v>
      </c>
      <c r="K492" s="13"/>
    </row>
    <row r="493" spans="1:11" ht="12.75" customHeight="1">
      <c r="A493" s="14" t="s">
        <v>4753</v>
      </c>
      <c r="B493" s="36" t="s">
        <v>1351</v>
      </c>
      <c r="C493" s="399">
        <v>3005</v>
      </c>
      <c r="D493" s="1555">
        <v>150</v>
      </c>
      <c r="E493" s="1602">
        <f t="shared" si="83"/>
        <v>386.02799999999996</v>
      </c>
      <c r="F493" s="471">
        <f t="shared" si="84"/>
        <v>386.03</v>
      </c>
      <c r="G493" s="691">
        <f>'Заказ, cкидки и курсы валют'!$J$23*F493</f>
        <v>4439.3449999999993</v>
      </c>
      <c r="H493" s="96">
        <f t="shared" si="85"/>
        <v>665.9</v>
      </c>
      <c r="I493" s="14"/>
      <c r="J493" s="96">
        <f>ROUND(IF(H493&lt;'Заказ, cкидки и курсы валют'!$B$39,H493*0.54*100/(100-'Заказ, cкидки и курсы валют'!$C$39),IF(H493&lt;'Заказ, cкидки и курсы валют'!$B$40,H493*0.54*100/(100-'Заказ, cкидки и курсы валют'!$C$40),IF(H493&lt;'Заказ, cкидки и курсы валют'!$B$41,H493*0.54*100/(100-'Заказ, cкидки и курсы валют'!$C$41),IF(H493&lt;'Заказ, cкидки и курсы валют'!$B$42,H493*0.54*100/(100-'Заказ, cкидки и курсы валют'!$C$42),IF(H493&lt;'Заказ, cкидки и курсы валют'!$B$43,H493*0.54*100/(100-'Заказ, cкидки и курсы валют'!$C$43),H493))))),2)</f>
        <v>719.17</v>
      </c>
      <c r="K493" s="13"/>
    </row>
    <row r="494" spans="1:11" ht="12.75" customHeight="1">
      <c r="A494" s="14" t="s">
        <v>4754</v>
      </c>
      <c r="B494" s="36" t="s">
        <v>1351</v>
      </c>
      <c r="C494" s="399">
        <v>3009</v>
      </c>
      <c r="D494" s="1555">
        <v>150</v>
      </c>
      <c r="E494" s="1602">
        <f t="shared" si="83"/>
        <v>386.02799999999996</v>
      </c>
      <c r="F494" s="471">
        <f t="shared" si="84"/>
        <v>386.03</v>
      </c>
      <c r="G494" s="691">
        <f>'Заказ, cкидки и курсы валют'!$J$23*F494</f>
        <v>4439.3449999999993</v>
      </c>
      <c r="H494" s="96">
        <f t="shared" si="85"/>
        <v>665.9</v>
      </c>
      <c r="I494" s="14"/>
      <c r="J494" s="96">
        <f>ROUND(IF(H494&lt;'Заказ, cкидки и курсы валют'!$B$39,H494*0.54*100/(100-'Заказ, cкидки и курсы валют'!$C$39),IF(H494&lt;'Заказ, cкидки и курсы валют'!$B$40,H494*0.54*100/(100-'Заказ, cкидки и курсы валют'!$C$40),IF(H494&lt;'Заказ, cкидки и курсы валют'!$B$41,H494*0.54*100/(100-'Заказ, cкидки и курсы валют'!$C$41),IF(H494&lt;'Заказ, cкидки и курсы валют'!$B$42,H494*0.54*100/(100-'Заказ, cкидки и курсы валют'!$C$42),IF(H494&lt;'Заказ, cкидки и курсы валют'!$B$43,H494*0.54*100/(100-'Заказ, cкидки и курсы валют'!$C$43),H494))))),2)</f>
        <v>719.17</v>
      </c>
      <c r="K494" s="13"/>
    </row>
    <row r="495" spans="1:11" ht="12.75" customHeight="1">
      <c r="A495" s="14" t="s">
        <v>4755</v>
      </c>
      <c r="B495" s="36" t="s">
        <v>1351</v>
      </c>
      <c r="C495" s="399">
        <v>3011</v>
      </c>
      <c r="D495" s="1555">
        <v>150</v>
      </c>
      <c r="E495" s="1602">
        <f t="shared" si="83"/>
        <v>386.02799999999996</v>
      </c>
      <c r="F495" s="471">
        <f t="shared" si="84"/>
        <v>386.03</v>
      </c>
      <c r="G495" s="691">
        <f>'Заказ, cкидки и курсы валют'!$J$23*F495</f>
        <v>4439.3449999999993</v>
      </c>
      <c r="H495" s="96">
        <f t="shared" si="85"/>
        <v>665.9</v>
      </c>
      <c r="I495" s="14"/>
      <c r="J495" s="96">
        <f>ROUND(IF(H495&lt;'Заказ, cкидки и курсы валют'!$B$39,H495*0.54*100/(100-'Заказ, cкидки и курсы валют'!$C$39),IF(H495&lt;'Заказ, cкидки и курсы валют'!$B$40,H495*0.54*100/(100-'Заказ, cкидки и курсы валют'!$C$40),IF(H495&lt;'Заказ, cкидки и курсы валют'!$B$41,H495*0.54*100/(100-'Заказ, cкидки и курсы валют'!$C$41),IF(H495&lt;'Заказ, cкидки и курсы валют'!$B$42,H495*0.54*100/(100-'Заказ, cкидки и курсы валют'!$C$42),IF(H495&lt;'Заказ, cкидки и курсы валют'!$B$43,H495*0.54*100/(100-'Заказ, cкидки и курсы валют'!$C$43),H495))))),2)</f>
        <v>719.17</v>
      </c>
      <c r="K495" s="13"/>
    </row>
    <row r="496" spans="1:11" ht="12.75" customHeight="1">
      <c r="A496" s="14" t="s">
        <v>4756</v>
      </c>
      <c r="B496" s="36" t="s">
        <v>1351</v>
      </c>
      <c r="C496" s="399">
        <v>5002</v>
      </c>
      <c r="D496" s="1555">
        <v>150</v>
      </c>
      <c r="E496" s="1602">
        <f t="shared" si="83"/>
        <v>386.02799999999996</v>
      </c>
      <c r="F496" s="471">
        <f t="shared" si="84"/>
        <v>386.03</v>
      </c>
      <c r="G496" s="691">
        <f>'Заказ, cкидки и курсы валют'!$J$23*F496</f>
        <v>4439.3449999999993</v>
      </c>
      <c r="H496" s="96">
        <f t="shared" si="85"/>
        <v>665.9</v>
      </c>
      <c r="I496" s="14"/>
      <c r="J496" s="96">
        <f>ROUND(IF(H496&lt;'Заказ, cкидки и курсы валют'!$B$39,H496*0.54*100/(100-'Заказ, cкидки и курсы валют'!$C$39),IF(H496&lt;'Заказ, cкидки и курсы валют'!$B$40,H496*0.54*100/(100-'Заказ, cкидки и курсы валют'!$C$40),IF(H496&lt;'Заказ, cкидки и курсы валют'!$B$41,H496*0.54*100/(100-'Заказ, cкидки и курсы валют'!$C$41),IF(H496&lt;'Заказ, cкидки и курсы валют'!$B$42,H496*0.54*100/(100-'Заказ, cкидки и курсы валют'!$C$42),IF(H496&lt;'Заказ, cкидки и курсы валют'!$B$43,H496*0.54*100/(100-'Заказ, cкидки и курсы валют'!$C$43),H496))))),2)</f>
        <v>719.17</v>
      </c>
      <c r="K496" s="13"/>
    </row>
    <row r="497" spans="1:11" ht="12.75" customHeight="1">
      <c r="A497" s="14" t="s">
        <v>4757</v>
      </c>
      <c r="B497" s="36" t="s">
        <v>1351</v>
      </c>
      <c r="C497" s="399">
        <v>5005</v>
      </c>
      <c r="D497" s="1555">
        <v>150</v>
      </c>
      <c r="E497" s="1602">
        <f t="shared" si="83"/>
        <v>386.02799999999996</v>
      </c>
      <c r="F497" s="471">
        <f t="shared" si="84"/>
        <v>386.03</v>
      </c>
      <c r="G497" s="691">
        <f>'Заказ, cкидки и курсы валют'!$J$23*F497</f>
        <v>4439.3449999999993</v>
      </c>
      <c r="H497" s="96">
        <f t="shared" si="85"/>
        <v>665.9</v>
      </c>
      <c r="I497" s="14"/>
      <c r="J497" s="96">
        <f>ROUND(IF(H497&lt;'Заказ, cкидки и курсы валют'!$B$39,H497*0.54*100/(100-'Заказ, cкидки и курсы валют'!$C$39),IF(H497&lt;'Заказ, cкидки и курсы валют'!$B$40,H497*0.54*100/(100-'Заказ, cкидки и курсы валют'!$C$40),IF(H497&lt;'Заказ, cкидки и курсы валют'!$B$41,H497*0.54*100/(100-'Заказ, cкидки и курсы валют'!$C$41),IF(H497&lt;'Заказ, cкидки и курсы валют'!$B$42,H497*0.54*100/(100-'Заказ, cкидки и курсы валют'!$C$42),IF(H497&lt;'Заказ, cкидки и курсы валют'!$B$43,H497*0.54*100/(100-'Заказ, cкидки и курсы валют'!$C$43),H497))))),2)</f>
        <v>719.17</v>
      </c>
      <c r="K497" s="13"/>
    </row>
    <row r="498" spans="1:11" ht="12.75" customHeight="1">
      <c r="A498" s="14" t="s">
        <v>4758</v>
      </c>
      <c r="B498" s="36" t="s">
        <v>1351</v>
      </c>
      <c r="C498" s="399">
        <v>5010</v>
      </c>
      <c r="D498" s="1555">
        <v>200</v>
      </c>
      <c r="E498" s="1602">
        <f t="shared" si="83"/>
        <v>386.02799999999996</v>
      </c>
      <c r="F498" s="471">
        <f t="shared" si="84"/>
        <v>386.03</v>
      </c>
      <c r="G498" s="691">
        <f>'Заказ, cкидки и курсы валют'!$J$23*F498</f>
        <v>4439.3449999999993</v>
      </c>
      <c r="H498" s="96">
        <f t="shared" si="85"/>
        <v>887.87</v>
      </c>
      <c r="I498" s="14"/>
      <c r="J498" s="96">
        <f>ROUND(IF(H498&lt;'Заказ, cкидки и курсы валют'!$B$39,H498*0.54*100/(100-'Заказ, cкидки и курсы валют'!$C$39),IF(H498&lt;'Заказ, cкидки и курсы валют'!$B$40,H498*0.54*100/(100-'Заказ, cкидки и курсы валют'!$C$40),IF(H498&lt;'Заказ, cкидки и курсы валют'!$B$41,H498*0.54*100/(100-'Заказ, cкидки и курсы валют'!$C$41),IF(H498&lt;'Заказ, cкидки и курсы валют'!$B$42,H498*0.54*100/(100-'Заказ, cкидки и курсы валют'!$C$42),IF(H498&lt;'Заказ, cкидки и курсы валют'!$B$43,H498*0.54*100/(100-'Заказ, cкидки и курсы валют'!$C$43),H498))))),2)</f>
        <v>958.9</v>
      </c>
      <c r="K498" s="13"/>
    </row>
    <row r="499" spans="1:11" ht="12.75" customHeight="1">
      <c r="A499" s="14" t="s">
        <v>4759</v>
      </c>
      <c r="B499" s="36" t="s">
        <v>1351</v>
      </c>
      <c r="C499" s="399">
        <v>5021</v>
      </c>
      <c r="D499" s="1555">
        <v>150</v>
      </c>
      <c r="E499" s="1602">
        <f t="shared" si="83"/>
        <v>386.02799999999996</v>
      </c>
      <c r="F499" s="471">
        <f t="shared" si="84"/>
        <v>386.03</v>
      </c>
      <c r="G499" s="691">
        <f>'Заказ, cкидки и курсы валют'!$J$23*F499</f>
        <v>4439.3449999999993</v>
      </c>
      <c r="H499" s="96">
        <f t="shared" si="85"/>
        <v>665.9</v>
      </c>
      <c r="I499" s="14"/>
      <c r="J499" s="96">
        <f>ROUND(IF(H499&lt;'Заказ, cкидки и курсы валют'!$B$39,H499*0.54*100/(100-'Заказ, cкидки и курсы валют'!$C$39),IF(H499&lt;'Заказ, cкидки и курсы валют'!$B$40,H499*0.54*100/(100-'Заказ, cкидки и курсы валют'!$C$40),IF(H499&lt;'Заказ, cкидки и курсы валют'!$B$41,H499*0.54*100/(100-'Заказ, cкидки и курсы валют'!$C$41),IF(H499&lt;'Заказ, cкидки и курсы валют'!$B$42,H499*0.54*100/(100-'Заказ, cкидки и курсы валют'!$C$42),IF(H499&lt;'Заказ, cкидки и курсы валют'!$B$43,H499*0.54*100/(100-'Заказ, cкидки и курсы валют'!$C$43),H499))))),2)</f>
        <v>719.17</v>
      </c>
      <c r="K499" s="13"/>
    </row>
    <row r="500" spans="1:11" ht="12.75" customHeight="1">
      <c r="A500" s="14" t="s">
        <v>4760</v>
      </c>
      <c r="B500" s="36" t="s">
        <v>1351</v>
      </c>
      <c r="C500" s="399">
        <v>6002</v>
      </c>
      <c r="D500" s="1555">
        <v>150</v>
      </c>
      <c r="E500" s="1602">
        <f t="shared" si="83"/>
        <v>386.02799999999996</v>
      </c>
      <c r="F500" s="471">
        <f t="shared" si="84"/>
        <v>386.03</v>
      </c>
      <c r="G500" s="691">
        <f>'Заказ, cкидки и курсы валют'!$J$23*F500</f>
        <v>4439.3449999999993</v>
      </c>
      <c r="H500" s="96">
        <f t="shared" si="85"/>
        <v>665.9</v>
      </c>
      <c r="I500" s="14"/>
      <c r="J500" s="96">
        <f>ROUND(IF(H500&lt;'Заказ, cкидки и курсы валют'!$B$39,H500*0.54*100/(100-'Заказ, cкидки и курсы валют'!$C$39),IF(H500&lt;'Заказ, cкидки и курсы валют'!$B$40,H500*0.54*100/(100-'Заказ, cкидки и курсы валют'!$C$40),IF(H500&lt;'Заказ, cкидки и курсы валют'!$B$41,H500*0.54*100/(100-'Заказ, cкидки и курсы валют'!$C$41),IF(H500&lt;'Заказ, cкидки и курсы валют'!$B$42,H500*0.54*100/(100-'Заказ, cкидки и курсы валют'!$C$42),IF(H500&lt;'Заказ, cкидки и курсы валют'!$B$43,H500*0.54*100/(100-'Заказ, cкидки и курсы валют'!$C$43),H500))))),2)</f>
        <v>719.17</v>
      </c>
      <c r="K500" s="13"/>
    </row>
    <row r="501" spans="1:11" ht="12.75" customHeight="1">
      <c r="A501" s="14" t="s">
        <v>10768</v>
      </c>
      <c r="B501" s="36" t="s">
        <v>1351</v>
      </c>
      <c r="C501" s="399">
        <v>6005</v>
      </c>
      <c r="D501" s="1555">
        <v>150</v>
      </c>
      <c r="E501" s="1602">
        <f t="shared" si="83"/>
        <v>386.02799999999996</v>
      </c>
      <c r="F501" s="471">
        <f t="shared" si="84"/>
        <v>386.03</v>
      </c>
      <c r="G501" s="691">
        <f>'Заказ, cкидки и курсы валют'!$J$23*F501</f>
        <v>4439.3449999999993</v>
      </c>
      <c r="H501" s="96">
        <f t="shared" si="85"/>
        <v>665.9</v>
      </c>
      <c r="I501" s="14"/>
      <c r="J501" s="96">
        <f>ROUND(IF(H501&lt;'Заказ, cкидки и курсы валют'!$B$39,H501*0.54*100/(100-'Заказ, cкидки и курсы валют'!$C$39),IF(H501&lt;'Заказ, cкидки и курсы валют'!$B$40,H501*0.54*100/(100-'Заказ, cкидки и курсы валют'!$C$40),IF(H501&lt;'Заказ, cкидки и курсы валют'!$B$41,H501*0.54*100/(100-'Заказ, cкидки и курсы валют'!$C$41),IF(H501&lt;'Заказ, cкидки и курсы валют'!$B$42,H501*0.54*100/(100-'Заказ, cкидки и курсы валют'!$C$42),IF(H501&lt;'Заказ, cкидки и курсы валют'!$B$43,H501*0.54*100/(100-'Заказ, cкидки и курсы валют'!$C$43),H501))))),2)</f>
        <v>719.17</v>
      </c>
      <c r="K501" s="13"/>
    </row>
    <row r="502" spans="1:11" ht="12.75" customHeight="1">
      <c r="A502" s="14" t="s">
        <v>5295</v>
      </c>
      <c r="B502" s="36" t="s">
        <v>1351</v>
      </c>
      <c r="C502" s="399">
        <v>6020</v>
      </c>
      <c r="D502" s="1555">
        <v>200</v>
      </c>
      <c r="E502" s="1602">
        <f t="shared" ref="E502:E533" si="86">E358*1.2</f>
        <v>386.02799999999996</v>
      </c>
      <c r="F502" s="471">
        <f t="shared" ref="F502:F518" si="87">ROUND(E502*(1-$F$37),2)</f>
        <v>386.03</v>
      </c>
      <c r="G502" s="691">
        <f>'Заказ, cкидки и курсы валют'!$J$23*F502</f>
        <v>4439.3449999999993</v>
      </c>
      <c r="H502" s="96">
        <f t="shared" ref="H502:H518" si="88">ROUND((D502/1000)*G502,2)</f>
        <v>887.87</v>
      </c>
      <c r="I502" s="14"/>
      <c r="J502" s="96">
        <f>ROUND(IF(H502&lt;'Заказ, cкидки и курсы валют'!$B$39,H502*0.54*100/(100-'Заказ, cкидки и курсы валют'!$C$39),IF(H502&lt;'Заказ, cкидки и курсы валют'!$B$40,H502*0.54*100/(100-'Заказ, cкидки и курсы валют'!$C$40),IF(H502&lt;'Заказ, cкидки и курсы валют'!$B$41,H502*0.54*100/(100-'Заказ, cкидки и курсы валют'!$C$41),IF(H502&lt;'Заказ, cкидки и курсы валют'!$B$42,H502*0.54*100/(100-'Заказ, cкидки и курсы валют'!$C$42),IF(H502&lt;'Заказ, cкидки и курсы валют'!$B$43,H502*0.54*100/(100-'Заказ, cкидки и курсы валют'!$C$43),H502))))),2)</f>
        <v>958.9</v>
      </c>
      <c r="K502" s="13"/>
    </row>
    <row r="503" spans="1:11" ht="12.75" customHeight="1">
      <c r="A503" s="14" t="s">
        <v>4761</v>
      </c>
      <c r="B503" s="36" t="s">
        <v>1351</v>
      </c>
      <c r="C503" s="399">
        <v>7004</v>
      </c>
      <c r="D503" s="1555">
        <v>150</v>
      </c>
      <c r="E503" s="1602">
        <f t="shared" si="86"/>
        <v>386.02799999999996</v>
      </c>
      <c r="F503" s="471">
        <f t="shared" si="87"/>
        <v>386.03</v>
      </c>
      <c r="G503" s="691">
        <f>'Заказ, cкидки и курсы валют'!$J$23*F503</f>
        <v>4439.3449999999993</v>
      </c>
      <c r="H503" s="96">
        <f t="shared" si="88"/>
        <v>665.9</v>
      </c>
      <c r="I503" s="14"/>
      <c r="J503" s="96">
        <f>ROUND(IF(H503&lt;'Заказ, cкидки и курсы валют'!$B$39,H503*0.54*100/(100-'Заказ, cкидки и курсы валют'!$C$39),IF(H503&lt;'Заказ, cкидки и курсы валют'!$B$40,H503*0.54*100/(100-'Заказ, cкидки и курсы валют'!$C$40),IF(H503&lt;'Заказ, cкидки и курсы валют'!$B$41,H503*0.54*100/(100-'Заказ, cкидки и курсы валют'!$C$41),IF(H503&lt;'Заказ, cкидки и курсы валют'!$B$42,H503*0.54*100/(100-'Заказ, cкидки и курсы валют'!$C$42),IF(H503&lt;'Заказ, cкидки и курсы валют'!$B$43,H503*0.54*100/(100-'Заказ, cкидки и курсы валют'!$C$43),H503))))),2)</f>
        <v>719.17</v>
      </c>
      <c r="K503" s="13"/>
    </row>
    <row r="504" spans="1:11" ht="12.75" customHeight="1">
      <c r="A504" s="14" t="s">
        <v>10691</v>
      </c>
      <c r="B504" s="36" t="s">
        <v>1351</v>
      </c>
      <c r="C504" s="399">
        <v>7004</v>
      </c>
      <c r="D504" s="1555">
        <v>150</v>
      </c>
      <c r="E504" s="1602">
        <f t="shared" si="86"/>
        <v>386.02799999999996</v>
      </c>
      <c r="F504" s="471">
        <f t="shared" si="87"/>
        <v>386.03</v>
      </c>
      <c r="G504" s="691">
        <f>'Заказ, cкидки и курсы валют'!$J$23*F504</f>
        <v>4439.3449999999993</v>
      </c>
      <c r="H504" s="96">
        <f t="shared" si="88"/>
        <v>665.9</v>
      </c>
      <c r="I504" s="14"/>
      <c r="J504" s="96">
        <f>ROUND(IF(H504&lt;'Заказ, cкидки и курсы валют'!$B$39,H504*0.54*100/(100-'Заказ, cкидки и курсы валют'!$C$39),IF(H504&lt;'Заказ, cкидки и курсы валют'!$B$40,H504*0.54*100/(100-'Заказ, cкидки и курсы валют'!$C$40),IF(H504&lt;'Заказ, cкидки и курсы валют'!$B$41,H504*0.54*100/(100-'Заказ, cкидки и курсы валют'!$C$41),IF(H504&lt;'Заказ, cкидки и курсы валют'!$B$42,H504*0.54*100/(100-'Заказ, cкидки и курсы валют'!$C$42),IF(H504&lt;'Заказ, cкидки и курсы валют'!$B$43,H504*0.54*100/(100-'Заказ, cкидки и курсы валют'!$C$43),H504))))),2)</f>
        <v>719.17</v>
      </c>
      <c r="K504" s="13"/>
    </row>
    <row r="505" spans="1:11" ht="12.75" customHeight="1">
      <c r="A505" s="14" t="s">
        <v>4762</v>
      </c>
      <c r="B505" s="36" t="s">
        <v>1351</v>
      </c>
      <c r="C505" s="399">
        <v>8017</v>
      </c>
      <c r="D505" s="1555">
        <v>150</v>
      </c>
      <c r="E505" s="1602">
        <f t="shared" si="86"/>
        <v>386.02799999999996</v>
      </c>
      <c r="F505" s="471">
        <f t="shared" si="87"/>
        <v>386.03</v>
      </c>
      <c r="G505" s="691">
        <f>'Заказ, cкидки и курсы валют'!$J$23*F505</f>
        <v>4439.3449999999993</v>
      </c>
      <c r="H505" s="96">
        <f t="shared" si="88"/>
        <v>665.9</v>
      </c>
      <c r="I505" s="14"/>
      <c r="J505" s="96">
        <f>ROUND(IF(H505&lt;'Заказ, cкидки и курсы валют'!$B$39,H505*0.54*100/(100-'Заказ, cкидки и курсы валют'!$C$39),IF(H505&lt;'Заказ, cкидки и курсы валют'!$B$40,H505*0.54*100/(100-'Заказ, cкидки и курсы валют'!$C$40),IF(H505&lt;'Заказ, cкидки и курсы валют'!$B$41,H505*0.54*100/(100-'Заказ, cкидки и курсы валют'!$C$41),IF(H505&lt;'Заказ, cкидки и курсы валют'!$B$42,H505*0.54*100/(100-'Заказ, cкидки и курсы валют'!$C$42),IF(H505&lt;'Заказ, cкидки и курсы валют'!$B$43,H505*0.54*100/(100-'Заказ, cкидки и курсы валют'!$C$43),H505))))),2)</f>
        <v>719.17</v>
      </c>
      <c r="K505" s="13"/>
    </row>
    <row r="506" spans="1:11" ht="12.75" customHeight="1">
      <c r="A506" s="14" t="s">
        <v>4763</v>
      </c>
      <c r="B506" s="36" t="s">
        <v>1351</v>
      </c>
      <c r="C506" s="399">
        <v>8019</v>
      </c>
      <c r="D506" s="1555">
        <v>150</v>
      </c>
      <c r="E506" s="1602">
        <f t="shared" si="86"/>
        <v>386.02799999999996</v>
      </c>
      <c r="F506" s="471">
        <f t="shared" si="87"/>
        <v>386.03</v>
      </c>
      <c r="G506" s="691">
        <f>'Заказ, cкидки и курсы валют'!$J$23*F506</f>
        <v>4439.3449999999993</v>
      </c>
      <c r="H506" s="96">
        <f t="shared" si="88"/>
        <v>665.9</v>
      </c>
      <c r="I506" s="14"/>
      <c r="J506" s="96">
        <f>ROUND(IF(H506&lt;'Заказ, cкидки и курсы валют'!$B$39,H506*0.54*100/(100-'Заказ, cкидки и курсы валют'!$C$39),IF(H506&lt;'Заказ, cкидки и курсы валют'!$B$40,H506*0.54*100/(100-'Заказ, cкидки и курсы валют'!$C$40),IF(H506&lt;'Заказ, cкидки и курсы валют'!$B$41,H506*0.54*100/(100-'Заказ, cкидки и курсы валют'!$C$41),IF(H506&lt;'Заказ, cкидки и курсы валют'!$B$42,H506*0.54*100/(100-'Заказ, cкидки и курсы валют'!$C$42),IF(H506&lt;'Заказ, cкидки и курсы валют'!$B$43,H506*0.54*100/(100-'Заказ, cкидки и курсы валют'!$C$43),H506))))),2)</f>
        <v>719.17</v>
      </c>
      <c r="K506" s="13"/>
    </row>
    <row r="507" spans="1:11" ht="12.75" customHeight="1">
      <c r="A507" s="14" t="s">
        <v>4764</v>
      </c>
      <c r="B507" s="36" t="s">
        <v>1351</v>
      </c>
      <c r="C507" s="399">
        <v>9003</v>
      </c>
      <c r="D507" s="1555">
        <v>150</v>
      </c>
      <c r="E507" s="1602">
        <f t="shared" si="86"/>
        <v>386.02799999999996</v>
      </c>
      <c r="F507" s="471">
        <f t="shared" si="87"/>
        <v>386.03</v>
      </c>
      <c r="G507" s="691">
        <f>'Заказ, cкидки и курсы валют'!$J$23*F507</f>
        <v>4439.3449999999993</v>
      </c>
      <c r="H507" s="96">
        <f t="shared" si="88"/>
        <v>665.9</v>
      </c>
      <c r="I507" s="14"/>
      <c r="J507" s="96">
        <f>ROUND(IF(H507&lt;'Заказ, cкидки и курсы валют'!$B$39,H507*0.54*100/(100-'Заказ, cкидки и курсы валют'!$C$39),IF(H507&lt;'Заказ, cкидки и курсы валют'!$B$40,H507*0.54*100/(100-'Заказ, cкидки и курсы валют'!$C$40),IF(H507&lt;'Заказ, cкидки и курсы валют'!$B$41,H507*0.54*100/(100-'Заказ, cкидки и курсы валют'!$C$41),IF(H507&lt;'Заказ, cкидки и курсы валют'!$B$42,H507*0.54*100/(100-'Заказ, cкидки и курсы валют'!$C$42),IF(H507&lt;'Заказ, cкидки и курсы валют'!$B$43,H507*0.54*100/(100-'Заказ, cкидки и курсы валют'!$C$43),H507))))),2)</f>
        <v>719.17</v>
      </c>
      <c r="K507" s="13"/>
    </row>
    <row r="508" spans="1:11" ht="12.75" customHeight="1">
      <c r="A508" s="14" t="s">
        <v>10692</v>
      </c>
      <c r="B508" s="36" t="s">
        <v>1351</v>
      </c>
      <c r="C508" s="399">
        <v>9016</v>
      </c>
      <c r="D508" s="1555">
        <v>150</v>
      </c>
      <c r="E508" s="1602">
        <f t="shared" si="86"/>
        <v>386.02799999999996</v>
      </c>
      <c r="F508" s="471">
        <f t="shared" si="87"/>
        <v>386.03</v>
      </c>
      <c r="G508" s="691">
        <f>'Заказ, cкидки и курсы валют'!$J$23*F508</f>
        <v>4439.3449999999993</v>
      </c>
      <c r="H508" s="96">
        <f t="shared" si="88"/>
        <v>665.9</v>
      </c>
      <c r="I508" s="14"/>
      <c r="J508" s="96">
        <f>ROUND(IF(H508&lt;'Заказ, cкидки и курсы валют'!$B$39,H508*0.54*100/(100-'Заказ, cкидки и курсы валют'!$C$39),IF(H508&lt;'Заказ, cкидки и курсы валют'!$B$40,H508*0.54*100/(100-'Заказ, cкидки и курсы валют'!$C$40),IF(H508&lt;'Заказ, cкидки и курсы валют'!$B$41,H508*0.54*100/(100-'Заказ, cкидки и курсы валют'!$C$41),IF(H508&lt;'Заказ, cкидки и курсы валют'!$B$42,H508*0.54*100/(100-'Заказ, cкидки и курсы валют'!$C$42),IF(H508&lt;'Заказ, cкидки и курсы валют'!$B$43,H508*0.54*100/(100-'Заказ, cкидки и курсы валют'!$C$43),H508))))),2)</f>
        <v>719.17</v>
      </c>
      <c r="K508" s="13"/>
    </row>
    <row r="509" spans="1:11" ht="12.75" customHeight="1">
      <c r="A509" s="1645" t="s">
        <v>4765</v>
      </c>
      <c r="B509" s="1431" t="s">
        <v>1352</v>
      </c>
      <c r="C509" s="399">
        <v>1014</v>
      </c>
      <c r="D509" s="1646">
        <v>100</v>
      </c>
      <c r="E509" s="1602">
        <f t="shared" si="86"/>
        <v>469.10399999999998</v>
      </c>
      <c r="F509" s="748">
        <f t="shared" si="87"/>
        <v>469.1</v>
      </c>
      <c r="G509" s="749">
        <f>'Заказ, cкидки и курсы валют'!$J$23*F509</f>
        <v>5394.6500000000005</v>
      </c>
      <c r="H509" s="411">
        <f t="shared" si="88"/>
        <v>539.47</v>
      </c>
      <c r="I509" s="1645"/>
      <c r="J509" s="96">
        <f>ROUND(IF(H509&lt;'Заказ, cкидки и курсы валют'!$B$39,H509*0.54*100/(100-'Заказ, cкидки и курсы валют'!$C$39),IF(H509&lt;'Заказ, cкидки и курсы валют'!$B$40,H509*0.54*100/(100-'Заказ, cкидки и курсы валют'!$C$40),IF(H509&lt;'Заказ, cкидки и курсы валют'!$B$41,H509*0.54*100/(100-'Заказ, cкидки и курсы валют'!$C$41),IF(H509&lt;'Заказ, cкидки и курсы валют'!$B$42,H509*0.54*100/(100-'Заказ, cкидки и курсы валют'!$C$42),IF(H509&lt;'Заказ, cкидки и курсы валют'!$B$43,H509*0.54*100/(100-'Заказ, cкидки и курсы валют'!$C$43),H509))))),2)</f>
        <v>647.36</v>
      </c>
      <c r="K509" s="13"/>
    </row>
    <row r="510" spans="1:11" ht="12.75" customHeight="1">
      <c r="A510" s="14" t="s">
        <v>4766</v>
      </c>
      <c r="B510" s="36" t="s">
        <v>1352</v>
      </c>
      <c r="C510" s="399">
        <v>1015</v>
      </c>
      <c r="D510" s="1555">
        <v>100</v>
      </c>
      <c r="E510" s="1602">
        <f t="shared" si="86"/>
        <v>469.10399999999998</v>
      </c>
      <c r="F510" s="471">
        <f t="shared" si="87"/>
        <v>469.1</v>
      </c>
      <c r="G510" s="691">
        <f>'Заказ, cкидки и курсы валют'!$J$23*F510</f>
        <v>5394.6500000000005</v>
      </c>
      <c r="H510" s="96">
        <f t="shared" si="88"/>
        <v>539.47</v>
      </c>
      <c r="I510" s="14"/>
      <c r="J510" s="96">
        <f>ROUND(IF(H510&lt;'Заказ, cкидки и курсы валют'!$B$39,H510*0.54*100/(100-'Заказ, cкидки и курсы валют'!$C$39),IF(H510&lt;'Заказ, cкидки и курсы валют'!$B$40,H510*0.54*100/(100-'Заказ, cкидки и курсы валют'!$C$40),IF(H510&lt;'Заказ, cкидки и курсы валют'!$B$41,H510*0.54*100/(100-'Заказ, cкидки и курсы валют'!$C$41),IF(H510&lt;'Заказ, cкидки и курсы валют'!$B$42,H510*0.54*100/(100-'Заказ, cкидки и курсы валют'!$C$42),IF(H510&lt;'Заказ, cкидки и курсы валют'!$B$43,H510*0.54*100/(100-'Заказ, cкидки и курсы валют'!$C$43),H510))))),2)</f>
        <v>647.36</v>
      </c>
      <c r="K510" s="13"/>
    </row>
    <row r="511" spans="1:11" ht="12.75" customHeight="1">
      <c r="A511" s="14" t="s">
        <v>4767</v>
      </c>
      <c r="B511" s="36" t="s">
        <v>1352</v>
      </c>
      <c r="C511" s="399">
        <v>1018</v>
      </c>
      <c r="D511" s="1555">
        <v>100</v>
      </c>
      <c r="E511" s="1602">
        <f t="shared" si="86"/>
        <v>469.10399999999998</v>
      </c>
      <c r="F511" s="471">
        <f t="shared" si="87"/>
        <v>469.1</v>
      </c>
      <c r="G511" s="691">
        <f>'Заказ, cкидки и курсы валют'!$J$23*F511</f>
        <v>5394.6500000000005</v>
      </c>
      <c r="H511" s="96">
        <f t="shared" si="88"/>
        <v>539.47</v>
      </c>
      <c r="I511" s="14"/>
      <c r="J511" s="96">
        <f>ROUND(IF(H511&lt;'Заказ, cкидки и курсы валют'!$B$39,H511*0.54*100/(100-'Заказ, cкидки и курсы валют'!$C$39),IF(H511&lt;'Заказ, cкидки и курсы валют'!$B$40,H511*0.54*100/(100-'Заказ, cкидки и курсы валют'!$C$40),IF(H511&lt;'Заказ, cкидки и курсы валют'!$B$41,H511*0.54*100/(100-'Заказ, cкидки и курсы валют'!$C$41),IF(H511&lt;'Заказ, cкидки и курсы валют'!$B$42,H511*0.54*100/(100-'Заказ, cкидки и курсы валют'!$C$42),IF(H511&lt;'Заказ, cкидки и курсы валют'!$B$43,H511*0.54*100/(100-'Заказ, cкидки и курсы валют'!$C$43),H511))))),2)</f>
        <v>647.36</v>
      </c>
      <c r="K511" s="13"/>
    </row>
    <row r="512" spans="1:11" ht="12.75" customHeight="1">
      <c r="A512" s="14" t="s">
        <v>4768</v>
      </c>
      <c r="B512" s="36" t="s">
        <v>1352</v>
      </c>
      <c r="C512" s="399">
        <v>3003</v>
      </c>
      <c r="D512" s="1555">
        <v>100</v>
      </c>
      <c r="E512" s="1602">
        <f t="shared" si="86"/>
        <v>469.10399999999998</v>
      </c>
      <c r="F512" s="471">
        <f t="shared" si="87"/>
        <v>469.1</v>
      </c>
      <c r="G512" s="691">
        <f>'Заказ, cкидки и курсы валют'!$J$23*F512</f>
        <v>5394.6500000000005</v>
      </c>
      <c r="H512" s="96">
        <f t="shared" si="88"/>
        <v>539.47</v>
      </c>
      <c r="I512" s="14"/>
      <c r="J512" s="96">
        <f>ROUND(IF(H512&lt;'Заказ, cкидки и курсы валют'!$B$39,H512*0.54*100/(100-'Заказ, cкидки и курсы валют'!$C$39),IF(H512&lt;'Заказ, cкидки и курсы валют'!$B$40,H512*0.54*100/(100-'Заказ, cкидки и курсы валют'!$C$40),IF(H512&lt;'Заказ, cкидки и курсы валют'!$B$41,H512*0.54*100/(100-'Заказ, cкидки и курсы валют'!$C$41),IF(H512&lt;'Заказ, cкидки и курсы валют'!$B$42,H512*0.54*100/(100-'Заказ, cкидки и курсы валют'!$C$42),IF(H512&lt;'Заказ, cкидки и курсы валют'!$B$43,H512*0.54*100/(100-'Заказ, cкидки и курсы валют'!$C$43),H512))))),2)</f>
        <v>647.36</v>
      </c>
      <c r="K512" s="13"/>
    </row>
    <row r="513" spans="1:11" ht="12.75" customHeight="1">
      <c r="A513" s="14" t="s">
        <v>4769</v>
      </c>
      <c r="B513" s="36" t="s">
        <v>1352</v>
      </c>
      <c r="C513" s="399">
        <v>3005</v>
      </c>
      <c r="D513" s="1555">
        <v>100</v>
      </c>
      <c r="E513" s="1602">
        <f t="shared" si="86"/>
        <v>469.10399999999998</v>
      </c>
      <c r="F513" s="471">
        <f t="shared" si="87"/>
        <v>469.1</v>
      </c>
      <c r="G513" s="691">
        <f>'Заказ, cкидки и курсы валют'!$J$23*F513</f>
        <v>5394.6500000000005</v>
      </c>
      <c r="H513" s="96">
        <f t="shared" si="88"/>
        <v>539.47</v>
      </c>
      <c r="I513" s="14"/>
      <c r="J513" s="96">
        <f>ROUND(IF(H513&lt;'Заказ, cкидки и курсы валют'!$B$39,H513*0.54*100/(100-'Заказ, cкидки и курсы валют'!$C$39),IF(H513&lt;'Заказ, cкидки и курсы валют'!$B$40,H513*0.54*100/(100-'Заказ, cкидки и курсы валют'!$C$40),IF(H513&lt;'Заказ, cкидки и курсы валют'!$B$41,H513*0.54*100/(100-'Заказ, cкидки и курсы валют'!$C$41),IF(H513&lt;'Заказ, cкидки и курсы валют'!$B$42,H513*0.54*100/(100-'Заказ, cкидки и курсы валют'!$C$42),IF(H513&lt;'Заказ, cкидки и курсы валют'!$B$43,H513*0.54*100/(100-'Заказ, cкидки и курсы валют'!$C$43),H513))))),2)</f>
        <v>647.36</v>
      </c>
      <c r="K513" s="13"/>
    </row>
    <row r="514" spans="1:11" ht="12.75" customHeight="1">
      <c r="A514" s="14" t="s">
        <v>4770</v>
      </c>
      <c r="B514" s="36" t="s">
        <v>1352</v>
      </c>
      <c r="C514" s="399">
        <v>3009</v>
      </c>
      <c r="D514" s="1555">
        <v>100</v>
      </c>
      <c r="E514" s="1602">
        <f t="shared" si="86"/>
        <v>469.10399999999998</v>
      </c>
      <c r="F514" s="471">
        <f t="shared" si="87"/>
        <v>469.1</v>
      </c>
      <c r="G514" s="691">
        <f>'Заказ, cкидки и курсы валют'!$J$23*F514</f>
        <v>5394.6500000000005</v>
      </c>
      <c r="H514" s="96">
        <f t="shared" si="88"/>
        <v>539.47</v>
      </c>
      <c r="I514" s="14"/>
      <c r="J514" s="96">
        <f>ROUND(IF(H514&lt;'Заказ, cкидки и курсы валют'!$B$39,H514*0.54*100/(100-'Заказ, cкидки и курсы валют'!$C$39),IF(H514&lt;'Заказ, cкидки и курсы валют'!$B$40,H514*0.54*100/(100-'Заказ, cкидки и курсы валют'!$C$40),IF(H514&lt;'Заказ, cкидки и курсы валют'!$B$41,H514*0.54*100/(100-'Заказ, cкидки и курсы валют'!$C$41),IF(H514&lt;'Заказ, cкидки и курсы валют'!$B$42,H514*0.54*100/(100-'Заказ, cкидки и курсы валют'!$C$42),IF(H514&lt;'Заказ, cкидки и курсы валют'!$B$43,H514*0.54*100/(100-'Заказ, cкидки и курсы валют'!$C$43),H514))))),2)</f>
        <v>647.36</v>
      </c>
      <c r="K514" s="13"/>
    </row>
    <row r="515" spans="1:11" ht="12.75" customHeight="1">
      <c r="A515" s="14" t="s">
        <v>4771</v>
      </c>
      <c r="B515" s="36" t="s">
        <v>1352</v>
      </c>
      <c r="C515" s="399">
        <v>3011</v>
      </c>
      <c r="D515" s="1555">
        <v>100</v>
      </c>
      <c r="E515" s="1602">
        <f t="shared" si="86"/>
        <v>469.10399999999998</v>
      </c>
      <c r="F515" s="471">
        <f t="shared" si="87"/>
        <v>469.1</v>
      </c>
      <c r="G515" s="691">
        <f>'Заказ, cкидки и курсы валют'!$J$23*F515</f>
        <v>5394.6500000000005</v>
      </c>
      <c r="H515" s="96">
        <f t="shared" si="88"/>
        <v>539.47</v>
      </c>
      <c r="I515" s="14"/>
      <c r="J515" s="96">
        <f>ROUND(IF(H515&lt;'Заказ, cкидки и курсы валют'!$B$39,H515*0.54*100/(100-'Заказ, cкидки и курсы валют'!$C$39),IF(H515&lt;'Заказ, cкидки и курсы валют'!$B$40,H515*0.54*100/(100-'Заказ, cкидки и курсы валют'!$C$40),IF(H515&lt;'Заказ, cкидки и курсы валют'!$B$41,H515*0.54*100/(100-'Заказ, cкидки и курсы валют'!$C$41),IF(H515&lt;'Заказ, cкидки и курсы валют'!$B$42,H515*0.54*100/(100-'Заказ, cкидки и курсы валют'!$C$42),IF(H515&lt;'Заказ, cкидки и курсы валют'!$B$43,H515*0.54*100/(100-'Заказ, cкидки и курсы валют'!$C$43),H515))))),2)</f>
        <v>647.36</v>
      </c>
      <c r="K515" s="13"/>
    </row>
    <row r="516" spans="1:11" ht="12.75" customHeight="1">
      <c r="A516" s="14" t="s">
        <v>4772</v>
      </c>
      <c r="B516" s="36" t="s">
        <v>1352</v>
      </c>
      <c r="C516" s="399">
        <v>5002</v>
      </c>
      <c r="D516" s="1555">
        <v>100</v>
      </c>
      <c r="E516" s="1602">
        <f t="shared" si="86"/>
        <v>469.10399999999998</v>
      </c>
      <c r="F516" s="471">
        <f t="shared" si="87"/>
        <v>469.1</v>
      </c>
      <c r="G516" s="691">
        <f>'Заказ, cкидки и курсы валют'!$J$23*F516</f>
        <v>5394.6500000000005</v>
      </c>
      <c r="H516" s="96">
        <f t="shared" si="88"/>
        <v>539.47</v>
      </c>
      <c r="I516" s="14"/>
      <c r="J516" s="96">
        <f>ROUND(IF(H516&lt;'Заказ, cкидки и курсы валют'!$B$39,H516*0.54*100/(100-'Заказ, cкидки и курсы валют'!$C$39),IF(H516&lt;'Заказ, cкидки и курсы валют'!$B$40,H516*0.54*100/(100-'Заказ, cкидки и курсы валют'!$C$40),IF(H516&lt;'Заказ, cкидки и курсы валют'!$B$41,H516*0.54*100/(100-'Заказ, cкидки и курсы валют'!$C$41),IF(H516&lt;'Заказ, cкидки и курсы валют'!$B$42,H516*0.54*100/(100-'Заказ, cкидки и курсы валют'!$C$42),IF(H516&lt;'Заказ, cкидки и курсы валют'!$B$43,H516*0.54*100/(100-'Заказ, cкидки и курсы валют'!$C$43),H516))))),2)</f>
        <v>647.36</v>
      </c>
      <c r="K516" s="13"/>
    </row>
    <row r="517" spans="1:11" ht="12.75" customHeight="1">
      <c r="A517" s="14" t="s">
        <v>4773</v>
      </c>
      <c r="B517" s="36" t="s">
        <v>1352</v>
      </c>
      <c r="C517" s="399">
        <v>5005</v>
      </c>
      <c r="D517" s="1555">
        <v>100</v>
      </c>
      <c r="E517" s="1602">
        <f t="shared" si="86"/>
        <v>469.10399999999998</v>
      </c>
      <c r="F517" s="471">
        <f t="shared" si="87"/>
        <v>469.1</v>
      </c>
      <c r="G517" s="691">
        <f>'Заказ, cкидки и курсы валют'!$J$23*F517</f>
        <v>5394.6500000000005</v>
      </c>
      <c r="H517" s="96">
        <f t="shared" si="88"/>
        <v>539.47</v>
      </c>
      <c r="I517" s="14"/>
      <c r="J517" s="96">
        <f>ROUND(IF(H517&lt;'Заказ, cкидки и курсы валют'!$B$39,H517*0.54*100/(100-'Заказ, cкидки и курсы валют'!$C$39),IF(H517&lt;'Заказ, cкидки и курсы валют'!$B$40,H517*0.54*100/(100-'Заказ, cкидки и курсы валют'!$C$40),IF(H517&lt;'Заказ, cкидки и курсы валют'!$B$41,H517*0.54*100/(100-'Заказ, cкидки и курсы валют'!$C$41),IF(H517&lt;'Заказ, cкидки и курсы валют'!$B$42,H517*0.54*100/(100-'Заказ, cкидки и курсы валют'!$C$42),IF(H517&lt;'Заказ, cкидки и курсы валют'!$B$43,H517*0.54*100/(100-'Заказ, cкидки и курсы валют'!$C$43),H517))))),2)</f>
        <v>647.36</v>
      </c>
      <c r="K517" s="13"/>
    </row>
    <row r="518" spans="1:11" ht="12.75" customHeight="1">
      <c r="A518" s="14" t="s">
        <v>4774</v>
      </c>
      <c r="B518" s="36" t="s">
        <v>1352</v>
      </c>
      <c r="C518" s="399">
        <v>5010</v>
      </c>
      <c r="D518" s="1555">
        <v>100</v>
      </c>
      <c r="E518" s="1602">
        <f t="shared" si="86"/>
        <v>469.10399999999998</v>
      </c>
      <c r="F518" s="471">
        <f t="shared" si="87"/>
        <v>469.1</v>
      </c>
      <c r="G518" s="691">
        <f>'Заказ, cкидки и курсы валют'!$J$23*F518</f>
        <v>5394.6500000000005</v>
      </c>
      <c r="H518" s="96">
        <f t="shared" si="88"/>
        <v>539.47</v>
      </c>
      <c r="I518" s="14"/>
      <c r="J518" s="96">
        <f>ROUND(IF(H518&lt;'Заказ, cкидки и курсы валют'!$B$39,H518*0.54*100/(100-'Заказ, cкидки и курсы валют'!$C$39),IF(H518&lt;'Заказ, cкидки и курсы валют'!$B$40,H518*0.54*100/(100-'Заказ, cкидки и курсы валют'!$C$40),IF(H518&lt;'Заказ, cкидки и курсы валют'!$B$41,H518*0.54*100/(100-'Заказ, cкидки и курсы валют'!$C$41),IF(H518&lt;'Заказ, cкидки и курсы валют'!$B$42,H518*0.54*100/(100-'Заказ, cкидки и курсы валют'!$C$42),IF(H518&lt;'Заказ, cкидки и курсы валют'!$B$43,H518*0.54*100/(100-'Заказ, cкидки и курсы валют'!$C$43),H518))))),2)</f>
        <v>647.36</v>
      </c>
      <c r="K518" s="13"/>
    </row>
    <row r="519" spans="1:11" ht="12.75" customHeight="1">
      <c r="A519" s="14" t="s">
        <v>4775</v>
      </c>
      <c r="B519" s="36" t="s">
        <v>1352</v>
      </c>
      <c r="C519" s="399">
        <v>5021</v>
      </c>
      <c r="D519" s="1555">
        <v>100</v>
      </c>
      <c r="E519" s="1602">
        <f t="shared" si="86"/>
        <v>469.10399999999998</v>
      </c>
      <c r="F519" s="471">
        <f t="shared" ref="F519:F582" si="89">ROUND(E519*(1-$F$37),2)</f>
        <v>469.1</v>
      </c>
      <c r="G519" s="691">
        <f>'Заказ, cкидки и курсы валют'!$J$23*F519</f>
        <v>5394.6500000000005</v>
      </c>
      <c r="H519" s="96">
        <f t="shared" ref="H519:H582" si="90">ROUND((D519/1000)*G519,2)</f>
        <v>539.47</v>
      </c>
      <c r="I519" s="14"/>
      <c r="J519" s="96">
        <f>ROUND(IF(H519&lt;'Заказ, cкидки и курсы валют'!$B$39,H519*0.54*100/(100-'Заказ, cкидки и курсы валют'!$C$39),IF(H519&lt;'Заказ, cкидки и курсы валют'!$B$40,H519*0.54*100/(100-'Заказ, cкидки и курсы валют'!$C$40),IF(H519&lt;'Заказ, cкидки и курсы валют'!$B$41,H519*0.54*100/(100-'Заказ, cкидки и курсы валют'!$C$41),IF(H519&lt;'Заказ, cкидки и курсы валют'!$B$42,H519*0.54*100/(100-'Заказ, cкидки и курсы валют'!$C$42),IF(H519&lt;'Заказ, cкидки и курсы валют'!$B$43,H519*0.54*100/(100-'Заказ, cкидки и курсы валют'!$C$43),H519))))),2)</f>
        <v>647.36</v>
      </c>
      <c r="K519" s="13"/>
    </row>
    <row r="520" spans="1:11" ht="12.75" customHeight="1">
      <c r="A520" s="14" t="s">
        <v>4776</v>
      </c>
      <c r="B520" s="36" t="s">
        <v>1352</v>
      </c>
      <c r="C520" s="399">
        <v>6002</v>
      </c>
      <c r="D520" s="1555">
        <v>100</v>
      </c>
      <c r="E520" s="1602">
        <f t="shared" si="86"/>
        <v>469.10399999999998</v>
      </c>
      <c r="F520" s="471">
        <f t="shared" si="89"/>
        <v>469.1</v>
      </c>
      <c r="G520" s="691">
        <f>'Заказ, cкидки и курсы валют'!$J$23*F520</f>
        <v>5394.6500000000005</v>
      </c>
      <c r="H520" s="96">
        <f t="shared" si="90"/>
        <v>539.47</v>
      </c>
      <c r="I520" s="14"/>
      <c r="J520" s="96">
        <f>ROUND(IF(H520&lt;'Заказ, cкидки и курсы валют'!$B$39,H520*0.54*100/(100-'Заказ, cкидки и курсы валют'!$C$39),IF(H520&lt;'Заказ, cкидки и курсы валют'!$B$40,H520*0.54*100/(100-'Заказ, cкидки и курсы валют'!$C$40),IF(H520&lt;'Заказ, cкидки и курсы валют'!$B$41,H520*0.54*100/(100-'Заказ, cкидки и курсы валют'!$C$41),IF(H520&lt;'Заказ, cкидки и курсы валют'!$B$42,H520*0.54*100/(100-'Заказ, cкидки и курсы валют'!$C$42),IF(H520&lt;'Заказ, cкидки и курсы валют'!$B$43,H520*0.54*100/(100-'Заказ, cкидки и курсы валют'!$C$43),H520))))),2)</f>
        <v>647.36</v>
      </c>
      <c r="K520" s="13"/>
    </row>
    <row r="521" spans="1:11" ht="12.75" customHeight="1">
      <c r="A521" s="14" t="s">
        <v>4777</v>
      </c>
      <c r="B521" s="36" t="s">
        <v>1352</v>
      </c>
      <c r="C521" s="399">
        <v>6005</v>
      </c>
      <c r="D521" s="1555">
        <v>100</v>
      </c>
      <c r="E521" s="1602">
        <f t="shared" si="86"/>
        <v>469.10399999999998</v>
      </c>
      <c r="F521" s="471">
        <f t="shared" si="89"/>
        <v>469.1</v>
      </c>
      <c r="G521" s="691">
        <f>'Заказ, cкидки и курсы валют'!$J$23*F521</f>
        <v>5394.6500000000005</v>
      </c>
      <c r="H521" s="96">
        <f t="shared" si="90"/>
        <v>539.47</v>
      </c>
      <c r="I521" s="14"/>
      <c r="J521" s="96">
        <f>ROUND(IF(H521&lt;'Заказ, cкидки и курсы валют'!$B$39,H521*0.54*100/(100-'Заказ, cкидки и курсы валют'!$C$39),IF(H521&lt;'Заказ, cкидки и курсы валют'!$B$40,H521*0.54*100/(100-'Заказ, cкидки и курсы валют'!$C$40),IF(H521&lt;'Заказ, cкидки и курсы валют'!$B$41,H521*0.54*100/(100-'Заказ, cкидки и курсы валют'!$C$41),IF(H521&lt;'Заказ, cкидки и курсы валют'!$B$42,H521*0.54*100/(100-'Заказ, cкидки и курсы валют'!$C$42),IF(H521&lt;'Заказ, cкидки и курсы валют'!$B$43,H521*0.54*100/(100-'Заказ, cкидки и курсы валют'!$C$43),H521))))),2)</f>
        <v>647.36</v>
      </c>
      <c r="K521" s="13"/>
    </row>
    <row r="522" spans="1:11" ht="12.75" customHeight="1">
      <c r="A522" s="14" t="s">
        <v>4778</v>
      </c>
      <c r="B522" s="36" t="s">
        <v>1352</v>
      </c>
      <c r="C522" s="399">
        <v>7004</v>
      </c>
      <c r="D522" s="1555">
        <v>100</v>
      </c>
      <c r="E522" s="1602">
        <f t="shared" si="86"/>
        <v>469.10399999999998</v>
      </c>
      <c r="F522" s="471">
        <f t="shared" si="89"/>
        <v>469.1</v>
      </c>
      <c r="G522" s="691">
        <f>'Заказ, cкидки и курсы валют'!$J$23*F522</f>
        <v>5394.6500000000005</v>
      </c>
      <c r="H522" s="96">
        <f t="shared" si="90"/>
        <v>539.47</v>
      </c>
      <c r="I522" s="14"/>
      <c r="J522" s="96">
        <f>ROUND(IF(H522&lt;'Заказ, cкидки и курсы валют'!$B$39,H522*0.54*100/(100-'Заказ, cкидки и курсы валют'!$C$39),IF(H522&lt;'Заказ, cкидки и курсы валют'!$B$40,H522*0.54*100/(100-'Заказ, cкидки и курсы валют'!$C$40),IF(H522&lt;'Заказ, cкидки и курсы валют'!$B$41,H522*0.54*100/(100-'Заказ, cкидки и курсы валют'!$C$41),IF(H522&lt;'Заказ, cкидки и курсы валют'!$B$42,H522*0.54*100/(100-'Заказ, cкидки и курсы валют'!$C$42),IF(H522&lt;'Заказ, cкидки и курсы валют'!$B$43,H522*0.54*100/(100-'Заказ, cкидки и курсы валют'!$C$43),H522))))),2)</f>
        <v>647.36</v>
      </c>
      <c r="K522" s="13"/>
    </row>
    <row r="523" spans="1:11" ht="12.75" customHeight="1">
      <c r="A523" s="14" t="s">
        <v>9683</v>
      </c>
      <c r="B523" s="36" t="s">
        <v>1352</v>
      </c>
      <c r="C523" s="399">
        <v>7024</v>
      </c>
      <c r="D523" s="1555">
        <v>100</v>
      </c>
      <c r="E523" s="1602">
        <f t="shared" si="86"/>
        <v>469.10399999999998</v>
      </c>
      <c r="F523" s="471">
        <f t="shared" si="89"/>
        <v>469.1</v>
      </c>
      <c r="G523" s="691">
        <f>'Заказ, cкидки и курсы валют'!$J$23*F523</f>
        <v>5394.6500000000005</v>
      </c>
      <c r="H523" s="96">
        <f t="shared" si="90"/>
        <v>539.47</v>
      </c>
      <c r="I523" s="14"/>
      <c r="J523" s="96">
        <f>ROUND(IF(H523&lt;'Заказ, cкидки и курсы валют'!$B$39,H523*0.54*100/(100-'Заказ, cкидки и курсы валют'!$C$39),IF(H523&lt;'Заказ, cкидки и курсы валют'!$B$40,H523*0.54*100/(100-'Заказ, cкидки и курсы валют'!$C$40),IF(H523&lt;'Заказ, cкидки и курсы валют'!$B$41,H523*0.54*100/(100-'Заказ, cкидки и курсы валют'!$C$41),IF(H523&lt;'Заказ, cкидки и курсы валют'!$B$42,H523*0.54*100/(100-'Заказ, cкидки и курсы валют'!$C$42),IF(H523&lt;'Заказ, cкидки и курсы валют'!$B$43,H523*0.54*100/(100-'Заказ, cкидки и курсы валют'!$C$43),H523))))),2)</f>
        <v>647.36</v>
      </c>
      <c r="K523" s="13"/>
    </row>
    <row r="524" spans="1:11" ht="12.75" customHeight="1">
      <c r="A524" s="14" t="s">
        <v>4779</v>
      </c>
      <c r="B524" s="36" t="s">
        <v>1352</v>
      </c>
      <c r="C524" s="399">
        <v>8017</v>
      </c>
      <c r="D524" s="1555">
        <v>100</v>
      </c>
      <c r="E524" s="1602">
        <f t="shared" si="86"/>
        <v>469.10399999999998</v>
      </c>
      <c r="F524" s="471">
        <f t="shared" si="89"/>
        <v>469.1</v>
      </c>
      <c r="G524" s="691">
        <f>'Заказ, cкидки и курсы валют'!$J$23*F524</f>
        <v>5394.6500000000005</v>
      </c>
      <c r="H524" s="96">
        <f t="shared" si="90"/>
        <v>539.47</v>
      </c>
      <c r="I524" s="14"/>
      <c r="J524" s="96">
        <f>ROUND(IF(H524&lt;'Заказ, cкидки и курсы валют'!$B$39,H524*0.54*100/(100-'Заказ, cкидки и курсы валют'!$C$39),IF(H524&lt;'Заказ, cкидки и курсы валют'!$B$40,H524*0.54*100/(100-'Заказ, cкидки и курсы валют'!$C$40),IF(H524&lt;'Заказ, cкидки и курсы валют'!$B$41,H524*0.54*100/(100-'Заказ, cкидки и курсы валют'!$C$41),IF(H524&lt;'Заказ, cкидки и курсы валют'!$B$42,H524*0.54*100/(100-'Заказ, cкидки и курсы валют'!$C$42),IF(H524&lt;'Заказ, cкидки и курсы валют'!$B$43,H524*0.54*100/(100-'Заказ, cкидки и курсы валют'!$C$43),H524))))),2)</f>
        <v>647.36</v>
      </c>
      <c r="K524" s="13"/>
    </row>
    <row r="525" spans="1:11" ht="12.75" customHeight="1">
      <c r="A525" s="14" t="s">
        <v>4780</v>
      </c>
      <c r="B525" s="36" t="s">
        <v>1352</v>
      </c>
      <c r="C525" s="399">
        <v>8019</v>
      </c>
      <c r="D525" s="1555">
        <v>100</v>
      </c>
      <c r="E525" s="1602">
        <f t="shared" si="86"/>
        <v>469.10399999999998</v>
      </c>
      <c r="F525" s="471">
        <f t="shared" si="89"/>
        <v>469.1</v>
      </c>
      <c r="G525" s="691">
        <f>'Заказ, cкидки и курсы валют'!$J$23*F525</f>
        <v>5394.6500000000005</v>
      </c>
      <c r="H525" s="96">
        <f t="shared" si="90"/>
        <v>539.47</v>
      </c>
      <c r="I525" s="14"/>
      <c r="J525" s="96">
        <f>ROUND(IF(H525&lt;'Заказ, cкидки и курсы валют'!$B$39,H525*0.54*100/(100-'Заказ, cкидки и курсы валют'!$C$39),IF(H525&lt;'Заказ, cкидки и курсы валют'!$B$40,H525*0.54*100/(100-'Заказ, cкидки и курсы валют'!$C$40),IF(H525&lt;'Заказ, cкидки и курсы валют'!$B$41,H525*0.54*100/(100-'Заказ, cкидки и курсы валют'!$C$41),IF(H525&lt;'Заказ, cкидки и курсы валют'!$B$42,H525*0.54*100/(100-'Заказ, cкидки и курсы валют'!$C$42),IF(H525&lt;'Заказ, cкидки и курсы валют'!$B$43,H525*0.54*100/(100-'Заказ, cкидки и курсы валют'!$C$43),H525))))),2)</f>
        <v>647.36</v>
      </c>
      <c r="K525" s="13"/>
    </row>
    <row r="526" spans="1:11" ht="12.75" customHeight="1">
      <c r="A526" s="14" t="s">
        <v>4781</v>
      </c>
      <c r="B526" s="36" t="s">
        <v>1352</v>
      </c>
      <c r="C526" s="399">
        <v>9003</v>
      </c>
      <c r="D526" s="1555">
        <v>100</v>
      </c>
      <c r="E526" s="1602">
        <f t="shared" si="86"/>
        <v>469.10399999999998</v>
      </c>
      <c r="F526" s="471">
        <f t="shared" si="89"/>
        <v>469.1</v>
      </c>
      <c r="G526" s="691">
        <f>'Заказ, cкидки и курсы валют'!$J$23*F526</f>
        <v>5394.6500000000005</v>
      </c>
      <c r="H526" s="96">
        <f t="shared" si="90"/>
        <v>539.47</v>
      </c>
      <c r="I526" s="14"/>
      <c r="J526" s="96">
        <f>ROUND(IF(H526&lt;'Заказ, cкидки и курсы валют'!$B$39,H526*0.54*100/(100-'Заказ, cкидки и курсы валют'!$C$39),IF(H526&lt;'Заказ, cкидки и курсы валют'!$B$40,H526*0.54*100/(100-'Заказ, cкидки и курсы валют'!$C$40),IF(H526&lt;'Заказ, cкидки и курсы валют'!$B$41,H526*0.54*100/(100-'Заказ, cкидки и курсы валют'!$C$41),IF(H526&lt;'Заказ, cкидки и курсы валют'!$B$42,H526*0.54*100/(100-'Заказ, cкидки и курсы валют'!$C$42),IF(H526&lt;'Заказ, cкидки и курсы валют'!$B$43,H526*0.54*100/(100-'Заказ, cкидки и курсы валют'!$C$43),H526))))),2)</f>
        <v>647.36</v>
      </c>
      <c r="K526" s="106"/>
    </row>
    <row r="527" spans="1:11" ht="12.75" customHeight="1">
      <c r="A527" s="1647" t="s">
        <v>2498</v>
      </c>
      <c r="B527" s="1431" t="s">
        <v>3315</v>
      </c>
      <c r="C527" s="399">
        <v>1014</v>
      </c>
      <c r="D527" s="1646">
        <v>300</v>
      </c>
      <c r="E527" s="1602">
        <f t="shared" si="86"/>
        <v>269.7</v>
      </c>
      <c r="F527" s="748">
        <f t="shared" si="89"/>
        <v>269.7</v>
      </c>
      <c r="G527" s="749">
        <f>'Заказ, cкидки и курсы валют'!$J$23*F527</f>
        <v>3101.5499999999997</v>
      </c>
      <c r="H527" s="411">
        <f t="shared" si="90"/>
        <v>930.47</v>
      </c>
      <c r="I527" s="1647"/>
      <c r="J527" s="96">
        <f>ROUND(IF(H527&lt;'Заказ, cкидки и курсы валют'!$B$39,H527*0.54*100/(100-'Заказ, cкидки и курсы валют'!$C$39),IF(H527&lt;'Заказ, cкидки и курсы валют'!$B$40,H527*0.54*100/(100-'Заказ, cкидки и курсы валют'!$C$40),IF(H527&lt;'Заказ, cкидки и курсы валют'!$B$41,H527*0.54*100/(100-'Заказ, cкидки и курсы валют'!$C$41),IF(H527&lt;'Заказ, cкидки и курсы валют'!$B$42,H527*0.54*100/(100-'Заказ, cкидки и курсы валют'!$C$42),IF(H527&lt;'Заказ, cкидки и курсы валют'!$B$43,H527*0.54*100/(100-'Заказ, cкидки и курсы валют'!$C$43),H527))))),2)</f>
        <v>930.47</v>
      </c>
      <c r="K527" s="106"/>
    </row>
    <row r="528" spans="1:11" ht="12.75" customHeight="1">
      <c r="A528" s="19" t="s">
        <v>2499</v>
      </c>
      <c r="B528" s="36" t="s">
        <v>3315</v>
      </c>
      <c r="C528" s="399">
        <v>1015</v>
      </c>
      <c r="D528" s="1555">
        <v>300</v>
      </c>
      <c r="E528" s="1602">
        <f t="shared" si="86"/>
        <v>269.7</v>
      </c>
      <c r="F528" s="471">
        <f t="shared" si="89"/>
        <v>269.7</v>
      </c>
      <c r="G528" s="691">
        <f>'Заказ, cкидки и курсы валют'!$J$23*F528</f>
        <v>3101.5499999999997</v>
      </c>
      <c r="H528" s="96">
        <f t="shared" si="90"/>
        <v>930.47</v>
      </c>
      <c r="I528" s="19"/>
      <c r="J528" s="96">
        <f>ROUND(IF(H528&lt;'Заказ, cкидки и курсы валют'!$B$39,H528*0.54*100/(100-'Заказ, cкидки и курсы валют'!$C$39),IF(H528&lt;'Заказ, cкидки и курсы валют'!$B$40,H528*0.54*100/(100-'Заказ, cкидки и курсы валют'!$C$40),IF(H528&lt;'Заказ, cкидки и курсы валют'!$B$41,H528*0.54*100/(100-'Заказ, cкидки и курсы валют'!$C$41),IF(H528&lt;'Заказ, cкидки и курсы валют'!$B$42,H528*0.54*100/(100-'Заказ, cкидки и курсы валют'!$C$42),IF(H528&lt;'Заказ, cкидки и курсы валют'!$B$43,H528*0.54*100/(100-'Заказ, cкидки и курсы валют'!$C$43),H528))))),2)</f>
        <v>930.47</v>
      </c>
      <c r="K528" s="106"/>
    </row>
    <row r="529" spans="1:11" ht="12.75" customHeight="1">
      <c r="A529" s="19" t="s">
        <v>2500</v>
      </c>
      <c r="B529" s="36" t="s">
        <v>3315</v>
      </c>
      <c r="C529" s="399">
        <v>1018</v>
      </c>
      <c r="D529" s="1555">
        <v>300</v>
      </c>
      <c r="E529" s="1602">
        <f t="shared" si="86"/>
        <v>269.7</v>
      </c>
      <c r="F529" s="471">
        <f t="shared" si="89"/>
        <v>269.7</v>
      </c>
      <c r="G529" s="691">
        <f>'Заказ, cкидки и курсы валют'!$J$23*F529</f>
        <v>3101.5499999999997</v>
      </c>
      <c r="H529" s="96">
        <f t="shared" si="90"/>
        <v>930.47</v>
      </c>
      <c r="I529" s="19"/>
      <c r="J529" s="96">
        <f>ROUND(IF(H529&lt;'Заказ, cкидки и курсы валют'!$B$39,H529*0.54*100/(100-'Заказ, cкидки и курсы валют'!$C$39),IF(H529&lt;'Заказ, cкидки и курсы валют'!$B$40,H529*0.54*100/(100-'Заказ, cкидки и курсы валют'!$C$40),IF(H529&lt;'Заказ, cкидки и курсы валют'!$B$41,H529*0.54*100/(100-'Заказ, cкидки и курсы валют'!$C$41),IF(H529&lt;'Заказ, cкидки и курсы валют'!$B$42,H529*0.54*100/(100-'Заказ, cкидки и курсы валют'!$C$42),IF(H529&lt;'Заказ, cкидки и курсы валют'!$B$43,H529*0.54*100/(100-'Заказ, cкидки и курсы валют'!$C$43),H529))))),2)</f>
        <v>930.47</v>
      </c>
      <c r="K529" s="106"/>
    </row>
    <row r="530" spans="1:11" ht="12.75" customHeight="1">
      <c r="A530" s="19" t="s">
        <v>2501</v>
      </c>
      <c r="B530" s="36" t="s">
        <v>3315</v>
      </c>
      <c r="C530" s="399">
        <v>3003</v>
      </c>
      <c r="D530" s="1555">
        <v>300</v>
      </c>
      <c r="E530" s="1602">
        <f t="shared" si="86"/>
        <v>269.7</v>
      </c>
      <c r="F530" s="471">
        <f t="shared" si="89"/>
        <v>269.7</v>
      </c>
      <c r="G530" s="691">
        <f>'Заказ, cкидки и курсы валют'!$J$23*F530</f>
        <v>3101.5499999999997</v>
      </c>
      <c r="H530" s="96">
        <f t="shared" si="90"/>
        <v>930.47</v>
      </c>
      <c r="I530" s="19"/>
      <c r="J530" s="96">
        <f>ROUND(IF(H530&lt;'Заказ, cкидки и курсы валют'!$B$39,H530*0.54*100/(100-'Заказ, cкидки и курсы валют'!$C$39),IF(H530&lt;'Заказ, cкидки и курсы валют'!$B$40,H530*0.54*100/(100-'Заказ, cкидки и курсы валют'!$C$40),IF(H530&lt;'Заказ, cкидки и курсы валют'!$B$41,H530*0.54*100/(100-'Заказ, cкидки и курсы валют'!$C$41),IF(H530&lt;'Заказ, cкидки и курсы валют'!$B$42,H530*0.54*100/(100-'Заказ, cкидки и курсы валют'!$C$42),IF(H530&lt;'Заказ, cкидки и курсы валют'!$B$43,H530*0.54*100/(100-'Заказ, cкидки и курсы валют'!$C$43),H530))))),2)</f>
        <v>930.47</v>
      </c>
      <c r="K530" s="106"/>
    </row>
    <row r="531" spans="1:11" ht="12.75" customHeight="1">
      <c r="A531" s="19" t="s">
        <v>2502</v>
      </c>
      <c r="B531" s="36" t="s">
        <v>3315</v>
      </c>
      <c r="C531" s="399">
        <v>3005</v>
      </c>
      <c r="D531" s="1555">
        <v>300</v>
      </c>
      <c r="E531" s="1602">
        <f t="shared" si="86"/>
        <v>269.7</v>
      </c>
      <c r="F531" s="471">
        <f t="shared" si="89"/>
        <v>269.7</v>
      </c>
      <c r="G531" s="691">
        <f>'Заказ, cкидки и курсы валют'!$J$23*F531</f>
        <v>3101.5499999999997</v>
      </c>
      <c r="H531" s="96">
        <f t="shared" si="90"/>
        <v>930.47</v>
      </c>
      <c r="I531" s="19"/>
      <c r="J531" s="96">
        <f>ROUND(IF(H531&lt;'Заказ, cкидки и курсы валют'!$B$39,H531*0.54*100/(100-'Заказ, cкидки и курсы валют'!$C$39),IF(H531&lt;'Заказ, cкидки и курсы валют'!$B$40,H531*0.54*100/(100-'Заказ, cкидки и курсы валют'!$C$40),IF(H531&lt;'Заказ, cкидки и курсы валют'!$B$41,H531*0.54*100/(100-'Заказ, cкидки и курсы валют'!$C$41),IF(H531&lt;'Заказ, cкидки и курсы валют'!$B$42,H531*0.54*100/(100-'Заказ, cкидки и курсы валют'!$C$42),IF(H531&lt;'Заказ, cкидки и курсы валют'!$B$43,H531*0.54*100/(100-'Заказ, cкидки и курсы валют'!$C$43),H531))))),2)</f>
        <v>930.47</v>
      </c>
      <c r="K531" s="106"/>
    </row>
    <row r="532" spans="1:11" ht="12.75" customHeight="1">
      <c r="A532" s="19" t="s">
        <v>2503</v>
      </c>
      <c r="B532" s="36" t="s">
        <v>3315</v>
      </c>
      <c r="C532" s="399">
        <v>3009</v>
      </c>
      <c r="D532" s="1555">
        <v>300</v>
      </c>
      <c r="E532" s="1602">
        <f t="shared" si="86"/>
        <v>269.7</v>
      </c>
      <c r="F532" s="471">
        <f t="shared" si="89"/>
        <v>269.7</v>
      </c>
      <c r="G532" s="691">
        <f>'Заказ, cкидки и курсы валют'!$J$23*F532</f>
        <v>3101.5499999999997</v>
      </c>
      <c r="H532" s="96">
        <f t="shared" si="90"/>
        <v>930.47</v>
      </c>
      <c r="I532" s="19"/>
      <c r="J532" s="96">
        <f>ROUND(IF(H532&lt;'Заказ, cкидки и курсы валют'!$B$39,H532*0.54*100/(100-'Заказ, cкидки и курсы валют'!$C$39),IF(H532&lt;'Заказ, cкидки и курсы валют'!$B$40,H532*0.54*100/(100-'Заказ, cкидки и курсы валют'!$C$40),IF(H532&lt;'Заказ, cкидки и курсы валют'!$B$41,H532*0.54*100/(100-'Заказ, cкидки и курсы валют'!$C$41),IF(H532&lt;'Заказ, cкидки и курсы валют'!$B$42,H532*0.54*100/(100-'Заказ, cкидки и курсы валют'!$C$42),IF(H532&lt;'Заказ, cкидки и курсы валют'!$B$43,H532*0.54*100/(100-'Заказ, cкидки и курсы валют'!$C$43),H532))))),2)</f>
        <v>930.47</v>
      </c>
      <c r="K532" s="106"/>
    </row>
    <row r="533" spans="1:11" ht="12.75" customHeight="1">
      <c r="A533" s="19" t="s">
        <v>2504</v>
      </c>
      <c r="B533" s="36" t="s">
        <v>3315</v>
      </c>
      <c r="C533" s="399">
        <v>3011</v>
      </c>
      <c r="D533" s="1555">
        <v>300</v>
      </c>
      <c r="E533" s="1602">
        <f t="shared" si="86"/>
        <v>269.7</v>
      </c>
      <c r="F533" s="471">
        <f t="shared" si="89"/>
        <v>269.7</v>
      </c>
      <c r="G533" s="691">
        <f>'Заказ, cкидки и курсы валют'!$J$23*F533</f>
        <v>3101.5499999999997</v>
      </c>
      <c r="H533" s="96">
        <f t="shared" si="90"/>
        <v>930.47</v>
      </c>
      <c r="I533" s="19"/>
      <c r="J533" s="96">
        <f>ROUND(IF(H533&lt;'Заказ, cкидки и курсы валют'!$B$39,H533*0.54*100/(100-'Заказ, cкидки и курсы валют'!$C$39),IF(H533&lt;'Заказ, cкидки и курсы валют'!$B$40,H533*0.54*100/(100-'Заказ, cкидки и курсы валют'!$C$40),IF(H533&lt;'Заказ, cкидки и курсы валют'!$B$41,H533*0.54*100/(100-'Заказ, cкидки и курсы валют'!$C$41),IF(H533&lt;'Заказ, cкидки и курсы валют'!$B$42,H533*0.54*100/(100-'Заказ, cкидки и курсы валют'!$C$42),IF(H533&lt;'Заказ, cкидки и курсы валют'!$B$43,H533*0.54*100/(100-'Заказ, cкидки и курсы валют'!$C$43),H533))))),2)</f>
        <v>930.47</v>
      </c>
      <c r="K533" s="106"/>
    </row>
    <row r="534" spans="1:11" ht="12.75" customHeight="1">
      <c r="A534" s="19" t="s">
        <v>2505</v>
      </c>
      <c r="B534" s="36" t="s">
        <v>3315</v>
      </c>
      <c r="C534" s="399">
        <v>5002</v>
      </c>
      <c r="D534" s="1555">
        <v>300</v>
      </c>
      <c r="E534" s="1602">
        <f t="shared" ref="E534:E565" si="91">E390*1.2</f>
        <v>269.7</v>
      </c>
      <c r="F534" s="471">
        <f t="shared" si="89"/>
        <v>269.7</v>
      </c>
      <c r="G534" s="691">
        <f>'Заказ, cкидки и курсы валют'!$J$23*F534</f>
        <v>3101.5499999999997</v>
      </c>
      <c r="H534" s="96">
        <f t="shared" si="90"/>
        <v>930.47</v>
      </c>
      <c r="I534" s="19"/>
      <c r="J534" s="96">
        <f>ROUND(IF(H534&lt;'Заказ, cкидки и курсы валют'!$B$39,H534*0.54*100/(100-'Заказ, cкидки и курсы валют'!$C$39),IF(H534&lt;'Заказ, cкидки и курсы валют'!$B$40,H534*0.54*100/(100-'Заказ, cкидки и курсы валют'!$C$40),IF(H534&lt;'Заказ, cкидки и курсы валют'!$B$41,H534*0.54*100/(100-'Заказ, cкидки и курсы валют'!$C$41),IF(H534&lt;'Заказ, cкидки и курсы валют'!$B$42,H534*0.54*100/(100-'Заказ, cкидки и курсы валют'!$C$42),IF(H534&lt;'Заказ, cкидки и курсы валют'!$B$43,H534*0.54*100/(100-'Заказ, cкидки и курсы валют'!$C$43),H534))))),2)</f>
        <v>930.47</v>
      </c>
      <c r="K534" s="106"/>
    </row>
    <row r="535" spans="1:11" ht="12.75" customHeight="1">
      <c r="A535" s="19" t="s">
        <v>2506</v>
      </c>
      <c r="B535" s="36" t="s">
        <v>3315</v>
      </c>
      <c r="C535" s="399">
        <v>5005</v>
      </c>
      <c r="D535" s="1555">
        <v>300</v>
      </c>
      <c r="E535" s="1602">
        <f t="shared" si="91"/>
        <v>269.7</v>
      </c>
      <c r="F535" s="471">
        <f t="shared" si="89"/>
        <v>269.7</v>
      </c>
      <c r="G535" s="691">
        <f>'Заказ, cкидки и курсы валют'!$J$23*F535</f>
        <v>3101.5499999999997</v>
      </c>
      <c r="H535" s="96">
        <f t="shared" si="90"/>
        <v>930.47</v>
      </c>
      <c r="I535" s="19"/>
      <c r="J535" s="96">
        <f>ROUND(IF(H535&lt;'Заказ, cкидки и курсы валют'!$B$39,H535*0.54*100/(100-'Заказ, cкидки и курсы валют'!$C$39),IF(H535&lt;'Заказ, cкидки и курсы валют'!$B$40,H535*0.54*100/(100-'Заказ, cкидки и курсы валют'!$C$40),IF(H535&lt;'Заказ, cкидки и курсы валют'!$B$41,H535*0.54*100/(100-'Заказ, cкидки и курсы валют'!$C$41),IF(H535&lt;'Заказ, cкидки и курсы валют'!$B$42,H535*0.54*100/(100-'Заказ, cкидки и курсы валют'!$C$42),IF(H535&lt;'Заказ, cкидки и курсы валют'!$B$43,H535*0.54*100/(100-'Заказ, cкидки и курсы валют'!$C$43),H535))))),2)</f>
        <v>930.47</v>
      </c>
      <c r="K535" s="106"/>
    </row>
    <row r="536" spans="1:11" ht="12.75" customHeight="1">
      <c r="A536" s="19" t="s">
        <v>2507</v>
      </c>
      <c r="B536" s="36" t="s">
        <v>3315</v>
      </c>
      <c r="C536" s="399">
        <v>5010</v>
      </c>
      <c r="D536" s="1555">
        <v>300</v>
      </c>
      <c r="E536" s="1602">
        <f t="shared" si="91"/>
        <v>269.7</v>
      </c>
      <c r="F536" s="471">
        <f t="shared" si="89"/>
        <v>269.7</v>
      </c>
      <c r="G536" s="691">
        <f>'Заказ, cкидки и курсы валют'!$J$23*F536</f>
        <v>3101.5499999999997</v>
      </c>
      <c r="H536" s="96">
        <f t="shared" si="90"/>
        <v>930.47</v>
      </c>
      <c r="I536" s="19"/>
      <c r="J536" s="96">
        <f>ROUND(IF(H536&lt;'Заказ, cкидки и курсы валют'!$B$39,H536*0.54*100/(100-'Заказ, cкидки и курсы валют'!$C$39),IF(H536&lt;'Заказ, cкидки и курсы валют'!$B$40,H536*0.54*100/(100-'Заказ, cкидки и курсы валют'!$C$40),IF(H536&lt;'Заказ, cкидки и курсы валют'!$B$41,H536*0.54*100/(100-'Заказ, cкидки и курсы валют'!$C$41),IF(H536&lt;'Заказ, cкидки и курсы валют'!$B$42,H536*0.54*100/(100-'Заказ, cкидки и курсы валют'!$C$42),IF(H536&lt;'Заказ, cкидки и курсы валют'!$B$43,H536*0.54*100/(100-'Заказ, cкидки и курсы валют'!$C$43),H536))))),2)</f>
        <v>930.47</v>
      </c>
      <c r="K536" s="106"/>
    </row>
    <row r="537" spans="1:11" ht="12.75" customHeight="1">
      <c r="A537" s="19" t="s">
        <v>2508</v>
      </c>
      <c r="B537" s="36" t="s">
        <v>3315</v>
      </c>
      <c r="C537" s="399">
        <v>5021</v>
      </c>
      <c r="D537" s="1555">
        <v>300</v>
      </c>
      <c r="E537" s="1602">
        <f t="shared" si="91"/>
        <v>269.7</v>
      </c>
      <c r="F537" s="471">
        <f t="shared" si="89"/>
        <v>269.7</v>
      </c>
      <c r="G537" s="691">
        <f>'Заказ, cкидки и курсы валют'!$J$23*F537</f>
        <v>3101.5499999999997</v>
      </c>
      <c r="H537" s="96">
        <f t="shared" si="90"/>
        <v>930.47</v>
      </c>
      <c r="I537" s="19"/>
      <c r="J537" s="96">
        <f>ROUND(IF(H537&lt;'Заказ, cкидки и курсы валют'!$B$39,H537*0.54*100/(100-'Заказ, cкидки и курсы валют'!$C$39),IF(H537&lt;'Заказ, cкидки и курсы валют'!$B$40,H537*0.54*100/(100-'Заказ, cкидки и курсы валют'!$C$40),IF(H537&lt;'Заказ, cкидки и курсы валют'!$B$41,H537*0.54*100/(100-'Заказ, cкидки и курсы валют'!$C$41),IF(H537&lt;'Заказ, cкидки и курсы валют'!$B$42,H537*0.54*100/(100-'Заказ, cкидки и курсы валют'!$C$42),IF(H537&lt;'Заказ, cкидки и курсы валют'!$B$43,H537*0.54*100/(100-'Заказ, cкидки и курсы валют'!$C$43),H537))))),2)</f>
        <v>930.47</v>
      </c>
      <c r="K537" s="106"/>
    </row>
    <row r="538" spans="1:11" ht="12.75" customHeight="1">
      <c r="A538" s="19" t="s">
        <v>2509</v>
      </c>
      <c r="B538" s="36" t="s">
        <v>3315</v>
      </c>
      <c r="C538" s="399">
        <v>6002</v>
      </c>
      <c r="D538" s="1555">
        <v>300</v>
      </c>
      <c r="E538" s="1602">
        <f t="shared" si="91"/>
        <v>269.7</v>
      </c>
      <c r="F538" s="471">
        <f t="shared" si="89"/>
        <v>269.7</v>
      </c>
      <c r="G538" s="691">
        <f>'Заказ, cкидки и курсы валют'!$J$23*F538</f>
        <v>3101.5499999999997</v>
      </c>
      <c r="H538" s="96">
        <f t="shared" si="90"/>
        <v>930.47</v>
      </c>
      <c r="I538" s="19"/>
      <c r="J538" s="96">
        <f>ROUND(IF(H538&lt;'Заказ, cкидки и курсы валют'!$B$39,H538*0.54*100/(100-'Заказ, cкидки и курсы валют'!$C$39),IF(H538&lt;'Заказ, cкидки и курсы валют'!$B$40,H538*0.54*100/(100-'Заказ, cкидки и курсы валют'!$C$40),IF(H538&lt;'Заказ, cкидки и курсы валют'!$B$41,H538*0.54*100/(100-'Заказ, cкидки и курсы валют'!$C$41),IF(H538&lt;'Заказ, cкидки и курсы валют'!$B$42,H538*0.54*100/(100-'Заказ, cкидки и курсы валют'!$C$42),IF(H538&lt;'Заказ, cкидки и курсы валют'!$B$43,H538*0.54*100/(100-'Заказ, cкидки и курсы валют'!$C$43),H538))))),2)</f>
        <v>930.47</v>
      </c>
      <c r="K538" s="106"/>
    </row>
    <row r="539" spans="1:11" ht="12.75" customHeight="1">
      <c r="A539" s="19" t="s">
        <v>2510</v>
      </c>
      <c r="B539" s="36" t="s">
        <v>3315</v>
      </c>
      <c r="C539" s="399">
        <v>6005</v>
      </c>
      <c r="D539" s="1555">
        <v>300</v>
      </c>
      <c r="E539" s="1602">
        <f t="shared" si="91"/>
        <v>269.7</v>
      </c>
      <c r="F539" s="471">
        <f t="shared" si="89"/>
        <v>269.7</v>
      </c>
      <c r="G539" s="691">
        <f>'Заказ, cкидки и курсы валют'!$J$23*F539</f>
        <v>3101.5499999999997</v>
      </c>
      <c r="H539" s="96">
        <f t="shared" si="90"/>
        <v>930.47</v>
      </c>
      <c r="I539" s="19"/>
      <c r="J539" s="96">
        <f>ROUND(IF(H539&lt;'Заказ, cкидки и курсы валют'!$B$39,H539*0.54*100/(100-'Заказ, cкидки и курсы валют'!$C$39),IF(H539&lt;'Заказ, cкидки и курсы валют'!$B$40,H539*0.54*100/(100-'Заказ, cкидки и курсы валют'!$C$40),IF(H539&lt;'Заказ, cкидки и курсы валют'!$B$41,H539*0.54*100/(100-'Заказ, cкидки и курсы валют'!$C$41),IF(H539&lt;'Заказ, cкидки и курсы валют'!$B$42,H539*0.54*100/(100-'Заказ, cкидки и курсы валют'!$C$42),IF(H539&lt;'Заказ, cкидки и курсы валют'!$B$43,H539*0.54*100/(100-'Заказ, cкидки и курсы валют'!$C$43),H539))))),2)</f>
        <v>930.47</v>
      </c>
      <c r="K539" s="106"/>
    </row>
    <row r="540" spans="1:11" ht="12.75" customHeight="1">
      <c r="A540" s="19" t="s">
        <v>2511</v>
      </c>
      <c r="B540" s="36" t="s">
        <v>3315</v>
      </c>
      <c r="C540" s="399">
        <v>7004</v>
      </c>
      <c r="D540" s="1555">
        <v>300</v>
      </c>
      <c r="E540" s="1602">
        <f t="shared" si="91"/>
        <v>269.7</v>
      </c>
      <c r="F540" s="471">
        <f t="shared" si="89"/>
        <v>269.7</v>
      </c>
      <c r="G540" s="691">
        <f>'Заказ, cкидки и курсы валют'!$J$23*F540</f>
        <v>3101.5499999999997</v>
      </c>
      <c r="H540" s="96">
        <f t="shared" si="90"/>
        <v>930.47</v>
      </c>
      <c r="I540" s="19"/>
      <c r="J540" s="96">
        <f>ROUND(IF(H540&lt;'Заказ, cкидки и курсы валют'!$B$39,H540*0.54*100/(100-'Заказ, cкидки и курсы валют'!$C$39),IF(H540&lt;'Заказ, cкидки и курсы валют'!$B$40,H540*0.54*100/(100-'Заказ, cкидки и курсы валют'!$C$40),IF(H540&lt;'Заказ, cкидки и курсы валют'!$B$41,H540*0.54*100/(100-'Заказ, cкидки и курсы валют'!$C$41),IF(H540&lt;'Заказ, cкидки и курсы валют'!$B$42,H540*0.54*100/(100-'Заказ, cкидки и курсы валют'!$C$42),IF(H540&lt;'Заказ, cкидки и курсы валют'!$B$43,H540*0.54*100/(100-'Заказ, cкидки и курсы валют'!$C$43),H540))))),2)</f>
        <v>930.47</v>
      </c>
      <c r="K540" s="106"/>
    </row>
    <row r="541" spans="1:11" ht="12.75" customHeight="1">
      <c r="A541" s="19" t="s">
        <v>9847</v>
      </c>
      <c r="B541" s="36" t="s">
        <v>3315</v>
      </c>
      <c r="C541" s="399">
        <v>7024</v>
      </c>
      <c r="D541" s="1555">
        <v>300</v>
      </c>
      <c r="E541" s="1602">
        <f t="shared" si="91"/>
        <v>269.7</v>
      </c>
      <c r="F541" s="471">
        <f t="shared" si="89"/>
        <v>269.7</v>
      </c>
      <c r="G541" s="691">
        <f>'Заказ, cкидки и курсы валют'!$J$23*F541</f>
        <v>3101.5499999999997</v>
      </c>
      <c r="H541" s="96">
        <f t="shared" si="90"/>
        <v>930.47</v>
      </c>
      <c r="I541" s="19"/>
      <c r="J541" s="96">
        <f>ROUND(IF(H541&lt;'Заказ, cкидки и курсы валют'!$B$39,H541*0.54*100/(100-'Заказ, cкидки и курсы валют'!$C$39),IF(H541&lt;'Заказ, cкидки и курсы валют'!$B$40,H541*0.54*100/(100-'Заказ, cкидки и курсы валют'!$C$40),IF(H541&lt;'Заказ, cкидки и курсы валют'!$B$41,H541*0.54*100/(100-'Заказ, cкидки и курсы валют'!$C$41),IF(H541&lt;'Заказ, cкидки и курсы валют'!$B$42,H541*0.54*100/(100-'Заказ, cкидки и курсы валют'!$C$42),IF(H541&lt;'Заказ, cкидки и курсы валют'!$B$43,H541*0.54*100/(100-'Заказ, cкидки и курсы валют'!$C$43),H541))))),2)</f>
        <v>930.47</v>
      </c>
      <c r="K541" s="106"/>
    </row>
    <row r="542" spans="1:11" ht="12.75" customHeight="1">
      <c r="A542" s="19" t="s">
        <v>2512</v>
      </c>
      <c r="B542" s="36" t="s">
        <v>3315</v>
      </c>
      <c r="C542" s="399">
        <v>8017</v>
      </c>
      <c r="D542" s="1555">
        <v>300</v>
      </c>
      <c r="E542" s="1602">
        <f t="shared" si="91"/>
        <v>269.7</v>
      </c>
      <c r="F542" s="471">
        <f t="shared" si="89"/>
        <v>269.7</v>
      </c>
      <c r="G542" s="691">
        <f>'Заказ, cкидки и курсы валют'!$J$23*F542</f>
        <v>3101.5499999999997</v>
      </c>
      <c r="H542" s="96">
        <f t="shared" si="90"/>
        <v>930.47</v>
      </c>
      <c r="I542" s="19"/>
      <c r="J542" s="96">
        <f>ROUND(IF(H542&lt;'Заказ, cкидки и курсы валют'!$B$39,H542*0.54*100/(100-'Заказ, cкидки и курсы валют'!$C$39),IF(H542&lt;'Заказ, cкидки и курсы валют'!$B$40,H542*0.54*100/(100-'Заказ, cкидки и курсы валют'!$C$40),IF(H542&lt;'Заказ, cкидки и курсы валют'!$B$41,H542*0.54*100/(100-'Заказ, cкидки и курсы валют'!$C$41),IF(H542&lt;'Заказ, cкидки и курсы валют'!$B$42,H542*0.54*100/(100-'Заказ, cкидки и курсы валют'!$C$42),IF(H542&lt;'Заказ, cкидки и курсы валют'!$B$43,H542*0.54*100/(100-'Заказ, cкидки и курсы валют'!$C$43),H542))))),2)</f>
        <v>930.47</v>
      </c>
      <c r="K542" s="106"/>
    </row>
    <row r="543" spans="1:11" ht="12.75" customHeight="1">
      <c r="A543" s="19" t="s">
        <v>2513</v>
      </c>
      <c r="B543" s="36" t="s">
        <v>3315</v>
      </c>
      <c r="C543" s="399">
        <v>8019</v>
      </c>
      <c r="D543" s="1555">
        <v>300</v>
      </c>
      <c r="E543" s="1602">
        <f t="shared" si="91"/>
        <v>269.7</v>
      </c>
      <c r="F543" s="471">
        <f t="shared" si="89"/>
        <v>269.7</v>
      </c>
      <c r="G543" s="691">
        <f>'Заказ, cкидки и курсы валют'!$J$23*F543</f>
        <v>3101.5499999999997</v>
      </c>
      <c r="H543" s="96">
        <f t="shared" si="90"/>
        <v>930.47</v>
      </c>
      <c r="I543" s="19"/>
      <c r="J543" s="96">
        <f>ROUND(IF(H543&lt;'Заказ, cкидки и курсы валют'!$B$39,H543*0.54*100/(100-'Заказ, cкидки и курсы валют'!$C$39),IF(H543&lt;'Заказ, cкидки и курсы валют'!$B$40,H543*0.54*100/(100-'Заказ, cкидки и курсы валют'!$C$40),IF(H543&lt;'Заказ, cкидки и курсы валют'!$B$41,H543*0.54*100/(100-'Заказ, cкидки и курсы валют'!$C$41),IF(H543&lt;'Заказ, cкидки и курсы валют'!$B$42,H543*0.54*100/(100-'Заказ, cкидки и курсы валют'!$C$42),IF(H543&lt;'Заказ, cкидки и курсы валют'!$B$43,H543*0.54*100/(100-'Заказ, cкидки и курсы валют'!$C$43),H543))))),2)</f>
        <v>930.47</v>
      </c>
      <c r="K543" s="106"/>
    </row>
    <row r="544" spans="1:11" ht="12.75" customHeight="1">
      <c r="A544" s="19" t="s">
        <v>2514</v>
      </c>
      <c r="B544" s="36" t="s">
        <v>3315</v>
      </c>
      <c r="C544" s="399">
        <v>9003</v>
      </c>
      <c r="D544" s="1555">
        <v>300</v>
      </c>
      <c r="E544" s="1602">
        <f t="shared" si="91"/>
        <v>269.7</v>
      </c>
      <c r="F544" s="471">
        <f t="shared" si="89"/>
        <v>269.7</v>
      </c>
      <c r="G544" s="691">
        <f>'Заказ, cкидки и курсы валют'!$J$23*F544</f>
        <v>3101.5499999999997</v>
      </c>
      <c r="H544" s="96">
        <f t="shared" si="90"/>
        <v>930.47</v>
      </c>
      <c r="I544" s="19"/>
      <c r="J544" s="96">
        <f>ROUND(IF(H544&lt;'Заказ, cкидки и курсы валют'!$B$39,H544*0.54*100/(100-'Заказ, cкидки и курсы валют'!$C$39),IF(H544&lt;'Заказ, cкидки и курсы валют'!$B$40,H544*0.54*100/(100-'Заказ, cкидки и курсы валют'!$C$40),IF(H544&lt;'Заказ, cкидки и курсы валют'!$B$41,H544*0.54*100/(100-'Заказ, cкидки и курсы валют'!$C$41),IF(H544&lt;'Заказ, cкидки и курсы валют'!$B$42,H544*0.54*100/(100-'Заказ, cкидки и курсы валют'!$C$42),IF(H544&lt;'Заказ, cкидки и курсы валют'!$B$43,H544*0.54*100/(100-'Заказ, cкидки и курсы валют'!$C$43),H544))))),2)</f>
        <v>930.47</v>
      </c>
      <c r="K544" s="13"/>
    </row>
    <row r="545" spans="1:11" ht="12.75" customHeight="1">
      <c r="A545" s="1645" t="s">
        <v>4782</v>
      </c>
      <c r="B545" s="1431" t="s">
        <v>1355</v>
      </c>
      <c r="C545" s="399">
        <v>1014</v>
      </c>
      <c r="D545" s="1646">
        <v>300</v>
      </c>
      <c r="E545" s="1602">
        <f t="shared" si="91"/>
        <v>292.548</v>
      </c>
      <c r="F545" s="748">
        <f t="shared" si="89"/>
        <v>292.55</v>
      </c>
      <c r="G545" s="749">
        <f>'Заказ, cкидки и курсы валют'!$J$23*F545</f>
        <v>3364.3250000000003</v>
      </c>
      <c r="H545" s="411">
        <f t="shared" si="90"/>
        <v>1009.3</v>
      </c>
      <c r="I545" s="1645"/>
      <c r="J545" s="96">
        <f>ROUND(IF(H545&lt;'Заказ, cкидки и курсы валют'!$B$39,H545*0.54*100/(100-'Заказ, cкидки и курсы валют'!$C$39),IF(H545&lt;'Заказ, cкидки и курсы валют'!$B$40,H545*0.54*100/(100-'Заказ, cкидки и курсы валют'!$C$40),IF(H545&lt;'Заказ, cкидки и курсы валют'!$B$41,H545*0.54*100/(100-'Заказ, cкидки и курсы валют'!$C$41),IF(H545&lt;'Заказ, cкидки и курсы валют'!$B$42,H545*0.54*100/(100-'Заказ, cкидки и курсы валют'!$C$42),IF(H545&lt;'Заказ, cкидки и курсы валют'!$B$43,H545*0.54*100/(100-'Заказ, cкидки и курсы валют'!$C$43),H545))))),2)</f>
        <v>1009.3</v>
      </c>
      <c r="K545" s="13"/>
    </row>
    <row r="546" spans="1:11" ht="12.75" customHeight="1">
      <c r="A546" s="14" t="s">
        <v>4783</v>
      </c>
      <c r="B546" s="36" t="s">
        <v>1355</v>
      </c>
      <c r="C546" s="399">
        <v>1015</v>
      </c>
      <c r="D546" s="1555">
        <v>300</v>
      </c>
      <c r="E546" s="1602">
        <f t="shared" si="91"/>
        <v>292.548</v>
      </c>
      <c r="F546" s="471">
        <f t="shared" si="89"/>
        <v>292.55</v>
      </c>
      <c r="G546" s="691">
        <f>'Заказ, cкидки и курсы валют'!$J$23*F546</f>
        <v>3364.3250000000003</v>
      </c>
      <c r="H546" s="96">
        <f t="shared" si="90"/>
        <v>1009.3</v>
      </c>
      <c r="I546" s="14"/>
      <c r="J546" s="96">
        <f>ROUND(IF(H546&lt;'Заказ, cкидки и курсы валют'!$B$39,H546*0.54*100/(100-'Заказ, cкидки и курсы валют'!$C$39),IF(H546&lt;'Заказ, cкидки и курсы валют'!$B$40,H546*0.54*100/(100-'Заказ, cкидки и курсы валют'!$C$40),IF(H546&lt;'Заказ, cкидки и курсы валют'!$B$41,H546*0.54*100/(100-'Заказ, cкидки и курсы валют'!$C$41),IF(H546&lt;'Заказ, cкидки и курсы валют'!$B$42,H546*0.54*100/(100-'Заказ, cкидки и курсы валют'!$C$42),IF(H546&lt;'Заказ, cкидки и курсы валют'!$B$43,H546*0.54*100/(100-'Заказ, cкидки и курсы валют'!$C$43),H546))))),2)</f>
        <v>1009.3</v>
      </c>
      <c r="K546" s="13"/>
    </row>
    <row r="547" spans="1:11" ht="12.75" customHeight="1">
      <c r="A547" s="14" t="s">
        <v>4784</v>
      </c>
      <c r="B547" s="36" t="s">
        <v>1355</v>
      </c>
      <c r="C547" s="399">
        <v>1018</v>
      </c>
      <c r="D547" s="1555">
        <v>300</v>
      </c>
      <c r="E547" s="1602">
        <f t="shared" si="91"/>
        <v>292.548</v>
      </c>
      <c r="F547" s="471">
        <f t="shared" si="89"/>
        <v>292.55</v>
      </c>
      <c r="G547" s="691">
        <f>'Заказ, cкидки и курсы валют'!$J$23*F547</f>
        <v>3364.3250000000003</v>
      </c>
      <c r="H547" s="96">
        <f t="shared" si="90"/>
        <v>1009.3</v>
      </c>
      <c r="I547" s="14"/>
      <c r="J547" s="96">
        <f>ROUND(IF(H547&lt;'Заказ, cкидки и курсы валют'!$B$39,H547*0.54*100/(100-'Заказ, cкидки и курсы валют'!$C$39),IF(H547&lt;'Заказ, cкидки и курсы валют'!$B$40,H547*0.54*100/(100-'Заказ, cкидки и курсы валют'!$C$40),IF(H547&lt;'Заказ, cкидки и курсы валют'!$B$41,H547*0.54*100/(100-'Заказ, cкидки и курсы валют'!$C$41),IF(H547&lt;'Заказ, cкидки и курсы валют'!$B$42,H547*0.54*100/(100-'Заказ, cкидки и курсы валют'!$C$42),IF(H547&lt;'Заказ, cкидки и курсы валют'!$B$43,H547*0.54*100/(100-'Заказ, cкидки и курсы валют'!$C$43),H547))))),2)</f>
        <v>1009.3</v>
      </c>
      <c r="K547" s="13"/>
    </row>
    <row r="548" spans="1:11" ht="12.75" customHeight="1">
      <c r="A548" s="14" t="s">
        <v>5258</v>
      </c>
      <c r="B548" s="36" t="s">
        <v>1355</v>
      </c>
      <c r="C548" s="399">
        <v>2001</v>
      </c>
      <c r="D548" s="1555">
        <v>300</v>
      </c>
      <c r="E548" s="1602">
        <f t="shared" si="91"/>
        <v>292.548</v>
      </c>
      <c r="F548" s="471">
        <f t="shared" si="89"/>
        <v>292.55</v>
      </c>
      <c r="G548" s="691">
        <f>'Заказ, cкидки и курсы валют'!$J$23*F548</f>
        <v>3364.3250000000003</v>
      </c>
      <c r="H548" s="96">
        <f t="shared" si="90"/>
        <v>1009.3</v>
      </c>
      <c r="I548" s="14"/>
      <c r="J548" s="96">
        <f>ROUND(IF(H548&lt;'Заказ, cкидки и курсы валют'!$B$39,H548*0.54*100/(100-'Заказ, cкидки и курсы валют'!$C$39),IF(H548&lt;'Заказ, cкидки и курсы валют'!$B$40,H548*0.54*100/(100-'Заказ, cкидки и курсы валют'!$C$40),IF(H548&lt;'Заказ, cкидки и курсы валют'!$B$41,H548*0.54*100/(100-'Заказ, cкидки и курсы валют'!$C$41),IF(H548&lt;'Заказ, cкидки и курсы валют'!$B$42,H548*0.54*100/(100-'Заказ, cкидки и курсы валют'!$C$42),IF(H548&lt;'Заказ, cкидки и курсы валют'!$B$43,H548*0.54*100/(100-'Заказ, cкидки и курсы валют'!$C$43),H548))))),2)</f>
        <v>1009.3</v>
      </c>
      <c r="K548" s="13"/>
    </row>
    <row r="549" spans="1:11" ht="12.75" customHeight="1">
      <c r="A549" s="14" t="s">
        <v>4785</v>
      </c>
      <c r="B549" s="36" t="s">
        <v>1355</v>
      </c>
      <c r="C549" s="399">
        <v>3003</v>
      </c>
      <c r="D549" s="1555">
        <v>300</v>
      </c>
      <c r="E549" s="1602">
        <f t="shared" si="91"/>
        <v>292.548</v>
      </c>
      <c r="F549" s="471">
        <f t="shared" si="89"/>
        <v>292.55</v>
      </c>
      <c r="G549" s="691">
        <f>'Заказ, cкидки и курсы валют'!$J$23*F549</f>
        <v>3364.3250000000003</v>
      </c>
      <c r="H549" s="96">
        <f t="shared" si="90"/>
        <v>1009.3</v>
      </c>
      <c r="I549" s="14"/>
      <c r="J549" s="96">
        <f>ROUND(IF(H549&lt;'Заказ, cкидки и курсы валют'!$B$39,H549*0.54*100/(100-'Заказ, cкидки и курсы валют'!$C$39),IF(H549&lt;'Заказ, cкидки и курсы валют'!$B$40,H549*0.54*100/(100-'Заказ, cкидки и курсы валют'!$C$40),IF(H549&lt;'Заказ, cкидки и курсы валют'!$B$41,H549*0.54*100/(100-'Заказ, cкидки и курсы валют'!$C$41),IF(H549&lt;'Заказ, cкидки и курсы валют'!$B$42,H549*0.54*100/(100-'Заказ, cкидки и курсы валют'!$C$42),IF(H549&lt;'Заказ, cкидки и курсы валют'!$B$43,H549*0.54*100/(100-'Заказ, cкидки и курсы валют'!$C$43),H549))))),2)</f>
        <v>1009.3</v>
      </c>
      <c r="K549" s="13"/>
    </row>
    <row r="550" spans="1:11" ht="12.75" customHeight="1">
      <c r="A550" s="14" t="s">
        <v>4786</v>
      </c>
      <c r="B550" s="36" t="s">
        <v>1355</v>
      </c>
      <c r="C550" s="399">
        <v>3005</v>
      </c>
      <c r="D550" s="1555">
        <v>300</v>
      </c>
      <c r="E550" s="1602">
        <f t="shared" si="91"/>
        <v>292.548</v>
      </c>
      <c r="F550" s="471">
        <f t="shared" si="89"/>
        <v>292.55</v>
      </c>
      <c r="G550" s="691">
        <f>'Заказ, cкидки и курсы валют'!$J$23*F550</f>
        <v>3364.3250000000003</v>
      </c>
      <c r="H550" s="96">
        <f t="shared" si="90"/>
        <v>1009.3</v>
      </c>
      <c r="I550" s="14"/>
      <c r="J550" s="96">
        <f>ROUND(IF(H550&lt;'Заказ, cкидки и курсы валют'!$B$39,H550*0.54*100/(100-'Заказ, cкидки и курсы валют'!$C$39),IF(H550&lt;'Заказ, cкидки и курсы валют'!$B$40,H550*0.54*100/(100-'Заказ, cкидки и курсы валют'!$C$40),IF(H550&lt;'Заказ, cкидки и курсы валют'!$B$41,H550*0.54*100/(100-'Заказ, cкидки и курсы валют'!$C$41),IF(H550&lt;'Заказ, cкидки и курсы валют'!$B$42,H550*0.54*100/(100-'Заказ, cкидки и курсы валют'!$C$42),IF(H550&lt;'Заказ, cкидки и курсы валют'!$B$43,H550*0.54*100/(100-'Заказ, cкидки и курсы валют'!$C$43),H550))))),2)</f>
        <v>1009.3</v>
      </c>
      <c r="K550" s="13"/>
    </row>
    <row r="551" spans="1:11" ht="12.75" customHeight="1">
      <c r="A551" s="14" t="s">
        <v>583</v>
      </c>
      <c r="B551" s="36" t="s">
        <v>1355</v>
      </c>
      <c r="C551" s="399">
        <v>3009</v>
      </c>
      <c r="D551" s="1555">
        <v>300</v>
      </c>
      <c r="E551" s="1602">
        <f t="shared" si="91"/>
        <v>292.548</v>
      </c>
      <c r="F551" s="471">
        <f t="shared" si="89"/>
        <v>292.55</v>
      </c>
      <c r="G551" s="691">
        <f>'Заказ, cкидки и курсы валют'!$J$23*F551</f>
        <v>3364.3250000000003</v>
      </c>
      <c r="H551" s="96">
        <f t="shared" si="90"/>
        <v>1009.3</v>
      </c>
      <c r="I551" s="14"/>
      <c r="J551" s="96">
        <f>ROUND(IF(H551&lt;'Заказ, cкидки и курсы валют'!$B$39,H551*0.54*100/(100-'Заказ, cкидки и курсы валют'!$C$39),IF(H551&lt;'Заказ, cкидки и курсы валют'!$B$40,H551*0.54*100/(100-'Заказ, cкидки и курсы валют'!$C$40),IF(H551&lt;'Заказ, cкидки и курсы валют'!$B$41,H551*0.54*100/(100-'Заказ, cкидки и курсы валют'!$C$41),IF(H551&lt;'Заказ, cкидки и курсы валют'!$B$42,H551*0.54*100/(100-'Заказ, cкидки и курсы валют'!$C$42),IF(H551&lt;'Заказ, cкидки и курсы валют'!$B$43,H551*0.54*100/(100-'Заказ, cкидки и курсы валют'!$C$43),H551))))),2)</f>
        <v>1009.3</v>
      </c>
      <c r="K551" s="13"/>
    </row>
    <row r="552" spans="1:11" ht="12.75" customHeight="1">
      <c r="A552" s="14" t="s">
        <v>4787</v>
      </c>
      <c r="B552" s="36" t="s">
        <v>1355</v>
      </c>
      <c r="C552" s="399">
        <v>3011</v>
      </c>
      <c r="D552" s="1555">
        <v>300</v>
      </c>
      <c r="E552" s="1602">
        <f t="shared" si="91"/>
        <v>292.548</v>
      </c>
      <c r="F552" s="471">
        <f t="shared" si="89"/>
        <v>292.55</v>
      </c>
      <c r="G552" s="691">
        <f>'Заказ, cкидки и курсы валют'!$J$23*F552</f>
        <v>3364.3250000000003</v>
      </c>
      <c r="H552" s="96">
        <f t="shared" si="90"/>
        <v>1009.3</v>
      </c>
      <c r="I552" s="14"/>
      <c r="J552" s="96">
        <f>ROUND(IF(H552&lt;'Заказ, cкидки и курсы валют'!$B$39,H552*0.54*100/(100-'Заказ, cкидки и курсы валют'!$C$39),IF(H552&lt;'Заказ, cкидки и курсы валют'!$B$40,H552*0.54*100/(100-'Заказ, cкидки и курсы валют'!$C$40),IF(H552&lt;'Заказ, cкидки и курсы валют'!$B$41,H552*0.54*100/(100-'Заказ, cкидки и курсы валют'!$C$41),IF(H552&lt;'Заказ, cкидки и курсы валют'!$B$42,H552*0.54*100/(100-'Заказ, cкидки и курсы валют'!$C$42),IF(H552&lt;'Заказ, cкидки и курсы валют'!$B$43,H552*0.54*100/(100-'Заказ, cкидки и курсы валют'!$C$43),H552))))),2)</f>
        <v>1009.3</v>
      </c>
      <c r="K552" s="13"/>
    </row>
    <row r="553" spans="1:11" ht="12.75" customHeight="1">
      <c r="A553" s="14" t="s">
        <v>4788</v>
      </c>
      <c r="B553" s="36" t="s">
        <v>1355</v>
      </c>
      <c r="C553" s="399">
        <v>5002</v>
      </c>
      <c r="D553" s="1555">
        <v>300</v>
      </c>
      <c r="E553" s="1602">
        <f t="shared" si="91"/>
        <v>292.548</v>
      </c>
      <c r="F553" s="471">
        <f t="shared" si="89"/>
        <v>292.55</v>
      </c>
      <c r="G553" s="691">
        <f>'Заказ, cкидки и курсы валют'!$J$23*F553</f>
        <v>3364.3250000000003</v>
      </c>
      <c r="H553" s="96">
        <f t="shared" si="90"/>
        <v>1009.3</v>
      </c>
      <c r="I553" s="14"/>
      <c r="J553" s="96">
        <f>ROUND(IF(H553&lt;'Заказ, cкидки и курсы валют'!$B$39,H553*0.54*100/(100-'Заказ, cкидки и курсы валют'!$C$39),IF(H553&lt;'Заказ, cкидки и курсы валют'!$B$40,H553*0.54*100/(100-'Заказ, cкидки и курсы валют'!$C$40),IF(H553&lt;'Заказ, cкидки и курсы валют'!$B$41,H553*0.54*100/(100-'Заказ, cкидки и курсы валют'!$C$41),IF(H553&lt;'Заказ, cкидки и курсы валют'!$B$42,H553*0.54*100/(100-'Заказ, cкидки и курсы валют'!$C$42),IF(H553&lt;'Заказ, cкидки и курсы валют'!$B$43,H553*0.54*100/(100-'Заказ, cкидки и курсы валют'!$C$43),H553))))),2)</f>
        <v>1009.3</v>
      </c>
      <c r="K553" s="13"/>
    </row>
    <row r="554" spans="1:11" ht="12.75" customHeight="1">
      <c r="A554" s="14" t="s">
        <v>4789</v>
      </c>
      <c r="B554" s="36" t="s">
        <v>1355</v>
      </c>
      <c r="C554" s="399">
        <v>5005</v>
      </c>
      <c r="D554" s="1555">
        <v>300</v>
      </c>
      <c r="E554" s="1602">
        <f t="shared" si="91"/>
        <v>292.548</v>
      </c>
      <c r="F554" s="471">
        <f t="shared" si="89"/>
        <v>292.55</v>
      </c>
      <c r="G554" s="691">
        <f>'Заказ, cкидки и курсы валют'!$J$23*F554</f>
        <v>3364.3250000000003</v>
      </c>
      <c r="H554" s="96">
        <f t="shared" si="90"/>
        <v>1009.3</v>
      </c>
      <c r="I554" s="14"/>
      <c r="J554" s="96">
        <f>ROUND(IF(H554&lt;'Заказ, cкидки и курсы валют'!$B$39,H554*0.54*100/(100-'Заказ, cкидки и курсы валют'!$C$39),IF(H554&lt;'Заказ, cкидки и курсы валют'!$B$40,H554*0.54*100/(100-'Заказ, cкидки и курсы валют'!$C$40),IF(H554&lt;'Заказ, cкидки и курсы валют'!$B$41,H554*0.54*100/(100-'Заказ, cкидки и курсы валют'!$C$41),IF(H554&lt;'Заказ, cкидки и курсы валют'!$B$42,H554*0.54*100/(100-'Заказ, cкидки и курсы валют'!$C$42),IF(H554&lt;'Заказ, cкидки и курсы валют'!$B$43,H554*0.54*100/(100-'Заказ, cкидки и курсы валют'!$C$43),H554))))),2)</f>
        <v>1009.3</v>
      </c>
      <c r="K554" s="13"/>
    </row>
    <row r="555" spans="1:11" ht="12.75" customHeight="1">
      <c r="A555" s="14" t="s">
        <v>4790</v>
      </c>
      <c r="B555" s="36" t="s">
        <v>1355</v>
      </c>
      <c r="C555" s="399">
        <v>5010</v>
      </c>
      <c r="D555" s="1555">
        <v>300</v>
      </c>
      <c r="E555" s="1602">
        <f t="shared" si="91"/>
        <v>292.548</v>
      </c>
      <c r="F555" s="471">
        <f t="shared" si="89"/>
        <v>292.55</v>
      </c>
      <c r="G555" s="691">
        <f>'Заказ, cкидки и курсы валют'!$J$23*F555</f>
        <v>3364.3250000000003</v>
      </c>
      <c r="H555" s="96">
        <f t="shared" si="90"/>
        <v>1009.3</v>
      </c>
      <c r="I555" s="14"/>
      <c r="J555" s="96">
        <f>ROUND(IF(H555&lt;'Заказ, cкидки и курсы валют'!$B$39,H555*0.54*100/(100-'Заказ, cкидки и курсы валют'!$C$39),IF(H555&lt;'Заказ, cкидки и курсы валют'!$B$40,H555*0.54*100/(100-'Заказ, cкидки и курсы валют'!$C$40),IF(H555&lt;'Заказ, cкидки и курсы валют'!$B$41,H555*0.54*100/(100-'Заказ, cкидки и курсы валют'!$C$41),IF(H555&lt;'Заказ, cкидки и курсы валют'!$B$42,H555*0.54*100/(100-'Заказ, cкидки и курсы валют'!$C$42),IF(H555&lt;'Заказ, cкидки и курсы валют'!$B$43,H555*0.54*100/(100-'Заказ, cкидки и курсы валют'!$C$43),H555))))),2)</f>
        <v>1009.3</v>
      </c>
      <c r="K555" s="13"/>
    </row>
    <row r="556" spans="1:11" ht="12.75" customHeight="1">
      <c r="A556" s="14" t="s">
        <v>4791</v>
      </c>
      <c r="B556" s="36" t="s">
        <v>1355</v>
      </c>
      <c r="C556" s="399">
        <v>5021</v>
      </c>
      <c r="D556" s="1555">
        <v>300</v>
      </c>
      <c r="E556" s="1602">
        <f t="shared" si="91"/>
        <v>292.548</v>
      </c>
      <c r="F556" s="471">
        <f t="shared" si="89"/>
        <v>292.55</v>
      </c>
      <c r="G556" s="691">
        <f>'Заказ, cкидки и курсы валют'!$J$23*F556</f>
        <v>3364.3250000000003</v>
      </c>
      <c r="H556" s="96">
        <f t="shared" si="90"/>
        <v>1009.3</v>
      </c>
      <c r="I556" s="14"/>
      <c r="J556" s="96">
        <f>ROUND(IF(H556&lt;'Заказ, cкидки и курсы валют'!$B$39,H556*0.54*100/(100-'Заказ, cкидки и курсы валют'!$C$39),IF(H556&lt;'Заказ, cкидки и курсы валют'!$B$40,H556*0.54*100/(100-'Заказ, cкидки и курсы валют'!$C$40),IF(H556&lt;'Заказ, cкидки и курсы валют'!$B$41,H556*0.54*100/(100-'Заказ, cкидки и курсы валют'!$C$41),IF(H556&lt;'Заказ, cкидки и курсы валют'!$B$42,H556*0.54*100/(100-'Заказ, cкидки и курсы валют'!$C$42),IF(H556&lt;'Заказ, cкидки и курсы валют'!$B$43,H556*0.54*100/(100-'Заказ, cкидки и курсы валют'!$C$43),H556))))),2)</f>
        <v>1009.3</v>
      </c>
      <c r="K556" s="13"/>
    </row>
    <row r="557" spans="1:11" ht="12.75" customHeight="1">
      <c r="A557" s="14" t="s">
        <v>4792</v>
      </c>
      <c r="B557" s="36" t="s">
        <v>1355</v>
      </c>
      <c r="C557" s="399">
        <v>6002</v>
      </c>
      <c r="D557" s="1555">
        <v>300</v>
      </c>
      <c r="E557" s="1602">
        <f t="shared" si="91"/>
        <v>292.548</v>
      </c>
      <c r="F557" s="471">
        <f t="shared" si="89"/>
        <v>292.55</v>
      </c>
      <c r="G557" s="691">
        <f>'Заказ, cкидки и курсы валют'!$J$23*F557</f>
        <v>3364.3250000000003</v>
      </c>
      <c r="H557" s="96">
        <f t="shared" si="90"/>
        <v>1009.3</v>
      </c>
      <c r="I557" s="14"/>
      <c r="J557" s="96">
        <f>ROUND(IF(H557&lt;'Заказ, cкидки и курсы валют'!$B$39,H557*0.54*100/(100-'Заказ, cкидки и курсы валют'!$C$39),IF(H557&lt;'Заказ, cкидки и курсы валют'!$B$40,H557*0.54*100/(100-'Заказ, cкидки и курсы валют'!$C$40),IF(H557&lt;'Заказ, cкидки и курсы валют'!$B$41,H557*0.54*100/(100-'Заказ, cкидки и курсы валют'!$C$41),IF(H557&lt;'Заказ, cкидки и курсы валют'!$B$42,H557*0.54*100/(100-'Заказ, cкидки и курсы валют'!$C$42),IF(H557&lt;'Заказ, cкидки и курсы валют'!$B$43,H557*0.54*100/(100-'Заказ, cкидки и курсы валют'!$C$43),H557))))),2)</f>
        <v>1009.3</v>
      </c>
      <c r="K557" s="13"/>
    </row>
    <row r="558" spans="1:11" ht="12.75" customHeight="1">
      <c r="A558" s="14" t="s">
        <v>4793</v>
      </c>
      <c r="B558" s="36" t="s">
        <v>1355</v>
      </c>
      <c r="C558" s="399">
        <v>6005</v>
      </c>
      <c r="D558" s="1555">
        <v>300</v>
      </c>
      <c r="E558" s="1602">
        <f t="shared" si="91"/>
        <v>292.548</v>
      </c>
      <c r="F558" s="471">
        <f t="shared" si="89"/>
        <v>292.55</v>
      </c>
      <c r="G558" s="691">
        <f>'Заказ, cкидки и курсы валют'!$J$23*F558</f>
        <v>3364.3250000000003</v>
      </c>
      <c r="H558" s="96">
        <f t="shared" si="90"/>
        <v>1009.3</v>
      </c>
      <c r="I558" s="14"/>
      <c r="J558" s="96">
        <f>ROUND(IF(H558&lt;'Заказ, cкидки и курсы валют'!$B$39,H558*0.54*100/(100-'Заказ, cкидки и курсы валют'!$C$39),IF(H558&lt;'Заказ, cкидки и курсы валют'!$B$40,H558*0.54*100/(100-'Заказ, cкидки и курсы валют'!$C$40),IF(H558&lt;'Заказ, cкидки и курсы валют'!$B$41,H558*0.54*100/(100-'Заказ, cкидки и курсы валют'!$C$41),IF(H558&lt;'Заказ, cкидки и курсы валют'!$B$42,H558*0.54*100/(100-'Заказ, cкидки и курсы валют'!$C$42),IF(H558&lt;'Заказ, cкидки и курсы валют'!$B$43,H558*0.54*100/(100-'Заказ, cкидки и курсы валют'!$C$43),H558))))),2)</f>
        <v>1009.3</v>
      </c>
      <c r="K558" s="13"/>
    </row>
    <row r="559" spans="1:11" ht="12.75" customHeight="1">
      <c r="A559" s="14" t="s">
        <v>4794</v>
      </c>
      <c r="B559" s="36" t="s">
        <v>1355</v>
      </c>
      <c r="C559" s="399">
        <v>7004</v>
      </c>
      <c r="D559" s="1555">
        <v>300</v>
      </c>
      <c r="E559" s="1602">
        <f t="shared" si="91"/>
        <v>292.548</v>
      </c>
      <c r="F559" s="471">
        <f t="shared" si="89"/>
        <v>292.55</v>
      </c>
      <c r="G559" s="691">
        <f>'Заказ, cкидки и курсы валют'!$J$23*F559</f>
        <v>3364.3250000000003</v>
      </c>
      <c r="H559" s="96">
        <f t="shared" si="90"/>
        <v>1009.3</v>
      </c>
      <c r="I559" s="14"/>
      <c r="J559" s="96">
        <f>ROUND(IF(H559&lt;'Заказ, cкидки и курсы валют'!$B$39,H559*0.54*100/(100-'Заказ, cкидки и курсы валют'!$C$39),IF(H559&lt;'Заказ, cкидки и курсы валют'!$B$40,H559*0.54*100/(100-'Заказ, cкидки и курсы валют'!$C$40),IF(H559&lt;'Заказ, cкидки и курсы валют'!$B$41,H559*0.54*100/(100-'Заказ, cкидки и курсы валют'!$C$41),IF(H559&lt;'Заказ, cкидки и курсы валют'!$B$42,H559*0.54*100/(100-'Заказ, cкидки и курсы валют'!$C$42),IF(H559&lt;'Заказ, cкидки и курсы валют'!$B$43,H559*0.54*100/(100-'Заказ, cкидки и курсы валют'!$C$43),H559))))),2)</f>
        <v>1009.3</v>
      </c>
      <c r="K559" s="13"/>
    </row>
    <row r="560" spans="1:11" ht="12.75" customHeight="1">
      <c r="A560" s="14" t="s">
        <v>9684</v>
      </c>
      <c r="B560" s="36" t="s">
        <v>1355</v>
      </c>
      <c r="C560" s="399">
        <v>7024</v>
      </c>
      <c r="D560" s="1555">
        <v>300</v>
      </c>
      <c r="E560" s="1602">
        <f t="shared" si="91"/>
        <v>292.548</v>
      </c>
      <c r="F560" s="471">
        <f t="shared" si="89"/>
        <v>292.55</v>
      </c>
      <c r="G560" s="691">
        <f>'Заказ, cкидки и курсы валют'!$J$23*F560</f>
        <v>3364.3250000000003</v>
      </c>
      <c r="H560" s="96">
        <f t="shared" si="90"/>
        <v>1009.3</v>
      </c>
      <c r="I560" s="14"/>
      <c r="J560" s="96">
        <f>ROUND(IF(H560&lt;'Заказ, cкидки и курсы валют'!$B$39,H560*0.54*100/(100-'Заказ, cкидки и курсы валют'!$C$39),IF(H560&lt;'Заказ, cкидки и курсы валют'!$B$40,H560*0.54*100/(100-'Заказ, cкидки и курсы валют'!$C$40),IF(H560&lt;'Заказ, cкидки и курсы валют'!$B$41,H560*0.54*100/(100-'Заказ, cкидки и курсы валют'!$C$41),IF(H560&lt;'Заказ, cкидки и курсы валют'!$B$42,H560*0.54*100/(100-'Заказ, cкидки и курсы валют'!$C$42),IF(H560&lt;'Заказ, cкидки и курсы валют'!$B$43,H560*0.54*100/(100-'Заказ, cкидки и курсы валют'!$C$43),H560))))),2)</f>
        <v>1009.3</v>
      </c>
      <c r="K560" s="13"/>
    </row>
    <row r="561" spans="1:11" ht="12.75" customHeight="1">
      <c r="A561" s="14" t="s">
        <v>5297</v>
      </c>
      <c r="B561" s="36" t="s">
        <v>1355</v>
      </c>
      <c r="C561" s="399">
        <v>8004</v>
      </c>
      <c r="D561" s="1555">
        <v>300</v>
      </c>
      <c r="E561" s="1602">
        <f t="shared" si="91"/>
        <v>292.548</v>
      </c>
      <c r="F561" s="471">
        <f t="shared" si="89"/>
        <v>292.55</v>
      </c>
      <c r="G561" s="691">
        <f>'Заказ, cкидки и курсы валют'!$J$23*F561</f>
        <v>3364.3250000000003</v>
      </c>
      <c r="H561" s="96">
        <f t="shared" si="90"/>
        <v>1009.3</v>
      </c>
      <c r="I561" s="14"/>
      <c r="J561" s="96">
        <f>ROUND(IF(H561&lt;'Заказ, cкидки и курсы валют'!$B$39,H561*0.54*100/(100-'Заказ, cкидки и курсы валют'!$C$39),IF(H561&lt;'Заказ, cкидки и курсы валют'!$B$40,H561*0.54*100/(100-'Заказ, cкидки и курсы валют'!$C$40),IF(H561&lt;'Заказ, cкидки и курсы валют'!$B$41,H561*0.54*100/(100-'Заказ, cкидки и курсы валют'!$C$41),IF(H561&lt;'Заказ, cкидки и курсы валют'!$B$42,H561*0.54*100/(100-'Заказ, cкидки и курсы валют'!$C$42),IF(H561&lt;'Заказ, cкидки и курсы валют'!$B$43,H561*0.54*100/(100-'Заказ, cкидки и курсы валют'!$C$43),H561))))),2)</f>
        <v>1009.3</v>
      </c>
      <c r="K561" s="13"/>
    </row>
    <row r="562" spans="1:11" ht="12.75" customHeight="1">
      <c r="A562" s="14" t="s">
        <v>4795</v>
      </c>
      <c r="B562" s="36" t="s">
        <v>1355</v>
      </c>
      <c r="C562" s="399">
        <v>8017</v>
      </c>
      <c r="D562" s="1555">
        <v>300</v>
      </c>
      <c r="E562" s="1602">
        <f t="shared" si="91"/>
        <v>292.548</v>
      </c>
      <c r="F562" s="471">
        <f t="shared" si="89"/>
        <v>292.55</v>
      </c>
      <c r="G562" s="691">
        <f>'Заказ, cкидки и курсы валют'!$J$23*F562</f>
        <v>3364.3250000000003</v>
      </c>
      <c r="H562" s="96">
        <f t="shared" si="90"/>
        <v>1009.3</v>
      </c>
      <c r="I562" s="14"/>
      <c r="J562" s="96">
        <f>ROUND(IF(H562&lt;'Заказ, cкидки и курсы валют'!$B$39,H562*0.54*100/(100-'Заказ, cкидки и курсы валют'!$C$39),IF(H562&lt;'Заказ, cкидки и курсы валют'!$B$40,H562*0.54*100/(100-'Заказ, cкидки и курсы валют'!$C$40),IF(H562&lt;'Заказ, cкидки и курсы валют'!$B$41,H562*0.54*100/(100-'Заказ, cкидки и курсы валют'!$C$41),IF(H562&lt;'Заказ, cкидки и курсы валют'!$B$42,H562*0.54*100/(100-'Заказ, cкидки и курсы валют'!$C$42),IF(H562&lt;'Заказ, cкидки и курсы валют'!$B$43,H562*0.54*100/(100-'Заказ, cкидки и курсы валют'!$C$43),H562))))),2)</f>
        <v>1009.3</v>
      </c>
      <c r="K562" s="13"/>
    </row>
    <row r="563" spans="1:11" ht="12.75" customHeight="1">
      <c r="A563" s="14" t="s">
        <v>4796</v>
      </c>
      <c r="B563" s="36" t="s">
        <v>1355</v>
      </c>
      <c r="C563" s="399">
        <v>8019</v>
      </c>
      <c r="D563" s="1555">
        <v>300</v>
      </c>
      <c r="E563" s="1602">
        <f t="shared" si="91"/>
        <v>292.548</v>
      </c>
      <c r="F563" s="471">
        <f t="shared" si="89"/>
        <v>292.55</v>
      </c>
      <c r="G563" s="691">
        <f>'Заказ, cкидки и курсы валют'!$J$23*F563</f>
        <v>3364.3250000000003</v>
      </c>
      <c r="H563" s="96">
        <f t="shared" si="90"/>
        <v>1009.3</v>
      </c>
      <c r="I563" s="14"/>
      <c r="J563" s="96">
        <f>ROUND(IF(H563&lt;'Заказ, cкидки и курсы валют'!$B$39,H563*0.54*100/(100-'Заказ, cкидки и курсы валют'!$C$39),IF(H563&lt;'Заказ, cкидки и курсы валют'!$B$40,H563*0.54*100/(100-'Заказ, cкидки и курсы валют'!$C$40),IF(H563&lt;'Заказ, cкидки и курсы валют'!$B$41,H563*0.54*100/(100-'Заказ, cкидки и курсы валют'!$C$41),IF(H563&lt;'Заказ, cкидки и курсы валют'!$B$42,H563*0.54*100/(100-'Заказ, cкидки и курсы валют'!$C$42),IF(H563&lt;'Заказ, cкидки и курсы валют'!$B$43,H563*0.54*100/(100-'Заказ, cкидки и курсы валют'!$C$43),H563))))),2)</f>
        <v>1009.3</v>
      </c>
      <c r="K563" s="13"/>
    </row>
    <row r="564" spans="1:11" ht="12.75" customHeight="1">
      <c r="A564" s="14" t="s">
        <v>4797</v>
      </c>
      <c r="B564" s="36" t="s">
        <v>1355</v>
      </c>
      <c r="C564" s="399">
        <v>9003</v>
      </c>
      <c r="D564" s="1555">
        <v>300</v>
      </c>
      <c r="E564" s="1602">
        <f t="shared" si="91"/>
        <v>292.548</v>
      </c>
      <c r="F564" s="471">
        <f t="shared" si="89"/>
        <v>292.55</v>
      </c>
      <c r="G564" s="691">
        <f>'Заказ, cкидки и курсы валют'!$J$23*F564</f>
        <v>3364.3250000000003</v>
      </c>
      <c r="H564" s="96">
        <f t="shared" si="90"/>
        <v>1009.3</v>
      </c>
      <c r="I564" s="14"/>
      <c r="J564" s="96">
        <f>ROUND(IF(H564&lt;'Заказ, cкидки и курсы валют'!$B$39,H564*0.54*100/(100-'Заказ, cкидки и курсы валют'!$C$39),IF(H564&lt;'Заказ, cкидки и курсы валют'!$B$40,H564*0.54*100/(100-'Заказ, cкидки и курсы валют'!$C$40),IF(H564&lt;'Заказ, cкидки и курсы валют'!$B$41,H564*0.54*100/(100-'Заказ, cкидки и курсы валют'!$C$41),IF(H564&lt;'Заказ, cкидки и курсы валют'!$B$42,H564*0.54*100/(100-'Заказ, cкидки и курсы валют'!$C$42),IF(H564&lt;'Заказ, cкидки и курсы валют'!$B$43,H564*0.54*100/(100-'Заказ, cкидки и курсы валют'!$C$43),H564))))),2)</f>
        <v>1009.3</v>
      </c>
      <c r="K564" s="13"/>
    </row>
    <row r="565" spans="1:11" ht="12.75" customHeight="1">
      <c r="A565" s="1645" t="s">
        <v>4798</v>
      </c>
      <c r="B565" s="1431" t="s">
        <v>1356</v>
      </c>
      <c r="C565" s="399">
        <v>1014</v>
      </c>
      <c r="D565" s="1646">
        <v>250</v>
      </c>
      <c r="E565" s="1602">
        <f t="shared" si="91"/>
        <v>324.37200000000001</v>
      </c>
      <c r="F565" s="748">
        <f t="shared" si="89"/>
        <v>324.37</v>
      </c>
      <c r="G565" s="749">
        <f>'Заказ, cкидки и курсы валют'!$J$23*F565</f>
        <v>3730.2550000000001</v>
      </c>
      <c r="H565" s="411">
        <f t="shared" si="90"/>
        <v>932.56</v>
      </c>
      <c r="I565" s="1645"/>
      <c r="J565" s="96">
        <f>ROUND(IF(H565&lt;'Заказ, cкидки и курсы валют'!$B$39,H565*0.54*100/(100-'Заказ, cкидки и курсы валют'!$C$39),IF(H565&lt;'Заказ, cкидки и курсы валют'!$B$40,H565*0.54*100/(100-'Заказ, cкидки и курсы валют'!$C$40),IF(H565&lt;'Заказ, cкидки и курсы валют'!$B$41,H565*0.54*100/(100-'Заказ, cкидки и курсы валют'!$C$41),IF(H565&lt;'Заказ, cкидки и курсы валют'!$B$42,H565*0.54*100/(100-'Заказ, cкидки и курсы валют'!$C$42),IF(H565&lt;'Заказ, cкидки и курсы валют'!$B$43,H565*0.54*100/(100-'Заказ, cкидки и курсы валют'!$C$43),H565))))),2)</f>
        <v>932.56</v>
      </c>
      <c r="K565" s="13"/>
    </row>
    <row r="566" spans="1:11" ht="12.75" customHeight="1">
      <c r="A566" s="14" t="s">
        <v>4799</v>
      </c>
      <c r="B566" s="36" t="s">
        <v>1356</v>
      </c>
      <c r="C566" s="399">
        <v>1015</v>
      </c>
      <c r="D566" s="1555">
        <v>250</v>
      </c>
      <c r="E566" s="1602">
        <f t="shared" ref="E566:E582" si="92">E422*1.2</f>
        <v>324.37200000000001</v>
      </c>
      <c r="F566" s="471">
        <f t="shared" si="89"/>
        <v>324.37</v>
      </c>
      <c r="G566" s="691">
        <f>'Заказ, cкидки и курсы валют'!$J$23*F566</f>
        <v>3730.2550000000001</v>
      </c>
      <c r="H566" s="96">
        <f t="shared" si="90"/>
        <v>932.56</v>
      </c>
      <c r="I566" s="14"/>
      <c r="J566" s="96">
        <f>ROUND(IF(H566&lt;'Заказ, cкидки и курсы валют'!$B$39,H566*0.54*100/(100-'Заказ, cкидки и курсы валют'!$C$39),IF(H566&lt;'Заказ, cкидки и курсы валют'!$B$40,H566*0.54*100/(100-'Заказ, cкидки и курсы валют'!$C$40),IF(H566&lt;'Заказ, cкидки и курсы валют'!$B$41,H566*0.54*100/(100-'Заказ, cкидки и курсы валют'!$C$41),IF(H566&lt;'Заказ, cкидки и курсы валют'!$B$42,H566*0.54*100/(100-'Заказ, cкидки и курсы валют'!$C$42),IF(H566&lt;'Заказ, cкидки и курсы валют'!$B$43,H566*0.54*100/(100-'Заказ, cкидки и курсы валют'!$C$43),H566))))),2)</f>
        <v>932.56</v>
      </c>
      <c r="K566" s="13"/>
    </row>
    <row r="567" spans="1:11" ht="12.75" customHeight="1">
      <c r="A567" s="14" t="s">
        <v>4800</v>
      </c>
      <c r="B567" s="36" t="s">
        <v>1356</v>
      </c>
      <c r="C567" s="399">
        <v>1018</v>
      </c>
      <c r="D567" s="1555">
        <v>250</v>
      </c>
      <c r="E567" s="1602">
        <f t="shared" si="92"/>
        <v>324.37200000000001</v>
      </c>
      <c r="F567" s="471">
        <f t="shared" si="89"/>
        <v>324.37</v>
      </c>
      <c r="G567" s="691">
        <f>'Заказ, cкидки и курсы валют'!$J$23*F567</f>
        <v>3730.2550000000001</v>
      </c>
      <c r="H567" s="96">
        <f t="shared" si="90"/>
        <v>932.56</v>
      </c>
      <c r="I567" s="14"/>
      <c r="J567" s="96">
        <f>ROUND(IF(H567&lt;'Заказ, cкидки и курсы валют'!$B$39,H567*0.54*100/(100-'Заказ, cкидки и курсы валют'!$C$39),IF(H567&lt;'Заказ, cкидки и курсы валют'!$B$40,H567*0.54*100/(100-'Заказ, cкидки и курсы валют'!$C$40),IF(H567&lt;'Заказ, cкидки и курсы валют'!$B$41,H567*0.54*100/(100-'Заказ, cкидки и курсы валют'!$C$41),IF(H567&lt;'Заказ, cкидки и курсы валют'!$B$42,H567*0.54*100/(100-'Заказ, cкидки и курсы валют'!$C$42),IF(H567&lt;'Заказ, cкидки и курсы валют'!$B$43,H567*0.54*100/(100-'Заказ, cкидки и курсы валют'!$C$43),H567))))),2)</f>
        <v>932.56</v>
      </c>
      <c r="K567" s="13"/>
    </row>
    <row r="568" spans="1:11" ht="12.75" customHeight="1">
      <c r="A568" s="14" t="s">
        <v>4801</v>
      </c>
      <c r="B568" s="36" t="s">
        <v>1356</v>
      </c>
      <c r="C568" s="399">
        <v>3003</v>
      </c>
      <c r="D568" s="1555">
        <v>250</v>
      </c>
      <c r="E568" s="1602">
        <f t="shared" si="92"/>
        <v>324.37200000000001</v>
      </c>
      <c r="F568" s="471">
        <f t="shared" si="89"/>
        <v>324.37</v>
      </c>
      <c r="G568" s="691">
        <f>'Заказ, cкидки и курсы валют'!$J$23*F568</f>
        <v>3730.2550000000001</v>
      </c>
      <c r="H568" s="96">
        <f t="shared" si="90"/>
        <v>932.56</v>
      </c>
      <c r="I568" s="14"/>
      <c r="J568" s="96">
        <f>ROUND(IF(H568&lt;'Заказ, cкидки и курсы валют'!$B$39,H568*0.54*100/(100-'Заказ, cкидки и курсы валют'!$C$39),IF(H568&lt;'Заказ, cкидки и курсы валют'!$B$40,H568*0.54*100/(100-'Заказ, cкидки и курсы валют'!$C$40),IF(H568&lt;'Заказ, cкидки и курсы валют'!$B$41,H568*0.54*100/(100-'Заказ, cкидки и курсы валют'!$C$41),IF(H568&lt;'Заказ, cкидки и курсы валют'!$B$42,H568*0.54*100/(100-'Заказ, cкидки и курсы валют'!$C$42),IF(H568&lt;'Заказ, cкидки и курсы валют'!$B$43,H568*0.54*100/(100-'Заказ, cкидки и курсы валют'!$C$43),H568))))),2)</f>
        <v>932.56</v>
      </c>
      <c r="K568" s="13"/>
    </row>
    <row r="569" spans="1:11" ht="12.75" customHeight="1">
      <c r="A569" s="14" t="s">
        <v>4802</v>
      </c>
      <c r="B569" s="36" t="s">
        <v>1356</v>
      </c>
      <c r="C569" s="399">
        <v>3005</v>
      </c>
      <c r="D569" s="1555">
        <v>250</v>
      </c>
      <c r="E569" s="1602">
        <f t="shared" si="92"/>
        <v>324.37200000000001</v>
      </c>
      <c r="F569" s="471">
        <f t="shared" si="89"/>
        <v>324.37</v>
      </c>
      <c r="G569" s="691">
        <f>'Заказ, cкидки и курсы валют'!$J$23*F569</f>
        <v>3730.2550000000001</v>
      </c>
      <c r="H569" s="96">
        <f t="shared" si="90"/>
        <v>932.56</v>
      </c>
      <c r="I569" s="14"/>
      <c r="J569" s="96">
        <f>ROUND(IF(H569&lt;'Заказ, cкидки и курсы валют'!$B$39,H569*0.54*100/(100-'Заказ, cкидки и курсы валют'!$C$39),IF(H569&lt;'Заказ, cкидки и курсы валют'!$B$40,H569*0.54*100/(100-'Заказ, cкидки и курсы валют'!$C$40),IF(H569&lt;'Заказ, cкидки и курсы валют'!$B$41,H569*0.54*100/(100-'Заказ, cкидки и курсы валют'!$C$41),IF(H569&lt;'Заказ, cкидки и курсы валют'!$B$42,H569*0.54*100/(100-'Заказ, cкидки и курсы валют'!$C$42),IF(H569&lt;'Заказ, cкидки и курсы валют'!$B$43,H569*0.54*100/(100-'Заказ, cкидки и курсы валют'!$C$43),H569))))),2)</f>
        <v>932.56</v>
      </c>
      <c r="K569" s="13"/>
    </row>
    <row r="570" spans="1:11" ht="12.75" customHeight="1">
      <c r="A570" s="14" t="s">
        <v>4803</v>
      </c>
      <c r="B570" s="36" t="s">
        <v>1356</v>
      </c>
      <c r="C570" s="399">
        <v>3009</v>
      </c>
      <c r="D570" s="1555">
        <v>250</v>
      </c>
      <c r="E570" s="1602">
        <f t="shared" si="92"/>
        <v>324.37200000000001</v>
      </c>
      <c r="F570" s="471">
        <f t="shared" si="89"/>
        <v>324.37</v>
      </c>
      <c r="G570" s="691">
        <f>'Заказ, cкидки и курсы валют'!$J$23*F570</f>
        <v>3730.2550000000001</v>
      </c>
      <c r="H570" s="96">
        <f t="shared" si="90"/>
        <v>932.56</v>
      </c>
      <c r="I570" s="14"/>
      <c r="J570" s="96">
        <f>ROUND(IF(H570&lt;'Заказ, cкидки и курсы валют'!$B$39,H570*0.54*100/(100-'Заказ, cкидки и курсы валют'!$C$39),IF(H570&lt;'Заказ, cкидки и курсы валют'!$B$40,H570*0.54*100/(100-'Заказ, cкидки и курсы валют'!$C$40),IF(H570&lt;'Заказ, cкидки и курсы валют'!$B$41,H570*0.54*100/(100-'Заказ, cкидки и курсы валют'!$C$41),IF(H570&lt;'Заказ, cкидки и курсы валют'!$B$42,H570*0.54*100/(100-'Заказ, cкидки и курсы валют'!$C$42),IF(H570&lt;'Заказ, cкидки и курсы валют'!$B$43,H570*0.54*100/(100-'Заказ, cкидки и курсы валют'!$C$43),H570))))),2)</f>
        <v>932.56</v>
      </c>
      <c r="K570" s="13"/>
    </row>
    <row r="571" spans="1:11" ht="12.75" customHeight="1">
      <c r="A571" s="14" t="s">
        <v>584</v>
      </c>
      <c r="B571" s="36" t="s">
        <v>1356</v>
      </c>
      <c r="C571" s="399">
        <v>3011</v>
      </c>
      <c r="D571" s="1555">
        <v>250</v>
      </c>
      <c r="E571" s="1602">
        <f t="shared" si="92"/>
        <v>324.37200000000001</v>
      </c>
      <c r="F571" s="471">
        <f t="shared" si="89"/>
        <v>324.37</v>
      </c>
      <c r="G571" s="691">
        <f>'Заказ, cкидки и курсы валют'!$J$23*F571</f>
        <v>3730.2550000000001</v>
      </c>
      <c r="H571" s="96">
        <f t="shared" si="90"/>
        <v>932.56</v>
      </c>
      <c r="I571" s="14"/>
      <c r="J571" s="96">
        <f>ROUND(IF(H571&lt;'Заказ, cкидки и курсы валют'!$B$39,H571*0.54*100/(100-'Заказ, cкидки и курсы валют'!$C$39),IF(H571&lt;'Заказ, cкидки и курсы валют'!$B$40,H571*0.54*100/(100-'Заказ, cкидки и курсы валют'!$C$40),IF(H571&lt;'Заказ, cкидки и курсы валют'!$B$41,H571*0.54*100/(100-'Заказ, cкидки и курсы валют'!$C$41),IF(H571&lt;'Заказ, cкидки и курсы валют'!$B$42,H571*0.54*100/(100-'Заказ, cкидки и курсы валют'!$C$42),IF(H571&lt;'Заказ, cкидки и курсы валют'!$B$43,H571*0.54*100/(100-'Заказ, cкидки и курсы валют'!$C$43),H571))))),2)</f>
        <v>932.56</v>
      </c>
      <c r="K571" s="13"/>
    </row>
    <row r="572" spans="1:11" ht="12.75" customHeight="1">
      <c r="A572" s="14" t="s">
        <v>4804</v>
      </c>
      <c r="B572" s="36" t="s">
        <v>1356</v>
      </c>
      <c r="C572" s="399">
        <v>5002</v>
      </c>
      <c r="D572" s="1555">
        <v>250</v>
      </c>
      <c r="E572" s="1602">
        <f t="shared" si="92"/>
        <v>324.37200000000001</v>
      </c>
      <c r="F572" s="471">
        <f t="shared" si="89"/>
        <v>324.37</v>
      </c>
      <c r="G572" s="691">
        <f>'Заказ, cкидки и курсы валют'!$J$23*F572</f>
        <v>3730.2550000000001</v>
      </c>
      <c r="H572" s="96">
        <f t="shared" si="90"/>
        <v>932.56</v>
      </c>
      <c r="I572" s="14"/>
      <c r="J572" s="96">
        <f>ROUND(IF(H572&lt;'Заказ, cкидки и курсы валют'!$B$39,H572*0.54*100/(100-'Заказ, cкидки и курсы валют'!$C$39),IF(H572&lt;'Заказ, cкидки и курсы валют'!$B$40,H572*0.54*100/(100-'Заказ, cкидки и курсы валют'!$C$40),IF(H572&lt;'Заказ, cкидки и курсы валют'!$B$41,H572*0.54*100/(100-'Заказ, cкидки и курсы валют'!$C$41),IF(H572&lt;'Заказ, cкидки и курсы валют'!$B$42,H572*0.54*100/(100-'Заказ, cкидки и курсы валют'!$C$42),IF(H572&lt;'Заказ, cкидки и курсы валют'!$B$43,H572*0.54*100/(100-'Заказ, cкидки и курсы валют'!$C$43),H572))))),2)</f>
        <v>932.56</v>
      </c>
      <c r="K572" s="13"/>
    </row>
    <row r="573" spans="1:11" ht="12.75" customHeight="1">
      <c r="A573" s="14" t="s">
        <v>4805</v>
      </c>
      <c r="B573" s="36" t="s">
        <v>1356</v>
      </c>
      <c r="C573" s="399">
        <v>5005</v>
      </c>
      <c r="D573" s="1555">
        <v>250</v>
      </c>
      <c r="E573" s="1602">
        <f t="shared" si="92"/>
        <v>324.37200000000001</v>
      </c>
      <c r="F573" s="471">
        <f t="shared" si="89"/>
        <v>324.37</v>
      </c>
      <c r="G573" s="691">
        <f>'Заказ, cкидки и курсы валют'!$J$23*F573</f>
        <v>3730.2550000000001</v>
      </c>
      <c r="H573" s="96">
        <f t="shared" si="90"/>
        <v>932.56</v>
      </c>
      <c r="I573" s="14"/>
      <c r="J573" s="96">
        <f>ROUND(IF(H573&lt;'Заказ, cкидки и курсы валют'!$B$39,H573*0.54*100/(100-'Заказ, cкидки и курсы валют'!$C$39),IF(H573&lt;'Заказ, cкидки и курсы валют'!$B$40,H573*0.54*100/(100-'Заказ, cкидки и курсы валют'!$C$40),IF(H573&lt;'Заказ, cкидки и курсы валют'!$B$41,H573*0.54*100/(100-'Заказ, cкидки и курсы валют'!$C$41),IF(H573&lt;'Заказ, cкидки и курсы валют'!$B$42,H573*0.54*100/(100-'Заказ, cкидки и курсы валют'!$C$42),IF(H573&lt;'Заказ, cкидки и курсы валют'!$B$43,H573*0.54*100/(100-'Заказ, cкидки и курсы валют'!$C$43),H573))))),2)</f>
        <v>932.56</v>
      </c>
      <c r="K573" s="13"/>
    </row>
    <row r="574" spans="1:11" ht="12.75" customHeight="1">
      <c r="A574" s="14" t="s">
        <v>4806</v>
      </c>
      <c r="B574" s="36" t="s">
        <v>1356</v>
      </c>
      <c r="C574" s="399">
        <v>5010</v>
      </c>
      <c r="D574" s="1555">
        <v>250</v>
      </c>
      <c r="E574" s="1602">
        <f t="shared" si="92"/>
        <v>324.37200000000001</v>
      </c>
      <c r="F574" s="471">
        <f t="shared" si="89"/>
        <v>324.37</v>
      </c>
      <c r="G574" s="691">
        <f>'Заказ, cкидки и курсы валют'!$J$23*F574</f>
        <v>3730.2550000000001</v>
      </c>
      <c r="H574" s="96">
        <f t="shared" si="90"/>
        <v>932.56</v>
      </c>
      <c r="I574" s="14"/>
      <c r="J574" s="96">
        <f>ROUND(IF(H574&lt;'Заказ, cкидки и курсы валют'!$B$39,H574*0.54*100/(100-'Заказ, cкидки и курсы валют'!$C$39),IF(H574&lt;'Заказ, cкидки и курсы валют'!$B$40,H574*0.54*100/(100-'Заказ, cкидки и курсы валют'!$C$40),IF(H574&lt;'Заказ, cкидки и курсы валют'!$B$41,H574*0.54*100/(100-'Заказ, cкидки и курсы валют'!$C$41),IF(H574&lt;'Заказ, cкидки и курсы валют'!$B$42,H574*0.54*100/(100-'Заказ, cкидки и курсы валют'!$C$42),IF(H574&lt;'Заказ, cкидки и курсы валют'!$B$43,H574*0.54*100/(100-'Заказ, cкидки и курсы валют'!$C$43),H574))))),2)</f>
        <v>932.56</v>
      </c>
      <c r="K574" s="13"/>
    </row>
    <row r="575" spans="1:11" ht="12.75" customHeight="1">
      <c r="A575" s="14" t="s">
        <v>4807</v>
      </c>
      <c r="B575" s="36" t="s">
        <v>1356</v>
      </c>
      <c r="C575" s="399">
        <v>5021</v>
      </c>
      <c r="D575" s="1555">
        <v>250</v>
      </c>
      <c r="E575" s="1602">
        <f t="shared" si="92"/>
        <v>324.37200000000001</v>
      </c>
      <c r="F575" s="471">
        <f t="shared" si="89"/>
        <v>324.37</v>
      </c>
      <c r="G575" s="691">
        <f>'Заказ, cкидки и курсы валют'!$J$23*F575</f>
        <v>3730.2550000000001</v>
      </c>
      <c r="H575" s="96">
        <f t="shared" si="90"/>
        <v>932.56</v>
      </c>
      <c r="I575" s="14"/>
      <c r="J575" s="96">
        <f>ROUND(IF(H575&lt;'Заказ, cкидки и курсы валют'!$B$39,H575*0.54*100/(100-'Заказ, cкидки и курсы валют'!$C$39),IF(H575&lt;'Заказ, cкидки и курсы валют'!$B$40,H575*0.54*100/(100-'Заказ, cкидки и курсы валют'!$C$40),IF(H575&lt;'Заказ, cкидки и курсы валют'!$B$41,H575*0.54*100/(100-'Заказ, cкидки и курсы валют'!$C$41),IF(H575&lt;'Заказ, cкидки и курсы валют'!$B$42,H575*0.54*100/(100-'Заказ, cкидки и курсы валют'!$C$42),IF(H575&lt;'Заказ, cкидки и курсы валют'!$B$43,H575*0.54*100/(100-'Заказ, cкидки и курсы валют'!$C$43),H575))))),2)</f>
        <v>932.56</v>
      </c>
      <c r="K575" s="13"/>
    </row>
    <row r="576" spans="1:11" ht="12.75" customHeight="1">
      <c r="A576" s="14" t="s">
        <v>4808</v>
      </c>
      <c r="B576" s="36" t="s">
        <v>1356</v>
      </c>
      <c r="C576" s="399">
        <v>6002</v>
      </c>
      <c r="D576" s="1555">
        <v>250</v>
      </c>
      <c r="E576" s="1602">
        <f t="shared" si="92"/>
        <v>324.37200000000001</v>
      </c>
      <c r="F576" s="471">
        <f t="shared" si="89"/>
        <v>324.37</v>
      </c>
      <c r="G576" s="691">
        <f>'Заказ, cкидки и курсы валют'!$J$23*F576</f>
        <v>3730.2550000000001</v>
      </c>
      <c r="H576" s="96">
        <f t="shared" si="90"/>
        <v>932.56</v>
      </c>
      <c r="I576" s="14"/>
      <c r="J576" s="96">
        <f>ROUND(IF(H576&lt;'Заказ, cкидки и курсы валют'!$B$39,H576*0.54*100/(100-'Заказ, cкидки и курсы валют'!$C$39),IF(H576&lt;'Заказ, cкидки и курсы валют'!$B$40,H576*0.54*100/(100-'Заказ, cкидки и курсы валют'!$C$40),IF(H576&lt;'Заказ, cкидки и курсы валют'!$B$41,H576*0.54*100/(100-'Заказ, cкидки и курсы валют'!$C$41),IF(H576&lt;'Заказ, cкидки и курсы валют'!$B$42,H576*0.54*100/(100-'Заказ, cкидки и курсы валют'!$C$42),IF(H576&lt;'Заказ, cкидки и курсы валют'!$B$43,H576*0.54*100/(100-'Заказ, cкидки и курсы валют'!$C$43),H576))))),2)</f>
        <v>932.56</v>
      </c>
      <c r="K576" s="13"/>
    </row>
    <row r="577" spans="1:11" ht="12.75" customHeight="1">
      <c r="A577" s="14" t="s">
        <v>4809</v>
      </c>
      <c r="B577" s="36" t="s">
        <v>1356</v>
      </c>
      <c r="C577" s="399">
        <v>6005</v>
      </c>
      <c r="D577" s="1555">
        <v>250</v>
      </c>
      <c r="E577" s="1602">
        <f t="shared" si="92"/>
        <v>324.37200000000001</v>
      </c>
      <c r="F577" s="471">
        <f t="shared" si="89"/>
        <v>324.37</v>
      </c>
      <c r="G577" s="691">
        <f>'Заказ, cкидки и курсы валют'!$J$23*F577</f>
        <v>3730.2550000000001</v>
      </c>
      <c r="H577" s="96">
        <f t="shared" si="90"/>
        <v>932.56</v>
      </c>
      <c r="I577" s="14"/>
      <c r="J577" s="96">
        <f>ROUND(IF(H577&lt;'Заказ, cкидки и курсы валют'!$B$39,H577*0.54*100/(100-'Заказ, cкидки и курсы валют'!$C$39),IF(H577&lt;'Заказ, cкидки и курсы валют'!$B$40,H577*0.54*100/(100-'Заказ, cкидки и курсы валют'!$C$40),IF(H577&lt;'Заказ, cкидки и курсы валют'!$B$41,H577*0.54*100/(100-'Заказ, cкидки и курсы валют'!$C$41),IF(H577&lt;'Заказ, cкидки и курсы валют'!$B$42,H577*0.54*100/(100-'Заказ, cкидки и курсы валют'!$C$42),IF(H577&lt;'Заказ, cкидки и курсы валют'!$B$43,H577*0.54*100/(100-'Заказ, cкидки и курсы валют'!$C$43),H577))))),2)</f>
        <v>932.56</v>
      </c>
      <c r="K577" s="13"/>
    </row>
    <row r="578" spans="1:11" ht="12.75" customHeight="1">
      <c r="A578" s="14" t="s">
        <v>4810</v>
      </c>
      <c r="B578" s="36" t="s">
        <v>1356</v>
      </c>
      <c r="C578" s="399">
        <v>7004</v>
      </c>
      <c r="D578" s="1555">
        <v>250</v>
      </c>
      <c r="E578" s="1602">
        <f t="shared" si="92"/>
        <v>324.37200000000001</v>
      </c>
      <c r="F578" s="471">
        <f t="shared" si="89"/>
        <v>324.37</v>
      </c>
      <c r="G578" s="691">
        <f>'Заказ, cкидки и курсы валют'!$J$23*F578</f>
        <v>3730.2550000000001</v>
      </c>
      <c r="H578" s="96">
        <f t="shared" si="90"/>
        <v>932.56</v>
      </c>
      <c r="I578" s="14"/>
      <c r="J578" s="96">
        <f>ROUND(IF(H578&lt;'Заказ, cкидки и курсы валют'!$B$39,H578*0.54*100/(100-'Заказ, cкидки и курсы валют'!$C$39),IF(H578&lt;'Заказ, cкидки и курсы валют'!$B$40,H578*0.54*100/(100-'Заказ, cкидки и курсы валют'!$C$40),IF(H578&lt;'Заказ, cкидки и курсы валют'!$B$41,H578*0.54*100/(100-'Заказ, cкидки и курсы валют'!$C$41),IF(H578&lt;'Заказ, cкидки и курсы валют'!$B$42,H578*0.54*100/(100-'Заказ, cкидки и курсы валют'!$C$42),IF(H578&lt;'Заказ, cкидки и курсы валют'!$B$43,H578*0.54*100/(100-'Заказ, cкидки и курсы валют'!$C$43),H578))))),2)</f>
        <v>932.56</v>
      </c>
      <c r="K578" s="13"/>
    </row>
    <row r="579" spans="1:11" ht="12.75" customHeight="1">
      <c r="A579" s="14" t="s">
        <v>9685</v>
      </c>
      <c r="B579" s="36" t="s">
        <v>1356</v>
      </c>
      <c r="C579" s="399">
        <v>7024</v>
      </c>
      <c r="D579" s="1555">
        <v>250</v>
      </c>
      <c r="E579" s="1602">
        <f t="shared" si="92"/>
        <v>324.37200000000001</v>
      </c>
      <c r="F579" s="471">
        <f t="shared" si="89"/>
        <v>324.37</v>
      </c>
      <c r="G579" s="691">
        <f>'Заказ, cкидки и курсы валют'!$J$23*F579</f>
        <v>3730.2550000000001</v>
      </c>
      <c r="H579" s="96">
        <f t="shared" si="90"/>
        <v>932.56</v>
      </c>
      <c r="I579" s="14"/>
      <c r="J579" s="96">
        <f>ROUND(IF(H579&lt;'Заказ, cкидки и курсы валют'!$B$39,H579*0.54*100/(100-'Заказ, cкидки и курсы валют'!$C$39),IF(H579&lt;'Заказ, cкидки и курсы валют'!$B$40,H579*0.54*100/(100-'Заказ, cкидки и курсы валют'!$C$40),IF(H579&lt;'Заказ, cкидки и курсы валют'!$B$41,H579*0.54*100/(100-'Заказ, cкидки и курсы валют'!$C$41),IF(H579&lt;'Заказ, cкидки и курсы валют'!$B$42,H579*0.54*100/(100-'Заказ, cкидки и курсы валют'!$C$42),IF(H579&lt;'Заказ, cкидки и курсы валют'!$B$43,H579*0.54*100/(100-'Заказ, cкидки и курсы валют'!$C$43),H579))))),2)</f>
        <v>932.56</v>
      </c>
      <c r="K579" s="13"/>
    </row>
    <row r="580" spans="1:11" ht="13">
      <c r="A580" s="14" t="s">
        <v>4811</v>
      </c>
      <c r="B580" s="36" t="s">
        <v>1356</v>
      </c>
      <c r="C580" s="399">
        <v>8017</v>
      </c>
      <c r="D580" s="1555">
        <v>250</v>
      </c>
      <c r="E580" s="1602">
        <f t="shared" si="92"/>
        <v>324.37200000000001</v>
      </c>
      <c r="F580" s="471">
        <f t="shared" si="89"/>
        <v>324.37</v>
      </c>
      <c r="G580" s="691">
        <f>'Заказ, cкидки и курсы валют'!$J$23*F580</f>
        <v>3730.2550000000001</v>
      </c>
      <c r="H580" s="96">
        <f t="shared" si="90"/>
        <v>932.56</v>
      </c>
      <c r="I580" s="14"/>
      <c r="J580" s="96">
        <f>ROUND(IF(H580&lt;'Заказ, cкидки и курсы валют'!$B$39,H580*0.54*100/(100-'Заказ, cкидки и курсы валют'!$C$39),IF(H580&lt;'Заказ, cкидки и курсы валют'!$B$40,H580*0.54*100/(100-'Заказ, cкидки и курсы валют'!$C$40),IF(H580&lt;'Заказ, cкидки и курсы валют'!$B$41,H580*0.54*100/(100-'Заказ, cкидки и курсы валют'!$C$41),IF(H580&lt;'Заказ, cкидки и курсы валют'!$B$42,H580*0.54*100/(100-'Заказ, cкидки и курсы валют'!$C$42),IF(H580&lt;'Заказ, cкидки и курсы валют'!$B$43,H580*0.54*100/(100-'Заказ, cкидки и курсы валют'!$C$43),H580))))),2)</f>
        <v>932.56</v>
      </c>
      <c r="K580" s="13"/>
    </row>
    <row r="581" spans="1:11" ht="13">
      <c r="A581" s="14" t="s">
        <v>4812</v>
      </c>
      <c r="B581" s="36" t="s">
        <v>1356</v>
      </c>
      <c r="C581" s="399">
        <v>8019</v>
      </c>
      <c r="D581" s="1555">
        <v>250</v>
      </c>
      <c r="E581" s="1602">
        <f t="shared" si="92"/>
        <v>324.37200000000001</v>
      </c>
      <c r="F581" s="471">
        <f t="shared" si="89"/>
        <v>324.37</v>
      </c>
      <c r="G581" s="691">
        <f>'Заказ, cкидки и курсы валют'!$J$23*F581</f>
        <v>3730.2550000000001</v>
      </c>
      <c r="H581" s="96">
        <f t="shared" si="90"/>
        <v>932.56</v>
      </c>
      <c r="I581" s="14"/>
      <c r="J581" s="96">
        <f>ROUND(IF(H581&lt;'Заказ, cкидки и курсы валют'!$B$39,H581*0.54*100/(100-'Заказ, cкидки и курсы валют'!$C$39),IF(H581&lt;'Заказ, cкидки и курсы валют'!$B$40,H581*0.54*100/(100-'Заказ, cкидки и курсы валют'!$C$40),IF(H581&lt;'Заказ, cкидки и курсы валют'!$B$41,H581*0.54*100/(100-'Заказ, cкидки и курсы валют'!$C$41),IF(H581&lt;'Заказ, cкидки и курсы валют'!$B$42,H581*0.54*100/(100-'Заказ, cкидки и курсы валют'!$C$42),IF(H581&lt;'Заказ, cкидки и курсы валют'!$B$43,H581*0.54*100/(100-'Заказ, cкидки и курсы валют'!$C$43),H581))))),2)</f>
        <v>932.56</v>
      </c>
      <c r="K581" s="13"/>
    </row>
    <row r="582" spans="1:11" ht="13">
      <c r="A582" s="14" t="s">
        <v>4813</v>
      </c>
      <c r="B582" s="36" t="s">
        <v>1356</v>
      </c>
      <c r="C582" s="399">
        <v>9003</v>
      </c>
      <c r="D582" s="1555">
        <v>250</v>
      </c>
      <c r="E582" s="1602">
        <f t="shared" si="92"/>
        <v>324.37200000000001</v>
      </c>
      <c r="F582" s="471">
        <f t="shared" si="89"/>
        <v>324.37</v>
      </c>
      <c r="G582" s="691">
        <f>'Заказ, cкидки и курсы валют'!$J$23*F582</f>
        <v>3730.2550000000001</v>
      </c>
      <c r="H582" s="96">
        <f t="shared" si="90"/>
        <v>932.56</v>
      </c>
      <c r="I582" s="14"/>
      <c r="J582" s="96">
        <f>ROUND(IF(H582&lt;'Заказ, cкидки и курсы валют'!$B$39,H582*0.54*100/(100-'Заказ, cкидки и курсы валют'!$C$39),IF(H582&lt;'Заказ, cкидки и курсы валют'!$B$40,H582*0.54*100/(100-'Заказ, cкидки и курсы валют'!$C$40),IF(H582&lt;'Заказ, cкидки и курсы валют'!$B$41,H582*0.54*100/(100-'Заказ, cкидки и курсы валют'!$C$41),IF(H582&lt;'Заказ, cкидки и курсы валют'!$B$42,H582*0.54*100/(100-'Заказ, cкидки и курсы валют'!$C$42),IF(H582&lt;'Заказ, cкидки и курсы валют'!$B$43,H582*0.54*100/(100-'Заказ, cкидки и курсы валют'!$C$43),H582))))),2)</f>
        <v>932.56</v>
      </c>
    </row>
    <row r="583" spans="1:11" ht="13" thickBot="1">
      <c r="A583" s="13"/>
      <c r="B583" s="42"/>
      <c r="C583" s="1342"/>
      <c r="D583" s="104"/>
      <c r="E583" s="423"/>
      <c r="F583" s="423"/>
      <c r="G583" s="420"/>
      <c r="H583" s="13"/>
      <c r="I583" s="13"/>
    </row>
    <row r="584" spans="1:11" ht="18">
      <c r="A584" s="190"/>
      <c r="B584" s="64" t="s">
        <v>2891</v>
      </c>
      <c r="C584" s="1962"/>
      <c r="D584" s="66"/>
      <c r="E584" s="435"/>
      <c r="F584" s="461"/>
      <c r="G584" s="461"/>
      <c r="H584" s="128"/>
      <c r="I584" s="68"/>
    </row>
    <row r="585" spans="1:11" ht="18">
      <c r="A585" s="191"/>
      <c r="B585" s="81" t="s">
        <v>2459</v>
      </c>
      <c r="C585" s="1475"/>
      <c r="D585" s="84"/>
      <c r="E585" s="436"/>
      <c r="F585" s="436"/>
      <c r="G585" s="426"/>
      <c r="H585" s="16"/>
      <c r="I585" s="184"/>
    </row>
    <row r="586" spans="1:11" ht="13">
      <c r="A586" s="191"/>
      <c r="B586" s="16"/>
      <c r="C586" s="1475"/>
      <c r="D586" s="70"/>
      <c r="E586" s="430"/>
      <c r="F586" s="465"/>
      <c r="G586" s="488"/>
      <c r="H586" s="16"/>
      <c r="I586" s="132"/>
    </row>
    <row r="587" spans="1:11" ht="13">
      <c r="A587" s="191"/>
      <c r="B587" s="16"/>
      <c r="C587" s="1475"/>
      <c r="D587" s="70"/>
      <c r="E587" s="430"/>
      <c r="F587" s="465"/>
      <c r="G587" s="488"/>
      <c r="H587" s="16"/>
      <c r="I587" s="132"/>
    </row>
    <row r="588" spans="1:11" ht="13">
      <c r="A588" s="191"/>
      <c r="B588" s="210"/>
      <c r="C588" s="1475"/>
      <c r="D588" s="70"/>
      <c r="E588" s="430"/>
      <c r="F588" s="465"/>
      <c r="G588" s="488"/>
      <c r="H588" s="16"/>
      <c r="I588" s="132"/>
    </row>
    <row r="589" spans="1:11" ht="18.5" thickBot="1">
      <c r="A589" s="88" t="s">
        <v>7302</v>
      </c>
      <c r="B589" s="197"/>
      <c r="C589" s="1931"/>
      <c r="D589" s="72"/>
      <c r="E589" s="431"/>
      <c r="F589" s="467"/>
      <c r="G589" s="489"/>
      <c r="H589" s="136"/>
      <c r="I589" s="137"/>
    </row>
    <row r="590" spans="1:11" ht="40">
      <c r="A590" s="156" t="s">
        <v>1013</v>
      </c>
      <c r="B590" s="157" t="s">
        <v>1014</v>
      </c>
      <c r="C590" s="2286" t="s">
        <v>665</v>
      </c>
      <c r="D590" s="158" t="s">
        <v>2923</v>
      </c>
      <c r="E590" s="473" t="s">
        <v>10276</v>
      </c>
      <c r="F590" s="469" t="s">
        <v>2578</v>
      </c>
      <c r="G590" s="506" t="s">
        <v>2427</v>
      </c>
      <c r="H590" s="264" t="s">
        <v>493</v>
      </c>
      <c r="I590" s="160" t="s">
        <v>4003</v>
      </c>
    </row>
    <row r="591" spans="1:11">
      <c r="A591" s="156"/>
      <c r="B591" s="312"/>
      <c r="C591" s="2286" t="s">
        <v>3419</v>
      </c>
      <c r="D591" s="313" t="s">
        <v>2428</v>
      </c>
      <c r="E591" s="437" t="s">
        <v>264</v>
      </c>
      <c r="F591" s="475">
        <f>'Заказ, cкидки и курсы валют'!$I$12</f>
        <v>0</v>
      </c>
      <c r="G591" s="765"/>
      <c r="H591" s="358"/>
      <c r="I591" s="252"/>
    </row>
    <row r="592" spans="1:11" ht="14.5">
      <c r="A592" s="14" t="s">
        <v>6519</v>
      </c>
      <c r="B592" s="49" t="s">
        <v>3315</v>
      </c>
      <c r="C592" s="2295">
        <v>3.51</v>
      </c>
      <c r="D592" s="37">
        <v>4200</v>
      </c>
      <c r="E592" s="446">
        <v>125.97</v>
      </c>
      <c r="F592" s="471">
        <f>ROUND(E592*(1-$F$37),2)</f>
        <v>125.97</v>
      </c>
      <c r="G592" s="691">
        <f>'Заказ, cкидки и курсы валют'!$J$23*F592</f>
        <v>1448.655</v>
      </c>
      <c r="H592" s="96">
        <f>ROUND((D592/1000)*G592,2)</f>
        <v>6084.35</v>
      </c>
      <c r="I592" s="14"/>
    </row>
    <row r="593" spans="1:9" ht="14.5">
      <c r="A593" s="14" t="s">
        <v>10061</v>
      </c>
      <c r="B593" s="49" t="s">
        <v>603</v>
      </c>
      <c r="C593" s="2295">
        <v>3.89</v>
      </c>
      <c r="D593" s="37">
        <v>3500</v>
      </c>
      <c r="E593" s="446">
        <v>143.08000000000001</v>
      </c>
      <c r="F593" s="471">
        <f>ROUND(E593*(1-$F$37),2)</f>
        <v>143.08000000000001</v>
      </c>
      <c r="G593" s="691">
        <f>'Заказ, cкидки и курсы валют'!$J$23*F593</f>
        <v>1645.42</v>
      </c>
      <c r="H593" s="96">
        <f>ROUND((D593/1000)*G593,2)</f>
        <v>5758.97</v>
      </c>
      <c r="I593" s="14"/>
    </row>
    <row r="594" spans="1:9" ht="14.5">
      <c r="A594" s="14" t="s">
        <v>585</v>
      </c>
      <c r="B594" s="32" t="s">
        <v>1349</v>
      </c>
      <c r="C594" s="2295">
        <v>4.29</v>
      </c>
      <c r="D594" s="37">
        <v>3500</v>
      </c>
      <c r="E594" s="446">
        <v>157.97999999999999</v>
      </c>
      <c r="F594" s="471">
        <f t="shared" ref="F594:F598" si="93">ROUND(E594*(1-$F$37),2)</f>
        <v>157.97999999999999</v>
      </c>
      <c r="G594" s="691">
        <f>'Заказ, cкидки и курсы валют'!$J$23*F594</f>
        <v>1816.77</v>
      </c>
      <c r="H594" s="96">
        <f t="shared" ref="H594:H598" si="94">ROUND((D594/1000)*G594,2)</f>
        <v>6358.7</v>
      </c>
      <c r="I594" s="14"/>
    </row>
    <row r="595" spans="1:9" ht="14.5">
      <c r="A595" s="14" t="s">
        <v>586</v>
      </c>
      <c r="B595" s="38" t="s">
        <v>3422</v>
      </c>
      <c r="C595" s="2295">
        <v>4.63</v>
      </c>
      <c r="D595" s="37">
        <v>3000</v>
      </c>
      <c r="E595" s="446">
        <v>170.47</v>
      </c>
      <c r="F595" s="471">
        <f t="shared" si="93"/>
        <v>170.47</v>
      </c>
      <c r="G595" s="691">
        <f>'Заказ, cкидки и курсы валют'!$J$23*F595</f>
        <v>1960.405</v>
      </c>
      <c r="H595" s="96">
        <f t="shared" si="94"/>
        <v>5881.22</v>
      </c>
      <c r="I595" s="14"/>
    </row>
    <row r="596" spans="1:9" ht="14.5">
      <c r="A596" s="14" t="s">
        <v>587</v>
      </c>
      <c r="B596" s="38" t="s">
        <v>1350</v>
      </c>
      <c r="C596" s="2295">
        <v>4.82</v>
      </c>
      <c r="D596" s="37">
        <v>2800</v>
      </c>
      <c r="E596" s="446">
        <v>187.52</v>
      </c>
      <c r="F596" s="471">
        <f t="shared" si="93"/>
        <v>187.52</v>
      </c>
      <c r="G596" s="691">
        <f>'Заказ, cкидки и курсы валют'!$J$23*F596</f>
        <v>2156.48</v>
      </c>
      <c r="H596" s="96">
        <f t="shared" si="94"/>
        <v>6038.14</v>
      </c>
      <c r="I596" s="14"/>
    </row>
    <row r="597" spans="1:9" ht="14.5">
      <c r="A597" s="14" t="s">
        <v>4598</v>
      </c>
      <c r="B597" s="38" t="s">
        <v>1351</v>
      </c>
      <c r="C597" s="2344">
        <v>5.8</v>
      </c>
      <c r="D597" s="37">
        <v>2000</v>
      </c>
      <c r="E597" s="446">
        <v>196.94</v>
      </c>
      <c r="F597" s="471">
        <f t="shared" si="93"/>
        <v>196.94</v>
      </c>
      <c r="G597" s="691">
        <f>'Заказ, cкидки и курсы валют'!$J$23*F597</f>
        <v>2264.81</v>
      </c>
      <c r="H597" s="96">
        <f t="shared" si="94"/>
        <v>4529.62</v>
      </c>
      <c r="I597" s="14"/>
    </row>
    <row r="598" spans="1:9" ht="14.5">
      <c r="A598" s="14" t="s">
        <v>4599</v>
      </c>
      <c r="B598" s="38" t="s">
        <v>1353</v>
      </c>
      <c r="C598" s="2344">
        <v>7.6</v>
      </c>
      <c r="D598" s="37">
        <v>2000</v>
      </c>
      <c r="E598" s="446">
        <v>260.20999999999998</v>
      </c>
      <c r="F598" s="471">
        <f t="shared" si="93"/>
        <v>260.20999999999998</v>
      </c>
      <c r="G598" s="691">
        <f>'Заказ, cкидки и курсы валют'!$J$23*F598</f>
        <v>2992.415</v>
      </c>
      <c r="H598" s="96">
        <f t="shared" si="94"/>
        <v>5984.83</v>
      </c>
      <c r="I598" s="14"/>
    </row>
    <row r="599" spans="1:9" ht="14.5">
      <c r="A599" s="14" t="s">
        <v>11083</v>
      </c>
      <c r="B599" s="36" t="s">
        <v>11084</v>
      </c>
      <c r="C599" s="2344">
        <v>7.2</v>
      </c>
      <c r="D599" s="37">
        <v>2000</v>
      </c>
      <c r="E599" s="446">
        <v>245.51</v>
      </c>
      <c r="F599" s="471">
        <f t="shared" ref="F599" si="95">ROUND(E599*(1-$F$37),2)</f>
        <v>245.51</v>
      </c>
      <c r="G599" s="691">
        <f>'Заказ, cкидки и курсы валют'!$J$23*F599</f>
        <v>2823.3649999999998</v>
      </c>
      <c r="H599" s="96">
        <f t="shared" ref="H599" si="96">ROUND((D599/1000)*G599,2)</f>
        <v>5646.73</v>
      </c>
    </row>
    <row r="600" spans="1:9" ht="14.5">
      <c r="A600" s="14" t="s">
        <v>4600</v>
      </c>
      <c r="B600" s="38" t="s">
        <v>1352</v>
      </c>
      <c r="C600" s="2344">
        <v>7.7</v>
      </c>
      <c r="D600" s="37">
        <v>1500</v>
      </c>
      <c r="E600" s="446">
        <v>258.55</v>
      </c>
      <c r="F600" s="471">
        <f>ROUND(E600*(1-$F$37),2)</f>
        <v>258.55</v>
      </c>
      <c r="G600" s="691">
        <f>'Заказ, cкидки и курсы валют'!$J$23*F600</f>
        <v>2973.3250000000003</v>
      </c>
      <c r="H600" s="96">
        <f>ROUND((D600/1000)*G600,2)</f>
        <v>4459.99</v>
      </c>
      <c r="I600" s="14"/>
    </row>
    <row r="601" spans="1:9" ht="14.5">
      <c r="A601" s="14" t="s">
        <v>11085</v>
      </c>
      <c r="B601" s="36" t="s">
        <v>11086</v>
      </c>
      <c r="C601" s="2344">
        <v>8.17</v>
      </c>
      <c r="D601" s="37">
        <v>1500</v>
      </c>
      <c r="E601" s="446">
        <v>271.77</v>
      </c>
      <c r="F601" s="471">
        <f>ROUND(E601*(1-$F$37),2)</f>
        <v>271.77</v>
      </c>
      <c r="G601" s="691">
        <f>'Заказ, cкидки и курсы валют'!$J$23*F601</f>
        <v>3125.3549999999996</v>
      </c>
      <c r="H601" s="96">
        <f>ROUND((D601/1000)*G601,2)</f>
        <v>4688.03</v>
      </c>
      <c r="I601" s="14"/>
    </row>
    <row r="602" spans="1:9" ht="14.5">
      <c r="A602" s="14" t="s">
        <v>4601</v>
      </c>
      <c r="B602" s="38" t="s">
        <v>1354</v>
      </c>
      <c r="C602" s="2344">
        <v>8.42</v>
      </c>
      <c r="D602" s="37">
        <v>1200</v>
      </c>
      <c r="E602" s="446">
        <v>277.08</v>
      </c>
      <c r="F602" s="471">
        <f>ROUND(E602*(1-$F$37),2)</f>
        <v>277.08</v>
      </c>
      <c r="G602" s="691">
        <f>'Заказ, cкидки и курсы валют'!$J$23*F602</f>
        <v>3186.4199999999996</v>
      </c>
      <c r="H602" s="96">
        <f>ROUND((D602/1000)*G602,2)</f>
        <v>3823.7</v>
      </c>
      <c r="I602" s="14"/>
    </row>
    <row r="605" spans="1:9" ht="18">
      <c r="A605" s="191"/>
      <c r="B605" s="81" t="s">
        <v>2891</v>
      </c>
      <c r="C605" s="1475"/>
      <c r="D605" s="82"/>
      <c r="E605" s="436"/>
      <c r="F605" s="426"/>
      <c r="G605" s="426"/>
      <c r="H605" s="16"/>
      <c r="I605" s="184"/>
    </row>
    <row r="606" spans="1:9" ht="18">
      <c r="A606" s="191"/>
      <c r="B606" s="81" t="s">
        <v>2459</v>
      </c>
      <c r="C606" s="1475"/>
      <c r="D606" s="84"/>
      <c r="E606" s="436"/>
      <c r="F606" s="436"/>
      <c r="G606" s="426"/>
      <c r="H606" s="16"/>
      <c r="I606" s="184"/>
    </row>
    <row r="607" spans="1:9" ht="13">
      <c r="A607" s="191"/>
      <c r="B607" s="16"/>
      <c r="C607" s="1475"/>
      <c r="D607" s="70"/>
      <c r="E607" s="430"/>
      <c r="F607" s="465"/>
      <c r="G607" s="488"/>
      <c r="H607" s="16"/>
      <c r="I607" s="132"/>
    </row>
    <row r="608" spans="1:9" ht="13">
      <c r="A608" s="191"/>
      <c r="B608" s="16"/>
      <c r="C608" s="1475"/>
      <c r="D608" s="70"/>
      <c r="E608" s="430"/>
      <c r="F608" s="465"/>
      <c r="G608" s="488"/>
      <c r="H608" s="16"/>
      <c r="I608" s="132"/>
    </row>
    <row r="609" spans="1:10" ht="13">
      <c r="A609" s="191"/>
      <c r="B609" s="210"/>
      <c r="C609" s="1475"/>
      <c r="D609" s="70"/>
      <c r="E609" s="430"/>
      <c r="F609" s="465"/>
      <c r="G609" s="488"/>
      <c r="H609" s="16"/>
      <c r="I609" s="132"/>
    </row>
    <row r="610" spans="1:10" ht="18.5" thickBot="1">
      <c r="A610" s="1831" t="s">
        <v>7303</v>
      </c>
      <c r="B610" s="89"/>
      <c r="C610" s="1931"/>
      <c r="D610" s="72"/>
      <c r="E610" s="431"/>
      <c r="F610" s="467"/>
      <c r="G610" s="489"/>
      <c r="H610" s="136"/>
      <c r="I610" s="137"/>
    </row>
    <row r="611" spans="1:10" ht="40">
      <c r="A611" s="156" t="s">
        <v>1013</v>
      </c>
      <c r="B611" s="157" t="s">
        <v>1014</v>
      </c>
      <c r="C611" s="2286" t="s">
        <v>665</v>
      </c>
      <c r="D611" s="158" t="s">
        <v>2923</v>
      </c>
      <c r="E611" s="473" t="s">
        <v>10276</v>
      </c>
      <c r="F611" s="469" t="s">
        <v>2578</v>
      </c>
      <c r="G611" s="506" t="s">
        <v>2427</v>
      </c>
      <c r="H611" s="264" t="s">
        <v>493</v>
      </c>
      <c r="I611" s="160" t="s">
        <v>4003</v>
      </c>
      <c r="J611" s="2868" t="s">
        <v>11229</v>
      </c>
    </row>
    <row r="612" spans="1:10" ht="13" thickBot="1">
      <c r="A612" s="156"/>
      <c r="B612" s="312"/>
      <c r="C612" s="2286" t="s">
        <v>3419</v>
      </c>
      <c r="D612" s="313" t="s">
        <v>2428</v>
      </c>
      <c r="E612" s="437" t="s">
        <v>264</v>
      </c>
      <c r="F612" s="475">
        <f>'Заказ, cкидки и курсы валют'!$I$12</f>
        <v>0</v>
      </c>
      <c r="G612" s="765"/>
      <c r="H612" s="358"/>
      <c r="I612" s="252"/>
      <c r="J612" s="2873"/>
    </row>
    <row r="613" spans="1:10" ht="13.5" thickBot="1">
      <c r="A613" s="14" t="s">
        <v>11709</v>
      </c>
      <c r="B613" s="49" t="s">
        <v>3315</v>
      </c>
      <c r="C613" s="2295">
        <v>3.51</v>
      </c>
      <c r="D613" s="1555">
        <v>300</v>
      </c>
      <c r="E613" s="1602">
        <f t="shared" ref="E613:E614" si="97">E592*1.2</f>
        <v>151.16399999999999</v>
      </c>
      <c r="F613" s="471">
        <f t="shared" ref="F613:F614" si="98">ROUND(E613*(1-$F$37),2)</f>
        <v>151.16</v>
      </c>
      <c r="G613" s="691">
        <f>H613/D613*1000</f>
        <v>1738.3999999999999</v>
      </c>
      <c r="H613" s="659">
        <f>ROUND(IF('Заказ, cкидки и курсы валют'!$J$23*E613/1000*D613&lt;387,387,'Заказ, cкидки и курсы валют'!$J$23*E613/1000*D613)*(1-'Заказ, cкидки и курсы валют'!$I$12),2)</f>
        <v>521.52</v>
      </c>
      <c r="I613" s="14"/>
      <c r="J613" s="96">
        <f>ROUND(IF(H613&lt;'Заказ, cкидки и курсы валют'!$B$39,H613*0.54*100/(100-'Заказ, cкидки и курсы валют'!$C$39),IF(H613&lt;'Заказ, cкидки и курсы валют'!$B$40,H613*0.54*100/(100-'Заказ, cкидки и курсы валют'!$C$40),IF(H613&lt;'Заказ, cкидки и курсы валют'!$B$41,H613*0.54*100/(100-'Заказ, cкидки и курсы валют'!$C$41),IF(H613&lt;'Заказ, cкидки и курсы валют'!$B$42,H613*0.54*100/(100-'Заказ, cкидки и курсы валют'!$C$42),IF(H613&lt;'Заказ, cкидки и курсы валют'!$B$43,H613*0.54*100/(100-'Заказ, cкидки и курсы валют'!$C$43),H613))))),2)</f>
        <v>625.82000000000005</v>
      </c>
    </row>
    <row r="614" spans="1:10" ht="13.5" thickBot="1">
      <c r="A614" s="14" t="s">
        <v>11714</v>
      </c>
      <c r="B614" s="49" t="s">
        <v>603</v>
      </c>
      <c r="C614" s="2295">
        <v>3.89</v>
      </c>
      <c r="D614" s="1555">
        <v>300</v>
      </c>
      <c r="E614" s="1602">
        <f t="shared" si="97"/>
        <v>171.696</v>
      </c>
      <c r="F614" s="471">
        <f t="shared" si="98"/>
        <v>171.7</v>
      </c>
      <c r="G614" s="691">
        <f t="shared" ref="G614:G623" si="99">H614/D614*1000</f>
        <v>1974.5000000000002</v>
      </c>
      <c r="H614" s="659">
        <f>ROUND(IF('Заказ, cкидки и курсы валют'!$J$23*E614/1000*D614&lt;387,387,'Заказ, cкидки и курсы валют'!$J$23*E614/1000*D614)*(1-'Заказ, cкидки и курсы валют'!$I$12),2)</f>
        <v>592.35</v>
      </c>
      <c r="I614" s="14"/>
      <c r="J614" s="96">
        <f>ROUND(IF(H614&lt;'Заказ, cкидки и курсы валют'!$B$39,H614*0.54*100/(100-'Заказ, cкидки и курсы валют'!$C$39),IF(H614&lt;'Заказ, cкидки и курсы валют'!$B$40,H614*0.54*100/(100-'Заказ, cкидки и курсы валют'!$C$40),IF(H614&lt;'Заказ, cкидки и курсы валют'!$B$41,H614*0.54*100/(100-'Заказ, cкидки и курсы валют'!$C$41),IF(H614&lt;'Заказ, cкидки и курсы валют'!$B$42,H614*0.54*100/(100-'Заказ, cкидки и курсы валют'!$C$42),IF(H614&lt;'Заказ, cкидки и курсы валют'!$B$43,H614*0.54*100/(100-'Заказ, cкидки и курсы валют'!$C$43),H614))))),2)</f>
        <v>639.74</v>
      </c>
    </row>
    <row r="615" spans="1:10" ht="13.5" thickBot="1">
      <c r="A615" s="14" t="s">
        <v>5087</v>
      </c>
      <c r="B615" s="32" t="s">
        <v>1349</v>
      </c>
      <c r="C615" s="2295">
        <v>4.29</v>
      </c>
      <c r="D615" s="1555">
        <v>300</v>
      </c>
      <c r="E615" s="1602">
        <f t="shared" ref="E615:E623" si="100">E594*1.2</f>
        <v>189.57599999999999</v>
      </c>
      <c r="F615" s="471">
        <f>ROUND(E615*(1-$F$37),2)</f>
        <v>189.58</v>
      </c>
      <c r="G615" s="691">
        <f t="shared" si="99"/>
        <v>2180.1333333333332</v>
      </c>
      <c r="H615" s="659">
        <f>ROUND(IF('Заказ, cкидки и курсы валют'!$J$23*E615/1000*D615&lt;387,387,'Заказ, cкидки и курсы валют'!$J$23*E615/1000*D615)*(1-'Заказ, cкидки и курсы валют'!$I$12),2)</f>
        <v>654.04</v>
      </c>
      <c r="I615" s="14"/>
      <c r="J615" s="96">
        <f>ROUND(IF(H615&lt;'Заказ, cкидки и курсы валют'!$B$39,H615*0.54*100/(100-'Заказ, cкидки и курсы валют'!$C$39),IF(H615&lt;'Заказ, cкидки и курсы валют'!$B$40,H615*0.54*100/(100-'Заказ, cкидки и курсы валют'!$C$40),IF(H615&lt;'Заказ, cкидки и курсы валют'!$B$41,H615*0.54*100/(100-'Заказ, cкидки и курсы валют'!$C$41),IF(H615&lt;'Заказ, cкидки и курсы валют'!$B$42,H615*0.54*100/(100-'Заказ, cкидки и курсы валют'!$C$42),IF(H615&lt;'Заказ, cкидки и курсы валют'!$B$43,H615*0.54*100/(100-'Заказ, cкидки и курсы валют'!$C$43),H615))))),2)</f>
        <v>706.36</v>
      </c>
    </row>
    <row r="616" spans="1:10" ht="13.5" thickBot="1">
      <c r="A616" s="14" t="s">
        <v>5088</v>
      </c>
      <c r="B616" s="38" t="s">
        <v>3422</v>
      </c>
      <c r="C616" s="2295">
        <v>4.63</v>
      </c>
      <c r="D616" s="1555">
        <v>250</v>
      </c>
      <c r="E616" s="1602">
        <f t="shared" si="100"/>
        <v>204.56399999999999</v>
      </c>
      <c r="F616" s="471">
        <f t="shared" ref="F616:F619" si="101">ROUND(E616*(1-$F$37),2)</f>
        <v>204.56</v>
      </c>
      <c r="G616" s="691">
        <f t="shared" si="99"/>
        <v>2352.48</v>
      </c>
      <c r="H616" s="659">
        <f>ROUND(IF('Заказ, cкидки и курсы валют'!$J$23*E616/1000*D616&lt;387,387,'Заказ, cкидки и курсы валют'!$J$23*E616/1000*D616)*(1-'Заказ, cкидки и курсы валют'!$I$12),2)</f>
        <v>588.12</v>
      </c>
      <c r="I616" s="14"/>
      <c r="J616" s="96">
        <f>ROUND(IF(H616&lt;'Заказ, cкидки и курсы валют'!$B$39,H616*0.54*100/(100-'Заказ, cкидки и курсы валют'!$C$39),IF(H616&lt;'Заказ, cкидки и курсы валют'!$B$40,H616*0.54*100/(100-'Заказ, cкидки и курсы валют'!$C$40),IF(H616&lt;'Заказ, cкидки и курсы валют'!$B$41,H616*0.54*100/(100-'Заказ, cкидки и курсы валют'!$C$41),IF(H616&lt;'Заказ, cкидки и курсы валют'!$B$42,H616*0.54*100/(100-'Заказ, cкидки и курсы валют'!$C$42),IF(H616&lt;'Заказ, cкидки и курсы валют'!$B$43,H616*0.54*100/(100-'Заказ, cкидки и курсы валют'!$C$43),H616))))),2)</f>
        <v>635.16999999999996</v>
      </c>
    </row>
    <row r="617" spans="1:10" ht="13.5" thickBot="1">
      <c r="A617" s="14" t="s">
        <v>5089</v>
      </c>
      <c r="B617" s="38" t="s">
        <v>1350</v>
      </c>
      <c r="C617" s="2295">
        <v>4.82</v>
      </c>
      <c r="D617" s="1555">
        <v>250</v>
      </c>
      <c r="E617" s="1602">
        <f t="shared" si="100"/>
        <v>225.024</v>
      </c>
      <c r="F617" s="471">
        <f t="shared" si="101"/>
        <v>225.02</v>
      </c>
      <c r="G617" s="691">
        <f t="shared" si="99"/>
        <v>2587.7600000000002</v>
      </c>
      <c r="H617" s="659">
        <f>ROUND(IF('Заказ, cкидки и курсы валют'!$J$23*E617/1000*D617&lt;387,387,'Заказ, cкидки и курсы валют'!$J$23*E617/1000*D617)*(1-'Заказ, cкидки и курсы валют'!$I$12),2)</f>
        <v>646.94000000000005</v>
      </c>
      <c r="I617" s="14"/>
      <c r="J617" s="96">
        <f>ROUND(IF(H617&lt;'Заказ, cкидки и курсы валют'!$B$39,H617*0.54*100/(100-'Заказ, cкидки и курсы валют'!$C$39),IF(H617&lt;'Заказ, cкидки и курсы валют'!$B$40,H617*0.54*100/(100-'Заказ, cкидки и курсы валют'!$C$40),IF(H617&lt;'Заказ, cкидки и курсы валют'!$B$41,H617*0.54*100/(100-'Заказ, cкидки и курсы валют'!$C$41),IF(H617&lt;'Заказ, cкидки и курсы валют'!$B$42,H617*0.54*100/(100-'Заказ, cкидки и курсы валют'!$C$42),IF(H617&lt;'Заказ, cкидки и курсы валют'!$B$43,H617*0.54*100/(100-'Заказ, cкидки и курсы валют'!$C$43),H617))))),2)</f>
        <v>698.7</v>
      </c>
    </row>
    <row r="618" spans="1:10" ht="13.5" thickBot="1">
      <c r="A618" s="14" t="s">
        <v>5090</v>
      </c>
      <c r="B618" s="38" t="s">
        <v>1351</v>
      </c>
      <c r="C618" s="2344">
        <v>5.8</v>
      </c>
      <c r="D618" s="1555">
        <v>150</v>
      </c>
      <c r="E618" s="1602">
        <f t="shared" si="100"/>
        <v>236.32799999999997</v>
      </c>
      <c r="F618" s="471">
        <f t="shared" si="101"/>
        <v>236.33</v>
      </c>
      <c r="G618" s="691">
        <f t="shared" si="99"/>
        <v>2717.8</v>
      </c>
      <c r="H618" s="659">
        <f>ROUND(IF('Заказ, cкидки и курсы валют'!$J$23*E618/1000*D618&lt;387,387,'Заказ, cкидки и курсы валют'!$J$23*E618/1000*D618)*(1-'Заказ, cкидки и курсы валют'!$I$12),2)</f>
        <v>407.67</v>
      </c>
      <c r="I618" s="14"/>
      <c r="J618" s="96">
        <f>ROUND(IF(H618&lt;'Заказ, cкидки и курсы валют'!$B$39,H618*0.54*100/(100-'Заказ, cкидки и курсы валют'!$C$39),IF(H618&lt;'Заказ, cкидки и курсы валют'!$B$40,H618*0.54*100/(100-'Заказ, cкидки и курсы валют'!$C$40),IF(H618&lt;'Заказ, cкидки и курсы валют'!$B$41,H618*0.54*100/(100-'Заказ, cкидки и курсы валют'!$C$41),IF(H618&lt;'Заказ, cкидки и курсы валют'!$B$42,H618*0.54*100/(100-'Заказ, cкидки и курсы валют'!$C$42),IF(H618&lt;'Заказ, cкидки и курсы валют'!$B$43,H618*0.54*100/(100-'Заказ, cкидки и курсы валют'!$C$43),H618))))),2)</f>
        <v>489.2</v>
      </c>
    </row>
    <row r="619" spans="1:10" ht="13.5" thickBot="1">
      <c r="A619" s="14" t="s">
        <v>5091</v>
      </c>
      <c r="B619" s="38" t="s">
        <v>1353</v>
      </c>
      <c r="C619" s="2344">
        <v>7.6</v>
      </c>
      <c r="D619" s="1555">
        <v>150</v>
      </c>
      <c r="E619" s="1602">
        <f t="shared" si="100"/>
        <v>312.25199999999995</v>
      </c>
      <c r="F619" s="471">
        <f t="shared" si="101"/>
        <v>312.25</v>
      </c>
      <c r="G619" s="691">
        <f t="shared" si="99"/>
        <v>3590.8666666666663</v>
      </c>
      <c r="H619" s="659">
        <f>ROUND(IF('Заказ, cкидки и курсы валют'!$J$23*E619/1000*D619&lt;387,387,'Заказ, cкидки и курсы валют'!$J$23*E619/1000*D619)*(1-'Заказ, cкидки и курсы валют'!$I$12),2)</f>
        <v>538.63</v>
      </c>
      <c r="I619" s="14"/>
      <c r="J619" s="96">
        <f>ROUND(IF(H619&lt;'Заказ, cкидки и курсы валют'!$B$39,H619*0.54*100/(100-'Заказ, cкидки и курсы валют'!$C$39),IF(H619&lt;'Заказ, cкидки и курсы валют'!$B$40,H619*0.54*100/(100-'Заказ, cкидки и курсы валют'!$C$40),IF(H619&lt;'Заказ, cкидки и курсы валют'!$B$41,H619*0.54*100/(100-'Заказ, cкидки и курсы валют'!$C$41),IF(H619&lt;'Заказ, cкидки и курсы валют'!$B$42,H619*0.54*100/(100-'Заказ, cкидки и курсы валют'!$C$42),IF(H619&lt;'Заказ, cкидки и курсы валют'!$B$43,H619*0.54*100/(100-'Заказ, cкидки и курсы валют'!$C$43),H619))))),2)</f>
        <v>646.36</v>
      </c>
    </row>
    <row r="620" spans="1:10" ht="13.5" thickBot="1">
      <c r="A620" s="14" t="s">
        <v>11710</v>
      </c>
      <c r="B620" s="36" t="s">
        <v>11084</v>
      </c>
      <c r="C620" s="2344">
        <v>7.2</v>
      </c>
      <c r="D620" s="1555">
        <v>150</v>
      </c>
      <c r="E620" s="1602">
        <f t="shared" si="100"/>
        <v>294.61199999999997</v>
      </c>
      <c r="F620" s="471">
        <f t="shared" ref="F620" si="102">ROUND(E620*(1-$F$37),2)</f>
        <v>294.61</v>
      </c>
      <c r="G620" s="691">
        <f t="shared" si="99"/>
        <v>3388.0666666666666</v>
      </c>
      <c r="H620" s="659">
        <f>ROUND(IF('Заказ, cкидки и курсы валют'!$J$23*E620/1000*D620&lt;387,387,'Заказ, cкидки и курсы валют'!$J$23*E620/1000*D620)*(1-'Заказ, cкидки и курсы валют'!$I$12),2)</f>
        <v>508.21</v>
      </c>
      <c r="I620" s="14"/>
      <c r="J620" s="96">
        <f>ROUND(IF(H620&lt;'Заказ, cкидки и курсы валют'!$B$39,H620*0.54*100/(100-'Заказ, cкидки и курсы валют'!$C$39),IF(H620&lt;'Заказ, cкидки и курсы валют'!$B$40,H620*0.54*100/(100-'Заказ, cкидки и курсы валют'!$C$40),IF(H620&lt;'Заказ, cкидки и курсы валют'!$B$41,H620*0.54*100/(100-'Заказ, cкидки и курсы валют'!$C$41),IF(H620&lt;'Заказ, cкидки и курсы валют'!$B$42,H620*0.54*100/(100-'Заказ, cкидки и курсы валют'!$C$42),IF(H620&lt;'Заказ, cкидки и курсы валют'!$B$43,H620*0.54*100/(100-'Заказ, cкидки и курсы валют'!$C$43),H620))))),2)</f>
        <v>609.85</v>
      </c>
    </row>
    <row r="621" spans="1:10" ht="13.5" thickBot="1">
      <c r="A621" s="14" t="s">
        <v>5092</v>
      </c>
      <c r="B621" s="38" t="s">
        <v>1352</v>
      </c>
      <c r="C621" s="2344">
        <v>7.7</v>
      </c>
      <c r="D621" s="1555">
        <v>100</v>
      </c>
      <c r="E621" s="1602">
        <f t="shared" si="100"/>
        <v>310.26</v>
      </c>
      <c r="F621" s="471">
        <f>ROUND(E621*(1-$F$37),2)</f>
        <v>310.26</v>
      </c>
      <c r="G621" s="691">
        <f t="shared" si="99"/>
        <v>3870</v>
      </c>
      <c r="H621" s="659">
        <f>ROUND(IF('Заказ, cкидки и курсы валют'!$J$23*E621/1000*D621&lt;387,387,'Заказ, cкидки и курсы валют'!$J$23*E621/1000*D621)*(1-'Заказ, cкидки и курсы валют'!$I$12),2)</f>
        <v>387</v>
      </c>
      <c r="I621" s="14"/>
      <c r="J621" s="96">
        <f>ROUND(IF(H621&lt;'Заказ, cкидки и курсы валют'!$B$39,H621*0.54*100/(100-'Заказ, cкидки и курсы валют'!$C$39),IF(H621&lt;'Заказ, cкидки и курсы валют'!$B$40,H621*0.54*100/(100-'Заказ, cкидки и курсы валют'!$C$40),IF(H621&lt;'Заказ, cкидки и курсы валют'!$B$41,H621*0.54*100/(100-'Заказ, cкидки и курсы валют'!$C$41),IF(H621&lt;'Заказ, cкидки и курсы валют'!$B$42,H621*0.54*100/(100-'Заказ, cкидки и курсы валют'!$C$42),IF(H621&lt;'Заказ, cкидки и курсы валют'!$B$43,H621*0.54*100/(100-'Заказ, cкидки и курсы валют'!$C$43),H621))))),2)</f>
        <v>464.4</v>
      </c>
    </row>
    <row r="622" spans="1:10" ht="13.5" thickBot="1">
      <c r="A622" s="14" t="s">
        <v>11711</v>
      </c>
      <c r="B622" s="36" t="s">
        <v>11086</v>
      </c>
      <c r="C622" s="2344">
        <v>8.17</v>
      </c>
      <c r="D622" s="1555">
        <v>100</v>
      </c>
      <c r="E622" s="1602">
        <f t="shared" si="100"/>
        <v>326.12399999999997</v>
      </c>
      <c r="F622" s="471">
        <f>ROUND(E622*(1-$F$37),2)</f>
        <v>326.12</v>
      </c>
      <c r="G622" s="691">
        <f t="shared" si="99"/>
        <v>3870</v>
      </c>
      <c r="H622" s="659">
        <f>ROUND(IF('Заказ, cкидки и курсы валют'!$J$23*E622/1000*D622&lt;387,387,'Заказ, cкидки и курсы валют'!$J$23*E622/1000*D622)*(1-'Заказ, cкидки и курсы валют'!$I$12),2)</f>
        <v>387</v>
      </c>
      <c r="I622" s="14"/>
      <c r="J622" s="96">
        <f>ROUND(IF(H622&lt;'Заказ, cкидки и курсы валют'!$B$39,H622*0.54*100/(100-'Заказ, cкидки и курсы валют'!$C$39),IF(H622&lt;'Заказ, cкидки и курсы валют'!$B$40,H622*0.54*100/(100-'Заказ, cкидки и курсы валют'!$C$40),IF(H622&lt;'Заказ, cкидки и курсы валют'!$B$41,H622*0.54*100/(100-'Заказ, cкидки и курсы валют'!$C$41),IF(H622&lt;'Заказ, cкидки и курсы валют'!$B$42,H622*0.54*100/(100-'Заказ, cкидки и курсы валют'!$C$42),IF(H622&lt;'Заказ, cкидки и курсы валют'!$B$43,H622*0.54*100/(100-'Заказ, cкидки и курсы валют'!$C$43),H622))))),2)</f>
        <v>464.4</v>
      </c>
    </row>
    <row r="623" spans="1:10" ht="13">
      <c r="A623" s="14" t="s">
        <v>5093</v>
      </c>
      <c r="B623" s="38" t="s">
        <v>1354</v>
      </c>
      <c r="C623" s="2344">
        <v>8.42</v>
      </c>
      <c r="D623" s="1555">
        <v>100</v>
      </c>
      <c r="E623" s="1602">
        <f t="shared" si="100"/>
        <v>332.49599999999998</v>
      </c>
      <c r="F623" s="471">
        <f>ROUND(E623*(1-$F$37),2)</f>
        <v>332.5</v>
      </c>
      <c r="G623" s="691">
        <f t="shared" si="99"/>
        <v>3870</v>
      </c>
      <c r="H623" s="659">
        <f>ROUND(IF('Заказ, cкидки и курсы валют'!$J$23*E623/1000*D623&lt;387,387,'Заказ, cкидки и курсы валют'!$J$23*E623/1000*D623)*(1-'Заказ, cкидки и курсы валют'!$I$12),2)</f>
        <v>387</v>
      </c>
      <c r="I623" s="14"/>
      <c r="J623" s="96">
        <f>ROUND(IF(H623&lt;'Заказ, cкидки и курсы валют'!$B$39,H623*0.54*100/(100-'Заказ, cкидки и курсы валют'!$C$39),IF(H623&lt;'Заказ, cкидки и курсы валют'!$B$40,H623*0.54*100/(100-'Заказ, cкидки и курсы валют'!$C$40),IF(H623&lt;'Заказ, cкидки и курсы валют'!$B$41,H623*0.54*100/(100-'Заказ, cкидки и курсы валют'!$C$41),IF(H623&lt;'Заказ, cкидки и курсы валют'!$B$42,H623*0.54*100/(100-'Заказ, cкидки и курсы валют'!$C$42),IF(H623&lt;'Заказ, cкидки и курсы валют'!$B$43,H623*0.54*100/(100-'Заказ, cкидки и курсы валют'!$C$43),H623))))),2)</f>
        <v>464.4</v>
      </c>
    </row>
    <row r="624" spans="1:10" ht="13" thickBot="1"/>
    <row r="625" spans="1:10" ht="42" customHeight="1">
      <c r="A625" s="190"/>
      <c r="B625" s="64" t="s">
        <v>2891</v>
      </c>
      <c r="C625" s="1962"/>
      <c r="D625" s="66"/>
      <c r="E625" s="435"/>
      <c r="F625" s="461"/>
      <c r="G625" s="461"/>
      <c r="H625" s="128"/>
      <c r="I625" s="68"/>
    </row>
    <row r="626" spans="1:10" ht="18">
      <c r="A626" s="191"/>
      <c r="B626" s="81" t="s">
        <v>2459</v>
      </c>
      <c r="C626" s="1475"/>
      <c r="D626" s="84"/>
      <c r="E626" s="436"/>
      <c r="F626" s="436"/>
      <c r="G626" s="426"/>
      <c r="H626" s="16"/>
      <c r="I626" s="184"/>
    </row>
    <row r="627" spans="1:10" ht="13">
      <c r="A627" s="191"/>
      <c r="B627" s="16"/>
      <c r="C627" s="1475"/>
      <c r="D627" s="70"/>
      <c r="E627" s="430"/>
      <c r="F627" s="465"/>
      <c r="G627" s="488"/>
      <c r="H627" s="16"/>
      <c r="I627" s="132"/>
    </row>
    <row r="628" spans="1:10" ht="13">
      <c r="A628" s="191"/>
      <c r="B628" s="16"/>
      <c r="C628" s="1475"/>
      <c r="D628" s="70"/>
      <c r="E628" s="430"/>
      <c r="F628" s="465"/>
      <c r="G628" s="488"/>
      <c r="H628" s="16"/>
      <c r="I628" s="132"/>
    </row>
    <row r="629" spans="1:10" ht="15" customHeight="1">
      <c r="A629" s="191"/>
      <c r="B629" s="210"/>
      <c r="C629" s="1475"/>
      <c r="D629" s="70"/>
      <c r="E629" s="430"/>
      <c r="F629" s="465"/>
      <c r="G629" s="488"/>
      <c r="H629" s="16"/>
      <c r="I629" s="132"/>
    </row>
    <row r="630" spans="1:10" ht="18.5" thickBot="1">
      <c r="A630" s="1831" t="s">
        <v>7304</v>
      </c>
      <c r="B630" s="1827"/>
      <c r="C630" s="1931"/>
      <c r="D630" s="72"/>
      <c r="E630" s="431"/>
      <c r="F630" s="467"/>
      <c r="G630" s="489"/>
      <c r="H630" s="136"/>
      <c r="I630" s="137"/>
    </row>
    <row r="631" spans="1:10" ht="40">
      <c r="A631" s="156" t="s">
        <v>1013</v>
      </c>
      <c r="B631" s="157" t="s">
        <v>1014</v>
      </c>
      <c r="C631" s="2286" t="s">
        <v>665</v>
      </c>
      <c r="D631" s="158" t="s">
        <v>2923</v>
      </c>
      <c r="E631" s="473" t="s">
        <v>10276</v>
      </c>
      <c r="F631" s="469" t="s">
        <v>2578</v>
      </c>
      <c r="G631" s="506" t="s">
        <v>2427</v>
      </c>
      <c r="H631" s="264" t="s">
        <v>493</v>
      </c>
      <c r="I631" s="160" t="s">
        <v>4003</v>
      </c>
      <c r="J631" s="327" t="s">
        <v>11229</v>
      </c>
    </row>
    <row r="632" spans="1:10" ht="13" thickBot="1">
      <c r="A632" s="156"/>
      <c r="B632" s="312"/>
      <c r="C632" s="2286" t="s">
        <v>3419</v>
      </c>
      <c r="D632" s="313" t="s">
        <v>2428</v>
      </c>
      <c r="E632" s="437" t="s">
        <v>264</v>
      </c>
      <c r="F632" s="475">
        <f>'Заказ, cкидки и курсы валют'!$I$12</f>
        <v>0</v>
      </c>
      <c r="G632" s="765"/>
      <c r="H632" s="358"/>
      <c r="I632" s="252"/>
      <c r="J632" s="264"/>
    </row>
    <row r="633" spans="1:10" ht="15" thickBot="1">
      <c r="A633" s="14" t="s">
        <v>11713</v>
      </c>
      <c r="B633" s="49" t="s">
        <v>3315</v>
      </c>
      <c r="C633" s="2295">
        <v>3.51</v>
      </c>
      <c r="D633" s="37">
        <v>45</v>
      </c>
      <c r="E633" s="1572">
        <f t="shared" ref="E633:E640" si="103">(E592*2)+(1000/D633*7.5)</f>
        <v>418.60666666666668</v>
      </c>
      <c r="F633" s="471">
        <f t="shared" ref="F633:F634" si="104">ROUND(E633*(1-$F$37),2)</f>
        <v>418.61</v>
      </c>
      <c r="G633" s="691">
        <f>H633/D633*1000</f>
        <v>8600</v>
      </c>
      <c r="H633" s="659">
        <f>ROUND(IF('Заказ, cкидки и курсы валют'!$J$23*E633/1000*D633&lt;387,387,'Заказ, cкидки и курсы валют'!$J$23*E633/1000*D633)*(1-'Заказ, cкидки и курсы валют'!$I$12),2)</f>
        <v>387</v>
      </c>
      <c r="I633" s="14"/>
      <c r="J633" s="96">
        <f>ROUND(IF(H633&lt;'Заказ, cкидки и курсы валют'!$B$39,H633*0.54*100/(100-'Заказ, cкидки и курсы валют'!$C$39),IF(H633&lt;'Заказ, cкидки и курсы валют'!$B$40,H633*0.54*100/(100-'Заказ, cкидки и курсы валют'!$C$40),IF(H633&lt;'Заказ, cкидки и курсы валют'!$B$41,H633*0.54*100/(100-'Заказ, cкидки и курсы валют'!$C$41),IF(H633&lt;'Заказ, cкидки и курсы валют'!$B$42,H633*0.54*100/(100-'Заказ, cкидки и курсы валют'!$C$42),IF(H633&lt;'Заказ, cкидки и курсы валют'!$B$43,H633*0.54*100/(100-'Заказ, cкидки и курсы валют'!$C$43),H633))))),2)</f>
        <v>464.4</v>
      </c>
    </row>
    <row r="634" spans="1:10" ht="15" thickBot="1">
      <c r="A634" s="14" t="s">
        <v>11712</v>
      </c>
      <c r="B634" s="49" t="s">
        <v>603</v>
      </c>
      <c r="C634" s="2295">
        <v>3.89</v>
      </c>
      <c r="D634" s="37">
        <v>35</v>
      </c>
      <c r="E634" s="1572">
        <f t="shared" si="103"/>
        <v>500.4457142857143</v>
      </c>
      <c r="F634" s="471">
        <f t="shared" si="104"/>
        <v>500.45</v>
      </c>
      <c r="G634" s="691">
        <f t="shared" ref="G634:G643" si="105">H634/D634*1000</f>
        <v>11057.142857142857</v>
      </c>
      <c r="H634" s="659">
        <f>ROUND(IF('Заказ, cкидки и курсы валют'!$J$23*E634/1000*D634&lt;387,387,'Заказ, cкидки и курсы валют'!$J$23*E634/1000*D634)*(1-'Заказ, cкидки и курсы валют'!$I$12),2)</f>
        <v>387</v>
      </c>
      <c r="I634" s="14"/>
      <c r="J634" s="96">
        <f>ROUND(IF(H634&lt;'Заказ, cкидки и курсы валют'!$B$39,H634*0.54*100/(100-'Заказ, cкидки и курсы валют'!$C$39),IF(H634&lt;'Заказ, cкидки и курсы валют'!$B$40,H634*0.54*100/(100-'Заказ, cкидки и курсы валют'!$C$40),IF(H634&lt;'Заказ, cкидки и курсы валют'!$B$41,H634*0.54*100/(100-'Заказ, cкидки и курсы валют'!$C$41),IF(H634&lt;'Заказ, cкидки и курсы валют'!$B$42,H634*0.54*100/(100-'Заказ, cкидки и курсы валют'!$C$42),IF(H634&lt;'Заказ, cкидки и курсы валют'!$B$43,H634*0.54*100/(100-'Заказ, cкидки и курсы валют'!$C$43),H634))))),2)</f>
        <v>464.4</v>
      </c>
    </row>
    <row r="635" spans="1:10" ht="15" thickBot="1">
      <c r="A635" s="14" t="s">
        <v>10800</v>
      </c>
      <c r="B635" s="32" t="s">
        <v>1349</v>
      </c>
      <c r="C635" s="2295">
        <v>4.29</v>
      </c>
      <c r="D635" s="37">
        <v>35</v>
      </c>
      <c r="E635" s="1572">
        <f t="shared" si="103"/>
        <v>530.24571428571426</v>
      </c>
      <c r="F635" s="471">
        <f t="shared" ref="F635:F639" si="106">ROUND(E635*(1-$F$37),2)</f>
        <v>530.25</v>
      </c>
      <c r="G635" s="691">
        <f t="shared" si="105"/>
        <v>11057.142857142857</v>
      </c>
      <c r="H635" s="659">
        <f>ROUND(IF('Заказ, cкидки и курсы валют'!$J$23*E635/1000*D635&lt;387,387,'Заказ, cкидки и курсы валют'!$J$23*E635/1000*D635)*(1-'Заказ, cкидки и курсы валют'!$I$12),2)</f>
        <v>387</v>
      </c>
      <c r="I635" s="14"/>
      <c r="J635" s="96">
        <f>ROUND(IF(H635&lt;'Заказ, cкидки и курсы валют'!$B$39,H635*0.54*100/(100-'Заказ, cкидки и курсы валют'!$C$39),IF(H635&lt;'Заказ, cкидки и курсы валют'!$B$40,H635*0.54*100/(100-'Заказ, cкидки и курсы валют'!$C$40),IF(H635&lt;'Заказ, cкидки и курсы валют'!$B$41,H635*0.54*100/(100-'Заказ, cкидки и курсы валют'!$C$41),IF(H635&lt;'Заказ, cкидки и курсы валют'!$B$42,H635*0.54*100/(100-'Заказ, cкидки и курсы валют'!$C$42),IF(H635&lt;'Заказ, cкидки и курсы валют'!$B$43,H635*0.54*100/(100-'Заказ, cкидки и курсы валют'!$C$43),H635))))),2)</f>
        <v>464.4</v>
      </c>
    </row>
    <row r="636" spans="1:10" ht="15" thickBot="1">
      <c r="A636" s="14" t="s">
        <v>10801</v>
      </c>
      <c r="B636" s="38" t="s">
        <v>3422</v>
      </c>
      <c r="C636" s="2295">
        <v>4.63</v>
      </c>
      <c r="D636" s="37">
        <v>30</v>
      </c>
      <c r="E636" s="1572">
        <f t="shared" si="103"/>
        <v>590.94000000000005</v>
      </c>
      <c r="F636" s="471">
        <f t="shared" si="106"/>
        <v>590.94000000000005</v>
      </c>
      <c r="G636" s="691">
        <f t="shared" si="105"/>
        <v>12900</v>
      </c>
      <c r="H636" s="659">
        <f>ROUND(IF('Заказ, cкидки и курсы валют'!$J$23*E636/1000*D636&lt;387,387,'Заказ, cкидки и курсы валют'!$J$23*E636/1000*D636)*(1-'Заказ, cкидки и курсы валют'!$I$12),2)</f>
        <v>387</v>
      </c>
      <c r="I636" s="14"/>
      <c r="J636" s="96">
        <f>ROUND(IF(H636&lt;'Заказ, cкидки и курсы валют'!$B$39,H636*0.54*100/(100-'Заказ, cкидки и курсы валют'!$C$39),IF(H636&lt;'Заказ, cкидки и курсы валют'!$B$40,H636*0.54*100/(100-'Заказ, cкидки и курсы валют'!$C$40),IF(H636&lt;'Заказ, cкидки и курсы валют'!$B$41,H636*0.54*100/(100-'Заказ, cкидки и курсы валют'!$C$41),IF(H636&lt;'Заказ, cкидки и курсы валют'!$B$42,H636*0.54*100/(100-'Заказ, cкидки и курсы валют'!$C$42),IF(H636&lt;'Заказ, cкидки и курсы валют'!$B$43,H636*0.54*100/(100-'Заказ, cкидки и курсы валют'!$C$43),H636))))),2)</f>
        <v>464.4</v>
      </c>
    </row>
    <row r="637" spans="1:10" ht="15" thickBot="1">
      <c r="A637" s="14" t="s">
        <v>10802</v>
      </c>
      <c r="B637" s="38" t="s">
        <v>1350</v>
      </c>
      <c r="C637" s="2295">
        <v>4.82</v>
      </c>
      <c r="D637" s="37">
        <v>25</v>
      </c>
      <c r="E637" s="1572">
        <f t="shared" si="103"/>
        <v>675.04</v>
      </c>
      <c r="F637" s="471">
        <f t="shared" si="106"/>
        <v>675.04</v>
      </c>
      <c r="G637" s="691">
        <f t="shared" si="105"/>
        <v>15480</v>
      </c>
      <c r="H637" s="659">
        <f>ROUND(IF('Заказ, cкидки и курсы валют'!$J$23*E637/1000*D637&lt;387,387,'Заказ, cкидки и курсы валют'!$J$23*E637/1000*D637)*(1-'Заказ, cкидки и курсы валют'!$I$12),2)</f>
        <v>387</v>
      </c>
      <c r="I637" s="14"/>
      <c r="J637" s="96">
        <f>ROUND(IF(H637&lt;'Заказ, cкидки и курсы валют'!$B$39,H637*0.54*100/(100-'Заказ, cкидки и курсы валют'!$C$39),IF(H637&lt;'Заказ, cкидки и курсы валют'!$B$40,H637*0.54*100/(100-'Заказ, cкидки и курсы валют'!$C$40),IF(H637&lt;'Заказ, cкидки и курсы валют'!$B$41,H637*0.54*100/(100-'Заказ, cкидки и курсы валют'!$C$41),IF(H637&lt;'Заказ, cкидки и курсы валют'!$B$42,H637*0.54*100/(100-'Заказ, cкидки и курсы валют'!$C$42),IF(H637&lt;'Заказ, cкидки и курсы валют'!$B$43,H637*0.54*100/(100-'Заказ, cкидки и курсы валют'!$C$43),H637))))),2)</f>
        <v>464.4</v>
      </c>
    </row>
    <row r="638" spans="1:10" ht="15" thickBot="1">
      <c r="A638" s="14" t="s">
        <v>10803</v>
      </c>
      <c r="B638" s="38" t="s">
        <v>1351</v>
      </c>
      <c r="C638" s="2344">
        <v>5.8</v>
      </c>
      <c r="D638" s="37">
        <v>20</v>
      </c>
      <c r="E638" s="1572">
        <f t="shared" si="103"/>
        <v>768.88</v>
      </c>
      <c r="F638" s="471">
        <f t="shared" si="106"/>
        <v>768.88</v>
      </c>
      <c r="G638" s="691">
        <f t="shared" si="105"/>
        <v>19350</v>
      </c>
      <c r="H638" s="659">
        <f>ROUND(IF('Заказ, cкидки и курсы валют'!$J$23*E638/1000*D638&lt;387,387,'Заказ, cкидки и курсы валют'!$J$23*E638/1000*D638)*(1-'Заказ, cкидки и курсы валют'!$I$12),2)</f>
        <v>387</v>
      </c>
      <c r="I638" s="14"/>
      <c r="J638" s="96">
        <f>ROUND(IF(H638&lt;'Заказ, cкидки и курсы валют'!$B$39,H638*0.54*100/(100-'Заказ, cкидки и курсы валют'!$C$39),IF(H638&lt;'Заказ, cкидки и курсы валют'!$B$40,H638*0.54*100/(100-'Заказ, cкидки и курсы валют'!$C$40),IF(H638&lt;'Заказ, cкидки и курсы валют'!$B$41,H638*0.54*100/(100-'Заказ, cкидки и курсы валют'!$C$41),IF(H638&lt;'Заказ, cкидки и курсы валют'!$B$42,H638*0.54*100/(100-'Заказ, cкидки и курсы валют'!$C$42),IF(H638&lt;'Заказ, cкидки и курсы валют'!$B$43,H638*0.54*100/(100-'Заказ, cкидки и курсы валют'!$C$43),H638))))),2)</f>
        <v>464.4</v>
      </c>
    </row>
    <row r="639" spans="1:10" ht="15" thickBot="1">
      <c r="A639" s="14" t="s">
        <v>10804</v>
      </c>
      <c r="B639" s="38" t="s">
        <v>1353</v>
      </c>
      <c r="C639" s="2344">
        <v>7.6</v>
      </c>
      <c r="D639" s="37">
        <v>20</v>
      </c>
      <c r="E639" s="1572">
        <f t="shared" si="103"/>
        <v>895.42</v>
      </c>
      <c r="F639" s="471">
        <f t="shared" si="106"/>
        <v>895.42</v>
      </c>
      <c r="G639" s="691">
        <f t="shared" si="105"/>
        <v>19350</v>
      </c>
      <c r="H639" s="659">
        <f>ROUND(IF('Заказ, cкидки и курсы валют'!$J$23*E639/1000*D639&lt;387,387,'Заказ, cкидки и курсы валют'!$J$23*E639/1000*D639)*(1-'Заказ, cкидки и курсы валют'!$I$12),2)</f>
        <v>387</v>
      </c>
      <c r="I639" s="14"/>
      <c r="J639" s="96">
        <f>ROUND(IF(H639&lt;'Заказ, cкидки и курсы валют'!$B$39,H639*0.54*100/(100-'Заказ, cкидки и курсы валют'!$C$39),IF(H639&lt;'Заказ, cкидки и курсы валют'!$B$40,H639*0.54*100/(100-'Заказ, cкидки и курсы валют'!$C$40),IF(H639&lt;'Заказ, cкидки и курсы валют'!$B$41,H639*0.54*100/(100-'Заказ, cкидки и курсы валют'!$C$41),IF(H639&lt;'Заказ, cкидки и курсы валют'!$B$42,H639*0.54*100/(100-'Заказ, cкидки и курсы валют'!$C$42),IF(H639&lt;'Заказ, cкидки и курсы валют'!$B$43,H639*0.54*100/(100-'Заказ, cкидки и курсы валют'!$C$43),H639))))),2)</f>
        <v>464.4</v>
      </c>
    </row>
    <row r="640" spans="1:10" ht="15" thickBot="1">
      <c r="A640" s="14" t="s">
        <v>11715</v>
      </c>
      <c r="B640" s="36" t="s">
        <v>11084</v>
      </c>
      <c r="C640" s="2344">
        <v>7.2</v>
      </c>
      <c r="D640" s="37">
        <v>20</v>
      </c>
      <c r="E640" s="1572">
        <f t="shared" si="103"/>
        <v>866.02</v>
      </c>
      <c r="F640" s="471">
        <f t="shared" ref="F640" si="107">ROUND(E640*(1-$F$37),2)</f>
        <v>866.02</v>
      </c>
      <c r="G640" s="691">
        <f t="shared" si="105"/>
        <v>19350</v>
      </c>
      <c r="H640" s="659">
        <f>ROUND(IF('Заказ, cкидки и курсы валют'!$J$23*E640/1000*D640&lt;387,387,'Заказ, cкидки и курсы валют'!$J$23*E640/1000*D640)*(1-'Заказ, cкидки и курсы валют'!$I$12),2)</f>
        <v>387</v>
      </c>
      <c r="I640" s="14"/>
      <c r="J640" s="96">
        <f>ROUND(IF(H640&lt;'Заказ, cкидки и курсы валют'!$B$39,H640*0.54*100/(100-'Заказ, cкидки и курсы валют'!$C$39),IF(H640&lt;'Заказ, cкидки и курсы валют'!$B$40,H640*0.54*100/(100-'Заказ, cкидки и курсы валют'!$C$40),IF(H640&lt;'Заказ, cкидки и курсы валют'!$B$41,H640*0.54*100/(100-'Заказ, cкидки и курсы валют'!$C$41),IF(H640&lt;'Заказ, cкидки и курсы валют'!$B$42,H640*0.54*100/(100-'Заказ, cкидки и курсы валют'!$C$42),IF(H640&lt;'Заказ, cкидки и курсы валют'!$B$43,H640*0.54*100/(100-'Заказ, cкидки и курсы валют'!$C$43),H640))))),2)</f>
        <v>464.4</v>
      </c>
    </row>
    <row r="641" spans="1:10" ht="15" thickBot="1">
      <c r="A641" s="14" t="s">
        <v>10805</v>
      </c>
      <c r="B641" s="38" t="s">
        <v>1352</v>
      </c>
      <c r="C641" s="2344">
        <v>7.7</v>
      </c>
      <c r="D641" s="37">
        <v>15</v>
      </c>
      <c r="E641" s="1572">
        <f>(E599*2)+(1000/D641*7.5)</f>
        <v>991.02</v>
      </c>
      <c r="F641" s="471">
        <f>ROUND(E641*(1-$F$37),2)</f>
        <v>991.02</v>
      </c>
      <c r="G641" s="691">
        <f t="shared" si="105"/>
        <v>25800</v>
      </c>
      <c r="H641" s="659">
        <f>ROUND(IF('Заказ, cкидки и курсы валют'!$J$23*E641/1000*D641&lt;387,387,'Заказ, cкидки и курсы валют'!$J$23*E641/1000*D641)*(1-'Заказ, cкидки и курсы валют'!$I$12),2)</f>
        <v>387</v>
      </c>
      <c r="I641" s="14"/>
      <c r="J641" s="96">
        <f>ROUND(IF(H641&lt;'Заказ, cкидки и курсы валют'!$B$39,H641*0.54*100/(100-'Заказ, cкидки и курсы валют'!$C$39),IF(H641&lt;'Заказ, cкидки и курсы валют'!$B$40,H641*0.54*100/(100-'Заказ, cкидки и курсы валют'!$C$40),IF(H641&lt;'Заказ, cкидки и курсы валют'!$B$41,H641*0.54*100/(100-'Заказ, cкидки и курсы валют'!$C$41),IF(H641&lt;'Заказ, cкидки и курсы валют'!$B$42,H641*0.54*100/(100-'Заказ, cкидки и курсы валют'!$C$42),IF(H641&lt;'Заказ, cкидки и курсы валют'!$B$43,H641*0.54*100/(100-'Заказ, cкидки и курсы валют'!$C$43),H641))))),2)</f>
        <v>464.4</v>
      </c>
    </row>
    <row r="642" spans="1:10" ht="15" thickBot="1">
      <c r="A642" s="14" t="s">
        <v>11716</v>
      </c>
      <c r="B642" s="36" t="s">
        <v>11086</v>
      </c>
      <c r="C642" s="2344">
        <v>8.17</v>
      </c>
      <c r="D642" s="37">
        <v>15</v>
      </c>
      <c r="E642" s="1572">
        <f>(E600*2)+(1000/D642*7.5)</f>
        <v>1017.1000000000001</v>
      </c>
      <c r="F642" s="471">
        <f>ROUND(E642*(1-$F$37),2)</f>
        <v>1017.1</v>
      </c>
      <c r="G642" s="691">
        <f t="shared" si="105"/>
        <v>25800</v>
      </c>
      <c r="H642" s="659">
        <f>ROUND(IF('Заказ, cкидки и курсы валют'!$J$23*E642/1000*D642&lt;387,387,'Заказ, cкидки и курсы валют'!$J$23*E642/1000*D642)*(1-'Заказ, cкидки и курсы валют'!$I$12),2)</f>
        <v>387</v>
      </c>
      <c r="I642" s="14"/>
      <c r="J642" s="96">
        <f>ROUND(IF(H642&lt;'Заказ, cкидки и курсы валют'!$B$39,H642*0.54*100/(100-'Заказ, cкидки и курсы валют'!$C$39),IF(H642&lt;'Заказ, cкидки и курсы валют'!$B$40,H642*0.54*100/(100-'Заказ, cкидки и курсы валют'!$C$40),IF(H642&lt;'Заказ, cкидки и курсы валют'!$B$41,H642*0.54*100/(100-'Заказ, cкидки и курсы валют'!$C$41),IF(H642&lt;'Заказ, cкидки и курсы валют'!$B$42,H642*0.54*100/(100-'Заказ, cкидки и курсы валют'!$C$42),IF(H642&lt;'Заказ, cкидки и курсы валют'!$B$43,H642*0.54*100/(100-'Заказ, cкидки и курсы валют'!$C$43),H642))))),2)</f>
        <v>464.4</v>
      </c>
    </row>
    <row r="643" spans="1:10" ht="14.5">
      <c r="A643" s="14" t="s">
        <v>10806</v>
      </c>
      <c r="B643" s="38" t="s">
        <v>1354</v>
      </c>
      <c r="C643" s="2344">
        <v>8.42</v>
      </c>
      <c r="D643" s="37">
        <v>10</v>
      </c>
      <c r="E643" s="1572">
        <f>(E600*2)+(1000/D643*7.5)</f>
        <v>1267.0999999999999</v>
      </c>
      <c r="F643" s="471">
        <f>ROUND(E643*(1-$F$37),2)</f>
        <v>1267.0999999999999</v>
      </c>
      <c r="G643" s="691">
        <f t="shared" si="105"/>
        <v>38700</v>
      </c>
      <c r="H643" s="659">
        <f>ROUND(IF('Заказ, cкидки и курсы валют'!$J$23*E643/1000*D643&lt;387,387,'Заказ, cкидки и курсы валют'!$J$23*E643/1000*D643)*(1-'Заказ, cкидки и курсы валют'!$I$12),2)</f>
        <v>387</v>
      </c>
      <c r="I643" s="14"/>
      <c r="J643" s="96">
        <f>ROUND(IF(H643&lt;'Заказ, cкидки и курсы валют'!$B$39,H643*0.54*100/(100-'Заказ, cкидки и курсы валют'!$C$39),IF(H643&lt;'Заказ, cкидки и курсы валют'!$B$40,H643*0.54*100/(100-'Заказ, cкидки и курсы валют'!$C$40),IF(H643&lt;'Заказ, cкидки и курсы валют'!$B$41,H643*0.54*100/(100-'Заказ, cкидки и курсы валют'!$C$41),IF(H643&lt;'Заказ, cкидки и курсы валют'!$B$42,H643*0.54*100/(100-'Заказ, cкидки и курсы валют'!$C$42),IF(H643&lt;'Заказ, cкидки и курсы валют'!$B$43,H643*0.54*100/(100-'Заказ, cкидки и курсы валют'!$C$43),H643))))),2)</f>
        <v>464.4</v>
      </c>
    </row>
    <row r="645" spans="1:10" ht="14.15" customHeight="1" thickBot="1"/>
    <row r="646" spans="1:10" ht="20.25" customHeight="1">
      <c r="A646" s="190"/>
      <c r="B646" s="64" t="s">
        <v>2891</v>
      </c>
      <c r="C646" s="1962"/>
      <c r="D646" s="66"/>
      <c r="E646" s="435"/>
      <c r="F646" s="461"/>
      <c r="G646" s="461"/>
      <c r="H646" s="128"/>
      <c r="I646" s="68"/>
    </row>
    <row r="647" spans="1:10" ht="18" customHeight="1">
      <c r="A647" s="191"/>
      <c r="B647" s="81" t="s">
        <v>2460</v>
      </c>
      <c r="C647" s="2355"/>
      <c r="D647" s="84"/>
      <c r="E647" s="436"/>
      <c r="F647" s="436"/>
      <c r="G647" s="426"/>
      <c r="H647" s="16"/>
      <c r="I647" s="132"/>
    </row>
    <row r="648" spans="1:10" ht="13">
      <c r="A648" s="191"/>
      <c r="B648" s="16"/>
      <c r="C648" s="1475"/>
      <c r="D648" s="70"/>
      <c r="E648" s="430"/>
      <c r="F648" s="465"/>
      <c r="G648" s="488"/>
      <c r="H648" s="16"/>
      <c r="I648" s="132"/>
    </row>
    <row r="649" spans="1:10" ht="13">
      <c r="A649" s="191"/>
      <c r="B649" s="16"/>
      <c r="C649" s="1475"/>
      <c r="D649" s="70"/>
      <c r="E649" s="430"/>
      <c r="F649" s="465"/>
      <c r="G649" s="488"/>
      <c r="H649" s="16"/>
      <c r="I649" s="132"/>
    </row>
    <row r="650" spans="1:10" ht="13">
      <c r="A650" s="191"/>
      <c r="B650" s="210"/>
      <c r="C650" s="1475"/>
      <c r="D650" s="70"/>
      <c r="E650" s="430"/>
      <c r="F650" s="465"/>
      <c r="G650" s="488"/>
      <c r="H650" s="16"/>
      <c r="I650" s="132"/>
    </row>
    <row r="651" spans="1:10" ht="18.5" thickBot="1">
      <c r="A651" s="88" t="s">
        <v>7302</v>
      </c>
      <c r="B651" s="197"/>
      <c r="C651" s="1931"/>
      <c r="D651" s="72"/>
      <c r="E651" s="431"/>
      <c r="F651" s="467"/>
      <c r="G651" s="489"/>
      <c r="H651" s="136"/>
      <c r="I651" s="137"/>
    </row>
    <row r="652" spans="1:10" ht="42" customHeight="1">
      <c r="A652" s="156" t="s">
        <v>1013</v>
      </c>
      <c r="B652" s="157" t="s">
        <v>1014</v>
      </c>
      <c r="C652" s="2286" t="s">
        <v>665</v>
      </c>
      <c r="D652" s="158" t="s">
        <v>2923</v>
      </c>
      <c r="E652" s="473" t="s">
        <v>10276</v>
      </c>
      <c r="F652" s="469" t="s">
        <v>2578</v>
      </c>
      <c r="G652" s="506" t="s">
        <v>2427</v>
      </c>
      <c r="H652" s="264" t="s">
        <v>493</v>
      </c>
      <c r="I652" s="160" t="s">
        <v>4003</v>
      </c>
    </row>
    <row r="653" spans="1:10">
      <c r="A653" s="156"/>
      <c r="B653" s="312"/>
      <c r="C653" s="2286" t="s">
        <v>3419</v>
      </c>
      <c r="D653" s="313" t="s">
        <v>2428</v>
      </c>
      <c r="E653" s="437" t="s">
        <v>264</v>
      </c>
      <c r="F653" s="475">
        <f>'Заказ, cкидки и курсы валют'!$I$12</f>
        <v>0</v>
      </c>
      <c r="G653" s="765"/>
      <c r="H653" s="358"/>
      <c r="I653" s="252"/>
    </row>
    <row r="654" spans="1:10" ht="14.5">
      <c r="A654" s="19" t="s">
        <v>5094</v>
      </c>
      <c r="B654" s="340" t="s">
        <v>3315</v>
      </c>
      <c r="C654" s="2296">
        <v>3.4</v>
      </c>
      <c r="D654" s="1642">
        <v>4500</v>
      </c>
      <c r="E654" s="446">
        <v>131.80000000000001</v>
      </c>
      <c r="F654" s="471">
        <f>ROUND(E654*(1-$F$37),2)</f>
        <v>131.80000000000001</v>
      </c>
      <c r="G654" s="691">
        <f>'Заказ, cкидки и курсы валют'!$J$23*F654</f>
        <v>1515.7</v>
      </c>
      <c r="H654" s="96">
        <f>ROUND((D654/1000)*G654,2)</f>
        <v>6820.65</v>
      </c>
      <c r="I654" s="14"/>
    </row>
    <row r="655" spans="1:10" ht="14.5">
      <c r="A655" s="19" t="s">
        <v>5095</v>
      </c>
      <c r="B655" s="340" t="s">
        <v>98</v>
      </c>
      <c r="C655" s="2296">
        <v>3.53</v>
      </c>
      <c r="D655" s="1642">
        <v>4000</v>
      </c>
      <c r="E655" s="446">
        <v>136.79</v>
      </c>
      <c r="F655" s="471">
        <f t="shared" ref="F655:F660" si="108">ROUND(E655*(1-$F$37),2)</f>
        <v>136.79</v>
      </c>
      <c r="G655" s="691">
        <f>'Заказ, cкидки и курсы валют'!$J$23*F655</f>
        <v>1573.0849999999998</v>
      </c>
      <c r="H655" s="96">
        <f t="shared" ref="H655:H660" si="109">ROUND((D655/1000)*G655,2)</f>
        <v>6292.34</v>
      </c>
      <c r="I655" s="14"/>
    </row>
    <row r="656" spans="1:10" ht="14.5">
      <c r="A656" s="19" t="s">
        <v>5096</v>
      </c>
      <c r="B656" s="340" t="s">
        <v>603</v>
      </c>
      <c r="C656" s="2296">
        <v>3.79</v>
      </c>
      <c r="D656" s="1642">
        <v>3500</v>
      </c>
      <c r="E656" s="446">
        <v>133.06</v>
      </c>
      <c r="F656" s="471">
        <f t="shared" si="108"/>
        <v>133.06</v>
      </c>
      <c r="G656" s="691">
        <f>'Заказ, cкидки и курсы валют'!$J$23*F656</f>
        <v>1530.19</v>
      </c>
      <c r="H656" s="96">
        <f t="shared" si="109"/>
        <v>5355.67</v>
      </c>
      <c r="I656" s="14"/>
    </row>
    <row r="657" spans="1:10" ht="14.15" customHeight="1">
      <c r="A657" s="1172" t="s">
        <v>5097</v>
      </c>
      <c r="B657" s="349" t="s">
        <v>1349</v>
      </c>
      <c r="C657" s="2296">
        <v>4.29</v>
      </c>
      <c r="D657" s="1643">
        <v>3500</v>
      </c>
      <c r="E657" s="446">
        <v>169.66</v>
      </c>
      <c r="F657" s="471">
        <f t="shared" si="108"/>
        <v>169.66</v>
      </c>
      <c r="G657" s="691">
        <f>'Заказ, cкидки и курсы валют'!$J$23*F657</f>
        <v>1951.09</v>
      </c>
      <c r="H657" s="96">
        <f t="shared" si="109"/>
        <v>6828.82</v>
      </c>
      <c r="I657" s="346"/>
    </row>
    <row r="658" spans="1:10" ht="14.15" customHeight="1">
      <c r="A658" s="19" t="s">
        <v>5098</v>
      </c>
      <c r="B658" s="340" t="s">
        <v>3421</v>
      </c>
      <c r="C658" s="2296">
        <v>4.4000000000000004</v>
      </c>
      <c r="D658" s="1642">
        <v>3000</v>
      </c>
      <c r="E658" s="446">
        <v>152.79</v>
      </c>
      <c r="F658" s="471">
        <f t="shared" si="108"/>
        <v>152.79</v>
      </c>
      <c r="G658" s="691">
        <f>'Заказ, cкидки и курсы валют'!$J$23*F658</f>
        <v>1757.0849999999998</v>
      </c>
      <c r="H658" s="96">
        <f t="shared" si="109"/>
        <v>5271.26</v>
      </c>
      <c r="I658" s="14"/>
    </row>
    <row r="659" spans="1:10" ht="14.15" customHeight="1">
      <c r="A659" s="19" t="s">
        <v>5099</v>
      </c>
      <c r="B659" s="341" t="s">
        <v>3422</v>
      </c>
      <c r="C659" s="2296">
        <v>4.5</v>
      </c>
      <c r="D659" s="1642">
        <v>3000</v>
      </c>
      <c r="E659" s="446">
        <v>167.91</v>
      </c>
      <c r="F659" s="471">
        <f t="shared" si="108"/>
        <v>167.91</v>
      </c>
      <c r="G659" s="691">
        <f>'Заказ, cкидки и курсы валют'!$J$23*F659</f>
        <v>1930.9649999999999</v>
      </c>
      <c r="H659" s="96">
        <f t="shared" si="109"/>
        <v>5792.9</v>
      </c>
      <c r="I659" s="14"/>
    </row>
    <row r="660" spans="1:10" ht="14.15" customHeight="1">
      <c r="A660" s="19" t="s">
        <v>5100</v>
      </c>
      <c r="B660" s="1644" t="s">
        <v>4052</v>
      </c>
      <c r="C660" s="2296">
        <v>4.9800000000000004</v>
      </c>
      <c r="D660" s="1642">
        <v>2500</v>
      </c>
      <c r="E660" s="446">
        <v>176.44</v>
      </c>
      <c r="F660" s="471">
        <f t="shared" si="108"/>
        <v>176.44</v>
      </c>
      <c r="G660" s="691">
        <f>'Заказ, cкидки и курсы валют'!$J$23*F660</f>
        <v>2029.06</v>
      </c>
      <c r="H660" s="96">
        <f t="shared" si="109"/>
        <v>5072.6499999999996</v>
      </c>
      <c r="I660" s="14"/>
    </row>
    <row r="661" spans="1:10" ht="14.15" customHeight="1">
      <c r="A661" s="880"/>
      <c r="B661" s="919"/>
      <c r="C661" s="2275"/>
      <c r="D661" s="920"/>
      <c r="E661" s="530"/>
      <c r="F661" s="881"/>
      <c r="G661" s="694"/>
      <c r="H661" s="22"/>
      <c r="I661" s="395"/>
    </row>
    <row r="662" spans="1:10" ht="27.75" customHeight="1">
      <c r="A662" s="191"/>
      <c r="B662" s="81" t="s">
        <v>2891</v>
      </c>
      <c r="C662" s="1475"/>
      <c r="D662" s="82"/>
      <c r="E662" s="436"/>
      <c r="F662" s="426"/>
      <c r="G662" s="426"/>
      <c r="H662" s="16"/>
      <c r="I662" s="132"/>
    </row>
    <row r="663" spans="1:10" ht="13.5" customHeight="1">
      <c r="A663" s="191"/>
      <c r="B663" s="81" t="s">
        <v>2460</v>
      </c>
      <c r="C663" s="2355"/>
      <c r="D663" s="84"/>
      <c r="E663" s="436"/>
      <c r="F663" s="436"/>
      <c r="G663" s="426"/>
      <c r="H663" s="16"/>
      <c r="I663" s="132"/>
    </row>
    <row r="664" spans="1:10" ht="14.15" customHeight="1">
      <c r="A664" s="191"/>
      <c r="B664" s="16"/>
      <c r="C664" s="1475"/>
      <c r="D664" s="70"/>
      <c r="E664" s="430"/>
      <c r="F664" s="465"/>
      <c r="G664" s="488"/>
      <c r="H664" s="16"/>
      <c r="I664" s="132"/>
    </row>
    <row r="665" spans="1:10" ht="14.25" customHeight="1">
      <c r="A665" s="191"/>
      <c r="B665" s="16"/>
      <c r="C665" s="1475"/>
      <c r="D665" s="70"/>
      <c r="E665" s="430"/>
      <c r="F665" s="465"/>
      <c r="G665" s="488"/>
      <c r="H665" s="16"/>
      <c r="I665" s="132"/>
    </row>
    <row r="666" spans="1:10" ht="13.5" customHeight="1">
      <c r="A666" s="191"/>
      <c r="B666" s="210"/>
      <c r="C666" s="1475"/>
      <c r="D666" s="70"/>
      <c r="E666" s="430"/>
      <c r="F666" s="465"/>
      <c r="G666" s="488"/>
      <c r="H666" s="16"/>
      <c r="I666" s="132"/>
    </row>
    <row r="667" spans="1:10" ht="17.25" customHeight="1" thickBot="1">
      <c r="A667" s="1831" t="s">
        <v>7303</v>
      </c>
      <c r="B667" s="89"/>
      <c r="C667" s="1931"/>
      <c r="D667" s="72"/>
      <c r="E667" s="431"/>
      <c r="F667" s="467"/>
      <c r="G667" s="489"/>
      <c r="H667" s="136"/>
      <c r="I667" s="137"/>
    </row>
    <row r="668" spans="1:10" ht="45.75" customHeight="1">
      <c r="A668" s="156" t="s">
        <v>1013</v>
      </c>
      <c r="B668" s="157" t="s">
        <v>1014</v>
      </c>
      <c r="C668" s="2286" t="s">
        <v>665</v>
      </c>
      <c r="D668" s="158" t="s">
        <v>2923</v>
      </c>
      <c r="E668" s="473" t="s">
        <v>10276</v>
      </c>
      <c r="F668" s="469" t="s">
        <v>2578</v>
      </c>
      <c r="G668" s="506" t="s">
        <v>2427</v>
      </c>
      <c r="H668" s="264" t="s">
        <v>493</v>
      </c>
      <c r="I668" s="160" t="s">
        <v>4003</v>
      </c>
      <c r="J668" s="327" t="s">
        <v>11229</v>
      </c>
    </row>
    <row r="669" spans="1:10" ht="16" customHeight="1">
      <c r="A669" s="156"/>
      <c r="B669" s="312"/>
      <c r="C669" s="2286" t="s">
        <v>3419</v>
      </c>
      <c r="D669" s="313" t="s">
        <v>2428</v>
      </c>
      <c r="E669" s="437" t="s">
        <v>264</v>
      </c>
      <c r="F669" s="475">
        <f>'Заказ, cкидки и курсы валют'!$I$12</f>
        <v>0</v>
      </c>
      <c r="G669" s="765"/>
      <c r="H669" s="358"/>
      <c r="I669" s="252"/>
      <c r="J669" s="264"/>
    </row>
    <row r="670" spans="1:10" ht="14.15" customHeight="1">
      <c r="A670" s="520" t="s">
        <v>10585</v>
      </c>
      <c r="B670" s="340" t="s">
        <v>3315</v>
      </c>
      <c r="C670" s="2296">
        <v>3.4</v>
      </c>
      <c r="D670" s="1642">
        <v>300</v>
      </c>
      <c r="E670" s="1602">
        <f>E654*1.2</f>
        <v>158.16</v>
      </c>
      <c r="F670" s="471">
        <f>ROUND(E670*(1-$F$37),2)</f>
        <v>158.16</v>
      </c>
      <c r="G670" s="691">
        <f>'Заказ, cкидки и курсы валют'!$J$23*F670</f>
        <v>1818.84</v>
      </c>
      <c r="H670" s="96">
        <f>ROUND((D670/1000)*G670,2)</f>
        <v>545.65</v>
      </c>
      <c r="I670" s="14"/>
      <c r="J670" s="96">
        <f>ROUND(IF(H670&lt;'Заказ, cкидки и курсы валют'!$B$39,H670*0.54*100/(100-'Заказ, cкидки и курсы валют'!$C$39),IF(H670&lt;'Заказ, cкидки и курсы валют'!$B$40,H670*0.54*100/(100-'Заказ, cкидки и курсы валют'!$C$40),IF(H670&lt;'Заказ, cкидки и курсы валют'!$B$41,H670*0.54*100/(100-'Заказ, cкидки и курсы валют'!$C$41),IF(H670&lt;'Заказ, cкидки и курсы валют'!$B$42,H670*0.54*100/(100-'Заказ, cкидки и курсы валют'!$C$42),IF(H670&lt;'Заказ, cкидки и курсы валют'!$B$43,H670*0.54*100/(100-'Заказ, cкидки и курсы валют'!$C$43),H670))))),2)</f>
        <v>654.78</v>
      </c>
    </row>
    <row r="671" spans="1:10" ht="14.15" customHeight="1">
      <c r="A671" s="520" t="s">
        <v>10586</v>
      </c>
      <c r="B671" s="340" t="s">
        <v>98</v>
      </c>
      <c r="C671" s="2296">
        <v>3.53</v>
      </c>
      <c r="D671" s="1642">
        <v>300</v>
      </c>
      <c r="E671" s="1602">
        <f t="shared" ref="E671:E676" si="110">E655*1.2</f>
        <v>164.148</v>
      </c>
      <c r="F671" s="471">
        <f t="shared" ref="F671:F676" si="111">ROUND(E671*(1-$F$37),2)</f>
        <v>164.15</v>
      </c>
      <c r="G671" s="691">
        <f>'Заказ, cкидки и курсы валют'!$J$23*F671</f>
        <v>1887.7250000000001</v>
      </c>
      <c r="H671" s="96">
        <f t="shared" ref="H671:H676" si="112">ROUND((D671/1000)*G671,2)</f>
        <v>566.32000000000005</v>
      </c>
      <c r="I671" s="14"/>
      <c r="J671" s="96">
        <f>ROUND(IF(H671&lt;'Заказ, cкидки и курсы валют'!$B$39,H671*0.54*100/(100-'Заказ, cкидки и курсы валют'!$C$39),IF(H671&lt;'Заказ, cкидки и курсы валют'!$B$40,H671*0.54*100/(100-'Заказ, cкидки и курсы валют'!$C$40),IF(H671&lt;'Заказ, cкидки и курсы валют'!$B$41,H671*0.54*100/(100-'Заказ, cкидки и курсы валют'!$C$41),IF(H671&lt;'Заказ, cкидки и курсы валют'!$B$42,H671*0.54*100/(100-'Заказ, cкидки и курсы валют'!$C$42),IF(H671&lt;'Заказ, cкидки и курсы валют'!$B$43,H671*0.54*100/(100-'Заказ, cкидки и курсы валют'!$C$43),H671))))),2)</f>
        <v>611.63</v>
      </c>
    </row>
    <row r="672" spans="1:10" ht="13">
      <c r="A672" s="520" t="s">
        <v>10587</v>
      </c>
      <c r="B672" s="340" t="s">
        <v>603</v>
      </c>
      <c r="C672" s="2296">
        <v>3.79</v>
      </c>
      <c r="D672" s="1642">
        <v>300</v>
      </c>
      <c r="E672" s="1602">
        <f t="shared" si="110"/>
        <v>159.672</v>
      </c>
      <c r="F672" s="471">
        <f t="shared" si="111"/>
        <v>159.66999999999999</v>
      </c>
      <c r="G672" s="691">
        <f>'Заказ, cкидки и курсы валют'!$J$23*F672</f>
        <v>1836.2049999999999</v>
      </c>
      <c r="H672" s="96">
        <f t="shared" si="112"/>
        <v>550.86</v>
      </c>
      <c r="I672" s="14"/>
      <c r="J672" s="96">
        <f>ROUND(IF(H672&lt;'Заказ, cкидки и курсы валют'!$B$39,H672*0.54*100/(100-'Заказ, cкидки и курсы валют'!$C$39),IF(H672&lt;'Заказ, cкидки и курсы валют'!$B$40,H672*0.54*100/(100-'Заказ, cкидки и курсы валют'!$C$40),IF(H672&lt;'Заказ, cкидки и курсы валют'!$B$41,H672*0.54*100/(100-'Заказ, cкидки и курсы валют'!$C$41),IF(H672&lt;'Заказ, cкидки и курсы валют'!$B$42,H672*0.54*100/(100-'Заказ, cкидки и курсы валют'!$C$42),IF(H672&lt;'Заказ, cкидки и курсы валют'!$B$43,H672*0.54*100/(100-'Заказ, cкидки и курсы валют'!$C$43),H672))))),2)</f>
        <v>661.03</v>
      </c>
    </row>
    <row r="673" spans="1:10" ht="13">
      <c r="A673" s="520" t="s">
        <v>10588</v>
      </c>
      <c r="B673" s="349" t="s">
        <v>1349</v>
      </c>
      <c r="C673" s="2296">
        <v>4.29</v>
      </c>
      <c r="D673" s="1642">
        <v>300</v>
      </c>
      <c r="E673" s="1602">
        <f t="shared" si="110"/>
        <v>203.59199999999998</v>
      </c>
      <c r="F673" s="471">
        <f t="shared" si="111"/>
        <v>203.59</v>
      </c>
      <c r="G673" s="691">
        <f>'Заказ, cкидки и курсы валют'!$J$23*F673</f>
        <v>2341.2849999999999</v>
      </c>
      <c r="H673" s="96">
        <f t="shared" si="112"/>
        <v>702.39</v>
      </c>
      <c r="I673" s="14"/>
      <c r="J673" s="96">
        <f>ROUND(IF(H673&lt;'Заказ, cкидки и курсы валют'!$B$39,H673*0.54*100/(100-'Заказ, cкидки и курсы валют'!$C$39),IF(H673&lt;'Заказ, cкидки и курсы валют'!$B$40,H673*0.54*100/(100-'Заказ, cкидки и курсы валют'!$C$40),IF(H673&lt;'Заказ, cкидки и курсы валют'!$B$41,H673*0.54*100/(100-'Заказ, cкидки и курсы валют'!$C$41),IF(H673&lt;'Заказ, cкидки и курсы валют'!$B$42,H673*0.54*100/(100-'Заказ, cкидки и курсы валют'!$C$42),IF(H673&lt;'Заказ, cкидки и курсы валют'!$B$43,H673*0.54*100/(100-'Заказ, cкидки и курсы валют'!$C$43),H673))))),2)</f>
        <v>758.58</v>
      </c>
    </row>
    <row r="674" spans="1:10" ht="13">
      <c r="A674" s="520" t="s">
        <v>10589</v>
      </c>
      <c r="B674" s="340" t="s">
        <v>3421</v>
      </c>
      <c r="C674" s="2296">
        <v>4.4000000000000004</v>
      </c>
      <c r="D674" s="1642">
        <v>250</v>
      </c>
      <c r="E674" s="1602">
        <f t="shared" si="110"/>
        <v>183.34799999999998</v>
      </c>
      <c r="F674" s="471">
        <f t="shared" si="111"/>
        <v>183.35</v>
      </c>
      <c r="G674" s="691">
        <f>'Заказ, cкидки и курсы валют'!$J$23*F674</f>
        <v>2108.5250000000001</v>
      </c>
      <c r="H674" s="96">
        <f t="shared" si="112"/>
        <v>527.13</v>
      </c>
      <c r="I674" s="14"/>
      <c r="J674" s="96">
        <f>ROUND(IF(H674&lt;'Заказ, cкидки и курсы валют'!$B$39,H674*0.54*100/(100-'Заказ, cкидки и курсы валют'!$C$39),IF(H674&lt;'Заказ, cкидки и курсы валют'!$B$40,H674*0.54*100/(100-'Заказ, cкидки и курсы валют'!$C$40),IF(H674&lt;'Заказ, cкидки и курсы валют'!$B$41,H674*0.54*100/(100-'Заказ, cкидки и курсы валют'!$C$41),IF(H674&lt;'Заказ, cкидки и курсы валют'!$B$42,H674*0.54*100/(100-'Заказ, cкидки и курсы валют'!$C$42),IF(H674&lt;'Заказ, cкидки и курсы валют'!$B$43,H674*0.54*100/(100-'Заказ, cкидки и курсы валют'!$C$43),H674))))),2)</f>
        <v>632.55999999999995</v>
      </c>
    </row>
    <row r="675" spans="1:10" ht="13">
      <c r="A675" s="520" t="s">
        <v>10590</v>
      </c>
      <c r="B675" s="341" t="s">
        <v>3422</v>
      </c>
      <c r="C675" s="2296">
        <v>4.5</v>
      </c>
      <c r="D675" s="1642">
        <v>250</v>
      </c>
      <c r="E675" s="1602">
        <f t="shared" si="110"/>
        <v>201.49199999999999</v>
      </c>
      <c r="F675" s="471">
        <f t="shared" si="111"/>
        <v>201.49</v>
      </c>
      <c r="G675" s="691">
        <f>'Заказ, cкидки и курсы валют'!$J$23*F675</f>
        <v>2317.1350000000002</v>
      </c>
      <c r="H675" s="96">
        <f t="shared" si="112"/>
        <v>579.28</v>
      </c>
      <c r="I675" s="14"/>
      <c r="J675" s="96">
        <f>ROUND(IF(H675&lt;'Заказ, cкидки и курсы валют'!$B$39,H675*0.54*100/(100-'Заказ, cкидки и курсы валют'!$C$39),IF(H675&lt;'Заказ, cкидки и курсы валют'!$B$40,H675*0.54*100/(100-'Заказ, cкидки и курсы валют'!$C$40),IF(H675&lt;'Заказ, cкидки и курсы валют'!$B$41,H675*0.54*100/(100-'Заказ, cкидки и курсы валют'!$C$41),IF(H675&lt;'Заказ, cкидки и курсы валют'!$B$42,H675*0.54*100/(100-'Заказ, cкидки и курсы валют'!$C$42),IF(H675&lt;'Заказ, cкидки и курсы валют'!$B$43,H675*0.54*100/(100-'Заказ, cкидки и курсы валют'!$C$43),H675))))),2)</f>
        <v>625.62</v>
      </c>
    </row>
    <row r="676" spans="1:10" ht="13">
      <c r="A676" s="520" t="s">
        <v>10591</v>
      </c>
      <c r="B676" s="1644" t="s">
        <v>4052</v>
      </c>
      <c r="C676" s="2296">
        <v>4.9800000000000004</v>
      </c>
      <c r="D676" s="1642">
        <v>200</v>
      </c>
      <c r="E676" s="1602">
        <f t="shared" si="110"/>
        <v>211.72799999999998</v>
      </c>
      <c r="F676" s="471">
        <f t="shared" si="111"/>
        <v>211.73</v>
      </c>
      <c r="G676" s="691">
        <f>'Заказ, cкидки и курсы валют'!$J$23*F676</f>
        <v>2434.895</v>
      </c>
      <c r="H676" s="96">
        <f t="shared" si="112"/>
        <v>486.98</v>
      </c>
      <c r="I676" s="14"/>
      <c r="J676" s="96">
        <f>ROUND(IF(H676&lt;'Заказ, cкидки и курсы валют'!$B$39,H676*0.54*100/(100-'Заказ, cкидки и курсы валют'!$C$39),IF(H676&lt;'Заказ, cкидки и курсы валют'!$B$40,H676*0.54*100/(100-'Заказ, cкидки и курсы валют'!$C$40),IF(H676&lt;'Заказ, cкидки и курсы валют'!$B$41,H676*0.54*100/(100-'Заказ, cкидки и курсы валют'!$C$41),IF(H676&lt;'Заказ, cкидки и курсы валют'!$B$42,H676*0.54*100/(100-'Заказ, cкидки и курсы валют'!$C$42),IF(H676&lt;'Заказ, cкидки и курсы валют'!$B$43,H676*0.54*100/(100-'Заказ, cкидки и курсы валют'!$C$43),H676))))),2)</f>
        <v>584.38</v>
      </c>
    </row>
    <row r="677" spans="1:10" ht="14.15" customHeight="1" thickBot="1">
      <c r="A677" s="880"/>
      <c r="B677" s="919"/>
      <c r="C677" s="2275"/>
      <c r="D677" s="920"/>
      <c r="E677" s="449"/>
      <c r="F677" s="881"/>
      <c r="G677" s="694"/>
      <c r="H677" s="22"/>
      <c r="I677" s="395"/>
    </row>
    <row r="678" spans="1:10" ht="19.75" customHeight="1">
      <c r="A678" s="190"/>
      <c r="B678" s="64" t="s">
        <v>2891</v>
      </c>
      <c r="C678" s="1962"/>
      <c r="D678" s="66"/>
      <c r="E678" s="435"/>
      <c r="F678" s="461"/>
      <c r="G678" s="461"/>
      <c r="H678" s="128"/>
      <c r="I678" s="68"/>
    </row>
    <row r="679" spans="1:10" ht="19.75" customHeight="1">
      <c r="A679" s="191"/>
      <c r="B679" s="81" t="s">
        <v>2460</v>
      </c>
      <c r="C679" s="2355"/>
      <c r="D679" s="84"/>
      <c r="E679" s="436"/>
      <c r="F679" s="436"/>
      <c r="G679" s="426"/>
      <c r="H679" s="16"/>
      <c r="I679" s="132"/>
    </row>
    <row r="680" spans="1:10" ht="14.15" customHeight="1">
      <c r="A680" s="191"/>
      <c r="B680" s="16"/>
      <c r="C680" s="1475"/>
      <c r="D680" s="70"/>
      <c r="E680" s="430"/>
      <c r="F680" s="465"/>
      <c r="G680" s="488"/>
      <c r="H680" s="16"/>
      <c r="I680" s="132"/>
    </row>
    <row r="681" spans="1:10" ht="18" customHeight="1">
      <c r="A681" s="191"/>
      <c r="B681" s="16"/>
      <c r="C681" s="1475"/>
      <c r="D681" s="70"/>
      <c r="E681" s="430"/>
      <c r="F681" s="465"/>
      <c r="G681" s="488"/>
      <c r="H681" s="16"/>
      <c r="I681" s="132"/>
    </row>
    <row r="682" spans="1:10" ht="14.15" customHeight="1">
      <c r="A682" s="191"/>
      <c r="B682" s="210"/>
      <c r="C682" s="1475"/>
      <c r="D682" s="70"/>
      <c r="E682" s="430"/>
      <c r="F682" s="465"/>
      <c r="G682" s="488"/>
      <c r="H682" s="16"/>
      <c r="I682" s="132"/>
    </row>
    <row r="683" spans="1:10" ht="18.75" customHeight="1" thickBot="1">
      <c r="A683" s="1831" t="s">
        <v>7304</v>
      </c>
      <c r="B683" s="1827"/>
      <c r="C683" s="1931"/>
      <c r="D683" s="72"/>
      <c r="E683" s="431"/>
      <c r="F683" s="467"/>
      <c r="G683" s="489"/>
      <c r="H683" s="136"/>
      <c r="I683" s="137"/>
    </row>
    <row r="684" spans="1:10" ht="45.75" customHeight="1">
      <c r="A684" s="156" t="s">
        <v>1013</v>
      </c>
      <c r="B684" s="157" t="s">
        <v>1014</v>
      </c>
      <c r="C684" s="2286" t="s">
        <v>665</v>
      </c>
      <c r="D684" s="158" t="s">
        <v>2923</v>
      </c>
      <c r="E684" s="473" t="s">
        <v>10276</v>
      </c>
      <c r="F684" s="469" t="s">
        <v>2578</v>
      </c>
      <c r="G684" s="506" t="s">
        <v>2427</v>
      </c>
      <c r="H684" s="264" t="s">
        <v>493</v>
      </c>
      <c r="I684" s="160" t="s">
        <v>4003</v>
      </c>
      <c r="J684" s="327" t="s">
        <v>11229</v>
      </c>
    </row>
    <row r="685" spans="1:10" ht="14.15" customHeight="1" thickBot="1">
      <c r="A685" s="156"/>
      <c r="B685" s="312"/>
      <c r="C685" s="2286" t="s">
        <v>3419</v>
      </c>
      <c r="D685" s="313" t="s">
        <v>2428</v>
      </c>
      <c r="E685" s="437" t="s">
        <v>264</v>
      </c>
      <c r="F685" s="475">
        <f>'Заказ, cкидки и курсы валют'!$I$12</f>
        <v>0</v>
      </c>
      <c r="G685" s="765"/>
      <c r="H685" s="358"/>
      <c r="I685" s="252"/>
      <c r="J685" s="264"/>
    </row>
    <row r="686" spans="1:10" ht="14.15" customHeight="1" thickBot="1">
      <c r="A686" s="19" t="s">
        <v>7305</v>
      </c>
      <c r="B686" s="340" t="s">
        <v>3315</v>
      </c>
      <c r="C686" s="2296">
        <v>3.4</v>
      </c>
      <c r="D686" s="1642">
        <v>45</v>
      </c>
      <c r="E686" s="1572">
        <f>(E654*2)+(1000/D686*7.5)</f>
        <v>430.26666666666665</v>
      </c>
      <c r="F686" s="471">
        <f>ROUND(E686*(1-$F$37),2)</f>
        <v>430.27</v>
      </c>
      <c r="G686" s="691">
        <f>H686/D686*1000</f>
        <v>8600</v>
      </c>
      <c r="H686" s="659">
        <f>ROUND(IF('Заказ, cкидки и курсы валют'!$J$23*E686/1000*D686&lt;387,387,'Заказ, cкидки и курсы валют'!$J$23*E686/1000*D686)*(1-'Заказ, cкидки и курсы валют'!$I$12),2)</f>
        <v>387</v>
      </c>
      <c r="I686" s="14"/>
      <c r="J686" s="96">
        <f>ROUND(IF(H686&lt;'Заказ, cкидки и курсы валют'!$B$39,H686*0.54*100/(100-'Заказ, cкидки и курсы валют'!$C$39),IF(H686&lt;'Заказ, cкидки и курсы валют'!$B$40,H686*0.54*100/(100-'Заказ, cкидки и курсы валют'!$C$40),IF(H686&lt;'Заказ, cкидки и курсы валют'!$B$41,H686*0.54*100/(100-'Заказ, cкидки и курсы валют'!$C$41),IF(H686&lt;'Заказ, cкидки и курсы валют'!$B$42,H686*0.54*100/(100-'Заказ, cкидки и курсы валют'!$C$42),IF(H686&lt;'Заказ, cкидки и курсы валют'!$B$43,H686*0.54*100/(100-'Заказ, cкидки и курсы валют'!$C$43),H686))))),2)</f>
        <v>464.4</v>
      </c>
    </row>
    <row r="687" spans="1:10" ht="14.15" customHeight="1" thickBot="1">
      <c r="A687" s="19" t="s">
        <v>7306</v>
      </c>
      <c r="B687" s="340" t="s">
        <v>98</v>
      </c>
      <c r="C687" s="2296">
        <v>3.53</v>
      </c>
      <c r="D687" s="1642">
        <v>40</v>
      </c>
      <c r="E687" s="1572">
        <f t="shared" ref="E687:E692" si="113">(E655*2)+(1000/D687*7.5)</f>
        <v>461.08</v>
      </c>
      <c r="F687" s="471">
        <f t="shared" ref="F687:F692" si="114">ROUND(E687*(1-$F$37),2)</f>
        <v>461.08</v>
      </c>
      <c r="G687" s="691">
        <f t="shared" ref="G687:G692" si="115">H687/D687*1000</f>
        <v>9675</v>
      </c>
      <c r="H687" s="659">
        <f>ROUND(IF('Заказ, cкидки и курсы валют'!$J$23*E687/1000*D687&lt;387,387,'Заказ, cкидки и курсы валют'!$J$23*E687/1000*D687)*(1-'Заказ, cкидки и курсы валют'!$I$12),2)</f>
        <v>387</v>
      </c>
      <c r="I687" s="14"/>
      <c r="J687" s="96">
        <f>ROUND(IF(H687&lt;'Заказ, cкидки и курсы валют'!$B$39,H687*0.54*100/(100-'Заказ, cкидки и курсы валют'!$C$39),IF(H687&lt;'Заказ, cкидки и курсы валют'!$B$40,H687*0.54*100/(100-'Заказ, cкидки и курсы валют'!$C$40),IF(H687&lt;'Заказ, cкидки и курсы валют'!$B$41,H687*0.54*100/(100-'Заказ, cкидки и курсы валют'!$C$41),IF(H687&lt;'Заказ, cкидки и курсы валют'!$B$42,H687*0.54*100/(100-'Заказ, cкидки и курсы валют'!$C$42),IF(H687&lt;'Заказ, cкидки и курсы валют'!$B$43,H687*0.54*100/(100-'Заказ, cкидки и курсы валют'!$C$43),H687))))),2)</f>
        <v>464.4</v>
      </c>
    </row>
    <row r="688" spans="1:10" ht="14.15" customHeight="1" thickBot="1">
      <c r="A688" s="19" t="s">
        <v>7307</v>
      </c>
      <c r="B688" s="340" t="s">
        <v>603</v>
      </c>
      <c r="C688" s="2296">
        <v>3.79</v>
      </c>
      <c r="D688" s="1642">
        <v>35</v>
      </c>
      <c r="E688" s="1572">
        <f t="shared" si="113"/>
        <v>480.40571428571434</v>
      </c>
      <c r="F688" s="471">
        <f t="shared" si="114"/>
        <v>480.41</v>
      </c>
      <c r="G688" s="691">
        <f t="shared" si="115"/>
        <v>11057.142857142857</v>
      </c>
      <c r="H688" s="659">
        <f>ROUND(IF('Заказ, cкидки и курсы валют'!$J$23*E688/1000*D688&lt;387,387,'Заказ, cкидки и курсы валют'!$J$23*E688/1000*D688)*(1-'Заказ, cкидки и курсы валют'!$I$12),2)</f>
        <v>387</v>
      </c>
      <c r="I688" s="14"/>
      <c r="J688" s="96">
        <f>ROUND(IF(H688&lt;'Заказ, cкидки и курсы валют'!$B$39,H688*0.54*100/(100-'Заказ, cкидки и курсы валют'!$C$39),IF(H688&lt;'Заказ, cкидки и курсы валют'!$B$40,H688*0.54*100/(100-'Заказ, cкидки и курсы валют'!$C$40),IF(H688&lt;'Заказ, cкидки и курсы валют'!$B$41,H688*0.54*100/(100-'Заказ, cкидки и курсы валют'!$C$41),IF(H688&lt;'Заказ, cкидки и курсы валют'!$B$42,H688*0.54*100/(100-'Заказ, cкидки и курсы валют'!$C$42),IF(H688&lt;'Заказ, cкидки и курсы валют'!$B$43,H688*0.54*100/(100-'Заказ, cкидки и курсы валют'!$C$43),H688))))),2)</f>
        <v>464.4</v>
      </c>
    </row>
    <row r="689" spans="1:10" ht="14.15" customHeight="1" thickBot="1">
      <c r="A689" s="1172" t="s">
        <v>7308</v>
      </c>
      <c r="B689" s="349" t="s">
        <v>1349</v>
      </c>
      <c r="C689" s="2296">
        <v>4.29</v>
      </c>
      <c r="D689" s="1643">
        <v>35</v>
      </c>
      <c r="E689" s="1572">
        <f t="shared" si="113"/>
        <v>553.60571428571427</v>
      </c>
      <c r="F689" s="471">
        <f t="shared" si="114"/>
        <v>553.61</v>
      </c>
      <c r="G689" s="691">
        <f t="shared" si="115"/>
        <v>11057.142857142857</v>
      </c>
      <c r="H689" s="659">
        <f>ROUND(IF('Заказ, cкидки и курсы валют'!$J$23*E689/1000*D689&lt;387,387,'Заказ, cкидки и курсы валют'!$J$23*E689/1000*D689)*(1-'Заказ, cкидки и курсы валют'!$I$12),2)</f>
        <v>387</v>
      </c>
      <c r="I689" s="346"/>
      <c r="J689" s="96">
        <f>ROUND(IF(H689&lt;'Заказ, cкидки и курсы валют'!$B$39,H689*0.54*100/(100-'Заказ, cкидки и курсы валют'!$C$39),IF(H689&lt;'Заказ, cкидки и курсы валют'!$B$40,H689*0.54*100/(100-'Заказ, cкидки и курсы валют'!$C$40),IF(H689&lt;'Заказ, cкидки и курсы валют'!$B$41,H689*0.54*100/(100-'Заказ, cкидки и курсы валют'!$C$41),IF(H689&lt;'Заказ, cкидки и курсы валют'!$B$42,H689*0.54*100/(100-'Заказ, cкидки и курсы валют'!$C$42),IF(H689&lt;'Заказ, cкидки и курсы валют'!$B$43,H689*0.54*100/(100-'Заказ, cкидки и курсы валют'!$C$43),H689))))),2)</f>
        <v>464.4</v>
      </c>
    </row>
    <row r="690" spans="1:10" ht="14.15" customHeight="1" thickBot="1">
      <c r="A690" s="19" t="s">
        <v>7309</v>
      </c>
      <c r="B690" s="340" t="s">
        <v>3421</v>
      </c>
      <c r="C690" s="2296">
        <v>4.4000000000000004</v>
      </c>
      <c r="D690" s="1642">
        <v>30</v>
      </c>
      <c r="E690" s="1572">
        <f t="shared" si="113"/>
        <v>555.58000000000004</v>
      </c>
      <c r="F690" s="471">
        <f t="shared" si="114"/>
        <v>555.58000000000004</v>
      </c>
      <c r="G690" s="691">
        <f t="shared" si="115"/>
        <v>12900</v>
      </c>
      <c r="H690" s="659">
        <f>ROUND(IF('Заказ, cкидки и курсы валют'!$J$23*E690/1000*D690&lt;387,387,'Заказ, cкидки и курсы валют'!$J$23*E690/1000*D690)*(1-'Заказ, cкидки и курсы валют'!$I$12),2)</f>
        <v>387</v>
      </c>
      <c r="I690" s="14"/>
      <c r="J690" s="96">
        <f>ROUND(IF(H690&lt;'Заказ, cкидки и курсы валют'!$B$39,H690*0.54*100/(100-'Заказ, cкидки и курсы валют'!$C$39),IF(H690&lt;'Заказ, cкидки и курсы валют'!$B$40,H690*0.54*100/(100-'Заказ, cкидки и курсы валют'!$C$40),IF(H690&lt;'Заказ, cкидки и курсы валют'!$B$41,H690*0.54*100/(100-'Заказ, cкидки и курсы валют'!$C$41),IF(H690&lt;'Заказ, cкидки и курсы валют'!$B$42,H690*0.54*100/(100-'Заказ, cкидки и курсы валют'!$C$42),IF(H690&lt;'Заказ, cкидки и курсы валют'!$B$43,H690*0.54*100/(100-'Заказ, cкидки и курсы валют'!$C$43),H690))))),2)</f>
        <v>464.4</v>
      </c>
    </row>
    <row r="691" spans="1:10" ht="15" thickBot="1">
      <c r="A691" s="19" t="s">
        <v>7310</v>
      </c>
      <c r="B691" s="341" t="s">
        <v>3422</v>
      </c>
      <c r="C691" s="2296">
        <v>4.5</v>
      </c>
      <c r="D691" s="1642">
        <v>30</v>
      </c>
      <c r="E691" s="1572">
        <f t="shared" si="113"/>
        <v>585.82000000000005</v>
      </c>
      <c r="F691" s="471">
        <f t="shared" si="114"/>
        <v>585.82000000000005</v>
      </c>
      <c r="G691" s="691">
        <f t="shared" si="115"/>
        <v>12900</v>
      </c>
      <c r="H691" s="659">
        <f>ROUND(IF('Заказ, cкидки и курсы валют'!$J$23*E691/1000*D691&lt;387,387,'Заказ, cкидки и курсы валют'!$J$23*E691/1000*D691)*(1-'Заказ, cкидки и курсы валют'!$I$12),2)</f>
        <v>387</v>
      </c>
      <c r="I691" s="14"/>
      <c r="J691" s="96">
        <f>ROUND(IF(H691&lt;'Заказ, cкидки и курсы валют'!$B$39,H691*0.54*100/(100-'Заказ, cкидки и курсы валют'!$C$39),IF(H691&lt;'Заказ, cкидки и курсы валют'!$B$40,H691*0.54*100/(100-'Заказ, cкидки и курсы валют'!$C$40),IF(H691&lt;'Заказ, cкидки и курсы валют'!$B$41,H691*0.54*100/(100-'Заказ, cкидки и курсы валют'!$C$41),IF(H691&lt;'Заказ, cкидки и курсы валют'!$B$42,H691*0.54*100/(100-'Заказ, cкидки и курсы валют'!$C$42),IF(H691&lt;'Заказ, cкидки и курсы валют'!$B$43,H691*0.54*100/(100-'Заказ, cкидки и курсы валют'!$C$43),H691))))),2)</f>
        <v>464.4</v>
      </c>
    </row>
    <row r="692" spans="1:10" ht="14.5">
      <c r="A692" s="19" t="s">
        <v>7311</v>
      </c>
      <c r="B692" s="1644" t="s">
        <v>4052</v>
      </c>
      <c r="C692" s="2296">
        <v>4.9800000000000004</v>
      </c>
      <c r="D692" s="1642">
        <v>25</v>
      </c>
      <c r="E692" s="1572">
        <f t="shared" si="113"/>
        <v>652.88</v>
      </c>
      <c r="F692" s="471">
        <f t="shared" si="114"/>
        <v>652.88</v>
      </c>
      <c r="G692" s="691">
        <f t="shared" si="115"/>
        <v>15480</v>
      </c>
      <c r="H692" s="659">
        <f>ROUND(IF('Заказ, cкидки и курсы валют'!$J$23*E692/1000*D692&lt;387,387,'Заказ, cкидки и курсы валют'!$J$23*E692/1000*D692)*(1-'Заказ, cкидки и курсы валют'!$I$12),2)</f>
        <v>387</v>
      </c>
      <c r="I692" s="14"/>
      <c r="J692" s="96">
        <f>ROUND(IF(H692&lt;'Заказ, cкидки и курсы валют'!$B$39,H692*0.54*100/(100-'Заказ, cкидки и курсы валют'!$C$39),IF(H692&lt;'Заказ, cкидки и курсы валют'!$B$40,H692*0.54*100/(100-'Заказ, cкидки и курсы валют'!$C$40),IF(H692&lt;'Заказ, cкидки и курсы валют'!$B$41,H692*0.54*100/(100-'Заказ, cкидки и курсы валют'!$C$41),IF(H692&lt;'Заказ, cкидки и курсы валют'!$B$42,H692*0.54*100/(100-'Заказ, cкидки и курсы валют'!$C$42),IF(H692&lt;'Заказ, cкидки и курсы валют'!$B$43,H692*0.54*100/(100-'Заказ, cкидки и курсы валют'!$C$43),H692))))),2)</f>
        <v>464.4</v>
      </c>
    </row>
    <row r="693" spans="1:10" ht="15" thickBot="1">
      <c r="A693" s="880"/>
      <c r="B693" s="919"/>
      <c r="C693" s="2275"/>
      <c r="D693" s="920"/>
      <c r="E693" s="530"/>
      <c r="F693" s="881"/>
      <c r="G693" s="694"/>
      <c r="H693" s="22"/>
      <c r="I693" s="395"/>
    </row>
    <row r="694" spans="1:10" ht="18">
      <c r="A694" s="190"/>
      <c r="B694" s="64" t="s">
        <v>2891</v>
      </c>
      <c r="C694" s="1962"/>
      <c r="D694" s="66"/>
      <c r="E694" s="435"/>
      <c r="F694" s="461"/>
      <c r="G694" s="461"/>
      <c r="H694" s="128"/>
      <c r="I694" s="68"/>
    </row>
    <row r="695" spans="1:10" ht="18">
      <c r="A695" s="191"/>
      <c r="B695" s="81" t="s">
        <v>2460</v>
      </c>
      <c r="C695" s="2355"/>
      <c r="D695" s="84"/>
      <c r="E695" s="436"/>
      <c r="F695" s="436"/>
      <c r="G695" s="426"/>
      <c r="H695" s="16"/>
      <c r="I695" s="132"/>
    </row>
    <row r="696" spans="1:10" ht="13">
      <c r="A696" s="191"/>
      <c r="B696" s="16"/>
      <c r="C696" s="1475"/>
      <c r="D696" s="70"/>
      <c r="E696" s="430"/>
      <c r="F696" s="465"/>
      <c r="G696" s="488"/>
      <c r="H696" s="16"/>
      <c r="I696" s="132"/>
    </row>
    <row r="697" spans="1:10" ht="13">
      <c r="A697" s="191"/>
      <c r="B697" s="16"/>
      <c r="C697" s="1475"/>
      <c r="D697" s="70"/>
      <c r="E697" s="430"/>
      <c r="F697" s="465"/>
      <c r="G697" s="488"/>
      <c r="H697" s="16"/>
      <c r="I697" s="132"/>
    </row>
    <row r="698" spans="1:10" ht="13">
      <c r="A698" s="191"/>
      <c r="B698" s="210"/>
      <c r="C698" s="1475"/>
      <c r="D698" s="70"/>
      <c r="E698" s="430"/>
      <c r="F698" s="465"/>
      <c r="G698" s="488"/>
      <c r="H698" s="16"/>
      <c r="I698" s="132"/>
    </row>
    <row r="699" spans="1:10" ht="18.5" thickBot="1">
      <c r="A699" s="88" t="s">
        <v>7302</v>
      </c>
      <c r="B699" s="197"/>
      <c r="C699" s="1931"/>
      <c r="D699" s="72"/>
      <c r="E699" s="431"/>
      <c r="F699" s="467"/>
      <c r="G699" s="489"/>
      <c r="H699" s="136"/>
      <c r="I699" s="137"/>
    </row>
    <row r="700" spans="1:10" ht="52.5" customHeight="1">
      <c r="A700" s="156" t="s">
        <v>1013</v>
      </c>
      <c r="B700" s="157" t="s">
        <v>1014</v>
      </c>
      <c r="C700" s="2286" t="s">
        <v>665</v>
      </c>
      <c r="D700" s="158" t="s">
        <v>2923</v>
      </c>
      <c r="E700" s="473" t="s">
        <v>10276</v>
      </c>
      <c r="F700" s="469" t="s">
        <v>2578</v>
      </c>
      <c r="G700" s="506" t="s">
        <v>2427</v>
      </c>
      <c r="H700" s="264" t="s">
        <v>493</v>
      </c>
      <c r="I700" s="160" t="s">
        <v>4003</v>
      </c>
    </row>
    <row r="701" spans="1:10" ht="15.75" customHeight="1">
      <c r="A701" s="156"/>
      <c r="B701" s="312"/>
      <c r="C701" s="2286" t="s">
        <v>3419</v>
      </c>
      <c r="D701" s="313" t="s">
        <v>2428</v>
      </c>
      <c r="E701" s="437" t="s">
        <v>264</v>
      </c>
      <c r="F701" s="475">
        <f>'Заказ, cкидки и курсы валют'!$I$12</f>
        <v>0</v>
      </c>
      <c r="G701" s="765"/>
      <c r="H701" s="358"/>
      <c r="I701" s="252"/>
    </row>
    <row r="702" spans="1:10" ht="14.15" customHeight="1">
      <c r="A702" s="14" t="s">
        <v>4602</v>
      </c>
      <c r="B702" s="38" t="s">
        <v>1355</v>
      </c>
      <c r="C702" s="2304">
        <v>3.8</v>
      </c>
      <c r="D702" s="37">
        <v>4000</v>
      </c>
      <c r="E702" s="446">
        <v>142.87</v>
      </c>
      <c r="F702" s="471">
        <f>ROUND(E702*(1-$F$37),2)</f>
        <v>142.87</v>
      </c>
      <c r="G702" s="691">
        <f>'Заказ, cкидки и курсы валют'!$J$23*F702</f>
        <v>1643.0050000000001</v>
      </c>
      <c r="H702" s="96">
        <f>ROUND((D702/1000)*G702,2)</f>
        <v>6572.02</v>
      </c>
      <c r="I702" s="14"/>
    </row>
    <row r="703" spans="1:10" ht="14.15" customHeight="1">
      <c r="A703" s="14" t="s">
        <v>4603</v>
      </c>
      <c r="B703" s="38" t="s">
        <v>1356</v>
      </c>
      <c r="C703" s="2304">
        <v>4.4000000000000004</v>
      </c>
      <c r="D703" s="37">
        <v>3000</v>
      </c>
      <c r="E703" s="446">
        <v>162.19999999999999</v>
      </c>
      <c r="F703" s="471">
        <f t="shared" ref="F703:F709" si="116">ROUND(E703*(1-$F$37),2)</f>
        <v>162.19999999999999</v>
      </c>
      <c r="G703" s="691">
        <f>'Заказ, cкидки и курсы валют'!$J$23*F703</f>
        <v>1865.3</v>
      </c>
      <c r="H703" s="96">
        <f t="shared" ref="H703:H709" si="117">ROUND((D703/1000)*G703,2)</f>
        <v>5595.9</v>
      </c>
      <c r="I703" s="14"/>
    </row>
    <row r="704" spans="1:10" ht="14.15" customHeight="1">
      <c r="A704" s="14" t="s">
        <v>4604</v>
      </c>
      <c r="B704" s="38" t="s">
        <v>591</v>
      </c>
      <c r="C704" s="2304">
        <v>5.27</v>
      </c>
      <c r="D704" s="37">
        <v>2600</v>
      </c>
      <c r="E704" s="446">
        <v>191.19</v>
      </c>
      <c r="F704" s="471">
        <f t="shared" si="116"/>
        <v>191.19</v>
      </c>
      <c r="G704" s="691">
        <f>'Заказ, cкидки и курсы валют'!$J$23*F704</f>
        <v>2198.6849999999999</v>
      </c>
      <c r="H704" s="96">
        <f t="shared" si="117"/>
        <v>5716.58</v>
      </c>
      <c r="I704" s="14"/>
    </row>
    <row r="705" spans="1:11" ht="14.15" customHeight="1">
      <c r="A705" s="14" t="s">
        <v>1407</v>
      </c>
      <c r="B705" s="38" t="s">
        <v>592</v>
      </c>
      <c r="C705" s="2304">
        <v>6</v>
      </c>
      <c r="D705" s="37">
        <v>2200</v>
      </c>
      <c r="E705" s="446">
        <v>211.2</v>
      </c>
      <c r="F705" s="471">
        <f t="shared" si="116"/>
        <v>211.2</v>
      </c>
      <c r="G705" s="691">
        <f>'Заказ, cкидки и курсы валют'!$J$23*F705</f>
        <v>2428.7999999999997</v>
      </c>
      <c r="H705" s="96">
        <f t="shared" si="117"/>
        <v>5343.36</v>
      </c>
      <c r="I705" s="14"/>
      <c r="K705" s="961"/>
    </row>
    <row r="706" spans="1:11" ht="14.15" customHeight="1">
      <c r="A706" s="14" t="s">
        <v>1408</v>
      </c>
      <c r="B706" s="38" t="s">
        <v>593</v>
      </c>
      <c r="C706" s="2304">
        <v>7.28</v>
      </c>
      <c r="D706" s="37">
        <v>1700</v>
      </c>
      <c r="E706" s="446">
        <v>252.44</v>
      </c>
      <c r="F706" s="471">
        <f t="shared" si="116"/>
        <v>252.44</v>
      </c>
      <c r="G706" s="691">
        <f>'Заказ, cкидки и курсы валют'!$J$23*F706</f>
        <v>2903.06</v>
      </c>
      <c r="H706" s="96">
        <f t="shared" si="117"/>
        <v>4935.2</v>
      </c>
      <c r="I706" s="14"/>
      <c r="K706" s="961"/>
    </row>
    <row r="707" spans="1:11" ht="14.15" customHeight="1">
      <c r="A707" s="14" t="s">
        <v>1409</v>
      </c>
      <c r="B707" s="38" t="s">
        <v>594</v>
      </c>
      <c r="C707" s="2344">
        <v>8.93</v>
      </c>
      <c r="D707" s="37">
        <v>1500</v>
      </c>
      <c r="E707" s="446">
        <v>294.48</v>
      </c>
      <c r="F707" s="471">
        <f t="shared" si="116"/>
        <v>294.48</v>
      </c>
      <c r="G707" s="691">
        <f>'Заказ, cкидки и курсы валют'!$J$23*F707</f>
        <v>3386.5200000000004</v>
      </c>
      <c r="H707" s="96">
        <f t="shared" si="117"/>
        <v>5079.78</v>
      </c>
      <c r="I707" s="14"/>
      <c r="K707" s="961"/>
    </row>
    <row r="708" spans="1:11" ht="14.15" customHeight="1">
      <c r="A708" s="14" t="s">
        <v>1410</v>
      </c>
      <c r="B708" s="38" t="s">
        <v>595</v>
      </c>
      <c r="C708" s="2344">
        <v>9.9700000000000006</v>
      </c>
      <c r="D708" s="37">
        <v>1500</v>
      </c>
      <c r="E708" s="446">
        <v>337.59</v>
      </c>
      <c r="F708" s="471">
        <f t="shared" si="116"/>
        <v>337.59</v>
      </c>
      <c r="G708" s="691">
        <f>'Заказ, cкидки и курсы валют'!$J$23*F708</f>
        <v>3882.2849999999999</v>
      </c>
      <c r="H708" s="96">
        <f t="shared" si="117"/>
        <v>5823.43</v>
      </c>
      <c r="I708" s="14"/>
    </row>
    <row r="709" spans="1:11" ht="14.15" customHeight="1">
      <c r="A709" s="14" t="s">
        <v>1411</v>
      </c>
      <c r="B709" s="38" t="s">
        <v>1010</v>
      </c>
      <c r="C709" s="2346">
        <v>12.89</v>
      </c>
      <c r="D709" s="37">
        <v>800</v>
      </c>
      <c r="E709" s="446">
        <v>422.18</v>
      </c>
      <c r="F709" s="471">
        <f t="shared" si="116"/>
        <v>422.18</v>
      </c>
      <c r="G709" s="691">
        <f>'Заказ, cкидки и курсы валют'!$J$23*F709</f>
        <v>4855.07</v>
      </c>
      <c r="H709" s="96">
        <f t="shared" si="117"/>
        <v>3884.06</v>
      </c>
      <c r="I709" s="14"/>
    </row>
    <row r="710" spans="1:11" ht="14.15" customHeight="1" thickBot="1">
      <c r="A710" s="13"/>
      <c r="B710" s="42"/>
      <c r="C710" s="1342"/>
      <c r="D710" s="43"/>
      <c r="E710" s="423"/>
      <c r="F710" s="423"/>
      <c r="G710" s="420"/>
      <c r="H710" s="13"/>
      <c r="I710" s="13"/>
    </row>
    <row r="711" spans="1:11" ht="14.15" customHeight="1">
      <c r="A711" s="190"/>
      <c r="B711" s="64" t="s">
        <v>2891</v>
      </c>
      <c r="C711" s="1962"/>
      <c r="D711" s="66"/>
      <c r="E711" s="435"/>
      <c r="F711" s="461"/>
      <c r="G711" s="461"/>
      <c r="H711" s="128"/>
      <c r="I711" s="68"/>
    </row>
    <row r="712" spans="1:11" ht="18" customHeight="1">
      <c r="A712" s="191"/>
      <c r="B712" s="81" t="s">
        <v>2460</v>
      </c>
      <c r="C712" s="2355"/>
      <c r="D712" s="84"/>
      <c r="E712" s="436"/>
      <c r="F712" s="436"/>
      <c r="G712" s="426"/>
      <c r="H712" s="16"/>
      <c r="I712" s="132"/>
    </row>
    <row r="713" spans="1:11" ht="16.5" customHeight="1">
      <c r="A713" s="191"/>
      <c r="B713" s="16"/>
      <c r="C713" s="1475"/>
      <c r="D713" s="70"/>
      <c r="E713" s="430"/>
      <c r="F713" s="465"/>
      <c r="G713" s="488"/>
      <c r="H713" s="16"/>
      <c r="I713" s="132"/>
    </row>
    <row r="714" spans="1:11" ht="13">
      <c r="A714" s="191"/>
      <c r="B714" s="16"/>
      <c r="C714" s="1954"/>
      <c r="D714" s="16"/>
      <c r="E714" s="430"/>
      <c r="F714" s="463"/>
      <c r="G714" s="488"/>
      <c r="H714" s="16"/>
      <c r="I714" s="132"/>
    </row>
    <row r="715" spans="1:11" ht="13">
      <c r="A715" s="191"/>
      <c r="B715" s="210"/>
      <c r="C715" s="1954"/>
      <c r="D715" s="16"/>
      <c r="E715" s="430"/>
      <c r="F715" s="463"/>
      <c r="G715" s="488"/>
      <c r="H715" s="16"/>
      <c r="I715" s="132"/>
    </row>
    <row r="716" spans="1:11" ht="18.5" thickBot="1">
      <c r="A716" s="1831" t="s">
        <v>7303</v>
      </c>
      <c r="B716" s="89"/>
      <c r="C716" s="2345"/>
      <c r="D716" s="136"/>
      <c r="E716" s="438"/>
      <c r="F716" s="467"/>
      <c r="G716" s="489"/>
      <c r="H716" s="136"/>
      <c r="I716" s="137"/>
    </row>
    <row r="717" spans="1:11" ht="51" customHeight="1">
      <c r="A717" s="156" t="s">
        <v>1013</v>
      </c>
      <c r="B717" s="157" t="s">
        <v>1014</v>
      </c>
      <c r="C717" s="2286" t="s">
        <v>665</v>
      </c>
      <c r="D717" s="158" t="s">
        <v>2923</v>
      </c>
      <c r="E717" s="473" t="s">
        <v>10276</v>
      </c>
      <c r="F717" s="469" t="s">
        <v>2578</v>
      </c>
      <c r="G717" s="506" t="s">
        <v>2427</v>
      </c>
      <c r="H717" s="264" t="s">
        <v>493</v>
      </c>
      <c r="I717" s="160" t="s">
        <v>4003</v>
      </c>
      <c r="J717" s="327" t="s">
        <v>11229</v>
      </c>
    </row>
    <row r="718" spans="1:11" ht="15" customHeight="1" thickBot="1">
      <c r="A718" s="156"/>
      <c r="B718" s="312"/>
      <c r="C718" s="2286" t="s">
        <v>3419</v>
      </c>
      <c r="D718" s="313" t="s">
        <v>2428</v>
      </c>
      <c r="E718" s="437" t="s">
        <v>264</v>
      </c>
      <c r="F718" s="475">
        <f>'Заказ, cкидки и курсы валют'!$I$12</f>
        <v>0</v>
      </c>
      <c r="G718" s="765"/>
      <c r="H718" s="358"/>
      <c r="I718" s="252"/>
      <c r="J718" s="264"/>
    </row>
    <row r="719" spans="1:11" ht="13.5" thickBot="1">
      <c r="A719" s="346" t="s">
        <v>1412</v>
      </c>
      <c r="B719" s="32" t="s">
        <v>1355</v>
      </c>
      <c r="C719" s="2304">
        <v>3.8</v>
      </c>
      <c r="D719" s="1639">
        <v>300</v>
      </c>
      <c r="E719" s="1602">
        <f>E702*1.2</f>
        <v>171.44399999999999</v>
      </c>
      <c r="F719" s="471">
        <f>ROUND(E719*(1-$F$37),2)</f>
        <v>171.44</v>
      </c>
      <c r="G719" s="691">
        <f>H719/D719*1000</f>
        <v>1971.6</v>
      </c>
      <c r="H719" s="659">
        <f>ROUND(IF('Заказ, cкидки и курсы валют'!$J$23*E719/1000*D719&lt;387,387,'Заказ, cкидки и курсы валют'!$J$23*E719/1000*D719)*(1-'Заказ, cкидки и курсы валют'!$I$12),2)</f>
        <v>591.48</v>
      </c>
      <c r="I719" s="346"/>
      <c r="J719" s="96">
        <f>ROUND(IF(H719&lt;'Заказ, cкидки и курсы валют'!$B$39,H719*0.54*100/(100-'Заказ, cкидки и курсы валют'!$C$39),IF(H719&lt;'Заказ, cкидки и курсы валют'!$B$40,H719*0.54*100/(100-'Заказ, cкидки и курсы валют'!$C$40),IF(H719&lt;'Заказ, cкидки и курсы валют'!$B$41,H719*0.54*100/(100-'Заказ, cкидки и курсы валют'!$C$41),IF(H719&lt;'Заказ, cкидки и курсы валют'!$B$42,H719*0.54*100/(100-'Заказ, cкидки и курсы валют'!$C$42),IF(H719&lt;'Заказ, cкидки и курсы валют'!$B$43,H719*0.54*100/(100-'Заказ, cкидки и курсы валют'!$C$43),H719))))),2)</f>
        <v>638.79999999999995</v>
      </c>
    </row>
    <row r="720" spans="1:11" ht="13.5" thickBot="1">
      <c r="A720" s="346" t="s">
        <v>1413</v>
      </c>
      <c r="B720" s="32" t="s">
        <v>1356</v>
      </c>
      <c r="C720" s="2304">
        <v>4.4000000000000004</v>
      </c>
      <c r="D720" s="1639">
        <v>250</v>
      </c>
      <c r="E720" s="1602">
        <f t="shared" ref="E720:E726" si="118">E703*1.2</f>
        <v>194.64</v>
      </c>
      <c r="F720" s="471">
        <f t="shared" ref="F720:F726" si="119">ROUND(E720*(1-$F$37),2)</f>
        <v>194.64</v>
      </c>
      <c r="G720" s="691">
        <f t="shared" ref="G720:G726" si="120">H720/D720*1000</f>
        <v>2238.36</v>
      </c>
      <c r="H720" s="659">
        <f>ROUND(IF('Заказ, cкидки и курсы валют'!$J$23*E720/1000*D720&lt;387,387,'Заказ, cкидки и курсы валют'!$J$23*E720/1000*D720)*(1-'Заказ, cкидки и курсы валют'!$I$12),2)</f>
        <v>559.59</v>
      </c>
      <c r="I720" s="346"/>
      <c r="J720" s="96">
        <f>ROUND(IF(H720&lt;'Заказ, cкидки и курсы валют'!$B$39,H720*0.54*100/(100-'Заказ, cкидки и курсы валют'!$C$39),IF(H720&lt;'Заказ, cкидки и курсы валют'!$B$40,H720*0.54*100/(100-'Заказ, cкидки и курсы валют'!$C$40),IF(H720&lt;'Заказ, cкидки и курсы валют'!$B$41,H720*0.54*100/(100-'Заказ, cкидки и курсы валют'!$C$41),IF(H720&lt;'Заказ, cкидки и курсы валют'!$B$42,H720*0.54*100/(100-'Заказ, cкидки и курсы валют'!$C$42),IF(H720&lt;'Заказ, cкидки и курсы валют'!$B$43,H720*0.54*100/(100-'Заказ, cкидки и курсы валют'!$C$43),H720))))),2)</f>
        <v>604.36</v>
      </c>
    </row>
    <row r="721" spans="1:10" ht="13.5" thickBot="1">
      <c r="A721" s="346" t="s">
        <v>1414</v>
      </c>
      <c r="B721" s="32" t="s">
        <v>591</v>
      </c>
      <c r="C721" s="2304">
        <v>5.27</v>
      </c>
      <c r="D721" s="1639">
        <v>200</v>
      </c>
      <c r="E721" s="1602">
        <f t="shared" si="118"/>
        <v>229.428</v>
      </c>
      <c r="F721" s="471">
        <f t="shared" si="119"/>
        <v>229.43</v>
      </c>
      <c r="G721" s="691">
        <f t="shared" si="120"/>
        <v>2638.3999999999996</v>
      </c>
      <c r="H721" s="659">
        <f>ROUND(IF('Заказ, cкидки и курсы валют'!$J$23*E721/1000*D721&lt;387,387,'Заказ, cкидки и курсы валют'!$J$23*E721/1000*D721)*(1-'Заказ, cкидки и курсы валют'!$I$12),2)</f>
        <v>527.67999999999995</v>
      </c>
      <c r="I721" s="346"/>
      <c r="J721" s="96">
        <f>ROUND(IF(H721&lt;'Заказ, cкидки и курсы валют'!$B$39,H721*0.54*100/(100-'Заказ, cкидки и курсы валют'!$C$39),IF(H721&lt;'Заказ, cкидки и курсы валют'!$B$40,H721*0.54*100/(100-'Заказ, cкидки и курсы валют'!$C$40),IF(H721&lt;'Заказ, cкидки и курсы валют'!$B$41,H721*0.54*100/(100-'Заказ, cкидки и курсы валют'!$C$41),IF(H721&lt;'Заказ, cкидки и курсы валют'!$B$42,H721*0.54*100/(100-'Заказ, cкидки и курсы валют'!$C$42),IF(H721&lt;'Заказ, cкидки и курсы валют'!$B$43,H721*0.54*100/(100-'Заказ, cкидки и курсы валют'!$C$43),H721))))),2)</f>
        <v>633.22</v>
      </c>
    </row>
    <row r="722" spans="1:10" ht="13.5" thickBot="1">
      <c r="A722" s="346" t="s">
        <v>1415</v>
      </c>
      <c r="B722" s="32" t="s">
        <v>592</v>
      </c>
      <c r="C722" s="2304">
        <v>6</v>
      </c>
      <c r="D722" s="1639">
        <v>200</v>
      </c>
      <c r="E722" s="1602">
        <f t="shared" si="118"/>
        <v>253.43999999999997</v>
      </c>
      <c r="F722" s="471">
        <f t="shared" si="119"/>
        <v>253.44</v>
      </c>
      <c r="G722" s="691">
        <f t="shared" si="120"/>
        <v>2914.5499999999997</v>
      </c>
      <c r="H722" s="659">
        <f>ROUND(IF('Заказ, cкидки и курсы валют'!$J$23*E722/1000*D722&lt;387,387,'Заказ, cкидки и курсы валют'!$J$23*E722/1000*D722)*(1-'Заказ, cкидки и курсы валют'!$I$12),2)</f>
        <v>582.91</v>
      </c>
      <c r="I722" s="346"/>
      <c r="J722" s="96">
        <f>ROUND(IF(H722&lt;'Заказ, cкидки и курсы валют'!$B$39,H722*0.54*100/(100-'Заказ, cкидки и курсы валют'!$C$39),IF(H722&lt;'Заказ, cкидки и курсы валют'!$B$40,H722*0.54*100/(100-'Заказ, cкидки и курсы валют'!$C$40),IF(H722&lt;'Заказ, cкидки и курсы валют'!$B$41,H722*0.54*100/(100-'Заказ, cкидки и курсы валют'!$C$41),IF(H722&lt;'Заказ, cкидки и курсы валют'!$B$42,H722*0.54*100/(100-'Заказ, cкидки и курсы валют'!$C$42),IF(H722&lt;'Заказ, cкидки и курсы валют'!$B$43,H722*0.54*100/(100-'Заказ, cкидки и курсы валют'!$C$43),H722))))),2)</f>
        <v>629.54</v>
      </c>
    </row>
    <row r="723" spans="1:10" ht="14.15" customHeight="1" thickBot="1">
      <c r="A723" s="346" t="s">
        <v>1416</v>
      </c>
      <c r="B723" s="32" t="s">
        <v>593</v>
      </c>
      <c r="C723" s="2304">
        <v>7.28</v>
      </c>
      <c r="D723" s="1639">
        <v>150</v>
      </c>
      <c r="E723" s="1602">
        <f t="shared" si="118"/>
        <v>302.928</v>
      </c>
      <c r="F723" s="471">
        <f t="shared" si="119"/>
        <v>302.93</v>
      </c>
      <c r="G723" s="691">
        <f t="shared" si="120"/>
        <v>3483.6666666666661</v>
      </c>
      <c r="H723" s="659">
        <f>ROUND(IF('Заказ, cкидки и курсы валют'!$J$23*E723/1000*D723&lt;387,387,'Заказ, cкидки и курсы валют'!$J$23*E723/1000*D723)*(1-'Заказ, cкидки и курсы валют'!$I$12),2)</f>
        <v>522.54999999999995</v>
      </c>
      <c r="I723" s="346"/>
      <c r="J723" s="96">
        <f>ROUND(IF(H723&lt;'Заказ, cкидки и курсы валют'!$B$39,H723*0.54*100/(100-'Заказ, cкидки и курсы валют'!$C$39),IF(H723&lt;'Заказ, cкидки и курсы валют'!$B$40,H723*0.54*100/(100-'Заказ, cкидки и курсы валют'!$C$40),IF(H723&lt;'Заказ, cкидки и курсы валют'!$B$41,H723*0.54*100/(100-'Заказ, cкидки и курсы валют'!$C$41),IF(H723&lt;'Заказ, cкидки и курсы валют'!$B$42,H723*0.54*100/(100-'Заказ, cкидки и курсы валют'!$C$42),IF(H723&lt;'Заказ, cкидки и курсы валют'!$B$43,H723*0.54*100/(100-'Заказ, cкидки и курсы валют'!$C$43),H723))))),2)</f>
        <v>627.05999999999995</v>
      </c>
    </row>
    <row r="724" spans="1:10" ht="14.15" customHeight="1" thickBot="1">
      <c r="A724" s="346" t="s">
        <v>1417</v>
      </c>
      <c r="B724" s="32" t="s">
        <v>594</v>
      </c>
      <c r="C724" s="2344">
        <v>8.93</v>
      </c>
      <c r="D724" s="1639">
        <v>100</v>
      </c>
      <c r="E724" s="1602">
        <f t="shared" si="118"/>
        <v>353.37600000000003</v>
      </c>
      <c r="F724" s="471">
        <f t="shared" si="119"/>
        <v>353.38</v>
      </c>
      <c r="G724" s="691">
        <f t="shared" si="120"/>
        <v>4063.7999999999997</v>
      </c>
      <c r="H724" s="659">
        <f>ROUND(IF('Заказ, cкидки и курсы валют'!$J$23*E724/1000*D724&lt;387,387,'Заказ, cкидки и курсы валют'!$J$23*E724/1000*D724)*(1-'Заказ, cкидки и курсы валют'!$I$12),2)</f>
        <v>406.38</v>
      </c>
      <c r="I724" s="346"/>
      <c r="J724" s="96">
        <f>ROUND(IF(H724&lt;'Заказ, cкидки и курсы валют'!$B$39,H724*0.54*100/(100-'Заказ, cкидки и курсы валют'!$C$39),IF(H724&lt;'Заказ, cкидки и курсы валют'!$B$40,H724*0.54*100/(100-'Заказ, cкидки и курсы валют'!$C$40),IF(H724&lt;'Заказ, cкидки и курсы валют'!$B$41,H724*0.54*100/(100-'Заказ, cкидки и курсы валют'!$C$41),IF(H724&lt;'Заказ, cкидки и курсы валют'!$B$42,H724*0.54*100/(100-'Заказ, cкидки и курсы валют'!$C$42),IF(H724&lt;'Заказ, cкидки и курсы валют'!$B$43,H724*0.54*100/(100-'Заказ, cкидки и курсы валют'!$C$43),H724))))),2)</f>
        <v>487.66</v>
      </c>
    </row>
    <row r="725" spans="1:10" ht="14.15" customHeight="1" thickBot="1">
      <c r="A725" s="346" t="s">
        <v>1418</v>
      </c>
      <c r="B725" s="32" t="s">
        <v>595</v>
      </c>
      <c r="C725" s="2344">
        <v>9.9700000000000006</v>
      </c>
      <c r="D725" s="1639">
        <v>50</v>
      </c>
      <c r="E725" s="1602">
        <f t="shared" si="118"/>
        <v>405.10799999999995</v>
      </c>
      <c r="F725" s="471">
        <f t="shared" si="119"/>
        <v>405.11</v>
      </c>
      <c r="G725" s="691">
        <f t="shared" si="120"/>
        <v>7740</v>
      </c>
      <c r="H725" s="659">
        <f>ROUND(IF('Заказ, cкидки и курсы валют'!$J$23*E725/1000*D725&lt;387,387,'Заказ, cкидки и курсы валют'!$J$23*E725/1000*D725)*(1-'Заказ, cкидки и курсы валют'!$I$12),2)</f>
        <v>387</v>
      </c>
      <c r="I725" s="346"/>
      <c r="J725" s="96">
        <f>ROUND(IF(H725&lt;'Заказ, cкидки и курсы валют'!$B$39,H725*0.54*100/(100-'Заказ, cкидки и курсы валют'!$C$39),IF(H725&lt;'Заказ, cкидки и курсы валют'!$B$40,H725*0.54*100/(100-'Заказ, cкидки и курсы валют'!$C$40),IF(H725&lt;'Заказ, cкидки и курсы валют'!$B$41,H725*0.54*100/(100-'Заказ, cкидки и курсы валют'!$C$41),IF(H725&lt;'Заказ, cкидки и курсы валют'!$B$42,H725*0.54*100/(100-'Заказ, cкидки и курсы валют'!$C$42),IF(H725&lt;'Заказ, cкидки и курсы валют'!$B$43,H725*0.54*100/(100-'Заказ, cкидки и курсы валют'!$C$43),H725))))),2)</f>
        <v>464.4</v>
      </c>
    </row>
    <row r="726" spans="1:10" ht="14.15" customHeight="1">
      <c r="A726" s="346" t="s">
        <v>775</v>
      </c>
      <c r="B726" s="32" t="s">
        <v>1010</v>
      </c>
      <c r="C726" s="2346">
        <v>12.89</v>
      </c>
      <c r="D726" s="1639">
        <v>50</v>
      </c>
      <c r="E726" s="1602">
        <f t="shared" si="118"/>
        <v>506.61599999999999</v>
      </c>
      <c r="F726" s="471">
        <f t="shared" si="119"/>
        <v>506.62</v>
      </c>
      <c r="G726" s="691">
        <f t="shared" si="120"/>
        <v>7740</v>
      </c>
      <c r="H726" s="659">
        <f>ROUND(IF('Заказ, cкидки и курсы валют'!$J$23*E726/1000*D726&lt;387,387,'Заказ, cкидки и курсы валют'!$J$23*E726/1000*D726)*(1-'Заказ, cкидки и курсы валют'!$I$12),2)</f>
        <v>387</v>
      </c>
      <c r="I726" s="346"/>
      <c r="J726" s="96">
        <f>ROUND(IF(H726&lt;'Заказ, cкидки и курсы валют'!$B$39,H726*0.54*100/(100-'Заказ, cкидки и курсы валют'!$C$39),IF(H726&lt;'Заказ, cкидки и курсы валют'!$B$40,H726*0.54*100/(100-'Заказ, cкидки и курсы валют'!$C$40),IF(H726&lt;'Заказ, cкидки и курсы валют'!$B$41,H726*0.54*100/(100-'Заказ, cкидки и курсы валют'!$C$41),IF(H726&lt;'Заказ, cкидки и курсы валют'!$B$42,H726*0.54*100/(100-'Заказ, cкидки и курсы валют'!$C$42),IF(H726&lt;'Заказ, cкидки и курсы валют'!$B$43,H726*0.54*100/(100-'Заказ, cкидки и курсы валют'!$C$43),H726))))),2)</f>
        <v>464.4</v>
      </c>
    </row>
    <row r="727" spans="1:10" ht="14.15" customHeight="1" thickBot="1"/>
    <row r="728" spans="1:10" ht="14.15" customHeight="1">
      <c r="A728" s="190"/>
      <c r="B728" s="64" t="s">
        <v>2891</v>
      </c>
      <c r="C728" s="1962"/>
      <c r="D728" s="66"/>
      <c r="E728" s="435"/>
      <c r="F728" s="461"/>
      <c r="G728" s="461"/>
      <c r="H728" s="128"/>
      <c r="I728" s="68"/>
    </row>
    <row r="729" spans="1:10" ht="18.75" customHeight="1">
      <c r="A729" s="191"/>
      <c r="B729" s="81" t="s">
        <v>2460</v>
      </c>
      <c r="C729" s="2355"/>
      <c r="D729" s="84"/>
      <c r="E729" s="436"/>
      <c r="F729" s="436"/>
      <c r="G729" s="426"/>
      <c r="H729" s="16"/>
      <c r="I729" s="132"/>
    </row>
    <row r="730" spans="1:10" ht="18" customHeight="1">
      <c r="A730" s="191"/>
      <c r="B730" s="16"/>
      <c r="C730" s="1475"/>
      <c r="D730" s="70"/>
      <c r="E730" s="430"/>
      <c r="F730" s="465"/>
      <c r="G730" s="488"/>
      <c r="H730" s="16"/>
      <c r="I730" s="132"/>
    </row>
    <row r="731" spans="1:10" ht="19.75" customHeight="1">
      <c r="A731" s="191"/>
      <c r="B731" s="16"/>
      <c r="C731" s="1954"/>
      <c r="D731" s="16"/>
      <c r="E731" s="430"/>
      <c r="F731" s="463"/>
      <c r="G731" s="488"/>
      <c r="H731" s="16"/>
      <c r="I731" s="132"/>
    </row>
    <row r="732" spans="1:10" ht="16" customHeight="1">
      <c r="A732" s="191"/>
      <c r="B732" s="210"/>
      <c r="C732" s="1954"/>
      <c r="D732" s="16"/>
      <c r="E732" s="430"/>
      <c r="F732" s="463"/>
      <c r="G732" s="488"/>
      <c r="H732" s="16"/>
      <c r="I732" s="132"/>
    </row>
    <row r="733" spans="1:10" ht="14.15" customHeight="1" thickBot="1">
      <c r="A733" s="1831" t="s">
        <v>7304</v>
      </c>
      <c r="B733" s="1832"/>
      <c r="C733" s="2345"/>
      <c r="D733" s="136"/>
      <c r="E733" s="438"/>
      <c r="F733" s="467"/>
      <c r="G733" s="489"/>
      <c r="H733" s="136"/>
      <c r="I733" s="137"/>
    </row>
    <row r="734" spans="1:10" ht="65.25" customHeight="1">
      <c r="A734" s="156" t="s">
        <v>1013</v>
      </c>
      <c r="B734" s="157" t="s">
        <v>1014</v>
      </c>
      <c r="C734" s="2286" t="s">
        <v>665</v>
      </c>
      <c r="D734" s="158" t="s">
        <v>2923</v>
      </c>
      <c r="E734" s="473" t="s">
        <v>10276</v>
      </c>
      <c r="F734" s="469" t="s">
        <v>2578</v>
      </c>
      <c r="G734" s="506" t="s">
        <v>2427</v>
      </c>
      <c r="H734" s="264" t="s">
        <v>493</v>
      </c>
      <c r="I734" s="160" t="s">
        <v>4003</v>
      </c>
      <c r="J734" s="327" t="s">
        <v>11229</v>
      </c>
    </row>
    <row r="735" spans="1:10" ht="15" customHeight="1" thickBot="1">
      <c r="A735" s="156"/>
      <c r="B735" s="312"/>
      <c r="C735" s="2286" t="s">
        <v>3419</v>
      </c>
      <c r="D735" s="313" t="s">
        <v>2428</v>
      </c>
      <c r="E735" s="437" t="s">
        <v>264</v>
      </c>
      <c r="F735" s="475">
        <f>'Заказ, cкидки и курсы валют'!$I$12</f>
        <v>0</v>
      </c>
      <c r="G735" s="765"/>
      <c r="H735" s="358"/>
      <c r="I735" s="252"/>
      <c r="J735" s="264"/>
    </row>
    <row r="736" spans="1:10" ht="14.15" customHeight="1" thickBot="1">
      <c r="A736" s="346" t="s">
        <v>7312</v>
      </c>
      <c r="B736" s="32" t="s">
        <v>1355</v>
      </c>
      <c r="C736" s="2304">
        <v>3.8</v>
      </c>
      <c r="D736" s="1639">
        <v>40</v>
      </c>
      <c r="E736" s="1602">
        <f>(E702*2)+(1000/D736*7.5)</f>
        <v>473.24</v>
      </c>
      <c r="F736" s="471">
        <f>ROUND(E736*(1-$F$37),2)</f>
        <v>473.24</v>
      </c>
      <c r="G736" s="691">
        <f>H736/D736*1000</f>
        <v>9675</v>
      </c>
      <c r="H736" s="659">
        <f>ROUND(IF('Заказ, cкидки и курсы валют'!$J$23*E736/1000*D736&lt;387,387,'Заказ, cкидки и курсы валют'!$J$23*E736/1000*D736)*(1-'Заказ, cкидки и курсы валют'!$I$12),2)</f>
        <v>387</v>
      </c>
      <c r="I736" s="346"/>
      <c r="J736" s="96">
        <f>ROUND(IF(H736&lt;'Заказ, cкидки и курсы валют'!$B$39,H736*0.54*100/(100-'Заказ, cкидки и курсы валют'!$C$39),IF(H736&lt;'Заказ, cкидки и курсы валют'!$B$40,H736*0.54*100/(100-'Заказ, cкидки и курсы валют'!$C$40),IF(H736&lt;'Заказ, cкидки и курсы валют'!$B$41,H736*0.54*100/(100-'Заказ, cкидки и курсы валют'!$C$41),IF(H736&lt;'Заказ, cкидки и курсы валют'!$B$42,H736*0.54*100/(100-'Заказ, cкидки и курсы валют'!$C$42),IF(H736&lt;'Заказ, cкидки и курсы валют'!$B$43,H736*0.54*100/(100-'Заказ, cкидки и курсы валют'!$C$43),H736))))),2)</f>
        <v>464.4</v>
      </c>
    </row>
    <row r="737" spans="1:11" ht="14.15" customHeight="1" thickBot="1">
      <c r="A737" s="346" t="s">
        <v>7313</v>
      </c>
      <c r="B737" s="32" t="s">
        <v>1356</v>
      </c>
      <c r="C737" s="2304">
        <v>4.4000000000000004</v>
      </c>
      <c r="D737" s="1639">
        <v>30</v>
      </c>
      <c r="E737" s="1602">
        <f t="shared" ref="E737:E743" si="121">(E703*2)+(1000/D737*7.5)</f>
        <v>574.4</v>
      </c>
      <c r="F737" s="471">
        <f t="shared" ref="F737:F743" si="122">ROUND(E737*(1-$F$37),2)</f>
        <v>574.4</v>
      </c>
      <c r="G737" s="691">
        <f t="shared" ref="G737:G743" si="123">H737/D737*1000</f>
        <v>12900</v>
      </c>
      <c r="H737" s="659">
        <f>ROUND(IF('Заказ, cкидки и курсы валют'!$J$23*E737/1000*D737&lt;387,387,'Заказ, cкидки и курсы валют'!$J$23*E737/1000*D737)*(1-'Заказ, cкидки и курсы валют'!$I$12),2)</f>
        <v>387</v>
      </c>
      <c r="I737" s="346"/>
      <c r="J737" s="96">
        <f>ROUND(IF(H737&lt;'Заказ, cкидки и курсы валют'!$B$39,H737*0.54*100/(100-'Заказ, cкидки и курсы валют'!$C$39),IF(H737&lt;'Заказ, cкидки и курсы валют'!$B$40,H737*0.54*100/(100-'Заказ, cкидки и курсы валют'!$C$40),IF(H737&lt;'Заказ, cкидки и курсы валют'!$B$41,H737*0.54*100/(100-'Заказ, cкидки и курсы валют'!$C$41),IF(H737&lt;'Заказ, cкидки и курсы валют'!$B$42,H737*0.54*100/(100-'Заказ, cкидки и курсы валют'!$C$42),IF(H737&lt;'Заказ, cкидки и курсы валют'!$B$43,H737*0.54*100/(100-'Заказ, cкидки и курсы валют'!$C$43),H737))))),2)</f>
        <v>464.4</v>
      </c>
    </row>
    <row r="738" spans="1:11" ht="14.15" customHeight="1" thickBot="1">
      <c r="A738" s="346" t="s">
        <v>7314</v>
      </c>
      <c r="B738" s="32" t="s">
        <v>591</v>
      </c>
      <c r="C738" s="2304">
        <v>5.27</v>
      </c>
      <c r="D738" s="1639">
        <v>20</v>
      </c>
      <c r="E738" s="1602">
        <f t="shared" si="121"/>
        <v>757.38</v>
      </c>
      <c r="F738" s="471">
        <f t="shared" si="122"/>
        <v>757.38</v>
      </c>
      <c r="G738" s="691">
        <f t="shared" si="123"/>
        <v>19350</v>
      </c>
      <c r="H738" s="659">
        <f>ROUND(IF('Заказ, cкидки и курсы валют'!$J$23*E738/1000*D738&lt;387,387,'Заказ, cкидки и курсы валют'!$J$23*E738/1000*D738)*(1-'Заказ, cкидки и курсы валют'!$I$12),2)</f>
        <v>387</v>
      </c>
      <c r="I738" s="346"/>
      <c r="J738" s="96">
        <f>ROUND(IF(H738&lt;'Заказ, cкидки и курсы валют'!$B$39,H738*0.54*100/(100-'Заказ, cкидки и курсы валют'!$C$39),IF(H738&lt;'Заказ, cкидки и курсы валют'!$B$40,H738*0.54*100/(100-'Заказ, cкидки и курсы валют'!$C$40),IF(H738&lt;'Заказ, cкидки и курсы валют'!$B$41,H738*0.54*100/(100-'Заказ, cкидки и курсы валют'!$C$41),IF(H738&lt;'Заказ, cкидки и курсы валют'!$B$42,H738*0.54*100/(100-'Заказ, cкидки и курсы валют'!$C$42),IF(H738&lt;'Заказ, cкидки и курсы валют'!$B$43,H738*0.54*100/(100-'Заказ, cкидки и курсы валют'!$C$43),H738))))),2)</f>
        <v>464.4</v>
      </c>
      <c r="K738" s="530"/>
    </row>
    <row r="739" spans="1:11" ht="14.15" customHeight="1" thickBot="1">
      <c r="A739" s="346" t="s">
        <v>7315</v>
      </c>
      <c r="B739" s="32" t="s">
        <v>592</v>
      </c>
      <c r="C739" s="2304">
        <v>6</v>
      </c>
      <c r="D739" s="1639">
        <v>20</v>
      </c>
      <c r="E739" s="1602">
        <f t="shared" si="121"/>
        <v>797.4</v>
      </c>
      <c r="F739" s="471">
        <f t="shared" si="122"/>
        <v>797.4</v>
      </c>
      <c r="G739" s="691">
        <f t="shared" si="123"/>
        <v>19350</v>
      </c>
      <c r="H739" s="659">
        <f>ROUND(IF('Заказ, cкидки и курсы валют'!$J$23*E739/1000*D739&lt;387,387,'Заказ, cкидки и курсы валют'!$J$23*E739/1000*D739)*(1-'Заказ, cкидки и курсы валют'!$I$12),2)</f>
        <v>387</v>
      </c>
      <c r="I739" s="346"/>
      <c r="J739" s="96">
        <f>ROUND(IF(H739&lt;'Заказ, cкидки и курсы валют'!$B$39,H739*0.54*100/(100-'Заказ, cкидки и курсы валют'!$C$39),IF(H739&lt;'Заказ, cкидки и курсы валют'!$B$40,H739*0.54*100/(100-'Заказ, cкидки и курсы валют'!$C$40),IF(H739&lt;'Заказ, cкидки и курсы валют'!$B$41,H739*0.54*100/(100-'Заказ, cкидки и курсы валют'!$C$41),IF(H739&lt;'Заказ, cкидки и курсы валют'!$B$42,H739*0.54*100/(100-'Заказ, cкидки и курсы валют'!$C$42),IF(H739&lt;'Заказ, cкидки и курсы валют'!$B$43,H739*0.54*100/(100-'Заказ, cкидки и курсы валют'!$C$43),H739))))),2)</f>
        <v>464.4</v>
      </c>
      <c r="K739" s="530"/>
    </row>
    <row r="740" spans="1:11" ht="14.15" customHeight="1" thickBot="1">
      <c r="A740" s="346" t="s">
        <v>7316</v>
      </c>
      <c r="B740" s="32" t="s">
        <v>593</v>
      </c>
      <c r="C740" s="2304">
        <v>7.28</v>
      </c>
      <c r="D740" s="1639">
        <v>10</v>
      </c>
      <c r="E740" s="1602">
        <f t="shared" si="121"/>
        <v>1254.8800000000001</v>
      </c>
      <c r="F740" s="471">
        <f t="shared" si="122"/>
        <v>1254.8800000000001</v>
      </c>
      <c r="G740" s="691">
        <f t="shared" si="123"/>
        <v>38700</v>
      </c>
      <c r="H740" s="659">
        <f>ROUND(IF('Заказ, cкидки и курсы валют'!$J$23*E740/1000*D740&lt;387,387,'Заказ, cкидки и курсы валют'!$J$23*E740/1000*D740)*(1-'Заказ, cкидки и курсы валют'!$I$12),2)</f>
        <v>387</v>
      </c>
      <c r="I740" s="346"/>
      <c r="J740" s="96">
        <f>ROUND(IF(H740&lt;'Заказ, cкидки и курсы валют'!$B$39,H740*0.54*100/(100-'Заказ, cкидки и курсы валют'!$C$39),IF(H740&lt;'Заказ, cкидки и курсы валют'!$B$40,H740*0.54*100/(100-'Заказ, cкидки и курсы валют'!$C$40),IF(H740&lt;'Заказ, cкидки и курсы валют'!$B$41,H740*0.54*100/(100-'Заказ, cкидки и курсы валют'!$C$41),IF(H740&lt;'Заказ, cкидки и курсы валют'!$B$42,H740*0.54*100/(100-'Заказ, cкидки и курсы валют'!$C$42),IF(H740&lt;'Заказ, cкидки и курсы валют'!$B$43,H740*0.54*100/(100-'Заказ, cкидки и курсы валют'!$C$43),H740))))),2)</f>
        <v>464.4</v>
      </c>
      <c r="K740" s="530"/>
    </row>
    <row r="741" spans="1:11" ht="14.15" customHeight="1" thickBot="1">
      <c r="A741" s="346" t="s">
        <v>7317</v>
      </c>
      <c r="B741" s="32" t="s">
        <v>594</v>
      </c>
      <c r="C741" s="2344">
        <v>8.93</v>
      </c>
      <c r="D741" s="1639">
        <v>10</v>
      </c>
      <c r="E741" s="1602">
        <f t="shared" si="121"/>
        <v>1338.96</v>
      </c>
      <c r="F741" s="471">
        <f t="shared" si="122"/>
        <v>1338.96</v>
      </c>
      <c r="G741" s="691">
        <f t="shared" si="123"/>
        <v>38700</v>
      </c>
      <c r="H741" s="659">
        <f>ROUND(IF('Заказ, cкидки и курсы валют'!$J$23*E741/1000*D741&lt;387,387,'Заказ, cкидки и курсы валют'!$J$23*E741/1000*D741)*(1-'Заказ, cкидки и курсы валют'!$I$12),2)</f>
        <v>387</v>
      </c>
      <c r="I741" s="346"/>
      <c r="J741" s="96">
        <f>ROUND(IF(H741&lt;'Заказ, cкидки и курсы валют'!$B$39,H741*0.54*100/(100-'Заказ, cкидки и курсы валют'!$C$39),IF(H741&lt;'Заказ, cкидки и курсы валют'!$B$40,H741*0.54*100/(100-'Заказ, cкидки и курсы валют'!$C$40),IF(H741&lt;'Заказ, cкидки и курсы валют'!$B$41,H741*0.54*100/(100-'Заказ, cкидки и курсы валют'!$C$41),IF(H741&lt;'Заказ, cкидки и курсы валют'!$B$42,H741*0.54*100/(100-'Заказ, cкидки и курсы валют'!$C$42),IF(H741&lt;'Заказ, cкидки и курсы валют'!$B$43,H741*0.54*100/(100-'Заказ, cкидки и курсы валют'!$C$43),H741))))),2)</f>
        <v>464.4</v>
      </c>
      <c r="K741" s="530"/>
    </row>
    <row r="742" spans="1:11" ht="14.15" customHeight="1" thickBot="1">
      <c r="A742" s="346" t="s">
        <v>7318</v>
      </c>
      <c r="B742" s="32" t="s">
        <v>595</v>
      </c>
      <c r="C742" s="2344">
        <v>9.9700000000000006</v>
      </c>
      <c r="D742" s="1639">
        <v>10</v>
      </c>
      <c r="E742" s="1602">
        <f t="shared" si="121"/>
        <v>1425.1799999999998</v>
      </c>
      <c r="F742" s="471">
        <f t="shared" si="122"/>
        <v>1425.18</v>
      </c>
      <c r="G742" s="691">
        <f t="shared" si="123"/>
        <v>38700</v>
      </c>
      <c r="H742" s="659">
        <f>ROUND(IF('Заказ, cкидки и курсы валют'!$J$23*E742/1000*D742&lt;387,387,'Заказ, cкидки и курсы валют'!$J$23*E742/1000*D742)*(1-'Заказ, cкидки и курсы валют'!$I$12),2)</f>
        <v>387</v>
      </c>
      <c r="I742" s="346"/>
      <c r="J742" s="96">
        <f>ROUND(IF(H742&lt;'Заказ, cкидки и курсы валют'!$B$39,H742*0.54*100/(100-'Заказ, cкидки и курсы валют'!$C$39),IF(H742&lt;'Заказ, cкидки и курсы валют'!$B$40,H742*0.54*100/(100-'Заказ, cкидки и курсы валют'!$C$40),IF(H742&lt;'Заказ, cкидки и курсы валют'!$B$41,H742*0.54*100/(100-'Заказ, cкидки и курсы валют'!$C$41),IF(H742&lt;'Заказ, cкидки и курсы валют'!$B$42,H742*0.54*100/(100-'Заказ, cкидки и курсы валют'!$C$42),IF(H742&lt;'Заказ, cкидки и курсы валют'!$B$43,H742*0.54*100/(100-'Заказ, cкидки и курсы валют'!$C$43),H742))))),2)</f>
        <v>464.4</v>
      </c>
      <c r="K742" s="530"/>
    </row>
    <row r="743" spans="1:11" ht="14.15" customHeight="1">
      <c r="A743" s="346" t="s">
        <v>7319</v>
      </c>
      <c r="B743" s="32" t="s">
        <v>1010</v>
      </c>
      <c r="C743" s="2346">
        <v>12.89</v>
      </c>
      <c r="D743" s="1639">
        <v>5</v>
      </c>
      <c r="E743" s="1602">
        <f t="shared" si="121"/>
        <v>2344.36</v>
      </c>
      <c r="F743" s="471">
        <f t="shared" si="122"/>
        <v>2344.36</v>
      </c>
      <c r="G743" s="691">
        <f t="shared" si="123"/>
        <v>77400</v>
      </c>
      <c r="H743" s="659">
        <f>ROUND(IF('Заказ, cкидки и курсы валют'!$J$23*E743/1000*D743&lt;387,387,'Заказ, cкидки и курсы валют'!$J$23*E743/1000*D743)*(1-'Заказ, cкидки и курсы валют'!$I$12),2)</f>
        <v>387</v>
      </c>
      <c r="I743" s="346"/>
      <c r="J743" s="96">
        <f>ROUND(IF(H743&lt;'Заказ, cкидки и курсы валют'!$B$39,H743*0.54*100/(100-'Заказ, cкидки и курсы валют'!$C$39),IF(H743&lt;'Заказ, cкидки и курсы валют'!$B$40,H743*0.54*100/(100-'Заказ, cкидки и курсы валют'!$C$40),IF(H743&lt;'Заказ, cкидки и курсы валют'!$B$41,H743*0.54*100/(100-'Заказ, cкидки и курсы валют'!$C$41),IF(H743&lt;'Заказ, cкидки и курсы валют'!$B$42,H743*0.54*100/(100-'Заказ, cкидки и курсы валют'!$C$42),IF(H743&lt;'Заказ, cкидки и курсы валют'!$B$43,H743*0.54*100/(100-'Заказ, cкидки и курсы валют'!$C$43),H743))))),2)</f>
        <v>464.4</v>
      </c>
      <c r="K743" s="530"/>
    </row>
    <row r="744" spans="1:11" ht="14.15" customHeight="1" thickBot="1">
      <c r="K744" s="530"/>
    </row>
    <row r="745" spans="1:11" ht="14.15" customHeight="1">
      <c r="A745" s="190"/>
      <c r="B745" s="64" t="s">
        <v>2892</v>
      </c>
      <c r="C745" s="1962"/>
      <c r="D745" s="66"/>
      <c r="E745" s="435"/>
      <c r="F745" s="461"/>
      <c r="G745" s="461"/>
      <c r="H745" s="128"/>
      <c r="I745" s="68"/>
      <c r="K745" s="530"/>
    </row>
    <row r="746" spans="1:11" ht="14.15" customHeight="1">
      <c r="A746" s="191"/>
      <c r="B746" s="81" t="s">
        <v>2461</v>
      </c>
      <c r="C746" s="2355"/>
      <c r="D746" s="84"/>
      <c r="E746" s="436"/>
      <c r="F746" s="436"/>
      <c r="G746" s="426"/>
      <c r="H746" s="16"/>
      <c r="I746" s="132"/>
    </row>
    <row r="747" spans="1:11" ht="14.15" customHeight="1">
      <c r="A747" s="191"/>
      <c r="B747" s="16"/>
      <c r="C747" s="1475"/>
      <c r="D747" s="70"/>
      <c r="E747" s="430"/>
      <c r="F747" s="465"/>
      <c r="G747" s="488"/>
      <c r="H747" s="16"/>
      <c r="I747" s="132"/>
    </row>
    <row r="748" spans="1:11" ht="14.15" customHeight="1">
      <c r="A748" s="191"/>
      <c r="B748" s="16"/>
      <c r="C748" s="1475"/>
      <c r="D748" s="70"/>
      <c r="E748" s="430"/>
      <c r="F748" s="465"/>
      <c r="G748" s="488"/>
      <c r="H748" s="16"/>
      <c r="I748" s="132"/>
    </row>
    <row r="749" spans="1:11" ht="14.15" customHeight="1">
      <c r="A749" s="191"/>
      <c r="B749" s="210"/>
      <c r="C749" s="1475"/>
      <c r="D749" s="70"/>
      <c r="E749" s="430"/>
      <c r="F749" s="465"/>
      <c r="G749" s="488"/>
      <c r="H749" s="16"/>
      <c r="I749" s="132"/>
    </row>
    <row r="750" spans="1:11" ht="14.15" customHeight="1" thickBot="1">
      <c r="A750" s="88" t="s">
        <v>7302</v>
      </c>
      <c r="B750" s="197"/>
      <c r="C750" s="1931"/>
      <c r="D750" s="72"/>
      <c r="E750" s="431"/>
      <c r="F750" s="467"/>
      <c r="G750" s="489"/>
      <c r="H750" s="136"/>
      <c r="I750" s="137"/>
    </row>
    <row r="751" spans="1:11" ht="47.25" customHeight="1">
      <c r="A751" s="148" t="s">
        <v>1013</v>
      </c>
      <c r="B751" s="150" t="s">
        <v>1014</v>
      </c>
      <c r="C751" s="2285" t="s">
        <v>665</v>
      </c>
      <c r="D751" s="153" t="s">
        <v>2923</v>
      </c>
      <c r="E751" s="468" t="s">
        <v>10276</v>
      </c>
      <c r="F751" s="479" t="s">
        <v>2578</v>
      </c>
      <c r="G751" s="507" t="s">
        <v>2427</v>
      </c>
      <c r="H751" s="327" t="s">
        <v>493</v>
      </c>
      <c r="I751" s="138" t="s">
        <v>4003</v>
      </c>
    </row>
    <row r="752" spans="1:11" ht="14.15" customHeight="1">
      <c r="A752" s="156"/>
      <c r="B752" s="312"/>
      <c r="C752" s="2286" t="s">
        <v>3419</v>
      </c>
      <c r="D752" s="313" t="s">
        <v>2428</v>
      </c>
      <c r="E752" s="437" t="s">
        <v>264</v>
      </c>
      <c r="F752" s="475">
        <f>'Заказ, cкидки и курсы валют'!$I$12</f>
        <v>0</v>
      </c>
      <c r="G752" s="765"/>
      <c r="H752" s="358"/>
      <c r="I752" s="252"/>
    </row>
    <row r="753" spans="1:9" ht="16.5" customHeight="1">
      <c r="A753" s="403" t="s">
        <v>1419</v>
      </c>
      <c r="B753" s="1330" t="s">
        <v>596</v>
      </c>
      <c r="C753" s="2346">
        <v>5.9</v>
      </c>
      <c r="D753" s="14">
        <v>3000</v>
      </c>
      <c r="E753" s="446">
        <v>200.9</v>
      </c>
      <c r="F753" s="752">
        <f>ROUND(E753*(1-$F$37),2)</f>
        <v>200.9</v>
      </c>
      <c r="G753" s="695">
        <f>'Заказ, cкидки и курсы валют'!$J$23*F753</f>
        <v>2310.35</v>
      </c>
      <c r="H753" s="96">
        <f>ROUND((D753/1000)*G753,2)</f>
        <v>6931.05</v>
      </c>
      <c r="I753" s="14"/>
    </row>
    <row r="754" spans="1:9" ht="14.15" customHeight="1">
      <c r="A754" s="403" t="s">
        <v>1420</v>
      </c>
      <c r="B754" s="1330" t="s">
        <v>597</v>
      </c>
      <c r="C754" s="2346">
        <v>6.75</v>
      </c>
      <c r="D754" s="14">
        <v>2500</v>
      </c>
      <c r="E754" s="446">
        <v>222.27</v>
      </c>
      <c r="F754" s="752">
        <f t="shared" ref="F754:F758" si="124">ROUND(E754*(1-$F$37),2)</f>
        <v>222.27</v>
      </c>
      <c r="G754" s="695">
        <f>'Заказ, cкидки и курсы валют'!$J$23*F754</f>
        <v>2556.105</v>
      </c>
      <c r="H754" s="96">
        <f t="shared" ref="H754:H758" si="125">ROUND((D754/1000)*G754,2)</f>
        <v>6390.26</v>
      </c>
      <c r="I754" s="14"/>
    </row>
    <row r="755" spans="1:9" ht="16.5" customHeight="1">
      <c r="A755" s="403" t="s">
        <v>1421</v>
      </c>
      <c r="B755" s="1330" t="s">
        <v>598</v>
      </c>
      <c r="C755" s="2346">
        <v>7.77</v>
      </c>
      <c r="D755" s="14">
        <v>2200</v>
      </c>
      <c r="E755" s="446">
        <v>264</v>
      </c>
      <c r="F755" s="752">
        <f t="shared" si="124"/>
        <v>264</v>
      </c>
      <c r="G755" s="695">
        <f>'Заказ, cкидки и курсы валют'!$J$23*F755</f>
        <v>3036</v>
      </c>
      <c r="H755" s="96">
        <f t="shared" si="125"/>
        <v>6679.2</v>
      </c>
      <c r="I755" s="14"/>
    </row>
    <row r="756" spans="1:9" ht="14.15" customHeight="1">
      <c r="A756" s="403" t="s">
        <v>1422</v>
      </c>
      <c r="B756" s="1330" t="s">
        <v>599</v>
      </c>
      <c r="C756" s="2346">
        <v>8.5</v>
      </c>
      <c r="D756" s="14">
        <v>2000</v>
      </c>
      <c r="E756" s="446">
        <v>321.35000000000002</v>
      </c>
      <c r="F756" s="752">
        <f t="shared" si="124"/>
        <v>321.35000000000002</v>
      </c>
      <c r="G756" s="695">
        <f>'Заказ, cкидки и курсы валют'!$J$23*F756</f>
        <v>3695.5250000000001</v>
      </c>
      <c r="H756" s="96">
        <f t="shared" si="125"/>
        <v>7391.05</v>
      </c>
      <c r="I756" s="14"/>
    </row>
    <row r="757" spans="1:9" ht="14.15" customHeight="1">
      <c r="A757" s="403" t="s">
        <v>1423</v>
      </c>
      <c r="B757" s="1330" t="s">
        <v>600</v>
      </c>
      <c r="C757" s="2346">
        <v>10.27</v>
      </c>
      <c r="D757" s="14">
        <v>1500</v>
      </c>
      <c r="E757" s="446">
        <v>383.35</v>
      </c>
      <c r="F757" s="752">
        <f t="shared" si="124"/>
        <v>383.35</v>
      </c>
      <c r="G757" s="695">
        <f>'Заказ, cкидки и курсы валют'!$J$23*F757</f>
        <v>4408.5250000000005</v>
      </c>
      <c r="H757" s="96">
        <f t="shared" si="125"/>
        <v>6612.79</v>
      </c>
      <c r="I757" s="14"/>
    </row>
    <row r="758" spans="1:9" ht="14.15" customHeight="1">
      <c r="A758" s="403" t="s">
        <v>1424</v>
      </c>
      <c r="B758" s="1330" t="s">
        <v>601</v>
      </c>
      <c r="C758" s="2346">
        <v>11.54</v>
      </c>
      <c r="D758" s="403">
        <v>1200</v>
      </c>
      <c r="E758" s="446">
        <v>385.53</v>
      </c>
      <c r="F758" s="752">
        <f t="shared" si="124"/>
        <v>385.53</v>
      </c>
      <c r="G758" s="695">
        <f>'Заказ, cкидки и курсы валют'!$J$23*F758</f>
        <v>4433.5949999999993</v>
      </c>
      <c r="H758" s="96">
        <f t="shared" si="125"/>
        <v>5320.31</v>
      </c>
      <c r="I758" s="14"/>
    </row>
    <row r="759" spans="1:9" ht="15" customHeight="1">
      <c r="A759" s="403" t="s">
        <v>10499</v>
      </c>
      <c r="B759" s="1330" t="s">
        <v>9990</v>
      </c>
      <c r="C759" s="2346">
        <v>11.83</v>
      </c>
      <c r="D759" s="403">
        <v>1200</v>
      </c>
      <c r="E759" s="446">
        <v>413.95</v>
      </c>
      <c r="F759" s="752">
        <f t="shared" ref="F759" si="126">ROUND(E759*(1-$F$37),2)</f>
        <v>413.95</v>
      </c>
      <c r="G759" s="695">
        <f>'Заказ, cкидки и курсы валют'!$J$23*F759</f>
        <v>4760.4250000000002</v>
      </c>
      <c r="H759" s="96">
        <f t="shared" ref="H759" si="127">ROUND((D759/1000)*G759,2)</f>
        <v>5712.51</v>
      </c>
      <c r="I759" s="14"/>
    </row>
    <row r="760" spans="1:9" ht="14.5">
      <c r="A760" s="403" t="s">
        <v>1425</v>
      </c>
      <c r="B760" s="1330" t="s">
        <v>602</v>
      </c>
      <c r="C760" s="2346">
        <v>13.1</v>
      </c>
      <c r="D760" s="403">
        <v>1000</v>
      </c>
      <c r="E760" s="446">
        <v>429.99</v>
      </c>
      <c r="F760" s="752">
        <f t="shared" ref="F760:F766" si="128">ROUND(E760*(1-$F$37),2)</f>
        <v>429.99</v>
      </c>
      <c r="G760" s="695">
        <f>'Заказ, cкидки и курсы валют'!$J$23*F760</f>
        <v>4944.8850000000002</v>
      </c>
      <c r="H760" s="96">
        <f t="shared" ref="H760:H766" si="129">ROUND((D760/1000)*G760,2)</f>
        <v>4944.8900000000003</v>
      </c>
      <c r="I760" s="14"/>
    </row>
    <row r="761" spans="1:9" ht="14.15" customHeight="1">
      <c r="A761" s="403" t="s">
        <v>10500</v>
      </c>
      <c r="B761" s="1330" t="s">
        <v>9991</v>
      </c>
      <c r="C761" s="2346">
        <v>14</v>
      </c>
      <c r="D761" s="403">
        <v>1000</v>
      </c>
      <c r="E761" s="446">
        <v>458.3</v>
      </c>
      <c r="F761" s="752">
        <f t="shared" si="128"/>
        <v>458.3</v>
      </c>
      <c r="G761" s="695">
        <f>'Заказ, cкидки и курсы валют'!$J$23*F761</f>
        <v>5270.45</v>
      </c>
      <c r="H761" s="96">
        <f t="shared" si="129"/>
        <v>5270.45</v>
      </c>
      <c r="I761" s="14"/>
    </row>
    <row r="762" spans="1:9" ht="14.15" customHeight="1">
      <c r="A762" s="403" t="s">
        <v>1426</v>
      </c>
      <c r="B762" s="1330" t="s">
        <v>2896</v>
      </c>
      <c r="C762" s="2346">
        <v>16.46</v>
      </c>
      <c r="D762" s="403">
        <v>1000</v>
      </c>
      <c r="E762" s="446">
        <v>463.58</v>
      </c>
      <c r="F762" s="752">
        <f t="shared" si="128"/>
        <v>463.58</v>
      </c>
      <c r="G762" s="695">
        <f>'Заказ, cкидки и курсы валют'!$J$23*F762</f>
        <v>5331.17</v>
      </c>
      <c r="H762" s="96">
        <f t="shared" si="129"/>
        <v>5331.17</v>
      </c>
      <c r="I762" s="14"/>
    </row>
    <row r="763" spans="1:9" ht="14.15" customHeight="1">
      <c r="A763" s="403" t="s">
        <v>10501</v>
      </c>
      <c r="B763" s="1330" t="s">
        <v>8800</v>
      </c>
      <c r="C763" s="2346">
        <v>15.98</v>
      </c>
      <c r="D763" s="403">
        <v>900</v>
      </c>
      <c r="E763" s="446">
        <v>495.38</v>
      </c>
      <c r="F763" s="752">
        <f t="shared" si="128"/>
        <v>495.38</v>
      </c>
      <c r="G763" s="695">
        <f>'Заказ, cкидки и курсы валют'!$J$23*F763</f>
        <v>5696.87</v>
      </c>
      <c r="H763" s="96">
        <f t="shared" si="129"/>
        <v>5127.18</v>
      </c>
      <c r="I763" s="14"/>
    </row>
    <row r="764" spans="1:9" ht="14.15" customHeight="1">
      <c r="A764" s="403" t="s">
        <v>1427</v>
      </c>
      <c r="B764" s="1330" t="s">
        <v>3154</v>
      </c>
      <c r="C764" s="2346">
        <v>16</v>
      </c>
      <c r="D764" s="14">
        <v>800</v>
      </c>
      <c r="E764" s="446">
        <v>527.75</v>
      </c>
      <c r="F764" s="752">
        <f t="shared" si="128"/>
        <v>527.75</v>
      </c>
      <c r="G764" s="695">
        <f>'Заказ, cкидки и курсы валют'!$J$23*F764</f>
        <v>6069.125</v>
      </c>
      <c r="H764" s="96">
        <f t="shared" si="129"/>
        <v>4855.3</v>
      </c>
      <c r="I764" s="14"/>
    </row>
    <row r="765" spans="1:9" ht="14.15" customHeight="1">
      <c r="A765" s="403" t="s">
        <v>1428</v>
      </c>
      <c r="B765" s="1330" t="s">
        <v>2425</v>
      </c>
      <c r="C765" s="2346">
        <v>18.16</v>
      </c>
      <c r="D765" s="14">
        <v>500</v>
      </c>
      <c r="E765" s="446">
        <v>672.29</v>
      </c>
      <c r="F765" s="752">
        <f t="shared" si="128"/>
        <v>672.29</v>
      </c>
      <c r="G765" s="695">
        <f>'Заказ, cкидки и курсы валют'!$J$23*F765</f>
        <v>7731.3349999999991</v>
      </c>
      <c r="H765" s="96">
        <f t="shared" si="129"/>
        <v>3865.67</v>
      </c>
      <c r="I765" s="14"/>
    </row>
    <row r="766" spans="1:9" ht="14.15" customHeight="1">
      <c r="A766" s="403" t="s">
        <v>1429</v>
      </c>
      <c r="B766" s="1330" t="s">
        <v>2426</v>
      </c>
      <c r="C766" s="2346">
        <v>24.5</v>
      </c>
      <c r="D766" s="14">
        <v>400</v>
      </c>
      <c r="E766" s="446">
        <v>837.78</v>
      </c>
      <c r="F766" s="752">
        <f t="shared" si="128"/>
        <v>837.78</v>
      </c>
      <c r="G766" s="695">
        <f>'Заказ, cкидки и курсы валют'!$J$23*F766</f>
        <v>9634.4699999999993</v>
      </c>
      <c r="H766" s="96">
        <f t="shared" si="129"/>
        <v>3853.79</v>
      </c>
      <c r="I766" s="14"/>
    </row>
    <row r="767" spans="1:9" ht="14.15" customHeight="1">
      <c r="A767" s="403" t="s">
        <v>11087</v>
      </c>
      <c r="B767" s="1330" t="s">
        <v>11088</v>
      </c>
      <c r="C767" s="2346">
        <v>26.8</v>
      </c>
      <c r="D767" s="14">
        <v>400</v>
      </c>
      <c r="E767" s="446">
        <v>979.16</v>
      </c>
      <c r="F767" s="752">
        <f t="shared" ref="F767" si="130">ROUND(E767*(1-$F$37),2)</f>
        <v>979.16</v>
      </c>
      <c r="G767" s="695">
        <f>'Заказ, cкидки и курсы валют'!$J$23*F767</f>
        <v>11260.34</v>
      </c>
      <c r="H767" s="96">
        <f t="shared" ref="H767" si="131">ROUND((D767/1000)*G767,2)</f>
        <v>4504.1400000000003</v>
      </c>
      <c r="I767" s="14"/>
    </row>
    <row r="768" spans="1:9" ht="14.15" customHeight="1" thickBot="1"/>
    <row r="769" spans="1:11" ht="14.15" customHeight="1">
      <c r="A769" s="190"/>
      <c r="B769" s="64" t="s">
        <v>2892</v>
      </c>
      <c r="C769" s="1962"/>
      <c r="D769" s="66"/>
      <c r="E769" s="435"/>
      <c r="F769" s="461"/>
      <c r="G769" s="461"/>
      <c r="H769" s="128"/>
      <c r="I769" s="68"/>
    </row>
    <row r="770" spans="1:11" ht="14.15" customHeight="1">
      <c r="A770" s="191"/>
      <c r="B770" s="81" t="s">
        <v>2461</v>
      </c>
      <c r="C770" s="2355"/>
      <c r="D770" s="84"/>
      <c r="E770" s="436"/>
      <c r="F770" s="436"/>
      <c r="G770" s="426"/>
      <c r="H770" s="16"/>
      <c r="I770" s="132"/>
    </row>
    <row r="771" spans="1:11" ht="14.15" customHeight="1">
      <c r="A771" s="191"/>
      <c r="B771" s="16"/>
      <c r="C771" s="1475"/>
      <c r="D771" s="70"/>
      <c r="E771" s="430"/>
      <c r="F771" s="465"/>
      <c r="G771" s="488"/>
      <c r="H771" s="16"/>
      <c r="I771" s="132"/>
    </row>
    <row r="772" spans="1:11" ht="13">
      <c r="A772" s="191"/>
      <c r="B772" s="16"/>
      <c r="C772" s="1954"/>
      <c r="D772" s="16"/>
      <c r="E772" s="430"/>
      <c r="F772" s="463"/>
      <c r="G772" s="488"/>
      <c r="H772" s="16"/>
      <c r="I772" s="132"/>
    </row>
    <row r="773" spans="1:11" ht="13">
      <c r="A773" s="191"/>
      <c r="B773" s="16"/>
      <c r="C773" s="1954"/>
      <c r="D773" s="16"/>
      <c r="E773" s="430"/>
      <c r="F773" s="463"/>
      <c r="G773" s="488"/>
      <c r="H773" s="16"/>
      <c r="I773" s="132"/>
    </row>
    <row r="774" spans="1:11" ht="18.5" thickBot="1">
      <c r="A774" s="1831" t="s">
        <v>7303</v>
      </c>
      <c r="B774" s="89"/>
      <c r="C774" s="2345"/>
      <c r="D774" s="136"/>
      <c r="E774" s="438"/>
      <c r="F774" s="467"/>
      <c r="G774" s="489"/>
      <c r="H774" s="136"/>
      <c r="I774" s="137"/>
    </row>
    <row r="775" spans="1:11" ht="40">
      <c r="A775" s="156" t="s">
        <v>1013</v>
      </c>
      <c r="B775" s="157" t="s">
        <v>1014</v>
      </c>
      <c r="C775" s="2286" t="s">
        <v>665</v>
      </c>
      <c r="D775" s="158" t="s">
        <v>2923</v>
      </c>
      <c r="E775" s="473" t="s">
        <v>10276</v>
      </c>
      <c r="F775" s="469" t="s">
        <v>2578</v>
      </c>
      <c r="G775" s="506" t="s">
        <v>2427</v>
      </c>
      <c r="H775" s="264" t="s">
        <v>493</v>
      </c>
      <c r="I775" s="160" t="s">
        <v>4003</v>
      </c>
      <c r="J775" s="327" t="s">
        <v>11229</v>
      </c>
    </row>
    <row r="776" spans="1:11" ht="13" thickBot="1">
      <c r="A776" s="156"/>
      <c r="B776" s="312"/>
      <c r="C776" s="2286" t="s">
        <v>3419</v>
      </c>
      <c r="D776" s="313" t="s">
        <v>2428</v>
      </c>
      <c r="E776" s="437" t="s">
        <v>264</v>
      </c>
      <c r="F776" s="475">
        <f>'Заказ, cкидки и курсы валют'!$I$12</f>
        <v>0</v>
      </c>
      <c r="G776" s="765"/>
      <c r="H776" s="358"/>
      <c r="I776" s="252"/>
      <c r="J776" s="264"/>
    </row>
    <row r="777" spans="1:11" ht="14.15" customHeight="1" thickBot="1">
      <c r="A777" s="802" t="s">
        <v>1430</v>
      </c>
      <c r="B777" s="2060" t="s">
        <v>596</v>
      </c>
      <c r="C777" s="2346">
        <v>5.9</v>
      </c>
      <c r="D777" s="2059">
        <v>250</v>
      </c>
      <c r="E777" s="1603">
        <f t="shared" ref="E777:E791" si="132">E753*1.2</f>
        <v>241.07999999999998</v>
      </c>
      <c r="F777" s="779">
        <f>ROUND(E777*(1-$F$37),2)</f>
        <v>241.08</v>
      </c>
      <c r="G777" s="691">
        <f>H777/D777*1000</f>
        <v>2772.44</v>
      </c>
      <c r="H777" s="659">
        <f>ROUND(IF('Заказ, cкидки и курсы валют'!$J$23*E777/1000*D777&lt;387,387,'Заказ, cкидки и курсы валют'!$J$23*E777/1000*D777)*(1-'Заказ, cкидки и курсы валют'!$I$12),2)</f>
        <v>693.11</v>
      </c>
      <c r="I777" s="1105"/>
      <c r="J777" s="311">
        <f>ROUND(IF(H777&lt;'Заказ, cкидки и курсы валют'!$B$39,H777*0.54*100/(100-'Заказ, cкидки и курсы валют'!$C$39),IF(H777&lt;'Заказ, cкидки и курсы валют'!$B$40,H777*0.54*100/(100-'Заказ, cкидки и курсы валют'!$C$40),IF(H777&lt;'Заказ, cкидки и курсы валют'!$B$41,H777*0.54*100/(100-'Заказ, cкидки и курсы валют'!$C$41),IF(H777&lt;'Заказ, cкидки и курсы валют'!$B$42,H777*0.54*100/(100-'Заказ, cкидки и курсы валют'!$C$42),IF(H777&lt;'Заказ, cкидки и курсы валют'!$B$43,H777*0.54*100/(100-'Заказ, cкидки и курсы валют'!$C$43),H777))))),2)</f>
        <v>748.56</v>
      </c>
    </row>
    <row r="778" spans="1:11" ht="14.15" customHeight="1" thickBot="1">
      <c r="A778" s="350" t="s">
        <v>1431</v>
      </c>
      <c r="B778" s="1330" t="s">
        <v>597</v>
      </c>
      <c r="C778" s="2346">
        <v>6.75</v>
      </c>
      <c r="D778" s="1639">
        <v>150</v>
      </c>
      <c r="E778" s="1602">
        <f t="shared" si="132"/>
        <v>266.72399999999999</v>
      </c>
      <c r="F778" s="471">
        <f t="shared" ref="F778:F782" si="133">ROUND(E778*(1-$F$37),2)</f>
        <v>266.72000000000003</v>
      </c>
      <c r="G778" s="691">
        <f t="shared" ref="G778:G791" si="134">H778/D778*1000</f>
        <v>3067.3333333333335</v>
      </c>
      <c r="H778" s="659">
        <f>ROUND(IF('Заказ, cкидки и курсы валют'!$J$23*E778/1000*D778&lt;387,387,'Заказ, cкидки и курсы валют'!$J$23*E778/1000*D778)*(1-'Заказ, cкидки и курсы валют'!$I$12),2)</f>
        <v>460.1</v>
      </c>
      <c r="I778" s="346"/>
      <c r="J778" s="139">
        <f>ROUND(IF(H778&lt;'Заказ, cкидки и курсы валют'!$B$39,H778*0.54*100/(100-'Заказ, cкидки и курсы валют'!$C$39),IF(H778&lt;'Заказ, cкидки и курсы валют'!$B$40,H778*0.54*100/(100-'Заказ, cкидки и курсы валют'!$C$40),IF(H778&lt;'Заказ, cкидки и курсы валют'!$B$41,H778*0.54*100/(100-'Заказ, cкидки и курсы валют'!$C$41),IF(H778&lt;'Заказ, cкидки и курсы валют'!$B$42,H778*0.54*100/(100-'Заказ, cкидки и курсы валют'!$C$42),IF(H778&lt;'Заказ, cкидки и курсы валют'!$B$43,H778*0.54*100/(100-'Заказ, cкидки и курсы валют'!$C$43),H778))))),2)</f>
        <v>552.12</v>
      </c>
      <c r="K778" s="530"/>
    </row>
    <row r="779" spans="1:11" ht="14.15" customHeight="1" thickBot="1">
      <c r="A779" s="350" t="s">
        <v>1432</v>
      </c>
      <c r="B779" s="1330" t="s">
        <v>598</v>
      </c>
      <c r="C779" s="2346">
        <v>7.77</v>
      </c>
      <c r="D779" s="1639">
        <v>150</v>
      </c>
      <c r="E779" s="1602">
        <f t="shared" si="132"/>
        <v>316.8</v>
      </c>
      <c r="F779" s="471">
        <f t="shared" si="133"/>
        <v>316.8</v>
      </c>
      <c r="G779" s="691">
        <f t="shared" si="134"/>
        <v>3643.2000000000003</v>
      </c>
      <c r="H779" s="659">
        <f>ROUND(IF('Заказ, cкидки и курсы валют'!$J$23*E779/1000*D779&lt;387,387,'Заказ, cкидки и курсы валют'!$J$23*E779/1000*D779)*(1-'Заказ, cкидки и курсы валют'!$I$12),2)</f>
        <v>546.48</v>
      </c>
      <c r="I779" s="346"/>
      <c r="J779" s="139">
        <f>ROUND(IF(H779&lt;'Заказ, cкидки и курсы валют'!$B$39,H779*0.54*100/(100-'Заказ, cкидки и курсы валют'!$C$39),IF(H779&lt;'Заказ, cкидки и курсы валют'!$B$40,H779*0.54*100/(100-'Заказ, cкидки и курсы валют'!$C$40),IF(H779&lt;'Заказ, cкидки и курсы валют'!$B$41,H779*0.54*100/(100-'Заказ, cкидки и курсы валют'!$C$41),IF(H779&lt;'Заказ, cкидки и курсы валют'!$B$42,H779*0.54*100/(100-'Заказ, cкидки и курсы валют'!$C$42),IF(H779&lt;'Заказ, cкидки и курсы валют'!$B$43,H779*0.54*100/(100-'Заказ, cкидки и курсы валют'!$C$43),H779))))),2)</f>
        <v>655.78</v>
      </c>
      <c r="K779" s="530"/>
    </row>
    <row r="780" spans="1:11" ht="14.15" customHeight="1" thickBot="1">
      <c r="A780" s="350" t="s">
        <v>1433</v>
      </c>
      <c r="B780" s="1330" t="s">
        <v>599</v>
      </c>
      <c r="C780" s="2346">
        <v>8.5</v>
      </c>
      <c r="D780" s="1639">
        <v>150</v>
      </c>
      <c r="E780" s="1602">
        <f t="shared" si="132"/>
        <v>385.62</v>
      </c>
      <c r="F780" s="471">
        <f t="shared" si="133"/>
        <v>385.62</v>
      </c>
      <c r="G780" s="691">
        <f t="shared" si="134"/>
        <v>4434.6000000000004</v>
      </c>
      <c r="H780" s="659">
        <f>ROUND(IF('Заказ, cкидки и курсы валют'!$J$23*E780/1000*D780&lt;387,387,'Заказ, cкидки и курсы валют'!$J$23*E780/1000*D780)*(1-'Заказ, cкидки и курсы валют'!$I$12),2)</f>
        <v>665.19</v>
      </c>
      <c r="I780" s="346"/>
      <c r="J780" s="139">
        <f>ROUND(IF(H780&lt;'Заказ, cкидки и курсы валют'!$B$39,H780*0.54*100/(100-'Заказ, cкидки и курсы валют'!$C$39),IF(H780&lt;'Заказ, cкидки и курсы валют'!$B$40,H780*0.54*100/(100-'Заказ, cкидки и курсы валют'!$C$40),IF(H780&lt;'Заказ, cкидки и курсы валют'!$B$41,H780*0.54*100/(100-'Заказ, cкидки и курсы валют'!$C$41),IF(H780&lt;'Заказ, cкидки и курсы валют'!$B$42,H780*0.54*100/(100-'Заказ, cкидки и курсы валют'!$C$42),IF(H780&lt;'Заказ, cкидки и курсы валют'!$B$43,H780*0.54*100/(100-'Заказ, cкидки и курсы валют'!$C$43),H780))))),2)</f>
        <v>718.41</v>
      </c>
      <c r="K780" s="530"/>
    </row>
    <row r="781" spans="1:11" ht="14.15" customHeight="1" thickBot="1">
      <c r="A781" s="350" t="s">
        <v>1434</v>
      </c>
      <c r="B781" s="1330" t="s">
        <v>600</v>
      </c>
      <c r="C781" s="2346">
        <v>10.27</v>
      </c>
      <c r="D781" s="1639">
        <v>100</v>
      </c>
      <c r="E781" s="1602">
        <f t="shared" si="132"/>
        <v>460.02000000000004</v>
      </c>
      <c r="F781" s="471">
        <f t="shared" si="133"/>
        <v>460.02</v>
      </c>
      <c r="G781" s="691">
        <f t="shared" si="134"/>
        <v>5290.2</v>
      </c>
      <c r="H781" s="659">
        <f>ROUND(IF('Заказ, cкидки и курсы валют'!$J$23*E781/1000*D781&lt;387,387,'Заказ, cкидки и курсы валют'!$J$23*E781/1000*D781)*(1-'Заказ, cкидки и курсы валют'!$I$12),2)</f>
        <v>529.02</v>
      </c>
      <c r="I781" s="346"/>
      <c r="J781" s="139">
        <f>ROUND(IF(H781&lt;'Заказ, cкидки и курсы валют'!$B$39,H781*0.54*100/(100-'Заказ, cкидки и курсы валют'!$C$39),IF(H781&lt;'Заказ, cкидки и курсы валют'!$B$40,H781*0.54*100/(100-'Заказ, cкидки и курсы валют'!$C$40),IF(H781&lt;'Заказ, cкидки и курсы валют'!$B$41,H781*0.54*100/(100-'Заказ, cкидки и курсы валют'!$C$41),IF(H781&lt;'Заказ, cкидки и курсы валют'!$B$42,H781*0.54*100/(100-'Заказ, cкидки и курсы валют'!$C$42),IF(H781&lt;'Заказ, cкидки и курсы валют'!$B$43,H781*0.54*100/(100-'Заказ, cкидки и курсы валют'!$C$43),H781))))),2)</f>
        <v>634.82000000000005</v>
      </c>
      <c r="K781" s="530"/>
    </row>
    <row r="782" spans="1:11" ht="14.15" customHeight="1" thickBot="1">
      <c r="A782" s="350" t="s">
        <v>1435</v>
      </c>
      <c r="B782" s="1330" t="s">
        <v>601</v>
      </c>
      <c r="C782" s="2346">
        <v>11.54</v>
      </c>
      <c r="D782" s="1639">
        <v>100</v>
      </c>
      <c r="E782" s="1602">
        <f t="shared" si="132"/>
        <v>462.63599999999997</v>
      </c>
      <c r="F782" s="471">
        <f t="shared" si="133"/>
        <v>462.64</v>
      </c>
      <c r="G782" s="691">
        <f t="shared" si="134"/>
        <v>5320.2999999999993</v>
      </c>
      <c r="H782" s="659">
        <f>ROUND(IF('Заказ, cкидки и курсы валют'!$J$23*E782/1000*D782&lt;387,387,'Заказ, cкидки и курсы валют'!$J$23*E782/1000*D782)*(1-'Заказ, cкидки и курсы валют'!$I$12),2)</f>
        <v>532.03</v>
      </c>
      <c r="I782" s="346"/>
      <c r="J782" s="139">
        <f>ROUND(IF(H782&lt;'Заказ, cкидки и курсы валют'!$B$39,H782*0.54*100/(100-'Заказ, cкидки и курсы валют'!$C$39),IF(H782&lt;'Заказ, cкидки и курсы валют'!$B$40,H782*0.54*100/(100-'Заказ, cкидки и курсы валют'!$C$40),IF(H782&lt;'Заказ, cкидки и курсы валют'!$B$41,H782*0.54*100/(100-'Заказ, cкидки и курсы валют'!$C$41),IF(H782&lt;'Заказ, cкидки и курсы валют'!$B$42,H782*0.54*100/(100-'Заказ, cкидки и курсы валют'!$C$42),IF(H782&lt;'Заказ, cкидки и курсы валют'!$B$43,H782*0.54*100/(100-'Заказ, cкидки и курсы валют'!$C$43),H782))))),2)</f>
        <v>638.44000000000005</v>
      </c>
      <c r="K782" s="530"/>
    </row>
    <row r="783" spans="1:11" ht="14.15" customHeight="1" thickBot="1">
      <c r="A783" s="350" t="s">
        <v>11717</v>
      </c>
      <c r="B783" s="1330" t="s">
        <v>9990</v>
      </c>
      <c r="C783" s="2346">
        <v>11.83</v>
      </c>
      <c r="D783" s="1639">
        <v>100</v>
      </c>
      <c r="E783" s="1602">
        <f t="shared" si="132"/>
        <v>496.73999999999995</v>
      </c>
      <c r="F783" s="471">
        <f t="shared" ref="F783" si="135">ROUND(E783*(1-$F$37),2)</f>
        <v>496.74</v>
      </c>
      <c r="G783" s="691">
        <f t="shared" si="134"/>
        <v>5712.5</v>
      </c>
      <c r="H783" s="659">
        <f>ROUND(IF('Заказ, cкидки и курсы валют'!$J$23*E783/1000*D783&lt;387,387,'Заказ, cкидки и курсы валют'!$J$23*E783/1000*D783)*(1-'Заказ, cкидки и курсы валют'!$I$12),2)</f>
        <v>571.25</v>
      </c>
      <c r="I783" s="346"/>
      <c r="J783" s="139">
        <f>ROUND(IF(H783&lt;'Заказ, cкидки и курсы валют'!$B$39,H783*0.54*100/(100-'Заказ, cкидки и курсы валют'!$C$39),IF(H783&lt;'Заказ, cкидки и курсы валют'!$B$40,H783*0.54*100/(100-'Заказ, cкидки и курсы валют'!$C$40),IF(H783&lt;'Заказ, cкидки и курсы валют'!$B$41,H783*0.54*100/(100-'Заказ, cкидки и курсы валют'!$C$41),IF(H783&lt;'Заказ, cкидки и курсы валют'!$B$42,H783*0.54*100/(100-'Заказ, cкидки и курсы валют'!$C$42),IF(H783&lt;'Заказ, cкидки и курсы валют'!$B$43,H783*0.54*100/(100-'Заказ, cкидки и курсы валют'!$C$43),H783))))),2)</f>
        <v>616.95000000000005</v>
      </c>
      <c r="K783" s="530"/>
    </row>
    <row r="784" spans="1:11" ht="14.15" customHeight="1" thickBot="1">
      <c r="A784" s="350" t="s">
        <v>1436</v>
      </c>
      <c r="B784" s="1330" t="s">
        <v>602</v>
      </c>
      <c r="C784" s="2346">
        <v>13.1</v>
      </c>
      <c r="D784" s="1639">
        <v>50</v>
      </c>
      <c r="E784" s="1602">
        <f t="shared" si="132"/>
        <v>515.98799999999994</v>
      </c>
      <c r="F784" s="471">
        <f t="shared" ref="F784:F791" si="136">ROUND(E784*(1-$F$37),2)</f>
        <v>515.99</v>
      </c>
      <c r="G784" s="691">
        <f t="shared" si="134"/>
        <v>7740</v>
      </c>
      <c r="H784" s="659">
        <f>ROUND(IF('Заказ, cкидки и курсы валют'!$J$23*E784/1000*D784&lt;387,387,'Заказ, cкидки и курсы валют'!$J$23*E784/1000*D784)*(1-'Заказ, cкидки и курсы валют'!$I$12),2)</f>
        <v>387</v>
      </c>
      <c r="I784" s="346"/>
      <c r="J784" s="139">
        <f>ROUND(IF(H784&lt;'Заказ, cкидки и курсы валют'!$B$39,H784*0.54*100/(100-'Заказ, cкидки и курсы валют'!$C$39),IF(H784&lt;'Заказ, cкидки и курсы валют'!$B$40,H784*0.54*100/(100-'Заказ, cкидки и курсы валют'!$C$40),IF(H784&lt;'Заказ, cкидки и курсы валют'!$B$41,H784*0.54*100/(100-'Заказ, cкидки и курсы валют'!$C$41),IF(H784&lt;'Заказ, cкидки и курсы валют'!$B$42,H784*0.54*100/(100-'Заказ, cкидки и курсы валют'!$C$42),IF(H784&lt;'Заказ, cкидки и курсы валют'!$B$43,H784*0.54*100/(100-'Заказ, cкидки и курсы валют'!$C$43),H784))))),2)</f>
        <v>464.4</v>
      </c>
      <c r="K784" s="530"/>
    </row>
    <row r="785" spans="1:11" ht="14.15" customHeight="1" thickBot="1">
      <c r="A785" s="350" t="s">
        <v>11718</v>
      </c>
      <c r="B785" s="1330" t="s">
        <v>9991</v>
      </c>
      <c r="C785" s="2346">
        <v>14</v>
      </c>
      <c r="D785" s="1639">
        <v>50</v>
      </c>
      <c r="E785" s="1602">
        <f t="shared" si="132"/>
        <v>549.96</v>
      </c>
      <c r="F785" s="471">
        <f t="shared" si="136"/>
        <v>549.96</v>
      </c>
      <c r="G785" s="691">
        <f t="shared" si="134"/>
        <v>7740</v>
      </c>
      <c r="H785" s="659">
        <f>ROUND(IF('Заказ, cкидки и курсы валют'!$J$23*E785/1000*D785&lt;387,387,'Заказ, cкидки и курсы валют'!$J$23*E785/1000*D785)*(1-'Заказ, cкидки и курсы валют'!$I$12),2)</f>
        <v>387</v>
      </c>
      <c r="I785" s="346"/>
      <c r="J785" s="139">
        <f>ROUND(IF(H785&lt;'Заказ, cкидки и курсы валют'!$B$39,H785*0.54*100/(100-'Заказ, cкидки и курсы валют'!$C$39),IF(H785&lt;'Заказ, cкидки и курсы валют'!$B$40,H785*0.54*100/(100-'Заказ, cкидки и курсы валют'!$C$40),IF(H785&lt;'Заказ, cкидки и курсы валют'!$B$41,H785*0.54*100/(100-'Заказ, cкидки и курсы валют'!$C$41),IF(H785&lt;'Заказ, cкидки и курсы валют'!$B$42,H785*0.54*100/(100-'Заказ, cкидки и курсы валют'!$C$42),IF(H785&lt;'Заказ, cкидки и курсы валют'!$B$43,H785*0.54*100/(100-'Заказ, cкидки и курсы валют'!$C$43),H785))))),2)</f>
        <v>464.4</v>
      </c>
      <c r="K785" s="530"/>
    </row>
    <row r="786" spans="1:11" ht="14.15" customHeight="1" thickBot="1">
      <c r="A786" s="350" t="s">
        <v>1437</v>
      </c>
      <c r="B786" s="1330" t="s">
        <v>2896</v>
      </c>
      <c r="C786" s="2346">
        <v>16.46</v>
      </c>
      <c r="D786" s="1639">
        <v>50</v>
      </c>
      <c r="E786" s="1602">
        <f t="shared" si="132"/>
        <v>556.29599999999994</v>
      </c>
      <c r="F786" s="471">
        <f t="shared" si="136"/>
        <v>556.29999999999995</v>
      </c>
      <c r="G786" s="691">
        <f t="shared" si="134"/>
        <v>7740</v>
      </c>
      <c r="H786" s="659">
        <f>ROUND(IF('Заказ, cкидки и курсы валют'!$J$23*E786/1000*D786&lt;387,387,'Заказ, cкидки и курсы валют'!$J$23*E786/1000*D786)*(1-'Заказ, cкидки и курсы валют'!$I$12),2)</f>
        <v>387</v>
      </c>
      <c r="I786" s="346"/>
      <c r="J786" s="139">
        <f>ROUND(IF(H786&lt;'Заказ, cкидки и курсы валют'!$B$39,H786*0.54*100/(100-'Заказ, cкидки и курсы валют'!$C$39),IF(H786&lt;'Заказ, cкидки и курсы валют'!$B$40,H786*0.54*100/(100-'Заказ, cкидки и курсы валют'!$C$40),IF(H786&lt;'Заказ, cкидки и курсы валют'!$B$41,H786*0.54*100/(100-'Заказ, cкидки и курсы валют'!$C$41),IF(H786&lt;'Заказ, cкидки и курсы валют'!$B$42,H786*0.54*100/(100-'Заказ, cкидки и курсы валют'!$C$42),IF(H786&lt;'Заказ, cкидки и курсы валют'!$B$43,H786*0.54*100/(100-'Заказ, cкидки и курсы валют'!$C$43),H786))))),2)</f>
        <v>464.4</v>
      </c>
      <c r="K786" s="530"/>
    </row>
    <row r="787" spans="1:11" ht="14.15" customHeight="1" thickBot="1">
      <c r="A787" s="350" t="s">
        <v>11719</v>
      </c>
      <c r="B787" s="1330" t="s">
        <v>8800</v>
      </c>
      <c r="C787" s="2346">
        <v>15.98</v>
      </c>
      <c r="D787" s="1639">
        <v>50</v>
      </c>
      <c r="E787" s="1602">
        <f t="shared" si="132"/>
        <v>594.45600000000002</v>
      </c>
      <c r="F787" s="471">
        <f t="shared" si="136"/>
        <v>594.46</v>
      </c>
      <c r="G787" s="691">
        <f t="shared" si="134"/>
        <v>7740</v>
      </c>
      <c r="H787" s="659">
        <f>ROUND(IF('Заказ, cкидки и курсы валют'!$J$23*E787/1000*D787&lt;387,387,'Заказ, cкидки и курсы валют'!$J$23*E787/1000*D787)*(1-'Заказ, cкидки и курсы валют'!$I$12),2)</f>
        <v>387</v>
      </c>
      <c r="I787" s="346"/>
      <c r="J787" s="139">
        <f>ROUND(IF(H787&lt;'Заказ, cкидки и курсы валют'!$B$39,H787*0.54*100/(100-'Заказ, cкидки и курсы валют'!$C$39),IF(H787&lt;'Заказ, cкидки и курсы валют'!$B$40,H787*0.54*100/(100-'Заказ, cкидки и курсы валют'!$C$40),IF(H787&lt;'Заказ, cкидки и курсы валют'!$B$41,H787*0.54*100/(100-'Заказ, cкидки и курсы валют'!$C$41),IF(H787&lt;'Заказ, cкидки и курсы валют'!$B$42,H787*0.54*100/(100-'Заказ, cкидки и курсы валют'!$C$42),IF(H787&lt;'Заказ, cкидки и курсы валют'!$B$43,H787*0.54*100/(100-'Заказ, cкидки и курсы валют'!$C$43),H787))))),2)</f>
        <v>464.4</v>
      </c>
      <c r="K787" s="530"/>
    </row>
    <row r="788" spans="1:11" ht="14.15" customHeight="1" thickBot="1">
      <c r="A788" s="350" t="s">
        <v>1438</v>
      </c>
      <c r="B788" s="1330" t="s">
        <v>3154</v>
      </c>
      <c r="C788" s="2346">
        <v>16</v>
      </c>
      <c r="D788" s="1639">
        <v>50</v>
      </c>
      <c r="E788" s="1602">
        <f t="shared" si="132"/>
        <v>633.29999999999995</v>
      </c>
      <c r="F788" s="471">
        <f t="shared" si="136"/>
        <v>633.29999999999995</v>
      </c>
      <c r="G788" s="691">
        <f t="shared" si="134"/>
        <v>7740</v>
      </c>
      <c r="H788" s="659">
        <f>ROUND(IF('Заказ, cкидки и курсы валют'!$J$23*E788/1000*D788&lt;387,387,'Заказ, cкидки и курсы валют'!$J$23*E788/1000*D788)*(1-'Заказ, cкидки и курсы валют'!$I$12),2)</f>
        <v>387</v>
      </c>
      <c r="I788" s="346"/>
      <c r="J788" s="139">
        <f>ROUND(IF(H788&lt;'Заказ, cкидки и курсы валют'!$B$39,H788*0.54*100/(100-'Заказ, cкидки и курсы валют'!$C$39),IF(H788&lt;'Заказ, cкидки и курсы валют'!$B$40,H788*0.54*100/(100-'Заказ, cкидки и курсы валют'!$C$40),IF(H788&lt;'Заказ, cкидки и курсы валют'!$B$41,H788*0.54*100/(100-'Заказ, cкидки и курсы валют'!$C$41),IF(H788&lt;'Заказ, cкидки и курсы валют'!$B$42,H788*0.54*100/(100-'Заказ, cкидки и курсы валют'!$C$42),IF(H788&lt;'Заказ, cкидки и курсы валют'!$B$43,H788*0.54*100/(100-'Заказ, cкидки и курсы валют'!$C$43),H788))))),2)</f>
        <v>464.4</v>
      </c>
      <c r="K788" s="530"/>
    </row>
    <row r="789" spans="1:11" ht="14.15" customHeight="1" thickBot="1">
      <c r="A789" s="350" t="s">
        <v>1439</v>
      </c>
      <c r="B789" s="1330" t="s">
        <v>2425</v>
      </c>
      <c r="C789" s="2346">
        <v>18.16</v>
      </c>
      <c r="D789" s="50">
        <v>50</v>
      </c>
      <c r="E789" s="1602">
        <f t="shared" si="132"/>
        <v>806.74799999999993</v>
      </c>
      <c r="F789" s="471">
        <f t="shared" si="136"/>
        <v>806.75</v>
      </c>
      <c r="G789" s="691">
        <f t="shared" si="134"/>
        <v>9277.6</v>
      </c>
      <c r="H789" s="659">
        <f>ROUND(IF('Заказ, cкидки и курсы валют'!$J$23*E789/1000*D789&lt;387,387,'Заказ, cкидки и курсы валют'!$J$23*E789/1000*D789)*(1-'Заказ, cкидки и курсы валют'!$I$12),2)</f>
        <v>463.88</v>
      </c>
      <c r="I789" s="346"/>
      <c r="J789" s="139">
        <f>ROUND(IF(H789&lt;'Заказ, cкидки и курсы валют'!$B$39,H789*0.54*100/(100-'Заказ, cкидки и курсы валют'!$C$39),IF(H789&lt;'Заказ, cкидки и курсы валют'!$B$40,H789*0.54*100/(100-'Заказ, cкидки и курсы валют'!$C$40),IF(H789&lt;'Заказ, cкидки и курсы валют'!$B$41,H789*0.54*100/(100-'Заказ, cкидки и курсы валют'!$C$41),IF(H789&lt;'Заказ, cкидки и курсы валют'!$B$42,H789*0.54*100/(100-'Заказ, cкидки и курсы валют'!$C$42),IF(H789&lt;'Заказ, cкидки и курсы валют'!$B$43,H789*0.54*100/(100-'Заказ, cкидки и курсы валют'!$C$43),H789))))),2)</f>
        <v>556.66</v>
      </c>
      <c r="K789" s="530"/>
    </row>
    <row r="790" spans="1:11" ht="14.15" customHeight="1" thickBot="1">
      <c r="A790" s="350" t="s">
        <v>1440</v>
      </c>
      <c r="B790" s="1330" t="s">
        <v>2426</v>
      </c>
      <c r="C790" s="2346">
        <v>24.5</v>
      </c>
      <c r="D790" s="50">
        <v>50</v>
      </c>
      <c r="E790" s="1602">
        <f t="shared" si="132"/>
        <v>1005.3359999999999</v>
      </c>
      <c r="F790" s="471">
        <f t="shared" si="136"/>
        <v>1005.34</v>
      </c>
      <c r="G790" s="691">
        <f t="shared" si="134"/>
        <v>11561.400000000001</v>
      </c>
      <c r="H790" s="659">
        <f>ROUND(IF('Заказ, cкидки и курсы валют'!$J$23*E790/1000*D790&lt;387,387,'Заказ, cкидки и курсы валют'!$J$23*E790/1000*D790)*(1-'Заказ, cкидки и курсы валют'!$I$12),2)</f>
        <v>578.07000000000005</v>
      </c>
      <c r="I790" s="346"/>
      <c r="J790" s="139">
        <f>ROUND(IF(H790&lt;'Заказ, cкидки и курсы валют'!$B$39,H790*0.54*100/(100-'Заказ, cкидки и курсы валют'!$C$39),IF(H790&lt;'Заказ, cкидки и курсы валют'!$B$40,H790*0.54*100/(100-'Заказ, cкидки и курсы валют'!$C$40),IF(H790&lt;'Заказ, cкидки и курсы валют'!$B$41,H790*0.54*100/(100-'Заказ, cкидки и курсы валют'!$C$41),IF(H790&lt;'Заказ, cкидки и курсы валют'!$B$42,H790*0.54*100/(100-'Заказ, cкидки и курсы валют'!$C$42),IF(H790&lt;'Заказ, cкидки и курсы валют'!$B$43,H790*0.54*100/(100-'Заказ, cкидки и курсы валют'!$C$43),H790))))),2)</f>
        <v>624.32000000000005</v>
      </c>
      <c r="K790" s="530"/>
    </row>
    <row r="791" spans="1:11" ht="14.15" customHeight="1" thickBot="1">
      <c r="A791" s="268" t="s">
        <v>11720</v>
      </c>
      <c r="B791" s="2061" t="s">
        <v>11088</v>
      </c>
      <c r="C791" s="2346">
        <v>26.8</v>
      </c>
      <c r="D791" s="1503">
        <v>50</v>
      </c>
      <c r="E791" s="1604">
        <f t="shared" si="132"/>
        <v>1174.992</v>
      </c>
      <c r="F791" s="775">
        <f t="shared" si="136"/>
        <v>1174.99</v>
      </c>
      <c r="G791" s="691">
        <f t="shared" si="134"/>
        <v>13512.4</v>
      </c>
      <c r="H791" s="659">
        <f>ROUND(IF('Заказ, cкидки и курсы валют'!$J$23*E791/1000*D791&lt;387,387,'Заказ, cкидки и курсы валют'!$J$23*E791/1000*D791)*(1-'Заказ, cкидки и курсы валют'!$I$12),2)</f>
        <v>675.62</v>
      </c>
      <c r="I791" s="1110"/>
      <c r="J791" s="143">
        <f>ROUND(IF(H791&lt;'Заказ, cкидки и курсы валют'!$B$39,H791*0.54*100/(100-'Заказ, cкидки и курсы валют'!$C$39),IF(H791&lt;'Заказ, cкидки и курсы валют'!$B$40,H791*0.54*100/(100-'Заказ, cкидки и курсы валют'!$C$40),IF(H791&lt;'Заказ, cкидки и курсы валют'!$B$41,H791*0.54*100/(100-'Заказ, cкидки и курсы валют'!$C$41),IF(H791&lt;'Заказ, cкидки и курсы валют'!$B$42,H791*0.54*100/(100-'Заказ, cкидки и курсы валют'!$C$42),IF(H791&lt;'Заказ, cкидки и курсы валют'!$B$43,H791*0.54*100/(100-'Заказ, cкидки и курсы валют'!$C$43),H791))))),2)</f>
        <v>729.67</v>
      </c>
      <c r="K791" s="530"/>
    </row>
    <row r="792" spans="1:11" ht="13" thickBot="1"/>
    <row r="793" spans="1:11" ht="18" customHeight="1">
      <c r="A793" s="190"/>
      <c r="B793" s="64" t="s">
        <v>2892</v>
      </c>
      <c r="C793" s="1962"/>
      <c r="D793" s="66"/>
      <c r="E793" s="435"/>
      <c r="F793" s="461"/>
      <c r="G793" s="461"/>
      <c r="H793" s="128"/>
      <c r="I793" s="68"/>
    </row>
    <row r="794" spans="1:11" ht="14.15" customHeight="1">
      <c r="A794" s="191"/>
      <c r="B794" s="81" t="s">
        <v>2461</v>
      </c>
      <c r="C794" s="2355"/>
      <c r="D794" s="84"/>
      <c r="E794" s="436"/>
      <c r="F794" s="436"/>
      <c r="G794" s="426"/>
      <c r="H794" s="16"/>
      <c r="I794" s="132"/>
    </row>
    <row r="795" spans="1:11" ht="14.25" customHeight="1">
      <c r="A795" s="191"/>
      <c r="B795" s="16"/>
      <c r="C795" s="1475"/>
      <c r="D795" s="70"/>
      <c r="E795" s="430"/>
      <c r="F795" s="465"/>
      <c r="G795" s="488"/>
      <c r="H795" s="16"/>
      <c r="I795" s="132"/>
    </row>
    <row r="796" spans="1:11" ht="14.15" customHeight="1">
      <c r="A796" s="191"/>
      <c r="B796" s="16"/>
      <c r="C796" s="1954"/>
      <c r="D796" s="16"/>
      <c r="E796" s="430"/>
      <c r="F796" s="463"/>
      <c r="G796" s="488"/>
      <c r="H796" s="16"/>
      <c r="I796" s="132"/>
    </row>
    <row r="797" spans="1:11" ht="13">
      <c r="A797" s="191"/>
      <c r="B797" s="16"/>
      <c r="C797" s="1954"/>
      <c r="D797" s="16"/>
      <c r="E797" s="430"/>
      <c r="F797" s="463"/>
      <c r="G797" s="488"/>
      <c r="H797" s="16"/>
      <c r="I797" s="132"/>
    </row>
    <row r="798" spans="1:11" ht="18.5" thickBot="1">
      <c r="A798" s="1831" t="s">
        <v>7304</v>
      </c>
      <c r="B798" s="1832"/>
      <c r="C798" s="2345"/>
      <c r="D798" s="136"/>
      <c r="E798" s="438"/>
      <c r="F798" s="467"/>
      <c r="G798" s="489"/>
      <c r="H798" s="136"/>
      <c r="I798" s="137"/>
    </row>
    <row r="799" spans="1:11" ht="40">
      <c r="A799" s="156" t="s">
        <v>1013</v>
      </c>
      <c r="B799" s="157" t="s">
        <v>1014</v>
      </c>
      <c r="C799" s="2286" t="s">
        <v>665</v>
      </c>
      <c r="D799" s="158" t="s">
        <v>2923</v>
      </c>
      <c r="E799" s="473" t="s">
        <v>10276</v>
      </c>
      <c r="F799" s="469" t="s">
        <v>2578</v>
      </c>
      <c r="G799" s="506" t="s">
        <v>2427</v>
      </c>
      <c r="H799" s="264" t="s">
        <v>493</v>
      </c>
      <c r="I799" s="160" t="s">
        <v>4003</v>
      </c>
      <c r="J799" s="327" t="s">
        <v>11229</v>
      </c>
    </row>
    <row r="800" spans="1:11" ht="13" thickBot="1">
      <c r="A800" s="156"/>
      <c r="B800" s="312"/>
      <c r="C800" s="2286" t="s">
        <v>3419</v>
      </c>
      <c r="D800" s="313" t="s">
        <v>2428</v>
      </c>
      <c r="E800" s="437" t="s">
        <v>264</v>
      </c>
      <c r="F800" s="475">
        <f>'Заказ, cкидки и курсы валют'!$I$12</f>
        <v>0</v>
      </c>
      <c r="G800" s="765"/>
      <c r="H800" s="358"/>
      <c r="I800" s="252"/>
      <c r="J800" s="264"/>
    </row>
    <row r="801" spans="1:10" ht="13.5" thickBot="1">
      <c r="A801" s="802" t="s">
        <v>7320</v>
      </c>
      <c r="B801" s="2060" t="s">
        <v>596</v>
      </c>
      <c r="C801" s="2346">
        <v>5.9</v>
      </c>
      <c r="D801" s="2059">
        <v>30</v>
      </c>
      <c r="E801" s="1603">
        <f>(E753*2)+(1000/D801*7.5)</f>
        <v>651.80000000000007</v>
      </c>
      <c r="F801" s="779">
        <f t="shared" ref="F801:F815" si="137">ROUND(E801*(1-$F$37),2)</f>
        <v>651.79999999999995</v>
      </c>
      <c r="G801" s="691">
        <f>H801/D801*1000</f>
        <v>12900</v>
      </c>
      <c r="H801" s="659">
        <f>ROUND(IF('Заказ, cкидки и курсы валют'!$J$23*E801/1000*D801&lt;387,387,'Заказ, cкидки и курсы валют'!$J$23*E801/1000*D801)*(1-'Заказ, cкидки и курсы валют'!$I$12),2)</f>
        <v>387</v>
      </c>
      <c r="I801" s="1105"/>
      <c r="J801" s="311">
        <f>ROUND(IF(H801&lt;'Заказ, cкидки и курсы валют'!$B$39,H801*0.54*100/(100-'Заказ, cкидки и курсы валют'!$C$39),IF(H801&lt;'Заказ, cкидки и курсы валют'!$B$40,H801*0.54*100/(100-'Заказ, cкидки и курсы валют'!$C$40),IF(H801&lt;'Заказ, cкидки и курсы валют'!$B$41,H801*0.54*100/(100-'Заказ, cкидки и курсы валют'!$C$41),IF(H801&lt;'Заказ, cкидки и курсы валют'!$B$42,H801*0.54*100/(100-'Заказ, cкидки и курсы валют'!$C$42),IF(H801&lt;'Заказ, cкидки и курсы валют'!$B$43,H801*0.54*100/(100-'Заказ, cкидки и курсы валют'!$C$43),H801))))),2)</f>
        <v>464.4</v>
      </c>
    </row>
    <row r="802" spans="1:10" ht="13.5" thickBot="1">
      <c r="A802" s="350" t="s">
        <v>7321</v>
      </c>
      <c r="B802" s="1330" t="s">
        <v>597</v>
      </c>
      <c r="C802" s="2346">
        <v>6.75</v>
      </c>
      <c r="D802" s="1639">
        <v>25</v>
      </c>
      <c r="E802" s="1602">
        <f t="shared" ref="E802:E815" si="138">(E754*2)+(1000/D802*7.5)</f>
        <v>744.54</v>
      </c>
      <c r="F802" s="471">
        <f t="shared" si="137"/>
        <v>744.54</v>
      </c>
      <c r="G802" s="691">
        <f t="shared" ref="G802:G815" si="139">H802/D802*1000</f>
        <v>15480</v>
      </c>
      <c r="H802" s="659">
        <f>ROUND(IF('Заказ, cкидки и курсы валют'!$J$23*E802/1000*D802&lt;387,387,'Заказ, cкидки и курсы валют'!$J$23*E802/1000*D802)*(1-'Заказ, cкидки и курсы валют'!$I$12),2)</f>
        <v>387</v>
      </c>
      <c r="I802" s="346"/>
      <c r="J802" s="139">
        <f>ROUND(IF(H802&lt;'Заказ, cкидки и курсы валют'!$B$39,H802*0.54*100/(100-'Заказ, cкидки и курсы валют'!$C$39),IF(H802&lt;'Заказ, cкидки и курсы валют'!$B$40,H802*0.54*100/(100-'Заказ, cкидки и курсы валют'!$C$40),IF(H802&lt;'Заказ, cкидки и курсы валют'!$B$41,H802*0.54*100/(100-'Заказ, cкидки и курсы валют'!$C$41),IF(H802&lt;'Заказ, cкидки и курсы валют'!$B$42,H802*0.54*100/(100-'Заказ, cкидки и курсы валют'!$C$42),IF(H802&lt;'Заказ, cкидки и курсы валют'!$B$43,H802*0.54*100/(100-'Заказ, cкидки и курсы валют'!$C$43),H802))))),2)</f>
        <v>464.4</v>
      </c>
    </row>
    <row r="803" spans="1:10" ht="13.5" thickBot="1">
      <c r="A803" s="350" t="s">
        <v>7322</v>
      </c>
      <c r="B803" s="1330" t="s">
        <v>598</v>
      </c>
      <c r="C803" s="2346">
        <v>7.77</v>
      </c>
      <c r="D803" s="1639">
        <v>20</v>
      </c>
      <c r="E803" s="1602">
        <f t="shared" si="138"/>
        <v>903</v>
      </c>
      <c r="F803" s="471">
        <f t="shared" si="137"/>
        <v>903</v>
      </c>
      <c r="G803" s="691">
        <f t="shared" si="139"/>
        <v>19350</v>
      </c>
      <c r="H803" s="659">
        <f>ROUND(IF('Заказ, cкидки и курсы валют'!$J$23*E803/1000*D803&lt;387,387,'Заказ, cкидки и курсы валют'!$J$23*E803/1000*D803)*(1-'Заказ, cкидки и курсы валют'!$I$12),2)</f>
        <v>387</v>
      </c>
      <c r="I803" s="346"/>
      <c r="J803" s="139">
        <f>ROUND(IF(H803&lt;'Заказ, cкидки и курсы валют'!$B$39,H803*0.54*100/(100-'Заказ, cкидки и курсы валют'!$C$39),IF(H803&lt;'Заказ, cкидки и курсы валют'!$B$40,H803*0.54*100/(100-'Заказ, cкидки и курсы валют'!$C$40),IF(H803&lt;'Заказ, cкидки и курсы валют'!$B$41,H803*0.54*100/(100-'Заказ, cкидки и курсы валют'!$C$41),IF(H803&lt;'Заказ, cкидки и курсы валют'!$B$42,H803*0.54*100/(100-'Заказ, cкидки и курсы валют'!$C$42),IF(H803&lt;'Заказ, cкидки и курсы валют'!$B$43,H803*0.54*100/(100-'Заказ, cкидки и курсы валют'!$C$43),H803))))),2)</f>
        <v>464.4</v>
      </c>
    </row>
    <row r="804" spans="1:10" ht="13.5" thickBot="1">
      <c r="A804" s="350" t="s">
        <v>7323</v>
      </c>
      <c r="B804" s="1330" t="s">
        <v>599</v>
      </c>
      <c r="C804" s="2346">
        <v>8.5</v>
      </c>
      <c r="D804" s="1639">
        <v>20</v>
      </c>
      <c r="E804" s="1602">
        <f t="shared" si="138"/>
        <v>1017.7</v>
      </c>
      <c r="F804" s="471">
        <f t="shared" si="137"/>
        <v>1017.7</v>
      </c>
      <c r="G804" s="691">
        <f t="shared" si="139"/>
        <v>19350</v>
      </c>
      <c r="H804" s="659">
        <f>ROUND(IF('Заказ, cкидки и курсы валют'!$J$23*E804/1000*D804&lt;387,387,'Заказ, cкидки и курсы валют'!$J$23*E804/1000*D804)*(1-'Заказ, cкидки и курсы валют'!$I$12),2)</f>
        <v>387</v>
      </c>
      <c r="I804" s="346"/>
      <c r="J804" s="139">
        <f>ROUND(IF(H804&lt;'Заказ, cкидки и курсы валют'!$B$39,H804*0.54*100/(100-'Заказ, cкидки и курсы валют'!$C$39),IF(H804&lt;'Заказ, cкидки и курсы валют'!$B$40,H804*0.54*100/(100-'Заказ, cкидки и курсы валют'!$C$40),IF(H804&lt;'Заказ, cкидки и курсы валют'!$B$41,H804*0.54*100/(100-'Заказ, cкидки и курсы валют'!$C$41),IF(H804&lt;'Заказ, cкидки и курсы валют'!$B$42,H804*0.54*100/(100-'Заказ, cкидки и курсы валют'!$C$42),IF(H804&lt;'Заказ, cкидки и курсы валют'!$B$43,H804*0.54*100/(100-'Заказ, cкидки и курсы валют'!$C$43),H804))))),2)</f>
        <v>464.4</v>
      </c>
    </row>
    <row r="805" spans="1:10" ht="13.5" thickBot="1">
      <c r="A805" s="350" t="s">
        <v>7324</v>
      </c>
      <c r="B805" s="1330" t="s">
        <v>600</v>
      </c>
      <c r="C805" s="2346">
        <v>10.27</v>
      </c>
      <c r="D805" s="1639">
        <v>15</v>
      </c>
      <c r="E805" s="1602">
        <f t="shared" si="138"/>
        <v>1266.7</v>
      </c>
      <c r="F805" s="471">
        <f t="shared" si="137"/>
        <v>1266.7</v>
      </c>
      <c r="G805" s="691">
        <f t="shared" si="139"/>
        <v>25800</v>
      </c>
      <c r="H805" s="659">
        <f>ROUND(IF('Заказ, cкидки и курсы валют'!$J$23*E805/1000*D805&lt;387,387,'Заказ, cкидки и курсы валют'!$J$23*E805/1000*D805)*(1-'Заказ, cкидки и курсы валют'!$I$12),2)</f>
        <v>387</v>
      </c>
      <c r="I805" s="346"/>
      <c r="J805" s="139">
        <f>ROUND(IF(H805&lt;'Заказ, cкидки и курсы валют'!$B$39,H805*0.54*100/(100-'Заказ, cкидки и курсы валют'!$C$39),IF(H805&lt;'Заказ, cкидки и курсы валют'!$B$40,H805*0.54*100/(100-'Заказ, cкидки и курсы валют'!$C$40),IF(H805&lt;'Заказ, cкидки и курсы валют'!$B$41,H805*0.54*100/(100-'Заказ, cкидки и курсы валют'!$C$41),IF(H805&lt;'Заказ, cкидки и курсы валют'!$B$42,H805*0.54*100/(100-'Заказ, cкидки и курсы валют'!$C$42),IF(H805&lt;'Заказ, cкидки и курсы валют'!$B$43,H805*0.54*100/(100-'Заказ, cкидки и курсы валют'!$C$43),H805))))),2)</f>
        <v>464.4</v>
      </c>
    </row>
    <row r="806" spans="1:10" ht="13.5" thickBot="1">
      <c r="A806" s="171" t="s">
        <v>7325</v>
      </c>
      <c r="B806" s="1330" t="s">
        <v>601</v>
      </c>
      <c r="C806" s="2346">
        <v>11.54</v>
      </c>
      <c r="D806" s="1555">
        <v>10</v>
      </c>
      <c r="E806" s="1602">
        <f t="shared" si="138"/>
        <v>1521.06</v>
      </c>
      <c r="F806" s="471">
        <f t="shared" si="137"/>
        <v>1521.06</v>
      </c>
      <c r="G806" s="691">
        <f t="shared" si="139"/>
        <v>38700</v>
      </c>
      <c r="H806" s="659">
        <f>ROUND(IF('Заказ, cкидки и курсы валют'!$J$23*E806/1000*D806&lt;387,387,'Заказ, cкидки и курсы валют'!$J$23*E806/1000*D806)*(1-'Заказ, cкидки и курсы валют'!$I$12),2)</f>
        <v>387</v>
      </c>
      <c r="I806" s="14"/>
      <c r="J806" s="139">
        <f>ROUND(IF(H806&lt;'Заказ, cкидки и курсы валют'!$B$39,H806*0.54*100/(100-'Заказ, cкидки и курсы валют'!$C$39),IF(H806&lt;'Заказ, cкидки и курсы валют'!$B$40,H806*0.54*100/(100-'Заказ, cкидки и курсы валют'!$C$40),IF(H806&lt;'Заказ, cкидки и курсы валют'!$B$41,H806*0.54*100/(100-'Заказ, cкидки и курсы валют'!$C$41),IF(H806&lt;'Заказ, cкидки и курсы валют'!$B$42,H806*0.54*100/(100-'Заказ, cкидки и курсы валют'!$C$42),IF(H806&lt;'Заказ, cкидки и курсы валют'!$B$43,H806*0.54*100/(100-'Заказ, cкидки и курсы валют'!$C$43),H806))))),2)</f>
        <v>464.4</v>
      </c>
    </row>
    <row r="807" spans="1:10" ht="13.5" thickBot="1">
      <c r="A807" s="171" t="s">
        <v>11721</v>
      </c>
      <c r="B807" s="1330" t="s">
        <v>9990</v>
      </c>
      <c r="C807" s="2346">
        <v>11.83</v>
      </c>
      <c r="D807" s="1555">
        <v>10</v>
      </c>
      <c r="E807" s="1602">
        <f t="shared" si="138"/>
        <v>1577.9</v>
      </c>
      <c r="F807" s="471">
        <f t="shared" si="137"/>
        <v>1577.9</v>
      </c>
      <c r="G807" s="691">
        <f t="shared" si="139"/>
        <v>38700</v>
      </c>
      <c r="H807" s="659">
        <f>ROUND(IF('Заказ, cкидки и курсы валют'!$J$23*E807/1000*D807&lt;387,387,'Заказ, cкидки и курсы валют'!$J$23*E807/1000*D807)*(1-'Заказ, cкидки и курсы валют'!$I$12),2)</f>
        <v>387</v>
      </c>
      <c r="I807" s="14"/>
      <c r="J807" s="139">
        <f>ROUND(IF(H807&lt;'Заказ, cкидки и курсы валют'!$B$39,H807*0.54*100/(100-'Заказ, cкидки и курсы валют'!$C$39),IF(H807&lt;'Заказ, cкидки и курсы валют'!$B$40,H807*0.54*100/(100-'Заказ, cкидки и курсы валют'!$C$40),IF(H807&lt;'Заказ, cкидки и курсы валют'!$B$41,H807*0.54*100/(100-'Заказ, cкидки и курсы валют'!$C$41),IF(H807&lt;'Заказ, cкидки и курсы валют'!$B$42,H807*0.54*100/(100-'Заказ, cкидки и курсы валют'!$C$42),IF(H807&lt;'Заказ, cкидки и курсы валют'!$B$43,H807*0.54*100/(100-'Заказ, cкидки и курсы валют'!$C$43),H807))))),2)</f>
        <v>464.4</v>
      </c>
    </row>
    <row r="808" spans="1:10" ht="13.5" thickBot="1">
      <c r="A808" s="171" t="s">
        <v>7326</v>
      </c>
      <c r="B808" s="1330" t="s">
        <v>602</v>
      </c>
      <c r="C808" s="2346">
        <v>13.1</v>
      </c>
      <c r="D808" s="1555">
        <v>10</v>
      </c>
      <c r="E808" s="1602">
        <f t="shared" si="138"/>
        <v>1609.98</v>
      </c>
      <c r="F808" s="471">
        <f t="shared" si="137"/>
        <v>1609.98</v>
      </c>
      <c r="G808" s="691">
        <f t="shared" si="139"/>
        <v>38700</v>
      </c>
      <c r="H808" s="659">
        <f>ROUND(IF('Заказ, cкидки и курсы валют'!$J$23*E808/1000*D808&lt;387,387,'Заказ, cкидки и курсы валют'!$J$23*E808/1000*D808)*(1-'Заказ, cкидки и курсы валют'!$I$12),2)</f>
        <v>387</v>
      </c>
      <c r="I808" s="14"/>
      <c r="J808" s="139">
        <f>ROUND(IF(H808&lt;'Заказ, cкидки и курсы валют'!$B$39,H808*0.54*100/(100-'Заказ, cкидки и курсы валют'!$C$39),IF(H808&lt;'Заказ, cкидки и курсы валют'!$B$40,H808*0.54*100/(100-'Заказ, cкидки и курсы валют'!$C$40),IF(H808&lt;'Заказ, cкидки и курсы валют'!$B$41,H808*0.54*100/(100-'Заказ, cкидки и курсы валют'!$C$41),IF(H808&lt;'Заказ, cкидки и курсы валют'!$B$42,H808*0.54*100/(100-'Заказ, cкидки и курсы валют'!$C$42),IF(H808&lt;'Заказ, cкидки и курсы валют'!$B$43,H808*0.54*100/(100-'Заказ, cкидки и курсы валют'!$C$43),H808))))),2)</f>
        <v>464.4</v>
      </c>
    </row>
    <row r="809" spans="1:10" ht="13.5" thickBot="1">
      <c r="A809" s="171" t="s">
        <v>11722</v>
      </c>
      <c r="B809" s="1330" t="s">
        <v>9991</v>
      </c>
      <c r="C809" s="2346">
        <v>14</v>
      </c>
      <c r="D809" s="1555">
        <v>10</v>
      </c>
      <c r="E809" s="1602">
        <f t="shared" si="138"/>
        <v>1666.6</v>
      </c>
      <c r="F809" s="471">
        <f t="shared" si="137"/>
        <v>1666.6</v>
      </c>
      <c r="G809" s="691">
        <f t="shared" si="139"/>
        <v>38700</v>
      </c>
      <c r="H809" s="659">
        <f>ROUND(IF('Заказ, cкидки и курсы валют'!$J$23*E809/1000*D809&lt;387,387,'Заказ, cкидки и курсы валют'!$J$23*E809/1000*D809)*(1-'Заказ, cкидки и курсы валют'!$I$12),2)</f>
        <v>387</v>
      </c>
      <c r="I809" s="14"/>
      <c r="J809" s="139">
        <f>ROUND(IF(H809&lt;'Заказ, cкидки и курсы валют'!$B$39,H809*0.54*100/(100-'Заказ, cкидки и курсы валют'!$C$39),IF(H809&lt;'Заказ, cкидки и курсы валют'!$B$40,H809*0.54*100/(100-'Заказ, cкидки и курсы валют'!$C$40),IF(H809&lt;'Заказ, cкидки и курсы валют'!$B$41,H809*0.54*100/(100-'Заказ, cкидки и курсы валют'!$C$41),IF(H809&lt;'Заказ, cкидки и курсы валют'!$B$42,H809*0.54*100/(100-'Заказ, cкидки и курсы валют'!$C$42),IF(H809&lt;'Заказ, cкидки и курсы валют'!$B$43,H809*0.54*100/(100-'Заказ, cкидки и курсы валют'!$C$43),H809))))),2)</f>
        <v>464.4</v>
      </c>
    </row>
    <row r="810" spans="1:10" ht="13.5" thickBot="1">
      <c r="A810" s="171" t="s">
        <v>7327</v>
      </c>
      <c r="B810" s="1330" t="s">
        <v>2896</v>
      </c>
      <c r="C810" s="2346">
        <v>16.46</v>
      </c>
      <c r="D810" s="1555">
        <v>10</v>
      </c>
      <c r="E810" s="1602">
        <f t="shared" si="138"/>
        <v>1677.1599999999999</v>
      </c>
      <c r="F810" s="471">
        <f t="shared" si="137"/>
        <v>1677.16</v>
      </c>
      <c r="G810" s="691">
        <f t="shared" si="139"/>
        <v>38700</v>
      </c>
      <c r="H810" s="659">
        <f>ROUND(IF('Заказ, cкидки и курсы валют'!$J$23*E810/1000*D810&lt;387,387,'Заказ, cкидки и курсы валют'!$J$23*E810/1000*D810)*(1-'Заказ, cкидки и курсы валют'!$I$12),2)</f>
        <v>387</v>
      </c>
      <c r="I810" s="14"/>
      <c r="J810" s="139">
        <f>ROUND(IF(H810&lt;'Заказ, cкидки и курсы валют'!$B$39,H810*0.54*100/(100-'Заказ, cкидки и курсы валют'!$C$39),IF(H810&lt;'Заказ, cкидки и курсы валют'!$B$40,H810*0.54*100/(100-'Заказ, cкидки и курсы валют'!$C$40),IF(H810&lt;'Заказ, cкидки и курсы валют'!$B$41,H810*0.54*100/(100-'Заказ, cкидки и курсы валют'!$C$41),IF(H810&lt;'Заказ, cкидки и курсы валют'!$B$42,H810*0.54*100/(100-'Заказ, cкидки и курсы валют'!$C$42),IF(H810&lt;'Заказ, cкидки и курсы валют'!$B$43,H810*0.54*100/(100-'Заказ, cкидки и курсы валют'!$C$43),H810))))),2)</f>
        <v>464.4</v>
      </c>
    </row>
    <row r="811" spans="1:10" ht="13.5" thickBot="1">
      <c r="A811" s="171" t="s">
        <v>11723</v>
      </c>
      <c r="B811" s="1330" t="s">
        <v>8800</v>
      </c>
      <c r="C811" s="2346">
        <v>15.98</v>
      </c>
      <c r="D811" s="1555">
        <v>10</v>
      </c>
      <c r="E811" s="1602">
        <f t="shared" si="138"/>
        <v>1740.76</v>
      </c>
      <c r="F811" s="471">
        <f t="shared" si="137"/>
        <v>1740.76</v>
      </c>
      <c r="G811" s="691">
        <f t="shared" si="139"/>
        <v>38700</v>
      </c>
      <c r="H811" s="659">
        <f>ROUND(IF('Заказ, cкидки и курсы валют'!$J$23*E811/1000*D811&lt;387,387,'Заказ, cкидки и курсы валют'!$J$23*E811/1000*D811)*(1-'Заказ, cкидки и курсы валют'!$I$12),2)</f>
        <v>387</v>
      </c>
      <c r="I811" s="14"/>
      <c r="J811" s="139">
        <f>ROUND(IF(H811&lt;'Заказ, cкидки и курсы валют'!$B$39,H811*0.54*100/(100-'Заказ, cкидки и курсы валют'!$C$39),IF(H811&lt;'Заказ, cкидки и курсы валют'!$B$40,H811*0.54*100/(100-'Заказ, cкидки и курсы валют'!$C$40),IF(H811&lt;'Заказ, cкидки и курсы валют'!$B$41,H811*0.54*100/(100-'Заказ, cкидки и курсы валют'!$C$41),IF(H811&lt;'Заказ, cкидки и курсы валют'!$B$42,H811*0.54*100/(100-'Заказ, cкидки и курсы валют'!$C$42),IF(H811&lt;'Заказ, cкидки и курсы валют'!$B$43,H811*0.54*100/(100-'Заказ, cкидки и курсы валют'!$C$43),H811))))),2)</f>
        <v>464.4</v>
      </c>
    </row>
    <row r="812" spans="1:10" ht="13.5" thickBot="1">
      <c r="A812" s="171" t="s">
        <v>7328</v>
      </c>
      <c r="B812" s="1330" t="s">
        <v>3154</v>
      </c>
      <c r="C812" s="2346">
        <v>16</v>
      </c>
      <c r="D812" s="1555">
        <v>5</v>
      </c>
      <c r="E812" s="1602">
        <f t="shared" si="138"/>
        <v>2555.5</v>
      </c>
      <c r="F812" s="471">
        <f t="shared" si="137"/>
        <v>2555.5</v>
      </c>
      <c r="G812" s="691">
        <f t="shared" si="139"/>
        <v>77400</v>
      </c>
      <c r="H812" s="659">
        <f>ROUND(IF('Заказ, cкидки и курсы валют'!$J$23*E812/1000*D812&lt;387,387,'Заказ, cкидки и курсы валют'!$J$23*E812/1000*D812)*(1-'Заказ, cкидки и курсы валют'!$I$12),2)</f>
        <v>387</v>
      </c>
      <c r="I812" s="14"/>
      <c r="J812" s="139">
        <f>ROUND(IF(H812&lt;'Заказ, cкидки и курсы валют'!$B$39,H812*0.54*100/(100-'Заказ, cкидки и курсы валют'!$C$39),IF(H812&lt;'Заказ, cкидки и курсы валют'!$B$40,H812*0.54*100/(100-'Заказ, cкидки и курсы валют'!$C$40),IF(H812&lt;'Заказ, cкидки и курсы валют'!$B$41,H812*0.54*100/(100-'Заказ, cкидки и курсы валют'!$C$41),IF(H812&lt;'Заказ, cкидки и курсы валют'!$B$42,H812*0.54*100/(100-'Заказ, cкидки и курсы валют'!$C$42),IF(H812&lt;'Заказ, cкидки и курсы валют'!$B$43,H812*0.54*100/(100-'Заказ, cкидки и курсы валют'!$C$43),H812))))),2)</f>
        <v>464.4</v>
      </c>
    </row>
    <row r="813" spans="1:10" ht="13.5" thickBot="1">
      <c r="A813" s="171" t="s">
        <v>7329</v>
      </c>
      <c r="B813" s="1330" t="s">
        <v>2425</v>
      </c>
      <c r="C813" s="2346">
        <v>18.16</v>
      </c>
      <c r="D813" s="40">
        <v>5</v>
      </c>
      <c r="E813" s="1602">
        <f t="shared" si="138"/>
        <v>2844.58</v>
      </c>
      <c r="F813" s="471">
        <f t="shared" si="137"/>
        <v>2844.58</v>
      </c>
      <c r="G813" s="691">
        <f t="shared" si="139"/>
        <v>77400</v>
      </c>
      <c r="H813" s="659">
        <f>ROUND(IF('Заказ, cкидки и курсы валют'!$J$23*E813/1000*D813&lt;387,387,'Заказ, cкидки и курсы валют'!$J$23*E813/1000*D813)*(1-'Заказ, cкидки и курсы валют'!$I$12),2)</f>
        <v>387</v>
      </c>
      <c r="I813" s="14"/>
      <c r="J813" s="139">
        <f>ROUND(IF(H813&lt;'Заказ, cкидки и курсы валют'!$B$39,H813*0.54*100/(100-'Заказ, cкидки и курсы валют'!$C$39),IF(H813&lt;'Заказ, cкидки и курсы валют'!$B$40,H813*0.54*100/(100-'Заказ, cкидки и курсы валют'!$C$40),IF(H813&lt;'Заказ, cкидки и курсы валют'!$B$41,H813*0.54*100/(100-'Заказ, cкидки и курсы валют'!$C$41),IF(H813&lt;'Заказ, cкидки и курсы валют'!$B$42,H813*0.54*100/(100-'Заказ, cкидки и курсы валют'!$C$42),IF(H813&lt;'Заказ, cкидки и курсы валют'!$B$43,H813*0.54*100/(100-'Заказ, cкидки и курсы валют'!$C$43),H813))))),2)</f>
        <v>464.4</v>
      </c>
    </row>
    <row r="814" spans="1:10" ht="13.5" thickBot="1">
      <c r="A814" s="171" t="s">
        <v>7330</v>
      </c>
      <c r="B814" s="1330" t="s">
        <v>2426</v>
      </c>
      <c r="C814" s="2346">
        <v>24.5</v>
      </c>
      <c r="D814" s="40">
        <v>5</v>
      </c>
      <c r="E814" s="1602">
        <f t="shared" si="138"/>
        <v>3175.56</v>
      </c>
      <c r="F814" s="471">
        <f t="shared" si="137"/>
        <v>3175.56</v>
      </c>
      <c r="G814" s="691">
        <f t="shared" si="139"/>
        <v>77400</v>
      </c>
      <c r="H814" s="659">
        <f>ROUND(IF('Заказ, cкидки и курсы валют'!$J$23*E814/1000*D814&lt;387,387,'Заказ, cкидки и курсы валют'!$J$23*E814/1000*D814)*(1-'Заказ, cкидки и курсы валют'!$I$12),2)</f>
        <v>387</v>
      </c>
      <c r="I814" s="14"/>
      <c r="J814" s="139">
        <f>ROUND(IF(H814&lt;'Заказ, cкидки и курсы валют'!$B$39,H814*0.54*100/(100-'Заказ, cкидки и курсы валют'!$C$39),IF(H814&lt;'Заказ, cкидки и курсы валют'!$B$40,H814*0.54*100/(100-'Заказ, cкидки и курсы валют'!$C$40),IF(H814&lt;'Заказ, cкидки и курсы валют'!$B$41,H814*0.54*100/(100-'Заказ, cкидки и курсы валют'!$C$41),IF(H814&lt;'Заказ, cкидки и курсы валют'!$B$42,H814*0.54*100/(100-'Заказ, cкидки и курсы валют'!$C$42),IF(H814&lt;'Заказ, cкидки и курсы валют'!$B$43,H814*0.54*100/(100-'Заказ, cкидки и курсы валют'!$C$43),H814))))),2)</f>
        <v>464.4</v>
      </c>
    </row>
    <row r="815" spans="1:10" ht="13.5" thickBot="1">
      <c r="A815" s="186" t="s">
        <v>11724</v>
      </c>
      <c r="B815" s="2061" t="s">
        <v>11088</v>
      </c>
      <c r="C815" s="2346">
        <v>26.8</v>
      </c>
      <c r="D815" s="172">
        <v>5</v>
      </c>
      <c r="E815" s="1604">
        <f t="shared" si="138"/>
        <v>3458.3199999999997</v>
      </c>
      <c r="F815" s="775">
        <f t="shared" si="137"/>
        <v>3458.32</v>
      </c>
      <c r="G815" s="691">
        <f t="shared" si="139"/>
        <v>77400</v>
      </c>
      <c r="H815" s="659">
        <f>ROUND(IF('Заказ, cкидки и курсы валют'!$J$23*E815/1000*D815&lt;387,387,'Заказ, cкидки и курсы валют'!$J$23*E815/1000*D815)*(1-'Заказ, cкидки и курсы валют'!$I$12),2)</f>
        <v>387</v>
      </c>
      <c r="I815" s="18"/>
      <c r="J815" s="143">
        <f>ROUND(IF(H815&lt;'Заказ, cкидки и курсы валют'!$B$39,H815*0.54*100/(100-'Заказ, cкидки и курсы валют'!$C$39),IF(H815&lt;'Заказ, cкидки и курсы валют'!$B$40,H815*0.54*100/(100-'Заказ, cкидки и курсы валют'!$C$40),IF(H815&lt;'Заказ, cкидки и курсы валют'!$B$41,H815*0.54*100/(100-'Заказ, cкидки и курсы валют'!$C$41),IF(H815&lt;'Заказ, cкидки и курсы валют'!$B$42,H815*0.54*100/(100-'Заказ, cкидки и курсы валют'!$C$42),IF(H815&lt;'Заказ, cкидки и курсы валют'!$B$43,H815*0.54*100/(100-'Заказ, cкидки и курсы валют'!$C$43),H815))))),2)</f>
        <v>464.4</v>
      </c>
    </row>
    <row r="816" spans="1:10" ht="13" thickBot="1"/>
    <row r="817" spans="1:9" ht="15.5">
      <c r="A817" s="190"/>
      <c r="B817" s="76" t="s">
        <v>3944</v>
      </c>
      <c r="C817" s="1962"/>
      <c r="D817" s="77"/>
      <c r="E817" s="439"/>
      <c r="F817" s="511"/>
      <c r="G817" s="461"/>
      <c r="H817" s="128"/>
      <c r="I817" s="68"/>
    </row>
    <row r="818" spans="1:9" ht="15.5">
      <c r="A818" s="191"/>
      <c r="B818" s="78" t="s">
        <v>588</v>
      </c>
      <c r="C818" s="2355"/>
      <c r="D818" s="79"/>
      <c r="E818" s="440"/>
      <c r="F818" s="440"/>
      <c r="G818" s="426"/>
      <c r="H818" s="16"/>
      <c r="I818" s="132"/>
    </row>
    <row r="819" spans="1:9" ht="15.5">
      <c r="A819" s="191"/>
      <c r="B819" s="78" t="s">
        <v>589</v>
      </c>
      <c r="C819" s="2355"/>
      <c r="D819" s="79"/>
      <c r="E819" s="440"/>
      <c r="F819" s="440"/>
      <c r="G819" s="426"/>
      <c r="H819" s="16"/>
      <c r="I819" s="132"/>
    </row>
    <row r="820" spans="1:9" ht="13">
      <c r="A820" s="191"/>
      <c r="B820" s="16"/>
      <c r="C820" s="1475"/>
      <c r="D820" s="70"/>
      <c r="E820" s="430"/>
      <c r="F820" s="465"/>
      <c r="G820" s="488"/>
      <c r="H820" s="16"/>
      <c r="I820" s="132"/>
    </row>
    <row r="821" spans="1:9" ht="13">
      <c r="A821" s="191"/>
      <c r="B821" s="16"/>
      <c r="C821" s="1954"/>
      <c r="D821" s="16"/>
      <c r="E821" s="430"/>
      <c r="F821" s="463" t="s">
        <v>3060</v>
      </c>
      <c r="G821" s="488"/>
      <c r="H821" s="16"/>
      <c r="I821" s="132"/>
    </row>
    <row r="822" spans="1:9" ht="13">
      <c r="A822" s="191"/>
      <c r="B822" s="210"/>
      <c r="C822" s="1954"/>
      <c r="D822" s="16"/>
      <c r="E822" s="430"/>
      <c r="F822" s="463" t="s">
        <v>3188</v>
      </c>
      <c r="G822" s="488"/>
      <c r="H822" s="16"/>
      <c r="I822" s="132"/>
    </row>
    <row r="823" spans="1:9" ht="18.5" thickBot="1">
      <c r="A823" s="88" t="s">
        <v>7302</v>
      </c>
      <c r="B823" s="197"/>
      <c r="C823" s="1931"/>
      <c r="D823" s="72"/>
      <c r="E823" s="431"/>
      <c r="F823" s="467"/>
      <c r="G823" s="489"/>
      <c r="H823" s="136"/>
      <c r="I823" s="137"/>
    </row>
    <row r="824" spans="1:9" ht="40">
      <c r="A824" s="156" t="s">
        <v>1013</v>
      </c>
      <c r="B824" s="157" t="s">
        <v>1014</v>
      </c>
      <c r="C824" s="2286" t="s">
        <v>665</v>
      </c>
      <c r="D824" s="158" t="s">
        <v>2923</v>
      </c>
      <c r="E824" s="473" t="s">
        <v>10276</v>
      </c>
      <c r="F824" s="469" t="s">
        <v>2578</v>
      </c>
      <c r="G824" s="506" t="s">
        <v>2427</v>
      </c>
      <c r="H824" s="264" t="s">
        <v>493</v>
      </c>
      <c r="I824" s="160" t="s">
        <v>4003</v>
      </c>
    </row>
    <row r="825" spans="1:9">
      <c r="A825" s="156"/>
      <c r="B825" s="312"/>
      <c r="C825" s="2286" t="s">
        <v>3419</v>
      </c>
      <c r="D825" s="313" t="s">
        <v>2428</v>
      </c>
      <c r="E825" s="437" t="s">
        <v>264</v>
      </c>
      <c r="F825" s="475">
        <f>'Заказ, cкидки и курсы валют'!$I$12</f>
        <v>0</v>
      </c>
      <c r="G825" s="765"/>
      <c r="H825" s="358"/>
      <c r="I825" s="252"/>
    </row>
    <row r="826" spans="1:9" ht="14.5">
      <c r="A826" s="1641" t="s">
        <v>1441</v>
      </c>
      <c r="B826" s="385" t="s">
        <v>3143</v>
      </c>
      <c r="C826" s="2347">
        <v>5.83</v>
      </c>
      <c r="D826" s="385">
        <v>3000</v>
      </c>
      <c r="E826" s="446">
        <v>526.34</v>
      </c>
      <c r="F826" s="471">
        <f>ROUND(E826*(1-$F$37),2)</f>
        <v>526.34</v>
      </c>
      <c r="G826" s="691">
        <f>'Заказ, cкидки и курсы валют'!$J$23*F826</f>
        <v>6052.9100000000008</v>
      </c>
      <c r="H826" s="96">
        <f>ROUND((D826/1000)*G826,2)</f>
        <v>18158.73</v>
      </c>
      <c r="I826" s="14"/>
    </row>
    <row r="827" spans="1:9" ht="14.5">
      <c r="A827" s="1641" t="s">
        <v>1442</v>
      </c>
      <c r="B827" s="385" t="s">
        <v>3061</v>
      </c>
      <c r="C827" s="2347">
        <v>6.35</v>
      </c>
      <c r="D827" s="385">
        <v>2600</v>
      </c>
      <c r="E827" s="446">
        <v>612.25</v>
      </c>
      <c r="F827" s="471">
        <f t="shared" ref="F827:F837" si="140">ROUND(E827*(1-$F$37),2)</f>
        <v>612.25</v>
      </c>
      <c r="G827" s="691">
        <f>'Заказ, cкидки и курсы валют'!$J$23*F827</f>
        <v>7040.875</v>
      </c>
      <c r="H827" s="96">
        <f t="shared" ref="H827:H837" si="141">ROUND((D827/1000)*G827,2)</f>
        <v>18306.28</v>
      </c>
      <c r="I827" s="14"/>
    </row>
    <row r="828" spans="1:9" ht="14.5">
      <c r="A828" s="1641" t="s">
        <v>1443</v>
      </c>
      <c r="B828" s="385" t="s">
        <v>3062</v>
      </c>
      <c r="C828" s="2347">
        <v>7.04</v>
      </c>
      <c r="D828" s="385">
        <v>2200</v>
      </c>
      <c r="E828" s="446">
        <v>688.06</v>
      </c>
      <c r="F828" s="471">
        <f t="shared" si="140"/>
        <v>688.06</v>
      </c>
      <c r="G828" s="691">
        <f>'Заказ, cкидки и курсы валют'!$J$23*F828</f>
        <v>7912.69</v>
      </c>
      <c r="H828" s="96">
        <f t="shared" si="141"/>
        <v>17407.919999999998</v>
      </c>
      <c r="I828" s="14"/>
    </row>
    <row r="829" spans="1:9" ht="14.5">
      <c r="A829" s="1641" t="s">
        <v>1444</v>
      </c>
      <c r="B829" s="385" t="s">
        <v>3063</v>
      </c>
      <c r="C829" s="2347">
        <v>8.52</v>
      </c>
      <c r="D829" s="385">
        <v>1700</v>
      </c>
      <c r="E829" s="446">
        <v>807.1</v>
      </c>
      <c r="F829" s="471">
        <f t="shared" si="140"/>
        <v>807.1</v>
      </c>
      <c r="G829" s="691">
        <f>'Заказ, cкидки и курсы валют'!$J$23*F829</f>
        <v>9281.65</v>
      </c>
      <c r="H829" s="96">
        <f t="shared" si="141"/>
        <v>15778.81</v>
      </c>
      <c r="I829" s="14"/>
    </row>
    <row r="830" spans="1:9" ht="14.5">
      <c r="A830" s="1641" t="s">
        <v>1445</v>
      </c>
      <c r="B830" s="385" t="s">
        <v>3064</v>
      </c>
      <c r="C830" s="2347">
        <v>10.6</v>
      </c>
      <c r="D830" s="385">
        <v>1500</v>
      </c>
      <c r="E830" s="446">
        <v>904.78</v>
      </c>
      <c r="F830" s="471">
        <f t="shared" si="140"/>
        <v>904.78</v>
      </c>
      <c r="G830" s="691">
        <f>'Заказ, cкидки и курсы валют'!$J$23*F830</f>
        <v>10404.969999999999</v>
      </c>
      <c r="H830" s="96">
        <f t="shared" si="141"/>
        <v>15607.46</v>
      </c>
      <c r="I830" s="14"/>
    </row>
    <row r="831" spans="1:9" ht="14.5">
      <c r="A831" s="1641" t="s">
        <v>1446</v>
      </c>
      <c r="B831" s="385" t="s">
        <v>3144</v>
      </c>
      <c r="C831" s="2347">
        <v>11.9</v>
      </c>
      <c r="D831" s="385">
        <v>1000</v>
      </c>
      <c r="E831" s="446">
        <v>990.78</v>
      </c>
      <c r="F831" s="471">
        <f t="shared" si="140"/>
        <v>990.78</v>
      </c>
      <c r="G831" s="691">
        <f>'Заказ, cкидки и курсы валют'!$J$23*F831</f>
        <v>11393.97</v>
      </c>
      <c r="H831" s="96">
        <f t="shared" si="141"/>
        <v>11393.97</v>
      </c>
      <c r="I831" s="14"/>
    </row>
    <row r="832" spans="1:9" ht="14.5">
      <c r="A832" s="1641" t="s">
        <v>3678</v>
      </c>
      <c r="B832" s="385" t="s">
        <v>3679</v>
      </c>
      <c r="C832" s="2347">
        <v>8.4499999999999993</v>
      </c>
      <c r="D832" s="385">
        <v>2500</v>
      </c>
      <c r="E832" s="446">
        <v>715.12</v>
      </c>
      <c r="F832" s="471">
        <f t="shared" si="140"/>
        <v>715.12</v>
      </c>
      <c r="G832" s="691">
        <f>'Заказ, cкидки и курсы валют'!$J$23*F832</f>
        <v>8223.8799999999992</v>
      </c>
      <c r="H832" s="96">
        <f t="shared" si="141"/>
        <v>20559.7</v>
      </c>
      <c r="I832" s="14"/>
    </row>
    <row r="833" spans="1:11" ht="14.5">
      <c r="A833" s="1641" t="s">
        <v>1447</v>
      </c>
      <c r="B833" s="385" t="s">
        <v>3145</v>
      </c>
      <c r="C833" s="2347">
        <v>9.4499999999999993</v>
      </c>
      <c r="D833" s="385">
        <v>2200</v>
      </c>
      <c r="E833" s="446">
        <v>823.39</v>
      </c>
      <c r="F833" s="471">
        <f t="shared" si="140"/>
        <v>823.39</v>
      </c>
      <c r="G833" s="691">
        <f>'Заказ, cкидки и курсы валют'!$J$23*F833</f>
        <v>9468.9850000000006</v>
      </c>
      <c r="H833" s="96">
        <f t="shared" si="141"/>
        <v>20831.77</v>
      </c>
      <c r="I833" s="14"/>
    </row>
    <row r="834" spans="1:11" ht="14.5">
      <c r="A834" s="1641" t="s">
        <v>1448</v>
      </c>
      <c r="B834" s="385" t="s">
        <v>3146</v>
      </c>
      <c r="C834" s="2347">
        <v>10.51</v>
      </c>
      <c r="D834" s="385">
        <v>2000</v>
      </c>
      <c r="E834" s="446">
        <v>869.69</v>
      </c>
      <c r="F834" s="471">
        <f t="shared" si="140"/>
        <v>869.69</v>
      </c>
      <c r="G834" s="691">
        <f>'Заказ, cкидки и курсы валют'!$J$23*F834</f>
        <v>10001.435000000001</v>
      </c>
      <c r="H834" s="96">
        <f t="shared" si="141"/>
        <v>20002.87</v>
      </c>
      <c r="I834" s="14"/>
      <c r="K834" s="530"/>
    </row>
    <row r="835" spans="1:11" ht="14.5">
      <c r="A835" s="1641" t="s">
        <v>753</v>
      </c>
      <c r="B835" s="385" t="s">
        <v>3147</v>
      </c>
      <c r="C835" s="2348">
        <v>12</v>
      </c>
      <c r="D835" s="385">
        <v>1500</v>
      </c>
      <c r="E835" s="446">
        <v>1083.8699999999999</v>
      </c>
      <c r="F835" s="471">
        <f t="shared" si="140"/>
        <v>1083.8699999999999</v>
      </c>
      <c r="G835" s="691">
        <f>'Заказ, cкидки и курсы валют'!$J$23*F835</f>
        <v>12464.504999999999</v>
      </c>
      <c r="H835" s="96">
        <f t="shared" si="141"/>
        <v>18696.759999999998</v>
      </c>
      <c r="I835" s="14"/>
      <c r="K835" s="530"/>
    </row>
    <row r="836" spans="1:11" ht="14.5">
      <c r="A836" s="1641" t="s">
        <v>3676</v>
      </c>
      <c r="B836" s="385" t="s">
        <v>3674</v>
      </c>
      <c r="C836" s="2349">
        <v>14.92</v>
      </c>
      <c r="D836" s="385">
        <v>1200</v>
      </c>
      <c r="E836" s="446">
        <v>1137.19</v>
      </c>
      <c r="F836" s="471">
        <f t="shared" si="140"/>
        <v>1137.19</v>
      </c>
      <c r="G836" s="691">
        <f>'Заказ, cкидки и курсы валют'!$J$23*F836</f>
        <v>13077.685000000001</v>
      </c>
      <c r="H836" s="96">
        <f t="shared" si="141"/>
        <v>15693.22</v>
      </c>
      <c r="I836" s="14"/>
      <c r="K836" s="530"/>
    </row>
    <row r="837" spans="1:11" ht="13.5" customHeight="1">
      <c r="A837" s="1641" t="s">
        <v>3677</v>
      </c>
      <c r="B837" s="385" t="s">
        <v>3675</v>
      </c>
      <c r="C837" s="2349">
        <v>16.8</v>
      </c>
      <c r="D837" s="385">
        <v>1200</v>
      </c>
      <c r="E837" s="446">
        <v>1285.74</v>
      </c>
      <c r="F837" s="471">
        <f t="shared" si="140"/>
        <v>1285.74</v>
      </c>
      <c r="G837" s="691">
        <f>'Заказ, cкидки и курсы валют'!$J$23*F837</f>
        <v>14786.01</v>
      </c>
      <c r="H837" s="96">
        <f t="shared" si="141"/>
        <v>17743.21</v>
      </c>
      <c r="I837" s="14"/>
      <c r="K837" s="530"/>
    </row>
    <row r="838" spans="1:11" ht="15" thickBot="1">
      <c r="K838" s="530"/>
    </row>
    <row r="839" spans="1:11" ht="15.5">
      <c r="A839" s="190"/>
      <c r="B839" s="76" t="s">
        <v>3944</v>
      </c>
      <c r="C839" s="1962"/>
      <c r="D839" s="77"/>
      <c r="E839" s="439"/>
      <c r="F839" s="511"/>
      <c r="G839" s="461"/>
      <c r="H839" s="128"/>
      <c r="I839" s="68"/>
      <c r="K839" s="530"/>
    </row>
    <row r="840" spans="1:11" ht="15.5">
      <c r="A840" s="191"/>
      <c r="B840" s="78" t="s">
        <v>588</v>
      </c>
      <c r="C840" s="2355"/>
      <c r="D840" s="79"/>
      <c r="E840" s="440"/>
      <c r="F840" s="440"/>
      <c r="G840" s="426"/>
      <c r="H840" s="16"/>
      <c r="I840" s="132"/>
      <c r="K840" s="530"/>
    </row>
    <row r="841" spans="1:11" ht="15.5">
      <c r="A841" s="191"/>
      <c r="B841" s="78" t="s">
        <v>589</v>
      </c>
      <c r="C841" s="2355"/>
      <c r="D841" s="79"/>
      <c r="E841" s="440"/>
      <c r="F841" s="440"/>
      <c r="G841" s="426"/>
      <c r="H841" s="16"/>
      <c r="I841" s="132"/>
      <c r="K841" s="530"/>
    </row>
    <row r="842" spans="1:11" ht="14.5">
      <c r="A842" s="191"/>
      <c r="B842" s="16"/>
      <c r="C842" s="1475"/>
      <c r="D842" s="70"/>
      <c r="E842" s="430"/>
      <c r="F842" s="465"/>
      <c r="G842" s="488"/>
      <c r="H842" s="16"/>
      <c r="I842" s="132"/>
      <c r="K842" s="530"/>
    </row>
    <row r="843" spans="1:11" ht="14.5">
      <c r="A843" s="191"/>
      <c r="B843" s="16"/>
      <c r="C843" s="1954"/>
      <c r="D843" s="16"/>
      <c r="E843" s="430"/>
      <c r="F843" s="463" t="s">
        <v>3060</v>
      </c>
      <c r="G843" s="488"/>
      <c r="H843" s="16"/>
      <c r="I843" s="132"/>
      <c r="K843" s="530"/>
    </row>
    <row r="844" spans="1:11" ht="14.5">
      <c r="A844" s="191"/>
      <c r="B844" s="210"/>
      <c r="C844" s="1954"/>
      <c r="D844" s="16"/>
      <c r="E844" s="430"/>
      <c r="F844" s="463" t="s">
        <v>3188</v>
      </c>
      <c r="G844" s="488"/>
      <c r="H844" s="16"/>
      <c r="I844" s="132"/>
      <c r="K844" s="530"/>
    </row>
    <row r="845" spans="1:11" ht="18.5" thickBot="1">
      <c r="A845" s="1831" t="s">
        <v>7303</v>
      </c>
      <c r="B845" s="89"/>
      <c r="C845" s="1931"/>
      <c r="D845" s="72"/>
      <c r="E845" s="431"/>
      <c r="F845" s="467"/>
      <c r="G845" s="489"/>
      <c r="H845" s="136"/>
      <c r="I845" s="137"/>
      <c r="K845" s="530"/>
    </row>
    <row r="846" spans="1:11" ht="40">
      <c r="A846" s="156" t="s">
        <v>1013</v>
      </c>
      <c r="B846" s="157" t="s">
        <v>1014</v>
      </c>
      <c r="C846" s="2286" t="s">
        <v>665</v>
      </c>
      <c r="D846" s="158" t="s">
        <v>2923</v>
      </c>
      <c r="E846" s="473" t="s">
        <v>10276</v>
      </c>
      <c r="F846" s="469" t="s">
        <v>2578</v>
      </c>
      <c r="G846" s="506" t="s">
        <v>2427</v>
      </c>
      <c r="H846" s="264" t="s">
        <v>493</v>
      </c>
      <c r="I846" s="160" t="s">
        <v>4003</v>
      </c>
      <c r="J846" s="327" t="s">
        <v>11229</v>
      </c>
    </row>
    <row r="847" spans="1:11">
      <c r="A847" s="156"/>
      <c r="B847" s="312"/>
      <c r="C847" s="2286" t="s">
        <v>3419</v>
      </c>
      <c r="D847" s="313" t="s">
        <v>2428</v>
      </c>
      <c r="E847" s="437" t="s">
        <v>264</v>
      </c>
      <c r="F847" s="475">
        <f>'Заказ, cкидки и курсы валют'!$I$12</f>
        <v>0</v>
      </c>
      <c r="G847" s="765"/>
      <c r="H847" s="358"/>
      <c r="I847" s="252"/>
      <c r="J847" s="264"/>
    </row>
    <row r="848" spans="1:11" ht="13">
      <c r="A848" s="14" t="s">
        <v>3665</v>
      </c>
      <c r="B848" s="48" t="s">
        <v>3143</v>
      </c>
      <c r="C848" s="2347">
        <v>5.83</v>
      </c>
      <c r="D848" s="48">
        <v>250</v>
      </c>
      <c r="E848" s="1602">
        <f>E826*1.2</f>
        <v>631.60800000000006</v>
      </c>
      <c r="F848" s="471">
        <f>ROUND(E848*(1-$F$37),2)</f>
        <v>631.61</v>
      </c>
      <c r="G848" s="691">
        <f>'Заказ, cкидки и курсы валют'!$J$23*F848</f>
        <v>7263.5150000000003</v>
      </c>
      <c r="H848" s="96">
        <f>ROUND((D848/1000)*G848,2)</f>
        <v>1815.88</v>
      </c>
      <c r="I848" s="14"/>
      <c r="J848" s="96">
        <f>ROUND(IF(H848&lt;'Заказ, cкидки и курсы валют'!$B$39,H848*0.54*100/(100-'Заказ, cкидки и курсы валют'!$C$39),IF(H848&lt;'Заказ, cкидки и курсы валют'!$B$40,H848*0.54*100/(100-'Заказ, cкидки и курсы валют'!$C$40),IF(H848&lt;'Заказ, cкидки и курсы валют'!$B$41,H848*0.54*100/(100-'Заказ, cкидки и курсы валют'!$C$41),IF(H848&lt;'Заказ, cкидки и курсы валют'!$B$42,H848*0.54*100/(100-'Заказ, cкидки и курсы валют'!$C$42),IF(H848&lt;'Заказ, cкидки и курсы валют'!$B$43,H848*0.54*100/(100-'Заказ, cкидки и курсы валют'!$C$43),H848))))),2)</f>
        <v>1815.88</v>
      </c>
    </row>
    <row r="849" spans="1:11" ht="13">
      <c r="A849" s="14" t="s">
        <v>3666</v>
      </c>
      <c r="B849" s="48" t="s">
        <v>3061</v>
      </c>
      <c r="C849" s="2347">
        <v>6.35</v>
      </c>
      <c r="D849" s="48">
        <v>200</v>
      </c>
      <c r="E849" s="1602">
        <f t="shared" ref="E849:E859" si="142">E827*1.2</f>
        <v>734.69999999999993</v>
      </c>
      <c r="F849" s="471">
        <f t="shared" ref="F849:F859" si="143">ROUND(E849*(1-$F$37),2)</f>
        <v>734.7</v>
      </c>
      <c r="G849" s="691">
        <f>'Заказ, cкидки и курсы валют'!$J$23*F849</f>
        <v>8449.0500000000011</v>
      </c>
      <c r="H849" s="96">
        <f t="shared" ref="H849:H859" si="144">ROUND((D849/1000)*G849,2)</f>
        <v>1689.81</v>
      </c>
      <c r="I849" s="14"/>
      <c r="J849" s="96">
        <f>ROUND(IF(H849&lt;'Заказ, cкидки и курсы валют'!$B$39,H849*0.54*100/(100-'Заказ, cкидки и курсы валют'!$C$39),IF(H849&lt;'Заказ, cкидки и курсы валют'!$B$40,H849*0.54*100/(100-'Заказ, cкидки и курсы валют'!$C$40),IF(H849&lt;'Заказ, cкидки и курсы валют'!$B$41,H849*0.54*100/(100-'Заказ, cкидки и курсы валют'!$C$41),IF(H849&lt;'Заказ, cкидки и курсы валют'!$B$42,H849*0.54*100/(100-'Заказ, cкидки и курсы валют'!$C$42),IF(H849&lt;'Заказ, cкидки и курсы валют'!$B$43,H849*0.54*100/(100-'Заказ, cкидки и курсы валют'!$C$43),H849))))),2)</f>
        <v>1689.81</v>
      </c>
    </row>
    <row r="850" spans="1:11" ht="13">
      <c r="A850" s="14" t="s">
        <v>3667</v>
      </c>
      <c r="B850" s="48" t="s">
        <v>3062</v>
      </c>
      <c r="C850" s="2347">
        <v>7.04</v>
      </c>
      <c r="D850" s="48">
        <v>200</v>
      </c>
      <c r="E850" s="1602">
        <f t="shared" si="142"/>
        <v>825.67199999999991</v>
      </c>
      <c r="F850" s="471">
        <f t="shared" si="143"/>
        <v>825.67</v>
      </c>
      <c r="G850" s="691">
        <f>'Заказ, cкидки и курсы валют'!$J$23*F850</f>
        <v>9495.2049999999999</v>
      </c>
      <c r="H850" s="96">
        <f t="shared" si="144"/>
        <v>1899.04</v>
      </c>
      <c r="I850" s="14"/>
      <c r="J850" s="96">
        <f>ROUND(IF(H850&lt;'Заказ, cкидки и курсы валют'!$B$39,H850*0.54*100/(100-'Заказ, cкидки и курсы валют'!$C$39),IF(H850&lt;'Заказ, cкидки и курсы валют'!$B$40,H850*0.54*100/(100-'Заказ, cкидки и курсы валют'!$C$40),IF(H850&lt;'Заказ, cкидки и курсы валют'!$B$41,H850*0.54*100/(100-'Заказ, cкидки и курсы валют'!$C$41),IF(H850&lt;'Заказ, cкидки и курсы валют'!$B$42,H850*0.54*100/(100-'Заказ, cкидки и курсы валют'!$C$42),IF(H850&lt;'Заказ, cкидки и курсы валют'!$B$43,H850*0.54*100/(100-'Заказ, cкидки и курсы валют'!$C$43),H850))))),2)</f>
        <v>1899.04</v>
      </c>
    </row>
    <row r="851" spans="1:11" ht="13">
      <c r="A851" s="14" t="s">
        <v>3668</v>
      </c>
      <c r="B851" s="48" t="s">
        <v>3063</v>
      </c>
      <c r="C851" s="2347">
        <v>8.52</v>
      </c>
      <c r="D851" s="48">
        <v>150</v>
      </c>
      <c r="E851" s="1602">
        <f t="shared" si="142"/>
        <v>968.52</v>
      </c>
      <c r="F851" s="471">
        <f t="shared" si="143"/>
        <v>968.52</v>
      </c>
      <c r="G851" s="691">
        <f>'Заказ, cкидки и курсы валют'!$J$23*F851</f>
        <v>11137.98</v>
      </c>
      <c r="H851" s="96">
        <f t="shared" si="144"/>
        <v>1670.7</v>
      </c>
      <c r="I851" s="14"/>
      <c r="J851" s="96">
        <f>ROUND(IF(H851&lt;'Заказ, cкидки и курсы валют'!$B$39,H851*0.54*100/(100-'Заказ, cкидки и курсы валют'!$C$39),IF(H851&lt;'Заказ, cкидки и курсы валют'!$B$40,H851*0.54*100/(100-'Заказ, cкидки и курсы валют'!$C$40),IF(H851&lt;'Заказ, cкидки и курсы валют'!$B$41,H851*0.54*100/(100-'Заказ, cкидки и курсы валют'!$C$41),IF(H851&lt;'Заказ, cкидки и курсы валют'!$B$42,H851*0.54*100/(100-'Заказ, cкидки и курсы валют'!$C$42),IF(H851&lt;'Заказ, cкидки и курсы валют'!$B$43,H851*0.54*100/(100-'Заказ, cкидки и курсы валют'!$C$43),H851))))),2)</f>
        <v>1670.7</v>
      </c>
    </row>
    <row r="852" spans="1:11" ht="13">
      <c r="A852" s="14" t="s">
        <v>3669</v>
      </c>
      <c r="B852" s="48" t="s">
        <v>3064</v>
      </c>
      <c r="C852" s="2347">
        <v>10.6</v>
      </c>
      <c r="D852" s="48">
        <v>100</v>
      </c>
      <c r="E852" s="1602">
        <f t="shared" si="142"/>
        <v>1085.7359999999999</v>
      </c>
      <c r="F852" s="471">
        <f t="shared" si="143"/>
        <v>1085.74</v>
      </c>
      <c r="G852" s="691">
        <f>'Заказ, cкидки и курсы валют'!$J$23*F852</f>
        <v>12486.01</v>
      </c>
      <c r="H852" s="96">
        <f t="shared" si="144"/>
        <v>1248.5999999999999</v>
      </c>
      <c r="I852" s="14"/>
      <c r="J852" s="96">
        <f>ROUND(IF(H852&lt;'Заказ, cкидки и курсы валют'!$B$39,H852*0.54*100/(100-'Заказ, cкидки и курсы валют'!$C$39),IF(H852&lt;'Заказ, cкидки и курсы валют'!$B$40,H852*0.54*100/(100-'Заказ, cкидки и курсы валют'!$C$40),IF(H852&lt;'Заказ, cкидки и курсы валют'!$B$41,H852*0.54*100/(100-'Заказ, cкидки и курсы валют'!$C$41),IF(H852&lt;'Заказ, cкидки и курсы валют'!$B$42,H852*0.54*100/(100-'Заказ, cкидки и курсы валют'!$C$42),IF(H852&lt;'Заказ, cкидки и курсы валют'!$B$43,H852*0.54*100/(100-'Заказ, cкидки и курсы валют'!$C$43),H852))))),2)</f>
        <v>1248.5999999999999</v>
      </c>
    </row>
    <row r="853" spans="1:11" ht="13">
      <c r="A853" s="14" t="s">
        <v>3670</v>
      </c>
      <c r="B853" s="48" t="s">
        <v>3144</v>
      </c>
      <c r="C853" s="2347">
        <v>11.9</v>
      </c>
      <c r="D853" s="48">
        <v>50</v>
      </c>
      <c r="E853" s="1602">
        <f t="shared" si="142"/>
        <v>1188.9359999999999</v>
      </c>
      <c r="F853" s="471">
        <f t="shared" si="143"/>
        <v>1188.94</v>
      </c>
      <c r="G853" s="691">
        <f>'Заказ, cкидки и курсы валют'!$J$23*F853</f>
        <v>13672.810000000001</v>
      </c>
      <c r="H853" s="96">
        <f t="shared" si="144"/>
        <v>683.64</v>
      </c>
      <c r="I853" s="14"/>
      <c r="J853" s="96">
        <f>ROUND(IF(H853&lt;'Заказ, cкидки и курсы валют'!$B$39,H853*0.54*100/(100-'Заказ, cкидки и курсы валют'!$C$39),IF(H853&lt;'Заказ, cкидки и курсы валют'!$B$40,H853*0.54*100/(100-'Заказ, cкидки и курсы валют'!$C$40),IF(H853&lt;'Заказ, cкидки и курсы валют'!$B$41,H853*0.54*100/(100-'Заказ, cкидки и курсы валют'!$C$41),IF(H853&lt;'Заказ, cкидки и курсы валют'!$B$42,H853*0.54*100/(100-'Заказ, cкидки и курсы валют'!$C$42),IF(H853&lt;'Заказ, cкидки и курсы валют'!$B$43,H853*0.54*100/(100-'Заказ, cкидки и курсы валют'!$C$43),H853))))),2)</f>
        <v>738.33</v>
      </c>
    </row>
    <row r="854" spans="1:11" ht="13">
      <c r="A854" s="14" t="s">
        <v>3680</v>
      </c>
      <c r="B854" s="47" t="s">
        <v>3679</v>
      </c>
      <c r="C854" s="2347">
        <v>8.4499999999999993</v>
      </c>
      <c r="D854" s="48">
        <v>150</v>
      </c>
      <c r="E854" s="1602">
        <f t="shared" si="142"/>
        <v>858.14400000000001</v>
      </c>
      <c r="F854" s="471">
        <f t="shared" si="143"/>
        <v>858.14</v>
      </c>
      <c r="G854" s="691">
        <f>'Заказ, cкидки и курсы валют'!$J$23*F854</f>
        <v>9868.61</v>
      </c>
      <c r="H854" s="96">
        <f t="shared" si="144"/>
        <v>1480.29</v>
      </c>
      <c r="I854" s="14"/>
      <c r="J854" s="96">
        <f>ROUND(IF(H854&lt;'Заказ, cкидки и курсы валют'!$B$39,H854*0.54*100/(100-'Заказ, cкидки и курсы валют'!$C$39),IF(H854&lt;'Заказ, cкидки и курсы валют'!$B$40,H854*0.54*100/(100-'Заказ, cкидки и курсы валют'!$C$40),IF(H854&lt;'Заказ, cкидки и курсы валют'!$B$41,H854*0.54*100/(100-'Заказ, cкидки и курсы валют'!$C$41),IF(H854&lt;'Заказ, cкидки и курсы валют'!$B$42,H854*0.54*100/(100-'Заказ, cкидки и курсы валют'!$C$42),IF(H854&lt;'Заказ, cкидки и курсы валют'!$B$43,H854*0.54*100/(100-'Заказ, cкидки и курсы валют'!$C$43),H854))))),2)</f>
        <v>1480.29</v>
      </c>
    </row>
    <row r="855" spans="1:11" ht="13">
      <c r="A855" s="14" t="s">
        <v>3671</v>
      </c>
      <c r="B855" s="48" t="s">
        <v>3145</v>
      </c>
      <c r="C855" s="2347">
        <v>9.4499999999999993</v>
      </c>
      <c r="D855" s="48">
        <v>150</v>
      </c>
      <c r="E855" s="1602">
        <f t="shared" si="142"/>
        <v>988.06799999999998</v>
      </c>
      <c r="F855" s="471">
        <f t="shared" si="143"/>
        <v>988.07</v>
      </c>
      <c r="G855" s="691">
        <f>'Заказ, cкидки и курсы валют'!$J$23*F855</f>
        <v>11362.805</v>
      </c>
      <c r="H855" s="96">
        <f t="shared" si="144"/>
        <v>1704.42</v>
      </c>
      <c r="I855" s="14"/>
      <c r="J855" s="96">
        <f>ROUND(IF(H855&lt;'Заказ, cкидки и курсы валют'!$B$39,H855*0.54*100/(100-'Заказ, cкидки и курсы валют'!$C$39),IF(H855&lt;'Заказ, cкидки и курсы валют'!$B$40,H855*0.54*100/(100-'Заказ, cкидки и курсы валют'!$C$40),IF(H855&lt;'Заказ, cкидки и курсы валют'!$B$41,H855*0.54*100/(100-'Заказ, cкидки и курсы валют'!$C$41),IF(H855&lt;'Заказ, cкидки и курсы валют'!$B$42,H855*0.54*100/(100-'Заказ, cкидки и курсы валют'!$C$42),IF(H855&lt;'Заказ, cкидки и курсы валют'!$B$43,H855*0.54*100/(100-'Заказ, cкидки и курсы валют'!$C$43),H855))))),2)</f>
        <v>1704.42</v>
      </c>
    </row>
    <row r="856" spans="1:11" ht="14.5">
      <c r="A856" s="14" t="s">
        <v>3672</v>
      </c>
      <c r="B856" s="48" t="s">
        <v>3146</v>
      </c>
      <c r="C856" s="2347">
        <v>10.51</v>
      </c>
      <c r="D856" s="48">
        <v>150</v>
      </c>
      <c r="E856" s="1602">
        <f t="shared" si="142"/>
        <v>1043.6279999999999</v>
      </c>
      <c r="F856" s="471">
        <f t="shared" si="143"/>
        <v>1043.6300000000001</v>
      </c>
      <c r="G856" s="691">
        <f>'Заказ, cкидки и курсы валют'!$J$23*F856</f>
        <v>12001.745000000001</v>
      </c>
      <c r="H856" s="96">
        <f t="shared" si="144"/>
        <v>1800.26</v>
      </c>
      <c r="I856" s="14"/>
      <c r="J856" s="96">
        <f>ROUND(IF(H856&lt;'Заказ, cкидки и курсы валют'!$B$39,H856*0.54*100/(100-'Заказ, cкидки и курсы валют'!$C$39),IF(H856&lt;'Заказ, cкидки и курсы валют'!$B$40,H856*0.54*100/(100-'Заказ, cкидки и курсы валют'!$C$40),IF(H856&lt;'Заказ, cкидки и курсы валют'!$B$41,H856*0.54*100/(100-'Заказ, cкидки и курсы валют'!$C$41),IF(H856&lt;'Заказ, cкидки и курсы валют'!$B$42,H856*0.54*100/(100-'Заказ, cкидки и курсы валют'!$C$42),IF(H856&lt;'Заказ, cкидки и курсы валют'!$B$43,H856*0.54*100/(100-'Заказ, cкидки и курсы валют'!$C$43),H856))))),2)</f>
        <v>1800.26</v>
      </c>
      <c r="K856" s="530"/>
    </row>
    <row r="857" spans="1:11" ht="14.5">
      <c r="A857" s="14" t="s">
        <v>3673</v>
      </c>
      <c r="B857" s="48" t="s">
        <v>3147</v>
      </c>
      <c r="C857" s="2348">
        <v>12</v>
      </c>
      <c r="D857" s="48">
        <v>100</v>
      </c>
      <c r="E857" s="1602">
        <f t="shared" si="142"/>
        <v>1300.6439999999998</v>
      </c>
      <c r="F857" s="471">
        <f t="shared" si="143"/>
        <v>1300.6400000000001</v>
      </c>
      <c r="G857" s="691">
        <f>'Заказ, cкидки и курсы валют'!$J$23*F857</f>
        <v>14957.36</v>
      </c>
      <c r="H857" s="96">
        <f t="shared" si="144"/>
        <v>1495.74</v>
      </c>
      <c r="I857" s="14"/>
      <c r="J857" s="96">
        <f>ROUND(IF(H857&lt;'Заказ, cкидки и курсы валют'!$B$39,H857*0.54*100/(100-'Заказ, cкидки и курсы валют'!$C$39),IF(H857&lt;'Заказ, cкидки и курсы валют'!$B$40,H857*0.54*100/(100-'Заказ, cкидки и курсы валют'!$C$40),IF(H857&lt;'Заказ, cкидки и курсы валют'!$B$41,H857*0.54*100/(100-'Заказ, cкидки и курсы валют'!$C$41),IF(H857&lt;'Заказ, cкидки и курсы валют'!$B$42,H857*0.54*100/(100-'Заказ, cкидки и курсы валют'!$C$42),IF(H857&lt;'Заказ, cкидки и курсы валют'!$B$43,H857*0.54*100/(100-'Заказ, cкидки и курсы валют'!$C$43),H857))))),2)</f>
        <v>1495.74</v>
      </c>
      <c r="K857" s="530"/>
    </row>
    <row r="858" spans="1:11" ht="14.5">
      <c r="A858" s="19" t="s">
        <v>5284</v>
      </c>
      <c r="B858" s="385" t="s">
        <v>3674</v>
      </c>
      <c r="C858" s="2349">
        <v>14.92</v>
      </c>
      <c r="D858" s="385">
        <v>100</v>
      </c>
      <c r="E858" s="1602">
        <f t="shared" si="142"/>
        <v>1364.6279999999999</v>
      </c>
      <c r="F858" s="471">
        <f t="shared" si="143"/>
        <v>1364.63</v>
      </c>
      <c r="G858" s="691">
        <f>'Заказ, cкидки и курсы валют'!$J$23*F858</f>
        <v>15693.245000000001</v>
      </c>
      <c r="H858" s="96">
        <f t="shared" si="144"/>
        <v>1569.32</v>
      </c>
      <c r="I858" s="14"/>
      <c r="J858" s="96">
        <f>ROUND(IF(H858&lt;'Заказ, cкидки и курсы валют'!$B$39,H858*0.54*100/(100-'Заказ, cкидки и курсы валют'!$C$39),IF(H858&lt;'Заказ, cкидки и курсы валют'!$B$40,H858*0.54*100/(100-'Заказ, cкидки и курсы валют'!$C$40),IF(H858&lt;'Заказ, cкидки и курсы валют'!$B$41,H858*0.54*100/(100-'Заказ, cкидки и курсы валют'!$C$41),IF(H858&lt;'Заказ, cкидки и курсы валют'!$B$42,H858*0.54*100/(100-'Заказ, cкидки и курсы валют'!$C$42),IF(H858&lt;'Заказ, cкидки и курсы валют'!$B$43,H858*0.54*100/(100-'Заказ, cкидки и курсы валют'!$C$43),H858))))),2)</f>
        <v>1569.32</v>
      </c>
      <c r="K858" s="530"/>
    </row>
    <row r="859" spans="1:11" ht="14.5">
      <c r="A859" s="19" t="s">
        <v>5283</v>
      </c>
      <c r="B859" s="385" t="s">
        <v>3675</v>
      </c>
      <c r="C859" s="2349">
        <v>16.8</v>
      </c>
      <c r="D859" s="385">
        <v>80</v>
      </c>
      <c r="E859" s="1602">
        <f t="shared" si="142"/>
        <v>1542.8879999999999</v>
      </c>
      <c r="F859" s="471">
        <f t="shared" si="143"/>
        <v>1542.89</v>
      </c>
      <c r="G859" s="691">
        <f>'Заказ, cкидки и курсы валют'!$J$23*F859</f>
        <v>17743.235000000001</v>
      </c>
      <c r="H859" s="96">
        <f t="shared" si="144"/>
        <v>1419.46</v>
      </c>
      <c r="I859" s="14"/>
      <c r="J859" s="96">
        <f>ROUND(IF(H859&lt;'Заказ, cкидки и курсы валют'!$B$39,H859*0.54*100/(100-'Заказ, cкидки и курсы валют'!$C$39),IF(H859&lt;'Заказ, cкидки и курсы валют'!$B$40,H859*0.54*100/(100-'Заказ, cкидки и курсы валют'!$C$40),IF(H859&lt;'Заказ, cкидки и курсы валют'!$B$41,H859*0.54*100/(100-'Заказ, cкидки и курсы валют'!$C$41),IF(H859&lt;'Заказ, cкидки и курсы валют'!$B$42,H859*0.54*100/(100-'Заказ, cкидки и курсы валют'!$C$42),IF(H859&lt;'Заказ, cкидки и курсы валют'!$B$43,H859*0.54*100/(100-'Заказ, cкидки и курсы валют'!$C$43),H859))))),2)</f>
        <v>1419.46</v>
      </c>
      <c r="K859" s="530"/>
    </row>
    <row r="860" spans="1:11" ht="15" thickBot="1">
      <c r="K860" s="530"/>
    </row>
    <row r="861" spans="1:11" ht="15.5">
      <c r="A861" s="190"/>
      <c r="B861" s="76" t="s">
        <v>3944</v>
      </c>
      <c r="C861" s="1962"/>
      <c r="D861" s="77"/>
      <c r="E861" s="439"/>
      <c r="F861" s="511"/>
      <c r="G861" s="461"/>
      <c r="H861" s="128"/>
      <c r="I861" s="68"/>
      <c r="K861" s="530"/>
    </row>
    <row r="862" spans="1:11" ht="15.5">
      <c r="A862" s="191"/>
      <c r="B862" s="78" t="s">
        <v>588</v>
      </c>
      <c r="C862" s="2355"/>
      <c r="D862" s="79"/>
      <c r="E862" s="440"/>
      <c r="F862" s="440"/>
      <c r="G862" s="426"/>
      <c r="H862" s="16"/>
      <c r="I862" s="132"/>
      <c r="K862" s="530"/>
    </row>
    <row r="863" spans="1:11" ht="15.5">
      <c r="A863" s="191"/>
      <c r="B863" s="78" t="s">
        <v>589</v>
      </c>
      <c r="C863" s="2355"/>
      <c r="D863" s="79"/>
      <c r="E863" s="440"/>
      <c r="F863" s="440"/>
      <c r="G863" s="426"/>
      <c r="H863" s="16"/>
      <c r="I863" s="132"/>
      <c r="K863" s="530"/>
    </row>
    <row r="864" spans="1:11" ht="14.5">
      <c r="A864" s="191"/>
      <c r="B864" s="16"/>
      <c r="C864" s="1475"/>
      <c r="D864" s="70"/>
      <c r="E864" s="430"/>
      <c r="F864" s="465"/>
      <c r="G864" s="488"/>
      <c r="H864" s="16"/>
      <c r="I864" s="132"/>
      <c r="K864" s="530"/>
    </row>
    <row r="865" spans="1:11" ht="14.5">
      <c r="A865" s="191"/>
      <c r="B865" s="16"/>
      <c r="C865" s="1954"/>
      <c r="D865" s="16"/>
      <c r="E865" s="430"/>
      <c r="F865" s="463" t="s">
        <v>3060</v>
      </c>
      <c r="G865" s="488"/>
      <c r="H865" s="16"/>
      <c r="I865" s="132"/>
      <c r="K865" s="530"/>
    </row>
    <row r="866" spans="1:11" ht="14.5">
      <c r="A866" s="191"/>
      <c r="B866" s="210"/>
      <c r="C866" s="1954"/>
      <c r="D866" s="16"/>
      <c r="E866" s="430"/>
      <c r="F866" s="463" t="s">
        <v>3188</v>
      </c>
      <c r="G866" s="488"/>
      <c r="H866" s="16"/>
      <c r="I866" s="132"/>
      <c r="K866" s="530"/>
    </row>
    <row r="867" spans="1:11" ht="18.5" thickBot="1">
      <c r="A867" s="1831" t="s">
        <v>7304</v>
      </c>
      <c r="B867" s="1832"/>
      <c r="C867" s="1931"/>
      <c r="D867" s="72"/>
      <c r="E867" s="431"/>
      <c r="F867" s="467"/>
      <c r="G867" s="489"/>
      <c r="H867" s="136"/>
      <c r="I867" s="137"/>
      <c r="K867" s="530"/>
    </row>
    <row r="868" spans="1:11" ht="40">
      <c r="A868" s="156" t="s">
        <v>1013</v>
      </c>
      <c r="B868" s="157" t="s">
        <v>1014</v>
      </c>
      <c r="C868" s="2286" t="s">
        <v>665</v>
      </c>
      <c r="D868" s="158" t="s">
        <v>2923</v>
      </c>
      <c r="E868" s="473" t="s">
        <v>10276</v>
      </c>
      <c r="F868" s="469" t="s">
        <v>2578</v>
      </c>
      <c r="G868" s="506" t="s">
        <v>2427</v>
      </c>
      <c r="H868" s="264" t="s">
        <v>493</v>
      </c>
      <c r="I868" s="160" t="s">
        <v>4003</v>
      </c>
      <c r="J868" s="327" t="s">
        <v>11229</v>
      </c>
    </row>
    <row r="869" spans="1:11" ht="13" thickBot="1">
      <c r="A869" s="156"/>
      <c r="B869" s="312"/>
      <c r="C869" s="2286" t="s">
        <v>3419</v>
      </c>
      <c r="D869" s="313" t="s">
        <v>2428</v>
      </c>
      <c r="E869" s="437" t="s">
        <v>264</v>
      </c>
      <c r="F869" s="475">
        <f>'Заказ, cкидки и курсы валют'!$I$12</f>
        <v>0</v>
      </c>
      <c r="G869" s="765"/>
      <c r="H869" s="358"/>
      <c r="I869" s="252"/>
      <c r="J869" s="264"/>
    </row>
    <row r="870" spans="1:11" ht="13.5" thickBot="1">
      <c r="A870" s="14" t="s">
        <v>7331</v>
      </c>
      <c r="B870" s="48" t="s">
        <v>3143</v>
      </c>
      <c r="C870" s="2347">
        <v>5.83</v>
      </c>
      <c r="D870" s="48">
        <v>30</v>
      </c>
      <c r="E870" s="1602">
        <f>(E826*2)+(1000/D870*7.5)</f>
        <v>1302.68</v>
      </c>
      <c r="F870" s="471">
        <f>ROUND(E870*(1-$F$37),2)</f>
        <v>1302.68</v>
      </c>
      <c r="G870" s="691">
        <f>H870/D870*1000</f>
        <v>14980.666666666668</v>
      </c>
      <c r="H870" s="659">
        <f>ROUND(IF('Заказ, cкидки и курсы валют'!$J$23*E870/1000*D870&lt;387,387,'Заказ, cкидки и курсы валют'!$J$23*E870/1000*D870)*(1-'Заказ, cкидки и курсы валют'!$I$12),2)</f>
        <v>449.42</v>
      </c>
      <c r="I870" s="14"/>
      <c r="J870" s="96">
        <f>ROUND(IF(H870&lt;'Заказ, cкидки и курсы валют'!$B$39,H870*0.54*100/(100-'Заказ, cкидки и курсы валют'!$C$39),IF(H870&lt;'Заказ, cкидки и курсы валют'!$B$40,H870*0.54*100/(100-'Заказ, cкидки и курсы валют'!$C$40),IF(H870&lt;'Заказ, cкидки и курсы валют'!$B$41,H870*0.54*100/(100-'Заказ, cкидки и курсы валют'!$C$41),IF(H870&lt;'Заказ, cкидки и курсы валют'!$B$42,H870*0.54*100/(100-'Заказ, cкидки и курсы валют'!$C$42),IF(H870&lt;'Заказ, cкидки и курсы валют'!$B$43,H870*0.54*100/(100-'Заказ, cкидки и курсы валют'!$C$43),H870))))),2)</f>
        <v>539.29999999999995</v>
      </c>
    </row>
    <row r="871" spans="1:11" ht="13.5" thickBot="1">
      <c r="A871" s="14" t="s">
        <v>7332</v>
      </c>
      <c r="B871" s="48" t="s">
        <v>3061</v>
      </c>
      <c r="C871" s="2347">
        <v>6.35</v>
      </c>
      <c r="D871" s="48">
        <v>26</v>
      </c>
      <c r="E871" s="1602">
        <f t="shared" ref="E871:E881" si="145">(E827*2)+(1000/D871*7.5)</f>
        <v>1512.9615384615386</v>
      </c>
      <c r="F871" s="471">
        <f t="shared" ref="F871:F881" si="146">ROUND(E871*(1-$F$37),2)</f>
        <v>1512.96</v>
      </c>
      <c r="G871" s="691">
        <f t="shared" ref="G871:G881" si="147">H871/D871*1000</f>
        <v>17399.23076923077</v>
      </c>
      <c r="H871" s="659">
        <f>ROUND(IF('Заказ, cкидки и курсы валют'!$J$23*E871/1000*D871&lt;387,387,'Заказ, cкидки и курсы валют'!$J$23*E871/1000*D871)*(1-'Заказ, cкидки и курсы валют'!$I$12),2)</f>
        <v>452.38</v>
      </c>
      <c r="I871" s="14"/>
      <c r="J871" s="96">
        <f>ROUND(IF(H871&lt;'Заказ, cкидки и курсы валют'!$B$39,H871*0.54*100/(100-'Заказ, cкидки и курсы валют'!$C$39),IF(H871&lt;'Заказ, cкидки и курсы валют'!$B$40,H871*0.54*100/(100-'Заказ, cкидки и курсы валют'!$C$40),IF(H871&lt;'Заказ, cкидки и курсы валют'!$B$41,H871*0.54*100/(100-'Заказ, cкидки и курсы валют'!$C$41),IF(H871&lt;'Заказ, cкидки и курсы валют'!$B$42,H871*0.54*100/(100-'Заказ, cкидки и курсы валют'!$C$42),IF(H871&lt;'Заказ, cкидки и курсы валют'!$B$43,H871*0.54*100/(100-'Заказ, cкидки и курсы валют'!$C$43),H871))))),2)</f>
        <v>542.86</v>
      </c>
    </row>
    <row r="872" spans="1:11" ht="13.5" thickBot="1">
      <c r="A872" s="14" t="s">
        <v>7333</v>
      </c>
      <c r="B872" s="48" t="s">
        <v>3062</v>
      </c>
      <c r="C872" s="2347">
        <v>7.04</v>
      </c>
      <c r="D872" s="48">
        <v>20</v>
      </c>
      <c r="E872" s="1602">
        <f t="shared" si="145"/>
        <v>1751.12</v>
      </c>
      <c r="F872" s="471">
        <f t="shared" si="146"/>
        <v>1751.12</v>
      </c>
      <c r="G872" s="691">
        <f t="shared" si="147"/>
        <v>20137.999999999996</v>
      </c>
      <c r="H872" s="659">
        <f>ROUND(IF('Заказ, cкидки и курсы валют'!$J$23*E872/1000*D872&lt;387,387,'Заказ, cкидки и курсы валют'!$J$23*E872/1000*D872)*(1-'Заказ, cкидки и курсы валют'!$I$12),2)</f>
        <v>402.76</v>
      </c>
      <c r="I872" s="14"/>
      <c r="J872" s="96">
        <f>ROUND(IF(H872&lt;'Заказ, cкидки и курсы валют'!$B$39,H872*0.54*100/(100-'Заказ, cкидки и курсы валют'!$C$39),IF(H872&lt;'Заказ, cкидки и курсы валют'!$B$40,H872*0.54*100/(100-'Заказ, cкидки и курсы валют'!$C$40),IF(H872&lt;'Заказ, cкидки и курсы валют'!$B$41,H872*0.54*100/(100-'Заказ, cкидки и курсы валют'!$C$41),IF(H872&lt;'Заказ, cкидки и курсы валют'!$B$42,H872*0.54*100/(100-'Заказ, cкидки и курсы валют'!$C$42),IF(H872&lt;'Заказ, cкидки и курсы валют'!$B$43,H872*0.54*100/(100-'Заказ, cкидки и курсы валют'!$C$43),H872))))),2)</f>
        <v>483.31</v>
      </c>
    </row>
    <row r="873" spans="1:11" ht="13.5" thickBot="1">
      <c r="A873" s="14" t="s">
        <v>7334</v>
      </c>
      <c r="B873" s="48" t="s">
        <v>3063</v>
      </c>
      <c r="C873" s="2347">
        <v>8.52</v>
      </c>
      <c r="D873" s="48">
        <v>17</v>
      </c>
      <c r="E873" s="1602">
        <f t="shared" si="145"/>
        <v>2055.3764705882354</v>
      </c>
      <c r="F873" s="471">
        <f t="shared" si="146"/>
        <v>2055.38</v>
      </c>
      <c r="G873" s="691">
        <f t="shared" si="147"/>
        <v>23637.058823529413</v>
      </c>
      <c r="H873" s="659">
        <f>ROUND(IF('Заказ, cкидки и курсы валют'!$J$23*E873/1000*D873&lt;387,387,'Заказ, cкидки и курсы валют'!$J$23*E873/1000*D873)*(1-'Заказ, cкидки и курсы валют'!$I$12),2)</f>
        <v>401.83</v>
      </c>
      <c r="I873" s="14"/>
      <c r="J873" s="96">
        <f>ROUND(IF(H873&lt;'Заказ, cкидки и курсы валют'!$B$39,H873*0.54*100/(100-'Заказ, cкидки и курсы валют'!$C$39),IF(H873&lt;'Заказ, cкидки и курсы валют'!$B$40,H873*0.54*100/(100-'Заказ, cкидки и курсы валют'!$C$40),IF(H873&lt;'Заказ, cкидки и курсы валют'!$B$41,H873*0.54*100/(100-'Заказ, cкидки и курсы валют'!$C$41),IF(H873&lt;'Заказ, cкидки и курсы валют'!$B$42,H873*0.54*100/(100-'Заказ, cкидки и курсы валют'!$C$42),IF(H873&lt;'Заказ, cкидки и курсы валют'!$B$43,H873*0.54*100/(100-'Заказ, cкидки и курсы валют'!$C$43),H873))))),2)</f>
        <v>482.2</v>
      </c>
    </row>
    <row r="874" spans="1:11" ht="13.5" thickBot="1">
      <c r="A874" s="14" t="s">
        <v>7335</v>
      </c>
      <c r="B874" s="48" t="s">
        <v>3064</v>
      </c>
      <c r="C874" s="2347">
        <v>10.6</v>
      </c>
      <c r="D874" s="48">
        <v>15</v>
      </c>
      <c r="E874" s="1602">
        <f t="shared" si="145"/>
        <v>2309.56</v>
      </c>
      <c r="F874" s="471">
        <f t="shared" si="146"/>
        <v>2309.56</v>
      </c>
      <c r="G874" s="691">
        <f t="shared" si="147"/>
        <v>26560</v>
      </c>
      <c r="H874" s="659">
        <f>ROUND(IF('Заказ, cкидки и курсы валют'!$J$23*E874/1000*D874&lt;387,387,'Заказ, cкидки и курсы валют'!$J$23*E874/1000*D874)*(1-'Заказ, cкидки и курсы валют'!$I$12),2)</f>
        <v>398.4</v>
      </c>
      <c r="I874" s="14"/>
      <c r="J874" s="96">
        <f>ROUND(IF(H874&lt;'Заказ, cкидки и курсы валют'!$B$39,H874*0.54*100/(100-'Заказ, cкидки и курсы валют'!$C$39),IF(H874&lt;'Заказ, cкидки и курсы валют'!$B$40,H874*0.54*100/(100-'Заказ, cкидки и курсы валют'!$C$40),IF(H874&lt;'Заказ, cкидки и курсы валют'!$B$41,H874*0.54*100/(100-'Заказ, cкидки и курсы валют'!$C$41),IF(H874&lt;'Заказ, cкидки и курсы валют'!$B$42,H874*0.54*100/(100-'Заказ, cкидки и курсы валют'!$C$42),IF(H874&lt;'Заказ, cкидки и курсы валют'!$B$43,H874*0.54*100/(100-'Заказ, cкидки и курсы валют'!$C$43),H874))))),2)</f>
        <v>478.08</v>
      </c>
    </row>
    <row r="875" spans="1:11" ht="13.5" thickBot="1">
      <c r="A875" s="14" t="s">
        <v>7336</v>
      </c>
      <c r="B875" s="48" t="s">
        <v>3144</v>
      </c>
      <c r="C875" s="2347">
        <v>11.9</v>
      </c>
      <c r="D875" s="48">
        <v>10</v>
      </c>
      <c r="E875" s="1602">
        <f t="shared" si="145"/>
        <v>2731.56</v>
      </c>
      <c r="F875" s="471">
        <f t="shared" si="146"/>
        <v>2731.56</v>
      </c>
      <c r="G875" s="691">
        <f t="shared" si="147"/>
        <v>38700</v>
      </c>
      <c r="H875" s="659">
        <f>ROUND(IF('Заказ, cкидки и курсы валют'!$J$23*E875/1000*D875&lt;387,387,'Заказ, cкидки и курсы валют'!$J$23*E875/1000*D875)*(1-'Заказ, cкидки и курсы валют'!$I$12),2)</f>
        <v>387</v>
      </c>
      <c r="I875" s="14"/>
      <c r="J875" s="96">
        <f>ROUND(IF(H875&lt;'Заказ, cкидки и курсы валют'!$B$39,H875*0.54*100/(100-'Заказ, cкидки и курсы валют'!$C$39),IF(H875&lt;'Заказ, cкидки и курсы валют'!$B$40,H875*0.54*100/(100-'Заказ, cкидки и курсы валют'!$C$40),IF(H875&lt;'Заказ, cкидки и курсы валют'!$B$41,H875*0.54*100/(100-'Заказ, cкидки и курсы валют'!$C$41),IF(H875&lt;'Заказ, cкидки и курсы валют'!$B$42,H875*0.54*100/(100-'Заказ, cкидки и курсы валют'!$C$42),IF(H875&lt;'Заказ, cкидки и курсы валют'!$B$43,H875*0.54*100/(100-'Заказ, cкидки и курсы валют'!$C$43),H875))))),2)</f>
        <v>464.4</v>
      </c>
    </row>
    <row r="876" spans="1:11" ht="13.5" thickBot="1">
      <c r="A876" s="14" t="s">
        <v>7337</v>
      </c>
      <c r="B876" s="47" t="s">
        <v>3679</v>
      </c>
      <c r="C876" s="2347">
        <v>8.4499999999999993</v>
      </c>
      <c r="D876" s="48">
        <v>25</v>
      </c>
      <c r="E876" s="1602">
        <f t="shared" si="145"/>
        <v>1730.24</v>
      </c>
      <c r="F876" s="471">
        <f t="shared" si="146"/>
        <v>1730.24</v>
      </c>
      <c r="G876" s="691">
        <f t="shared" si="147"/>
        <v>19897.600000000002</v>
      </c>
      <c r="H876" s="659">
        <f>ROUND(IF('Заказ, cкидки и курсы валют'!$J$23*E876/1000*D876&lt;387,387,'Заказ, cкидки и курсы валют'!$J$23*E876/1000*D876)*(1-'Заказ, cкидки и курсы валют'!$I$12),2)</f>
        <v>497.44</v>
      </c>
      <c r="I876" s="14"/>
      <c r="J876" s="96">
        <f>ROUND(IF(H876&lt;'Заказ, cкидки и курсы валют'!$B$39,H876*0.54*100/(100-'Заказ, cкидки и курсы валют'!$C$39),IF(H876&lt;'Заказ, cкидки и курсы валют'!$B$40,H876*0.54*100/(100-'Заказ, cкидки и курсы валют'!$C$40),IF(H876&lt;'Заказ, cкидки и курсы валют'!$B$41,H876*0.54*100/(100-'Заказ, cкидки и курсы валют'!$C$41),IF(H876&lt;'Заказ, cкидки и курсы валют'!$B$42,H876*0.54*100/(100-'Заказ, cкидки и курсы валют'!$C$42),IF(H876&lt;'Заказ, cкидки и курсы валют'!$B$43,H876*0.54*100/(100-'Заказ, cкидки и курсы валют'!$C$43),H876))))),2)</f>
        <v>596.92999999999995</v>
      </c>
    </row>
    <row r="877" spans="1:11" ht="13.5" thickBot="1">
      <c r="A877" s="14" t="s">
        <v>7338</v>
      </c>
      <c r="B877" s="48" t="s">
        <v>3145</v>
      </c>
      <c r="C877" s="2347">
        <v>9.4499999999999993</v>
      </c>
      <c r="D877" s="48">
        <v>20</v>
      </c>
      <c r="E877" s="1602">
        <f t="shared" si="145"/>
        <v>2021.78</v>
      </c>
      <c r="F877" s="471">
        <f t="shared" si="146"/>
        <v>2021.78</v>
      </c>
      <c r="G877" s="691">
        <f t="shared" si="147"/>
        <v>23250.5</v>
      </c>
      <c r="H877" s="659">
        <f>ROUND(IF('Заказ, cкидки и курсы валют'!$J$23*E877/1000*D877&lt;387,387,'Заказ, cкидки и курсы валют'!$J$23*E877/1000*D877)*(1-'Заказ, cкидки и курсы валют'!$I$12),2)</f>
        <v>465.01</v>
      </c>
      <c r="I877" s="14"/>
      <c r="J877" s="96">
        <f>ROUND(IF(H877&lt;'Заказ, cкидки и курсы валют'!$B$39,H877*0.54*100/(100-'Заказ, cкидки и курсы валют'!$C$39),IF(H877&lt;'Заказ, cкидки и курсы валют'!$B$40,H877*0.54*100/(100-'Заказ, cкидки и курсы валют'!$C$40),IF(H877&lt;'Заказ, cкидки и курсы валют'!$B$41,H877*0.54*100/(100-'Заказ, cкидки и курсы валют'!$C$41),IF(H877&lt;'Заказ, cкидки и курсы валют'!$B$42,H877*0.54*100/(100-'Заказ, cкидки и курсы валют'!$C$42),IF(H877&lt;'Заказ, cкидки и курсы валют'!$B$43,H877*0.54*100/(100-'Заказ, cкидки и курсы валют'!$C$43),H877))))),2)</f>
        <v>558.01</v>
      </c>
    </row>
    <row r="878" spans="1:11" ht="13.5" thickBot="1">
      <c r="A878" s="14" t="s">
        <v>7339</v>
      </c>
      <c r="B878" s="48" t="s">
        <v>3146</v>
      </c>
      <c r="C878" s="2347">
        <v>10.51</v>
      </c>
      <c r="D878" s="48">
        <v>20</v>
      </c>
      <c r="E878" s="1602">
        <f t="shared" si="145"/>
        <v>2114.38</v>
      </c>
      <c r="F878" s="471">
        <f t="shared" si="146"/>
        <v>2114.38</v>
      </c>
      <c r="G878" s="691">
        <f t="shared" si="147"/>
        <v>24315.5</v>
      </c>
      <c r="H878" s="659">
        <f>ROUND(IF('Заказ, cкидки и курсы валют'!$J$23*E878/1000*D878&lt;387,387,'Заказ, cкидки и курсы валют'!$J$23*E878/1000*D878)*(1-'Заказ, cкидки и курсы валют'!$I$12),2)</f>
        <v>486.31</v>
      </c>
      <c r="I878" s="14"/>
      <c r="J878" s="96">
        <f>ROUND(IF(H878&lt;'Заказ, cкидки и курсы валют'!$B$39,H878*0.54*100/(100-'Заказ, cкидки и курсы валют'!$C$39),IF(H878&lt;'Заказ, cкидки и курсы валют'!$B$40,H878*0.54*100/(100-'Заказ, cкидки и курсы валют'!$C$40),IF(H878&lt;'Заказ, cкидки и курсы валют'!$B$41,H878*0.54*100/(100-'Заказ, cкидки и курсы валют'!$C$41),IF(H878&lt;'Заказ, cкидки и курсы валют'!$B$42,H878*0.54*100/(100-'Заказ, cкидки и курсы валют'!$C$42),IF(H878&lt;'Заказ, cкидки и курсы валют'!$B$43,H878*0.54*100/(100-'Заказ, cкидки и курсы валют'!$C$43),H878))))),2)</f>
        <v>583.57000000000005</v>
      </c>
    </row>
    <row r="879" spans="1:11" ht="13.5" thickBot="1">
      <c r="A879" s="14" t="s">
        <v>7340</v>
      </c>
      <c r="B879" s="48" t="s">
        <v>3147</v>
      </c>
      <c r="C879" s="2348">
        <v>12</v>
      </c>
      <c r="D879" s="48">
        <v>15</v>
      </c>
      <c r="E879" s="1602">
        <f t="shared" si="145"/>
        <v>2667.74</v>
      </c>
      <c r="F879" s="471">
        <f t="shared" si="146"/>
        <v>2667.74</v>
      </c>
      <c r="G879" s="691">
        <f t="shared" si="147"/>
        <v>30679.333333333332</v>
      </c>
      <c r="H879" s="659">
        <f>ROUND(IF('Заказ, cкидки и курсы валют'!$J$23*E879/1000*D879&lt;387,387,'Заказ, cкидки и курсы валют'!$J$23*E879/1000*D879)*(1-'Заказ, cкидки и курсы валют'!$I$12),2)</f>
        <v>460.19</v>
      </c>
      <c r="I879" s="14"/>
      <c r="J879" s="96">
        <f>ROUND(IF(H879&lt;'Заказ, cкидки и курсы валют'!$B$39,H879*0.54*100/(100-'Заказ, cкидки и курсы валют'!$C$39),IF(H879&lt;'Заказ, cкидки и курсы валют'!$B$40,H879*0.54*100/(100-'Заказ, cкидки и курсы валют'!$C$40),IF(H879&lt;'Заказ, cкидки и курсы валют'!$B$41,H879*0.54*100/(100-'Заказ, cкидки и курсы валют'!$C$41),IF(H879&lt;'Заказ, cкидки и курсы валют'!$B$42,H879*0.54*100/(100-'Заказ, cкидки и курсы валют'!$C$42),IF(H879&lt;'Заказ, cкидки и курсы валют'!$B$43,H879*0.54*100/(100-'Заказ, cкидки и курсы валют'!$C$43),H879))))),2)</f>
        <v>552.23</v>
      </c>
    </row>
    <row r="880" spans="1:11" ht="13.5" thickBot="1">
      <c r="A880" s="19" t="s">
        <v>7341</v>
      </c>
      <c r="B880" s="385" t="s">
        <v>3674</v>
      </c>
      <c r="C880" s="2349">
        <v>14.92</v>
      </c>
      <c r="D880" s="385">
        <v>12</v>
      </c>
      <c r="E880" s="1602">
        <f t="shared" si="145"/>
        <v>2899.38</v>
      </c>
      <c r="F880" s="471">
        <f t="shared" si="146"/>
        <v>2899.38</v>
      </c>
      <c r="G880" s="691">
        <f t="shared" si="147"/>
        <v>33342.5</v>
      </c>
      <c r="H880" s="659">
        <f>ROUND(IF('Заказ, cкидки и курсы валют'!$J$23*E880/1000*D880&lt;387,387,'Заказ, cкидки и курсы валют'!$J$23*E880/1000*D880)*(1-'Заказ, cкидки и курсы валют'!$I$12),2)</f>
        <v>400.11</v>
      </c>
      <c r="I880" s="14"/>
      <c r="J880" s="96">
        <f>ROUND(IF(H880&lt;'Заказ, cкидки и курсы валют'!$B$39,H880*0.54*100/(100-'Заказ, cкидки и курсы валют'!$C$39),IF(H880&lt;'Заказ, cкидки и курсы валют'!$B$40,H880*0.54*100/(100-'Заказ, cкидки и курсы валют'!$C$40),IF(H880&lt;'Заказ, cкидки и курсы валют'!$B$41,H880*0.54*100/(100-'Заказ, cкидки и курсы валют'!$C$41),IF(H880&lt;'Заказ, cкидки и курсы валют'!$B$42,H880*0.54*100/(100-'Заказ, cкидки и курсы валют'!$C$42),IF(H880&lt;'Заказ, cкидки и курсы валют'!$B$43,H880*0.54*100/(100-'Заказ, cкидки и курсы валют'!$C$43),H880))))),2)</f>
        <v>480.13</v>
      </c>
    </row>
    <row r="881" spans="1:10" ht="18" customHeight="1">
      <c r="A881" s="19" t="s">
        <v>7342</v>
      </c>
      <c r="B881" s="385" t="s">
        <v>3675</v>
      </c>
      <c r="C881" s="2349">
        <v>16.8</v>
      </c>
      <c r="D881" s="385">
        <v>12</v>
      </c>
      <c r="E881" s="1602">
        <f t="shared" si="145"/>
        <v>3196.48</v>
      </c>
      <c r="F881" s="471">
        <f t="shared" si="146"/>
        <v>3196.48</v>
      </c>
      <c r="G881" s="691">
        <f t="shared" si="147"/>
        <v>36759.166666666664</v>
      </c>
      <c r="H881" s="659">
        <f>ROUND(IF('Заказ, cкидки и курсы валют'!$J$23*E881/1000*D881&lt;387,387,'Заказ, cкидки и курсы валют'!$J$23*E881/1000*D881)*(1-'Заказ, cкидки и курсы валют'!$I$12),2)</f>
        <v>441.11</v>
      </c>
      <c r="I881" s="14"/>
      <c r="J881" s="96">
        <f>ROUND(IF(H881&lt;'Заказ, cкидки и курсы валют'!$B$39,H881*0.54*100/(100-'Заказ, cкидки и курсы валют'!$C$39),IF(H881&lt;'Заказ, cкидки и курсы валют'!$B$40,H881*0.54*100/(100-'Заказ, cкидки и курсы валют'!$C$40),IF(H881&lt;'Заказ, cкидки и курсы валют'!$B$41,H881*0.54*100/(100-'Заказ, cкидки и курсы валют'!$C$41),IF(H881&lt;'Заказ, cкидки и курсы валют'!$B$42,H881*0.54*100/(100-'Заказ, cкидки и курсы валют'!$C$42),IF(H881&lt;'Заказ, cкидки и курсы валют'!$B$43,H881*0.54*100/(100-'Заказ, cкидки и курсы валют'!$C$43),H881))))),2)</f>
        <v>529.33000000000004</v>
      </c>
    </row>
    <row r="882" spans="1:10" ht="13" thickBot="1"/>
    <row r="883" spans="1:10" ht="15.5">
      <c r="A883" s="190"/>
      <c r="B883" s="76" t="s">
        <v>3944</v>
      </c>
      <c r="C883" s="1962"/>
      <c r="D883" s="77"/>
      <c r="E883" s="439"/>
      <c r="F883" s="511"/>
      <c r="G883" s="461"/>
      <c r="H883" s="128"/>
      <c r="I883" s="68"/>
    </row>
    <row r="884" spans="1:10" ht="15.5">
      <c r="A884" s="191"/>
      <c r="B884" s="656" t="s">
        <v>5697</v>
      </c>
      <c r="C884" s="2355"/>
      <c r="D884" s="79"/>
      <c r="E884" s="440"/>
      <c r="F884" s="440"/>
      <c r="G884" s="426"/>
      <c r="H884" s="16"/>
      <c r="I884" s="132"/>
    </row>
    <row r="885" spans="1:10" ht="15.5">
      <c r="A885" s="191"/>
      <c r="B885" s="78"/>
      <c r="C885" s="2355"/>
      <c r="D885" s="79"/>
      <c r="E885" s="440"/>
      <c r="F885" s="440"/>
      <c r="G885" s="426"/>
      <c r="H885" s="16"/>
      <c r="I885" s="132"/>
    </row>
    <row r="886" spans="1:10" ht="13">
      <c r="A886" s="191"/>
      <c r="B886" s="16"/>
      <c r="C886" s="1475"/>
      <c r="D886" s="70"/>
      <c r="E886" s="430"/>
      <c r="F886" s="465"/>
      <c r="G886" s="488"/>
      <c r="H886" s="16"/>
      <c r="I886" s="132"/>
    </row>
    <row r="887" spans="1:10" ht="13">
      <c r="A887" s="191"/>
      <c r="B887" s="16"/>
      <c r="C887" s="1954"/>
      <c r="D887" s="16"/>
      <c r="E887" s="430"/>
      <c r="F887" s="463"/>
      <c r="G887" s="488"/>
      <c r="H887" s="16"/>
      <c r="I887" s="132"/>
    </row>
    <row r="888" spans="1:10" ht="13">
      <c r="A888" s="191"/>
      <c r="B888" s="210"/>
      <c r="C888" s="1954"/>
      <c r="D888" s="16"/>
      <c r="E888" s="430"/>
      <c r="F888" s="463" t="s">
        <v>5696</v>
      </c>
      <c r="G888" s="488"/>
      <c r="H888" s="16"/>
      <c r="I888" s="132"/>
    </row>
    <row r="889" spans="1:10" ht="18.5" thickBot="1">
      <c r="A889" s="88" t="s">
        <v>7302</v>
      </c>
      <c r="B889" s="136"/>
      <c r="C889" s="1931"/>
      <c r="D889" s="72"/>
      <c r="E889" s="431"/>
      <c r="F889" s="467"/>
      <c r="G889" s="489"/>
      <c r="H889" s="136"/>
      <c r="I889" s="137"/>
    </row>
    <row r="890" spans="1:10" ht="40">
      <c r="A890" s="156" t="s">
        <v>1013</v>
      </c>
      <c r="B890" s="157" t="s">
        <v>1014</v>
      </c>
      <c r="C890" s="2286" t="s">
        <v>665</v>
      </c>
      <c r="D890" s="158" t="s">
        <v>2923</v>
      </c>
      <c r="E890" s="473" t="s">
        <v>10276</v>
      </c>
      <c r="F890" s="469" t="s">
        <v>2578</v>
      </c>
      <c r="G890" s="506" t="s">
        <v>2427</v>
      </c>
      <c r="H890" s="264" t="s">
        <v>493</v>
      </c>
      <c r="I890" s="160" t="s">
        <v>4003</v>
      </c>
    </row>
    <row r="891" spans="1:10">
      <c r="A891" s="156"/>
      <c r="B891" s="312"/>
      <c r="C891" s="2286" t="s">
        <v>3419</v>
      </c>
      <c r="D891" s="313" t="s">
        <v>2428</v>
      </c>
      <c r="E891" s="437" t="s">
        <v>264</v>
      </c>
      <c r="F891" s="475">
        <f>'Заказ, cкидки и курсы валют'!$I$12</f>
        <v>0</v>
      </c>
      <c r="G891" s="765"/>
      <c r="H891" s="358"/>
      <c r="I891" s="252"/>
    </row>
    <row r="892" spans="1:10" ht="14.5">
      <c r="A892" s="520" t="s">
        <v>5688</v>
      </c>
      <c r="B892" s="1332" t="s">
        <v>3143</v>
      </c>
      <c r="C892" s="2347">
        <v>5.26</v>
      </c>
      <c r="D892" s="1332">
        <v>3000</v>
      </c>
      <c r="E892" s="446">
        <v>244.58</v>
      </c>
      <c r="F892" s="752">
        <f>ROUND(E892*(1-$F$37),2)</f>
        <v>244.58</v>
      </c>
      <c r="G892" s="695">
        <f>'Заказ, cкидки и курсы валют'!$J$23*F892</f>
        <v>2812.67</v>
      </c>
      <c r="H892" s="400">
        <f>ROUND((D892/1000)*G892,2)</f>
        <v>8438.01</v>
      </c>
      <c r="I892" s="403"/>
    </row>
    <row r="893" spans="1:10" ht="14.5">
      <c r="A893" s="520" t="s">
        <v>5689</v>
      </c>
      <c r="B893" s="1332" t="s">
        <v>3061</v>
      </c>
      <c r="C893" s="2347">
        <v>6.13</v>
      </c>
      <c r="D893" s="1332">
        <v>2600</v>
      </c>
      <c r="E893" s="446">
        <v>286.86</v>
      </c>
      <c r="F893" s="752">
        <f t="shared" ref="F893:F898" si="148">ROUND(E893*(1-$F$37),2)</f>
        <v>286.86</v>
      </c>
      <c r="G893" s="695">
        <f>'Заказ, cкидки и курсы валют'!$J$23*F893</f>
        <v>3298.8900000000003</v>
      </c>
      <c r="H893" s="400">
        <f t="shared" ref="H893:H898" si="149">ROUND((D893/1000)*G893,2)</f>
        <v>8577.11</v>
      </c>
      <c r="I893" s="403"/>
    </row>
    <row r="894" spans="1:10" ht="14.5">
      <c r="A894" s="520" t="s">
        <v>5690</v>
      </c>
      <c r="B894" s="1332" t="s">
        <v>3062</v>
      </c>
      <c r="C894" s="2347">
        <v>6.88</v>
      </c>
      <c r="D894" s="1332">
        <v>2200</v>
      </c>
      <c r="E894" s="446">
        <v>321.97000000000003</v>
      </c>
      <c r="F894" s="752">
        <f t="shared" si="148"/>
        <v>321.97000000000003</v>
      </c>
      <c r="G894" s="695">
        <f>'Заказ, cкидки и курсы валют'!$J$23*F894</f>
        <v>3702.6550000000002</v>
      </c>
      <c r="H894" s="400">
        <f t="shared" si="149"/>
        <v>8145.84</v>
      </c>
      <c r="I894" s="403"/>
    </row>
    <row r="895" spans="1:10" ht="14.5">
      <c r="A895" s="520" t="s">
        <v>5691</v>
      </c>
      <c r="B895" s="1332" t="s">
        <v>3063</v>
      </c>
      <c r="C895" s="2347">
        <v>8.0500000000000007</v>
      </c>
      <c r="D895" s="1332">
        <v>1700</v>
      </c>
      <c r="E895" s="446">
        <v>368.74</v>
      </c>
      <c r="F895" s="752">
        <f t="shared" si="148"/>
        <v>368.74</v>
      </c>
      <c r="G895" s="695">
        <f>'Заказ, cкидки и курсы валют'!$J$23*F895</f>
        <v>4240.51</v>
      </c>
      <c r="H895" s="400">
        <f t="shared" si="149"/>
        <v>7208.87</v>
      </c>
      <c r="I895" s="403"/>
    </row>
    <row r="896" spans="1:10" ht="14.5">
      <c r="A896" s="520" t="s">
        <v>5692</v>
      </c>
      <c r="B896" s="1332" t="s">
        <v>3064</v>
      </c>
      <c r="C896" s="2347">
        <v>10.039999999999999</v>
      </c>
      <c r="D896" s="1332">
        <v>1500</v>
      </c>
      <c r="E896" s="446">
        <v>437.45</v>
      </c>
      <c r="F896" s="752">
        <f t="shared" si="148"/>
        <v>437.45</v>
      </c>
      <c r="G896" s="695">
        <f>'Заказ, cкидки и курсы валют'!$J$23*F896</f>
        <v>5030.6750000000002</v>
      </c>
      <c r="H896" s="400">
        <f t="shared" si="149"/>
        <v>7546.01</v>
      </c>
      <c r="I896" s="403"/>
    </row>
    <row r="897" spans="1:11" ht="14.5">
      <c r="A897" s="520" t="s">
        <v>5693</v>
      </c>
      <c r="B897" s="1332" t="s">
        <v>3144</v>
      </c>
      <c r="C897" s="2347">
        <v>11.5</v>
      </c>
      <c r="D897" s="1332">
        <v>1000</v>
      </c>
      <c r="E897" s="446">
        <v>496.31</v>
      </c>
      <c r="F897" s="752">
        <f t="shared" si="148"/>
        <v>496.31</v>
      </c>
      <c r="G897" s="695">
        <f>'Заказ, cкидки и курсы валют'!$J$23*F897</f>
        <v>5707.5649999999996</v>
      </c>
      <c r="H897" s="400">
        <f t="shared" si="149"/>
        <v>5707.57</v>
      </c>
      <c r="I897" s="403"/>
    </row>
    <row r="898" spans="1:11" ht="14.5">
      <c r="A898" s="520" t="s">
        <v>5694</v>
      </c>
      <c r="B898" s="1332" t="s">
        <v>3679</v>
      </c>
      <c r="C898" s="2347">
        <v>7.1</v>
      </c>
      <c r="D898" s="1332">
        <v>2500</v>
      </c>
      <c r="E898" s="446">
        <v>346.61</v>
      </c>
      <c r="F898" s="752">
        <f t="shared" si="148"/>
        <v>346.61</v>
      </c>
      <c r="G898" s="695">
        <f>'Заказ, cкидки и курсы валют'!$J$23*F898</f>
        <v>3986.0150000000003</v>
      </c>
      <c r="H898" s="400">
        <f t="shared" si="149"/>
        <v>9965.0400000000009</v>
      </c>
      <c r="I898" s="403"/>
    </row>
    <row r="899" spans="1:11" ht="14.5">
      <c r="A899" s="520" t="s">
        <v>5695</v>
      </c>
      <c r="B899" s="1332" t="s">
        <v>3145</v>
      </c>
      <c r="C899" s="2347">
        <v>8.16</v>
      </c>
      <c r="D899" s="1332">
        <v>2200</v>
      </c>
      <c r="E899" s="446">
        <v>389.29</v>
      </c>
      <c r="F899" s="752">
        <f>ROUND(E899*(1-$F$37),2)</f>
        <v>389.29</v>
      </c>
      <c r="G899" s="695">
        <f>'Заказ, cкидки и курсы валют'!$J$23*F899</f>
        <v>4476.835</v>
      </c>
      <c r="H899" s="400">
        <f>ROUND((D899/1000)*G899,2)</f>
        <v>9849.0400000000009</v>
      </c>
      <c r="I899" s="403"/>
    </row>
    <row r="900" spans="1:11" ht="14.5">
      <c r="A900" s="520" t="s">
        <v>9992</v>
      </c>
      <c r="B900" s="1330" t="s">
        <v>599</v>
      </c>
      <c r="C900" s="2347">
        <v>9.15</v>
      </c>
      <c r="D900" s="970">
        <v>2000</v>
      </c>
      <c r="E900" s="446">
        <v>438.47</v>
      </c>
      <c r="F900" s="752">
        <f t="shared" ref="F900:F903" si="150">ROUND(E900*(1-$F$37),2)</f>
        <v>438.47</v>
      </c>
      <c r="G900" s="695">
        <f>'Заказ, cкидки и курсы валют'!$J$23*F900</f>
        <v>5042.4050000000007</v>
      </c>
      <c r="H900" s="400">
        <f t="shared" ref="H900:H903" si="151">ROUND((D900/1000)*G900,2)</f>
        <v>10084.81</v>
      </c>
      <c r="I900" s="403"/>
      <c r="K900" s="530"/>
    </row>
    <row r="901" spans="1:11" ht="14.5">
      <c r="A901" s="520" t="s">
        <v>9993</v>
      </c>
      <c r="B901" s="1330" t="s">
        <v>600</v>
      </c>
      <c r="C901" s="2348">
        <v>10.9</v>
      </c>
      <c r="D901" s="970">
        <v>1500</v>
      </c>
      <c r="E901" s="446">
        <v>512.55999999999995</v>
      </c>
      <c r="F901" s="752">
        <f t="shared" si="150"/>
        <v>512.55999999999995</v>
      </c>
      <c r="G901" s="695">
        <f>'Заказ, cкидки и курсы валют'!$J$23*F901</f>
        <v>5894.44</v>
      </c>
      <c r="H901" s="400">
        <f t="shared" si="151"/>
        <v>8841.66</v>
      </c>
      <c r="I901" s="403"/>
      <c r="K901" s="530"/>
    </row>
    <row r="902" spans="1:11" ht="14.5">
      <c r="A902" s="520" t="s">
        <v>9994</v>
      </c>
      <c r="B902" s="1330" t="s">
        <v>9990</v>
      </c>
      <c r="C902" s="2349">
        <v>12.9</v>
      </c>
      <c r="D902" s="970">
        <v>1200</v>
      </c>
      <c r="E902" s="446">
        <v>566.6</v>
      </c>
      <c r="F902" s="752">
        <f t="shared" si="150"/>
        <v>566.6</v>
      </c>
      <c r="G902" s="695">
        <f>'Заказ, cкидки и курсы валют'!$J$23*F902</f>
        <v>6515.9000000000005</v>
      </c>
      <c r="H902" s="400">
        <f t="shared" si="151"/>
        <v>7819.08</v>
      </c>
      <c r="I902" s="403"/>
      <c r="K902" s="530"/>
    </row>
    <row r="903" spans="1:11" ht="14.5">
      <c r="A903" s="520" t="s">
        <v>9995</v>
      </c>
      <c r="B903" s="1330" t="s">
        <v>9991</v>
      </c>
      <c r="C903" s="2349">
        <v>15.1</v>
      </c>
      <c r="D903" s="970">
        <v>1200</v>
      </c>
      <c r="E903" s="446">
        <v>679.3</v>
      </c>
      <c r="F903" s="752">
        <f t="shared" si="150"/>
        <v>679.3</v>
      </c>
      <c r="G903" s="695">
        <f>'Заказ, cкидки и курсы валют'!$J$23*F903</f>
        <v>7811.95</v>
      </c>
      <c r="H903" s="400">
        <f t="shared" si="151"/>
        <v>9374.34</v>
      </c>
      <c r="I903" s="403"/>
      <c r="K903" s="530"/>
    </row>
    <row r="904" spans="1:11" ht="15" thickBot="1">
      <c r="K904" s="530"/>
    </row>
    <row r="905" spans="1:11" ht="15.5">
      <c r="A905" s="190"/>
      <c r="B905" s="76" t="s">
        <v>3944</v>
      </c>
      <c r="C905" s="1962"/>
      <c r="D905" s="77"/>
      <c r="E905" s="439"/>
      <c r="F905" s="511"/>
      <c r="G905" s="461"/>
      <c r="H905" s="128"/>
      <c r="I905" s="68"/>
      <c r="K905" s="530"/>
    </row>
    <row r="906" spans="1:11" ht="15.5">
      <c r="A906" s="191"/>
      <c r="B906" s="78" t="s">
        <v>588</v>
      </c>
      <c r="C906" s="2355"/>
      <c r="D906" s="79"/>
      <c r="E906" s="440"/>
      <c r="F906" s="440"/>
      <c r="G906" s="426"/>
      <c r="H906" s="16"/>
      <c r="I906" s="132"/>
      <c r="K906" s="530"/>
    </row>
    <row r="907" spans="1:11" ht="15.5">
      <c r="A907" s="191"/>
      <c r="B907" s="78" t="s">
        <v>589</v>
      </c>
      <c r="C907" s="2355"/>
      <c r="D907" s="79"/>
      <c r="E907" s="440"/>
      <c r="F907" s="440"/>
      <c r="G907" s="426"/>
      <c r="H907" s="16"/>
      <c r="I907" s="132"/>
      <c r="K907" s="530"/>
    </row>
    <row r="908" spans="1:11" ht="14.5">
      <c r="A908" s="191"/>
      <c r="B908" s="16"/>
      <c r="C908" s="1475"/>
      <c r="D908" s="70"/>
      <c r="E908" s="430"/>
      <c r="F908" s="465"/>
      <c r="G908" s="488"/>
      <c r="H908" s="16"/>
      <c r="I908" s="132"/>
      <c r="K908" s="530"/>
    </row>
    <row r="909" spans="1:11" ht="14.5">
      <c r="A909" s="191"/>
      <c r="B909" s="16"/>
      <c r="C909" s="1954"/>
      <c r="D909" s="16"/>
      <c r="E909" s="430"/>
      <c r="F909" s="463"/>
      <c r="G909" s="488"/>
      <c r="H909" s="16"/>
      <c r="I909" s="132"/>
      <c r="K909" s="530"/>
    </row>
    <row r="910" spans="1:11" ht="14.5">
      <c r="A910" s="191"/>
      <c r="B910" s="210"/>
      <c r="C910" s="1954"/>
      <c r="D910" s="16"/>
      <c r="E910" s="430"/>
      <c r="F910" s="463" t="s">
        <v>5696</v>
      </c>
      <c r="G910" s="488"/>
      <c r="H910" s="16"/>
      <c r="I910" s="132"/>
      <c r="K910" s="530"/>
    </row>
    <row r="911" spans="1:11" ht="18.5" thickBot="1">
      <c r="A911" s="1831" t="s">
        <v>7303</v>
      </c>
      <c r="B911" s="89"/>
      <c r="C911" s="1931"/>
      <c r="D911" s="72"/>
      <c r="E911" s="431"/>
      <c r="F911" s="467"/>
      <c r="G911" s="489"/>
      <c r="H911" s="136"/>
      <c r="I911" s="137"/>
      <c r="K911" s="530"/>
    </row>
    <row r="912" spans="1:11" ht="40">
      <c r="A912" s="156" t="s">
        <v>1013</v>
      </c>
      <c r="B912" s="157" t="s">
        <v>1014</v>
      </c>
      <c r="C912" s="2286" t="s">
        <v>665</v>
      </c>
      <c r="D912" s="158" t="s">
        <v>2923</v>
      </c>
      <c r="E912" s="473" t="s">
        <v>10276</v>
      </c>
      <c r="F912" s="469" t="s">
        <v>2578</v>
      </c>
      <c r="G912" s="506" t="s">
        <v>2427</v>
      </c>
      <c r="H912" s="264" t="s">
        <v>493</v>
      </c>
      <c r="I912" s="160" t="s">
        <v>4003</v>
      </c>
      <c r="J912" s="327" t="s">
        <v>11229</v>
      </c>
    </row>
    <row r="913" spans="1:10" ht="42" customHeight="1">
      <c r="A913" s="156"/>
      <c r="B913" s="312"/>
      <c r="C913" s="2286" t="s">
        <v>3419</v>
      </c>
      <c r="D913" s="313" t="s">
        <v>2428</v>
      </c>
      <c r="E913" s="437" t="s">
        <v>264</v>
      </c>
      <c r="F913" s="475">
        <f>'Заказ, cкидки и курсы валют'!$I$12</f>
        <v>0</v>
      </c>
      <c r="G913" s="765"/>
      <c r="H913" s="358"/>
      <c r="I913" s="252"/>
      <c r="J913" s="264"/>
    </row>
    <row r="914" spans="1:10" ht="13">
      <c r="A914" s="14" t="s">
        <v>8373</v>
      </c>
      <c r="B914" s="48" t="s">
        <v>3143</v>
      </c>
      <c r="C914" s="2347">
        <v>5.26</v>
      </c>
      <c r="D914" s="48">
        <v>250</v>
      </c>
      <c r="E914" s="1602">
        <f t="shared" ref="E914:E921" si="152">E892*1.2</f>
        <v>293.49599999999998</v>
      </c>
      <c r="F914" s="471">
        <f>ROUND(E914*(1-$F$37),2)</f>
        <v>293.5</v>
      </c>
      <c r="G914" s="691">
        <f>'Заказ, cкидки и курсы валют'!$J$23*F914</f>
        <v>3375.25</v>
      </c>
      <c r="H914" s="96">
        <f>ROUND((D914/1000)*G914,2)</f>
        <v>843.81</v>
      </c>
      <c r="I914" s="14"/>
      <c r="J914" s="96">
        <f>ROUND(IF(H914&lt;'Заказ, cкидки и курсы валют'!$B$39,H914*0.54*100/(100-'Заказ, cкидки и курсы валют'!$C$39),IF(H914&lt;'Заказ, cкидки и курсы валют'!$B$40,H914*0.54*100/(100-'Заказ, cкидки и курсы валют'!$C$40),IF(H914&lt;'Заказ, cкидки и курсы валют'!$B$41,H914*0.54*100/(100-'Заказ, cкидки и курсы валют'!$C$41),IF(H914&lt;'Заказ, cкидки и курсы валют'!$B$42,H914*0.54*100/(100-'Заказ, cкидки и курсы валют'!$C$42),IF(H914&lt;'Заказ, cкидки и курсы валют'!$B$43,H914*0.54*100/(100-'Заказ, cкидки и курсы валют'!$C$43),H914))))),2)</f>
        <v>911.31</v>
      </c>
    </row>
    <row r="915" spans="1:10" ht="13">
      <c r="A915" s="14" t="s">
        <v>8374</v>
      </c>
      <c r="B915" s="48" t="s">
        <v>3061</v>
      </c>
      <c r="C915" s="2347">
        <v>6.13</v>
      </c>
      <c r="D915" s="48">
        <v>200</v>
      </c>
      <c r="E915" s="1602">
        <f t="shared" si="152"/>
        <v>344.23200000000003</v>
      </c>
      <c r="F915" s="471">
        <f t="shared" ref="F915:F921" si="153">ROUND(E915*(1-$F$37),2)</f>
        <v>344.23</v>
      </c>
      <c r="G915" s="691">
        <f>'Заказ, cкидки и курсы валют'!$J$23*F915</f>
        <v>3958.6450000000004</v>
      </c>
      <c r="H915" s="96">
        <f t="shared" ref="H915:H921" si="154">ROUND((D915/1000)*G915,2)</f>
        <v>791.73</v>
      </c>
      <c r="I915" s="14"/>
      <c r="J915" s="96">
        <f>ROUND(IF(H915&lt;'Заказ, cкидки и курсы валют'!$B$39,H915*0.54*100/(100-'Заказ, cкидки и курсы валют'!$C$39),IF(H915&lt;'Заказ, cкидки и курсы валют'!$B$40,H915*0.54*100/(100-'Заказ, cкидки и курсы валют'!$C$40),IF(H915&lt;'Заказ, cкидки и курсы валют'!$B$41,H915*0.54*100/(100-'Заказ, cкидки и курсы валют'!$C$41),IF(H915&lt;'Заказ, cкидки и курсы валют'!$B$42,H915*0.54*100/(100-'Заказ, cкидки и курсы валют'!$C$42),IF(H915&lt;'Заказ, cкидки и курсы валют'!$B$43,H915*0.54*100/(100-'Заказ, cкидки и курсы валют'!$C$43),H915))))),2)</f>
        <v>855.07</v>
      </c>
    </row>
    <row r="916" spans="1:10" ht="13">
      <c r="A916" s="14" t="s">
        <v>8375</v>
      </c>
      <c r="B916" s="48" t="s">
        <v>3062</v>
      </c>
      <c r="C916" s="2347">
        <v>6.88</v>
      </c>
      <c r="D916" s="48">
        <v>200</v>
      </c>
      <c r="E916" s="1602">
        <f t="shared" si="152"/>
        <v>386.36400000000003</v>
      </c>
      <c r="F916" s="471">
        <f t="shared" si="153"/>
        <v>386.36</v>
      </c>
      <c r="G916" s="691">
        <f>'Заказ, cкидки и курсы валют'!$J$23*F916</f>
        <v>4443.1400000000003</v>
      </c>
      <c r="H916" s="96">
        <f t="shared" si="154"/>
        <v>888.63</v>
      </c>
      <c r="I916" s="14"/>
      <c r="J916" s="96">
        <f>ROUND(IF(H916&lt;'Заказ, cкидки и курсы валют'!$B$39,H916*0.54*100/(100-'Заказ, cкидки и курсы валют'!$C$39),IF(H916&lt;'Заказ, cкидки и курсы валют'!$B$40,H916*0.54*100/(100-'Заказ, cкидки и курсы валют'!$C$40),IF(H916&lt;'Заказ, cкидки и курсы валют'!$B$41,H916*0.54*100/(100-'Заказ, cкидки и курсы валют'!$C$41),IF(H916&lt;'Заказ, cкидки и курсы валют'!$B$42,H916*0.54*100/(100-'Заказ, cкидки и курсы валют'!$C$42),IF(H916&lt;'Заказ, cкидки и курсы валют'!$B$43,H916*0.54*100/(100-'Заказ, cкидки и курсы валют'!$C$43),H916))))),2)</f>
        <v>959.72</v>
      </c>
    </row>
    <row r="917" spans="1:10" ht="13">
      <c r="A917" s="14" t="s">
        <v>8376</v>
      </c>
      <c r="B917" s="48" t="s">
        <v>3063</v>
      </c>
      <c r="C917" s="2347">
        <v>8.0500000000000007</v>
      </c>
      <c r="D917" s="48">
        <v>150</v>
      </c>
      <c r="E917" s="1602">
        <f t="shared" si="152"/>
        <v>442.488</v>
      </c>
      <c r="F917" s="471">
        <f t="shared" si="153"/>
        <v>442.49</v>
      </c>
      <c r="G917" s="691">
        <f>'Заказ, cкидки и курсы валют'!$J$23*F917</f>
        <v>5088.6350000000002</v>
      </c>
      <c r="H917" s="96">
        <f t="shared" si="154"/>
        <v>763.3</v>
      </c>
      <c r="I917" s="14"/>
      <c r="J917" s="96">
        <f>ROUND(IF(H917&lt;'Заказ, cкидки и курсы валют'!$B$39,H917*0.54*100/(100-'Заказ, cкидки и курсы валют'!$C$39),IF(H917&lt;'Заказ, cкидки и курсы валют'!$B$40,H917*0.54*100/(100-'Заказ, cкидки и курсы валют'!$C$40),IF(H917&lt;'Заказ, cкидки и курсы валют'!$B$41,H917*0.54*100/(100-'Заказ, cкидки и курсы валют'!$C$41),IF(H917&lt;'Заказ, cкидки и курсы валют'!$B$42,H917*0.54*100/(100-'Заказ, cкидки и курсы валют'!$C$42),IF(H917&lt;'Заказ, cкидки и курсы валют'!$B$43,H917*0.54*100/(100-'Заказ, cкидки и курсы валют'!$C$43),H917))))),2)</f>
        <v>824.36</v>
      </c>
    </row>
    <row r="918" spans="1:10" ht="13">
      <c r="A918" s="14" t="s">
        <v>8377</v>
      </c>
      <c r="B918" s="48" t="s">
        <v>3064</v>
      </c>
      <c r="C918" s="2347">
        <v>10.039999999999999</v>
      </c>
      <c r="D918" s="48">
        <v>100</v>
      </c>
      <c r="E918" s="1602">
        <f t="shared" si="152"/>
        <v>524.93999999999994</v>
      </c>
      <c r="F918" s="471">
        <f t="shared" si="153"/>
        <v>524.94000000000005</v>
      </c>
      <c r="G918" s="691">
        <f>'Заказ, cкидки и курсы валют'!$J$23*F918</f>
        <v>6036.81</v>
      </c>
      <c r="H918" s="96">
        <f t="shared" si="154"/>
        <v>603.67999999999995</v>
      </c>
      <c r="I918" s="14"/>
      <c r="J918" s="96">
        <f>ROUND(IF(H918&lt;'Заказ, cкидки и курсы валют'!$B$39,H918*0.54*100/(100-'Заказ, cкидки и курсы валют'!$C$39),IF(H918&lt;'Заказ, cкидки и курсы валют'!$B$40,H918*0.54*100/(100-'Заказ, cкидки и курсы валют'!$C$40),IF(H918&lt;'Заказ, cкидки и курсы валют'!$B$41,H918*0.54*100/(100-'Заказ, cкидки и курсы валют'!$C$41),IF(H918&lt;'Заказ, cкидки и курсы валют'!$B$42,H918*0.54*100/(100-'Заказ, cкидки и курсы валют'!$C$42),IF(H918&lt;'Заказ, cкидки и курсы валют'!$B$43,H918*0.54*100/(100-'Заказ, cкидки и курсы валют'!$C$43),H918))))),2)</f>
        <v>651.97</v>
      </c>
    </row>
    <row r="919" spans="1:10" ht="13">
      <c r="A919" s="14" t="s">
        <v>8378</v>
      </c>
      <c r="B919" s="48" t="s">
        <v>3144</v>
      </c>
      <c r="C919" s="2347">
        <v>11.5</v>
      </c>
      <c r="D919" s="48">
        <v>50</v>
      </c>
      <c r="E919" s="1602">
        <f t="shared" si="152"/>
        <v>595.572</v>
      </c>
      <c r="F919" s="471">
        <f t="shared" si="153"/>
        <v>595.57000000000005</v>
      </c>
      <c r="G919" s="691">
        <f>'Заказ, cкидки и курсы валют'!$J$23*F919</f>
        <v>6849.0550000000003</v>
      </c>
      <c r="H919" s="96">
        <f t="shared" si="154"/>
        <v>342.45</v>
      </c>
      <c r="I919" s="14"/>
      <c r="J919" s="96">
        <f>ROUND(IF(H919&lt;'Заказ, cкидки и курсы валют'!$B$39,H919*0.54*100/(100-'Заказ, cкидки и курсы валют'!$C$39),IF(H919&lt;'Заказ, cкидки и курсы валют'!$B$40,H919*0.54*100/(100-'Заказ, cкидки и курсы валют'!$C$40),IF(H919&lt;'Заказ, cкидки и курсы валют'!$B$41,H919*0.54*100/(100-'Заказ, cкидки и курсы валют'!$C$41),IF(H919&lt;'Заказ, cкидки и курсы валют'!$B$42,H919*0.54*100/(100-'Заказ, cкидки и курсы валют'!$C$42),IF(H919&lt;'Заказ, cкидки и курсы валют'!$B$43,H919*0.54*100/(100-'Заказ, cкидки и курсы валют'!$C$43),H919))))),2)</f>
        <v>462.31</v>
      </c>
    </row>
    <row r="920" spans="1:10" ht="13">
      <c r="A920" s="14" t="s">
        <v>8379</v>
      </c>
      <c r="B920" s="47" t="s">
        <v>3679</v>
      </c>
      <c r="C920" s="2347">
        <v>7.1</v>
      </c>
      <c r="D920" s="48">
        <v>150</v>
      </c>
      <c r="E920" s="1602">
        <f t="shared" si="152"/>
        <v>415.93200000000002</v>
      </c>
      <c r="F920" s="471">
        <f t="shared" si="153"/>
        <v>415.93</v>
      </c>
      <c r="G920" s="691">
        <f>'Заказ, cкидки и курсы валют'!$J$23*F920</f>
        <v>4783.1949999999997</v>
      </c>
      <c r="H920" s="96">
        <f t="shared" si="154"/>
        <v>717.48</v>
      </c>
      <c r="I920" s="14"/>
      <c r="J920" s="96">
        <f>ROUND(IF(H920&lt;'Заказ, cкидки и курсы валют'!$B$39,H920*0.54*100/(100-'Заказ, cкидки и курсы валют'!$C$39),IF(H920&lt;'Заказ, cкидки и курсы валют'!$B$40,H920*0.54*100/(100-'Заказ, cкидки и курсы валют'!$C$40),IF(H920&lt;'Заказ, cкидки и курсы валют'!$B$41,H920*0.54*100/(100-'Заказ, cкидки и курсы валют'!$C$41),IF(H920&lt;'Заказ, cкидки и курсы валют'!$B$42,H920*0.54*100/(100-'Заказ, cкидки и курсы валют'!$C$42),IF(H920&lt;'Заказ, cкидки и курсы валют'!$B$43,H920*0.54*100/(100-'Заказ, cкидки и курсы валют'!$C$43),H920))))),2)</f>
        <v>774.88</v>
      </c>
    </row>
    <row r="921" spans="1:10" ht="13">
      <c r="A921" s="14" t="s">
        <v>8380</v>
      </c>
      <c r="B921" s="48" t="s">
        <v>3145</v>
      </c>
      <c r="C921" s="2347">
        <v>8.16</v>
      </c>
      <c r="D921" s="48">
        <v>150</v>
      </c>
      <c r="E921" s="1602">
        <f t="shared" si="152"/>
        <v>467.14800000000002</v>
      </c>
      <c r="F921" s="471">
        <f t="shared" si="153"/>
        <v>467.15</v>
      </c>
      <c r="G921" s="691">
        <f>'Заказ, cкидки и курсы валют'!$J$23*F921</f>
        <v>5372.2249999999995</v>
      </c>
      <c r="H921" s="96">
        <f t="shared" si="154"/>
        <v>805.83</v>
      </c>
      <c r="I921" s="14"/>
      <c r="J921" s="96">
        <f>ROUND(IF(H921&lt;'Заказ, cкидки и курсы валют'!$B$39,H921*0.54*100/(100-'Заказ, cкидки и курсы валют'!$C$39),IF(H921&lt;'Заказ, cкидки и курсы валют'!$B$40,H921*0.54*100/(100-'Заказ, cкидки и курсы валют'!$C$40),IF(H921&lt;'Заказ, cкидки и курсы валют'!$B$41,H921*0.54*100/(100-'Заказ, cкидки и курсы валют'!$C$41),IF(H921&lt;'Заказ, cкидки и курсы валют'!$B$42,H921*0.54*100/(100-'Заказ, cкидки и курсы валют'!$C$42),IF(H921&lt;'Заказ, cкидки и курсы валют'!$B$43,H921*0.54*100/(100-'Заказ, cкидки и курсы валют'!$C$43),H921))))),2)</f>
        <v>870.3</v>
      </c>
    </row>
    <row r="922" spans="1:10" ht="13">
      <c r="A922" s="14" t="s">
        <v>9996</v>
      </c>
      <c r="B922" s="1330" t="s">
        <v>599</v>
      </c>
      <c r="C922" s="2347">
        <v>9.15</v>
      </c>
      <c r="D922" s="48">
        <v>150</v>
      </c>
      <c r="E922" s="1602">
        <f t="shared" ref="E922:E925" si="155">E900*1.2</f>
        <v>526.16399999999999</v>
      </c>
      <c r="F922" s="471">
        <f t="shared" ref="F922:F925" si="156">ROUND(E922*(1-$F$37),2)</f>
        <v>526.16</v>
      </c>
      <c r="G922" s="691">
        <f>'Заказ, cкидки и курсы валют'!$J$23*F922</f>
        <v>6050.8399999999992</v>
      </c>
      <c r="H922" s="96">
        <f t="shared" ref="H922:H925" si="157">ROUND((D922/1000)*G922,2)</f>
        <v>907.63</v>
      </c>
      <c r="I922" s="14"/>
      <c r="J922" s="96">
        <f>ROUND(IF(H922&lt;'Заказ, cкидки и курсы валют'!$B$39,H922*0.54*100/(100-'Заказ, cкидки и курсы валют'!$C$39),IF(H922&lt;'Заказ, cкидки и курсы валют'!$B$40,H922*0.54*100/(100-'Заказ, cкидки и курсы валют'!$C$40),IF(H922&lt;'Заказ, cкидки и курсы валют'!$B$41,H922*0.54*100/(100-'Заказ, cкидки и курсы валют'!$C$41),IF(H922&lt;'Заказ, cкидки и курсы валют'!$B$42,H922*0.54*100/(100-'Заказ, cкидки и курсы валют'!$C$42),IF(H922&lt;'Заказ, cкидки и курсы валют'!$B$43,H922*0.54*100/(100-'Заказ, cкидки и курсы валют'!$C$43),H922))))),2)</f>
        <v>980.24</v>
      </c>
    </row>
    <row r="923" spans="1:10" ht="13">
      <c r="A923" s="14" t="s">
        <v>9997</v>
      </c>
      <c r="B923" s="1330" t="s">
        <v>600</v>
      </c>
      <c r="C923" s="2348">
        <v>10.9</v>
      </c>
      <c r="D923" s="48">
        <v>100</v>
      </c>
      <c r="E923" s="1602">
        <f t="shared" si="155"/>
        <v>615.07199999999989</v>
      </c>
      <c r="F923" s="471">
        <f t="shared" si="156"/>
        <v>615.07000000000005</v>
      </c>
      <c r="G923" s="691">
        <f>'Заказ, cкидки и курсы валют'!$J$23*F923</f>
        <v>7073.3050000000003</v>
      </c>
      <c r="H923" s="96">
        <f t="shared" si="157"/>
        <v>707.33</v>
      </c>
      <c r="I923" s="14"/>
      <c r="J923" s="96">
        <f>ROUND(IF(H923&lt;'Заказ, cкидки и курсы валют'!$B$39,H923*0.54*100/(100-'Заказ, cкидки и курсы валют'!$C$39),IF(H923&lt;'Заказ, cкидки и курсы валют'!$B$40,H923*0.54*100/(100-'Заказ, cкидки и курсы валют'!$C$40),IF(H923&lt;'Заказ, cкидки и курсы валют'!$B$41,H923*0.54*100/(100-'Заказ, cкидки и курсы валют'!$C$41),IF(H923&lt;'Заказ, cкидки и курсы валют'!$B$42,H923*0.54*100/(100-'Заказ, cкидки и курсы валют'!$C$42),IF(H923&lt;'Заказ, cкидки и курсы валют'!$B$43,H923*0.54*100/(100-'Заказ, cкидки и курсы валют'!$C$43),H923))))),2)</f>
        <v>763.92</v>
      </c>
    </row>
    <row r="924" spans="1:10" ht="13.5" customHeight="1">
      <c r="A924" s="14" t="s">
        <v>9998</v>
      </c>
      <c r="B924" s="1330" t="s">
        <v>9990</v>
      </c>
      <c r="C924" s="2349">
        <v>12.9</v>
      </c>
      <c r="D924" s="48">
        <v>100</v>
      </c>
      <c r="E924" s="1602">
        <f t="shared" si="155"/>
        <v>679.92</v>
      </c>
      <c r="F924" s="471">
        <f t="shared" si="156"/>
        <v>679.92</v>
      </c>
      <c r="G924" s="691">
        <f>'Заказ, cкидки и курсы валют'!$J$23*F924</f>
        <v>7819.08</v>
      </c>
      <c r="H924" s="96">
        <f t="shared" si="157"/>
        <v>781.91</v>
      </c>
      <c r="I924" s="14"/>
      <c r="J924" s="96">
        <f>ROUND(IF(H924&lt;'Заказ, cкидки и курсы валют'!$B$39,H924*0.54*100/(100-'Заказ, cкидки и курсы валют'!$C$39),IF(H924&lt;'Заказ, cкидки и курсы валют'!$B$40,H924*0.54*100/(100-'Заказ, cкидки и курсы валют'!$C$40),IF(H924&lt;'Заказ, cкидки и курсы валют'!$B$41,H924*0.54*100/(100-'Заказ, cкидки и курсы валют'!$C$41),IF(H924&lt;'Заказ, cкидки и курсы валют'!$B$42,H924*0.54*100/(100-'Заказ, cкидки и курсы валют'!$C$42),IF(H924&lt;'Заказ, cкидки и курсы валют'!$B$43,H924*0.54*100/(100-'Заказ, cкидки и курсы валют'!$C$43),H924))))),2)</f>
        <v>844.46</v>
      </c>
    </row>
    <row r="925" spans="1:10" ht="13">
      <c r="A925" s="14" t="s">
        <v>9999</v>
      </c>
      <c r="B925" s="1330" t="s">
        <v>9991</v>
      </c>
      <c r="C925" s="2349">
        <v>15.1</v>
      </c>
      <c r="D925" s="48">
        <v>80</v>
      </c>
      <c r="E925" s="1602">
        <f t="shared" si="155"/>
        <v>815.16</v>
      </c>
      <c r="F925" s="471">
        <f t="shared" si="156"/>
        <v>815.16</v>
      </c>
      <c r="G925" s="691">
        <f>'Заказ, cкидки и курсы валют'!$J$23*F925</f>
        <v>9374.34</v>
      </c>
      <c r="H925" s="96">
        <f t="shared" si="157"/>
        <v>749.95</v>
      </c>
      <c r="I925" s="14"/>
      <c r="J925" s="96">
        <f>ROUND(IF(H925&lt;'Заказ, cкидки и курсы валют'!$B$39,H925*0.54*100/(100-'Заказ, cкидки и курсы валют'!$C$39),IF(H925&lt;'Заказ, cкидки и курсы валют'!$B$40,H925*0.54*100/(100-'Заказ, cкидки и курсы валют'!$C$40),IF(H925&lt;'Заказ, cкидки и курсы валют'!$B$41,H925*0.54*100/(100-'Заказ, cкидки и курсы валют'!$C$41),IF(H925&lt;'Заказ, cкидки и курсы валют'!$B$42,H925*0.54*100/(100-'Заказ, cкидки и курсы валют'!$C$42),IF(H925&lt;'Заказ, cкидки и курсы валют'!$B$43,H925*0.54*100/(100-'Заказ, cкидки и курсы валют'!$C$43),H925))))),2)</f>
        <v>809.95</v>
      </c>
    </row>
    <row r="926" spans="1:10" ht="13" thickBot="1"/>
    <row r="927" spans="1:10" ht="18">
      <c r="A927" s="190"/>
      <c r="B927" s="64" t="s">
        <v>590</v>
      </c>
      <c r="C927" s="1962"/>
      <c r="D927" s="66"/>
      <c r="E927" s="435"/>
      <c r="F927" s="461"/>
      <c r="G927" s="461"/>
      <c r="H927" s="128"/>
      <c r="I927" s="68"/>
    </row>
    <row r="928" spans="1:10" ht="18">
      <c r="A928" s="191"/>
      <c r="B928" s="81"/>
      <c r="C928" s="1475" t="s">
        <v>2979</v>
      </c>
      <c r="D928" s="84"/>
      <c r="E928" s="441"/>
      <c r="F928" s="436"/>
      <c r="G928" s="426"/>
      <c r="H928" s="16"/>
      <c r="I928" s="132"/>
    </row>
    <row r="929" spans="1:10" ht="13">
      <c r="A929" s="191"/>
      <c r="B929" s="16"/>
      <c r="C929" s="1475"/>
      <c r="D929" s="70"/>
      <c r="E929" s="430"/>
      <c r="F929" s="465"/>
      <c r="G929" s="488"/>
      <c r="H929" s="16"/>
      <c r="I929" s="132"/>
    </row>
    <row r="930" spans="1:10" ht="13">
      <c r="A930" s="191"/>
      <c r="B930" s="16"/>
      <c r="C930" s="1954"/>
      <c r="D930" s="16"/>
      <c r="E930" s="430"/>
      <c r="F930" s="463"/>
      <c r="G930" s="488"/>
      <c r="H930" s="16"/>
      <c r="I930" s="132"/>
    </row>
    <row r="931" spans="1:10" ht="13">
      <c r="A931" s="191"/>
      <c r="B931" s="16"/>
      <c r="C931" s="1954"/>
      <c r="D931" s="16"/>
      <c r="E931" s="430"/>
      <c r="F931" s="463"/>
      <c r="G931" s="488"/>
      <c r="H931" s="16"/>
      <c r="I931" s="132"/>
    </row>
    <row r="932" spans="1:10" ht="18.5" thickBot="1">
      <c r="A932" s="88" t="s">
        <v>7302</v>
      </c>
      <c r="B932" s="136"/>
      <c r="C932" s="1931"/>
      <c r="D932" s="72"/>
      <c r="E932" s="431"/>
      <c r="F932" s="467"/>
      <c r="G932" s="489"/>
      <c r="H932" s="136"/>
      <c r="I932" s="137"/>
    </row>
    <row r="933" spans="1:10" ht="40">
      <c r="A933" s="156" t="s">
        <v>1013</v>
      </c>
      <c r="B933" s="157" t="s">
        <v>1014</v>
      </c>
      <c r="C933" s="2286" t="s">
        <v>665</v>
      </c>
      <c r="D933" s="158" t="s">
        <v>2923</v>
      </c>
      <c r="E933" s="473" t="s">
        <v>10276</v>
      </c>
      <c r="F933" s="469" t="s">
        <v>2578</v>
      </c>
      <c r="G933" s="506" t="s">
        <v>2427</v>
      </c>
      <c r="H933" s="264" t="s">
        <v>493</v>
      </c>
      <c r="I933" s="160" t="s">
        <v>4003</v>
      </c>
    </row>
    <row r="934" spans="1:10">
      <c r="A934" s="156"/>
      <c r="B934" s="312"/>
      <c r="C934" s="2286" t="s">
        <v>3419</v>
      </c>
      <c r="D934" s="313" t="s">
        <v>2428</v>
      </c>
      <c r="E934" s="437" t="s">
        <v>264</v>
      </c>
      <c r="F934" s="475">
        <f>'Заказ, cкидки и курсы валют'!$I$12</f>
        <v>0</v>
      </c>
      <c r="G934" s="765"/>
      <c r="H934" s="358"/>
      <c r="I934" s="252"/>
    </row>
    <row r="935" spans="1:10" ht="14.5">
      <c r="A935" s="14" t="s">
        <v>754</v>
      </c>
      <c r="B935" s="32" t="s">
        <v>3005</v>
      </c>
      <c r="C935" s="2350">
        <v>2.21</v>
      </c>
      <c r="D935" s="1640">
        <v>8000</v>
      </c>
      <c r="E935" s="446">
        <v>98.38</v>
      </c>
      <c r="F935" s="471">
        <f>ROUND(E935*(1-$F$37),2)</f>
        <v>98.38</v>
      </c>
      <c r="G935" s="691">
        <f>'Заказ, cкидки и курсы валют'!$J$23*F935</f>
        <v>1131.3699999999999</v>
      </c>
      <c r="H935" s="96">
        <f>ROUND((D935/1000)*G935,2)</f>
        <v>9050.9599999999991</v>
      </c>
      <c r="I935" s="14"/>
    </row>
    <row r="936" spans="1:10" ht="14.5">
      <c r="A936" s="14" t="s">
        <v>755</v>
      </c>
      <c r="B936" s="38" t="s">
        <v>3315</v>
      </c>
      <c r="C936" s="2350">
        <v>2.4700000000000002</v>
      </c>
      <c r="D936" s="37">
        <v>8000</v>
      </c>
      <c r="E936" s="446">
        <v>106.21</v>
      </c>
      <c r="F936" s="471">
        <f>ROUND(E936*(1-$F$37),2)</f>
        <v>106.21</v>
      </c>
      <c r="G936" s="691">
        <f>'Заказ, cкидки и курсы валют'!$J$23*F936</f>
        <v>1221.415</v>
      </c>
      <c r="H936" s="96">
        <f>ROUND((D936/1000)*G936,2)</f>
        <v>9771.32</v>
      </c>
      <c r="I936" s="14"/>
    </row>
    <row r="937" spans="1:10" ht="13" thickBot="1">
      <c r="A937" s="13"/>
      <c r="B937" s="42"/>
      <c r="C937" s="1342"/>
      <c r="D937" s="43"/>
      <c r="E937" s="423"/>
      <c r="F937" s="423"/>
      <c r="G937" s="420"/>
      <c r="H937" s="13"/>
      <c r="I937" s="13"/>
    </row>
    <row r="938" spans="1:10" ht="18">
      <c r="A938" s="190"/>
      <c r="B938" s="64" t="s">
        <v>590</v>
      </c>
      <c r="C938" s="1962"/>
      <c r="D938" s="66"/>
      <c r="E938" s="435"/>
      <c r="F938" s="461"/>
      <c r="G938" s="461"/>
      <c r="H938" s="128"/>
      <c r="I938" s="68"/>
    </row>
    <row r="939" spans="1:10" ht="18">
      <c r="A939" s="191"/>
      <c r="B939" s="81"/>
      <c r="C939" s="1475" t="s">
        <v>2979</v>
      </c>
      <c r="D939" s="84"/>
      <c r="E939" s="441"/>
      <c r="F939" s="436"/>
      <c r="G939" s="426"/>
      <c r="H939" s="16"/>
      <c r="I939" s="132"/>
    </row>
    <row r="940" spans="1:10" ht="13">
      <c r="A940" s="191"/>
      <c r="B940" s="16"/>
      <c r="C940" s="1475"/>
      <c r="D940" s="70"/>
      <c r="E940" s="430"/>
      <c r="F940" s="465"/>
      <c r="G940" s="488"/>
      <c r="H940" s="16"/>
      <c r="I940" s="132"/>
    </row>
    <row r="941" spans="1:10" ht="13">
      <c r="A941" s="191"/>
      <c r="B941" s="16"/>
      <c r="C941" s="1954"/>
      <c r="D941" s="16"/>
      <c r="E941" s="430"/>
      <c r="F941" s="463"/>
      <c r="G941" s="488"/>
      <c r="H941" s="16"/>
      <c r="I941" s="132"/>
    </row>
    <row r="942" spans="1:10" ht="13">
      <c r="A942" s="191"/>
      <c r="B942" s="16"/>
      <c r="C942" s="1954"/>
      <c r="D942" s="16"/>
      <c r="E942" s="430"/>
      <c r="F942" s="463"/>
      <c r="G942" s="488"/>
      <c r="H942" s="16"/>
      <c r="I942" s="132"/>
    </row>
    <row r="943" spans="1:10" ht="18.5" thickBot="1">
      <c r="A943" s="1831" t="s">
        <v>7303</v>
      </c>
      <c r="B943" s="89"/>
      <c r="C943" s="2345"/>
      <c r="D943" s="136"/>
      <c r="E943" s="438"/>
      <c r="F943" s="467"/>
      <c r="G943" s="489"/>
      <c r="H943" s="136"/>
      <c r="I943" s="137"/>
    </row>
    <row r="944" spans="1:10" ht="40">
      <c r="A944" s="156" t="s">
        <v>1013</v>
      </c>
      <c r="B944" s="157" t="s">
        <v>1014</v>
      </c>
      <c r="C944" s="2286" t="s">
        <v>665</v>
      </c>
      <c r="D944" s="158" t="s">
        <v>2923</v>
      </c>
      <c r="E944" s="473" t="s">
        <v>10276</v>
      </c>
      <c r="F944" s="469" t="s">
        <v>2578</v>
      </c>
      <c r="G944" s="506" t="s">
        <v>2427</v>
      </c>
      <c r="H944" s="264" t="s">
        <v>493</v>
      </c>
      <c r="I944" s="160" t="s">
        <v>4003</v>
      </c>
      <c r="J944" s="327" t="s">
        <v>11229</v>
      </c>
    </row>
    <row r="945" spans="1:10">
      <c r="A945" s="156"/>
      <c r="B945" s="312"/>
      <c r="C945" s="2286" t="s">
        <v>3419</v>
      </c>
      <c r="D945" s="313" t="s">
        <v>2428</v>
      </c>
      <c r="E945" s="437" t="s">
        <v>264</v>
      </c>
      <c r="F945" s="475">
        <f>'Заказ, cкидки и курсы валют'!$I$12</f>
        <v>0</v>
      </c>
      <c r="G945" s="765"/>
      <c r="H945" s="358"/>
      <c r="I945" s="252"/>
      <c r="J945" s="264"/>
    </row>
    <row r="946" spans="1:10" ht="13">
      <c r="A946" s="14" t="s">
        <v>756</v>
      </c>
      <c r="B946" s="32" t="s">
        <v>3005</v>
      </c>
      <c r="C946" s="2350">
        <v>2.21</v>
      </c>
      <c r="D946" s="1639">
        <v>500</v>
      </c>
      <c r="E946" s="1602">
        <f>E935*1.2</f>
        <v>118.05599999999998</v>
      </c>
      <c r="F946" s="471">
        <f>ROUND(E946*(1-$F$37),2)</f>
        <v>118.06</v>
      </c>
      <c r="G946" s="691">
        <f>'Заказ, cкидки и курсы валют'!$J$23*F946</f>
        <v>1357.69</v>
      </c>
      <c r="H946" s="96">
        <f>ROUND((D946/1000)*G946,2)</f>
        <v>678.85</v>
      </c>
      <c r="I946" s="14"/>
      <c r="J946" s="96">
        <f>ROUND(IF(H946&lt;'Заказ, cкидки и курсы валют'!$B$39,H946*0.54*100/(100-'Заказ, cкидки и курсы валют'!$C$39),IF(H946&lt;'Заказ, cкидки и курсы валют'!$B$40,H946*0.54*100/(100-'Заказ, cкидки и курсы валют'!$C$40),IF(H946&lt;'Заказ, cкидки и курсы валют'!$B$41,H946*0.54*100/(100-'Заказ, cкидки и курсы валют'!$C$41),IF(H946&lt;'Заказ, cкидки и курсы валют'!$B$42,H946*0.54*100/(100-'Заказ, cкидки и курсы валют'!$C$42),IF(H946&lt;'Заказ, cкидки и курсы валют'!$B$43,H946*0.54*100/(100-'Заказ, cкидки и курсы валют'!$C$43),H946))))),2)</f>
        <v>733.16</v>
      </c>
    </row>
    <row r="947" spans="1:10" ht="13">
      <c r="A947" s="14" t="s">
        <v>757</v>
      </c>
      <c r="B947" s="38" t="s">
        <v>3315</v>
      </c>
      <c r="C947" s="2350">
        <v>2.4700000000000002</v>
      </c>
      <c r="D947" s="1555">
        <v>500</v>
      </c>
      <c r="E947" s="1602">
        <f>E936*1.2</f>
        <v>127.45199999999998</v>
      </c>
      <c r="F947" s="471">
        <f>ROUND(E947*(1-$F$37),2)</f>
        <v>127.45</v>
      </c>
      <c r="G947" s="691">
        <f>'Заказ, cкидки и курсы валют'!$J$23*F947</f>
        <v>1465.675</v>
      </c>
      <c r="H947" s="96">
        <f>ROUND((D947/1000)*G947,2)</f>
        <v>732.84</v>
      </c>
      <c r="I947" s="14"/>
      <c r="J947" s="96">
        <f>ROUND(IF(H947&lt;'Заказ, cкидки и курсы валют'!$B$39,H947*0.54*100/(100-'Заказ, cкидки и курсы валют'!$C$39),IF(H947&lt;'Заказ, cкидки и курсы валют'!$B$40,H947*0.54*100/(100-'Заказ, cкидки и курсы валют'!$C$40),IF(H947&lt;'Заказ, cкидки и курсы валют'!$B$41,H947*0.54*100/(100-'Заказ, cкидки и курсы валют'!$C$41),IF(H947&lt;'Заказ, cкидки и курсы валют'!$B$42,H947*0.54*100/(100-'Заказ, cкидки и курсы валют'!$C$42),IF(H947&lt;'Заказ, cкидки и курсы валют'!$B$43,H947*0.54*100/(100-'Заказ, cкидки и курсы валют'!$C$43),H947))))),2)</f>
        <v>791.47</v>
      </c>
    </row>
    <row r="948" spans="1:10" ht="13" thickBot="1">
      <c r="A948" s="13"/>
      <c r="B948" s="42"/>
      <c r="C948" s="1342"/>
      <c r="D948" s="43"/>
      <c r="E948" s="423"/>
      <c r="F948" s="423"/>
      <c r="G948" s="420"/>
      <c r="H948" s="13"/>
      <c r="I948" s="13"/>
    </row>
    <row r="949" spans="1:10" ht="18">
      <c r="A949" s="190"/>
      <c r="B949" s="64" t="s">
        <v>590</v>
      </c>
      <c r="C949" s="1962"/>
      <c r="D949" s="66"/>
      <c r="E949" s="435"/>
      <c r="F949" s="461"/>
      <c r="G949" s="461"/>
      <c r="H949" s="128"/>
      <c r="I949" s="68"/>
    </row>
    <row r="950" spans="1:10" ht="18">
      <c r="A950" s="191"/>
      <c r="B950" s="81"/>
      <c r="C950" s="1475" t="s">
        <v>2979</v>
      </c>
      <c r="D950" s="84"/>
      <c r="E950" s="441"/>
      <c r="F950" s="436"/>
      <c r="G950" s="426"/>
      <c r="H950" s="16"/>
      <c r="I950" s="132"/>
    </row>
    <row r="951" spans="1:10" ht="13">
      <c r="A951" s="191"/>
      <c r="B951" s="16"/>
      <c r="C951" s="1475"/>
      <c r="D951" s="70"/>
      <c r="E951" s="430"/>
      <c r="F951" s="465"/>
      <c r="G951" s="488"/>
      <c r="H951" s="16"/>
      <c r="I951" s="132"/>
    </row>
    <row r="952" spans="1:10" ht="13">
      <c r="A952" s="191"/>
      <c r="B952" s="16"/>
      <c r="C952" s="1954"/>
      <c r="D952" s="16"/>
      <c r="E952" s="430"/>
      <c r="F952" s="463"/>
      <c r="G952" s="488"/>
      <c r="H952" s="16"/>
      <c r="I952" s="132"/>
    </row>
    <row r="953" spans="1:10" ht="13">
      <c r="A953" s="191"/>
      <c r="B953" s="16"/>
      <c r="C953" s="1954"/>
      <c r="D953" s="16"/>
      <c r="E953" s="430"/>
      <c r="F953" s="463"/>
      <c r="G953" s="488"/>
      <c r="H953" s="16"/>
      <c r="I953" s="132"/>
    </row>
    <row r="954" spans="1:10" ht="18.5" thickBot="1">
      <c r="A954" s="1831" t="s">
        <v>7304</v>
      </c>
      <c r="B954" s="1832"/>
      <c r="C954" s="2345"/>
      <c r="D954" s="136"/>
      <c r="E954" s="438"/>
      <c r="F954" s="467"/>
      <c r="G954" s="489"/>
      <c r="H954" s="136"/>
      <c r="I954" s="137"/>
    </row>
    <row r="955" spans="1:10" ht="42" customHeight="1">
      <c r="A955" s="156" t="s">
        <v>1013</v>
      </c>
      <c r="B955" s="157" t="s">
        <v>1014</v>
      </c>
      <c r="C955" s="2286" t="s">
        <v>665</v>
      </c>
      <c r="D955" s="158" t="s">
        <v>2923</v>
      </c>
      <c r="E955" s="473" t="s">
        <v>10276</v>
      </c>
      <c r="F955" s="469" t="s">
        <v>2578</v>
      </c>
      <c r="G955" s="506" t="s">
        <v>2427</v>
      </c>
      <c r="H955" s="264" t="s">
        <v>493</v>
      </c>
      <c r="I955" s="160" t="s">
        <v>4003</v>
      </c>
      <c r="J955" s="327" t="s">
        <v>11229</v>
      </c>
    </row>
    <row r="956" spans="1:10" ht="13" thickBot="1">
      <c r="A956" s="156"/>
      <c r="B956" s="312"/>
      <c r="C956" s="2286" t="s">
        <v>3419</v>
      </c>
      <c r="D956" s="313" t="s">
        <v>2428</v>
      </c>
      <c r="E956" s="437" t="s">
        <v>264</v>
      </c>
      <c r="F956" s="475">
        <f>'Заказ, cкидки и курсы валют'!$I$12</f>
        <v>0</v>
      </c>
      <c r="G956" s="765"/>
      <c r="H956" s="358"/>
      <c r="I956" s="252"/>
      <c r="J956" s="264"/>
    </row>
    <row r="957" spans="1:10" ht="13.5" thickBot="1">
      <c r="A957" s="14" t="s">
        <v>7343</v>
      </c>
      <c r="B957" s="32" t="s">
        <v>3005</v>
      </c>
      <c r="C957" s="2350">
        <v>2.21</v>
      </c>
      <c r="D957" s="1639">
        <v>80</v>
      </c>
      <c r="E957" s="1602">
        <f>(E935*2)+(1000/D957*7.5)</f>
        <v>290.51</v>
      </c>
      <c r="F957" s="471">
        <f>ROUND(E957*(1-$F$37),2)</f>
        <v>290.51</v>
      </c>
      <c r="G957" s="691">
        <f>H957/D957*1000</f>
        <v>4837.5</v>
      </c>
      <c r="H957" s="659">
        <f>ROUND(IF('Заказ, cкидки и курсы валют'!$J$23*E957/1000*D957&lt;387,387,'Заказ, cкидки и курсы валют'!$J$23*E957/1000*D957)*(1-'Заказ, cкидки и курсы валют'!$I$12),2)</f>
        <v>387</v>
      </c>
      <c r="I957" s="14"/>
      <c r="J957" s="96">
        <f>ROUND(IF(H957&lt;'Заказ, cкидки и курсы валют'!$B$39,H957*0.54*100/(100-'Заказ, cкидки и курсы валют'!$C$39),IF(H957&lt;'Заказ, cкидки и курсы валют'!$B$40,H957*0.54*100/(100-'Заказ, cкидки и курсы валют'!$C$40),IF(H957&lt;'Заказ, cкидки и курсы валют'!$B$41,H957*0.54*100/(100-'Заказ, cкидки и курсы валют'!$C$41),IF(H957&lt;'Заказ, cкидки и курсы валют'!$B$42,H957*0.54*100/(100-'Заказ, cкидки и курсы валют'!$C$42),IF(H957&lt;'Заказ, cкидки и курсы валют'!$B$43,H957*0.54*100/(100-'Заказ, cкидки и курсы валют'!$C$43),H957))))),2)</f>
        <v>464.4</v>
      </c>
    </row>
    <row r="958" spans="1:10" ht="13">
      <c r="A958" s="14" t="s">
        <v>7344</v>
      </c>
      <c r="B958" s="38" t="s">
        <v>3315</v>
      </c>
      <c r="C958" s="2350">
        <v>2.4700000000000002</v>
      </c>
      <c r="D958" s="1555">
        <v>80</v>
      </c>
      <c r="E958" s="1602">
        <f>(E936*2)+(1000/D958*7.5)</f>
        <v>306.16999999999996</v>
      </c>
      <c r="F958" s="471">
        <f>ROUND(E958*(1-$F$37),2)</f>
        <v>306.17</v>
      </c>
      <c r="G958" s="691">
        <f>H958/D958*1000</f>
        <v>4837.5</v>
      </c>
      <c r="H958" s="659">
        <f>ROUND(IF('Заказ, cкидки и курсы валют'!$J$23*E958/1000*D958&lt;387,387,'Заказ, cкидки и курсы валют'!$J$23*E958/1000*D958)*(1-'Заказ, cкидки и курсы валют'!$I$12),2)</f>
        <v>387</v>
      </c>
      <c r="I958" s="14"/>
      <c r="J958" s="96">
        <f>ROUND(IF(H958&lt;'Заказ, cкидки и курсы валют'!$B$39,H958*0.54*100/(100-'Заказ, cкидки и курсы валют'!$C$39),IF(H958&lt;'Заказ, cкидки и курсы валют'!$B$40,H958*0.54*100/(100-'Заказ, cкидки и курсы валют'!$C$40),IF(H958&lt;'Заказ, cкидки и курсы валют'!$B$41,H958*0.54*100/(100-'Заказ, cкидки и курсы валют'!$C$41),IF(H958&lt;'Заказ, cкидки и курсы валют'!$B$42,H958*0.54*100/(100-'Заказ, cкидки и курсы валют'!$C$42),IF(H958&lt;'Заказ, cкидки и курсы валют'!$B$43,H958*0.54*100/(100-'Заказ, cкидки и курсы валют'!$C$43),H958))))),2)</f>
        <v>464.4</v>
      </c>
    </row>
    <row r="959" spans="1:10" ht="13" thickBot="1">
      <c r="A959" s="13"/>
      <c r="B959" s="42"/>
      <c r="C959" s="1342"/>
      <c r="D959" s="43"/>
      <c r="E959" s="423"/>
      <c r="F959" s="423"/>
      <c r="G959" s="420"/>
      <c r="H959" s="13"/>
      <c r="I959" s="13"/>
    </row>
    <row r="960" spans="1:10" ht="18">
      <c r="A960" s="190"/>
      <c r="B960" s="64" t="s">
        <v>2980</v>
      </c>
      <c r="C960" s="1962"/>
      <c r="D960" s="66"/>
      <c r="E960" s="435"/>
      <c r="F960" s="461"/>
      <c r="G960" s="461"/>
      <c r="H960" s="128"/>
      <c r="I960" s="68"/>
    </row>
    <row r="961" spans="1:9" ht="18">
      <c r="A961" s="191"/>
      <c r="B961" s="16"/>
      <c r="C961" s="1475"/>
      <c r="D961" s="81" t="s">
        <v>4163</v>
      </c>
      <c r="E961" s="441"/>
      <c r="F961" s="441"/>
      <c r="G961" s="436"/>
      <c r="H961" s="16"/>
      <c r="I961" s="132"/>
    </row>
    <row r="962" spans="1:9" ht="13">
      <c r="A962" s="191"/>
      <c r="B962" s="16"/>
      <c r="C962" s="1475"/>
      <c r="D962" s="70"/>
      <c r="E962" s="430"/>
      <c r="F962" s="465"/>
      <c r="G962" s="488"/>
      <c r="H962" s="16"/>
      <c r="I962" s="132"/>
    </row>
    <row r="963" spans="1:9" ht="13">
      <c r="A963" s="191"/>
      <c r="B963" s="16"/>
      <c r="C963" s="1954"/>
      <c r="D963" s="16"/>
      <c r="E963" s="430"/>
      <c r="F963" s="463"/>
      <c r="G963" s="488"/>
      <c r="H963" s="16"/>
      <c r="I963" s="132"/>
    </row>
    <row r="964" spans="1:9" ht="13">
      <c r="A964" s="191"/>
      <c r="B964" s="16"/>
      <c r="C964" s="1954"/>
      <c r="D964" s="16"/>
      <c r="E964" s="430"/>
      <c r="F964" s="463"/>
      <c r="G964" s="488"/>
      <c r="H964" s="16"/>
      <c r="I964" s="132"/>
    </row>
    <row r="965" spans="1:9" ht="18.5" thickBot="1">
      <c r="A965" s="88" t="s">
        <v>7302</v>
      </c>
      <c r="B965" s="136"/>
      <c r="C965" s="1931"/>
      <c r="D965" s="72"/>
      <c r="E965" s="431"/>
      <c r="F965" s="467"/>
      <c r="G965" s="489"/>
      <c r="H965" s="136"/>
      <c r="I965" s="137"/>
    </row>
    <row r="966" spans="1:9" ht="40">
      <c r="A966" s="156" t="s">
        <v>1013</v>
      </c>
      <c r="B966" s="157" t="s">
        <v>1014</v>
      </c>
      <c r="C966" s="2286" t="s">
        <v>665</v>
      </c>
      <c r="D966" s="158" t="s">
        <v>2923</v>
      </c>
      <c r="E966" s="473" t="s">
        <v>10276</v>
      </c>
      <c r="F966" s="469" t="s">
        <v>2578</v>
      </c>
      <c r="G966" s="506" t="s">
        <v>2427</v>
      </c>
      <c r="H966" s="264" t="s">
        <v>493</v>
      </c>
      <c r="I966" s="160" t="s">
        <v>4003</v>
      </c>
    </row>
    <row r="967" spans="1:9">
      <c r="A967" s="156"/>
      <c r="B967" s="312"/>
      <c r="C967" s="2286" t="s">
        <v>3419</v>
      </c>
      <c r="D967" s="313" t="s">
        <v>2428</v>
      </c>
      <c r="E967" s="437" t="s">
        <v>264</v>
      </c>
      <c r="F967" s="475">
        <f>'Заказ, cкидки и курсы валют'!$I$12</f>
        <v>0</v>
      </c>
      <c r="G967" s="765"/>
      <c r="H967" s="358"/>
      <c r="I967" s="252"/>
    </row>
    <row r="968" spans="1:9" ht="14.15" customHeight="1">
      <c r="A968" s="14" t="s">
        <v>758</v>
      </c>
      <c r="B968" s="48" t="s">
        <v>3315</v>
      </c>
      <c r="C968" s="2356">
        <v>2.66</v>
      </c>
      <c r="D968" s="48">
        <v>8000</v>
      </c>
      <c r="E968" s="446">
        <v>99.03</v>
      </c>
      <c r="F968" s="471">
        <f>ROUND(E968*(1-$F$37),2)</f>
        <v>99.03</v>
      </c>
      <c r="G968" s="691">
        <f>'Заказ, cкидки и курсы валют'!$J$23*F968</f>
        <v>1138.845</v>
      </c>
      <c r="H968" s="96">
        <f>ROUND((D968/1000)*G968,2)</f>
        <v>9110.76</v>
      </c>
      <c r="I968" s="14"/>
    </row>
    <row r="969" spans="1:9" ht="14.15" customHeight="1">
      <c r="A969" s="14" t="s">
        <v>759</v>
      </c>
      <c r="B969" s="48" t="s">
        <v>1355</v>
      </c>
      <c r="C969" s="2356">
        <v>3.08</v>
      </c>
      <c r="D969" s="48">
        <v>6500</v>
      </c>
      <c r="E969" s="446">
        <v>99.09</v>
      </c>
      <c r="F969" s="471">
        <f t="shared" ref="F969:F978" si="158">ROUND(E969*(1-$F$37),2)</f>
        <v>99.09</v>
      </c>
      <c r="G969" s="691">
        <f>'Заказ, cкидки и курсы валют'!$J$23*F969</f>
        <v>1139.5350000000001</v>
      </c>
      <c r="H969" s="96">
        <f t="shared" ref="H969:H978" si="159">ROUND((D969/1000)*G969,2)</f>
        <v>7406.98</v>
      </c>
      <c r="I969" s="14"/>
    </row>
    <row r="970" spans="1:9" ht="14.15" customHeight="1">
      <c r="A970" s="14" t="s">
        <v>760</v>
      </c>
      <c r="B970" s="48" t="s">
        <v>1356</v>
      </c>
      <c r="C970" s="2356">
        <v>3.68</v>
      </c>
      <c r="D970" s="48">
        <v>5000</v>
      </c>
      <c r="E970" s="446">
        <v>123.23</v>
      </c>
      <c r="F970" s="471">
        <f t="shared" si="158"/>
        <v>123.23</v>
      </c>
      <c r="G970" s="691">
        <f>'Заказ, cкидки и курсы валют'!$J$23*F970</f>
        <v>1417.145</v>
      </c>
      <c r="H970" s="96">
        <f t="shared" si="159"/>
        <v>7085.73</v>
      </c>
      <c r="I970" s="14"/>
    </row>
    <row r="971" spans="1:9" ht="14.15" customHeight="1">
      <c r="A971" s="14" t="s">
        <v>761</v>
      </c>
      <c r="B971" s="48" t="s">
        <v>591</v>
      </c>
      <c r="C971" s="2356">
        <v>4.5599999999999996</v>
      </c>
      <c r="D971" s="48">
        <v>4000</v>
      </c>
      <c r="E971" s="446">
        <v>166.62</v>
      </c>
      <c r="F971" s="471">
        <f t="shared" si="158"/>
        <v>166.62</v>
      </c>
      <c r="G971" s="691">
        <f>'Заказ, cкидки и курсы валют'!$J$23*F971</f>
        <v>1916.13</v>
      </c>
      <c r="H971" s="96">
        <f t="shared" si="159"/>
        <v>7664.52</v>
      </c>
      <c r="I971" s="14"/>
    </row>
    <row r="972" spans="1:9" ht="14.15" customHeight="1">
      <c r="A972" s="14" t="s">
        <v>762</v>
      </c>
      <c r="B972" s="48" t="s">
        <v>592</v>
      </c>
      <c r="C972" s="2356">
        <v>5.14</v>
      </c>
      <c r="D972" s="48">
        <v>3500</v>
      </c>
      <c r="E972" s="446">
        <v>162.69</v>
      </c>
      <c r="F972" s="471">
        <f t="shared" si="158"/>
        <v>162.69</v>
      </c>
      <c r="G972" s="691">
        <f>'Заказ, cкидки и курсы валют'!$J$23*F972</f>
        <v>1870.9349999999999</v>
      </c>
      <c r="H972" s="96">
        <f t="shared" si="159"/>
        <v>6548.27</v>
      </c>
      <c r="I972" s="14"/>
    </row>
    <row r="973" spans="1:9" ht="14.15" customHeight="1">
      <c r="A973" s="14" t="s">
        <v>763</v>
      </c>
      <c r="B973" s="48" t="s">
        <v>593</v>
      </c>
      <c r="C973" s="2356">
        <v>6.65</v>
      </c>
      <c r="D973" s="48">
        <v>3000</v>
      </c>
      <c r="E973" s="446">
        <v>236.63</v>
      </c>
      <c r="F973" s="471">
        <f t="shared" si="158"/>
        <v>236.63</v>
      </c>
      <c r="G973" s="691">
        <f>'Заказ, cкидки и курсы валют'!$J$23*F973</f>
        <v>2721.2449999999999</v>
      </c>
      <c r="H973" s="96">
        <f t="shared" si="159"/>
        <v>8163.74</v>
      </c>
      <c r="I973" s="14"/>
    </row>
    <row r="974" spans="1:9" ht="14.15" customHeight="1">
      <c r="A974" s="1636" t="s">
        <v>2978</v>
      </c>
      <c r="B974" s="382" t="s">
        <v>596</v>
      </c>
      <c r="C974" s="2356">
        <v>5.37</v>
      </c>
      <c r="D974" s="1636">
        <v>4000</v>
      </c>
      <c r="E974" s="446">
        <v>165.67</v>
      </c>
      <c r="F974" s="471">
        <f t="shared" si="158"/>
        <v>165.67</v>
      </c>
      <c r="G974" s="691">
        <f>'Заказ, cкидки и курсы валют'!$J$23*F974</f>
        <v>1905.2049999999999</v>
      </c>
      <c r="H974" s="96">
        <f t="shared" si="159"/>
        <v>7620.82</v>
      </c>
      <c r="I974" s="348"/>
    </row>
    <row r="975" spans="1:9" ht="14.15" customHeight="1">
      <c r="A975" s="346" t="s">
        <v>764</v>
      </c>
      <c r="B975" s="351" t="s">
        <v>597</v>
      </c>
      <c r="C975" s="2356">
        <v>5.86</v>
      </c>
      <c r="D975" s="1637">
        <v>3500</v>
      </c>
      <c r="E975" s="446">
        <v>181.78</v>
      </c>
      <c r="F975" s="471">
        <f t="shared" si="158"/>
        <v>181.78</v>
      </c>
      <c r="G975" s="691">
        <f>'Заказ, cкидки и курсы валют'!$J$23*F975</f>
        <v>2090.4699999999998</v>
      </c>
      <c r="H975" s="96">
        <f t="shared" si="159"/>
        <v>7316.65</v>
      </c>
      <c r="I975" s="348"/>
    </row>
    <row r="976" spans="1:9" ht="14.15" customHeight="1">
      <c r="A976" s="346" t="s">
        <v>765</v>
      </c>
      <c r="B976" s="352" t="s">
        <v>598</v>
      </c>
      <c r="C976" s="2356">
        <v>6.84</v>
      </c>
      <c r="D976" s="1637">
        <v>3000</v>
      </c>
      <c r="E976" s="446">
        <v>222.48</v>
      </c>
      <c r="F976" s="471">
        <f t="shared" si="158"/>
        <v>222.48</v>
      </c>
      <c r="G976" s="691">
        <f>'Заказ, cкидки и курсы валют'!$J$23*F976</f>
        <v>2558.52</v>
      </c>
      <c r="H976" s="96">
        <f t="shared" si="159"/>
        <v>7675.56</v>
      </c>
      <c r="I976" s="348"/>
    </row>
    <row r="977" spans="1:10" ht="14.15" customHeight="1">
      <c r="A977" s="346" t="s">
        <v>766</v>
      </c>
      <c r="B977" s="353" t="s">
        <v>599</v>
      </c>
      <c r="C977" s="2356">
        <v>7.5</v>
      </c>
      <c r="D977" s="1638">
        <v>2200</v>
      </c>
      <c r="E977" s="446">
        <v>240.94</v>
      </c>
      <c r="F977" s="471">
        <f t="shared" si="158"/>
        <v>240.94</v>
      </c>
      <c r="G977" s="691">
        <f>'Заказ, cкидки и курсы валют'!$J$23*F977</f>
        <v>2770.81</v>
      </c>
      <c r="H977" s="96">
        <f t="shared" si="159"/>
        <v>6095.78</v>
      </c>
      <c r="I977" s="348"/>
    </row>
    <row r="978" spans="1:10" ht="14.15" customHeight="1">
      <c r="A978" s="346" t="s">
        <v>5281</v>
      </c>
      <c r="B978" s="352" t="s">
        <v>600</v>
      </c>
      <c r="C978" s="2356">
        <v>9.2200000000000006</v>
      </c>
      <c r="D978" s="1638">
        <v>1800</v>
      </c>
      <c r="E978" s="446">
        <v>292.66000000000003</v>
      </c>
      <c r="F978" s="471">
        <f t="shared" si="158"/>
        <v>292.66000000000003</v>
      </c>
      <c r="G978" s="691">
        <f>'Заказ, cкидки и курсы валют'!$J$23*F978</f>
        <v>3365.59</v>
      </c>
      <c r="H978" s="96">
        <f t="shared" si="159"/>
        <v>6058.06</v>
      </c>
      <c r="I978" s="348"/>
    </row>
    <row r="979" spans="1:10" ht="15" thickBot="1">
      <c r="A979" s="17"/>
      <c r="B979" s="525"/>
      <c r="C979" s="2351"/>
      <c r="D979" s="526"/>
      <c r="E979" s="530"/>
      <c r="F979" s="527"/>
      <c r="G979" s="528"/>
      <c r="H979" s="271"/>
      <c r="I979" s="16"/>
    </row>
    <row r="980" spans="1:10" ht="18">
      <c r="A980" s="190"/>
      <c r="B980" s="64" t="s">
        <v>2980</v>
      </c>
      <c r="C980" s="1962"/>
      <c r="D980" s="66"/>
      <c r="E980" s="435"/>
      <c r="F980" s="461"/>
      <c r="G980" s="461"/>
      <c r="H980" s="128"/>
      <c r="I980" s="68"/>
    </row>
    <row r="981" spans="1:10" ht="18">
      <c r="A981" s="191"/>
      <c r="B981" s="16"/>
      <c r="C981" s="1475"/>
      <c r="D981" s="81" t="s">
        <v>4163</v>
      </c>
      <c r="E981" s="441"/>
      <c r="F981" s="441"/>
      <c r="G981" s="436"/>
      <c r="H981" s="16"/>
      <c r="I981" s="132"/>
    </row>
    <row r="982" spans="1:10" ht="13">
      <c r="A982" s="191"/>
      <c r="B982" s="16"/>
      <c r="C982" s="1475"/>
      <c r="D982" s="70"/>
      <c r="E982" s="430"/>
      <c r="F982" s="465"/>
      <c r="G982" s="488"/>
      <c r="H982" s="16"/>
      <c r="I982" s="132"/>
    </row>
    <row r="983" spans="1:10" ht="13">
      <c r="A983" s="191"/>
      <c r="B983" s="16"/>
      <c r="C983" s="1954"/>
      <c r="D983" s="16"/>
      <c r="E983" s="430"/>
      <c r="F983" s="463"/>
      <c r="G983" s="488"/>
      <c r="H983" s="16"/>
      <c r="I983" s="132"/>
    </row>
    <row r="984" spans="1:10" ht="13">
      <c r="A984" s="191"/>
      <c r="B984" s="16"/>
      <c r="C984" s="1954"/>
      <c r="D984" s="16"/>
      <c r="E984" s="430"/>
      <c r="F984" s="463"/>
      <c r="G984" s="488"/>
      <c r="H984" s="16"/>
      <c r="I984" s="132"/>
    </row>
    <row r="985" spans="1:10" ht="18.5" thickBot="1">
      <c r="A985" s="1831" t="s">
        <v>7303</v>
      </c>
      <c r="B985" s="89"/>
      <c r="C985" s="1931"/>
      <c r="D985" s="72"/>
      <c r="E985" s="431"/>
      <c r="F985" s="467"/>
      <c r="G985" s="489"/>
      <c r="H985" s="136"/>
      <c r="I985" s="137"/>
    </row>
    <row r="986" spans="1:10" ht="40">
      <c r="A986" s="156" t="s">
        <v>1013</v>
      </c>
      <c r="B986" s="157" t="s">
        <v>1014</v>
      </c>
      <c r="C986" s="2286" t="s">
        <v>665</v>
      </c>
      <c r="D986" s="158" t="s">
        <v>2923</v>
      </c>
      <c r="E986" s="473" t="s">
        <v>10276</v>
      </c>
      <c r="F986" s="469" t="s">
        <v>2578</v>
      </c>
      <c r="G986" s="506" t="s">
        <v>2427</v>
      </c>
      <c r="H986" s="264" t="s">
        <v>493</v>
      </c>
      <c r="I986" s="160" t="s">
        <v>4003</v>
      </c>
      <c r="J986" s="327" t="s">
        <v>11229</v>
      </c>
    </row>
    <row r="987" spans="1:10" ht="13" thickBot="1">
      <c r="A987" s="156"/>
      <c r="B987" s="312"/>
      <c r="C987" s="2286" t="s">
        <v>3419</v>
      </c>
      <c r="D987" s="313" t="s">
        <v>2428</v>
      </c>
      <c r="E987" s="437" t="s">
        <v>264</v>
      </c>
      <c r="F987" s="475">
        <f>'Заказ, cкидки и курсы валют'!$I$12</f>
        <v>0</v>
      </c>
      <c r="G987" s="765"/>
      <c r="H987" s="358"/>
      <c r="I987" s="252"/>
      <c r="J987" s="264"/>
    </row>
    <row r="988" spans="1:10" ht="14.15" customHeight="1" thickBot="1">
      <c r="A988" s="14" t="s">
        <v>5271</v>
      </c>
      <c r="B988" s="48" t="s">
        <v>3315</v>
      </c>
      <c r="C988" s="2356">
        <v>2.66</v>
      </c>
      <c r="D988" s="48">
        <v>600</v>
      </c>
      <c r="E988" s="1602">
        <f>E968*1.2</f>
        <v>118.836</v>
      </c>
      <c r="F988" s="471">
        <f>ROUND(E988*(1-$F$37),2)</f>
        <v>118.84</v>
      </c>
      <c r="G988" s="691">
        <f>'Заказ, cкидки и курсы валют'!$J$23*F988</f>
        <v>1366.66</v>
      </c>
      <c r="H988" s="659">
        <f>ROUND(IF('Заказ, cкидки и курсы валют'!$J$23*E988/1000*D988&lt;387,387,'Заказ, cкидки и курсы валют'!$J$23*E988/1000*D988)*(1-'Заказ, cкидки и курсы валют'!$I$12),2)</f>
        <v>819.97</v>
      </c>
      <c r="I988" s="14"/>
      <c r="J988" s="96">
        <f>ROUND(IF(H988&lt;'Заказ, cкидки и курсы валют'!$B$39,H988*0.54*100/(100-'Заказ, cкидки и курсы валют'!$C$39),IF(H988&lt;'Заказ, cкидки и курсы валют'!$B$40,H988*0.54*100/(100-'Заказ, cкидки и курсы валют'!$C$40),IF(H988&lt;'Заказ, cкидки и курсы валют'!$B$41,H988*0.54*100/(100-'Заказ, cкидки и курсы валют'!$C$41),IF(H988&lt;'Заказ, cкидки и курсы валют'!$B$42,H988*0.54*100/(100-'Заказ, cкидки и курсы валют'!$C$42),IF(H988&lt;'Заказ, cкидки и курсы валют'!$B$43,H988*0.54*100/(100-'Заказ, cкидки и курсы валют'!$C$43),H988))))),2)</f>
        <v>885.57</v>
      </c>
    </row>
    <row r="989" spans="1:10" ht="14.15" customHeight="1" thickBot="1">
      <c r="A989" s="14" t="s">
        <v>5272</v>
      </c>
      <c r="B989" s="48" t="s">
        <v>1355</v>
      </c>
      <c r="C989" s="2356">
        <v>3.08</v>
      </c>
      <c r="D989" s="48">
        <v>600</v>
      </c>
      <c r="E989" s="1602">
        <f t="shared" ref="E989:E998" si="160">E969*1.2</f>
        <v>118.908</v>
      </c>
      <c r="F989" s="471">
        <f t="shared" ref="F989:F998" si="161">ROUND(E989*(1-$F$37),2)</f>
        <v>118.91</v>
      </c>
      <c r="G989" s="691">
        <f>'Заказ, cкидки и курсы валют'!$J$23*F989</f>
        <v>1367.4649999999999</v>
      </c>
      <c r="H989" s="659">
        <f>ROUND(IF('Заказ, cкидки и курсы валют'!$J$23*E989/1000*D989&lt;387,387,'Заказ, cкидки и курсы валют'!$J$23*E989/1000*D989)*(1-'Заказ, cкидки и курсы валют'!$I$12),2)</f>
        <v>820.47</v>
      </c>
      <c r="I989" s="14"/>
      <c r="J989" s="96">
        <f>ROUND(IF(H989&lt;'Заказ, cкидки и курсы валют'!$B$39,H989*0.54*100/(100-'Заказ, cкидки и курсы валют'!$C$39),IF(H989&lt;'Заказ, cкидки и курсы валют'!$B$40,H989*0.54*100/(100-'Заказ, cкидки и курсы валют'!$C$40),IF(H989&lt;'Заказ, cкидки и курсы валют'!$B$41,H989*0.54*100/(100-'Заказ, cкидки и курсы валют'!$C$41),IF(H989&lt;'Заказ, cкидки и курсы валют'!$B$42,H989*0.54*100/(100-'Заказ, cкидки и курсы валют'!$C$42),IF(H989&lt;'Заказ, cкидки и курсы валют'!$B$43,H989*0.54*100/(100-'Заказ, cкидки и курсы валют'!$C$43),H989))))),2)</f>
        <v>886.11</v>
      </c>
    </row>
    <row r="990" spans="1:10" ht="14.15" customHeight="1" thickBot="1">
      <c r="A990" s="14" t="s">
        <v>5273</v>
      </c>
      <c r="B990" s="48" t="s">
        <v>1356</v>
      </c>
      <c r="C990" s="2356">
        <v>3.68</v>
      </c>
      <c r="D990" s="48">
        <v>400</v>
      </c>
      <c r="E990" s="1602">
        <f t="shared" si="160"/>
        <v>147.876</v>
      </c>
      <c r="F990" s="471">
        <f t="shared" si="161"/>
        <v>147.88</v>
      </c>
      <c r="G990" s="691">
        <f>'Заказ, cкидки и курсы валют'!$J$23*F990</f>
        <v>1700.62</v>
      </c>
      <c r="H990" s="659">
        <f>ROUND(IF('Заказ, cкидки и курсы валют'!$J$23*E990/1000*D990&lt;387,387,'Заказ, cкидки и курсы валют'!$J$23*E990/1000*D990)*(1-'Заказ, cкидки и курсы валют'!$I$12),2)</f>
        <v>680.23</v>
      </c>
      <c r="I990" s="14"/>
      <c r="J990" s="96">
        <f>ROUND(IF(H990&lt;'Заказ, cкидки и курсы валют'!$B$39,H990*0.54*100/(100-'Заказ, cкидки и курсы валют'!$C$39),IF(H990&lt;'Заказ, cкидки и курсы валют'!$B$40,H990*0.54*100/(100-'Заказ, cкидки и курсы валют'!$C$40),IF(H990&lt;'Заказ, cкидки и курсы валют'!$B$41,H990*0.54*100/(100-'Заказ, cкидки и курсы валют'!$C$41),IF(H990&lt;'Заказ, cкидки и курсы валют'!$B$42,H990*0.54*100/(100-'Заказ, cкидки и курсы валют'!$C$42),IF(H990&lt;'Заказ, cкидки и курсы валют'!$B$43,H990*0.54*100/(100-'Заказ, cкидки и курсы валют'!$C$43),H990))))),2)</f>
        <v>734.65</v>
      </c>
    </row>
    <row r="991" spans="1:10" ht="14.15" customHeight="1" thickBot="1">
      <c r="A991" s="14" t="s">
        <v>5274</v>
      </c>
      <c r="B991" s="48" t="s">
        <v>591</v>
      </c>
      <c r="C991" s="2356">
        <v>4.5599999999999996</v>
      </c>
      <c r="D991" s="48">
        <v>250</v>
      </c>
      <c r="E991" s="1602">
        <f t="shared" si="160"/>
        <v>199.94399999999999</v>
      </c>
      <c r="F991" s="471">
        <f t="shared" si="161"/>
        <v>199.94</v>
      </c>
      <c r="G991" s="691">
        <f>'Заказ, cкидки и курсы валют'!$J$23*F991</f>
        <v>2299.31</v>
      </c>
      <c r="H991" s="659">
        <f>ROUND(IF('Заказ, cкидки и курсы валют'!$J$23*E991/1000*D991&lt;387,387,'Заказ, cкидки и курсы валют'!$J$23*E991/1000*D991)*(1-'Заказ, cкидки и курсы валют'!$I$12),2)</f>
        <v>574.84</v>
      </c>
      <c r="I991" s="14"/>
      <c r="J991" s="96">
        <f>ROUND(IF(H991&lt;'Заказ, cкидки и курсы валют'!$B$39,H991*0.54*100/(100-'Заказ, cкидки и курсы валют'!$C$39),IF(H991&lt;'Заказ, cкидки и курсы валют'!$B$40,H991*0.54*100/(100-'Заказ, cкидки и курсы валют'!$C$40),IF(H991&lt;'Заказ, cкидки и курсы валют'!$B$41,H991*0.54*100/(100-'Заказ, cкидки и курсы валют'!$C$41),IF(H991&lt;'Заказ, cкидки и курсы валют'!$B$42,H991*0.54*100/(100-'Заказ, cкидки и курсы валют'!$C$42),IF(H991&lt;'Заказ, cкидки и курсы валют'!$B$43,H991*0.54*100/(100-'Заказ, cкидки и курсы валют'!$C$43),H991))))),2)</f>
        <v>620.83000000000004</v>
      </c>
    </row>
    <row r="992" spans="1:10" ht="14.15" customHeight="1" thickBot="1">
      <c r="A992" s="14" t="s">
        <v>5275</v>
      </c>
      <c r="B992" s="48" t="s">
        <v>592</v>
      </c>
      <c r="C992" s="2356">
        <v>5.14</v>
      </c>
      <c r="D992" s="48">
        <v>300</v>
      </c>
      <c r="E992" s="1602">
        <f t="shared" si="160"/>
        <v>195.22799999999998</v>
      </c>
      <c r="F992" s="471">
        <f t="shared" si="161"/>
        <v>195.23</v>
      </c>
      <c r="G992" s="691">
        <f>'Заказ, cкидки и курсы валют'!$J$23*F992</f>
        <v>2245.145</v>
      </c>
      <c r="H992" s="659">
        <f>ROUND(IF('Заказ, cкидки и курсы валют'!$J$23*E992/1000*D992&lt;387,387,'Заказ, cкидки и курсы валют'!$J$23*E992/1000*D992)*(1-'Заказ, cкидки и курсы валют'!$I$12),2)</f>
        <v>673.54</v>
      </c>
      <c r="I992" s="14"/>
      <c r="J992" s="96">
        <f>ROUND(IF(H992&lt;'Заказ, cкидки и курсы валют'!$B$39,H992*0.54*100/(100-'Заказ, cкидки и курсы валют'!$C$39),IF(H992&lt;'Заказ, cкидки и курсы валют'!$B$40,H992*0.54*100/(100-'Заказ, cкидки и курсы валют'!$C$40),IF(H992&lt;'Заказ, cкидки и курсы валют'!$B$41,H992*0.54*100/(100-'Заказ, cкидки и курсы валют'!$C$41),IF(H992&lt;'Заказ, cкидки и курсы валют'!$B$42,H992*0.54*100/(100-'Заказ, cкидки и курсы валют'!$C$42),IF(H992&lt;'Заказ, cкидки и курсы валют'!$B$43,H992*0.54*100/(100-'Заказ, cкидки и курсы валют'!$C$43),H992))))),2)</f>
        <v>727.42</v>
      </c>
    </row>
    <row r="993" spans="1:11" ht="14.15" customHeight="1" thickBot="1">
      <c r="A993" s="14" t="s">
        <v>5276</v>
      </c>
      <c r="B993" s="48" t="s">
        <v>593</v>
      </c>
      <c r="C993" s="2356">
        <v>6.65</v>
      </c>
      <c r="D993" s="48">
        <v>200</v>
      </c>
      <c r="E993" s="1602">
        <f t="shared" si="160"/>
        <v>283.95599999999996</v>
      </c>
      <c r="F993" s="471">
        <f t="shared" si="161"/>
        <v>283.95999999999998</v>
      </c>
      <c r="G993" s="691">
        <f>'Заказ, cкидки и курсы валют'!$J$23*F993</f>
        <v>3265.54</v>
      </c>
      <c r="H993" s="659">
        <f>ROUND(IF('Заказ, cкидки и курсы валют'!$J$23*E993/1000*D993&lt;387,387,'Заказ, cкидки и курсы валют'!$J$23*E993/1000*D993)*(1-'Заказ, cкидки и курсы валют'!$I$12),2)</f>
        <v>653.1</v>
      </c>
      <c r="I993" s="14"/>
      <c r="J993" s="96">
        <f>ROUND(IF(H993&lt;'Заказ, cкидки и курсы валют'!$B$39,H993*0.54*100/(100-'Заказ, cкидки и курсы валют'!$C$39),IF(H993&lt;'Заказ, cкидки и курсы валют'!$B$40,H993*0.54*100/(100-'Заказ, cкидки и курсы валют'!$C$40),IF(H993&lt;'Заказ, cкидки и курсы валют'!$B$41,H993*0.54*100/(100-'Заказ, cкидки и курсы валют'!$C$41),IF(H993&lt;'Заказ, cкидки и курсы валют'!$B$42,H993*0.54*100/(100-'Заказ, cкидки и курсы валют'!$C$42),IF(H993&lt;'Заказ, cкидки и курсы валют'!$B$43,H993*0.54*100/(100-'Заказ, cкидки и курсы валют'!$C$43),H993))))),2)</f>
        <v>705.35</v>
      </c>
    </row>
    <row r="994" spans="1:11" ht="14.15" customHeight="1" thickBot="1">
      <c r="A994" s="520" t="s">
        <v>5277</v>
      </c>
      <c r="B994" s="382" t="s">
        <v>596</v>
      </c>
      <c r="C994" s="2356">
        <v>5.37</v>
      </c>
      <c r="D994" s="1636">
        <v>400</v>
      </c>
      <c r="E994" s="1602">
        <f t="shared" si="160"/>
        <v>198.80399999999997</v>
      </c>
      <c r="F994" s="471">
        <f t="shared" si="161"/>
        <v>198.8</v>
      </c>
      <c r="G994" s="691">
        <f>'Заказ, cкидки и курсы валют'!$J$23*F994</f>
        <v>2286.2000000000003</v>
      </c>
      <c r="H994" s="659">
        <f>ROUND(IF('Заказ, cкидки и курсы валют'!$J$23*E994/1000*D994&lt;387,387,'Заказ, cкидки и курсы валют'!$J$23*E994/1000*D994)*(1-'Заказ, cкидки и курсы валют'!$I$12),2)</f>
        <v>914.5</v>
      </c>
      <c r="I994" s="348"/>
      <c r="J994" s="96">
        <f>ROUND(IF(H994&lt;'Заказ, cкидки и курсы валют'!$B$39,H994*0.54*100/(100-'Заказ, cкидки и курсы валют'!$C$39),IF(H994&lt;'Заказ, cкидки и курсы валют'!$B$40,H994*0.54*100/(100-'Заказ, cкидки и курсы валют'!$C$40),IF(H994&lt;'Заказ, cкидки и курсы валют'!$B$41,H994*0.54*100/(100-'Заказ, cкидки и курсы валют'!$C$41),IF(H994&lt;'Заказ, cкидки и курсы валют'!$B$42,H994*0.54*100/(100-'Заказ, cкидки и курсы валют'!$C$42),IF(H994&lt;'Заказ, cкидки и курсы валют'!$B$43,H994*0.54*100/(100-'Заказ, cкидки и курсы валют'!$C$43),H994))))),2)</f>
        <v>987.66</v>
      </c>
      <c r="K994" s="530"/>
    </row>
    <row r="995" spans="1:11" ht="14.15" customHeight="1" thickBot="1">
      <c r="A995" s="346" t="s">
        <v>5278</v>
      </c>
      <c r="B995" s="351" t="s">
        <v>597</v>
      </c>
      <c r="C995" s="2356">
        <v>5.86</v>
      </c>
      <c r="D995" s="1637">
        <v>300</v>
      </c>
      <c r="E995" s="1602">
        <f t="shared" si="160"/>
        <v>218.136</v>
      </c>
      <c r="F995" s="471">
        <f t="shared" si="161"/>
        <v>218.14</v>
      </c>
      <c r="G995" s="691">
        <f>'Заказ, cкидки и курсы валют'!$J$23*F995</f>
        <v>2508.6099999999997</v>
      </c>
      <c r="H995" s="659">
        <f>ROUND(IF('Заказ, cкидки и курсы валют'!$J$23*E995/1000*D995&lt;387,387,'Заказ, cкидки и курсы валют'!$J$23*E995/1000*D995)*(1-'Заказ, cкидки и курсы валют'!$I$12),2)</f>
        <v>752.57</v>
      </c>
      <c r="I995" s="348"/>
      <c r="J995" s="96">
        <f>ROUND(IF(H995&lt;'Заказ, cкидки и курсы валют'!$B$39,H995*0.54*100/(100-'Заказ, cкидки и курсы валют'!$C$39),IF(H995&lt;'Заказ, cкидки и курсы валют'!$B$40,H995*0.54*100/(100-'Заказ, cкидки и курсы валют'!$C$40),IF(H995&lt;'Заказ, cкидки и курсы валют'!$B$41,H995*0.54*100/(100-'Заказ, cкидки и курсы валют'!$C$41),IF(H995&lt;'Заказ, cкидки и курсы валют'!$B$42,H995*0.54*100/(100-'Заказ, cкидки и курсы валют'!$C$42),IF(H995&lt;'Заказ, cкидки и курсы валют'!$B$43,H995*0.54*100/(100-'Заказ, cкидки и курсы валют'!$C$43),H995))))),2)</f>
        <v>812.78</v>
      </c>
      <c r="K995" s="530"/>
    </row>
    <row r="996" spans="1:11" ht="14.15" customHeight="1" thickBot="1">
      <c r="A996" s="346" t="s">
        <v>5279</v>
      </c>
      <c r="B996" s="352" t="s">
        <v>598</v>
      </c>
      <c r="C996" s="2356">
        <v>6.84</v>
      </c>
      <c r="D996" s="1637">
        <v>250</v>
      </c>
      <c r="E996" s="1602">
        <f t="shared" si="160"/>
        <v>266.976</v>
      </c>
      <c r="F996" s="471">
        <f t="shared" si="161"/>
        <v>266.98</v>
      </c>
      <c r="G996" s="691">
        <f>'Заказ, cкидки и курсы валют'!$J$23*F996</f>
        <v>3070.2700000000004</v>
      </c>
      <c r="H996" s="659">
        <f>ROUND(IF('Заказ, cкидки и курсы валют'!$J$23*E996/1000*D996&lt;387,387,'Заказ, cкидки и курсы валют'!$J$23*E996/1000*D996)*(1-'Заказ, cкидки и курсы валют'!$I$12),2)</f>
        <v>767.56</v>
      </c>
      <c r="I996" s="348"/>
      <c r="J996" s="96">
        <f>ROUND(IF(H996&lt;'Заказ, cкидки и курсы валют'!$B$39,H996*0.54*100/(100-'Заказ, cкидки и курсы валют'!$C$39),IF(H996&lt;'Заказ, cкидки и курсы валют'!$B$40,H996*0.54*100/(100-'Заказ, cкидки и курсы валют'!$C$40),IF(H996&lt;'Заказ, cкидки и курсы валют'!$B$41,H996*0.54*100/(100-'Заказ, cкидки и курсы валют'!$C$41),IF(H996&lt;'Заказ, cкидки и курсы валют'!$B$42,H996*0.54*100/(100-'Заказ, cкидки и курсы валют'!$C$42),IF(H996&lt;'Заказ, cкидки и курсы валют'!$B$43,H996*0.54*100/(100-'Заказ, cкидки и курсы валют'!$C$43),H996))))),2)</f>
        <v>828.96</v>
      </c>
      <c r="K996" s="530"/>
    </row>
    <row r="997" spans="1:11" ht="14.15" customHeight="1" thickBot="1">
      <c r="A997" s="346" t="s">
        <v>5280</v>
      </c>
      <c r="B997" s="353" t="s">
        <v>599</v>
      </c>
      <c r="C997" s="2356">
        <v>7.5</v>
      </c>
      <c r="D997" s="1638">
        <v>150</v>
      </c>
      <c r="E997" s="1602">
        <f t="shared" si="160"/>
        <v>289.12799999999999</v>
      </c>
      <c r="F997" s="471">
        <f t="shared" si="161"/>
        <v>289.13</v>
      </c>
      <c r="G997" s="691">
        <f>'Заказ, cкидки и курсы валют'!$J$23*F997</f>
        <v>3324.9949999999999</v>
      </c>
      <c r="H997" s="659">
        <f>ROUND(IF('Заказ, cкидки и курсы валют'!$J$23*E997/1000*D997&lt;387,387,'Заказ, cкидки и курсы валют'!$J$23*E997/1000*D997)*(1-'Заказ, cкидки и курсы валют'!$I$12),2)</f>
        <v>498.75</v>
      </c>
      <c r="I997" s="348"/>
      <c r="J997" s="96">
        <f>ROUND(IF(H997&lt;'Заказ, cкидки и курсы валют'!$B$39,H997*0.54*100/(100-'Заказ, cкидки и курсы валют'!$C$39),IF(H997&lt;'Заказ, cкидки и курсы валют'!$B$40,H997*0.54*100/(100-'Заказ, cкидки и курсы валют'!$C$40),IF(H997&lt;'Заказ, cкидки и курсы валют'!$B$41,H997*0.54*100/(100-'Заказ, cкидки и курсы валют'!$C$41),IF(H997&lt;'Заказ, cкидки и курсы валют'!$B$42,H997*0.54*100/(100-'Заказ, cкидки и курсы валют'!$C$42),IF(H997&lt;'Заказ, cкидки и курсы валют'!$B$43,H997*0.54*100/(100-'Заказ, cкидки и курсы валют'!$C$43),H997))))),2)</f>
        <v>598.5</v>
      </c>
      <c r="K997" s="530"/>
    </row>
    <row r="998" spans="1:11" ht="14.15" customHeight="1">
      <c r="A998" s="346" t="s">
        <v>5282</v>
      </c>
      <c r="B998" s="352" t="s">
        <v>600</v>
      </c>
      <c r="C998" s="2356">
        <v>9.2200000000000006</v>
      </c>
      <c r="D998" s="1638">
        <v>100</v>
      </c>
      <c r="E998" s="1602">
        <f t="shared" si="160"/>
        <v>351.19200000000001</v>
      </c>
      <c r="F998" s="471">
        <f t="shared" si="161"/>
        <v>351.19</v>
      </c>
      <c r="G998" s="691">
        <f>'Заказ, cкидки и курсы валют'!$J$23*F998</f>
        <v>4038.6849999999999</v>
      </c>
      <c r="H998" s="659">
        <f>ROUND(IF('Заказ, cкидки и курсы валют'!$J$23*E998/1000*D998&lt;387,387,'Заказ, cкидки и курсы валют'!$J$23*E998/1000*D998)*(1-'Заказ, cкидки и курсы валют'!$I$12),2)</f>
        <v>403.87</v>
      </c>
      <c r="I998" s="348"/>
      <c r="J998" s="96">
        <f>ROUND(IF(H998&lt;'Заказ, cкидки и курсы валют'!$B$39,H998*0.54*100/(100-'Заказ, cкидки и курсы валют'!$C$39),IF(H998&lt;'Заказ, cкидки и курсы валют'!$B$40,H998*0.54*100/(100-'Заказ, cкидки и курсы валют'!$C$40),IF(H998&lt;'Заказ, cкидки и курсы валют'!$B$41,H998*0.54*100/(100-'Заказ, cкидки и курсы валют'!$C$41),IF(H998&lt;'Заказ, cкидки и курсы валют'!$B$42,H998*0.54*100/(100-'Заказ, cкидки и курсы валют'!$C$42),IF(H998&lt;'Заказ, cкидки и курсы валют'!$B$43,H998*0.54*100/(100-'Заказ, cкидки и курсы валют'!$C$43),H998))))),2)</f>
        <v>484.64</v>
      </c>
      <c r="K998" s="530"/>
    </row>
    <row r="999" spans="1:11" ht="15" thickBot="1">
      <c r="K999" s="530"/>
    </row>
    <row r="1000" spans="1:11" ht="18">
      <c r="A1000" s="190"/>
      <c r="B1000" s="64" t="s">
        <v>2980</v>
      </c>
      <c r="C1000" s="1962"/>
      <c r="D1000" s="66"/>
      <c r="E1000" s="435"/>
      <c r="F1000" s="461"/>
      <c r="G1000" s="461"/>
      <c r="H1000" s="128"/>
      <c r="I1000" s="68"/>
      <c r="K1000" s="530"/>
    </row>
    <row r="1001" spans="1:11" ht="18">
      <c r="A1001" s="191"/>
      <c r="B1001" s="16"/>
      <c r="C1001" s="1475"/>
      <c r="D1001" s="81" t="s">
        <v>4163</v>
      </c>
      <c r="E1001" s="441"/>
      <c r="F1001" s="441"/>
      <c r="G1001" s="436"/>
      <c r="H1001" s="16"/>
      <c r="I1001" s="132"/>
      <c r="K1001" s="530"/>
    </row>
    <row r="1002" spans="1:11" ht="14.5">
      <c r="A1002" s="191"/>
      <c r="B1002" s="16"/>
      <c r="C1002" s="1475"/>
      <c r="D1002" s="70"/>
      <c r="E1002" s="430"/>
      <c r="F1002" s="465"/>
      <c r="G1002" s="488"/>
      <c r="H1002" s="16"/>
      <c r="I1002" s="132"/>
      <c r="K1002" s="530"/>
    </row>
    <row r="1003" spans="1:11" ht="14.5">
      <c r="A1003" s="191"/>
      <c r="B1003" s="16"/>
      <c r="C1003" s="1954"/>
      <c r="D1003" s="16"/>
      <c r="E1003" s="430"/>
      <c r="F1003" s="463"/>
      <c r="G1003" s="488"/>
      <c r="H1003" s="16"/>
      <c r="I1003" s="132"/>
      <c r="K1003" s="530"/>
    </row>
    <row r="1004" spans="1:11" ht="14.5">
      <c r="A1004" s="191"/>
      <c r="B1004" s="16"/>
      <c r="C1004" s="1954"/>
      <c r="D1004" s="16"/>
      <c r="E1004" s="430"/>
      <c r="F1004" s="463"/>
      <c r="G1004" s="488"/>
      <c r="H1004" s="16"/>
      <c r="I1004" s="132"/>
      <c r="K1004" s="530"/>
    </row>
    <row r="1005" spans="1:11" ht="18.5" thickBot="1">
      <c r="A1005" s="1831" t="s">
        <v>7304</v>
      </c>
      <c r="B1005" s="1832"/>
      <c r="C1005" s="1931"/>
      <c r="D1005" s="72"/>
      <c r="E1005" s="431"/>
      <c r="F1005" s="467"/>
      <c r="G1005" s="489"/>
      <c r="H1005" s="136"/>
      <c r="I1005" s="137"/>
    </row>
    <row r="1006" spans="1:11" ht="40">
      <c r="A1006" s="156" t="s">
        <v>1013</v>
      </c>
      <c r="B1006" s="157" t="s">
        <v>1014</v>
      </c>
      <c r="C1006" s="2286" t="s">
        <v>665</v>
      </c>
      <c r="D1006" s="158" t="s">
        <v>2923</v>
      </c>
      <c r="E1006" s="473" t="s">
        <v>10276</v>
      </c>
      <c r="F1006" s="469" t="s">
        <v>2578</v>
      </c>
      <c r="G1006" s="506" t="s">
        <v>2427</v>
      </c>
      <c r="H1006" s="264" t="s">
        <v>493</v>
      </c>
      <c r="I1006" s="160" t="s">
        <v>4003</v>
      </c>
      <c r="J1006" s="327" t="s">
        <v>11229</v>
      </c>
    </row>
    <row r="1007" spans="1:11" ht="13" thickBot="1">
      <c r="A1007" s="156"/>
      <c r="B1007" s="312"/>
      <c r="C1007" s="2286" t="s">
        <v>3419</v>
      </c>
      <c r="D1007" s="313" t="s">
        <v>2428</v>
      </c>
      <c r="E1007" s="437" t="s">
        <v>264</v>
      </c>
      <c r="F1007" s="475">
        <f>'Заказ, cкидки и курсы валют'!$I$12</f>
        <v>0</v>
      </c>
      <c r="G1007" s="765"/>
      <c r="H1007" s="358"/>
      <c r="I1007" s="252"/>
      <c r="J1007" s="264"/>
    </row>
    <row r="1008" spans="1:11" ht="13.5" thickBot="1">
      <c r="A1008" s="14" t="s">
        <v>7345</v>
      </c>
      <c r="B1008" s="48" t="s">
        <v>3315</v>
      </c>
      <c r="C1008" s="2356">
        <v>2.66</v>
      </c>
      <c r="D1008" s="48">
        <v>50</v>
      </c>
      <c r="E1008" s="1602">
        <f>(E968*2)+(1000/D1008*7.5)</f>
        <v>348.06</v>
      </c>
      <c r="F1008" s="471">
        <f>ROUND(E1008*(1-$F$37),2)</f>
        <v>348.06</v>
      </c>
      <c r="G1008" s="691">
        <f>H1008/D1008*1000</f>
        <v>7740</v>
      </c>
      <c r="H1008" s="659">
        <f>ROUND(IF('Заказ, cкидки и курсы валют'!$J$23*E1008/1000*D1008&lt;387,387,'Заказ, cкидки и курсы валют'!$J$23*E1008/1000*D1008)*(1-'Заказ, cкидки и курсы валют'!$I$12),2)</f>
        <v>387</v>
      </c>
      <c r="I1008" s="14"/>
      <c r="J1008" s="96">
        <f>ROUND(IF(H1008&lt;'Заказ, cкидки и курсы валют'!$B$39,H1008*0.54*100/(100-'Заказ, cкидки и курсы валют'!$C$39),IF(H1008&lt;'Заказ, cкидки и курсы валют'!$B$40,H1008*0.54*100/(100-'Заказ, cкидки и курсы валют'!$C$40),IF(H1008&lt;'Заказ, cкидки и курсы валют'!$B$41,H1008*0.54*100/(100-'Заказ, cкидки и курсы валют'!$C$41),IF(H1008&lt;'Заказ, cкидки и курсы валют'!$B$42,H1008*0.54*100/(100-'Заказ, cкидки и курсы валют'!$C$42),IF(H1008&lt;'Заказ, cкидки и курсы валют'!$B$43,H1008*0.54*100/(100-'Заказ, cкидки и курсы валют'!$C$43),H1008))))),2)</f>
        <v>464.4</v>
      </c>
    </row>
    <row r="1009" spans="1:10" ht="13.5" thickBot="1">
      <c r="A1009" s="14" t="s">
        <v>7346</v>
      </c>
      <c r="B1009" s="48" t="s">
        <v>1355</v>
      </c>
      <c r="C1009" s="2356">
        <v>3.08</v>
      </c>
      <c r="D1009" s="48">
        <v>50</v>
      </c>
      <c r="E1009" s="1602">
        <f t="shared" ref="E1009:E1018" si="162">(E969*2)+(1000/D1009*7.5)</f>
        <v>348.18</v>
      </c>
      <c r="F1009" s="471">
        <f t="shared" ref="F1009:F1018" si="163">ROUND(E1009*(1-$F$37),2)</f>
        <v>348.18</v>
      </c>
      <c r="G1009" s="691">
        <f t="shared" ref="G1009:G1018" si="164">H1009/D1009*1000</f>
        <v>7740</v>
      </c>
      <c r="H1009" s="659">
        <f>ROUND(IF('Заказ, cкидки и курсы валют'!$J$23*E1009/1000*D1009&lt;387,387,'Заказ, cкидки и курсы валют'!$J$23*E1009/1000*D1009)*(1-'Заказ, cкидки и курсы валют'!$I$12),2)</f>
        <v>387</v>
      </c>
      <c r="I1009" s="14"/>
      <c r="J1009" s="96">
        <f>ROUND(IF(H1009&lt;'Заказ, cкидки и курсы валют'!$B$39,H1009*0.54*100/(100-'Заказ, cкидки и курсы валют'!$C$39),IF(H1009&lt;'Заказ, cкидки и курсы валют'!$B$40,H1009*0.54*100/(100-'Заказ, cкидки и курсы валют'!$C$40),IF(H1009&lt;'Заказ, cкидки и курсы валют'!$B$41,H1009*0.54*100/(100-'Заказ, cкидки и курсы валют'!$C$41),IF(H1009&lt;'Заказ, cкидки и курсы валют'!$B$42,H1009*0.54*100/(100-'Заказ, cкидки и курсы валют'!$C$42),IF(H1009&lt;'Заказ, cкидки и курсы валют'!$B$43,H1009*0.54*100/(100-'Заказ, cкидки и курсы валют'!$C$43),H1009))))),2)</f>
        <v>464.4</v>
      </c>
    </row>
    <row r="1010" spans="1:10" ht="13.5" thickBot="1">
      <c r="A1010" s="14" t="s">
        <v>7347</v>
      </c>
      <c r="B1010" s="48" t="s">
        <v>1356</v>
      </c>
      <c r="C1010" s="2356">
        <v>3.68</v>
      </c>
      <c r="D1010" s="48">
        <v>50</v>
      </c>
      <c r="E1010" s="1602">
        <f t="shared" si="162"/>
        <v>396.46000000000004</v>
      </c>
      <c r="F1010" s="471">
        <f t="shared" si="163"/>
        <v>396.46</v>
      </c>
      <c r="G1010" s="691">
        <f t="shared" si="164"/>
        <v>7740</v>
      </c>
      <c r="H1010" s="659">
        <f>ROUND(IF('Заказ, cкидки и курсы валют'!$J$23*E1010/1000*D1010&lt;387,387,'Заказ, cкидки и курсы валют'!$J$23*E1010/1000*D1010)*(1-'Заказ, cкидки и курсы валют'!$I$12),2)</f>
        <v>387</v>
      </c>
      <c r="I1010" s="14"/>
      <c r="J1010" s="96">
        <f>ROUND(IF(H1010&lt;'Заказ, cкидки и курсы валют'!$B$39,H1010*0.54*100/(100-'Заказ, cкидки и курсы валют'!$C$39),IF(H1010&lt;'Заказ, cкидки и курсы валют'!$B$40,H1010*0.54*100/(100-'Заказ, cкидки и курсы валют'!$C$40),IF(H1010&lt;'Заказ, cкидки и курсы валют'!$B$41,H1010*0.54*100/(100-'Заказ, cкидки и курсы валют'!$C$41),IF(H1010&lt;'Заказ, cкидки и курсы валют'!$B$42,H1010*0.54*100/(100-'Заказ, cкидки и курсы валют'!$C$42),IF(H1010&lt;'Заказ, cкидки и курсы валют'!$B$43,H1010*0.54*100/(100-'Заказ, cкидки и курсы валют'!$C$43),H1010))))),2)</f>
        <v>464.4</v>
      </c>
    </row>
    <row r="1011" spans="1:10" ht="13.5" thickBot="1">
      <c r="A1011" s="14" t="s">
        <v>7348</v>
      </c>
      <c r="B1011" s="48" t="s">
        <v>591</v>
      </c>
      <c r="C1011" s="2356">
        <v>4.5599999999999996</v>
      </c>
      <c r="D1011" s="48">
        <v>20</v>
      </c>
      <c r="E1011" s="1602">
        <f t="shared" si="162"/>
        <v>708.24</v>
      </c>
      <c r="F1011" s="471">
        <f t="shared" si="163"/>
        <v>708.24</v>
      </c>
      <c r="G1011" s="691">
        <f t="shared" si="164"/>
        <v>19350</v>
      </c>
      <c r="H1011" s="659">
        <f>ROUND(IF('Заказ, cкидки и курсы валют'!$J$23*E1011/1000*D1011&lt;387,387,'Заказ, cкидки и курсы валют'!$J$23*E1011/1000*D1011)*(1-'Заказ, cкидки и курсы валют'!$I$12),2)</f>
        <v>387</v>
      </c>
      <c r="I1011" s="14"/>
      <c r="J1011" s="96">
        <f>ROUND(IF(H1011&lt;'Заказ, cкидки и курсы валют'!$B$39,H1011*0.54*100/(100-'Заказ, cкидки и курсы валют'!$C$39),IF(H1011&lt;'Заказ, cкидки и курсы валют'!$B$40,H1011*0.54*100/(100-'Заказ, cкидки и курсы валют'!$C$40),IF(H1011&lt;'Заказ, cкидки и курсы валют'!$B$41,H1011*0.54*100/(100-'Заказ, cкидки и курсы валют'!$C$41),IF(H1011&lt;'Заказ, cкидки и курсы валют'!$B$42,H1011*0.54*100/(100-'Заказ, cкидки и курсы валют'!$C$42),IF(H1011&lt;'Заказ, cкидки и курсы валют'!$B$43,H1011*0.54*100/(100-'Заказ, cкидки и курсы валют'!$C$43),H1011))))),2)</f>
        <v>464.4</v>
      </c>
    </row>
    <row r="1012" spans="1:10" ht="13.5" thickBot="1">
      <c r="A1012" s="14" t="s">
        <v>7349</v>
      </c>
      <c r="B1012" s="48" t="s">
        <v>592</v>
      </c>
      <c r="C1012" s="2356">
        <v>5.14</v>
      </c>
      <c r="D1012" s="48">
        <v>20</v>
      </c>
      <c r="E1012" s="1602">
        <f t="shared" si="162"/>
        <v>700.38</v>
      </c>
      <c r="F1012" s="471">
        <f t="shared" si="163"/>
        <v>700.38</v>
      </c>
      <c r="G1012" s="691">
        <f t="shared" si="164"/>
        <v>19350</v>
      </c>
      <c r="H1012" s="659">
        <f>ROUND(IF('Заказ, cкидки и курсы валют'!$J$23*E1012/1000*D1012&lt;387,387,'Заказ, cкидки и курсы валют'!$J$23*E1012/1000*D1012)*(1-'Заказ, cкидки и курсы валют'!$I$12),2)</f>
        <v>387</v>
      </c>
      <c r="I1012" s="14"/>
      <c r="J1012" s="96">
        <f>ROUND(IF(H1012&lt;'Заказ, cкидки и курсы валют'!$B$39,H1012*0.54*100/(100-'Заказ, cкидки и курсы валют'!$C$39),IF(H1012&lt;'Заказ, cкидки и курсы валют'!$B$40,H1012*0.54*100/(100-'Заказ, cкидки и курсы валют'!$C$40),IF(H1012&lt;'Заказ, cкидки и курсы валют'!$B$41,H1012*0.54*100/(100-'Заказ, cкидки и курсы валют'!$C$41),IF(H1012&lt;'Заказ, cкидки и курсы валют'!$B$42,H1012*0.54*100/(100-'Заказ, cкидки и курсы валют'!$C$42),IF(H1012&lt;'Заказ, cкидки и курсы валют'!$B$43,H1012*0.54*100/(100-'Заказ, cкидки и курсы валют'!$C$43),H1012))))),2)</f>
        <v>464.4</v>
      </c>
    </row>
    <row r="1013" spans="1:10" ht="13.5" thickBot="1">
      <c r="A1013" s="14" t="s">
        <v>7350</v>
      </c>
      <c r="B1013" s="48" t="s">
        <v>593</v>
      </c>
      <c r="C1013" s="2356">
        <v>6.65</v>
      </c>
      <c r="D1013" s="48">
        <v>20</v>
      </c>
      <c r="E1013" s="1602">
        <f t="shared" si="162"/>
        <v>848.26</v>
      </c>
      <c r="F1013" s="471">
        <f t="shared" si="163"/>
        <v>848.26</v>
      </c>
      <c r="G1013" s="691">
        <f t="shared" si="164"/>
        <v>19350</v>
      </c>
      <c r="H1013" s="659">
        <f>ROUND(IF('Заказ, cкидки и курсы валют'!$J$23*E1013/1000*D1013&lt;387,387,'Заказ, cкидки и курсы валют'!$J$23*E1013/1000*D1013)*(1-'Заказ, cкидки и курсы валют'!$I$12),2)</f>
        <v>387</v>
      </c>
      <c r="I1013" s="14"/>
      <c r="J1013" s="96">
        <f>ROUND(IF(H1013&lt;'Заказ, cкидки и курсы валют'!$B$39,H1013*0.54*100/(100-'Заказ, cкидки и курсы валют'!$C$39),IF(H1013&lt;'Заказ, cкидки и курсы валют'!$B$40,H1013*0.54*100/(100-'Заказ, cкидки и курсы валют'!$C$40),IF(H1013&lt;'Заказ, cкидки и курсы валют'!$B$41,H1013*0.54*100/(100-'Заказ, cкидки и курсы валют'!$C$41),IF(H1013&lt;'Заказ, cкидки и курсы валют'!$B$42,H1013*0.54*100/(100-'Заказ, cкидки и курсы валют'!$C$42),IF(H1013&lt;'Заказ, cкидки и курсы валют'!$B$43,H1013*0.54*100/(100-'Заказ, cкидки и курсы валют'!$C$43),H1013))))),2)</f>
        <v>464.4</v>
      </c>
    </row>
    <row r="1014" spans="1:10" ht="13.5" thickBot="1">
      <c r="A1014" s="520" t="s">
        <v>7351</v>
      </c>
      <c r="B1014" s="382" t="s">
        <v>596</v>
      </c>
      <c r="C1014" s="2356">
        <v>5.37</v>
      </c>
      <c r="D1014" s="1636">
        <v>40</v>
      </c>
      <c r="E1014" s="1602">
        <f t="shared" si="162"/>
        <v>518.83999999999992</v>
      </c>
      <c r="F1014" s="471">
        <f t="shared" si="163"/>
        <v>518.84</v>
      </c>
      <c r="G1014" s="691">
        <f t="shared" si="164"/>
        <v>9675</v>
      </c>
      <c r="H1014" s="659">
        <f>ROUND(IF('Заказ, cкидки и курсы валют'!$J$23*E1014/1000*D1014&lt;387,387,'Заказ, cкидки и курсы валют'!$J$23*E1014/1000*D1014)*(1-'Заказ, cкидки и курсы валют'!$I$12),2)</f>
        <v>387</v>
      </c>
      <c r="I1014" s="348"/>
      <c r="J1014" s="96">
        <f>ROUND(IF(H1014&lt;'Заказ, cкидки и курсы валют'!$B$39,H1014*0.54*100/(100-'Заказ, cкидки и курсы валют'!$C$39),IF(H1014&lt;'Заказ, cкидки и курсы валют'!$B$40,H1014*0.54*100/(100-'Заказ, cкидки и курсы валют'!$C$40),IF(H1014&lt;'Заказ, cкидки и курсы валют'!$B$41,H1014*0.54*100/(100-'Заказ, cкидки и курсы валют'!$C$41),IF(H1014&lt;'Заказ, cкидки и курсы валют'!$B$42,H1014*0.54*100/(100-'Заказ, cкидки и курсы валют'!$C$42),IF(H1014&lt;'Заказ, cкидки и курсы валют'!$B$43,H1014*0.54*100/(100-'Заказ, cкидки и курсы валют'!$C$43),H1014))))),2)</f>
        <v>464.4</v>
      </c>
    </row>
    <row r="1015" spans="1:10" ht="13.5" thickBot="1">
      <c r="A1015" s="346" t="s">
        <v>7352</v>
      </c>
      <c r="B1015" s="351" t="s">
        <v>597</v>
      </c>
      <c r="C1015" s="2356">
        <v>5.86</v>
      </c>
      <c r="D1015" s="1637">
        <v>20</v>
      </c>
      <c r="E1015" s="1602">
        <f t="shared" si="162"/>
        <v>738.56</v>
      </c>
      <c r="F1015" s="471">
        <f t="shared" si="163"/>
        <v>738.56</v>
      </c>
      <c r="G1015" s="691">
        <f t="shared" si="164"/>
        <v>19350</v>
      </c>
      <c r="H1015" s="659">
        <f>ROUND(IF('Заказ, cкидки и курсы валют'!$J$23*E1015/1000*D1015&lt;387,387,'Заказ, cкидки и курсы валют'!$J$23*E1015/1000*D1015)*(1-'Заказ, cкидки и курсы валют'!$I$12),2)</f>
        <v>387</v>
      </c>
      <c r="I1015" s="348"/>
      <c r="J1015" s="96">
        <f>ROUND(IF(H1015&lt;'Заказ, cкидки и курсы валют'!$B$39,H1015*0.54*100/(100-'Заказ, cкидки и курсы валют'!$C$39),IF(H1015&lt;'Заказ, cкидки и курсы валют'!$B$40,H1015*0.54*100/(100-'Заказ, cкидки и курсы валют'!$C$40),IF(H1015&lt;'Заказ, cкидки и курсы валют'!$B$41,H1015*0.54*100/(100-'Заказ, cкидки и курсы валют'!$C$41),IF(H1015&lt;'Заказ, cкидки и курсы валют'!$B$42,H1015*0.54*100/(100-'Заказ, cкидки и курсы валют'!$C$42),IF(H1015&lt;'Заказ, cкидки и курсы валют'!$B$43,H1015*0.54*100/(100-'Заказ, cкидки и курсы валют'!$C$43),H1015))))),2)</f>
        <v>464.4</v>
      </c>
    </row>
    <row r="1016" spans="1:10" ht="13.5" thickBot="1">
      <c r="A1016" s="346" t="s">
        <v>7353</v>
      </c>
      <c r="B1016" s="352" t="s">
        <v>598</v>
      </c>
      <c r="C1016" s="2356">
        <v>6.84</v>
      </c>
      <c r="D1016" s="1637">
        <v>20</v>
      </c>
      <c r="E1016" s="1602">
        <f t="shared" si="162"/>
        <v>819.96</v>
      </c>
      <c r="F1016" s="471">
        <f t="shared" si="163"/>
        <v>819.96</v>
      </c>
      <c r="G1016" s="691">
        <f t="shared" si="164"/>
        <v>19350</v>
      </c>
      <c r="H1016" s="659">
        <f>ROUND(IF('Заказ, cкидки и курсы валют'!$J$23*E1016/1000*D1016&lt;387,387,'Заказ, cкидки и курсы валют'!$J$23*E1016/1000*D1016)*(1-'Заказ, cкидки и курсы валют'!$I$12),2)</f>
        <v>387</v>
      </c>
      <c r="I1016" s="348"/>
      <c r="J1016" s="96">
        <f>ROUND(IF(H1016&lt;'Заказ, cкидки и курсы валют'!$B$39,H1016*0.54*100/(100-'Заказ, cкидки и курсы валют'!$C$39),IF(H1016&lt;'Заказ, cкидки и курсы валют'!$B$40,H1016*0.54*100/(100-'Заказ, cкидки и курсы валют'!$C$40),IF(H1016&lt;'Заказ, cкидки и курсы валют'!$B$41,H1016*0.54*100/(100-'Заказ, cкидки и курсы валют'!$C$41),IF(H1016&lt;'Заказ, cкидки и курсы валют'!$B$42,H1016*0.54*100/(100-'Заказ, cкидки и курсы валют'!$C$42),IF(H1016&lt;'Заказ, cкидки и курсы валют'!$B$43,H1016*0.54*100/(100-'Заказ, cкидки и курсы валют'!$C$43),H1016))))),2)</f>
        <v>464.4</v>
      </c>
    </row>
    <row r="1017" spans="1:10" ht="13.5" thickBot="1">
      <c r="A1017" s="346" t="s">
        <v>7354</v>
      </c>
      <c r="B1017" s="353" t="s">
        <v>599</v>
      </c>
      <c r="C1017" s="2356">
        <v>7.5</v>
      </c>
      <c r="D1017" s="1638">
        <v>20</v>
      </c>
      <c r="E1017" s="1602">
        <f t="shared" si="162"/>
        <v>856.88</v>
      </c>
      <c r="F1017" s="471">
        <f t="shared" si="163"/>
        <v>856.88</v>
      </c>
      <c r="G1017" s="691">
        <f t="shared" si="164"/>
        <v>19350</v>
      </c>
      <c r="H1017" s="659">
        <f>ROUND(IF('Заказ, cкидки и курсы валют'!$J$23*E1017/1000*D1017&lt;387,387,'Заказ, cкидки и курсы валют'!$J$23*E1017/1000*D1017)*(1-'Заказ, cкидки и курсы валют'!$I$12),2)</f>
        <v>387</v>
      </c>
      <c r="I1017" s="348"/>
      <c r="J1017" s="96">
        <f>ROUND(IF(H1017&lt;'Заказ, cкидки и курсы валют'!$B$39,H1017*0.54*100/(100-'Заказ, cкидки и курсы валют'!$C$39),IF(H1017&lt;'Заказ, cкидки и курсы валют'!$B$40,H1017*0.54*100/(100-'Заказ, cкидки и курсы валют'!$C$40),IF(H1017&lt;'Заказ, cкидки и курсы валют'!$B$41,H1017*0.54*100/(100-'Заказ, cкидки и курсы валют'!$C$41),IF(H1017&lt;'Заказ, cкидки и курсы валют'!$B$42,H1017*0.54*100/(100-'Заказ, cкидки и курсы валют'!$C$42),IF(H1017&lt;'Заказ, cкидки и курсы валют'!$B$43,H1017*0.54*100/(100-'Заказ, cкидки и курсы валют'!$C$43),H1017))))),2)</f>
        <v>464.4</v>
      </c>
    </row>
    <row r="1018" spans="1:10" ht="12" customHeight="1">
      <c r="A1018" s="346" t="s">
        <v>7355</v>
      </c>
      <c r="B1018" s="352" t="s">
        <v>600</v>
      </c>
      <c r="C1018" s="2356">
        <v>9.2200000000000006</v>
      </c>
      <c r="D1018" s="1638">
        <v>10</v>
      </c>
      <c r="E1018" s="1602">
        <f t="shared" si="162"/>
        <v>1335.3200000000002</v>
      </c>
      <c r="F1018" s="471">
        <f t="shared" si="163"/>
        <v>1335.32</v>
      </c>
      <c r="G1018" s="691">
        <f t="shared" si="164"/>
        <v>38700</v>
      </c>
      <c r="H1018" s="659">
        <f>ROUND(IF('Заказ, cкидки и курсы валют'!$J$23*E1018/1000*D1018&lt;387,387,'Заказ, cкидки и курсы валют'!$J$23*E1018/1000*D1018)*(1-'Заказ, cкидки и курсы валют'!$I$12),2)</f>
        <v>387</v>
      </c>
      <c r="I1018" s="348"/>
      <c r="J1018" s="96">
        <f>ROUND(IF(H1018&lt;'Заказ, cкидки и курсы валют'!$B$39,H1018*0.54*100/(100-'Заказ, cкидки и курсы валют'!$C$39),IF(H1018&lt;'Заказ, cкидки и курсы валют'!$B$40,H1018*0.54*100/(100-'Заказ, cкидки и курсы валют'!$C$40),IF(H1018&lt;'Заказ, cкидки и курсы валют'!$B$41,H1018*0.54*100/(100-'Заказ, cкидки и курсы валют'!$C$41),IF(H1018&lt;'Заказ, cкидки и курсы валют'!$B$42,H1018*0.54*100/(100-'Заказ, cкидки и курсы валют'!$C$42),IF(H1018&lt;'Заказ, cкидки и курсы валют'!$B$43,H1018*0.54*100/(100-'Заказ, cкидки и курсы валют'!$C$43),H1018))))),2)</f>
        <v>464.4</v>
      </c>
    </row>
    <row r="1019" spans="1:10" ht="13" thickBot="1"/>
    <row r="1020" spans="1:10" ht="18">
      <c r="A1020" s="190"/>
      <c r="B1020" s="64"/>
      <c r="C1020" s="1962" t="s">
        <v>2981</v>
      </c>
      <c r="D1020" s="65"/>
      <c r="E1020" s="442"/>
      <c r="F1020" s="435"/>
      <c r="G1020" s="461"/>
      <c r="H1020" s="128"/>
      <c r="I1020" s="68"/>
    </row>
    <row r="1021" spans="1:10" ht="18">
      <c r="A1021" s="191"/>
      <c r="B1021" s="81"/>
      <c r="C1021" s="1475" t="s">
        <v>3945</v>
      </c>
      <c r="D1021" s="81"/>
      <c r="E1021" s="443"/>
      <c r="F1021" s="441"/>
      <c r="G1021" s="441"/>
      <c r="H1021" s="16"/>
      <c r="I1021" s="132"/>
    </row>
    <row r="1022" spans="1:10" ht="13">
      <c r="A1022" s="191"/>
      <c r="B1022" s="16"/>
      <c r="C1022" s="1475"/>
      <c r="D1022" s="70"/>
      <c r="E1022" s="430"/>
      <c r="F1022" s="465"/>
      <c r="G1022" s="488"/>
      <c r="H1022" s="16"/>
      <c r="I1022" s="132"/>
    </row>
    <row r="1023" spans="1:10" ht="13">
      <c r="A1023" s="191"/>
      <c r="B1023" s="16"/>
      <c r="C1023" s="1954"/>
      <c r="D1023" s="16"/>
      <c r="E1023" s="430"/>
      <c r="F1023" s="465"/>
      <c r="G1023" s="463" t="s">
        <v>3060</v>
      </c>
      <c r="H1023" s="16"/>
      <c r="I1023" s="132"/>
    </row>
    <row r="1024" spans="1:10" ht="13">
      <c r="A1024" s="191"/>
      <c r="B1024" s="16"/>
      <c r="C1024" s="1954"/>
      <c r="D1024" s="16"/>
      <c r="E1024" s="430"/>
      <c r="F1024" s="465"/>
      <c r="G1024" s="463"/>
      <c r="H1024" s="16"/>
      <c r="I1024" s="132"/>
    </row>
    <row r="1025" spans="1:11" ht="18.5" thickBot="1">
      <c r="A1025" s="88" t="s">
        <v>7302</v>
      </c>
      <c r="B1025" s="136"/>
      <c r="C1025" s="1931"/>
      <c r="D1025" s="72"/>
      <c r="E1025" s="431"/>
      <c r="F1025" s="467"/>
      <c r="G1025" s="489"/>
      <c r="H1025" s="136"/>
      <c r="I1025" s="137"/>
    </row>
    <row r="1026" spans="1:11" ht="40">
      <c r="A1026" s="156" t="s">
        <v>1013</v>
      </c>
      <c r="B1026" s="157" t="s">
        <v>1014</v>
      </c>
      <c r="C1026" s="2286" t="s">
        <v>665</v>
      </c>
      <c r="D1026" s="158" t="s">
        <v>2923</v>
      </c>
      <c r="E1026" s="473" t="s">
        <v>10276</v>
      </c>
      <c r="F1026" s="469" t="s">
        <v>2578</v>
      </c>
      <c r="G1026" s="506" t="s">
        <v>2427</v>
      </c>
      <c r="H1026" s="264" t="s">
        <v>493</v>
      </c>
      <c r="I1026" s="160" t="s">
        <v>4003</v>
      </c>
    </row>
    <row r="1027" spans="1:11">
      <c r="A1027" s="156"/>
      <c r="B1027" s="312"/>
      <c r="C1027" s="2286" t="s">
        <v>3419</v>
      </c>
      <c r="D1027" s="313" t="s">
        <v>2428</v>
      </c>
      <c r="E1027" s="437" t="s">
        <v>264</v>
      </c>
      <c r="F1027" s="475">
        <f>'Заказ, cкидки и курсы валют'!$I$12</f>
        <v>0</v>
      </c>
      <c r="G1027" s="765"/>
      <c r="H1027" s="358"/>
      <c r="I1027" s="252"/>
    </row>
    <row r="1028" spans="1:11" ht="14.5">
      <c r="A1028" s="14" t="s">
        <v>767</v>
      </c>
      <c r="B1028" s="964" t="s">
        <v>2982</v>
      </c>
      <c r="C1028" s="2287">
        <v>14.62</v>
      </c>
      <c r="D1028" s="37">
        <v>1000</v>
      </c>
      <c r="E1028" s="446">
        <v>1496.33</v>
      </c>
      <c r="F1028" s="471">
        <f>ROUND(E1028*(1-$F$37),2)</f>
        <v>1496.33</v>
      </c>
      <c r="G1028" s="691">
        <f>'Заказ, cкидки и курсы валют'!$J$23*F1028</f>
        <v>17207.794999999998</v>
      </c>
      <c r="H1028" s="96">
        <f>ROUND((D1028/1000)*G1028,2)</f>
        <v>17207.8</v>
      </c>
      <c r="I1028" s="14"/>
    </row>
    <row r="1029" spans="1:11" ht="14.5">
      <c r="A1029" s="14" t="s">
        <v>768</v>
      </c>
      <c r="B1029" s="963" t="s">
        <v>7356</v>
      </c>
      <c r="C1029" s="2287">
        <v>18.5</v>
      </c>
      <c r="D1029" s="38">
        <v>700</v>
      </c>
      <c r="E1029" s="446">
        <v>2138.3000000000002</v>
      </c>
      <c r="F1029" s="471">
        <f t="shared" ref="F1029:F1041" si="165">ROUND(E1029*(1-$F$37),2)</f>
        <v>2138.3000000000002</v>
      </c>
      <c r="G1029" s="691">
        <f>'Заказ, cкидки и курсы валют'!$J$23*F1029</f>
        <v>24590.45</v>
      </c>
      <c r="H1029" s="96">
        <f t="shared" ref="H1029:H1041" si="166">ROUND((D1029/1000)*G1029,2)</f>
        <v>17213.32</v>
      </c>
      <c r="I1029" s="14"/>
    </row>
    <row r="1030" spans="1:11" ht="14.5">
      <c r="A1030" s="14" t="s">
        <v>4971</v>
      </c>
      <c r="B1030" s="963" t="s">
        <v>4970</v>
      </c>
      <c r="C1030" s="2287">
        <v>20.75</v>
      </c>
      <c r="D1030" s="38">
        <v>700</v>
      </c>
      <c r="E1030" s="446">
        <v>2441.84</v>
      </c>
      <c r="F1030" s="471">
        <f t="shared" si="165"/>
        <v>2441.84</v>
      </c>
      <c r="G1030" s="691">
        <f>'Заказ, cкидки и курсы валют'!$J$23*F1030</f>
        <v>28081.160000000003</v>
      </c>
      <c r="H1030" s="96">
        <f t="shared" si="166"/>
        <v>19656.810000000001</v>
      </c>
      <c r="I1030" s="14"/>
    </row>
    <row r="1031" spans="1:11" ht="14.5">
      <c r="A1031" s="14" t="s">
        <v>769</v>
      </c>
      <c r="B1031" s="964" t="s">
        <v>2909</v>
      </c>
      <c r="C1031" s="2287">
        <v>22.79</v>
      </c>
      <c r="D1031" s="38">
        <v>700</v>
      </c>
      <c r="E1031" s="446">
        <v>2933.74</v>
      </c>
      <c r="F1031" s="471">
        <f t="shared" si="165"/>
        <v>2933.74</v>
      </c>
      <c r="G1031" s="691">
        <f>'Заказ, cкидки и курсы валют'!$J$23*F1031</f>
        <v>33738.009999999995</v>
      </c>
      <c r="H1031" s="96">
        <f t="shared" si="166"/>
        <v>23616.61</v>
      </c>
      <c r="I1031" s="14"/>
    </row>
    <row r="1032" spans="1:11" ht="14.5">
      <c r="A1032" s="14" t="s">
        <v>770</v>
      </c>
      <c r="B1032" s="964" t="s">
        <v>2910</v>
      </c>
      <c r="C1032" s="2287">
        <v>25.1</v>
      </c>
      <c r="D1032" s="38">
        <v>600</v>
      </c>
      <c r="E1032" s="446">
        <v>3594.18</v>
      </c>
      <c r="F1032" s="471">
        <f t="shared" si="165"/>
        <v>3594.18</v>
      </c>
      <c r="G1032" s="691">
        <f>'Заказ, cкидки и курсы валют'!$J$23*F1032</f>
        <v>41333.07</v>
      </c>
      <c r="H1032" s="96">
        <f t="shared" si="166"/>
        <v>24799.84</v>
      </c>
      <c r="I1032" s="14"/>
    </row>
    <row r="1033" spans="1:11" ht="14.5">
      <c r="A1033" s="14" t="s">
        <v>2598</v>
      </c>
      <c r="B1033" s="963" t="s">
        <v>3947</v>
      </c>
      <c r="C1033" s="2287">
        <v>26.1</v>
      </c>
      <c r="D1033" s="38">
        <v>600</v>
      </c>
      <c r="E1033" s="446">
        <v>3713.44</v>
      </c>
      <c r="F1033" s="471">
        <f t="shared" si="165"/>
        <v>3713.44</v>
      </c>
      <c r="G1033" s="691">
        <f>'Заказ, cкидки и курсы валют'!$J$23*F1033</f>
        <v>42704.56</v>
      </c>
      <c r="H1033" s="96">
        <f t="shared" si="166"/>
        <v>25622.74</v>
      </c>
      <c r="I1033" s="14"/>
    </row>
    <row r="1034" spans="1:11" ht="14.5">
      <c r="A1034" s="14" t="s">
        <v>771</v>
      </c>
      <c r="B1034" s="964" t="s">
        <v>977</v>
      </c>
      <c r="C1034" s="2287">
        <v>31.18</v>
      </c>
      <c r="D1034" s="38">
        <v>500</v>
      </c>
      <c r="E1034" s="446">
        <v>5085.05</v>
      </c>
      <c r="F1034" s="471">
        <f t="shared" si="165"/>
        <v>5085.05</v>
      </c>
      <c r="G1034" s="691">
        <f>'Заказ, cкидки и курсы валют'!$J$23*F1034</f>
        <v>58478.075000000004</v>
      </c>
      <c r="H1034" s="96">
        <f t="shared" si="166"/>
        <v>29239.040000000001</v>
      </c>
      <c r="I1034" s="14"/>
    </row>
    <row r="1035" spans="1:11" ht="14.5">
      <c r="A1035" s="14" t="s">
        <v>772</v>
      </c>
      <c r="B1035" s="964" t="s">
        <v>2422</v>
      </c>
      <c r="C1035" s="2352">
        <v>31.66</v>
      </c>
      <c r="D1035" s="38">
        <v>500</v>
      </c>
      <c r="E1035" s="446">
        <v>5806.4</v>
      </c>
      <c r="F1035" s="471">
        <f t="shared" si="165"/>
        <v>5806.4</v>
      </c>
      <c r="G1035" s="691">
        <f>'Заказ, cкидки и курсы валют'!$J$23*F1035</f>
        <v>66773.599999999991</v>
      </c>
      <c r="H1035" s="96">
        <f t="shared" si="166"/>
        <v>33386.800000000003</v>
      </c>
      <c r="I1035" s="14"/>
    </row>
    <row r="1036" spans="1:11" ht="14.5">
      <c r="A1036" s="14" t="s">
        <v>5075</v>
      </c>
      <c r="B1036" s="963" t="s">
        <v>5073</v>
      </c>
      <c r="C1036" s="2352">
        <v>33.4</v>
      </c>
      <c r="D1036" s="38">
        <v>400</v>
      </c>
      <c r="E1036" s="446">
        <v>7351.09</v>
      </c>
      <c r="F1036" s="471">
        <f t="shared" si="165"/>
        <v>7351.09</v>
      </c>
      <c r="G1036" s="691">
        <f>'Заказ, cкидки и курсы валют'!$J$23*F1036</f>
        <v>84537.535000000003</v>
      </c>
      <c r="H1036" s="96">
        <f t="shared" si="166"/>
        <v>33815.01</v>
      </c>
      <c r="I1036" s="14"/>
    </row>
    <row r="1037" spans="1:11" ht="14.5">
      <c r="A1037" s="14" t="s">
        <v>773</v>
      </c>
      <c r="B1037" s="964" t="s">
        <v>2911</v>
      </c>
      <c r="C1037" s="2287">
        <v>36.58</v>
      </c>
      <c r="D1037" s="38">
        <v>400</v>
      </c>
      <c r="E1037" s="446">
        <v>7762.11</v>
      </c>
      <c r="F1037" s="471">
        <f t="shared" si="165"/>
        <v>7762.11</v>
      </c>
      <c r="G1037" s="691">
        <f>'Заказ, cкидки и курсы валют'!$J$23*F1037</f>
        <v>89264.264999999999</v>
      </c>
      <c r="H1037" s="96">
        <f t="shared" si="166"/>
        <v>35705.71</v>
      </c>
      <c r="I1037" s="14"/>
      <c r="K1037" s="530"/>
    </row>
    <row r="1038" spans="1:11" ht="14.5">
      <c r="A1038" s="14" t="s">
        <v>774</v>
      </c>
      <c r="B1038" s="964" t="s">
        <v>954</v>
      </c>
      <c r="C1038" s="2287">
        <v>41.73</v>
      </c>
      <c r="D1038" s="38">
        <v>350</v>
      </c>
      <c r="E1038" s="446">
        <v>9891.1299999999992</v>
      </c>
      <c r="F1038" s="471">
        <f t="shared" si="165"/>
        <v>9891.1299999999992</v>
      </c>
      <c r="G1038" s="691">
        <f>'Заказ, cкидки и курсы валют'!$J$23*F1038</f>
        <v>113747.995</v>
      </c>
      <c r="H1038" s="96">
        <f t="shared" si="166"/>
        <v>39811.800000000003</v>
      </c>
      <c r="I1038" s="14"/>
      <c r="K1038" s="530"/>
    </row>
    <row r="1039" spans="1:11" ht="14.5">
      <c r="A1039" s="14" t="s">
        <v>5076</v>
      </c>
      <c r="B1039" s="963" t="s">
        <v>5074</v>
      </c>
      <c r="C1039" s="2287">
        <v>46.4</v>
      </c>
      <c r="D1039" s="38">
        <v>350</v>
      </c>
      <c r="E1039" s="446">
        <v>10186.59</v>
      </c>
      <c r="F1039" s="471">
        <f t="shared" si="165"/>
        <v>10186.59</v>
      </c>
      <c r="G1039" s="691">
        <f>'Заказ, cкидки и курсы валют'!$J$23*F1039</f>
        <v>117145.785</v>
      </c>
      <c r="H1039" s="96">
        <f t="shared" si="166"/>
        <v>41001.019999999997</v>
      </c>
      <c r="I1039" s="14"/>
      <c r="K1039" s="530"/>
    </row>
    <row r="1040" spans="1:11" ht="14.5">
      <c r="A1040" s="1635" t="s">
        <v>2594</v>
      </c>
      <c r="B1040" s="965" t="s">
        <v>2596</v>
      </c>
      <c r="C1040" s="2287">
        <v>44</v>
      </c>
      <c r="D1040" s="1634">
        <v>350</v>
      </c>
      <c r="E1040" s="446">
        <v>13807.12</v>
      </c>
      <c r="F1040" s="471">
        <f t="shared" si="165"/>
        <v>13807.12</v>
      </c>
      <c r="G1040" s="691">
        <f>'Заказ, cкидки и курсы валют'!$J$23*F1040</f>
        <v>158781.88</v>
      </c>
      <c r="H1040" s="96">
        <f t="shared" si="166"/>
        <v>55573.66</v>
      </c>
      <c r="I1040" s="14"/>
      <c r="K1040" s="530"/>
    </row>
    <row r="1041" spans="1:11" ht="14.5">
      <c r="A1041" s="1635" t="s">
        <v>2597</v>
      </c>
      <c r="B1041" s="965" t="s">
        <v>2595</v>
      </c>
      <c r="C1041" s="2287">
        <v>49.3</v>
      </c>
      <c r="D1041" s="1634">
        <v>300</v>
      </c>
      <c r="E1041" s="446">
        <v>16434.77</v>
      </c>
      <c r="F1041" s="471">
        <f t="shared" si="165"/>
        <v>16434.77</v>
      </c>
      <c r="G1041" s="691">
        <f>'Заказ, cкидки и курсы валют'!$J$23*F1041</f>
        <v>188999.85500000001</v>
      </c>
      <c r="H1041" s="96">
        <f t="shared" si="166"/>
        <v>56699.96</v>
      </c>
      <c r="I1041" s="14"/>
      <c r="K1041" s="530"/>
    </row>
    <row r="1042" spans="1:11" ht="15" thickBot="1">
      <c r="K1042" s="530"/>
    </row>
    <row r="1043" spans="1:11" ht="18">
      <c r="A1043" s="190"/>
      <c r="B1043" s="64"/>
      <c r="C1043" s="1962" t="s">
        <v>2981</v>
      </c>
      <c r="D1043" s="65"/>
      <c r="E1043" s="442"/>
      <c r="F1043" s="435"/>
      <c r="G1043" s="461"/>
      <c r="H1043" s="128"/>
      <c r="I1043" s="68"/>
      <c r="K1043" s="530"/>
    </row>
    <row r="1044" spans="1:11" ht="18">
      <c r="A1044" s="191"/>
      <c r="B1044" s="81"/>
      <c r="C1044" s="1475" t="s">
        <v>3945</v>
      </c>
      <c r="D1044" s="81"/>
      <c r="E1044" s="443"/>
      <c r="F1044" s="441"/>
      <c r="G1044" s="441"/>
      <c r="H1044" s="16"/>
      <c r="I1044" s="132"/>
      <c r="K1044" s="530"/>
    </row>
    <row r="1045" spans="1:11" ht="14.5">
      <c r="A1045" s="191"/>
      <c r="B1045" s="16"/>
      <c r="C1045" s="1475"/>
      <c r="D1045" s="70"/>
      <c r="E1045" s="430"/>
      <c r="F1045" s="465"/>
      <c r="G1045" s="488"/>
      <c r="H1045" s="16"/>
      <c r="I1045" s="132"/>
      <c r="K1045" s="530"/>
    </row>
    <row r="1046" spans="1:11" ht="14.5">
      <c r="A1046" s="191"/>
      <c r="B1046" s="16"/>
      <c r="C1046" s="1954"/>
      <c r="D1046" s="16"/>
      <c r="E1046" s="430"/>
      <c r="F1046" s="465"/>
      <c r="G1046" s="463" t="s">
        <v>3060</v>
      </c>
      <c r="H1046" s="16"/>
      <c r="I1046" s="132"/>
      <c r="K1046" s="530"/>
    </row>
    <row r="1047" spans="1:11" ht="14.5">
      <c r="A1047" s="191"/>
      <c r="B1047" s="16"/>
      <c r="C1047" s="1954"/>
      <c r="D1047" s="16"/>
      <c r="E1047" s="430"/>
      <c r="F1047" s="465"/>
      <c r="G1047" s="463"/>
      <c r="H1047" s="16"/>
      <c r="I1047" s="132"/>
      <c r="K1047" s="530"/>
    </row>
    <row r="1048" spans="1:11" ht="18.5" thickBot="1">
      <c r="A1048" s="88" t="s">
        <v>7303</v>
      </c>
      <c r="B1048" s="89"/>
      <c r="C1048" s="1931"/>
      <c r="D1048" s="72"/>
      <c r="E1048" s="431"/>
      <c r="F1048" s="467"/>
      <c r="G1048" s="489"/>
      <c r="H1048" s="136"/>
      <c r="I1048" s="137"/>
      <c r="K1048" s="530"/>
    </row>
    <row r="1049" spans="1:11" ht="40">
      <c r="A1049" s="156" t="s">
        <v>1013</v>
      </c>
      <c r="B1049" s="157" t="s">
        <v>1014</v>
      </c>
      <c r="C1049" s="2286" t="s">
        <v>665</v>
      </c>
      <c r="D1049" s="158" t="s">
        <v>2923</v>
      </c>
      <c r="E1049" s="473" t="s">
        <v>10276</v>
      </c>
      <c r="F1049" s="469" t="s">
        <v>2578</v>
      </c>
      <c r="G1049" s="506" t="s">
        <v>2427</v>
      </c>
      <c r="H1049" s="264" t="s">
        <v>493</v>
      </c>
      <c r="I1049" s="160" t="s">
        <v>4003</v>
      </c>
      <c r="K1049" s="530"/>
    </row>
    <row r="1050" spans="1:11" ht="14.5">
      <c r="A1050" s="156"/>
      <c r="B1050" s="312"/>
      <c r="C1050" s="2286" t="s">
        <v>3419</v>
      </c>
      <c r="D1050" s="313" t="s">
        <v>2428</v>
      </c>
      <c r="E1050" s="437" t="s">
        <v>264</v>
      </c>
      <c r="F1050" s="475">
        <f>'Заказ, cкидки и курсы валют'!$I$12</f>
        <v>0</v>
      </c>
      <c r="G1050" s="765"/>
      <c r="H1050" s="358"/>
      <c r="I1050" s="252"/>
      <c r="K1050" s="530"/>
    </row>
    <row r="1051" spans="1:11" ht="14.5">
      <c r="A1051" s="14" t="s">
        <v>12637</v>
      </c>
      <c r="B1051" s="52" t="s">
        <v>2982</v>
      </c>
      <c r="C1051" s="2287">
        <v>14.62</v>
      </c>
      <c r="D1051" s="37">
        <v>50</v>
      </c>
      <c r="E1051" s="1572">
        <f>E1028*1.2</f>
        <v>1795.5959999999998</v>
      </c>
      <c r="F1051" s="471">
        <f>ROUND(E1051*(1-$F$37),2)</f>
        <v>1795.6</v>
      </c>
      <c r="G1051" s="691">
        <f>'Заказ, cкидки и курсы валют'!$J$23*F1051</f>
        <v>20649.399999999998</v>
      </c>
      <c r="H1051" s="96">
        <f>ROUND((D1051/1000)*G1051,2)</f>
        <v>1032.47</v>
      </c>
      <c r="I1051" s="14"/>
    </row>
    <row r="1052" spans="1:11" ht="14.5">
      <c r="A1052" s="14" t="s">
        <v>12638</v>
      </c>
      <c r="B1052" s="52" t="s">
        <v>1008</v>
      </c>
      <c r="C1052" s="2287">
        <v>18.5</v>
      </c>
      <c r="D1052" s="38">
        <v>50</v>
      </c>
      <c r="E1052" s="1572">
        <f t="shared" ref="E1052:E1064" si="167">E1029*1.2</f>
        <v>2565.96</v>
      </c>
      <c r="F1052" s="471">
        <f t="shared" ref="F1052:F1064" si="168">ROUND(E1052*(1-$F$37),2)</f>
        <v>2565.96</v>
      </c>
      <c r="G1052" s="691">
        <f>'Заказ, cкидки и курсы валют'!$J$23*F1052</f>
        <v>29508.54</v>
      </c>
      <c r="H1052" s="96">
        <f t="shared" ref="H1052:H1064" si="169">ROUND((D1052/1000)*G1052,2)</f>
        <v>1475.43</v>
      </c>
      <c r="I1052" s="14"/>
    </row>
    <row r="1053" spans="1:11" ht="14.5">
      <c r="A1053" s="14" t="s">
        <v>12639</v>
      </c>
      <c r="B1053" s="450" t="s">
        <v>4970</v>
      </c>
      <c r="C1053" s="2287">
        <v>20.75</v>
      </c>
      <c r="D1053" s="38">
        <v>50</v>
      </c>
      <c r="E1053" s="1572">
        <f t="shared" si="167"/>
        <v>2930.2080000000001</v>
      </c>
      <c r="F1053" s="471">
        <f t="shared" si="168"/>
        <v>2930.21</v>
      </c>
      <c r="G1053" s="691">
        <f>'Заказ, cкидки и курсы валют'!$J$23*F1053</f>
        <v>33697.415000000001</v>
      </c>
      <c r="H1053" s="96">
        <f t="shared" si="169"/>
        <v>1684.87</v>
      </c>
      <c r="I1053" s="14"/>
    </row>
    <row r="1054" spans="1:11" ht="14.5">
      <c r="A1054" s="14" t="s">
        <v>12640</v>
      </c>
      <c r="B1054" s="52" t="s">
        <v>2909</v>
      </c>
      <c r="C1054" s="2287">
        <v>22.79</v>
      </c>
      <c r="D1054" s="38">
        <v>50</v>
      </c>
      <c r="E1054" s="1572">
        <f t="shared" si="167"/>
        <v>3520.4879999999998</v>
      </c>
      <c r="F1054" s="471">
        <f t="shared" si="168"/>
        <v>3520.49</v>
      </c>
      <c r="G1054" s="691">
        <f>'Заказ, cкидки и курсы валют'!$J$23*F1054</f>
        <v>40485.634999999995</v>
      </c>
      <c r="H1054" s="96">
        <f t="shared" si="169"/>
        <v>2024.28</v>
      </c>
      <c r="I1054" s="14"/>
    </row>
    <row r="1055" spans="1:11" ht="14.5">
      <c r="A1055" s="14" t="s">
        <v>12641</v>
      </c>
      <c r="B1055" s="52" t="s">
        <v>2910</v>
      </c>
      <c r="C1055" s="2287">
        <v>25.1</v>
      </c>
      <c r="D1055" s="38">
        <v>50</v>
      </c>
      <c r="E1055" s="1572">
        <f t="shared" si="167"/>
        <v>4313.0159999999996</v>
      </c>
      <c r="F1055" s="471">
        <f t="shared" si="168"/>
        <v>4313.0200000000004</v>
      </c>
      <c r="G1055" s="691">
        <f>'Заказ, cкидки и курсы валют'!$J$23*F1055</f>
        <v>49599.73</v>
      </c>
      <c r="H1055" s="96">
        <f t="shared" si="169"/>
        <v>2479.9899999999998</v>
      </c>
      <c r="I1055" s="14"/>
    </row>
    <row r="1056" spans="1:11" ht="14.5">
      <c r="A1056" s="14" t="s">
        <v>12642</v>
      </c>
      <c r="B1056" s="450" t="s">
        <v>3947</v>
      </c>
      <c r="C1056" s="2287">
        <v>26.1</v>
      </c>
      <c r="D1056" s="38">
        <v>50</v>
      </c>
      <c r="E1056" s="1572">
        <f t="shared" si="167"/>
        <v>4456.1279999999997</v>
      </c>
      <c r="F1056" s="471">
        <f t="shared" si="168"/>
        <v>4456.13</v>
      </c>
      <c r="G1056" s="691">
        <f>'Заказ, cкидки и курсы валют'!$J$23*F1056</f>
        <v>51245.495000000003</v>
      </c>
      <c r="H1056" s="96">
        <f t="shared" si="169"/>
        <v>2562.27</v>
      </c>
      <c r="I1056" s="14"/>
    </row>
    <row r="1057" spans="1:12" ht="14.5">
      <c r="A1057" s="14" t="s">
        <v>12643</v>
      </c>
      <c r="B1057" s="52" t="s">
        <v>977</v>
      </c>
      <c r="C1057" s="2287">
        <v>31.18</v>
      </c>
      <c r="D1057" s="38">
        <v>50</v>
      </c>
      <c r="E1057" s="1572">
        <f t="shared" si="167"/>
        <v>6102.06</v>
      </c>
      <c r="F1057" s="471">
        <f t="shared" si="168"/>
        <v>6102.06</v>
      </c>
      <c r="G1057" s="691">
        <f>'Заказ, cкидки и курсы валют'!$J$23*F1057</f>
        <v>70173.69</v>
      </c>
      <c r="H1057" s="96">
        <f t="shared" si="169"/>
        <v>3508.68</v>
      </c>
      <c r="I1057" s="14"/>
    </row>
    <row r="1058" spans="1:12" ht="14.5">
      <c r="A1058" s="14" t="s">
        <v>12644</v>
      </c>
      <c r="B1058" s="52" t="s">
        <v>2422</v>
      </c>
      <c r="C1058" s="2352">
        <v>31.66</v>
      </c>
      <c r="D1058" s="38">
        <v>50</v>
      </c>
      <c r="E1058" s="1572">
        <f t="shared" si="167"/>
        <v>6967.6799999999994</v>
      </c>
      <c r="F1058" s="471">
        <f t="shared" si="168"/>
        <v>6967.68</v>
      </c>
      <c r="G1058" s="691">
        <f>'Заказ, cкидки и курсы валют'!$J$23*F1058</f>
        <v>80128.320000000007</v>
      </c>
      <c r="H1058" s="96">
        <f t="shared" si="169"/>
        <v>4006.42</v>
      </c>
      <c r="I1058" s="14"/>
    </row>
    <row r="1059" spans="1:12" ht="14.5">
      <c r="A1059" s="14" t="s">
        <v>12645</v>
      </c>
      <c r="B1059" s="450" t="s">
        <v>5073</v>
      </c>
      <c r="C1059" s="2352">
        <v>33.4</v>
      </c>
      <c r="D1059" s="38">
        <v>40</v>
      </c>
      <c r="E1059" s="1572">
        <f t="shared" si="167"/>
        <v>8821.3079999999991</v>
      </c>
      <c r="F1059" s="471">
        <f t="shared" si="168"/>
        <v>8821.31</v>
      </c>
      <c r="G1059" s="691">
        <f>'Заказ, cкидки и курсы валют'!$J$23*F1059</f>
        <v>101445.06499999999</v>
      </c>
      <c r="H1059" s="96">
        <f t="shared" si="169"/>
        <v>4057.8</v>
      </c>
      <c r="I1059" s="14"/>
    </row>
    <row r="1060" spans="1:12" ht="14.5">
      <c r="A1060" s="14" t="s">
        <v>12646</v>
      </c>
      <c r="B1060" s="52" t="s">
        <v>2911</v>
      </c>
      <c r="C1060" s="2287">
        <v>36.58</v>
      </c>
      <c r="D1060" s="38">
        <v>40</v>
      </c>
      <c r="E1060" s="1572">
        <f t="shared" si="167"/>
        <v>9314.5319999999992</v>
      </c>
      <c r="F1060" s="471">
        <f t="shared" si="168"/>
        <v>9314.5300000000007</v>
      </c>
      <c r="G1060" s="691">
        <f>'Заказ, cкидки и курсы валют'!$J$23*F1060</f>
        <v>107117.095</v>
      </c>
      <c r="H1060" s="96">
        <f t="shared" si="169"/>
        <v>4284.68</v>
      </c>
      <c r="I1060" s="14"/>
    </row>
    <row r="1061" spans="1:12" ht="14.5">
      <c r="A1061" s="14" t="s">
        <v>12647</v>
      </c>
      <c r="B1061" s="52" t="s">
        <v>954</v>
      </c>
      <c r="C1061" s="2287">
        <v>41.73</v>
      </c>
      <c r="D1061" s="38">
        <v>35</v>
      </c>
      <c r="E1061" s="1572">
        <f t="shared" si="167"/>
        <v>11869.355999999998</v>
      </c>
      <c r="F1061" s="471">
        <f t="shared" si="168"/>
        <v>11869.36</v>
      </c>
      <c r="G1061" s="691">
        <f>'Заказ, cкидки и курсы валют'!$J$23*F1061</f>
        <v>136497.64000000001</v>
      </c>
      <c r="H1061" s="96">
        <f t="shared" si="169"/>
        <v>4777.42</v>
      </c>
      <c r="I1061" s="14"/>
    </row>
    <row r="1062" spans="1:12" ht="14.5">
      <c r="A1062" s="14" t="s">
        <v>12648</v>
      </c>
      <c r="B1062" s="450" t="s">
        <v>5074</v>
      </c>
      <c r="C1062" s="2287">
        <v>46.4</v>
      </c>
      <c r="D1062" s="38">
        <v>35</v>
      </c>
      <c r="E1062" s="1572">
        <f t="shared" si="167"/>
        <v>12223.907999999999</v>
      </c>
      <c r="F1062" s="471">
        <f t="shared" si="168"/>
        <v>12223.91</v>
      </c>
      <c r="G1062" s="691">
        <f>'Заказ, cкидки и курсы валют'!$J$23*F1062</f>
        <v>140574.965</v>
      </c>
      <c r="H1062" s="96">
        <f t="shared" si="169"/>
        <v>4920.12</v>
      </c>
      <c r="I1062" s="14"/>
    </row>
    <row r="1063" spans="1:12" ht="14.5">
      <c r="A1063" s="19" t="s">
        <v>12650</v>
      </c>
      <c r="B1063" s="354" t="s">
        <v>2596</v>
      </c>
      <c r="C1063" s="2287">
        <v>44</v>
      </c>
      <c r="D1063" s="1634">
        <v>35</v>
      </c>
      <c r="E1063" s="1572">
        <f t="shared" si="167"/>
        <v>16568.544000000002</v>
      </c>
      <c r="F1063" s="471">
        <f t="shared" si="168"/>
        <v>16568.54</v>
      </c>
      <c r="G1063" s="691">
        <f>'Заказ, cкидки и курсы валют'!$J$23*F1063</f>
        <v>190538.21000000002</v>
      </c>
      <c r="H1063" s="96">
        <f t="shared" si="169"/>
        <v>6668.84</v>
      </c>
      <c r="I1063" s="14"/>
    </row>
    <row r="1064" spans="1:12" ht="14.5">
      <c r="A1064" s="19" t="s">
        <v>12649</v>
      </c>
      <c r="B1064" s="354" t="s">
        <v>2595</v>
      </c>
      <c r="C1064" s="2287">
        <v>49.3</v>
      </c>
      <c r="D1064" s="1634">
        <v>30</v>
      </c>
      <c r="E1064" s="1572">
        <f t="shared" si="167"/>
        <v>19721.723999999998</v>
      </c>
      <c r="F1064" s="471">
        <f t="shared" si="168"/>
        <v>19721.72</v>
      </c>
      <c r="G1064" s="691">
        <f>'Заказ, cкидки и курсы валют'!$J$23*F1064</f>
        <v>226799.78000000003</v>
      </c>
      <c r="H1064" s="96">
        <f t="shared" si="169"/>
        <v>6803.99</v>
      </c>
      <c r="I1064" s="14"/>
      <c r="L1064" s="21"/>
    </row>
    <row r="1065" spans="1:12" ht="13" thickBot="1">
      <c r="L1065" s="21"/>
    </row>
    <row r="1066" spans="1:12" ht="42" customHeight="1">
      <c r="A1066" s="190"/>
      <c r="B1066" s="128"/>
      <c r="C1066" s="1962" t="s">
        <v>2981</v>
      </c>
      <c r="D1066" s="65"/>
      <c r="E1066" s="442"/>
      <c r="F1066" s="435"/>
      <c r="G1066" s="461"/>
      <c r="H1066" s="128"/>
      <c r="I1066" s="68"/>
      <c r="L1066" s="21"/>
    </row>
    <row r="1067" spans="1:12" ht="18">
      <c r="A1067" s="191"/>
      <c r="B1067" s="16"/>
      <c r="C1067" s="1475" t="s">
        <v>2462</v>
      </c>
      <c r="D1067" s="81"/>
      <c r="E1067" s="443"/>
      <c r="F1067" s="441"/>
      <c r="G1067" s="441"/>
      <c r="H1067" s="16"/>
      <c r="I1067" s="132"/>
      <c r="L1067" s="21"/>
    </row>
    <row r="1068" spans="1:12" ht="13">
      <c r="A1068" s="191"/>
      <c r="B1068" s="16"/>
      <c r="C1068" s="1475"/>
      <c r="D1068" s="70"/>
      <c r="E1068" s="430"/>
      <c r="F1068" s="465"/>
      <c r="G1068" s="488"/>
      <c r="H1068" s="16"/>
      <c r="I1068" s="132"/>
    </row>
    <row r="1069" spans="1:12" ht="13">
      <c r="A1069" s="191"/>
      <c r="B1069" s="16"/>
      <c r="C1069" s="1954"/>
      <c r="D1069" s="16"/>
      <c r="E1069" s="430"/>
      <c r="F1069" s="465"/>
      <c r="G1069" s="463"/>
      <c r="H1069" s="16"/>
      <c r="I1069" s="132"/>
    </row>
    <row r="1070" spans="1:12" ht="13">
      <c r="A1070" s="191"/>
      <c r="B1070" s="16"/>
      <c r="C1070" s="1954"/>
      <c r="D1070" s="16"/>
      <c r="E1070" s="430"/>
      <c r="F1070" s="465"/>
      <c r="G1070" s="463"/>
      <c r="H1070" s="16"/>
      <c r="I1070" s="132"/>
    </row>
    <row r="1071" spans="1:12" ht="18.5" thickBot="1">
      <c r="A1071" s="88" t="s">
        <v>7302</v>
      </c>
      <c r="B1071" s="89"/>
      <c r="C1071" s="2345"/>
      <c r="D1071" s="136"/>
      <c r="E1071" s="438"/>
      <c r="F1071" s="467"/>
      <c r="G1071" s="489"/>
      <c r="H1071" s="136"/>
      <c r="I1071" s="137"/>
    </row>
    <row r="1072" spans="1:12" ht="40">
      <c r="A1072" s="156" t="s">
        <v>1013</v>
      </c>
      <c r="B1072" s="157" t="s">
        <v>1014</v>
      </c>
      <c r="C1072" s="2286" t="s">
        <v>665</v>
      </c>
      <c r="D1072" s="158" t="s">
        <v>2923</v>
      </c>
      <c r="E1072" s="473" t="s">
        <v>10276</v>
      </c>
      <c r="F1072" s="469" t="s">
        <v>2578</v>
      </c>
      <c r="G1072" s="506" t="s">
        <v>2427</v>
      </c>
      <c r="H1072" s="264" t="s">
        <v>493</v>
      </c>
      <c r="I1072" s="160" t="s">
        <v>4003</v>
      </c>
    </row>
    <row r="1073" spans="1:9">
      <c r="A1073" s="156"/>
      <c r="B1073" s="312"/>
      <c r="C1073" s="2286" t="s">
        <v>3419</v>
      </c>
      <c r="D1073" s="313" t="s">
        <v>2428</v>
      </c>
      <c r="E1073" s="437" t="s">
        <v>264</v>
      </c>
      <c r="F1073" s="475">
        <f>'Заказ, cкидки и курсы валют'!$I$12</f>
        <v>0</v>
      </c>
      <c r="G1073" s="765"/>
      <c r="H1073" s="358"/>
      <c r="I1073" s="252"/>
    </row>
    <row r="1074" spans="1:9" ht="14.5">
      <c r="A1074" s="403" t="s">
        <v>5101</v>
      </c>
      <c r="B1074" s="2146" t="s">
        <v>10502</v>
      </c>
      <c r="C1074" s="2287">
        <v>13.3</v>
      </c>
      <c r="D1074" s="2150">
        <v>1000</v>
      </c>
      <c r="E1074" s="446">
        <v>628.70000000000005</v>
      </c>
      <c r="F1074" s="752">
        <f>ROUND(E1074*(1-$F$37),2)</f>
        <v>628.70000000000005</v>
      </c>
      <c r="G1074" s="695">
        <f>'Заказ, cкидки и курсы валют'!$J$23*F1074</f>
        <v>7230.05</v>
      </c>
      <c r="H1074" s="96">
        <f>ROUND((D1074/1000)*G1074,2)</f>
        <v>7230.05</v>
      </c>
      <c r="I1074" s="14"/>
    </row>
    <row r="1075" spans="1:9" ht="14.5">
      <c r="A1075" s="403" t="s">
        <v>12224</v>
      </c>
      <c r="B1075" s="2146" t="s">
        <v>12220</v>
      </c>
      <c r="C1075" s="2287">
        <v>16.22</v>
      </c>
      <c r="D1075" s="2150">
        <v>800</v>
      </c>
      <c r="E1075" s="446">
        <v>738.88</v>
      </c>
      <c r="F1075" s="752">
        <f t="shared" ref="F1075:F1094" si="170">ROUND(E1075*(1-$F$37),2)</f>
        <v>738.88</v>
      </c>
      <c r="G1075" s="695">
        <f>'Заказ, cкидки и курсы валют'!$J$23*F1075</f>
        <v>8497.1200000000008</v>
      </c>
      <c r="H1075" s="96">
        <f t="shared" ref="H1075:H1094" si="171">ROUND((D1075/1000)*G1075,2)</f>
        <v>6797.7</v>
      </c>
      <c r="I1075" s="14"/>
    </row>
    <row r="1076" spans="1:9" ht="14.5">
      <c r="A1076" s="403" t="s">
        <v>5102</v>
      </c>
      <c r="B1076" s="2146" t="s">
        <v>1008</v>
      </c>
      <c r="C1076" s="2287">
        <v>16.856999999999999</v>
      </c>
      <c r="D1076" s="2151">
        <v>700</v>
      </c>
      <c r="E1076" s="446">
        <v>753.14</v>
      </c>
      <c r="F1076" s="752">
        <f t="shared" si="170"/>
        <v>753.14</v>
      </c>
      <c r="G1076" s="695">
        <f>'Заказ, cкидки и курсы валют'!$J$23*F1076</f>
        <v>8661.11</v>
      </c>
      <c r="H1076" s="96">
        <f t="shared" si="171"/>
        <v>6062.78</v>
      </c>
      <c r="I1076" s="14"/>
    </row>
    <row r="1077" spans="1:9" ht="14.5">
      <c r="A1077" s="403" t="s">
        <v>5103</v>
      </c>
      <c r="B1077" s="2146" t="s">
        <v>4970</v>
      </c>
      <c r="C1077" s="2287">
        <v>18.7</v>
      </c>
      <c r="D1077" s="2151">
        <v>700</v>
      </c>
      <c r="E1077" s="446">
        <v>832.26</v>
      </c>
      <c r="F1077" s="752">
        <f t="shared" si="170"/>
        <v>832.26</v>
      </c>
      <c r="G1077" s="695">
        <f>'Заказ, cкидки и курсы валют'!$J$23*F1077</f>
        <v>9570.99</v>
      </c>
      <c r="H1077" s="96">
        <f t="shared" si="171"/>
        <v>6699.69</v>
      </c>
      <c r="I1077" s="14"/>
    </row>
    <row r="1078" spans="1:9" ht="14.5">
      <c r="A1078" s="403" t="s">
        <v>5104</v>
      </c>
      <c r="B1078" s="2146" t="s">
        <v>3946</v>
      </c>
      <c r="C1078" s="2287">
        <v>19.86</v>
      </c>
      <c r="D1078" s="2151">
        <v>700</v>
      </c>
      <c r="E1078" s="446">
        <v>917.91</v>
      </c>
      <c r="F1078" s="752">
        <f t="shared" si="170"/>
        <v>917.91</v>
      </c>
      <c r="G1078" s="695">
        <f>'Заказ, cкидки и курсы валют'!$J$23*F1078</f>
        <v>10555.965</v>
      </c>
      <c r="H1078" s="96">
        <f t="shared" si="171"/>
        <v>7389.18</v>
      </c>
      <c r="I1078" s="14"/>
    </row>
    <row r="1079" spans="1:9" ht="14.5">
      <c r="A1079" s="403" t="s">
        <v>5105</v>
      </c>
      <c r="B1079" s="2146" t="s">
        <v>2909</v>
      </c>
      <c r="C1079" s="2287">
        <v>20.5</v>
      </c>
      <c r="D1079" s="2151">
        <v>700</v>
      </c>
      <c r="E1079" s="446">
        <v>938.35</v>
      </c>
      <c r="F1079" s="752">
        <f t="shared" si="170"/>
        <v>938.35</v>
      </c>
      <c r="G1079" s="695">
        <f>'Заказ, cкидки и курсы валют'!$J$23*F1079</f>
        <v>10791.025</v>
      </c>
      <c r="H1079" s="96">
        <f t="shared" si="171"/>
        <v>7553.72</v>
      </c>
      <c r="I1079" s="14"/>
    </row>
    <row r="1080" spans="1:9" ht="14.5">
      <c r="A1080" s="403" t="s">
        <v>12225</v>
      </c>
      <c r="B1080" s="2146" t="s">
        <v>12221</v>
      </c>
      <c r="C1080" s="2287">
        <v>21.84</v>
      </c>
      <c r="D1080" s="2151">
        <v>700</v>
      </c>
      <c r="E1080" s="446">
        <v>1002.21</v>
      </c>
      <c r="F1080" s="752">
        <f t="shared" si="170"/>
        <v>1002.21</v>
      </c>
      <c r="G1080" s="695">
        <f>'Заказ, cкидки и курсы валют'!$J$23*F1080</f>
        <v>11525.415000000001</v>
      </c>
      <c r="H1080" s="96">
        <f t="shared" si="171"/>
        <v>8067.79</v>
      </c>
      <c r="I1080" s="14"/>
    </row>
    <row r="1081" spans="1:9" ht="14.5">
      <c r="A1081" s="403" t="s">
        <v>5106</v>
      </c>
      <c r="B1081" s="2146" t="s">
        <v>10503</v>
      </c>
      <c r="C1081" s="2287">
        <v>22.83</v>
      </c>
      <c r="D1081" s="2151">
        <v>600</v>
      </c>
      <c r="E1081" s="446">
        <v>1079.1500000000001</v>
      </c>
      <c r="F1081" s="752">
        <f t="shared" si="170"/>
        <v>1079.1500000000001</v>
      </c>
      <c r="G1081" s="695">
        <f>'Заказ, cкидки и курсы валют'!$J$23*F1081</f>
        <v>12410.225</v>
      </c>
      <c r="H1081" s="96">
        <f t="shared" si="171"/>
        <v>7446.14</v>
      </c>
      <c r="I1081" s="14"/>
    </row>
    <row r="1082" spans="1:9" ht="14.5">
      <c r="A1082" s="403" t="s">
        <v>5107</v>
      </c>
      <c r="B1082" s="2146" t="s">
        <v>10504</v>
      </c>
      <c r="C1082" s="2287">
        <v>23.49</v>
      </c>
      <c r="D1082" s="2151">
        <v>600</v>
      </c>
      <c r="E1082" s="446">
        <v>1115.67</v>
      </c>
      <c r="F1082" s="752">
        <f t="shared" si="170"/>
        <v>1115.67</v>
      </c>
      <c r="G1082" s="695">
        <f>'Заказ, cкидки и курсы валют'!$J$23*F1082</f>
        <v>12830.205000000002</v>
      </c>
      <c r="H1082" s="96">
        <f t="shared" si="171"/>
        <v>7698.12</v>
      </c>
      <c r="I1082" s="14"/>
    </row>
    <row r="1083" spans="1:9" ht="14.5">
      <c r="A1083" s="403" t="s">
        <v>6266</v>
      </c>
      <c r="B1083" s="2146" t="s">
        <v>10505</v>
      </c>
      <c r="C1083" s="2287">
        <v>24.7</v>
      </c>
      <c r="D1083" s="2151">
        <v>600</v>
      </c>
      <c r="E1083" s="446">
        <v>1170.04</v>
      </c>
      <c r="F1083" s="752">
        <f t="shared" si="170"/>
        <v>1170.04</v>
      </c>
      <c r="G1083" s="695">
        <f>'Заказ, cкидки и курсы валют'!$J$23*F1083</f>
        <v>13455.46</v>
      </c>
      <c r="H1083" s="96">
        <f t="shared" si="171"/>
        <v>8073.28</v>
      </c>
      <c r="I1083" s="14"/>
    </row>
    <row r="1084" spans="1:9" ht="14.5">
      <c r="A1084" s="403" t="s">
        <v>5108</v>
      </c>
      <c r="B1084" s="2146" t="s">
        <v>10506</v>
      </c>
      <c r="C1084" s="2287">
        <v>24.7</v>
      </c>
      <c r="D1084" s="2151">
        <v>500</v>
      </c>
      <c r="E1084" s="446">
        <v>1178.19</v>
      </c>
      <c r="F1084" s="752">
        <f t="shared" si="170"/>
        <v>1178.19</v>
      </c>
      <c r="G1084" s="695">
        <f>'Заказ, cкидки и курсы валют'!$J$23*F1084</f>
        <v>13549.185000000001</v>
      </c>
      <c r="H1084" s="96">
        <f t="shared" si="171"/>
        <v>6774.59</v>
      </c>
      <c r="I1084" s="14"/>
    </row>
    <row r="1085" spans="1:9" ht="14.5">
      <c r="A1085" s="403" t="s">
        <v>5109</v>
      </c>
      <c r="B1085" s="2146" t="s">
        <v>977</v>
      </c>
      <c r="C1085" s="2287">
        <v>26.8</v>
      </c>
      <c r="D1085" s="2151">
        <v>500</v>
      </c>
      <c r="E1085" s="446">
        <v>1269.07</v>
      </c>
      <c r="F1085" s="752">
        <f t="shared" si="170"/>
        <v>1269.07</v>
      </c>
      <c r="G1085" s="695">
        <f>'Заказ, cкидки и курсы валют'!$J$23*F1085</f>
        <v>14594.304999999998</v>
      </c>
      <c r="H1085" s="96">
        <f t="shared" si="171"/>
        <v>7297.15</v>
      </c>
      <c r="I1085" s="14"/>
    </row>
    <row r="1086" spans="1:9" ht="14.5">
      <c r="A1086" s="403" t="s">
        <v>12226</v>
      </c>
      <c r="B1086" s="2146" t="s">
        <v>12222</v>
      </c>
      <c r="C1086" s="2287">
        <v>29.94</v>
      </c>
      <c r="D1086" s="2151">
        <v>500</v>
      </c>
      <c r="E1086" s="446">
        <v>1657.64</v>
      </c>
      <c r="F1086" s="752">
        <f t="shared" si="170"/>
        <v>1657.64</v>
      </c>
      <c r="G1086" s="695">
        <f>'Заказ, cкидки и курсы валют'!$J$23*F1086</f>
        <v>19062.86</v>
      </c>
      <c r="H1086" s="96">
        <f t="shared" si="171"/>
        <v>9531.43</v>
      </c>
      <c r="I1086" s="14"/>
    </row>
    <row r="1087" spans="1:9" ht="14.5">
      <c r="A1087" s="403" t="s">
        <v>12227</v>
      </c>
      <c r="B1087" s="2146" t="s">
        <v>12223</v>
      </c>
      <c r="C1087" s="2287">
        <v>31.31</v>
      </c>
      <c r="D1087" s="2151">
        <v>500</v>
      </c>
      <c r="E1087" s="446">
        <v>1728.77</v>
      </c>
      <c r="F1087" s="752">
        <f t="shared" si="170"/>
        <v>1728.77</v>
      </c>
      <c r="G1087" s="695">
        <f>'Заказ, cкидки и курсы валют'!$J$23*F1087</f>
        <v>19880.855</v>
      </c>
      <c r="H1087" s="96">
        <f t="shared" si="171"/>
        <v>9940.43</v>
      </c>
      <c r="I1087" s="14"/>
    </row>
    <row r="1088" spans="1:9" ht="14.5">
      <c r="A1088" s="403" t="s">
        <v>5250</v>
      </c>
      <c r="B1088" s="2146" t="s">
        <v>2422</v>
      </c>
      <c r="C1088" s="2287">
        <v>31.2</v>
      </c>
      <c r="D1088" s="2151">
        <v>500</v>
      </c>
      <c r="E1088" s="446">
        <v>1991.17</v>
      </c>
      <c r="F1088" s="752">
        <f t="shared" si="170"/>
        <v>1991.17</v>
      </c>
      <c r="G1088" s="695">
        <f>'Заказ, cкидки и курсы валют'!$J$23*F1088</f>
        <v>22898.455000000002</v>
      </c>
      <c r="H1088" s="96">
        <f t="shared" si="171"/>
        <v>11449.23</v>
      </c>
      <c r="I1088" s="14"/>
    </row>
    <row r="1089" spans="1:11" ht="14.5">
      <c r="A1089" s="403" t="s">
        <v>12228</v>
      </c>
      <c r="B1089" s="2146" t="s">
        <v>5073</v>
      </c>
      <c r="C1089" s="2287">
        <v>35.1</v>
      </c>
      <c r="D1089" s="2151">
        <v>400</v>
      </c>
      <c r="E1089" s="446">
        <v>2177.0500000000002</v>
      </c>
      <c r="F1089" s="752">
        <f t="shared" si="170"/>
        <v>2177.0500000000002</v>
      </c>
      <c r="G1089" s="695">
        <f>'Заказ, cкидки и курсы валют'!$J$23*F1089</f>
        <v>25036.075000000001</v>
      </c>
      <c r="H1089" s="96">
        <f t="shared" si="171"/>
        <v>10014.43</v>
      </c>
      <c r="I1089" s="14"/>
    </row>
    <row r="1090" spans="1:11" ht="14.5">
      <c r="A1090" s="403" t="s">
        <v>5251</v>
      </c>
      <c r="B1090" s="2146" t="s">
        <v>2911</v>
      </c>
      <c r="C1090" s="2287">
        <v>35.799999999999997</v>
      </c>
      <c r="D1090" s="2151">
        <v>400</v>
      </c>
      <c r="E1090" s="446">
        <v>2317.9899999999998</v>
      </c>
      <c r="F1090" s="752">
        <f t="shared" si="170"/>
        <v>2317.9899999999998</v>
      </c>
      <c r="G1090" s="695">
        <f>'Заказ, cкидки и курсы валют'!$J$23*F1090</f>
        <v>26656.884999999998</v>
      </c>
      <c r="H1090" s="96">
        <f t="shared" si="171"/>
        <v>10662.75</v>
      </c>
      <c r="I1090" s="14"/>
    </row>
    <row r="1091" spans="1:11" ht="14.5">
      <c r="A1091" s="403" t="s">
        <v>5252</v>
      </c>
      <c r="B1091" s="2146" t="s">
        <v>954</v>
      </c>
      <c r="C1091" s="2287">
        <v>41</v>
      </c>
      <c r="D1091" s="2151">
        <v>350</v>
      </c>
      <c r="E1091" s="446">
        <v>2477.86</v>
      </c>
      <c r="F1091" s="752">
        <f t="shared" si="170"/>
        <v>2477.86</v>
      </c>
      <c r="G1091" s="695">
        <f>'Заказ, cкидки и курсы валют'!$J$23*F1091</f>
        <v>28495.390000000003</v>
      </c>
      <c r="H1091" s="96">
        <f t="shared" si="171"/>
        <v>9973.39</v>
      </c>
      <c r="I1091" s="14"/>
    </row>
    <row r="1092" spans="1:11" ht="14.5">
      <c r="A1092" s="403" t="s">
        <v>10508</v>
      </c>
      <c r="B1092" s="2146" t="s">
        <v>5074</v>
      </c>
      <c r="C1092" s="2287">
        <v>42.5</v>
      </c>
      <c r="D1092" s="2142">
        <v>350</v>
      </c>
      <c r="E1092" s="446">
        <v>2771.47</v>
      </c>
      <c r="F1092" s="752">
        <f t="shared" si="170"/>
        <v>2771.47</v>
      </c>
      <c r="G1092" s="695">
        <f>'Заказ, cкидки и курсы валют'!$J$23*F1092</f>
        <v>31871.904999999999</v>
      </c>
      <c r="H1092" s="96">
        <f t="shared" si="171"/>
        <v>11155.17</v>
      </c>
      <c r="I1092" s="14"/>
    </row>
    <row r="1093" spans="1:11" ht="14.5">
      <c r="A1093" s="403" t="s">
        <v>5287</v>
      </c>
      <c r="B1093" s="2146" t="s">
        <v>10507</v>
      </c>
      <c r="C1093" s="2287">
        <v>39.909999999999997</v>
      </c>
      <c r="D1093" s="2150">
        <v>350</v>
      </c>
      <c r="E1093" s="446">
        <v>3597.7</v>
      </c>
      <c r="F1093" s="752">
        <f t="shared" si="170"/>
        <v>3597.7</v>
      </c>
      <c r="G1093" s="695">
        <f>'Заказ, cкидки и курсы валют'!$J$23*F1093</f>
        <v>41373.549999999996</v>
      </c>
      <c r="H1093" s="96">
        <f t="shared" si="171"/>
        <v>14480.74</v>
      </c>
      <c r="I1093" s="14"/>
    </row>
    <row r="1094" spans="1:11" ht="14.5">
      <c r="A1094" s="403" t="s">
        <v>5288</v>
      </c>
      <c r="B1094" s="2146" t="s">
        <v>2595</v>
      </c>
      <c r="C1094" s="2287">
        <v>52.8</v>
      </c>
      <c r="D1094" s="2151">
        <v>300</v>
      </c>
      <c r="E1094" s="446">
        <v>4271.09</v>
      </c>
      <c r="F1094" s="752">
        <f t="shared" si="170"/>
        <v>4271.09</v>
      </c>
      <c r="G1094" s="695">
        <f>'Заказ, cкидки и курсы валют'!$J$23*F1094</f>
        <v>49117.535000000003</v>
      </c>
      <c r="H1094" s="96">
        <f t="shared" si="171"/>
        <v>14735.26</v>
      </c>
      <c r="I1094" s="14"/>
    </row>
    <row r="1095" spans="1:11" ht="13" thickBot="1"/>
    <row r="1096" spans="1:11" ht="18">
      <c r="A1096" s="190"/>
      <c r="B1096" s="128"/>
      <c r="C1096" s="1962" t="s">
        <v>2981</v>
      </c>
      <c r="D1096" s="65"/>
      <c r="E1096" s="442"/>
      <c r="F1096" s="435"/>
      <c r="G1096" s="461"/>
      <c r="H1096" s="128"/>
      <c r="I1096" s="68"/>
    </row>
    <row r="1097" spans="1:11" ht="18">
      <c r="A1097" s="191"/>
      <c r="B1097" s="16"/>
      <c r="C1097" s="1475" t="s">
        <v>2462</v>
      </c>
      <c r="D1097" s="81"/>
      <c r="E1097" s="443"/>
      <c r="F1097" s="441"/>
      <c r="G1097" s="441"/>
      <c r="H1097" s="16"/>
      <c r="I1097" s="132"/>
    </row>
    <row r="1098" spans="1:11" ht="13">
      <c r="A1098" s="191"/>
      <c r="B1098" s="16"/>
      <c r="C1098" s="1475"/>
      <c r="D1098" s="70"/>
      <c r="E1098" s="430"/>
      <c r="F1098" s="465"/>
      <c r="G1098" s="488"/>
      <c r="H1098" s="16"/>
      <c r="I1098" s="132"/>
    </row>
    <row r="1099" spans="1:11" ht="13">
      <c r="A1099" s="191"/>
      <c r="B1099" s="16"/>
      <c r="C1099" s="1954"/>
      <c r="D1099" s="16"/>
      <c r="E1099" s="430"/>
      <c r="F1099" s="465"/>
      <c r="G1099" s="463"/>
      <c r="H1099" s="16"/>
      <c r="I1099" s="132"/>
    </row>
    <row r="1100" spans="1:11" ht="14.5">
      <c r="A1100" s="191"/>
      <c r="B1100" s="16"/>
      <c r="C1100" s="1954"/>
      <c r="D1100" s="16"/>
      <c r="E1100" s="430"/>
      <c r="F1100" s="465"/>
      <c r="G1100" s="463"/>
      <c r="H1100" s="16"/>
      <c r="I1100" s="132"/>
      <c r="K1100" s="530"/>
    </row>
    <row r="1101" spans="1:11" ht="18.5" thickBot="1">
      <c r="A1101" s="1831" t="s">
        <v>7303</v>
      </c>
      <c r="B1101" s="89"/>
      <c r="C1101" s="2345"/>
      <c r="D1101" s="136"/>
      <c r="E1101" s="438"/>
      <c r="F1101" s="467"/>
      <c r="G1101" s="489"/>
      <c r="H1101" s="136"/>
      <c r="I1101" s="137"/>
      <c r="K1101" s="530"/>
    </row>
    <row r="1102" spans="1:11" ht="40">
      <c r="A1102" s="156" t="s">
        <v>1013</v>
      </c>
      <c r="B1102" s="157" t="s">
        <v>1014</v>
      </c>
      <c r="C1102" s="2286" t="s">
        <v>665</v>
      </c>
      <c r="D1102" s="158" t="s">
        <v>2923</v>
      </c>
      <c r="E1102" s="473" t="s">
        <v>10276</v>
      </c>
      <c r="F1102" s="469" t="s">
        <v>2578</v>
      </c>
      <c r="G1102" s="506" t="s">
        <v>2427</v>
      </c>
      <c r="H1102" s="264" t="s">
        <v>493</v>
      </c>
      <c r="I1102" s="160" t="s">
        <v>4003</v>
      </c>
      <c r="J1102" s="327" t="s">
        <v>11229</v>
      </c>
    </row>
    <row r="1103" spans="1:11" ht="13" thickBot="1">
      <c r="A1103" s="156"/>
      <c r="B1103" s="312"/>
      <c r="C1103" s="2286" t="s">
        <v>3419</v>
      </c>
      <c r="D1103" s="313" t="s">
        <v>2428</v>
      </c>
      <c r="E1103" s="437" t="s">
        <v>264</v>
      </c>
      <c r="F1103" s="475">
        <f>'Заказ, cкидки и курсы валют'!$I$12</f>
        <v>0</v>
      </c>
      <c r="G1103" s="765"/>
      <c r="H1103" s="358"/>
      <c r="I1103" s="252"/>
      <c r="J1103" s="264"/>
    </row>
    <row r="1104" spans="1:11" ht="14.15" customHeight="1">
      <c r="A1104" s="259" t="s">
        <v>11620</v>
      </c>
      <c r="B1104" s="2004" t="s">
        <v>10502</v>
      </c>
      <c r="C1104" s="2287">
        <v>13.3</v>
      </c>
      <c r="D1104" s="2005">
        <v>50</v>
      </c>
      <c r="E1104" s="1595">
        <f>E1074*1.2</f>
        <v>754.44</v>
      </c>
      <c r="F1104" s="779">
        <f>ROUND(E1104*(1-$F$37),2)</f>
        <v>754.44</v>
      </c>
      <c r="G1104" s="780">
        <f>'Заказ, cкидки и курсы валют'!$J$23*F1104</f>
        <v>8676.0600000000013</v>
      </c>
      <c r="H1104" s="310">
        <f>ROUND((D1104/1000)*G1104,2)</f>
        <v>433.8</v>
      </c>
      <c r="I1104" s="263"/>
      <c r="J1104" s="1338">
        <f>ROUND(IF(H1104&lt;'Заказ, cкидки и курсы валют'!$B$39,H1104*0.54*100/(100-'Заказ, cкидки и курсы валют'!$C$39),IF(H1104&lt;'Заказ, cкидки и курсы валют'!$B$40,H1104*0.54*100/(100-'Заказ, cкидки и курсы валют'!$C$40),IF(H1104&lt;'Заказ, cкидки и курсы валют'!$B$41,H1104*0.54*100/(100-'Заказ, cкидки и курсы валют'!$C$41),IF(H1104&lt;'Заказ, cкидки и курсы валют'!$B$42,H1104*0.54*100/(100-'Заказ, cкидки и курсы валют'!$C$42),IF(H1104&lt;'Заказ, cкидки и курсы валют'!$B$43,H1104*0.54*100/(100-'Заказ, cкидки и курсы валют'!$C$43),H1104))))),2)</f>
        <v>520.55999999999995</v>
      </c>
    </row>
    <row r="1105" spans="1:11" ht="14.15" customHeight="1">
      <c r="A1105" s="171" t="s">
        <v>12229</v>
      </c>
      <c r="B1105" s="2147" t="s">
        <v>12220</v>
      </c>
      <c r="C1105" s="2287">
        <v>16.22</v>
      </c>
      <c r="D1105" s="2153">
        <v>50</v>
      </c>
      <c r="E1105" s="2138">
        <f t="shared" ref="E1105:E1124" si="172">E1075*1.2</f>
        <v>886.65599999999995</v>
      </c>
      <c r="F1105" s="2104">
        <f t="shared" ref="F1105:F1124" si="173">ROUND(E1105*(1-$F$37),2)</f>
        <v>886.66</v>
      </c>
      <c r="G1105" s="2105">
        <f>'Заказ, cкидки и курсы валют'!$J$23*F1105</f>
        <v>10196.59</v>
      </c>
      <c r="H1105" s="2107">
        <f t="shared" ref="H1105:H1124" si="174">ROUND((D1105/1000)*G1105,2)</f>
        <v>509.83</v>
      </c>
      <c r="I1105" s="2091"/>
      <c r="J1105" s="1338">
        <f>ROUND(IF(H1105&lt;'Заказ, cкидки и курсы валют'!$B$39,H1105*0.54*100/(100-'Заказ, cкидки и курсы валют'!$C$39),IF(H1105&lt;'Заказ, cкидки и курсы валют'!$B$40,H1105*0.54*100/(100-'Заказ, cкидки и курсы валют'!$C$40),IF(H1105&lt;'Заказ, cкидки и курсы валют'!$B$41,H1105*0.54*100/(100-'Заказ, cкидки и курсы валют'!$C$41),IF(H1105&lt;'Заказ, cкидки и курсы валют'!$B$42,H1105*0.54*100/(100-'Заказ, cкидки и курсы валют'!$C$42),IF(H1105&lt;'Заказ, cкидки и курсы валют'!$B$43,H1105*0.54*100/(100-'Заказ, cкидки и курсы валют'!$C$43),H1105))))),2)</f>
        <v>611.79999999999995</v>
      </c>
    </row>
    <row r="1106" spans="1:11" ht="14.15" customHeight="1">
      <c r="A1106" s="171" t="s">
        <v>11621</v>
      </c>
      <c r="B1106" s="2147" t="s">
        <v>1008</v>
      </c>
      <c r="C1106" s="2287">
        <v>16.856999999999999</v>
      </c>
      <c r="D1106" s="2153">
        <v>50</v>
      </c>
      <c r="E1106" s="2138">
        <f t="shared" si="172"/>
        <v>903.76799999999992</v>
      </c>
      <c r="F1106" s="2104">
        <f t="shared" si="173"/>
        <v>903.77</v>
      </c>
      <c r="G1106" s="2105">
        <f>'Заказ, cкидки и курсы валют'!$J$23*F1106</f>
        <v>10393.355</v>
      </c>
      <c r="H1106" s="2107">
        <f t="shared" si="174"/>
        <v>519.66999999999996</v>
      </c>
      <c r="I1106" s="2091"/>
      <c r="J1106" s="1338">
        <f>ROUND(IF(H1106&lt;'Заказ, cкидки и курсы валют'!$B$39,H1106*0.54*100/(100-'Заказ, cкидки и курсы валют'!$C$39),IF(H1106&lt;'Заказ, cкидки и курсы валют'!$B$40,H1106*0.54*100/(100-'Заказ, cкидки и курсы валют'!$C$40),IF(H1106&lt;'Заказ, cкидки и курсы валют'!$B$41,H1106*0.54*100/(100-'Заказ, cкидки и курсы валют'!$C$41),IF(H1106&lt;'Заказ, cкидки и курсы валют'!$B$42,H1106*0.54*100/(100-'Заказ, cкидки и курсы валют'!$C$42),IF(H1106&lt;'Заказ, cкидки и курсы валют'!$B$43,H1106*0.54*100/(100-'Заказ, cкидки и курсы валют'!$C$43),H1106))))),2)</f>
        <v>623.6</v>
      </c>
    </row>
    <row r="1107" spans="1:11" ht="14.15" customHeight="1">
      <c r="A1107" s="171" t="s">
        <v>11622</v>
      </c>
      <c r="B1107" s="2147" t="s">
        <v>4970</v>
      </c>
      <c r="C1107" s="2287">
        <v>18.7</v>
      </c>
      <c r="D1107" s="2153">
        <v>50</v>
      </c>
      <c r="E1107" s="2138">
        <f t="shared" si="172"/>
        <v>998.71199999999999</v>
      </c>
      <c r="F1107" s="2104">
        <f t="shared" si="173"/>
        <v>998.71</v>
      </c>
      <c r="G1107" s="2105">
        <f>'Заказ, cкидки и курсы валют'!$J$23*F1107</f>
        <v>11485.165000000001</v>
      </c>
      <c r="H1107" s="2107">
        <f t="shared" si="174"/>
        <v>574.26</v>
      </c>
      <c r="I1107" s="2091"/>
      <c r="J1107" s="1338">
        <f>ROUND(IF(H1107&lt;'Заказ, cкидки и курсы валют'!$B$39,H1107*0.54*100/(100-'Заказ, cкидки и курсы валют'!$C$39),IF(H1107&lt;'Заказ, cкидки и курсы валют'!$B$40,H1107*0.54*100/(100-'Заказ, cкидки и курсы валют'!$C$40),IF(H1107&lt;'Заказ, cкидки и курсы валют'!$B$41,H1107*0.54*100/(100-'Заказ, cкидки и курсы валют'!$C$41),IF(H1107&lt;'Заказ, cкидки и курсы валют'!$B$42,H1107*0.54*100/(100-'Заказ, cкидки и курсы валют'!$C$42),IF(H1107&lt;'Заказ, cкидки и курсы валют'!$B$43,H1107*0.54*100/(100-'Заказ, cкидки и курсы валют'!$C$43),H1107))))),2)</f>
        <v>620.20000000000005</v>
      </c>
    </row>
    <row r="1108" spans="1:11" ht="14.15" customHeight="1">
      <c r="A1108" s="171" t="s">
        <v>11623</v>
      </c>
      <c r="B1108" s="2147" t="s">
        <v>3946</v>
      </c>
      <c r="C1108" s="2287">
        <v>19.86</v>
      </c>
      <c r="D1108" s="2152">
        <v>50</v>
      </c>
      <c r="E1108" s="2138">
        <f t="shared" si="172"/>
        <v>1101.492</v>
      </c>
      <c r="F1108" s="2104">
        <f t="shared" si="173"/>
        <v>1101.49</v>
      </c>
      <c r="G1108" s="2105">
        <f>'Заказ, cкидки и курсы валют'!$J$23*F1108</f>
        <v>12667.135</v>
      </c>
      <c r="H1108" s="2107">
        <f t="shared" si="174"/>
        <v>633.36</v>
      </c>
      <c r="I1108" s="2091"/>
      <c r="J1108" s="1338">
        <f>ROUND(IF(H1108&lt;'Заказ, cкидки и курсы валют'!$B$39,H1108*0.54*100/(100-'Заказ, cкидки и курсы валют'!$C$39),IF(H1108&lt;'Заказ, cкидки и курсы валют'!$B$40,H1108*0.54*100/(100-'Заказ, cкидки и курсы валют'!$C$40),IF(H1108&lt;'Заказ, cкидки и курсы валют'!$B$41,H1108*0.54*100/(100-'Заказ, cкидки и курсы валют'!$C$41),IF(H1108&lt;'Заказ, cкидки и курсы валют'!$B$42,H1108*0.54*100/(100-'Заказ, cкидки и курсы валют'!$C$42),IF(H1108&lt;'Заказ, cкидки и курсы валют'!$B$43,H1108*0.54*100/(100-'Заказ, cкидки и курсы валют'!$C$43),H1108))))),2)</f>
        <v>684.03</v>
      </c>
    </row>
    <row r="1109" spans="1:11" ht="14.15" customHeight="1">
      <c r="A1109" s="171" t="s">
        <v>11624</v>
      </c>
      <c r="B1109" s="2147" t="s">
        <v>2909</v>
      </c>
      <c r="C1109" s="2287">
        <v>20.5</v>
      </c>
      <c r="D1109" s="2152">
        <v>50</v>
      </c>
      <c r="E1109" s="2138">
        <f t="shared" si="172"/>
        <v>1126.02</v>
      </c>
      <c r="F1109" s="2104">
        <f t="shared" si="173"/>
        <v>1126.02</v>
      </c>
      <c r="G1109" s="2105">
        <f>'Заказ, cкидки и курсы валют'!$J$23*F1109</f>
        <v>12949.23</v>
      </c>
      <c r="H1109" s="2107">
        <f t="shared" si="174"/>
        <v>647.46</v>
      </c>
      <c r="I1109" s="2091"/>
      <c r="J1109" s="1338">
        <f>ROUND(IF(H1109&lt;'Заказ, cкидки и курсы валют'!$B$39,H1109*0.54*100/(100-'Заказ, cкидки и курсы валют'!$C$39),IF(H1109&lt;'Заказ, cкидки и курсы валют'!$B$40,H1109*0.54*100/(100-'Заказ, cкидки и курсы валют'!$C$40),IF(H1109&lt;'Заказ, cкидки и курсы валют'!$B$41,H1109*0.54*100/(100-'Заказ, cкидки и курсы валют'!$C$41),IF(H1109&lt;'Заказ, cкидки и курсы валют'!$B$42,H1109*0.54*100/(100-'Заказ, cкидки и курсы валют'!$C$42),IF(H1109&lt;'Заказ, cкидки и курсы валют'!$B$43,H1109*0.54*100/(100-'Заказ, cкидки и курсы валют'!$C$43),H1109))))),2)</f>
        <v>699.26</v>
      </c>
    </row>
    <row r="1110" spans="1:11" ht="14.15" customHeight="1">
      <c r="A1110" s="171" t="s">
        <v>12230</v>
      </c>
      <c r="B1110" s="2147" t="s">
        <v>12221</v>
      </c>
      <c r="C1110" s="2287">
        <v>21.84</v>
      </c>
      <c r="D1110" s="2152">
        <v>50</v>
      </c>
      <c r="E1110" s="2138">
        <f t="shared" si="172"/>
        <v>1202.652</v>
      </c>
      <c r="F1110" s="2104">
        <f t="shared" si="173"/>
        <v>1202.6500000000001</v>
      </c>
      <c r="G1110" s="2105">
        <f>'Заказ, cкидки и курсы валют'!$J$23*F1110</f>
        <v>13830.475</v>
      </c>
      <c r="H1110" s="2107">
        <f t="shared" si="174"/>
        <v>691.52</v>
      </c>
      <c r="I1110" s="2091"/>
      <c r="J1110" s="1338">
        <f>ROUND(IF(H1110&lt;'Заказ, cкидки и курсы валют'!$B$39,H1110*0.54*100/(100-'Заказ, cкидки и курсы валют'!$C$39),IF(H1110&lt;'Заказ, cкидки и курсы валют'!$B$40,H1110*0.54*100/(100-'Заказ, cкидки и курсы валют'!$C$40),IF(H1110&lt;'Заказ, cкидки и курсы валют'!$B$41,H1110*0.54*100/(100-'Заказ, cкидки и курсы валют'!$C$41),IF(H1110&lt;'Заказ, cкидки и курсы валют'!$B$42,H1110*0.54*100/(100-'Заказ, cкидки и курсы валют'!$C$42),IF(H1110&lt;'Заказ, cкидки и курсы валют'!$B$43,H1110*0.54*100/(100-'Заказ, cкидки и курсы валют'!$C$43),H1110))))),2)</f>
        <v>746.84</v>
      </c>
    </row>
    <row r="1111" spans="1:11" ht="14.15" customHeight="1">
      <c r="A1111" s="171" t="s">
        <v>11625</v>
      </c>
      <c r="B1111" s="2147" t="s">
        <v>10503</v>
      </c>
      <c r="C1111" s="2287">
        <v>22.83</v>
      </c>
      <c r="D1111" s="2152">
        <v>50</v>
      </c>
      <c r="E1111" s="2138">
        <f t="shared" si="172"/>
        <v>1294.98</v>
      </c>
      <c r="F1111" s="2104">
        <f t="shared" si="173"/>
        <v>1294.98</v>
      </c>
      <c r="G1111" s="2105">
        <f>'Заказ, cкидки и курсы валют'!$J$23*F1111</f>
        <v>14892.27</v>
      </c>
      <c r="H1111" s="2107">
        <f t="shared" si="174"/>
        <v>744.61</v>
      </c>
      <c r="I1111" s="2091"/>
      <c r="J1111" s="1338">
        <f>ROUND(IF(H1111&lt;'Заказ, cкидки и курсы валют'!$B$39,H1111*0.54*100/(100-'Заказ, cкидки и курсы валют'!$C$39),IF(H1111&lt;'Заказ, cкидки и курсы валют'!$B$40,H1111*0.54*100/(100-'Заказ, cкидки и курсы валют'!$C$40),IF(H1111&lt;'Заказ, cкидки и курсы валют'!$B$41,H1111*0.54*100/(100-'Заказ, cкидки и курсы валют'!$C$41),IF(H1111&lt;'Заказ, cкидки и курсы валют'!$B$42,H1111*0.54*100/(100-'Заказ, cкидки и курсы валют'!$C$42),IF(H1111&lt;'Заказ, cкидки и курсы валют'!$B$43,H1111*0.54*100/(100-'Заказ, cкидки и курсы валют'!$C$43),H1111))))),2)</f>
        <v>804.18</v>
      </c>
      <c r="K1111" s="530"/>
    </row>
    <row r="1112" spans="1:11" ht="14.15" customHeight="1">
      <c r="A1112" s="171" t="s">
        <v>11626</v>
      </c>
      <c r="B1112" s="2147" t="s">
        <v>10504</v>
      </c>
      <c r="C1112" s="2287">
        <v>23.49</v>
      </c>
      <c r="D1112" s="2152">
        <v>50</v>
      </c>
      <c r="E1112" s="2138">
        <f t="shared" si="172"/>
        <v>1338.8040000000001</v>
      </c>
      <c r="F1112" s="2104">
        <f t="shared" si="173"/>
        <v>1338.8</v>
      </c>
      <c r="G1112" s="2105">
        <f>'Заказ, cкидки и курсы валют'!$J$23*F1112</f>
        <v>15396.199999999999</v>
      </c>
      <c r="H1112" s="2107">
        <f t="shared" si="174"/>
        <v>769.81</v>
      </c>
      <c r="I1112" s="2091"/>
      <c r="J1112" s="1338">
        <f>ROUND(IF(H1112&lt;'Заказ, cкидки и курсы валют'!$B$39,H1112*0.54*100/(100-'Заказ, cкидки и курсы валют'!$C$39),IF(H1112&lt;'Заказ, cкидки и курсы валют'!$B$40,H1112*0.54*100/(100-'Заказ, cкидки и курсы валют'!$C$40),IF(H1112&lt;'Заказ, cкидки и курсы валют'!$B$41,H1112*0.54*100/(100-'Заказ, cкидки и курсы валют'!$C$41),IF(H1112&lt;'Заказ, cкидки и курсы валют'!$B$42,H1112*0.54*100/(100-'Заказ, cкидки и курсы валют'!$C$42),IF(H1112&lt;'Заказ, cкидки и курсы валют'!$B$43,H1112*0.54*100/(100-'Заказ, cкидки и курсы валют'!$C$43),H1112))))),2)</f>
        <v>831.39</v>
      </c>
      <c r="K1112" s="530"/>
    </row>
    <row r="1113" spans="1:11" ht="14.15" customHeight="1">
      <c r="A1113" s="171" t="s">
        <v>11627</v>
      </c>
      <c r="B1113" s="2147" t="s">
        <v>10505</v>
      </c>
      <c r="C1113" s="2287">
        <v>24.7</v>
      </c>
      <c r="D1113" s="2152">
        <v>50</v>
      </c>
      <c r="E1113" s="2138">
        <f t="shared" si="172"/>
        <v>1404.048</v>
      </c>
      <c r="F1113" s="2104">
        <f t="shared" si="173"/>
        <v>1404.05</v>
      </c>
      <c r="G1113" s="2105">
        <f>'Заказ, cкидки и курсы валют'!$J$23*F1113</f>
        <v>16146.574999999999</v>
      </c>
      <c r="H1113" s="2107">
        <f t="shared" si="174"/>
        <v>807.33</v>
      </c>
      <c r="I1113" s="2091"/>
      <c r="J1113" s="1338">
        <f>ROUND(IF(H1113&lt;'Заказ, cкидки и курсы валют'!$B$39,H1113*0.54*100/(100-'Заказ, cкидки и курсы валют'!$C$39),IF(H1113&lt;'Заказ, cкидки и курсы валют'!$B$40,H1113*0.54*100/(100-'Заказ, cкидки и курсы валют'!$C$40),IF(H1113&lt;'Заказ, cкидки и курсы валют'!$B$41,H1113*0.54*100/(100-'Заказ, cкидки и курсы валют'!$C$41),IF(H1113&lt;'Заказ, cкидки и курсы валют'!$B$42,H1113*0.54*100/(100-'Заказ, cкидки и курсы валют'!$C$42),IF(H1113&lt;'Заказ, cкидки и курсы валют'!$B$43,H1113*0.54*100/(100-'Заказ, cкидки и курсы валют'!$C$43),H1113))))),2)</f>
        <v>871.92</v>
      </c>
      <c r="K1113" s="530"/>
    </row>
    <row r="1114" spans="1:11" ht="14.15" customHeight="1">
      <c r="A1114" s="171" t="s">
        <v>11628</v>
      </c>
      <c r="B1114" s="2147" t="s">
        <v>10506</v>
      </c>
      <c r="C1114" s="2287">
        <v>24.7</v>
      </c>
      <c r="D1114" s="2152">
        <v>50</v>
      </c>
      <c r="E1114" s="2138">
        <f t="shared" si="172"/>
        <v>1413.828</v>
      </c>
      <c r="F1114" s="2104">
        <f t="shared" si="173"/>
        <v>1413.83</v>
      </c>
      <c r="G1114" s="2105">
        <f>'Заказ, cкидки и курсы валют'!$J$23*F1114</f>
        <v>16259.044999999998</v>
      </c>
      <c r="H1114" s="2107">
        <f t="shared" si="174"/>
        <v>812.95</v>
      </c>
      <c r="I1114" s="2091"/>
      <c r="J1114" s="1338">
        <f>ROUND(IF(H1114&lt;'Заказ, cкидки и курсы валют'!$B$39,H1114*0.54*100/(100-'Заказ, cкидки и курсы валют'!$C$39),IF(H1114&lt;'Заказ, cкидки и курсы валют'!$B$40,H1114*0.54*100/(100-'Заказ, cкидки и курсы валют'!$C$40),IF(H1114&lt;'Заказ, cкидки и курсы валют'!$B$41,H1114*0.54*100/(100-'Заказ, cкидки и курсы валют'!$C$41),IF(H1114&lt;'Заказ, cкидки и курсы валют'!$B$42,H1114*0.54*100/(100-'Заказ, cкидки и курсы валют'!$C$42),IF(H1114&lt;'Заказ, cкидки и курсы валют'!$B$43,H1114*0.54*100/(100-'Заказ, cкидки и курсы валют'!$C$43),H1114))))),2)</f>
        <v>877.99</v>
      </c>
      <c r="K1114" s="530"/>
    </row>
    <row r="1115" spans="1:11" ht="14.15" customHeight="1">
      <c r="A1115" s="171" t="s">
        <v>11629</v>
      </c>
      <c r="B1115" s="2147" t="s">
        <v>977</v>
      </c>
      <c r="C1115" s="2287">
        <v>26.8</v>
      </c>
      <c r="D1115" s="2152">
        <v>50</v>
      </c>
      <c r="E1115" s="2138">
        <f t="shared" si="172"/>
        <v>1522.8839999999998</v>
      </c>
      <c r="F1115" s="2104">
        <f t="shared" si="173"/>
        <v>1522.88</v>
      </c>
      <c r="G1115" s="2105">
        <f>'Заказ, cкидки и курсы валют'!$J$23*F1115</f>
        <v>17513.120000000003</v>
      </c>
      <c r="H1115" s="2107">
        <f t="shared" si="174"/>
        <v>875.66</v>
      </c>
      <c r="I1115" s="2091"/>
      <c r="J1115" s="1338">
        <f>ROUND(IF(H1115&lt;'Заказ, cкидки и курсы валют'!$B$39,H1115*0.54*100/(100-'Заказ, cкидки и курсы валют'!$C$39),IF(H1115&lt;'Заказ, cкидки и курсы валют'!$B$40,H1115*0.54*100/(100-'Заказ, cкидки и курсы валют'!$C$40),IF(H1115&lt;'Заказ, cкидки и курсы валют'!$B$41,H1115*0.54*100/(100-'Заказ, cкидки и курсы валют'!$C$41),IF(H1115&lt;'Заказ, cкидки и курсы валют'!$B$42,H1115*0.54*100/(100-'Заказ, cкидки и курсы валют'!$C$42),IF(H1115&lt;'Заказ, cкидки и курсы валют'!$B$43,H1115*0.54*100/(100-'Заказ, cкидки и курсы валют'!$C$43),H1115))))),2)</f>
        <v>945.71</v>
      </c>
    </row>
    <row r="1116" spans="1:11" ht="14.15" customHeight="1">
      <c r="A1116" s="171" t="s">
        <v>12231</v>
      </c>
      <c r="B1116" s="2147" t="s">
        <v>12222</v>
      </c>
      <c r="C1116" s="2287">
        <v>29.94</v>
      </c>
      <c r="D1116" s="2152">
        <v>50</v>
      </c>
      <c r="E1116" s="2138">
        <f t="shared" si="172"/>
        <v>1989.1680000000001</v>
      </c>
      <c r="F1116" s="2104">
        <f t="shared" si="173"/>
        <v>1989.17</v>
      </c>
      <c r="G1116" s="2105">
        <f>'Заказ, cкидки и курсы валют'!$J$23*F1116</f>
        <v>22875.455000000002</v>
      </c>
      <c r="H1116" s="2107">
        <f t="shared" si="174"/>
        <v>1143.77</v>
      </c>
      <c r="I1116" s="2091"/>
      <c r="J1116" s="1338">
        <f>ROUND(IF(H1116&lt;'Заказ, cкидки и курсы валют'!$B$39,H1116*0.54*100/(100-'Заказ, cкидки и курсы валют'!$C$39),IF(H1116&lt;'Заказ, cкидки и курсы валют'!$B$40,H1116*0.54*100/(100-'Заказ, cкидки и курсы валют'!$C$40),IF(H1116&lt;'Заказ, cкидки и курсы валют'!$B$41,H1116*0.54*100/(100-'Заказ, cкидки и курсы валют'!$C$41),IF(H1116&lt;'Заказ, cкидки и курсы валют'!$B$42,H1116*0.54*100/(100-'Заказ, cкидки и курсы валют'!$C$42),IF(H1116&lt;'Заказ, cкидки и курсы валют'!$B$43,H1116*0.54*100/(100-'Заказ, cкидки и курсы валют'!$C$43),H1116))))),2)</f>
        <v>1143.77</v>
      </c>
    </row>
    <row r="1117" spans="1:11" ht="14.15" customHeight="1">
      <c r="A1117" s="171" t="s">
        <v>12232</v>
      </c>
      <c r="B1117" s="2147" t="s">
        <v>12223</v>
      </c>
      <c r="C1117" s="2287">
        <v>31.31</v>
      </c>
      <c r="D1117" s="2152">
        <v>50</v>
      </c>
      <c r="E1117" s="2138">
        <f t="shared" si="172"/>
        <v>2074.5239999999999</v>
      </c>
      <c r="F1117" s="2104">
        <f t="shared" si="173"/>
        <v>2074.52</v>
      </c>
      <c r="G1117" s="2105">
        <f>'Заказ, cкидки и курсы валют'!$J$23*F1117</f>
        <v>23856.98</v>
      </c>
      <c r="H1117" s="2107">
        <f t="shared" si="174"/>
        <v>1192.8499999999999</v>
      </c>
      <c r="I1117" s="2091"/>
      <c r="J1117" s="1338">
        <f>ROUND(IF(H1117&lt;'Заказ, cкидки и курсы валют'!$B$39,H1117*0.54*100/(100-'Заказ, cкидки и курсы валют'!$C$39),IF(H1117&lt;'Заказ, cкидки и курсы валют'!$B$40,H1117*0.54*100/(100-'Заказ, cкидки и курсы валют'!$C$40),IF(H1117&lt;'Заказ, cкидки и курсы валют'!$B$41,H1117*0.54*100/(100-'Заказ, cкидки и курсы валют'!$C$41),IF(H1117&lt;'Заказ, cкидки и курсы валют'!$B$42,H1117*0.54*100/(100-'Заказ, cкидки и курсы валют'!$C$42),IF(H1117&lt;'Заказ, cкидки и курсы валют'!$B$43,H1117*0.54*100/(100-'Заказ, cкидки и курсы валют'!$C$43),H1117))))),2)</f>
        <v>1192.8499999999999</v>
      </c>
    </row>
    <row r="1118" spans="1:11" ht="14.15" customHeight="1">
      <c r="A1118" s="171" t="s">
        <v>11630</v>
      </c>
      <c r="B1118" s="2147" t="s">
        <v>2422</v>
      </c>
      <c r="C1118" s="2287">
        <v>31.2</v>
      </c>
      <c r="D1118" s="2152">
        <v>50</v>
      </c>
      <c r="E1118" s="2138">
        <f t="shared" si="172"/>
        <v>2389.404</v>
      </c>
      <c r="F1118" s="2104">
        <f t="shared" si="173"/>
        <v>2389.4</v>
      </c>
      <c r="G1118" s="2105">
        <f>'Заказ, cкидки и курсы валют'!$J$23*F1118</f>
        <v>27478.100000000002</v>
      </c>
      <c r="H1118" s="2107">
        <f t="shared" si="174"/>
        <v>1373.91</v>
      </c>
      <c r="I1118" s="2091"/>
      <c r="J1118" s="1338">
        <f>ROUND(IF(H1118&lt;'Заказ, cкидки и курсы валют'!$B$39,H1118*0.54*100/(100-'Заказ, cкидки и курсы валют'!$C$39),IF(H1118&lt;'Заказ, cкидки и курсы валют'!$B$40,H1118*0.54*100/(100-'Заказ, cкидки и курсы валют'!$C$40),IF(H1118&lt;'Заказ, cкидки и курсы валют'!$B$41,H1118*0.54*100/(100-'Заказ, cкидки и курсы валют'!$C$41),IF(H1118&lt;'Заказ, cкидки и курсы валют'!$B$42,H1118*0.54*100/(100-'Заказ, cкидки и курсы валют'!$C$42),IF(H1118&lt;'Заказ, cкидки и курсы валют'!$B$43,H1118*0.54*100/(100-'Заказ, cкидки и курсы валют'!$C$43),H1118))))),2)</f>
        <v>1373.91</v>
      </c>
    </row>
    <row r="1119" spans="1:11" ht="14.15" customHeight="1">
      <c r="A1119" s="171" t="s">
        <v>12233</v>
      </c>
      <c r="B1119" s="2147" t="s">
        <v>5073</v>
      </c>
      <c r="C1119" s="2287">
        <v>35.1</v>
      </c>
      <c r="D1119" s="2152">
        <v>50</v>
      </c>
      <c r="E1119" s="2138">
        <f t="shared" si="172"/>
        <v>2612.46</v>
      </c>
      <c r="F1119" s="2104">
        <f t="shared" si="173"/>
        <v>2612.46</v>
      </c>
      <c r="G1119" s="2105">
        <f>'Заказ, cкидки и курсы валют'!$J$23*F1119</f>
        <v>30043.29</v>
      </c>
      <c r="H1119" s="2107">
        <f t="shared" si="174"/>
        <v>1502.16</v>
      </c>
      <c r="I1119" s="2091"/>
      <c r="J1119" s="1338">
        <f>ROUND(IF(H1119&lt;'Заказ, cкидки и курсы валют'!$B$39,H1119*0.54*100/(100-'Заказ, cкидки и курсы валют'!$C$39),IF(H1119&lt;'Заказ, cкидки и курсы валют'!$B$40,H1119*0.54*100/(100-'Заказ, cкидки и курсы валют'!$C$40),IF(H1119&lt;'Заказ, cкидки и курсы валют'!$B$41,H1119*0.54*100/(100-'Заказ, cкидки и курсы валют'!$C$41),IF(H1119&lt;'Заказ, cкидки и курсы валют'!$B$42,H1119*0.54*100/(100-'Заказ, cкидки и курсы валют'!$C$42),IF(H1119&lt;'Заказ, cкидки и курсы валют'!$B$43,H1119*0.54*100/(100-'Заказ, cкидки и курсы валют'!$C$43),H1119))))),2)</f>
        <v>1502.16</v>
      </c>
    </row>
    <row r="1120" spans="1:11" ht="14.15" customHeight="1">
      <c r="A1120" s="171" t="s">
        <v>11631</v>
      </c>
      <c r="B1120" s="2147" t="s">
        <v>2911</v>
      </c>
      <c r="C1120" s="2287">
        <v>35.799999999999997</v>
      </c>
      <c r="D1120" s="2134">
        <v>50</v>
      </c>
      <c r="E1120" s="2138">
        <f t="shared" si="172"/>
        <v>2781.5879999999997</v>
      </c>
      <c r="F1120" s="2104">
        <f t="shared" si="173"/>
        <v>2781.59</v>
      </c>
      <c r="G1120" s="2105">
        <f>'Заказ, cкидки и курсы валют'!$J$23*F1120</f>
        <v>31988.285000000003</v>
      </c>
      <c r="H1120" s="2107">
        <f t="shared" si="174"/>
        <v>1599.41</v>
      </c>
      <c r="I1120" s="2091"/>
      <c r="J1120" s="1338">
        <f>ROUND(IF(H1120&lt;'Заказ, cкидки и курсы валют'!$B$39,H1120*0.54*100/(100-'Заказ, cкидки и курсы валют'!$C$39),IF(H1120&lt;'Заказ, cкидки и курсы валют'!$B$40,H1120*0.54*100/(100-'Заказ, cкидки и курсы валют'!$C$40),IF(H1120&lt;'Заказ, cкидки и курсы валют'!$B$41,H1120*0.54*100/(100-'Заказ, cкидки и курсы валют'!$C$41),IF(H1120&lt;'Заказ, cкидки и курсы валют'!$B$42,H1120*0.54*100/(100-'Заказ, cкидки и курсы валют'!$C$42),IF(H1120&lt;'Заказ, cкидки и курсы валют'!$B$43,H1120*0.54*100/(100-'Заказ, cкидки и курсы валют'!$C$43),H1120))))),2)</f>
        <v>1599.41</v>
      </c>
    </row>
    <row r="1121" spans="1:11" ht="14.15" customHeight="1">
      <c r="A1121" s="171" t="s">
        <v>11632</v>
      </c>
      <c r="B1121" s="2147" t="s">
        <v>954</v>
      </c>
      <c r="C1121" s="2287">
        <v>41</v>
      </c>
      <c r="D1121" s="2134">
        <v>35</v>
      </c>
      <c r="E1121" s="2138">
        <f t="shared" si="172"/>
        <v>2973.4320000000002</v>
      </c>
      <c r="F1121" s="2104">
        <f t="shared" si="173"/>
        <v>2973.43</v>
      </c>
      <c r="G1121" s="2105">
        <f>'Заказ, cкидки и курсы валют'!$J$23*F1121</f>
        <v>34194.445</v>
      </c>
      <c r="H1121" s="2107">
        <f t="shared" si="174"/>
        <v>1196.81</v>
      </c>
      <c r="I1121" s="2091"/>
      <c r="J1121" s="1338">
        <f>ROUND(IF(H1121&lt;'Заказ, cкидки и курсы валют'!$B$39,H1121*0.54*100/(100-'Заказ, cкидки и курсы валют'!$C$39),IF(H1121&lt;'Заказ, cкидки и курсы валют'!$B$40,H1121*0.54*100/(100-'Заказ, cкидки и курсы валют'!$C$40),IF(H1121&lt;'Заказ, cкидки и курсы валют'!$B$41,H1121*0.54*100/(100-'Заказ, cкидки и курсы валют'!$C$41),IF(H1121&lt;'Заказ, cкидки и курсы валют'!$B$42,H1121*0.54*100/(100-'Заказ, cкидки и курсы валют'!$C$42),IF(H1121&lt;'Заказ, cкидки и курсы валют'!$B$43,H1121*0.54*100/(100-'Заказ, cкидки и курсы валют'!$C$43),H1121))))),2)</f>
        <v>1196.81</v>
      </c>
    </row>
    <row r="1122" spans="1:11" ht="14.15" customHeight="1">
      <c r="A1122" s="171" t="s">
        <v>11633</v>
      </c>
      <c r="B1122" s="2147" t="s">
        <v>5074</v>
      </c>
      <c r="C1122" s="2287">
        <v>42.5</v>
      </c>
      <c r="D1122" s="2134">
        <v>35</v>
      </c>
      <c r="E1122" s="2138">
        <f t="shared" si="172"/>
        <v>3325.7639999999997</v>
      </c>
      <c r="F1122" s="2104">
        <f t="shared" si="173"/>
        <v>3325.76</v>
      </c>
      <c r="G1122" s="2105">
        <f>'Заказ, cкидки и курсы валют'!$J$23*F1122</f>
        <v>38246.240000000005</v>
      </c>
      <c r="H1122" s="2107">
        <f t="shared" si="174"/>
        <v>1338.62</v>
      </c>
      <c r="I1122" s="2091"/>
      <c r="J1122" s="1338">
        <f>ROUND(IF(H1122&lt;'Заказ, cкидки и курсы валют'!$B$39,H1122*0.54*100/(100-'Заказ, cкидки и курсы валют'!$C$39),IF(H1122&lt;'Заказ, cкидки и курсы валют'!$B$40,H1122*0.54*100/(100-'Заказ, cкидки и курсы валют'!$C$40),IF(H1122&lt;'Заказ, cкидки и курсы валют'!$B$41,H1122*0.54*100/(100-'Заказ, cкидки и курсы валют'!$C$41),IF(H1122&lt;'Заказ, cкидки и курсы валют'!$B$42,H1122*0.54*100/(100-'Заказ, cкидки и курсы валют'!$C$42),IF(H1122&lt;'Заказ, cкидки и курсы валют'!$B$43,H1122*0.54*100/(100-'Заказ, cкидки и курсы валют'!$C$43),H1122))))),2)</f>
        <v>1338.62</v>
      </c>
    </row>
    <row r="1123" spans="1:11" ht="14.15" customHeight="1">
      <c r="A1123" s="171" t="s">
        <v>11634</v>
      </c>
      <c r="B1123" s="2147" t="s">
        <v>10507</v>
      </c>
      <c r="C1123" s="2287">
        <v>39.909999999999997</v>
      </c>
      <c r="D1123" s="2154">
        <v>35</v>
      </c>
      <c r="E1123" s="2138">
        <f t="shared" si="172"/>
        <v>4317.24</v>
      </c>
      <c r="F1123" s="2104">
        <f t="shared" si="173"/>
        <v>4317.24</v>
      </c>
      <c r="G1123" s="2105">
        <f>'Заказ, cкидки и курсы валют'!$J$23*F1123</f>
        <v>49648.259999999995</v>
      </c>
      <c r="H1123" s="2107">
        <f t="shared" si="174"/>
        <v>1737.69</v>
      </c>
      <c r="I1123" s="2091"/>
      <c r="J1123" s="1338">
        <f>ROUND(IF(H1123&lt;'Заказ, cкидки и курсы валют'!$B$39,H1123*0.54*100/(100-'Заказ, cкидки и курсы валют'!$C$39),IF(H1123&lt;'Заказ, cкидки и курсы валют'!$B$40,H1123*0.54*100/(100-'Заказ, cкидки и курсы валют'!$C$40),IF(H1123&lt;'Заказ, cкидки и курсы валют'!$B$41,H1123*0.54*100/(100-'Заказ, cкидки и курсы валют'!$C$41),IF(H1123&lt;'Заказ, cкидки и курсы валют'!$B$42,H1123*0.54*100/(100-'Заказ, cкидки и курсы валют'!$C$42),IF(H1123&lt;'Заказ, cкидки и курсы валют'!$B$43,H1123*0.54*100/(100-'Заказ, cкидки и курсы валют'!$C$43),H1123))))),2)</f>
        <v>1737.69</v>
      </c>
    </row>
    <row r="1124" spans="1:11" ht="14.15" customHeight="1" thickBot="1">
      <c r="A1124" s="186" t="s">
        <v>11635</v>
      </c>
      <c r="B1124" s="2006" t="s">
        <v>2595</v>
      </c>
      <c r="C1124" s="2287">
        <v>52.8</v>
      </c>
      <c r="D1124" s="2007">
        <v>30</v>
      </c>
      <c r="E1124" s="1597">
        <f t="shared" si="172"/>
        <v>5125.308</v>
      </c>
      <c r="F1124" s="775">
        <f t="shared" si="173"/>
        <v>5125.3100000000004</v>
      </c>
      <c r="G1124" s="776">
        <f>'Заказ, cкидки и курсы валют'!$J$23*F1124</f>
        <v>58941.065000000002</v>
      </c>
      <c r="H1124" s="142">
        <f t="shared" si="174"/>
        <v>1768.23</v>
      </c>
      <c r="I1124" s="170"/>
      <c r="J1124" s="1338">
        <f>ROUND(IF(H1124&lt;'Заказ, cкидки и курсы валют'!$B$39,H1124*0.54*100/(100-'Заказ, cкидки и курсы валют'!$C$39),IF(H1124&lt;'Заказ, cкидки и курсы валют'!$B$40,H1124*0.54*100/(100-'Заказ, cкидки и курсы валют'!$C$40),IF(H1124&lt;'Заказ, cкидки и курсы валют'!$B$41,H1124*0.54*100/(100-'Заказ, cкидки и курсы валют'!$C$41),IF(H1124&lt;'Заказ, cкидки и курсы валют'!$B$42,H1124*0.54*100/(100-'Заказ, cкидки и курсы валют'!$C$42),IF(H1124&lt;'Заказ, cкидки и курсы валют'!$B$43,H1124*0.54*100/(100-'Заказ, cкидки и курсы валют'!$C$43),H1124))))),2)</f>
        <v>1768.23</v>
      </c>
    </row>
    <row r="1128" spans="1:11" ht="13" thickBot="1"/>
    <row r="1129" spans="1:11" ht="18">
      <c r="A1129" s="190"/>
      <c r="B1129" s="64" t="s">
        <v>2983</v>
      </c>
      <c r="C1129" s="1962"/>
      <c r="D1129" s="65"/>
      <c r="E1129" s="442"/>
      <c r="F1129" s="435"/>
      <c r="G1129" s="461"/>
      <c r="H1129" s="128"/>
      <c r="I1129" s="68"/>
    </row>
    <row r="1130" spans="1:11" ht="13">
      <c r="A1130" s="191"/>
      <c r="B1130" s="16"/>
      <c r="C1130" s="1475"/>
      <c r="D1130" s="70"/>
      <c r="E1130" s="430"/>
      <c r="F1130" s="465"/>
      <c r="G1130" s="488"/>
      <c r="H1130" s="16"/>
      <c r="I1130" s="132"/>
    </row>
    <row r="1131" spans="1:11" ht="13">
      <c r="A1131" s="191"/>
      <c r="B1131" s="16"/>
      <c r="C1131" s="1954"/>
      <c r="D1131" s="16"/>
      <c r="E1131" s="430"/>
      <c r="F1131" s="463"/>
      <c r="G1131" s="488"/>
      <c r="H1131" s="16"/>
      <c r="I1131" s="132"/>
    </row>
    <row r="1132" spans="1:11" ht="13">
      <c r="A1132" s="191"/>
      <c r="B1132" s="16"/>
      <c r="C1132" s="1954"/>
      <c r="D1132" s="16"/>
      <c r="E1132" s="430"/>
      <c r="F1132" s="463" t="s">
        <v>5696</v>
      </c>
      <c r="G1132" s="488"/>
      <c r="H1132" s="16"/>
      <c r="I1132" s="132"/>
    </row>
    <row r="1133" spans="1:11" ht="18.5" thickBot="1">
      <c r="A1133" s="88" t="s">
        <v>7302</v>
      </c>
      <c r="B1133" s="206"/>
      <c r="C1133" s="1931"/>
      <c r="D1133" s="72"/>
      <c r="E1133" s="431"/>
      <c r="F1133" s="467"/>
      <c r="G1133" s="489"/>
      <c r="H1133" s="136"/>
      <c r="I1133" s="137"/>
    </row>
    <row r="1134" spans="1:11" ht="40">
      <c r="A1134" s="156" t="s">
        <v>1013</v>
      </c>
      <c r="B1134" s="157" t="s">
        <v>1014</v>
      </c>
      <c r="C1134" s="2286" t="s">
        <v>665</v>
      </c>
      <c r="D1134" s="158" t="s">
        <v>2923</v>
      </c>
      <c r="E1134" s="473" t="s">
        <v>10276</v>
      </c>
      <c r="F1134" s="469" t="s">
        <v>2578</v>
      </c>
      <c r="G1134" s="506" t="s">
        <v>2427</v>
      </c>
      <c r="H1134" s="264" t="s">
        <v>493</v>
      </c>
      <c r="I1134" s="160" t="s">
        <v>4003</v>
      </c>
    </row>
    <row r="1135" spans="1:11" ht="14.5">
      <c r="A1135" s="156"/>
      <c r="B1135" s="312"/>
      <c r="C1135" s="2286" t="s">
        <v>3419</v>
      </c>
      <c r="D1135" s="313" t="s">
        <v>2428</v>
      </c>
      <c r="E1135" s="437" t="s">
        <v>264</v>
      </c>
      <c r="F1135" s="475">
        <f>'Заказ, cкидки и курсы валют'!$I$12</f>
        <v>0</v>
      </c>
      <c r="G1135" s="765"/>
      <c r="H1135" s="358"/>
      <c r="I1135" s="252"/>
      <c r="K1135" s="530"/>
    </row>
    <row r="1136" spans="1:11" ht="14.15" customHeight="1">
      <c r="A1136" s="14" t="s">
        <v>10035</v>
      </c>
      <c r="B1136" s="48" t="s">
        <v>3004</v>
      </c>
      <c r="C1136" s="2250">
        <v>1.19</v>
      </c>
      <c r="D1136" s="1587">
        <v>12000</v>
      </c>
      <c r="E1136" s="446">
        <v>51.27</v>
      </c>
      <c r="F1136" s="471">
        <f>ROUND(E1136*(1-$F$37),2)</f>
        <v>51.27</v>
      </c>
      <c r="G1136" s="691">
        <f>'Заказ, cкидки и курсы валют'!$J$23*F1136</f>
        <v>589.60500000000002</v>
      </c>
      <c r="H1136" s="96">
        <f>ROUND((D1136/1000)*G1136,2)</f>
        <v>7075.26</v>
      </c>
      <c r="I1136" s="14"/>
      <c r="K1136" s="530"/>
    </row>
    <row r="1137" spans="1:11" ht="14.15" customHeight="1">
      <c r="A1137" s="14" t="s">
        <v>10036</v>
      </c>
      <c r="B1137" s="48" t="s">
        <v>3756</v>
      </c>
      <c r="C1137" s="2250">
        <v>1.1599999999999999</v>
      </c>
      <c r="D1137" s="1587">
        <v>12000</v>
      </c>
      <c r="E1137" s="446">
        <v>51.4</v>
      </c>
      <c r="F1137" s="471">
        <f t="shared" ref="F1137:F1140" si="175">ROUND(E1137*(1-$F$37),2)</f>
        <v>51.4</v>
      </c>
      <c r="G1137" s="691">
        <f>'Заказ, cкидки и курсы валют'!$J$23*F1137</f>
        <v>591.1</v>
      </c>
      <c r="H1137" s="96">
        <f t="shared" ref="H1137:H1140" si="176">ROUND((D1137/1000)*G1137,2)</f>
        <v>7093.2</v>
      </c>
      <c r="I1137" s="14"/>
      <c r="K1137" s="530"/>
    </row>
    <row r="1138" spans="1:11" ht="14.15" customHeight="1">
      <c r="A1138" s="14" t="s">
        <v>10037</v>
      </c>
      <c r="B1138" s="47" t="s">
        <v>656</v>
      </c>
      <c r="C1138" s="2250">
        <v>1</v>
      </c>
      <c r="D1138" s="1587">
        <v>10000</v>
      </c>
      <c r="E1138" s="446">
        <v>62.15</v>
      </c>
      <c r="F1138" s="471">
        <f t="shared" si="175"/>
        <v>62.15</v>
      </c>
      <c r="G1138" s="691">
        <f>'Заказ, cкидки и курсы валют'!$J$23*F1138</f>
        <v>714.72500000000002</v>
      </c>
      <c r="H1138" s="96">
        <f t="shared" si="176"/>
        <v>7147.25</v>
      </c>
      <c r="I1138" s="14"/>
      <c r="K1138" s="530"/>
    </row>
    <row r="1139" spans="1:11" ht="14.15" customHeight="1">
      <c r="A1139" s="14" t="s">
        <v>10038</v>
      </c>
      <c r="B1139" s="48" t="s">
        <v>3757</v>
      </c>
      <c r="C1139" s="2250">
        <v>1.38</v>
      </c>
      <c r="D1139" s="1587">
        <v>10000</v>
      </c>
      <c r="E1139" s="446">
        <v>59.7</v>
      </c>
      <c r="F1139" s="471">
        <f t="shared" si="175"/>
        <v>59.7</v>
      </c>
      <c r="G1139" s="691">
        <f>'Заказ, cкидки и курсы валют'!$J$23*F1139</f>
        <v>686.55000000000007</v>
      </c>
      <c r="H1139" s="96">
        <f t="shared" si="176"/>
        <v>6865.5</v>
      </c>
      <c r="I1139" s="14"/>
      <c r="K1139" s="530"/>
    </row>
    <row r="1140" spans="1:11" ht="14.15" customHeight="1">
      <c r="A1140" s="14" t="s">
        <v>10039</v>
      </c>
      <c r="B1140" s="47" t="s">
        <v>596</v>
      </c>
      <c r="C1140" s="2250">
        <v>1.58</v>
      </c>
      <c r="D1140" s="1587">
        <v>7000</v>
      </c>
      <c r="E1140" s="446">
        <v>85.76</v>
      </c>
      <c r="F1140" s="471">
        <f t="shared" si="175"/>
        <v>85.76</v>
      </c>
      <c r="G1140" s="691">
        <f>'Заказ, cкидки и курсы валют'!$J$23*F1140</f>
        <v>986.24</v>
      </c>
      <c r="H1140" s="96">
        <f t="shared" si="176"/>
        <v>6903.68</v>
      </c>
      <c r="I1140" s="14"/>
    </row>
    <row r="1141" spans="1:11" ht="13" thickBot="1"/>
    <row r="1142" spans="1:11" ht="18">
      <c r="A1142" s="190"/>
      <c r="B1142" s="64" t="s">
        <v>2983</v>
      </c>
      <c r="C1142" s="1962"/>
      <c r="D1142" s="65"/>
      <c r="E1142" s="442"/>
      <c r="F1142" s="435"/>
      <c r="G1142" s="461"/>
      <c r="H1142" s="128"/>
      <c r="I1142" s="68"/>
    </row>
    <row r="1143" spans="1:11" ht="13">
      <c r="A1143" s="191"/>
      <c r="B1143" s="16"/>
      <c r="C1143" s="1475"/>
      <c r="D1143" s="70"/>
      <c r="E1143" s="430"/>
      <c r="F1143" s="465"/>
      <c r="G1143" s="488"/>
      <c r="H1143" s="16"/>
      <c r="I1143" s="132"/>
    </row>
    <row r="1144" spans="1:11" ht="13">
      <c r="A1144" s="191"/>
      <c r="B1144" s="16"/>
      <c r="C1144" s="1954"/>
      <c r="D1144" s="16"/>
      <c r="E1144" s="430"/>
      <c r="F1144" s="463"/>
      <c r="G1144" s="488"/>
      <c r="H1144" s="16"/>
      <c r="I1144" s="132"/>
    </row>
    <row r="1145" spans="1:11" ht="13">
      <c r="A1145" s="191"/>
      <c r="B1145" s="16"/>
      <c r="C1145" s="1954"/>
      <c r="D1145" s="16"/>
      <c r="E1145" s="430"/>
      <c r="F1145" s="463" t="s">
        <v>5696</v>
      </c>
      <c r="G1145" s="488"/>
      <c r="H1145" s="16"/>
      <c r="I1145" s="132"/>
    </row>
    <row r="1146" spans="1:11" ht="18.5" thickBot="1">
      <c r="A1146" s="1831" t="s">
        <v>7303</v>
      </c>
      <c r="B1146" s="89"/>
      <c r="C1146" s="2345"/>
      <c r="D1146" s="136"/>
      <c r="E1146" s="438"/>
      <c r="F1146" s="467"/>
      <c r="G1146" s="489"/>
      <c r="H1146" s="136"/>
      <c r="I1146" s="137"/>
    </row>
    <row r="1147" spans="1:11" ht="40">
      <c r="A1147" s="156" t="s">
        <v>1013</v>
      </c>
      <c r="B1147" s="157" t="s">
        <v>1014</v>
      </c>
      <c r="C1147" s="2286" t="s">
        <v>665</v>
      </c>
      <c r="D1147" s="158" t="s">
        <v>2923</v>
      </c>
      <c r="E1147" s="473" t="s">
        <v>10276</v>
      </c>
      <c r="F1147" s="469" t="s">
        <v>2578</v>
      </c>
      <c r="G1147" s="506" t="s">
        <v>2427</v>
      </c>
      <c r="H1147" s="264" t="s">
        <v>493</v>
      </c>
      <c r="I1147" s="160" t="s">
        <v>4003</v>
      </c>
      <c r="J1147" s="327" t="s">
        <v>11229</v>
      </c>
    </row>
    <row r="1148" spans="1:11" ht="13" thickBot="1">
      <c r="A1148" s="156"/>
      <c r="B1148" s="312"/>
      <c r="C1148" s="2286" t="s">
        <v>3419</v>
      </c>
      <c r="D1148" s="313" t="s">
        <v>2428</v>
      </c>
      <c r="E1148" s="437" t="s">
        <v>264</v>
      </c>
      <c r="F1148" s="475">
        <f>'Заказ, cкидки и курсы валют'!$I$12</f>
        <v>0</v>
      </c>
      <c r="G1148" s="765"/>
      <c r="H1148" s="358"/>
      <c r="I1148" s="252"/>
      <c r="J1148" s="264"/>
    </row>
    <row r="1149" spans="1:11" ht="14.15" customHeight="1" thickBot="1">
      <c r="A1149" s="14" t="s">
        <v>10040</v>
      </c>
      <c r="B1149" s="48" t="s">
        <v>3004</v>
      </c>
      <c r="C1149" s="2250">
        <v>1.19</v>
      </c>
      <c r="D1149" s="1588">
        <v>1000</v>
      </c>
      <c r="E1149" s="1602">
        <f>E1136*1.2</f>
        <v>61.524000000000001</v>
      </c>
      <c r="F1149" s="471">
        <f>ROUND(E1149*(1-$F$37),2)</f>
        <v>61.52</v>
      </c>
      <c r="G1149" s="691">
        <f>H1149/D1149*1000</f>
        <v>707.53</v>
      </c>
      <c r="H1149" s="659">
        <f>ROUND(IF('Заказ, cкидки и курсы валют'!$J$23*E1149/1000*D1149&lt;387,387,'Заказ, cкидки и курсы валют'!$J$23*E1149/1000*D1149)*(1-'Заказ, cкидки и курсы валют'!$I$12),2)</f>
        <v>707.53</v>
      </c>
      <c r="I1149" s="14"/>
      <c r="J1149" s="96">
        <f>ROUND(IF(H1149&lt;'Заказ, cкидки и курсы валют'!$B$39,H1149*0.54*100/(100-'Заказ, cкидки и курсы валют'!$C$39),IF(H1149&lt;'Заказ, cкидки и курсы валют'!$B$40,H1149*0.54*100/(100-'Заказ, cкидки и курсы валют'!$C$40),IF(H1149&lt;'Заказ, cкидки и курсы валют'!$B$41,H1149*0.54*100/(100-'Заказ, cкидки и курсы валют'!$C$41),IF(H1149&lt;'Заказ, cкидки и курсы валют'!$B$42,H1149*0.54*100/(100-'Заказ, cкидки и курсы валют'!$C$42),IF(H1149&lt;'Заказ, cкидки и курсы валют'!$B$43,H1149*0.54*100/(100-'Заказ, cкидки и курсы валют'!$C$43),H1149))))),2)</f>
        <v>764.13</v>
      </c>
    </row>
    <row r="1150" spans="1:11" ht="14.15" customHeight="1" thickBot="1">
      <c r="A1150" s="14" t="s">
        <v>10041</v>
      </c>
      <c r="B1150" s="48" t="s">
        <v>3756</v>
      </c>
      <c r="C1150" s="2250">
        <v>1.1599999999999999</v>
      </c>
      <c r="D1150" s="1588">
        <v>500</v>
      </c>
      <c r="E1150" s="1602">
        <f t="shared" ref="E1150:E1153" si="177">E1137*1.2</f>
        <v>61.679999999999993</v>
      </c>
      <c r="F1150" s="471">
        <f t="shared" ref="F1150:F1153" si="178">ROUND(E1150*(1-$F$37),2)</f>
        <v>61.68</v>
      </c>
      <c r="G1150" s="691">
        <f t="shared" ref="G1150:G1153" si="179">H1150/D1150*1000</f>
        <v>774</v>
      </c>
      <c r="H1150" s="659">
        <f>ROUND(IF('Заказ, cкидки и курсы валют'!$J$23*E1150/1000*D1150&lt;387,387,'Заказ, cкидки и курсы валют'!$J$23*E1150/1000*D1150)*(1-'Заказ, cкидки и курсы валют'!$I$12),2)</f>
        <v>387</v>
      </c>
      <c r="I1150" s="14"/>
      <c r="J1150" s="96">
        <f>ROUND(IF(H1150&lt;'Заказ, cкидки и курсы валют'!$B$39,H1150*0.54*100/(100-'Заказ, cкидки и курсы валют'!$C$39),IF(H1150&lt;'Заказ, cкидки и курсы валют'!$B$40,H1150*0.54*100/(100-'Заказ, cкидки и курсы валют'!$C$40),IF(H1150&lt;'Заказ, cкидки и курсы валют'!$B$41,H1150*0.54*100/(100-'Заказ, cкидки и курсы валют'!$C$41),IF(H1150&lt;'Заказ, cкидки и курсы валют'!$B$42,H1150*0.54*100/(100-'Заказ, cкидки и курсы валют'!$C$42),IF(H1150&lt;'Заказ, cкидки и курсы валют'!$B$43,H1150*0.54*100/(100-'Заказ, cкидки и курсы валют'!$C$43),H1150))))),2)</f>
        <v>464.4</v>
      </c>
    </row>
    <row r="1151" spans="1:11" ht="14.15" customHeight="1" thickBot="1">
      <c r="A1151" s="14" t="s">
        <v>10042</v>
      </c>
      <c r="B1151" s="47" t="s">
        <v>656</v>
      </c>
      <c r="C1151" s="2250">
        <v>1</v>
      </c>
      <c r="D1151" s="1588">
        <v>500</v>
      </c>
      <c r="E1151" s="1602">
        <f t="shared" si="177"/>
        <v>74.58</v>
      </c>
      <c r="F1151" s="471">
        <f t="shared" si="178"/>
        <v>74.58</v>
      </c>
      <c r="G1151" s="691">
        <f t="shared" si="179"/>
        <v>857.68</v>
      </c>
      <c r="H1151" s="659">
        <f>ROUND(IF('Заказ, cкидки и курсы валют'!$J$23*E1151/1000*D1151&lt;387,387,'Заказ, cкидки и курсы валют'!$J$23*E1151/1000*D1151)*(1-'Заказ, cкидки и курсы валют'!$I$12),2)</f>
        <v>428.84</v>
      </c>
      <c r="I1151" s="14"/>
      <c r="J1151" s="96">
        <f>ROUND(IF(H1151&lt;'Заказ, cкидки и курсы валют'!$B$39,H1151*0.54*100/(100-'Заказ, cкидки и курсы валют'!$C$39),IF(H1151&lt;'Заказ, cкидки и курсы валют'!$B$40,H1151*0.54*100/(100-'Заказ, cкидки и курсы валют'!$C$40),IF(H1151&lt;'Заказ, cкидки и курсы валют'!$B$41,H1151*0.54*100/(100-'Заказ, cкидки и курсы валют'!$C$41),IF(H1151&lt;'Заказ, cкидки и курсы валют'!$B$42,H1151*0.54*100/(100-'Заказ, cкидки и курсы валют'!$C$42),IF(H1151&lt;'Заказ, cкидки и курсы валют'!$B$43,H1151*0.54*100/(100-'Заказ, cкидки и курсы валют'!$C$43),H1151))))),2)</f>
        <v>514.61</v>
      </c>
    </row>
    <row r="1152" spans="1:11" ht="14.15" customHeight="1" thickBot="1">
      <c r="A1152" s="14" t="s">
        <v>10043</v>
      </c>
      <c r="B1152" s="48" t="s">
        <v>3757</v>
      </c>
      <c r="C1152" s="2250">
        <v>1.38</v>
      </c>
      <c r="D1152" s="1588">
        <v>500</v>
      </c>
      <c r="E1152" s="1602">
        <f t="shared" si="177"/>
        <v>71.64</v>
      </c>
      <c r="F1152" s="471">
        <f t="shared" si="178"/>
        <v>71.64</v>
      </c>
      <c r="G1152" s="691">
        <f t="shared" si="179"/>
        <v>823.86</v>
      </c>
      <c r="H1152" s="659">
        <f>ROUND(IF('Заказ, cкидки и курсы валют'!$J$23*E1152/1000*D1152&lt;387,387,'Заказ, cкидки и курсы валют'!$J$23*E1152/1000*D1152)*(1-'Заказ, cкидки и курсы валют'!$I$12),2)</f>
        <v>411.93</v>
      </c>
      <c r="I1152" s="14"/>
      <c r="J1152" s="96">
        <f>ROUND(IF(H1152&lt;'Заказ, cкидки и курсы валют'!$B$39,H1152*0.54*100/(100-'Заказ, cкидки и курсы валют'!$C$39),IF(H1152&lt;'Заказ, cкидки и курсы валют'!$B$40,H1152*0.54*100/(100-'Заказ, cкидки и курсы валют'!$C$40),IF(H1152&lt;'Заказ, cкидки и курсы валют'!$B$41,H1152*0.54*100/(100-'Заказ, cкидки и курсы валют'!$C$41),IF(H1152&lt;'Заказ, cкидки и курсы валют'!$B$42,H1152*0.54*100/(100-'Заказ, cкидки и курсы валют'!$C$42),IF(H1152&lt;'Заказ, cкидки и курсы валют'!$B$43,H1152*0.54*100/(100-'Заказ, cкидки и курсы валют'!$C$43),H1152))))),2)</f>
        <v>494.32</v>
      </c>
    </row>
    <row r="1153" spans="1:10" ht="14.15" customHeight="1">
      <c r="A1153" s="14" t="s">
        <v>10044</v>
      </c>
      <c r="B1153" s="47" t="s">
        <v>596</v>
      </c>
      <c r="C1153" s="2250">
        <v>1.58</v>
      </c>
      <c r="D1153" s="1588">
        <v>500</v>
      </c>
      <c r="E1153" s="1602">
        <f t="shared" si="177"/>
        <v>102.91200000000001</v>
      </c>
      <c r="F1153" s="471">
        <f t="shared" si="178"/>
        <v>102.91</v>
      </c>
      <c r="G1153" s="691">
        <f t="shared" si="179"/>
        <v>1183.48</v>
      </c>
      <c r="H1153" s="659">
        <f>ROUND(IF('Заказ, cкидки и курсы валют'!$J$23*E1153/1000*D1153&lt;387,387,'Заказ, cкидки и курсы валют'!$J$23*E1153/1000*D1153)*(1-'Заказ, cкидки и курсы валют'!$I$12),2)</f>
        <v>591.74</v>
      </c>
      <c r="I1153" s="14"/>
      <c r="J1153" s="96">
        <f>ROUND(IF(H1153&lt;'Заказ, cкидки и курсы валют'!$B$39,H1153*0.54*100/(100-'Заказ, cкидки и курсы валют'!$C$39),IF(H1153&lt;'Заказ, cкидки и курсы валют'!$B$40,H1153*0.54*100/(100-'Заказ, cкидки и курсы валют'!$C$40),IF(H1153&lt;'Заказ, cкидки и курсы валют'!$B$41,H1153*0.54*100/(100-'Заказ, cкидки и курсы валют'!$C$41),IF(H1153&lt;'Заказ, cкидки и курсы валют'!$B$42,H1153*0.54*100/(100-'Заказ, cкидки и курсы валют'!$C$42),IF(H1153&lt;'Заказ, cкидки и курсы валют'!$B$43,H1153*0.54*100/(100-'Заказ, cкидки и курсы валют'!$C$43),H1153))))),2)</f>
        <v>639.08000000000004</v>
      </c>
    </row>
    <row r="1154" spans="1:10" ht="13" thickBot="1">
      <c r="A1154" s="13"/>
      <c r="B1154" s="53"/>
      <c r="C1154" s="1984"/>
      <c r="D1154" s="94"/>
      <c r="E1154" s="423"/>
      <c r="F1154" s="423"/>
      <c r="G1154" s="420"/>
      <c r="H1154" s="13"/>
      <c r="I1154" s="13"/>
    </row>
    <row r="1155" spans="1:10" ht="18">
      <c r="A1155" s="190"/>
      <c r="B1155" s="64" t="s">
        <v>2983</v>
      </c>
      <c r="C1155" s="1962"/>
      <c r="D1155" s="65"/>
      <c r="E1155" s="442"/>
      <c r="F1155" s="435"/>
      <c r="G1155" s="461"/>
      <c r="H1155" s="128"/>
      <c r="I1155" s="68"/>
    </row>
    <row r="1156" spans="1:10" ht="13">
      <c r="A1156" s="191"/>
      <c r="B1156" s="16"/>
      <c r="C1156" s="1475"/>
      <c r="D1156" s="70"/>
      <c r="E1156" s="430"/>
      <c r="F1156" s="465"/>
      <c r="G1156" s="488"/>
      <c r="H1156" s="16"/>
      <c r="I1156" s="132"/>
    </row>
    <row r="1157" spans="1:10" ht="13">
      <c r="A1157" s="191"/>
      <c r="B1157" s="16"/>
      <c r="C1157" s="1954"/>
      <c r="D1157" s="16"/>
      <c r="E1157" s="430"/>
      <c r="F1157" s="463"/>
      <c r="G1157" s="488"/>
      <c r="H1157" s="16"/>
      <c r="I1157" s="132"/>
    </row>
    <row r="1158" spans="1:10" ht="13">
      <c r="A1158" s="191"/>
      <c r="B1158" s="16"/>
      <c r="C1158" s="1954"/>
      <c r="D1158" s="16"/>
      <c r="E1158" s="430"/>
      <c r="F1158" s="463" t="s">
        <v>5696</v>
      </c>
      <c r="G1158" s="488"/>
      <c r="H1158" s="16"/>
      <c r="I1158" s="132"/>
    </row>
    <row r="1159" spans="1:10" ht="18.5" thickBot="1">
      <c r="A1159" s="1831" t="s">
        <v>7304</v>
      </c>
      <c r="B1159" s="1832"/>
      <c r="C1159" s="2345"/>
      <c r="D1159" s="136"/>
      <c r="E1159" s="438"/>
      <c r="F1159" s="467"/>
      <c r="G1159" s="489"/>
      <c r="H1159" s="136"/>
      <c r="I1159" s="137"/>
    </row>
    <row r="1160" spans="1:10" ht="40">
      <c r="A1160" s="156" t="s">
        <v>1013</v>
      </c>
      <c r="B1160" s="157" t="s">
        <v>1014</v>
      </c>
      <c r="C1160" s="2286" t="s">
        <v>665</v>
      </c>
      <c r="D1160" s="158" t="s">
        <v>2923</v>
      </c>
      <c r="E1160" s="473" t="s">
        <v>10276</v>
      </c>
      <c r="F1160" s="469" t="s">
        <v>2578</v>
      </c>
      <c r="G1160" s="506" t="s">
        <v>2427</v>
      </c>
      <c r="H1160" s="264" t="s">
        <v>493</v>
      </c>
      <c r="I1160" s="160" t="s">
        <v>4003</v>
      </c>
      <c r="J1160" s="327" t="s">
        <v>11229</v>
      </c>
    </row>
    <row r="1161" spans="1:10" ht="13" thickBot="1">
      <c r="A1161" s="156"/>
      <c r="B1161" s="312"/>
      <c r="C1161" s="2286" t="s">
        <v>3419</v>
      </c>
      <c r="D1161" s="313" t="s">
        <v>2428</v>
      </c>
      <c r="E1161" s="437" t="s">
        <v>264</v>
      </c>
      <c r="F1161" s="475">
        <f>'Заказ, cкидки и курсы валют'!$I$12</f>
        <v>0</v>
      </c>
      <c r="G1161" s="765"/>
      <c r="H1161" s="358"/>
      <c r="I1161" s="252"/>
      <c r="J1161" s="264"/>
    </row>
    <row r="1162" spans="1:10" ht="13.5" thickBot="1">
      <c r="A1162" s="14" t="s">
        <v>10045</v>
      </c>
      <c r="B1162" s="48" t="s">
        <v>3004</v>
      </c>
      <c r="C1162" s="2250">
        <v>1.19</v>
      </c>
      <c r="D1162" s="1588">
        <v>100</v>
      </c>
      <c r="E1162" s="1602">
        <f>(E1136*2)+(1000/D1162*7.5)</f>
        <v>177.54000000000002</v>
      </c>
      <c r="F1162" s="471">
        <f>ROUND(E1162*(1-$F$37),2)</f>
        <v>177.54</v>
      </c>
      <c r="G1162" s="691">
        <f>H1162/D1162*1000</f>
        <v>3870</v>
      </c>
      <c r="H1162" s="659">
        <f>ROUND(IF('Заказ, cкидки и курсы валют'!$J$23*E1162/1000*D1162&lt;387,387,'Заказ, cкидки и курсы валют'!$J$23*E1162/1000*D1162)*(1-'Заказ, cкидки и курсы валют'!$I$12),2)</f>
        <v>387</v>
      </c>
      <c r="I1162" s="14"/>
      <c r="J1162" s="96">
        <f>ROUND(IF(H1162&lt;'Заказ, cкидки и курсы валют'!$B$39,H1162*0.54*100/(100-'Заказ, cкидки и курсы валют'!$C$39),IF(H1162&lt;'Заказ, cкидки и курсы валют'!$B$40,H1162*0.54*100/(100-'Заказ, cкидки и курсы валют'!$C$40),IF(H1162&lt;'Заказ, cкидки и курсы валют'!$B$41,H1162*0.54*100/(100-'Заказ, cкидки и курсы валют'!$C$41),IF(H1162&lt;'Заказ, cкидки и курсы валют'!$B$42,H1162*0.54*100/(100-'Заказ, cкидки и курсы валют'!$C$42),IF(H1162&lt;'Заказ, cкидки и курсы валют'!$B$43,H1162*0.54*100/(100-'Заказ, cкидки и курсы валют'!$C$43),H1162))))),2)</f>
        <v>464.4</v>
      </c>
    </row>
    <row r="1163" spans="1:10" ht="13.5" thickBot="1">
      <c r="A1163" s="14" t="s">
        <v>10046</v>
      </c>
      <c r="B1163" s="48" t="s">
        <v>3756</v>
      </c>
      <c r="C1163" s="2250">
        <v>1.1599999999999999</v>
      </c>
      <c r="D1163" s="1588">
        <v>50</v>
      </c>
      <c r="E1163" s="1602">
        <f t="shared" ref="E1163:E1166" si="180">(E1137*2)+(1000/D1163*7.5)</f>
        <v>252.8</v>
      </c>
      <c r="F1163" s="471">
        <f t="shared" ref="F1163:F1166" si="181">ROUND(E1163*(1-$F$37),2)</f>
        <v>252.8</v>
      </c>
      <c r="G1163" s="691">
        <f t="shared" ref="G1163:G1166" si="182">H1163/D1163*1000</f>
        <v>7740</v>
      </c>
      <c r="H1163" s="659">
        <f>ROUND(IF('Заказ, cкидки и курсы валют'!$J$23*E1163/1000*D1163&lt;387,387,'Заказ, cкидки и курсы валют'!$J$23*E1163/1000*D1163)*(1-'Заказ, cкидки и курсы валют'!$I$12),2)</f>
        <v>387</v>
      </c>
      <c r="I1163" s="14"/>
      <c r="J1163" s="96">
        <f>ROUND(IF(H1163&lt;'Заказ, cкидки и курсы валют'!$B$39,H1163*0.54*100/(100-'Заказ, cкидки и курсы валют'!$C$39),IF(H1163&lt;'Заказ, cкидки и курсы валют'!$B$40,H1163*0.54*100/(100-'Заказ, cкидки и курсы валют'!$C$40),IF(H1163&lt;'Заказ, cкидки и курсы валют'!$B$41,H1163*0.54*100/(100-'Заказ, cкидки и курсы валют'!$C$41),IF(H1163&lt;'Заказ, cкидки и курсы валют'!$B$42,H1163*0.54*100/(100-'Заказ, cкидки и курсы валют'!$C$42),IF(H1163&lt;'Заказ, cкидки и курсы валют'!$B$43,H1163*0.54*100/(100-'Заказ, cкидки и курсы валют'!$C$43),H1163))))),2)</f>
        <v>464.4</v>
      </c>
    </row>
    <row r="1164" spans="1:10" ht="13.5" thickBot="1">
      <c r="A1164" s="14" t="s">
        <v>10047</v>
      </c>
      <c r="B1164" s="47" t="s">
        <v>656</v>
      </c>
      <c r="C1164" s="2250">
        <v>1</v>
      </c>
      <c r="D1164" s="1588">
        <v>50</v>
      </c>
      <c r="E1164" s="1602">
        <f t="shared" si="180"/>
        <v>274.3</v>
      </c>
      <c r="F1164" s="471">
        <f t="shared" si="181"/>
        <v>274.3</v>
      </c>
      <c r="G1164" s="691">
        <f t="shared" si="182"/>
        <v>7740</v>
      </c>
      <c r="H1164" s="659">
        <f>ROUND(IF('Заказ, cкидки и курсы валют'!$J$23*E1164/1000*D1164&lt;387,387,'Заказ, cкидки и курсы валют'!$J$23*E1164/1000*D1164)*(1-'Заказ, cкидки и курсы валют'!$I$12),2)</f>
        <v>387</v>
      </c>
      <c r="I1164" s="14"/>
      <c r="J1164" s="96">
        <f>ROUND(IF(H1164&lt;'Заказ, cкидки и курсы валют'!$B$39,H1164*0.54*100/(100-'Заказ, cкидки и курсы валют'!$C$39),IF(H1164&lt;'Заказ, cкидки и курсы валют'!$B$40,H1164*0.54*100/(100-'Заказ, cкидки и курсы валют'!$C$40),IF(H1164&lt;'Заказ, cкидки и курсы валют'!$B$41,H1164*0.54*100/(100-'Заказ, cкидки и курсы валют'!$C$41),IF(H1164&lt;'Заказ, cкидки и курсы валют'!$B$42,H1164*0.54*100/(100-'Заказ, cкидки и курсы валют'!$C$42),IF(H1164&lt;'Заказ, cкидки и курсы валют'!$B$43,H1164*0.54*100/(100-'Заказ, cкидки и курсы валют'!$C$43),H1164))))),2)</f>
        <v>464.4</v>
      </c>
    </row>
    <row r="1165" spans="1:10" ht="13.5" thickBot="1">
      <c r="A1165" s="14" t="s">
        <v>10048</v>
      </c>
      <c r="B1165" s="48" t="s">
        <v>3757</v>
      </c>
      <c r="C1165" s="2250">
        <v>1.38</v>
      </c>
      <c r="D1165" s="1588">
        <v>50</v>
      </c>
      <c r="E1165" s="1602">
        <f t="shared" si="180"/>
        <v>269.39999999999998</v>
      </c>
      <c r="F1165" s="471">
        <f t="shared" si="181"/>
        <v>269.39999999999998</v>
      </c>
      <c r="G1165" s="691">
        <f t="shared" si="182"/>
        <v>7740</v>
      </c>
      <c r="H1165" s="659">
        <f>ROUND(IF('Заказ, cкидки и курсы валют'!$J$23*E1165/1000*D1165&lt;387,387,'Заказ, cкидки и курсы валют'!$J$23*E1165/1000*D1165)*(1-'Заказ, cкидки и курсы валют'!$I$12),2)</f>
        <v>387</v>
      </c>
      <c r="I1165" s="14"/>
      <c r="J1165" s="96">
        <f>ROUND(IF(H1165&lt;'Заказ, cкидки и курсы валют'!$B$39,H1165*0.54*100/(100-'Заказ, cкидки и курсы валют'!$C$39),IF(H1165&lt;'Заказ, cкидки и курсы валют'!$B$40,H1165*0.54*100/(100-'Заказ, cкидки и курсы валют'!$C$40),IF(H1165&lt;'Заказ, cкидки и курсы валют'!$B$41,H1165*0.54*100/(100-'Заказ, cкидки и курсы валют'!$C$41),IF(H1165&lt;'Заказ, cкидки и курсы валют'!$B$42,H1165*0.54*100/(100-'Заказ, cкидки и курсы валют'!$C$42),IF(H1165&lt;'Заказ, cкидки и курсы валют'!$B$43,H1165*0.54*100/(100-'Заказ, cкидки и курсы валют'!$C$43),H1165))))),2)</f>
        <v>464.4</v>
      </c>
    </row>
    <row r="1166" spans="1:10" ht="13">
      <c r="A1166" s="14" t="s">
        <v>10049</v>
      </c>
      <c r="B1166" s="47" t="s">
        <v>596</v>
      </c>
      <c r="C1166" s="2250">
        <v>1.58</v>
      </c>
      <c r="D1166" s="1588">
        <v>50</v>
      </c>
      <c r="E1166" s="1602">
        <f t="shared" si="180"/>
        <v>321.52</v>
      </c>
      <c r="F1166" s="471">
        <f t="shared" si="181"/>
        <v>321.52</v>
      </c>
      <c r="G1166" s="691">
        <f t="shared" si="182"/>
        <v>7740</v>
      </c>
      <c r="H1166" s="659">
        <f>ROUND(IF('Заказ, cкидки и курсы валют'!$J$23*E1166/1000*D1166&lt;387,387,'Заказ, cкидки и курсы валют'!$J$23*E1166/1000*D1166)*(1-'Заказ, cкидки и курсы валют'!$I$12),2)</f>
        <v>387</v>
      </c>
      <c r="I1166" s="14"/>
      <c r="J1166" s="96">
        <f>ROUND(IF(H1166&lt;'Заказ, cкидки и курсы валют'!$B$39,H1166*0.54*100/(100-'Заказ, cкидки и курсы валют'!$C$39),IF(H1166&lt;'Заказ, cкидки и курсы валют'!$B$40,H1166*0.54*100/(100-'Заказ, cкидки и курсы валют'!$C$40),IF(H1166&lt;'Заказ, cкидки и курсы валют'!$B$41,H1166*0.54*100/(100-'Заказ, cкидки и курсы валют'!$C$41),IF(H1166&lt;'Заказ, cкидки и курсы валют'!$B$42,H1166*0.54*100/(100-'Заказ, cкидки и курсы валют'!$C$42),IF(H1166&lt;'Заказ, cкидки и курсы валют'!$B$43,H1166*0.54*100/(100-'Заказ, cкидки и курсы валют'!$C$43),H1166))))),2)</f>
        <v>464.4</v>
      </c>
    </row>
    <row r="1167" spans="1:10" ht="13.5" thickBot="1">
      <c r="A1167" s="917"/>
      <c r="B1167" s="92"/>
      <c r="C1167" s="1984"/>
      <c r="D1167" s="201"/>
      <c r="E1167" s="449"/>
      <c r="F1167" s="881"/>
      <c r="G1167" s="694"/>
      <c r="H1167" s="22"/>
      <c r="I1167" s="395"/>
    </row>
    <row r="1168" spans="1:10" ht="18">
      <c r="A1168" s="190"/>
      <c r="B1168" s="128"/>
      <c r="C1168" s="1962" t="s">
        <v>935</v>
      </c>
      <c r="D1168" s="64"/>
      <c r="E1168" s="428"/>
      <c r="F1168" s="442"/>
      <c r="G1168" s="435"/>
      <c r="H1168" s="128"/>
      <c r="I1168" s="68"/>
    </row>
    <row r="1169" spans="1:10" ht="18">
      <c r="A1169" s="191"/>
      <c r="B1169" s="16"/>
      <c r="C1169" s="1475" t="s">
        <v>11636</v>
      </c>
      <c r="D1169" s="84"/>
      <c r="E1169" s="441"/>
      <c r="F1169" s="436"/>
      <c r="G1169" s="426"/>
      <c r="H1169" s="16"/>
      <c r="I1169" s="132"/>
    </row>
    <row r="1170" spans="1:10" ht="18.5" thickBot="1">
      <c r="A1170" s="88" t="s">
        <v>7302</v>
      </c>
      <c r="B1170" s="206"/>
      <c r="C1170" s="1931"/>
      <c r="D1170" s="72"/>
      <c r="E1170" s="431"/>
      <c r="F1170" s="467"/>
      <c r="G1170" s="489"/>
      <c r="H1170" s="136"/>
      <c r="I1170" s="137"/>
    </row>
    <row r="1171" spans="1:10" ht="40">
      <c r="A1171" s="156" t="s">
        <v>1013</v>
      </c>
      <c r="B1171" s="157" t="s">
        <v>1014</v>
      </c>
      <c r="C1171" s="2286" t="s">
        <v>665</v>
      </c>
      <c r="D1171" s="158" t="s">
        <v>2923</v>
      </c>
      <c r="E1171" s="473" t="s">
        <v>10276</v>
      </c>
      <c r="F1171" s="469" t="s">
        <v>2578</v>
      </c>
      <c r="G1171" s="506" t="s">
        <v>2427</v>
      </c>
      <c r="H1171" s="264" t="s">
        <v>493</v>
      </c>
      <c r="I1171" s="160" t="s">
        <v>4003</v>
      </c>
    </row>
    <row r="1172" spans="1:10" ht="13" thickBot="1">
      <c r="A1172" s="156"/>
      <c r="B1172" s="312"/>
      <c r="C1172" s="2286" t="s">
        <v>3419</v>
      </c>
      <c r="D1172" s="313" t="s">
        <v>2428</v>
      </c>
      <c r="E1172" s="437" t="s">
        <v>264</v>
      </c>
      <c r="F1172" s="475">
        <f>'Заказ, cкидки и курсы валют'!$I$12</f>
        <v>0</v>
      </c>
      <c r="G1172" s="765"/>
      <c r="H1172" s="358"/>
      <c r="I1172" s="252"/>
    </row>
    <row r="1173" spans="1:10" ht="14.5">
      <c r="A1173" s="14" t="s">
        <v>10050</v>
      </c>
      <c r="B1173" s="47" t="s">
        <v>10053</v>
      </c>
      <c r="C1173" s="2347">
        <v>4.28</v>
      </c>
      <c r="D1173" s="1587">
        <v>1800</v>
      </c>
      <c r="E1173" s="446">
        <v>484.59</v>
      </c>
      <c r="F1173" s="471">
        <f>ROUND(E1173*(1-$F$37),2)</f>
        <v>484.59</v>
      </c>
      <c r="G1173" s="691">
        <f>'Заказ, cкидки и курсы валют'!$J$23*F1173</f>
        <v>5572.7849999999999</v>
      </c>
      <c r="H1173" s="96">
        <f>ROUND((D1173/1000)*G1173,2)</f>
        <v>10031.01</v>
      </c>
      <c r="I1173" s="263"/>
    </row>
    <row r="1174" spans="1:10" ht="13" thickBot="1"/>
    <row r="1175" spans="1:10" ht="18">
      <c r="A1175" s="190"/>
      <c r="B1175" s="128"/>
      <c r="C1175" s="1962" t="s">
        <v>935</v>
      </c>
      <c r="D1175" s="64"/>
      <c r="E1175" s="428"/>
      <c r="F1175" s="442"/>
      <c r="G1175" s="435"/>
      <c r="H1175" s="128"/>
      <c r="I1175" s="68"/>
    </row>
    <row r="1176" spans="1:10" ht="18">
      <c r="A1176" s="191"/>
      <c r="B1176" s="16"/>
      <c r="C1176" s="1475" t="s">
        <v>11636</v>
      </c>
      <c r="D1176" s="84"/>
      <c r="E1176" s="441"/>
      <c r="F1176" s="436"/>
      <c r="G1176" s="426"/>
      <c r="H1176" s="16"/>
      <c r="I1176" s="132"/>
    </row>
    <row r="1177" spans="1:10" ht="18">
      <c r="A1177" s="191"/>
      <c r="B1177" s="16"/>
      <c r="C1177" s="1475"/>
      <c r="D1177" s="84"/>
      <c r="E1177" s="441"/>
      <c r="F1177" s="436"/>
      <c r="G1177" s="426"/>
      <c r="H1177" s="16"/>
      <c r="I1177" s="132"/>
    </row>
    <row r="1178" spans="1:10" ht="18.5" thickBot="1">
      <c r="A1178" s="1831" t="s">
        <v>7303</v>
      </c>
      <c r="B1178" s="89"/>
      <c r="C1178" s="1931"/>
      <c r="D1178" s="72"/>
      <c r="E1178" s="431"/>
      <c r="F1178" s="467"/>
      <c r="G1178" s="489"/>
      <c r="H1178" s="136"/>
      <c r="I1178" s="137"/>
    </row>
    <row r="1179" spans="1:10" ht="40">
      <c r="A1179" s="156" t="s">
        <v>1013</v>
      </c>
      <c r="B1179" s="157" t="s">
        <v>1014</v>
      </c>
      <c r="C1179" s="2286" t="s">
        <v>665</v>
      </c>
      <c r="D1179" s="158" t="s">
        <v>2923</v>
      </c>
      <c r="E1179" s="473" t="s">
        <v>10276</v>
      </c>
      <c r="F1179" s="469" t="s">
        <v>2578</v>
      </c>
      <c r="G1179" s="506" t="s">
        <v>2427</v>
      </c>
      <c r="H1179" s="264" t="s">
        <v>493</v>
      </c>
      <c r="I1179" s="160" t="s">
        <v>4003</v>
      </c>
      <c r="J1179" s="327" t="s">
        <v>11229</v>
      </c>
    </row>
    <row r="1180" spans="1:10">
      <c r="A1180" s="156"/>
      <c r="B1180" s="312"/>
      <c r="C1180" s="2286" t="s">
        <v>3419</v>
      </c>
      <c r="D1180" s="313" t="s">
        <v>2428</v>
      </c>
      <c r="E1180" s="437" t="s">
        <v>264</v>
      </c>
      <c r="F1180" s="475">
        <f>'Заказ, cкидки и курсы валют'!$I$12</f>
        <v>0</v>
      </c>
      <c r="G1180" s="765"/>
      <c r="H1180" s="358"/>
      <c r="I1180" s="252"/>
      <c r="J1180" s="264"/>
    </row>
    <row r="1181" spans="1:10" ht="13">
      <c r="A1181" s="14" t="s">
        <v>11637</v>
      </c>
      <c r="B1181" s="47" t="s">
        <v>10053</v>
      </c>
      <c r="C1181" s="2347">
        <v>4.28</v>
      </c>
      <c r="D1181" s="1587">
        <v>120</v>
      </c>
      <c r="E1181" s="1602">
        <f>E1173*1.2</f>
        <v>581.50799999999992</v>
      </c>
      <c r="F1181" s="471">
        <f>ROUND(E1181*(1-$F$37),2)</f>
        <v>581.51</v>
      </c>
      <c r="G1181" s="691">
        <f>'Заказ, cкидки и курсы валют'!$J$23*F1181</f>
        <v>6687.3649999999998</v>
      </c>
      <c r="H1181" s="96">
        <f>ROUND((D1181/1000)*G1181,2)</f>
        <v>802.48</v>
      </c>
      <c r="I1181" s="14"/>
      <c r="J1181" s="96">
        <f>ROUND(IF(H1181&lt;'Заказ, cкидки и курсы валют'!$B$39,H1181*0.54*100/(100-'Заказ, cкидки и курсы валют'!$C$39),IF(H1181&lt;'Заказ, cкидки и курсы валют'!$B$40,H1181*0.54*100/(100-'Заказ, cкидки и курсы валют'!$C$40),IF(H1181&lt;'Заказ, cкидки и курсы валют'!$B$41,H1181*0.54*100/(100-'Заказ, cкидки и курсы валют'!$C$41),IF(H1181&lt;'Заказ, cкидки и курсы валют'!$B$42,H1181*0.54*100/(100-'Заказ, cкидки и курсы валют'!$C$42),IF(H1181&lt;'Заказ, cкидки и курсы валют'!$B$43,H1181*0.54*100/(100-'Заказ, cкидки и курсы валют'!$C$43),H1181))))),2)</f>
        <v>866.68</v>
      </c>
    </row>
    <row r="1182" spans="1:10" ht="13" thickBot="1"/>
    <row r="1183" spans="1:10" ht="18">
      <c r="A1183" s="190"/>
      <c r="B1183" s="128"/>
      <c r="C1183" s="1962" t="s">
        <v>935</v>
      </c>
      <c r="D1183" s="64"/>
      <c r="E1183" s="428"/>
      <c r="F1183" s="442"/>
      <c r="G1183" s="435"/>
      <c r="H1183" s="128"/>
      <c r="I1183" s="68"/>
    </row>
    <row r="1184" spans="1:10" ht="18">
      <c r="A1184" s="191"/>
      <c r="B1184" s="16"/>
      <c r="C1184" s="1475" t="s">
        <v>11636</v>
      </c>
      <c r="D1184" s="84"/>
      <c r="E1184" s="441"/>
      <c r="F1184" s="436"/>
      <c r="G1184" s="426"/>
      <c r="H1184" s="16"/>
      <c r="I1184" s="132"/>
    </row>
    <row r="1185" spans="1:10" ht="18.5" thickBot="1">
      <c r="A1185" s="1831" t="s">
        <v>7304</v>
      </c>
      <c r="B1185" s="1832"/>
      <c r="C1185" s="1931"/>
      <c r="D1185" s="72"/>
      <c r="E1185" s="431"/>
      <c r="F1185" s="467"/>
      <c r="G1185" s="489"/>
      <c r="H1185" s="136"/>
      <c r="I1185" s="137"/>
    </row>
    <row r="1186" spans="1:10" ht="40">
      <c r="A1186" s="156" t="s">
        <v>1013</v>
      </c>
      <c r="B1186" s="157" t="s">
        <v>1014</v>
      </c>
      <c r="C1186" s="2286" t="s">
        <v>665</v>
      </c>
      <c r="D1186" s="158" t="s">
        <v>2923</v>
      </c>
      <c r="E1186" s="473" t="s">
        <v>10276</v>
      </c>
      <c r="F1186" s="469" t="s">
        <v>2578</v>
      </c>
      <c r="G1186" s="506" t="s">
        <v>2427</v>
      </c>
      <c r="H1186" s="264" t="s">
        <v>493</v>
      </c>
      <c r="I1186" s="160" t="s">
        <v>4003</v>
      </c>
      <c r="J1186" s="327" t="s">
        <v>11229</v>
      </c>
    </row>
    <row r="1187" spans="1:10" ht="13" thickBot="1">
      <c r="A1187" s="156"/>
      <c r="B1187" s="312"/>
      <c r="C1187" s="2286" t="s">
        <v>3419</v>
      </c>
      <c r="D1187" s="313" t="s">
        <v>2428</v>
      </c>
      <c r="E1187" s="437" t="s">
        <v>264</v>
      </c>
      <c r="F1187" s="475">
        <f>'Заказ, cкидки и курсы валют'!$I$12</f>
        <v>0</v>
      </c>
      <c r="G1187" s="765"/>
      <c r="H1187" s="358"/>
      <c r="I1187" s="252"/>
      <c r="J1187" s="264"/>
    </row>
    <row r="1188" spans="1:10" ht="13">
      <c r="A1188" s="14" t="s">
        <v>11638</v>
      </c>
      <c r="B1188" s="47" t="s">
        <v>10053</v>
      </c>
      <c r="C1188" s="2347">
        <v>4.28</v>
      </c>
      <c r="D1188" s="1587">
        <v>15</v>
      </c>
      <c r="E1188" s="1602">
        <f>(E1173*2)+(1000/D1188*7.5)</f>
        <v>1469.18</v>
      </c>
      <c r="F1188" s="471">
        <f>ROUND(E1188*(1-$F$37),2)</f>
        <v>1469.18</v>
      </c>
      <c r="G1188" s="691">
        <f>H1188/D1188*1000</f>
        <v>25800</v>
      </c>
      <c r="H1188" s="659">
        <f>ROUND(IF('Заказ, cкидки и курсы валют'!$J$23*E1188/1000*D1188&lt;387,387,'Заказ, cкидки и курсы валют'!$J$23*E1188/1000*D1188)*(1-'Заказ, cкидки и курсы валют'!$I$12),2)</f>
        <v>387</v>
      </c>
      <c r="I1188" s="14"/>
      <c r="J1188" s="96">
        <f>ROUND(IF(H1188&lt;'Заказ, cкидки и курсы валют'!$B$39,H1188*0.54*100/(100-'Заказ, cкидки и курсы валют'!$C$39),IF(H1188&lt;'Заказ, cкидки и курсы валют'!$B$40,H1188*0.54*100/(100-'Заказ, cкидки и курсы валют'!$C$40),IF(H1188&lt;'Заказ, cкидки и курсы валют'!$B$41,H1188*0.54*100/(100-'Заказ, cкидки и курсы валют'!$C$41),IF(H1188&lt;'Заказ, cкидки и курсы валют'!$B$42,H1188*0.54*100/(100-'Заказ, cкидки и курсы валют'!$C$42),IF(H1188&lt;'Заказ, cкидки и курсы валют'!$B$43,H1188*0.54*100/(100-'Заказ, cкидки и курсы валют'!$C$43),H1188))))),2)</f>
        <v>464.4</v>
      </c>
    </row>
    <row r="1189" spans="1:10" ht="13" thickBot="1"/>
    <row r="1190" spans="1:10" ht="18">
      <c r="A1190" s="190"/>
      <c r="B1190" s="128"/>
      <c r="C1190" s="1962" t="s">
        <v>935</v>
      </c>
      <c r="D1190" s="64"/>
      <c r="E1190" s="428"/>
      <c r="F1190" s="442"/>
      <c r="G1190" s="435"/>
      <c r="H1190" s="128"/>
      <c r="I1190" s="68"/>
    </row>
    <row r="1191" spans="1:10" ht="18">
      <c r="A1191" s="191"/>
      <c r="B1191" s="16"/>
      <c r="C1191" s="1475" t="s">
        <v>11639</v>
      </c>
      <c r="D1191" s="84"/>
      <c r="E1191" s="441"/>
      <c r="F1191" s="436"/>
      <c r="G1191" s="426"/>
      <c r="H1191" s="16"/>
      <c r="I1191" s="132"/>
    </row>
    <row r="1192" spans="1:10" ht="18.5" thickBot="1">
      <c r="A1192" s="88" t="s">
        <v>7302</v>
      </c>
      <c r="B1192" s="206"/>
      <c r="C1192" s="1931"/>
      <c r="D1192" s="72"/>
      <c r="E1192" s="431"/>
      <c r="F1192" s="467"/>
      <c r="G1192" s="489"/>
      <c r="H1192" s="136"/>
      <c r="I1192" s="137"/>
    </row>
    <row r="1193" spans="1:10" ht="40">
      <c r="A1193" s="156" t="s">
        <v>1013</v>
      </c>
      <c r="B1193" s="157" t="s">
        <v>1014</v>
      </c>
      <c r="C1193" s="2286" t="s">
        <v>665</v>
      </c>
      <c r="D1193" s="158" t="s">
        <v>2923</v>
      </c>
      <c r="E1193" s="473" t="s">
        <v>10276</v>
      </c>
      <c r="F1193" s="469" t="s">
        <v>2578</v>
      </c>
      <c r="G1193" s="506" t="s">
        <v>2427</v>
      </c>
      <c r="H1193" s="264" t="s">
        <v>493</v>
      </c>
      <c r="I1193" s="160" t="s">
        <v>4003</v>
      </c>
    </row>
    <row r="1194" spans="1:10">
      <c r="A1194" s="156"/>
      <c r="B1194" s="312"/>
      <c r="C1194" s="2286" t="s">
        <v>3419</v>
      </c>
      <c r="D1194" s="313" t="s">
        <v>2428</v>
      </c>
      <c r="E1194" s="437" t="s">
        <v>264</v>
      </c>
      <c r="F1194" s="475">
        <f>'Заказ, cкидки и курсы валют'!$I$12</f>
        <v>0</v>
      </c>
      <c r="G1194" s="765"/>
      <c r="H1194" s="358"/>
      <c r="I1194" s="252"/>
    </row>
    <row r="1195" spans="1:10" ht="14.5">
      <c r="A1195" s="14" t="s">
        <v>10051</v>
      </c>
      <c r="B1195" s="47" t="s">
        <v>10053</v>
      </c>
      <c r="C1195" s="2347">
        <v>4.28</v>
      </c>
      <c r="D1195" s="1587">
        <v>1800</v>
      </c>
      <c r="E1195" s="446">
        <v>514.88</v>
      </c>
      <c r="F1195" s="471">
        <f>ROUND(E1195*(1-$F$37),2)</f>
        <v>514.88</v>
      </c>
      <c r="G1195" s="691">
        <f>'Заказ, cкидки и курсы валют'!$J$23*F1195</f>
        <v>5921.12</v>
      </c>
      <c r="H1195" s="96">
        <f>ROUND((D1195/1000)*G1195,2)</f>
        <v>10658.02</v>
      </c>
      <c r="I1195" s="168"/>
    </row>
    <row r="1196" spans="1:10" ht="13" thickBot="1"/>
    <row r="1197" spans="1:10" ht="18">
      <c r="A1197" s="190"/>
      <c r="B1197" s="128"/>
      <c r="C1197" s="1962" t="s">
        <v>935</v>
      </c>
      <c r="D1197" s="64"/>
      <c r="E1197" s="428"/>
      <c r="F1197" s="442"/>
      <c r="G1197" s="435"/>
      <c r="H1197" s="128"/>
      <c r="I1197" s="68"/>
    </row>
    <row r="1198" spans="1:10" ht="18">
      <c r="A1198" s="191"/>
      <c r="B1198" s="16"/>
      <c r="C1198" s="1475" t="s">
        <v>11639</v>
      </c>
      <c r="D1198" s="84"/>
      <c r="E1198" s="441"/>
      <c r="F1198" s="436"/>
      <c r="G1198" s="426"/>
      <c r="H1198" s="16"/>
      <c r="I1198" s="132"/>
    </row>
    <row r="1199" spans="1:10" ht="18">
      <c r="A1199" s="191"/>
      <c r="B1199" s="16"/>
      <c r="C1199" s="1475"/>
      <c r="D1199" s="84"/>
      <c r="E1199" s="441"/>
      <c r="F1199" s="436"/>
      <c r="G1199" s="426"/>
      <c r="H1199" s="16"/>
      <c r="I1199" s="132"/>
    </row>
    <row r="1200" spans="1:10" ht="18.5" thickBot="1">
      <c r="A1200" s="1831" t="s">
        <v>7303</v>
      </c>
      <c r="B1200" s="89"/>
      <c r="C1200" s="1931"/>
      <c r="D1200" s="72"/>
      <c r="E1200" s="431"/>
      <c r="F1200" s="467"/>
      <c r="G1200" s="489"/>
      <c r="H1200" s="136"/>
      <c r="I1200" s="137"/>
    </row>
    <row r="1201" spans="1:10" ht="40">
      <c r="A1201" s="156" t="s">
        <v>1013</v>
      </c>
      <c r="B1201" s="157" t="s">
        <v>1014</v>
      </c>
      <c r="C1201" s="2286" t="s">
        <v>665</v>
      </c>
      <c r="D1201" s="158" t="s">
        <v>2923</v>
      </c>
      <c r="E1201" s="473" t="s">
        <v>10276</v>
      </c>
      <c r="F1201" s="469" t="s">
        <v>2578</v>
      </c>
      <c r="G1201" s="506" t="s">
        <v>2427</v>
      </c>
      <c r="H1201" s="264" t="s">
        <v>493</v>
      </c>
      <c r="I1201" s="160" t="s">
        <v>4003</v>
      </c>
      <c r="J1201" s="327" t="s">
        <v>11229</v>
      </c>
    </row>
    <row r="1202" spans="1:10">
      <c r="A1202" s="156"/>
      <c r="B1202" s="312"/>
      <c r="C1202" s="2286" t="s">
        <v>3419</v>
      </c>
      <c r="D1202" s="313" t="s">
        <v>2428</v>
      </c>
      <c r="E1202" s="437" t="s">
        <v>264</v>
      </c>
      <c r="F1202" s="475">
        <f>'Заказ, cкидки и курсы валют'!$I$12</f>
        <v>0</v>
      </c>
      <c r="G1202" s="765"/>
      <c r="H1202" s="358"/>
      <c r="I1202" s="252"/>
      <c r="J1202" s="264"/>
    </row>
    <row r="1203" spans="1:10" ht="13">
      <c r="A1203" s="14" t="s">
        <v>11640</v>
      </c>
      <c r="B1203" s="47" t="s">
        <v>10053</v>
      </c>
      <c r="C1203" s="2347">
        <v>4.28</v>
      </c>
      <c r="D1203" s="1587">
        <v>120</v>
      </c>
      <c r="E1203" s="1602">
        <f>E1195*1.2</f>
        <v>617.85599999999999</v>
      </c>
      <c r="F1203" s="471">
        <f>ROUND(E1203*(1-$F$37),2)</f>
        <v>617.86</v>
      </c>
      <c r="G1203" s="691">
        <f>'Заказ, cкидки и курсы валют'!$J$23*F1203</f>
        <v>7105.39</v>
      </c>
      <c r="H1203" s="96">
        <f>ROUND((D1203/1000)*G1203,2)</f>
        <v>852.65</v>
      </c>
      <c r="I1203" s="14"/>
      <c r="J1203" s="96">
        <f>ROUND(IF(H1203&lt;'Заказ, cкидки и курсы валют'!$B$39,H1203*0.54*100/(100-'Заказ, cкидки и курсы валют'!$C$39),IF(H1203&lt;'Заказ, cкидки и курсы валют'!$B$40,H1203*0.54*100/(100-'Заказ, cкидки и курсы валют'!$C$40),IF(H1203&lt;'Заказ, cкидки и курсы валют'!$B$41,H1203*0.54*100/(100-'Заказ, cкидки и курсы валют'!$C$41),IF(H1203&lt;'Заказ, cкидки и курсы валют'!$B$42,H1203*0.54*100/(100-'Заказ, cкидки и курсы валют'!$C$42),IF(H1203&lt;'Заказ, cкидки и курсы валют'!$B$43,H1203*0.54*100/(100-'Заказ, cкидки и курсы валют'!$C$43),H1203))))),2)</f>
        <v>920.86</v>
      </c>
    </row>
    <row r="1204" spans="1:10" ht="13" thickBot="1"/>
    <row r="1205" spans="1:10" ht="18">
      <c r="A1205" s="190"/>
      <c r="B1205" s="128"/>
      <c r="C1205" s="1962" t="s">
        <v>935</v>
      </c>
      <c r="D1205" s="64"/>
      <c r="E1205" s="428"/>
      <c r="F1205" s="442"/>
      <c r="G1205" s="435"/>
      <c r="H1205" s="128"/>
      <c r="I1205" s="68"/>
    </row>
    <row r="1206" spans="1:10" ht="18">
      <c r="A1206" s="191"/>
      <c r="B1206" s="16"/>
      <c r="C1206" s="1475" t="s">
        <v>11639</v>
      </c>
      <c r="D1206" s="84"/>
      <c r="E1206" s="441"/>
      <c r="F1206" s="436"/>
      <c r="G1206" s="426"/>
      <c r="H1206" s="16"/>
      <c r="I1206" s="132"/>
    </row>
    <row r="1207" spans="1:10" ht="18.5" thickBot="1">
      <c r="A1207" s="1831" t="s">
        <v>7304</v>
      </c>
      <c r="B1207" s="1832"/>
      <c r="C1207" s="1931"/>
      <c r="D1207" s="72"/>
      <c r="E1207" s="431"/>
      <c r="F1207" s="467"/>
      <c r="G1207" s="489"/>
      <c r="H1207" s="136"/>
      <c r="I1207" s="137"/>
    </row>
    <row r="1208" spans="1:10" ht="40">
      <c r="A1208" s="156" t="s">
        <v>1013</v>
      </c>
      <c r="B1208" s="157" t="s">
        <v>1014</v>
      </c>
      <c r="C1208" s="2286" t="s">
        <v>665</v>
      </c>
      <c r="D1208" s="158" t="s">
        <v>2923</v>
      </c>
      <c r="E1208" s="473" t="s">
        <v>10276</v>
      </c>
      <c r="F1208" s="469" t="s">
        <v>2578</v>
      </c>
      <c r="G1208" s="506" t="s">
        <v>2427</v>
      </c>
      <c r="H1208" s="264" t="s">
        <v>493</v>
      </c>
      <c r="I1208" s="160" t="s">
        <v>4003</v>
      </c>
      <c r="J1208" s="327" t="s">
        <v>11229</v>
      </c>
    </row>
    <row r="1209" spans="1:10" ht="13" thickBot="1">
      <c r="A1209" s="156"/>
      <c r="B1209" s="312"/>
      <c r="C1209" s="2286" t="s">
        <v>3419</v>
      </c>
      <c r="D1209" s="313" t="s">
        <v>2428</v>
      </c>
      <c r="E1209" s="437" t="s">
        <v>264</v>
      </c>
      <c r="F1209" s="475">
        <f>'Заказ, cкидки и курсы валют'!$I$12</f>
        <v>0</v>
      </c>
      <c r="G1209" s="765"/>
      <c r="H1209" s="358"/>
      <c r="I1209" s="252"/>
      <c r="J1209" s="264"/>
    </row>
    <row r="1210" spans="1:10" ht="13">
      <c r="A1210" s="14" t="s">
        <v>11643</v>
      </c>
      <c r="B1210" s="47" t="s">
        <v>10053</v>
      </c>
      <c r="C1210" s="2347">
        <v>4.28</v>
      </c>
      <c r="D1210" s="1587">
        <v>15</v>
      </c>
      <c r="E1210" s="1602">
        <f>(E1195*2)+(1000/D1210*7.5)</f>
        <v>1529.76</v>
      </c>
      <c r="F1210" s="471">
        <f>ROUND(E1210*(1-$F$37),2)</f>
        <v>1529.76</v>
      </c>
      <c r="G1210" s="691">
        <f>H1210/D1210*1000</f>
        <v>25800</v>
      </c>
      <c r="H1210" s="659">
        <f>ROUND(IF('Заказ, cкидки и курсы валют'!$J$23*E1210/1000*D1210&lt;387,387,'Заказ, cкидки и курсы валют'!$J$23*E1210/1000*D1210)*(1-'Заказ, cкидки и курсы валют'!$I$12),2)</f>
        <v>387</v>
      </c>
      <c r="I1210" s="14"/>
      <c r="J1210" s="96">
        <f>ROUND(IF(H1210&lt;'Заказ, cкидки и курсы валют'!$B$39,H1210*0.54*100/(100-'Заказ, cкидки и курсы валют'!$C$39),IF(H1210&lt;'Заказ, cкидки и курсы валют'!$B$40,H1210*0.54*100/(100-'Заказ, cкидки и курсы валют'!$C$40),IF(H1210&lt;'Заказ, cкидки и курсы валют'!$B$41,H1210*0.54*100/(100-'Заказ, cкидки и курсы валют'!$C$41),IF(H1210&lt;'Заказ, cкидки и курсы валют'!$B$42,H1210*0.54*100/(100-'Заказ, cкидки и курсы валют'!$C$42),IF(H1210&lt;'Заказ, cкидки и курсы валют'!$B$43,H1210*0.54*100/(100-'Заказ, cкидки и курсы валют'!$C$43),H1210))))),2)</f>
        <v>464.4</v>
      </c>
    </row>
    <row r="1211" spans="1:10" ht="13" thickBot="1"/>
    <row r="1212" spans="1:10" ht="18">
      <c r="A1212" s="190"/>
      <c r="B1212" s="128"/>
      <c r="C1212" s="1962" t="s">
        <v>935</v>
      </c>
      <c r="D1212" s="64"/>
      <c r="E1212" s="428"/>
      <c r="F1212" s="442"/>
      <c r="G1212" s="435"/>
      <c r="H1212" s="128"/>
      <c r="I1212" s="68"/>
    </row>
    <row r="1213" spans="1:10" ht="18">
      <c r="A1213" s="191"/>
      <c r="B1213" s="16"/>
      <c r="C1213" s="1475" t="s">
        <v>11641</v>
      </c>
      <c r="D1213" s="84"/>
      <c r="E1213" s="441"/>
      <c r="F1213" s="436"/>
      <c r="G1213" s="426"/>
      <c r="H1213" s="16"/>
      <c r="I1213" s="132"/>
    </row>
    <row r="1214" spans="1:10" ht="18.5" thickBot="1">
      <c r="A1214" s="88" t="s">
        <v>7302</v>
      </c>
      <c r="B1214" s="206"/>
      <c r="C1214" s="1931"/>
      <c r="D1214" s="72"/>
      <c r="E1214" s="431"/>
      <c r="F1214" s="467"/>
      <c r="G1214" s="489"/>
      <c r="H1214" s="136"/>
      <c r="I1214" s="137"/>
    </row>
    <row r="1215" spans="1:10" ht="40">
      <c r="A1215" s="156" t="s">
        <v>1013</v>
      </c>
      <c r="B1215" s="157" t="s">
        <v>1014</v>
      </c>
      <c r="C1215" s="2286" t="s">
        <v>665</v>
      </c>
      <c r="D1215" s="158" t="s">
        <v>2923</v>
      </c>
      <c r="E1215" s="473" t="s">
        <v>10276</v>
      </c>
      <c r="F1215" s="469" t="s">
        <v>2578</v>
      </c>
      <c r="G1215" s="506" t="s">
        <v>2427</v>
      </c>
      <c r="H1215" s="264" t="s">
        <v>493</v>
      </c>
      <c r="I1215" s="160" t="s">
        <v>4003</v>
      </c>
    </row>
    <row r="1216" spans="1:10">
      <c r="A1216" s="156"/>
      <c r="B1216" s="312"/>
      <c r="C1216" s="2286" t="s">
        <v>3419</v>
      </c>
      <c r="D1216" s="313" t="s">
        <v>2428</v>
      </c>
      <c r="E1216" s="437" t="s">
        <v>264</v>
      </c>
      <c r="F1216" s="475">
        <f>'Заказ, cкидки и курсы валют'!$I$12</f>
        <v>0</v>
      </c>
      <c r="G1216" s="765"/>
      <c r="H1216" s="358"/>
      <c r="I1216" s="252"/>
    </row>
    <row r="1217" spans="1:10" ht="15" thickBot="1">
      <c r="A1217" s="14" t="s">
        <v>10052</v>
      </c>
      <c r="B1217" s="47" t="s">
        <v>10053</v>
      </c>
      <c r="C1217" s="2347">
        <v>4.28</v>
      </c>
      <c r="D1217" s="1587">
        <v>1800</v>
      </c>
      <c r="E1217" s="446">
        <v>545.64</v>
      </c>
      <c r="F1217" s="471">
        <f>ROUND(E1217*(1-$F$37),2)</f>
        <v>545.64</v>
      </c>
      <c r="G1217" s="691">
        <f>'Заказ, cкидки и курсы валют'!$J$23*F1217</f>
        <v>6274.86</v>
      </c>
      <c r="H1217" s="96">
        <f>ROUND((D1217/1000)*G1217,2)</f>
        <v>11294.75</v>
      </c>
      <c r="I1217" s="170"/>
    </row>
    <row r="1218" spans="1:10" ht="13" thickBot="1"/>
    <row r="1219" spans="1:10" ht="18">
      <c r="A1219" s="190"/>
      <c r="B1219" s="128"/>
      <c r="C1219" s="1962" t="s">
        <v>935</v>
      </c>
      <c r="D1219" s="64"/>
      <c r="E1219" s="428"/>
      <c r="F1219" s="442"/>
      <c r="G1219" s="435"/>
      <c r="H1219" s="128"/>
      <c r="I1219" s="68"/>
    </row>
    <row r="1220" spans="1:10" ht="18">
      <c r="A1220" s="191"/>
      <c r="B1220" s="16"/>
      <c r="C1220" s="1475" t="s">
        <v>11639</v>
      </c>
      <c r="D1220" s="84"/>
      <c r="E1220" s="441"/>
      <c r="F1220" s="436"/>
      <c r="G1220" s="426"/>
      <c r="H1220" s="16"/>
      <c r="I1220" s="132"/>
    </row>
    <row r="1221" spans="1:10" ht="18">
      <c r="A1221" s="191"/>
      <c r="B1221" s="16"/>
      <c r="C1221" s="1475"/>
      <c r="D1221" s="84"/>
      <c r="E1221" s="441"/>
      <c r="F1221" s="436"/>
      <c r="G1221" s="426"/>
      <c r="H1221" s="16"/>
      <c r="I1221" s="132"/>
    </row>
    <row r="1222" spans="1:10" ht="18.5" thickBot="1">
      <c r="A1222" s="1831" t="s">
        <v>7303</v>
      </c>
      <c r="B1222" s="89"/>
      <c r="C1222" s="1931"/>
      <c r="D1222" s="72"/>
      <c r="E1222" s="431"/>
      <c r="F1222" s="467"/>
      <c r="G1222" s="489"/>
      <c r="H1222" s="136"/>
      <c r="I1222" s="137"/>
    </row>
    <row r="1223" spans="1:10" ht="40">
      <c r="A1223" s="156" t="s">
        <v>1013</v>
      </c>
      <c r="B1223" s="157" t="s">
        <v>1014</v>
      </c>
      <c r="C1223" s="2286" t="s">
        <v>665</v>
      </c>
      <c r="D1223" s="158" t="s">
        <v>2923</v>
      </c>
      <c r="E1223" s="473" t="s">
        <v>10276</v>
      </c>
      <c r="F1223" s="469" t="s">
        <v>2578</v>
      </c>
      <c r="G1223" s="506" t="s">
        <v>2427</v>
      </c>
      <c r="H1223" s="264" t="s">
        <v>493</v>
      </c>
      <c r="I1223" s="160" t="s">
        <v>4003</v>
      </c>
      <c r="J1223" s="327" t="s">
        <v>11229</v>
      </c>
    </row>
    <row r="1224" spans="1:10">
      <c r="A1224" s="156"/>
      <c r="B1224" s="312"/>
      <c r="C1224" s="2286" t="s">
        <v>3419</v>
      </c>
      <c r="D1224" s="313" t="s">
        <v>2428</v>
      </c>
      <c r="E1224" s="437" t="s">
        <v>264</v>
      </c>
      <c r="F1224" s="475">
        <f>'Заказ, cкидки и курсы валют'!$I$12</f>
        <v>0</v>
      </c>
      <c r="G1224" s="765"/>
      <c r="H1224" s="358"/>
      <c r="I1224" s="252"/>
      <c r="J1224" s="264"/>
    </row>
    <row r="1225" spans="1:10" ht="13">
      <c r="A1225" s="14" t="s">
        <v>11642</v>
      </c>
      <c r="B1225" s="47" t="s">
        <v>10053</v>
      </c>
      <c r="C1225" s="2347">
        <v>4.28</v>
      </c>
      <c r="D1225" s="1587">
        <v>120</v>
      </c>
      <c r="E1225" s="1602">
        <f>E1217*1.2</f>
        <v>654.76799999999992</v>
      </c>
      <c r="F1225" s="471">
        <f>ROUND(E1225*(1-$F$37),2)</f>
        <v>654.77</v>
      </c>
      <c r="G1225" s="691">
        <f>'Заказ, cкидки и курсы валют'!$J$23*F1225</f>
        <v>7529.8549999999996</v>
      </c>
      <c r="H1225" s="96">
        <f>ROUND((D1225/1000)*G1225,2)</f>
        <v>903.58</v>
      </c>
      <c r="I1225" s="14"/>
      <c r="J1225" s="96">
        <f>ROUND(IF(H1225&lt;'Заказ, cкидки и курсы валют'!$B$39,H1225*0.54*100/(100-'Заказ, cкидки и курсы валют'!$C$39),IF(H1225&lt;'Заказ, cкидки и курсы валют'!$B$40,H1225*0.54*100/(100-'Заказ, cкидки и курсы валют'!$C$40),IF(H1225&lt;'Заказ, cкидки и курсы валют'!$B$41,H1225*0.54*100/(100-'Заказ, cкидки и курсы валют'!$C$41),IF(H1225&lt;'Заказ, cкидки и курсы валют'!$B$42,H1225*0.54*100/(100-'Заказ, cкидки и курсы валют'!$C$42),IF(H1225&lt;'Заказ, cкидки и курсы валют'!$B$43,H1225*0.54*100/(100-'Заказ, cкидки и курсы валют'!$C$43),H1225))))),2)</f>
        <v>975.87</v>
      </c>
    </row>
    <row r="1226" spans="1:10" ht="13" thickBot="1"/>
    <row r="1227" spans="1:10" ht="18">
      <c r="A1227" s="190"/>
      <c r="B1227" s="128"/>
      <c r="C1227" s="1962" t="s">
        <v>935</v>
      </c>
      <c r="D1227" s="64"/>
      <c r="E1227" s="428"/>
      <c r="F1227" s="442"/>
      <c r="G1227" s="435"/>
      <c r="H1227" s="128"/>
      <c r="I1227" s="68"/>
    </row>
    <row r="1228" spans="1:10" ht="18">
      <c r="A1228" s="191"/>
      <c r="B1228" s="16"/>
      <c r="C1228" s="1475" t="s">
        <v>11639</v>
      </c>
      <c r="D1228" s="84"/>
      <c r="E1228" s="441"/>
      <c r="F1228" s="436"/>
      <c r="G1228" s="426"/>
      <c r="H1228" s="16"/>
      <c r="I1228" s="132"/>
    </row>
    <row r="1229" spans="1:10" ht="18.5" thickBot="1">
      <c r="A1229" s="1831" t="s">
        <v>7304</v>
      </c>
      <c r="B1229" s="1832"/>
      <c r="C1229" s="1931"/>
      <c r="D1229" s="72"/>
      <c r="E1229" s="431"/>
      <c r="F1229" s="467"/>
      <c r="G1229" s="489"/>
      <c r="H1229" s="136"/>
      <c r="I1229" s="137"/>
    </row>
    <row r="1230" spans="1:10" ht="40">
      <c r="A1230" s="156" t="s">
        <v>1013</v>
      </c>
      <c r="B1230" s="157" t="s">
        <v>1014</v>
      </c>
      <c r="C1230" s="2286" t="s">
        <v>665</v>
      </c>
      <c r="D1230" s="158" t="s">
        <v>2923</v>
      </c>
      <c r="E1230" s="473" t="s">
        <v>10276</v>
      </c>
      <c r="F1230" s="469" t="s">
        <v>2578</v>
      </c>
      <c r="G1230" s="506" t="s">
        <v>2427</v>
      </c>
      <c r="H1230" s="264" t="s">
        <v>493</v>
      </c>
      <c r="I1230" s="160" t="s">
        <v>4003</v>
      </c>
      <c r="J1230" s="327" t="s">
        <v>11229</v>
      </c>
    </row>
    <row r="1231" spans="1:10" ht="13" thickBot="1">
      <c r="A1231" s="156"/>
      <c r="B1231" s="312"/>
      <c r="C1231" s="2286" t="s">
        <v>3419</v>
      </c>
      <c r="D1231" s="313" t="s">
        <v>2428</v>
      </c>
      <c r="E1231" s="437" t="s">
        <v>264</v>
      </c>
      <c r="F1231" s="475">
        <f>'Заказ, cкидки и курсы валют'!$I$12</f>
        <v>0</v>
      </c>
      <c r="G1231" s="765"/>
      <c r="H1231" s="358"/>
      <c r="I1231" s="252"/>
      <c r="J1231" s="264"/>
    </row>
    <row r="1232" spans="1:10" ht="13">
      <c r="A1232" s="14" t="s">
        <v>11644</v>
      </c>
      <c r="B1232" s="47" t="s">
        <v>10053</v>
      </c>
      <c r="C1232" s="2347">
        <v>4.28</v>
      </c>
      <c r="D1232" s="1587">
        <v>15</v>
      </c>
      <c r="E1232" s="1602">
        <f>(E1217*2)+(1000/D1232*7.5)</f>
        <v>1591.28</v>
      </c>
      <c r="F1232" s="471">
        <f>ROUND(E1232*(1-$F$37),2)</f>
        <v>1591.28</v>
      </c>
      <c r="G1232" s="691">
        <f>H1232/D1232*1000</f>
        <v>25800</v>
      </c>
      <c r="H1232" s="659">
        <f>ROUND(IF('Заказ, cкидки и курсы валют'!$J$23*E1232/1000*D1232&lt;387,387,'Заказ, cкидки и курсы валют'!$J$23*E1232/1000*D1232)*(1-'Заказ, cкидки и курсы валют'!$I$12),2)</f>
        <v>387</v>
      </c>
      <c r="I1232" s="14"/>
      <c r="J1232" s="96">
        <f>ROUND(IF(H1232&lt;'Заказ, cкидки и курсы валют'!$B$39,H1232*0.54*100/(100-'Заказ, cкидки и курсы валют'!$C$39),IF(H1232&lt;'Заказ, cкидки и курсы валют'!$B$40,H1232*0.54*100/(100-'Заказ, cкидки и курсы валют'!$C$40),IF(H1232&lt;'Заказ, cкидки и курсы валют'!$B$41,H1232*0.54*100/(100-'Заказ, cкидки и курсы валют'!$C$41),IF(H1232&lt;'Заказ, cкидки и курсы валют'!$B$42,H1232*0.54*100/(100-'Заказ, cкидки и курсы валют'!$C$42),IF(H1232&lt;'Заказ, cкидки и курсы валют'!$B$43,H1232*0.54*100/(100-'Заказ, cкидки и курсы валют'!$C$43),H1232))))),2)</f>
        <v>464.4</v>
      </c>
    </row>
    <row r="1233" spans="1:10" ht="13" thickBot="1"/>
    <row r="1234" spans="1:10" ht="18">
      <c r="A1234" s="190"/>
      <c r="B1234" s="128"/>
      <c r="C1234" s="1962" t="s">
        <v>5077</v>
      </c>
      <c r="D1234" s="64"/>
      <c r="E1234" s="428"/>
      <c r="F1234" s="442"/>
      <c r="G1234" s="435"/>
      <c r="H1234" s="128"/>
      <c r="I1234" s="68"/>
    </row>
    <row r="1235" spans="1:10" ht="18">
      <c r="A1235" s="191"/>
      <c r="B1235" s="16"/>
      <c r="C1235" s="1475" t="s">
        <v>2984</v>
      </c>
      <c r="D1235" s="84"/>
      <c r="E1235" s="441"/>
      <c r="F1235" s="436"/>
      <c r="G1235" s="426"/>
      <c r="H1235" s="16"/>
      <c r="I1235" s="132"/>
    </row>
    <row r="1236" spans="1:10" ht="13">
      <c r="A1236" s="191"/>
      <c r="B1236" s="16"/>
      <c r="C1236" s="1475"/>
      <c r="D1236" s="70"/>
      <c r="E1236" s="430"/>
      <c r="F1236" s="465"/>
      <c r="G1236" s="488"/>
      <c r="H1236" s="16"/>
      <c r="I1236" s="132"/>
    </row>
    <row r="1237" spans="1:10" ht="18.5" thickBot="1">
      <c r="A1237" s="88" t="s">
        <v>7302</v>
      </c>
      <c r="B1237" s="206"/>
      <c r="C1237" s="1931"/>
      <c r="D1237" s="72"/>
      <c r="E1237" s="431"/>
      <c r="F1237" s="467"/>
      <c r="G1237" s="489"/>
      <c r="H1237" s="136"/>
      <c r="I1237" s="137"/>
    </row>
    <row r="1238" spans="1:10" ht="40">
      <c r="A1238" s="156" t="s">
        <v>1013</v>
      </c>
      <c r="B1238" s="157" t="s">
        <v>1014</v>
      </c>
      <c r="C1238" s="2286" t="s">
        <v>665</v>
      </c>
      <c r="D1238" s="158" t="s">
        <v>2923</v>
      </c>
      <c r="E1238" s="473" t="s">
        <v>10276</v>
      </c>
      <c r="F1238" s="469" t="s">
        <v>2578</v>
      </c>
      <c r="G1238" s="506" t="s">
        <v>2427</v>
      </c>
      <c r="H1238" s="264" t="s">
        <v>493</v>
      </c>
      <c r="I1238" s="160" t="s">
        <v>4003</v>
      </c>
    </row>
    <row r="1239" spans="1:10" ht="13" thickBot="1">
      <c r="A1239" s="156"/>
      <c r="B1239" s="312"/>
      <c r="C1239" s="2286" t="s">
        <v>3419</v>
      </c>
      <c r="D1239" s="313" t="s">
        <v>2428</v>
      </c>
      <c r="E1239" s="437" t="s">
        <v>264</v>
      </c>
      <c r="F1239" s="475">
        <f>'Заказ, cкидки и курсы валют'!$I$12</f>
        <v>0</v>
      </c>
      <c r="G1239" s="765"/>
      <c r="H1239" s="358"/>
      <c r="I1239" s="147"/>
    </row>
    <row r="1240" spans="1:10" ht="15" thickBot="1">
      <c r="A1240" s="19" t="s">
        <v>10054</v>
      </c>
      <c r="B1240" s="47" t="s">
        <v>5078</v>
      </c>
      <c r="C1240" s="2347">
        <v>3.8</v>
      </c>
      <c r="D1240" s="1633">
        <v>3000</v>
      </c>
      <c r="E1240" s="446">
        <v>164.89</v>
      </c>
      <c r="F1240" s="471">
        <f>ROUND(E1240*(1-$F$37),2)</f>
        <v>164.89</v>
      </c>
      <c r="G1240" s="691">
        <f>'Заказ, cкидки и курсы валют'!$J$23*F1240</f>
        <v>1896.2349999999999</v>
      </c>
      <c r="H1240" s="96">
        <f>ROUND((D1240/1000)*G1240,2)</f>
        <v>5688.71</v>
      </c>
      <c r="I1240" s="806"/>
    </row>
    <row r="1241" spans="1:10" ht="13" thickBot="1"/>
    <row r="1242" spans="1:10" ht="18">
      <c r="A1242" s="190"/>
      <c r="B1242" s="128"/>
      <c r="C1242" s="1962" t="s">
        <v>5077</v>
      </c>
      <c r="D1242" s="64"/>
      <c r="E1242" s="428"/>
      <c r="F1242" s="442"/>
      <c r="G1242" s="435"/>
      <c r="H1242" s="128"/>
      <c r="I1242" s="68"/>
    </row>
    <row r="1243" spans="1:10" ht="18">
      <c r="A1243" s="191"/>
      <c r="B1243" s="16"/>
      <c r="C1243" s="1475" t="s">
        <v>2984</v>
      </c>
      <c r="D1243" s="84"/>
      <c r="E1243" s="441"/>
      <c r="F1243" s="436"/>
      <c r="G1243" s="426"/>
      <c r="H1243" s="16"/>
      <c r="I1243" s="132"/>
    </row>
    <row r="1244" spans="1:10" ht="13">
      <c r="A1244" s="191"/>
      <c r="B1244" s="16"/>
      <c r="C1244" s="1475"/>
      <c r="D1244" s="70"/>
      <c r="E1244" s="430"/>
      <c r="F1244" s="465"/>
      <c r="G1244" s="488"/>
      <c r="H1244" s="16"/>
      <c r="I1244" s="132"/>
    </row>
    <row r="1245" spans="1:10" ht="18.5" thickBot="1">
      <c r="A1245" s="1831" t="s">
        <v>7303</v>
      </c>
      <c r="B1245" s="89"/>
      <c r="C1245" s="1931"/>
      <c r="D1245" s="72"/>
      <c r="E1245" s="431"/>
      <c r="F1245" s="467"/>
      <c r="G1245" s="489"/>
      <c r="H1245" s="136"/>
      <c r="I1245" s="137"/>
    </row>
    <row r="1246" spans="1:10" ht="40">
      <c r="A1246" s="156" t="s">
        <v>1013</v>
      </c>
      <c r="B1246" s="157" t="s">
        <v>1014</v>
      </c>
      <c r="C1246" s="2286" t="s">
        <v>665</v>
      </c>
      <c r="D1246" s="158" t="s">
        <v>2923</v>
      </c>
      <c r="E1246" s="473" t="s">
        <v>10276</v>
      </c>
      <c r="F1246" s="469" t="s">
        <v>2578</v>
      </c>
      <c r="G1246" s="506" t="s">
        <v>2427</v>
      </c>
      <c r="H1246" s="264" t="s">
        <v>493</v>
      </c>
      <c r="I1246" s="160" t="s">
        <v>4003</v>
      </c>
      <c r="J1246" s="327" t="s">
        <v>11229</v>
      </c>
    </row>
    <row r="1247" spans="1:10" ht="13" thickBot="1">
      <c r="A1247" s="156"/>
      <c r="B1247" s="312"/>
      <c r="C1247" s="2286" t="s">
        <v>3419</v>
      </c>
      <c r="D1247" s="313" t="s">
        <v>2428</v>
      </c>
      <c r="E1247" s="437" t="s">
        <v>264</v>
      </c>
      <c r="F1247" s="475">
        <f>'Заказ, cкидки и курсы валют'!$I$12</f>
        <v>0</v>
      </c>
      <c r="G1247" s="765"/>
      <c r="H1247" s="358"/>
      <c r="I1247" s="252"/>
      <c r="J1247" s="264"/>
    </row>
    <row r="1248" spans="1:10" ht="13.5" thickBot="1">
      <c r="A1248" s="19" t="s">
        <v>10055</v>
      </c>
      <c r="B1248" s="47" t="s">
        <v>5078</v>
      </c>
      <c r="C1248" s="2347">
        <v>3.8</v>
      </c>
      <c r="D1248" s="1633">
        <v>200</v>
      </c>
      <c r="E1248" s="1602">
        <f>E1240*1.2</f>
        <v>197.86799999999997</v>
      </c>
      <c r="F1248" s="471">
        <f>ROUND(E1248*(1-$F$37),2)</f>
        <v>197.87</v>
      </c>
      <c r="G1248" s="691">
        <f>'Заказ, cкидки и курсы валют'!$J$23*F1248</f>
        <v>2275.5050000000001</v>
      </c>
      <c r="H1248" s="96">
        <f>ROUND((D1248/1000)*G1248,2)</f>
        <v>455.1</v>
      </c>
      <c r="I1248" s="807"/>
      <c r="J1248" s="96">
        <f>ROUND(IF(H1248&lt;'Заказ, cкидки и курсы валют'!$B$39,H1248*0.54*100/(100-'Заказ, cкидки и курсы валют'!$C$39),IF(H1248&lt;'Заказ, cкидки и курсы валют'!$B$40,H1248*0.54*100/(100-'Заказ, cкидки и курсы валют'!$C$40),IF(H1248&lt;'Заказ, cкидки и курсы валют'!$B$41,H1248*0.54*100/(100-'Заказ, cкидки и курсы валют'!$C$41),IF(H1248&lt;'Заказ, cкидки и курсы валют'!$B$42,H1248*0.54*100/(100-'Заказ, cкидки и курсы валют'!$C$42),IF(H1248&lt;'Заказ, cкидки и курсы валют'!$B$43,H1248*0.54*100/(100-'Заказ, cкидки и курсы валют'!$C$43),H1248))))),2)</f>
        <v>546.12</v>
      </c>
    </row>
    <row r="1249" spans="1:10" ht="13" thickBot="1"/>
    <row r="1250" spans="1:10" ht="18">
      <c r="A1250" s="190"/>
      <c r="B1250" s="128"/>
      <c r="C1250" s="1962" t="s">
        <v>5077</v>
      </c>
      <c r="D1250" s="64"/>
      <c r="E1250" s="428"/>
      <c r="F1250" s="442"/>
      <c r="G1250" s="435"/>
      <c r="H1250" s="128"/>
      <c r="I1250" s="68"/>
    </row>
    <row r="1251" spans="1:10" ht="18">
      <c r="A1251" s="191"/>
      <c r="B1251" s="16"/>
      <c r="C1251" s="1475" t="s">
        <v>2984</v>
      </c>
      <c r="D1251" s="84"/>
      <c r="E1251" s="441"/>
      <c r="F1251" s="436"/>
      <c r="G1251" s="426"/>
      <c r="H1251" s="16"/>
      <c r="I1251" s="132"/>
    </row>
    <row r="1252" spans="1:10" ht="13">
      <c r="A1252" s="191"/>
      <c r="B1252" s="16"/>
      <c r="C1252" s="1475"/>
      <c r="D1252" s="70"/>
      <c r="E1252" s="430"/>
      <c r="F1252" s="465"/>
      <c r="G1252" s="488"/>
      <c r="H1252" s="16"/>
      <c r="I1252" s="132"/>
    </row>
    <row r="1253" spans="1:10" ht="18.5" thickBot="1">
      <c r="A1253" s="1831" t="s">
        <v>7304</v>
      </c>
      <c r="B1253" s="1832"/>
      <c r="C1253" s="1931"/>
      <c r="D1253" s="72"/>
      <c r="E1253" s="431"/>
      <c r="F1253" s="467"/>
      <c r="G1253" s="489"/>
      <c r="H1253" s="136"/>
      <c r="I1253" s="137"/>
    </row>
    <row r="1254" spans="1:10" ht="40">
      <c r="A1254" s="156" t="s">
        <v>1013</v>
      </c>
      <c r="B1254" s="157" t="s">
        <v>1014</v>
      </c>
      <c r="C1254" s="2286" t="s">
        <v>665</v>
      </c>
      <c r="D1254" s="158" t="s">
        <v>2923</v>
      </c>
      <c r="E1254" s="473" t="s">
        <v>10276</v>
      </c>
      <c r="F1254" s="469" t="s">
        <v>2578</v>
      </c>
      <c r="G1254" s="506" t="s">
        <v>2427</v>
      </c>
      <c r="H1254" s="264" t="s">
        <v>493</v>
      </c>
      <c r="I1254" s="160" t="s">
        <v>4003</v>
      </c>
      <c r="J1254" s="327" t="s">
        <v>11229</v>
      </c>
    </row>
    <row r="1255" spans="1:10" ht="13" thickBot="1">
      <c r="A1255" s="156"/>
      <c r="B1255" s="312"/>
      <c r="C1255" s="2286" t="s">
        <v>3419</v>
      </c>
      <c r="D1255" s="313" t="s">
        <v>2428</v>
      </c>
      <c r="E1255" s="437" t="s">
        <v>264</v>
      </c>
      <c r="F1255" s="475">
        <f>'Заказ, cкидки и курсы валют'!$I$12</f>
        <v>0</v>
      </c>
      <c r="G1255" s="765"/>
      <c r="H1255" s="358"/>
      <c r="I1255" s="252"/>
      <c r="J1255" s="264"/>
    </row>
    <row r="1256" spans="1:10" ht="13">
      <c r="A1256" s="19" t="s">
        <v>11645</v>
      </c>
      <c r="B1256" s="47" t="s">
        <v>5078</v>
      </c>
      <c r="C1256" s="2347">
        <v>3.8</v>
      </c>
      <c r="D1256" s="1633">
        <v>20</v>
      </c>
      <c r="E1256" s="1602">
        <f>(E1240*2)+(1000/D1256*7.5)</f>
        <v>704.78</v>
      </c>
      <c r="F1256" s="471">
        <f>ROUND(E1256*(1-$F$37),2)</f>
        <v>704.78</v>
      </c>
      <c r="G1256" s="691">
        <f>H1256/D1256*1000</f>
        <v>19350</v>
      </c>
      <c r="H1256" s="659">
        <f>ROUND(IF('Заказ, cкидки и курсы валют'!$J$23*E1256/1000*D1256&lt;387,387,'Заказ, cкидки и курсы валют'!$J$23*E1256/1000*D1256)*(1-'Заказ, cкидки и курсы валют'!$I$12),2)</f>
        <v>387</v>
      </c>
      <c r="I1256" s="14"/>
      <c r="J1256" s="96">
        <f>ROUND(IF(H1256&lt;'Заказ, cкидки и курсы валют'!$B$39,H1256*0.54*100/(100-'Заказ, cкидки и курсы валют'!$C$39),IF(H1256&lt;'Заказ, cкидки и курсы валют'!$B$40,H1256*0.54*100/(100-'Заказ, cкидки и курсы валют'!$C$40),IF(H1256&lt;'Заказ, cкидки и курсы валют'!$B$41,H1256*0.54*100/(100-'Заказ, cкидки и курсы валют'!$C$41),IF(H1256&lt;'Заказ, cкидки и курсы валют'!$B$42,H1256*0.54*100/(100-'Заказ, cкидки и курсы валют'!$C$42),IF(H1256&lt;'Заказ, cкидки и курсы валют'!$B$43,H1256*0.54*100/(100-'Заказ, cкидки и курсы валют'!$C$43),H1256))))),2)</f>
        <v>464.4</v>
      </c>
    </row>
  </sheetData>
  <protectedRanges>
    <protectedRange password="DDED" sqref="C994:C998 C974:C979 C1014:C1018" name="範圍2_1_1"/>
  </protectedRanges>
  <mergeCells count="7">
    <mergeCell ref="K1:M1"/>
    <mergeCell ref="J611:J612"/>
    <mergeCell ref="J448:J449"/>
    <mergeCell ref="A1:I1"/>
    <mergeCell ref="G36:G37"/>
    <mergeCell ref="H36:H37"/>
    <mergeCell ref="J169:J170"/>
  </mergeCells>
  <phoneticPr fontId="0" type="noConversion"/>
  <hyperlinks>
    <hyperlink ref="A1:I1" location="ОГЛАВЛЕНИЕ!R1C1" display="Нажмите ЗДЕСЬ для возврата в оглавление " xr:uid="{00000000-0004-0000-0700-000000000000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6">
    <tabColor rgb="FF92D050"/>
  </sheetPr>
  <dimension ref="A1:M1360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370" sqref="A370:H461"/>
    </sheetView>
  </sheetViews>
  <sheetFormatPr defaultRowHeight="13"/>
  <cols>
    <col min="1" max="1" width="11.453125" customWidth="1"/>
    <col min="2" max="2" width="13.81640625" customWidth="1"/>
    <col min="3" max="3" width="11" style="891" customWidth="1"/>
    <col min="4" max="4" width="10.54296875" customWidth="1"/>
    <col min="5" max="5" width="13.7265625" style="422" hidden="1" customWidth="1"/>
    <col min="6" max="6" width="10.1796875" style="421" customWidth="1"/>
    <col min="7" max="7" width="13.54296875" style="421" customWidth="1"/>
    <col min="8" max="8" width="13" customWidth="1"/>
    <col min="9" max="9" width="20.1796875" customWidth="1"/>
    <col min="10" max="10" width="12.7265625" hidden="1" customWidth="1"/>
    <col min="11" max="11" width="17" customWidth="1"/>
    <col min="12" max="12" width="12.453125" customWidth="1"/>
  </cols>
  <sheetData>
    <row r="1" spans="1:13" s="99" customFormat="1" ht="30" customHeight="1">
      <c r="A1" s="2867" t="s">
        <v>3</v>
      </c>
      <c r="B1" s="2867"/>
      <c r="C1" s="2867"/>
      <c r="D1" s="2867"/>
      <c r="E1" s="2867"/>
      <c r="F1" s="2867"/>
      <c r="G1" s="2867"/>
      <c r="H1" s="2867"/>
      <c r="I1" s="2867"/>
      <c r="K1" s="2880" t="s">
        <v>12704</v>
      </c>
      <c r="L1" s="2880"/>
      <c r="M1" s="2880"/>
    </row>
    <row r="2" spans="1:13" ht="30">
      <c r="A2" s="2368" t="s">
        <v>3727</v>
      </c>
      <c r="B2" s="2368"/>
      <c r="C2" s="2369"/>
      <c r="D2" s="2368"/>
      <c r="E2" s="2370"/>
      <c r="F2" s="2371"/>
      <c r="G2" s="2372"/>
      <c r="H2" s="2373"/>
      <c r="I2" s="2374"/>
    </row>
    <row r="3" spans="1:13" ht="13.5" thickBot="1"/>
    <row r="4" spans="1:13" ht="18">
      <c r="A4" s="190"/>
      <c r="B4" s="128"/>
      <c r="C4" s="1962"/>
      <c r="D4" s="64" t="s">
        <v>2985</v>
      </c>
      <c r="E4" s="428"/>
      <c r="F4" s="428"/>
      <c r="G4" s="442"/>
      <c r="H4" s="128"/>
      <c r="I4" s="68"/>
    </row>
    <row r="5" spans="1:13" ht="18">
      <c r="A5" s="191"/>
      <c r="B5" s="16"/>
      <c r="C5" s="1475"/>
      <c r="D5" s="81" t="s">
        <v>2986</v>
      </c>
      <c r="E5" s="429"/>
      <c r="F5" s="441"/>
      <c r="G5" s="441"/>
      <c r="H5" s="16"/>
      <c r="I5" s="132"/>
    </row>
    <row r="6" spans="1:13">
      <c r="A6" s="191"/>
      <c r="B6" s="16"/>
      <c r="C6" s="1475"/>
      <c r="D6" s="70"/>
      <c r="E6" s="713"/>
      <c r="F6" s="465"/>
      <c r="G6" s="488"/>
      <c r="H6" s="16"/>
      <c r="I6" s="132"/>
    </row>
    <row r="7" spans="1:13">
      <c r="A7" s="191"/>
      <c r="B7" s="16"/>
      <c r="C7" s="1475"/>
      <c r="D7" s="70"/>
      <c r="E7" s="713"/>
      <c r="F7" s="465"/>
      <c r="G7" s="488"/>
      <c r="H7" s="16"/>
      <c r="I7" s="132"/>
    </row>
    <row r="8" spans="1:13" ht="15.5">
      <c r="A8" s="396" t="s">
        <v>6698</v>
      </c>
      <c r="B8" s="16"/>
      <c r="C8" s="1475"/>
      <c r="D8" s="70"/>
      <c r="E8" s="713"/>
      <c r="F8" s="465"/>
      <c r="G8" s="488"/>
      <c r="H8" s="16"/>
      <c r="I8" s="132"/>
    </row>
    <row r="9" spans="1:13" ht="13.5" thickBot="1">
      <c r="A9" s="192"/>
      <c r="B9" s="136"/>
      <c r="C9" s="1931"/>
      <c r="D9" s="72"/>
      <c r="E9" s="714"/>
      <c r="F9" s="467"/>
      <c r="G9" s="489"/>
      <c r="H9" s="136"/>
      <c r="I9" s="137"/>
    </row>
    <row r="10" spans="1:13" ht="34" customHeight="1">
      <c r="A10" s="148" t="s">
        <v>1013</v>
      </c>
      <c r="B10" s="150" t="s">
        <v>1014</v>
      </c>
      <c r="C10" s="2285" t="s">
        <v>665</v>
      </c>
      <c r="D10" s="153" t="s">
        <v>2923</v>
      </c>
      <c r="E10" s="473" t="s">
        <v>10276</v>
      </c>
      <c r="F10" s="469" t="s">
        <v>2578</v>
      </c>
      <c r="G10" s="2884" t="s">
        <v>2427</v>
      </c>
      <c r="H10" s="2868" t="s">
        <v>493</v>
      </c>
      <c r="I10" s="138" t="s">
        <v>4003</v>
      </c>
    </row>
    <row r="11" spans="1:13" ht="20.25" customHeight="1" thickBot="1">
      <c r="A11" s="156"/>
      <c r="B11" s="312"/>
      <c r="C11" s="2286" t="s">
        <v>3419</v>
      </c>
      <c r="D11" s="313" t="s">
        <v>2428</v>
      </c>
      <c r="E11" s="715" t="s">
        <v>264</v>
      </c>
      <c r="F11" s="475">
        <f>'Заказ, cкидки и курсы валют'!$I$12</f>
        <v>0</v>
      </c>
      <c r="G11" s="2883"/>
      <c r="H11" s="2869"/>
      <c r="I11" s="252"/>
    </row>
    <row r="12" spans="1:13" ht="14.5">
      <c r="A12" s="259" t="s">
        <v>776</v>
      </c>
      <c r="B12" s="792" t="s">
        <v>944</v>
      </c>
      <c r="C12" s="2250">
        <v>0.59500000000000008</v>
      </c>
      <c r="D12" s="316">
        <v>1000</v>
      </c>
      <c r="E12" s="446">
        <v>83.7</v>
      </c>
      <c r="F12" s="779">
        <f>ROUND(E12*(1-$F$11),2)</f>
        <v>83.7</v>
      </c>
      <c r="G12" s="780">
        <f>'Заказ, cкидки и курсы валют'!$J$23*F12</f>
        <v>962.55000000000007</v>
      </c>
      <c r="H12" s="310">
        <f>ROUND((D12/1000)*G12,2)</f>
        <v>962.55</v>
      </c>
      <c r="I12" s="263"/>
    </row>
    <row r="13" spans="1:13" ht="14.5">
      <c r="A13" s="171" t="s">
        <v>777</v>
      </c>
      <c r="B13" s="38" t="s">
        <v>3423</v>
      </c>
      <c r="C13" s="2250">
        <v>0.61</v>
      </c>
      <c r="D13" s="40">
        <v>1000</v>
      </c>
      <c r="E13" s="446">
        <v>87.03</v>
      </c>
      <c r="F13" s="471">
        <f t="shared" ref="F13:F54" si="0">ROUND(E13*(1-$F$11),2)</f>
        <v>87.03</v>
      </c>
      <c r="G13" s="691">
        <f>'Заказ, cкидки и курсы валют'!$J$23*F13</f>
        <v>1000.845</v>
      </c>
      <c r="H13" s="96">
        <f t="shared" ref="H13:H54" si="1">ROUND((D13/1000)*G13,2)</f>
        <v>1000.85</v>
      </c>
      <c r="I13" s="168"/>
    </row>
    <row r="14" spans="1:13" ht="14.5">
      <c r="A14" s="171" t="s">
        <v>778</v>
      </c>
      <c r="B14" s="38" t="s">
        <v>3424</v>
      </c>
      <c r="C14" s="2250">
        <v>0.65500000000000003</v>
      </c>
      <c r="D14" s="32">
        <v>1000</v>
      </c>
      <c r="E14" s="446">
        <v>93.35</v>
      </c>
      <c r="F14" s="471">
        <f t="shared" si="0"/>
        <v>93.35</v>
      </c>
      <c r="G14" s="691">
        <f>'Заказ, cкидки и курсы валют'!$J$23*F14</f>
        <v>1073.5249999999999</v>
      </c>
      <c r="H14" s="96">
        <f t="shared" si="1"/>
        <v>1073.53</v>
      </c>
      <c r="I14" s="168"/>
    </row>
    <row r="15" spans="1:13" ht="14.5">
      <c r="A15" s="171" t="s">
        <v>779</v>
      </c>
      <c r="B15" s="38" t="s">
        <v>3425</v>
      </c>
      <c r="C15" s="2250">
        <v>0.71749999999999992</v>
      </c>
      <c r="D15" s="32">
        <v>1000</v>
      </c>
      <c r="E15" s="446">
        <v>96.98</v>
      </c>
      <c r="F15" s="471">
        <f t="shared" si="0"/>
        <v>96.98</v>
      </c>
      <c r="G15" s="691">
        <f>'Заказ, cкидки и курсы валют'!$J$23*F15</f>
        <v>1115.27</v>
      </c>
      <c r="H15" s="96">
        <f t="shared" si="1"/>
        <v>1115.27</v>
      </c>
      <c r="I15" s="168"/>
    </row>
    <row r="16" spans="1:13" ht="14.5">
      <c r="A16" s="171" t="s">
        <v>780</v>
      </c>
      <c r="B16" s="38" t="s">
        <v>614</v>
      </c>
      <c r="C16" s="2250">
        <v>0.94450000000000001</v>
      </c>
      <c r="D16" s="32">
        <v>1000</v>
      </c>
      <c r="E16" s="446">
        <v>78.23</v>
      </c>
      <c r="F16" s="471">
        <f t="shared" si="0"/>
        <v>78.23</v>
      </c>
      <c r="G16" s="691">
        <f>'Заказ, cкидки и курсы валют'!$J$23*F16</f>
        <v>899.6450000000001</v>
      </c>
      <c r="H16" s="96">
        <f t="shared" si="1"/>
        <v>899.65</v>
      </c>
      <c r="I16" s="168"/>
    </row>
    <row r="17" spans="1:9" ht="14.5">
      <c r="A17" s="171" t="s">
        <v>781</v>
      </c>
      <c r="B17" s="38" t="s">
        <v>615</v>
      </c>
      <c r="C17" s="2250">
        <v>0.98</v>
      </c>
      <c r="D17" s="32">
        <v>1000</v>
      </c>
      <c r="E17" s="446">
        <v>82.17</v>
      </c>
      <c r="F17" s="471">
        <f t="shared" si="0"/>
        <v>82.17</v>
      </c>
      <c r="G17" s="691">
        <f>'Заказ, cкидки и курсы валют'!$J$23*F17</f>
        <v>944.95500000000004</v>
      </c>
      <c r="H17" s="96">
        <f t="shared" si="1"/>
        <v>944.96</v>
      </c>
      <c r="I17" s="168"/>
    </row>
    <row r="18" spans="1:9" ht="14.5">
      <c r="A18" s="171" t="s">
        <v>782</v>
      </c>
      <c r="B18" s="38" t="s">
        <v>616</v>
      </c>
      <c r="C18" s="2250">
        <v>1.0295000000000001</v>
      </c>
      <c r="D18" s="32">
        <v>1000</v>
      </c>
      <c r="E18" s="446">
        <v>87.1</v>
      </c>
      <c r="F18" s="471">
        <f t="shared" si="0"/>
        <v>87.1</v>
      </c>
      <c r="G18" s="691">
        <f>'Заказ, cкидки и курсы валют'!$J$23*F18</f>
        <v>1001.65</v>
      </c>
      <c r="H18" s="96">
        <f t="shared" si="1"/>
        <v>1001.65</v>
      </c>
      <c r="I18" s="168"/>
    </row>
    <row r="19" spans="1:9" ht="14.5">
      <c r="A19" s="171" t="s">
        <v>783</v>
      </c>
      <c r="B19" s="38" t="s">
        <v>2989</v>
      </c>
      <c r="C19" s="2250">
        <v>1.1015000000000001</v>
      </c>
      <c r="D19" s="32">
        <v>1000</v>
      </c>
      <c r="E19" s="446">
        <v>89.86</v>
      </c>
      <c r="F19" s="471">
        <f t="shared" si="0"/>
        <v>89.86</v>
      </c>
      <c r="G19" s="691">
        <f>'Заказ, cкидки и курсы валют'!$J$23*F19</f>
        <v>1033.3900000000001</v>
      </c>
      <c r="H19" s="96">
        <f t="shared" si="1"/>
        <v>1033.3900000000001</v>
      </c>
      <c r="I19" s="168"/>
    </row>
    <row r="20" spans="1:9" ht="14.5">
      <c r="A20" s="171" t="s">
        <v>784</v>
      </c>
      <c r="B20" s="38" t="s">
        <v>2990</v>
      </c>
      <c r="C20" s="2250">
        <v>1.173</v>
      </c>
      <c r="D20" s="32">
        <v>1000</v>
      </c>
      <c r="E20" s="446">
        <v>96.13</v>
      </c>
      <c r="F20" s="471">
        <f t="shared" si="0"/>
        <v>96.13</v>
      </c>
      <c r="G20" s="691">
        <f>'Заказ, cкидки и курсы валют'!$J$23*F20</f>
        <v>1105.4949999999999</v>
      </c>
      <c r="H20" s="96">
        <f t="shared" si="1"/>
        <v>1105.5</v>
      </c>
      <c r="I20" s="168"/>
    </row>
    <row r="21" spans="1:9" ht="14.5">
      <c r="A21" s="171" t="s">
        <v>785</v>
      </c>
      <c r="B21" s="38" t="s">
        <v>2991</v>
      </c>
      <c r="C21" s="2250">
        <v>1.24</v>
      </c>
      <c r="D21" s="32">
        <v>1000</v>
      </c>
      <c r="E21" s="446">
        <v>102.75</v>
      </c>
      <c r="F21" s="471">
        <f t="shared" si="0"/>
        <v>102.75</v>
      </c>
      <c r="G21" s="691">
        <f>'Заказ, cкидки и курсы валют'!$J$23*F21</f>
        <v>1181.625</v>
      </c>
      <c r="H21" s="96">
        <f t="shared" si="1"/>
        <v>1181.6300000000001</v>
      </c>
      <c r="I21" s="168"/>
    </row>
    <row r="22" spans="1:9" ht="14.5">
      <c r="A22" s="171" t="s">
        <v>786</v>
      </c>
      <c r="B22" s="38" t="s">
        <v>2992</v>
      </c>
      <c r="C22" s="2295">
        <v>1.3</v>
      </c>
      <c r="D22" s="32">
        <v>1000</v>
      </c>
      <c r="E22" s="446">
        <v>105.26</v>
      </c>
      <c r="F22" s="471">
        <f t="shared" si="0"/>
        <v>105.26</v>
      </c>
      <c r="G22" s="691">
        <f>'Заказ, cкидки и курсы валют'!$J$23*F22</f>
        <v>1210.49</v>
      </c>
      <c r="H22" s="96">
        <f t="shared" si="1"/>
        <v>1210.49</v>
      </c>
      <c r="I22" s="168"/>
    </row>
    <row r="23" spans="1:9" ht="14.5">
      <c r="A23" s="171" t="s">
        <v>787</v>
      </c>
      <c r="B23" s="38" t="s">
        <v>2993</v>
      </c>
      <c r="C23" s="2250">
        <v>1.48</v>
      </c>
      <c r="D23" s="32">
        <v>500</v>
      </c>
      <c r="E23" s="446">
        <v>124.9</v>
      </c>
      <c r="F23" s="471">
        <f t="shared" si="0"/>
        <v>124.9</v>
      </c>
      <c r="G23" s="691">
        <f>'Заказ, cкидки и курсы валют'!$J$23*F23</f>
        <v>1436.3500000000001</v>
      </c>
      <c r="H23" s="96">
        <f t="shared" si="1"/>
        <v>718.18</v>
      </c>
      <c r="I23" s="168"/>
    </row>
    <row r="24" spans="1:9" ht="14.5">
      <c r="A24" s="171" t="s">
        <v>788</v>
      </c>
      <c r="B24" s="38" t="s">
        <v>2994</v>
      </c>
      <c r="C24" s="2250">
        <v>1.61</v>
      </c>
      <c r="D24" s="32">
        <v>500</v>
      </c>
      <c r="E24" s="446">
        <v>140.62</v>
      </c>
      <c r="F24" s="471">
        <f t="shared" si="0"/>
        <v>140.62</v>
      </c>
      <c r="G24" s="691">
        <f>'Заказ, cкидки и курсы валют'!$J$23*F24</f>
        <v>1617.13</v>
      </c>
      <c r="H24" s="96">
        <f t="shared" si="1"/>
        <v>808.57</v>
      </c>
      <c r="I24" s="168"/>
    </row>
    <row r="25" spans="1:9" ht="14.5">
      <c r="A25" s="171" t="s">
        <v>789</v>
      </c>
      <c r="B25" s="38" t="s">
        <v>2995</v>
      </c>
      <c r="C25" s="2250">
        <v>1.38</v>
      </c>
      <c r="D25" s="32">
        <v>1000</v>
      </c>
      <c r="E25" s="446">
        <v>105.74</v>
      </c>
      <c r="F25" s="471">
        <f t="shared" si="0"/>
        <v>105.74</v>
      </c>
      <c r="G25" s="691">
        <f>'Заказ, cкидки и курсы валют'!$J$23*F25</f>
        <v>1216.01</v>
      </c>
      <c r="H25" s="96">
        <f t="shared" si="1"/>
        <v>1216.01</v>
      </c>
      <c r="I25" s="168"/>
    </row>
    <row r="26" spans="1:9" ht="14.5">
      <c r="A26" s="171" t="s">
        <v>790</v>
      </c>
      <c r="B26" s="38" t="s">
        <v>2996</v>
      </c>
      <c r="C26" s="2250">
        <v>1.46</v>
      </c>
      <c r="D26" s="32">
        <v>1000</v>
      </c>
      <c r="E26" s="446">
        <v>110.29</v>
      </c>
      <c r="F26" s="471">
        <f t="shared" si="0"/>
        <v>110.29</v>
      </c>
      <c r="G26" s="691">
        <f>'Заказ, cкидки и курсы валют'!$J$23*F26</f>
        <v>1268.335</v>
      </c>
      <c r="H26" s="96">
        <f t="shared" si="1"/>
        <v>1268.3399999999999</v>
      </c>
      <c r="I26" s="168"/>
    </row>
    <row r="27" spans="1:9" ht="14.5">
      <c r="A27" s="171" t="s">
        <v>791</v>
      </c>
      <c r="B27" s="38" t="s">
        <v>2997</v>
      </c>
      <c r="C27" s="2250">
        <v>1.55</v>
      </c>
      <c r="D27" s="40">
        <v>1000</v>
      </c>
      <c r="E27" s="446">
        <v>118.6</v>
      </c>
      <c r="F27" s="471">
        <f t="shared" si="0"/>
        <v>118.6</v>
      </c>
      <c r="G27" s="691">
        <f>'Заказ, cкидки и курсы валют'!$J$23*F27</f>
        <v>1363.8999999999999</v>
      </c>
      <c r="H27" s="96">
        <f t="shared" si="1"/>
        <v>1363.9</v>
      </c>
      <c r="I27" s="168"/>
    </row>
    <row r="28" spans="1:9" ht="14.5">
      <c r="A28" s="171" t="s">
        <v>792</v>
      </c>
      <c r="B28" s="38" t="s">
        <v>144</v>
      </c>
      <c r="C28" s="2250">
        <v>1.65</v>
      </c>
      <c r="D28" s="40">
        <v>1000</v>
      </c>
      <c r="E28" s="446">
        <v>125.25</v>
      </c>
      <c r="F28" s="471">
        <f t="shared" si="0"/>
        <v>125.25</v>
      </c>
      <c r="G28" s="691">
        <f>'Заказ, cкидки и курсы валют'!$J$23*F28</f>
        <v>1440.375</v>
      </c>
      <c r="H28" s="96">
        <f t="shared" si="1"/>
        <v>1440.38</v>
      </c>
      <c r="I28" s="168"/>
    </row>
    <row r="29" spans="1:9" ht="14.5">
      <c r="A29" s="171" t="s">
        <v>793</v>
      </c>
      <c r="B29" s="38" t="s">
        <v>2998</v>
      </c>
      <c r="C29" s="2250">
        <v>1.76</v>
      </c>
      <c r="D29" s="40">
        <v>1000</v>
      </c>
      <c r="E29" s="446">
        <v>129.88</v>
      </c>
      <c r="F29" s="471">
        <f t="shared" si="0"/>
        <v>129.88</v>
      </c>
      <c r="G29" s="691">
        <f>'Заказ, cкидки и курсы валют'!$J$23*F29</f>
        <v>1493.62</v>
      </c>
      <c r="H29" s="96">
        <f t="shared" si="1"/>
        <v>1493.62</v>
      </c>
      <c r="I29" s="168"/>
    </row>
    <row r="30" spans="1:9" ht="14.5">
      <c r="A30" s="171" t="s">
        <v>794</v>
      </c>
      <c r="B30" s="38" t="s">
        <v>145</v>
      </c>
      <c r="C30" s="2250">
        <v>1.9</v>
      </c>
      <c r="D30" s="40">
        <v>500</v>
      </c>
      <c r="E30" s="446">
        <v>146.9</v>
      </c>
      <c r="F30" s="471">
        <f t="shared" si="0"/>
        <v>146.9</v>
      </c>
      <c r="G30" s="691">
        <f>'Заказ, cкидки и курсы валют'!$J$23*F30</f>
        <v>1689.3500000000001</v>
      </c>
      <c r="H30" s="96">
        <f t="shared" si="1"/>
        <v>844.68</v>
      </c>
      <c r="I30" s="168"/>
    </row>
    <row r="31" spans="1:9" ht="14.5">
      <c r="A31" s="171" t="s">
        <v>795</v>
      </c>
      <c r="B31" s="38" t="s">
        <v>2999</v>
      </c>
      <c r="C31" s="2250">
        <v>1.99</v>
      </c>
      <c r="D31" s="40">
        <v>500</v>
      </c>
      <c r="E31" s="446">
        <v>154.66999999999999</v>
      </c>
      <c r="F31" s="471">
        <f t="shared" si="0"/>
        <v>154.66999999999999</v>
      </c>
      <c r="G31" s="691">
        <f>'Заказ, cкидки и курсы валют'!$J$23*F31</f>
        <v>1778.7049999999999</v>
      </c>
      <c r="H31" s="96">
        <f t="shared" si="1"/>
        <v>889.35</v>
      </c>
      <c r="I31" s="168"/>
    </row>
    <row r="32" spans="1:9" ht="14.5">
      <c r="A32" s="171" t="s">
        <v>796</v>
      </c>
      <c r="B32" s="38" t="s">
        <v>1321</v>
      </c>
      <c r="C32" s="2250">
        <v>2.12</v>
      </c>
      <c r="D32" s="40">
        <v>500</v>
      </c>
      <c r="E32" s="446">
        <v>172.6</v>
      </c>
      <c r="F32" s="471">
        <f t="shared" si="0"/>
        <v>172.6</v>
      </c>
      <c r="G32" s="691">
        <f>'Заказ, cкидки и курсы валют'!$J$23*F32</f>
        <v>1984.8999999999999</v>
      </c>
      <c r="H32" s="96">
        <f t="shared" si="1"/>
        <v>992.45</v>
      </c>
      <c r="I32" s="168"/>
    </row>
    <row r="33" spans="1:9" ht="14.5">
      <c r="A33" s="171" t="s">
        <v>797</v>
      </c>
      <c r="B33" s="38" t="s">
        <v>147</v>
      </c>
      <c r="C33" s="2250">
        <v>2.3199999999999998</v>
      </c>
      <c r="D33" s="40">
        <v>500</v>
      </c>
      <c r="E33" s="446">
        <v>193.35</v>
      </c>
      <c r="F33" s="471">
        <f t="shared" si="0"/>
        <v>193.35</v>
      </c>
      <c r="G33" s="691">
        <f>'Заказ, cкидки и курсы валют'!$J$23*F33</f>
        <v>2223.5250000000001</v>
      </c>
      <c r="H33" s="96">
        <f t="shared" si="1"/>
        <v>1111.76</v>
      </c>
      <c r="I33" s="168"/>
    </row>
    <row r="34" spans="1:9" ht="14.5">
      <c r="A34" s="171" t="s">
        <v>798</v>
      </c>
      <c r="B34" s="38" t="s">
        <v>3000</v>
      </c>
      <c r="C34" s="2250">
        <v>2.2490000000000001</v>
      </c>
      <c r="D34" s="40">
        <v>500</v>
      </c>
      <c r="E34" s="446">
        <v>153.9</v>
      </c>
      <c r="F34" s="471">
        <f t="shared" si="0"/>
        <v>153.9</v>
      </c>
      <c r="G34" s="691">
        <f>'Заказ, cкидки и курсы валют'!$J$23*F34</f>
        <v>1769.8500000000001</v>
      </c>
      <c r="H34" s="96">
        <f t="shared" si="1"/>
        <v>884.93</v>
      </c>
      <c r="I34" s="168"/>
    </row>
    <row r="35" spans="1:9" ht="14.5">
      <c r="A35" s="171" t="s">
        <v>799</v>
      </c>
      <c r="B35" s="38" t="s">
        <v>3001</v>
      </c>
      <c r="C35" s="2250">
        <v>2.4049999999999998</v>
      </c>
      <c r="D35" s="40">
        <v>500</v>
      </c>
      <c r="E35" s="446">
        <v>159.12</v>
      </c>
      <c r="F35" s="471">
        <f t="shared" si="0"/>
        <v>159.12</v>
      </c>
      <c r="G35" s="691">
        <f>'Заказ, cкидки и курсы валют'!$J$23*F35</f>
        <v>1829.88</v>
      </c>
      <c r="H35" s="96">
        <f t="shared" si="1"/>
        <v>914.94</v>
      </c>
      <c r="I35" s="168"/>
    </row>
    <row r="36" spans="1:9" ht="14.5">
      <c r="A36" s="171" t="s">
        <v>800</v>
      </c>
      <c r="B36" s="38" t="s">
        <v>3002</v>
      </c>
      <c r="C36" s="2250">
        <v>2.44</v>
      </c>
      <c r="D36" s="40">
        <v>500</v>
      </c>
      <c r="E36" s="446">
        <v>173.03</v>
      </c>
      <c r="F36" s="471">
        <f t="shared" si="0"/>
        <v>173.03</v>
      </c>
      <c r="G36" s="691">
        <f>'Заказ, cкидки и курсы валют'!$J$23*F36</f>
        <v>1989.845</v>
      </c>
      <c r="H36" s="96">
        <f t="shared" si="1"/>
        <v>994.92</v>
      </c>
      <c r="I36" s="168"/>
    </row>
    <row r="37" spans="1:9" ht="14.5">
      <c r="A37" s="171" t="s">
        <v>801</v>
      </c>
      <c r="B37" s="38" t="s">
        <v>3003</v>
      </c>
      <c r="C37" s="2250">
        <v>2.56</v>
      </c>
      <c r="D37" s="40">
        <v>500</v>
      </c>
      <c r="E37" s="446">
        <v>180.83</v>
      </c>
      <c r="F37" s="471">
        <f t="shared" si="0"/>
        <v>180.83</v>
      </c>
      <c r="G37" s="691">
        <f>'Заказ, cкидки и курсы валют'!$J$23*F37</f>
        <v>2079.5450000000001</v>
      </c>
      <c r="H37" s="96">
        <f t="shared" si="1"/>
        <v>1039.77</v>
      </c>
      <c r="I37" s="168"/>
    </row>
    <row r="38" spans="1:9" ht="14.5">
      <c r="A38" s="171" t="s">
        <v>802</v>
      </c>
      <c r="B38" s="38" t="s">
        <v>3004</v>
      </c>
      <c r="C38" s="2250">
        <v>2.73</v>
      </c>
      <c r="D38" s="40">
        <v>500</v>
      </c>
      <c r="E38" s="446">
        <v>198.7</v>
      </c>
      <c r="F38" s="471">
        <f t="shared" si="0"/>
        <v>198.7</v>
      </c>
      <c r="G38" s="691">
        <f>'Заказ, cкидки и курсы валют'!$J$23*F38</f>
        <v>2285.0499999999997</v>
      </c>
      <c r="H38" s="96">
        <f t="shared" si="1"/>
        <v>1142.53</v>
      </c>
      <c r="I38" s="168"/>
    </row>
    <row r="39" spans="1:9" ht="14.5">
      <c r="A39" s="171" t="s">
        <v>803</v>
      </c>
      <c r="B39" s="38" t="s">
        <v>3005</v>
      </c>
      <c r="C39" s="2250">
        <v>2.97</v>
      </c>
      <c r="D39" s="40">
        <v>500</v>
      </c>
      <c r="E39" s="446">
        <v>207.31</v>
      </c>
      <c r="F39" s="471">
        <f t="shared" si="0"/>
        <v>207.31</v>
      </c>
      <c r="G39" s="691">
        <f>'Заказ, cкидки и курсы валют'!$J$23*F39</f>
        <v>2384.0650000000001</v>
      </c>
      <c r="H39" s="96">
        <f t="shared" si="1"/>
        <v>1192.03</v>
      </c>
      <c r="I39" s="168"/>
    </row>
    <row r="40" spans="1:9" ht="14.5">
      <c r="A40" s="171" t="s">
        <v>804</v>
      </c>
      <c r="B40" s="38" t="s">
        <v>3006</v>
      </c>
      <c r="C40" s="2295">
        <v>3.03</v>
      </c>
      <c r="D40" s="40">
        <v>500</v>
      </c>
      <c r="E40" s="446">
        <v>220.97</v>
      </c>
      <c r="F40" s="471">
        <f t="shared" si="0"/>
        <v>220.97</v>
      </c>
      <c r="G40" s="691">
        <f>'Заказ, cкидки и курсы валют'!$J$23*F40</f>
        <v>2541.1550000000002</v>
      </c>
      <c r="H40" s="96">
        <f t="shared" si="1"/>
        <v>1270.58</v>
      </c>
      <c r="I40" s="168"/>
    </row>
    <row r="41" spans="1:9" ht="14.5">
      <c r="A41" s="171" t="s">
        <v>805</v>
      </c>
      <c r="B41" s="38" t="s">
        <v>3007</v>
      </c>
      <c r="C41" s="2250">
        <v>3.21</v>
      </c>
      <c r="D41" s="40">
        <v>500</v>
      </c>
      <c r="E41" s="446">
        <v>237.98</v>
      </c>
      <c r="F41" s="471">
        <f t="shared" si="0"/>
        <v>237.98</v>
      </c>
      <c r="G41" s="691">
        <f>'Заказ, cкидки и курсы валют'!$J$23*F41</f>
        <v>2736.77</v>
      </c>
      <c r="H41" s="96">
        <f t="shared" si="1"/>
        <v>1368.39</v>
      </c>
      <c r="I41" s="168"/>
    </row>
    <row r="42" spans="1:9" ht="14.5">
      <c r="A42" s="171" t="s">
        <v>806</v>
      </c>
      <c r="B42" s="38" t="s">
        <v>603</v>
      </c>
      <c r="C42" s="2250">
        <v>3.69</v>
      </c>
      <c r="D42" s="40">
        <v>250</v>
      </c>
      <c r="E42" s="446">
        <v>270.89</v>
      </c>
      <c r="F42" s="471">
        <f t="shared" si="0"/>
        <v>270.89</v>
      </c>
      <c r="G42" s="691">
        <f>'Заказ, cкидки и курсы валют'!$J$23*F42</f>
        <v>3115.2349999999997</v>
      </c>
      <c r="H42" s="96">
        <f t="shared" si="1"/>
        <v>778.81</v>
      </c>
      <c r="I42" s="168"/>
    </row>
    <row r="43" spans="1:9" ht="14.5">
      <c r="A43" s="171" t="s">
        <v>807</v>
      </c>
      <c r="B43" s="38" t="s">
        <v>3116</v>
      </c>
      <c r="C43" s="2250">
        <v>3.8879999999999999</v>
      </c>
      <c r="D43" s="36">
        <v>250</v>
      </c>
      <c r="E43" s="446">
        <v>291.58999999999997</v>
      </c>
      <c r="F43" s="471">
        <f t="shared" si="0"/>
        <v>291.58999999999997</v>
      </c>
      <c r="G43" s="691">
        <f>'Заказ, cкидки и курсы валют'!$J$23*F43</f>
        <v>3353.2849999999999</v>
      </c>
      <c r="H43" s="96">
        <f t="shared" si="1"/>
        <v>838.32</v>
      </c>
      <c r="I43" s="168"/>
    </row>
    <row r="44" spans="1:9" ht="14.5">
      <c r="A44" s="171" t="s">
        <v>808</v>
      </c>
      <c r="B44" s="38" t="s">
        <v>3008</v>
      </c>
      <c r="C44" s="2250">
        <v>4.0999999999999996</v>
      </c>
      <c r="D44" s="40">
        <v>250</v>
      </c>
      <c r="E44" s="446">
        <v>308.14</v>
      </c>
      <c r="F44" s="471">
        <f t="shared" si="0"/>
        <v>308.14</v>
      </c>
      <c r="G44" s="691">
        <f>'Заказ, cкидки и курсы валют'!$J$23*F44</f>
        <v>3543.6099999999997</v>
      </c>
      <c r="H44" s="96">
        <f t="shared" si="1"/>
        <v>885.9</v>
      </c>
      <c r="I44" s="168"/>
    </row>
    <row r="45" spans="1:9" ht="14.5">
      <c r="A45" s="171" t="s">
        <v>809</v>
      </c>
      <c r="B45" s="38" t="s">
        <v>3421</v>
      </c>
      <c r="C45" s="2250">
        <v>4.3359999999999994</v>
      </c>
      <c r="D45" s="40">
        <v>250</v>
      </c>
      <c r="E45" s="446">
        <v>364.62</v>
      </c>
      <c r="F45" s="471">
        <f t="shared" si="0"/>
        <v>364.62</v>
      </c>
      <c r="G45" s="691">
        <f>'Заказ, cкидки и курсы валют'!$J$23*F45</f>
        <v>4193.13</v>
      </c>
      <c r="H45" s="96">
        <f t="shared" si="1"/>
        <v>1048.28</v>
      </c>
      <c r="I45" s="168"/>
    </row>
    <row r="46" spans="1:9" ht="14.5">
      <c r="A46" s="171" t="s">
        <v>810</v>
      </c>
      <c r="B46" s="38" t="s">
        <v>3422</v>
      </c>
      <c r="C46" s="2250">
        <v>4.5650000000000004</v>
      </c>
      <c r="D46" s="40">
        <v>200</v>
      </c>
      <c r="E46" s="446">
        <v>377.6</v>
      </c>
      <c r="F46" s="471">
        <f t="shared" si="0"/>
        <v>377.6</v>
      </c>
      <c r="G46" s="691">
        <f>'Заказ, cкидки и курсы валют'!$J$23*F46</f>
        <v>4342.4000000000005</v>
      </c>
      <c r="H46" s="96">
        <f t="shared" si="1"/>
        <v>868.48</v>
      </c>
      <c r="I46" s="168"/>
    </row>
    <row r="47" spans="1:9" ht="14.5">
      <c r="A47" s="171" t="s">
        <v>811</v>
      </c>
      <c r="B47" s="38" t="s">
        <v>90</v>
      </c>
      <c r="C47" s="2250">
        <v>5.5750000000000002</v>
      </c>
      <c r="D47" s="40">
        <v>400</v>
      </c>
      <c r="E47" s="446">
        <v>372.25</v>
      </c>
      <c r="F47" s="471">
        <f t="shared" si="0"/>
        <v>372.25</v>
      </c>
      <c r="G47" s="691">
        <f>'Заказ, cкидки и курсы валют'!$J$23*F47</f>
        <v>4280.875</v>
      </c>
      <c r="H47" s="96">
        <f t="shared" si="1"/>
        <v>1712.35</v>
      </c>
      <c r="I47" s="168"/>
    </row>
    <row r="48" spans="1:9" ht="14.5">
      <c r="A48" s="171" t="s">
        <v>812</v>
      </c>
      <c r="B48" s="38" t="s">
        <v>91</v>
      </c>
      <c r="C48" s="2250">
        <v>5.8775000000000004</v>
      </c>
      <c r="D48" s="40">
        <v>400</v>
      </c>
      <c r="E48" s="446">
        <v>386.77</v>
      </c>
      <c r="F48" s="471">
        <f t="shared" si="0"/>
        <v>386.77</v>
      </c>
      <c r="G48" s="691">
        <f>'Заказ, cкидки и курсы валют'!$J$23*F48</f>
        <v>4447.8549999999996</v>
      </c>
      <c r="H48" s="96">
        <f t="shared" si="1"/>
        <v>1779.14</v>
      </c>
      <c r="I48" s="168"/>
    </row>
    <row r="49" spans="1:11" ht="14.5">
      <c r="A49" s="171" t="s">
        <v>813</v>
      </c>
      <c r="B49" s="38" t="s">
        <v>92</v>
      </c>
      <c r="C49" s="2250">
        <v>6.26</v>
      </c>
      <c r="D49" s="40">
        <v>350</v>
      </c>
      <c r="E49" s="446">
        <v>400.16</v>
      </c>
      <c r="F49" s="471">
        <f t="shared" si="0"/>
        <v>400.16</v>
      </c>
      <c r="G49" s="691">
        <f>'Заказ, cкидки и курсы валют'!$J$23*F49</f>
        <v>4601.84</v>
      </c>
      <c r="H49" s="96">
        <f t="shared" si="1"/>
        <v>1610.64</v>
      </c>
      <c r="I49" s="168"/>
    </row>
    <row r="50" spans="1:11" ht="14.5">
      <c r="A50" s="171" t="s">
        <v>814</v>
      </c>
      <c r="B50" s="38" t="s">
        <v>93</v>
      </c>
      <c r="C50" s="2250">
        <v>6.36</v>
      </c>
      <c r="D50" s="40">
        <v>350</v>
      </c>
      <c r="E50" s="446">
        <v>427.89</v>
      </c>
      <c r="F50" s="471">
        <f t="shared" si="0"/>
        <v>427.89</v>
      </c>
      <c r="G50" s="691">
        <f>'Заказ, cкидки и курсы валют'!$J$23*F50</f>
        <v>4920.7349999999997</v>
      </c>
      <c r="H50" s="96">
        <f t="shared" si="1"/>
        <v>1722.26</v>
      </c>
      <c r="I50" s="168"/>
    </row>
    <row r="51" spans="1:11" ht="14.5">
      <c r="A51" s="171" t="s">
        <v>815</v>
      </c>
      <c r="B51" s="38" t="s">
        <v>94</v>
      </c>
      <c r="C51" s="2250">
        <v>6.6400000000000006</v>
      </c>
      <c r="D51" s="40">
        <v>300</v>
      </c>
      <c r="E51" s="446">
        <v>445.31</v>
      </c>
      <c r="F51" s="471">
        <f t="shared" si="0"/>
        <v>445.31</v>
      </c>
      <c r="G51" s="691">
        <f>'Заказ, cкидки и курсы валют'!$J$23*F51</f>
        <v>5121.0649999999996</v>
      </c>
      <c r="H51" s="96">
        <f t="shared" si="1"/>
        <v>1536.32</v>
      </c>
      <c r="I51" s="168"/>
    </row>
    <row r="52" spans="1:11" ht="14.5">
      <c r="A52" s="171" t="s">
        <v>816</v>
      </c>
      <c r="B52" s="38" t="s">
        <v>989</v>
      </c>
      <c r="C52" s="2250">
        <v>7.2240000000000002</v>
      </c>
      <c r="D52" s="40">
        <v>250</v>
      </c>
      <c r="E52" s="446">
        <v>500.25</v>
      </c>
      <c r="F52" s="471">
        <f t="shared" si="0"/>
        <v>500.25</v>
      </c>
      <c r="G52" s="691">
        <f>'Заказ, cкидки и курсы валют'!$J$23*F52</f>
        <v>5752.875</v>
      </c>
      <c r="H52" s="96">
        <f t="shared" si="1"/>
        <v>1438.22</v>
      </c>
      <c r="I52" s="168"/>
    </row>
    <row r="53" spans="1:11" ht="14.5">
      <c r="A53" s="171" t="s">
        <v>817</v>
      </c>
      <c r="B53" s="38" t="s">
        <v>95</v>
      </c>
      <c r="C53" s="2250">
        <v>7.7079999999999993</v>
      </c>
      <c r="D53" s="40">
        <v>250</v>
      </c>
      <c r="E53" s="446">
        <v>545.11</v>
      </c>
      <c r="F53" s="471">
        <f t="shared" si="0"/>
        <v>545.11</v>
      </c>
      <c r="G53" s="691">
        <f>'Заказ, cкидки и курсы валют'!$J$23*F53</f>
        <v>6268.7650000000003</v>
      </c>
      <c r="H53" s="96">
        <f t="shared" si="1"/>
        <v>1567.19</v>
      </c>
      <c r="I53" s="168"/>
    </row>
    <row r="54" spans="1:11" ht="15" thickBot="1">
      <c r="A54" s="186" t="s">
        <v>818</v>
      </c>
      <c r="B54" s="98" t="s">
        <v>96</v>
      </c>
      <c r="C54" s="2250">
        <v>8.1849999999999987</v>
      </c>
      <c r="D54" s="172">
        <v>200</v>
      </c>
      <c r="E54" s="446">
        <v>584.66</v>
      </c>
      <c r="F54" s="775">
        <f t="shared" si="0"/>
        <v>584.66</v>
      </c>
      <c r="G54" s="776">
        <f>'Заказ, cкидки и курсы валют'!$J$23*F54</f>
        <v>6723.5899999999992</v>
      </c>
      <c r="H54" s="142">
        <f t="shared" si="1"/>
        <v>1344.72</v>
      </c>
      <c r="I54" s="170"/>
    </row>
    <row r="55" spans="1:11" ht="15" thickBot="1">
      <c r="A55" s="13"/>
      <c r="B55" s="42"/>
      <c r="C55" s="1342"/>
      <c r="D55" s="90"/>
      <c r="E55" s="530"/>
      <c r="F55" s="881"/>
      <c r="G55" s="694"/>
      <c r="H55" s="22"/>
      <c r="I55" s="13"/>
      <c r="K55" s="447"/>
    </row>
    <row r="56" spans="1:11" ht="18">
      <c r="A56" s="190"/>
      <c r="B56" s="128"/>
      <c r="C56" s="1962"/>
      <c r="D56" s="64" t="s">
        <v>2985</v>
      </c>
      <c r="E56" s="428"/>
      <c r="F56" s="428"/>
      <c r="G56" s="442"/>
      <c r="H56" s="128"/>
      <c r="I56" s="68"/>
      <c r="K56" s="447"/>
    </row>
    <row r="57" spans="1:11" ht="18">
      <c r="A57" s="191"/>
      <c r="B57" s="16"/>
      <c r="C57" s="1475"/>
      <c r="D57" s="81" t="s">
        <v>2986</v>
      </c>
      <c r="E57" s="429"/>
      <c r="F57" s="441"/>
      <c r="G57" s="441"/>
      <c r="H57" s="16"/>
      <c r="I57" s="132"/>
      <c r="K57" s="447"/>
    </row>
    <row r="58" spans="1:11">
      <c r="A58" s="191"/>
      <c r="B58" s="16"/>
      <c r="C58" s="1475"/>
      <c r="D58" s="70"/>
      <c r="E58" s="713"/>
      <c r="F58" s="465"/>
      <c r="G58" s="488"/>
      <c r="H58" s="16"/>
      <c r="I58" s="132"/>
      <c r="K58" s="447"/>
    </row>
    <row r="59" spans="1:11">
      <c r="A59" s="191"/>
      <c r="B59" s="16"/>
      <c r="C59" s="1475"/>
      <c r="D59" s="70"/>
      <c r="E59" s="713"/>
      <c r="F59" s="465"/>
      <c r="G59" s="488"/>
      <c r="H59" s="16"/>
      <c r="I59" s="132"/>
      <c r="K59" s="447"/>
    </row>
    <row r="60" spans="1:11" ht="15.5">
      <c r="A60" s="1833" t="s">
        <v>6699</v>
      </c>
      <c r="B60" s="1834"/>
      <c r="C60" s="1475"/>
      <c r="D60" s="70"/>
      <c r="E60" s="713"/>
      <c r="F60" s="465"/>
      <c r="G60" s="488"/>
      <c r="H60" s="16"/>
      <c r="I60" s="132"/>
      <c r="K60" s="447"/>
    </row>
    <row r="61" spans="1:11" ht="13.5" thickBot="1">
      <c r="A61" s="192"/>
      <c r="B61" s="136"/>
      <c r="C61" s="1931"/>
      <c r="D61" s="72"/>
      <c r="E61" s="714"/>
      <c r="F61" s="467"/>
      <c r="G61" s="489"/>
      <c r="H61" s="136"/>
      <c r="I61" s="137"/>
      <c r="K61" s="447"/>
    </row>
    <row r="62" spans="1:11" ht="21">
      <c r="A62" s="148" t="s">
        <v>1013</v>
      </c>
      <c r="B62" s="150" t="s">
        <v>1014</v>
      </c>
      <c r="C62" s="2285" t="s">
        <v>665</v>
      </c>
      <c r="D62" s="153" t="s">
        <v>2923</v>
      </c>
      <c r="E62" s="473" t="s">
        <v>10276</v>
      </c>
      <c r="F62" s="469" t="s">
        <v>2578</v>
      </c>
      <c r="G62" s="2884" t="s">
        <v>2427</v>
      </c>
      <c r="H62" s="2868" t="s">
        <v>493</v>
      </c>
      <c r="I62" s="138" t="s">
        <v>4003</v>
      </c>
      <c r="J62" s="2868" t="s">
        <v>11229</v>
      </c>
      <c r="K62" s="447"/>
    </row>
    <row r="63" spans="1:11" ht="24" customHeight="1" thickBot="1">
      <c r="A63" s="156"/>
      <c r="B63" s="312"/>
      <c r="C63" s="2286" t="s">
        <v>3419</v>
      </c>
      <c r="D63" s="313" t="s">
        <v>2428</v>
      </c>
      <c r="E63" s="715" t="s">
        <v>264</v>
      </c>
      <c r="F63" s="475">
        <f>'Заказ, cкидки и курсы валют'!$I$12</f>
        <v>0</v>
      </c>
      <c r="G63" s="2883"/>
      <c r="H63" s="2869"/>
      <c r="I63" s="252"/>
      <c r="J63" s="2873"/>
      <c r="K63" s="447"/>
    </row>
    <row r="64" spans="1:11" ht="15" thickBot="1">
      <c r="A64" s="259" t="s">
        <v>10213</v>
      </c>
      <c r="B64" s="792" t="s">
        <v>944</v>
      </c>
      <c r="C64" s="2250">
        <v>0.59500000000000008</v>
      </c>
      <c r="D64" s="316">
        <v>100</v>
      </c>
      <c r="E64" s="1595">
        <f>(E12*2)+(1000/D64*7.5)</f>
        <v>242.4</v>
      </c>
      <c r="F64" s="779">
        <f>ROUND(E64*(1-$F$11),2)</f>
        <v>242.4</v>
      </c>
      <c r="G64" s="691">
        <f>H64/D64*1000</f>
        <v>3870</v>
      </c>
      <c r="H64" s="659">
        <f>ROUND(IF('Заказ, cкидки и курсы валют'!$J$23*E64/1000*D64&lt;387,387,'Заказ, cкидки и курсы валют'!$J$23*E64/1000*D64)*(1-'Заказ, cкидки и курсы валют'!$I$12),2)</f>
        <v>387</v>
      </c>
      <c r="I64" s="263"/>
      <c r="J64" s="1338">
        <f>ROUND(IF(H64&lt;'Заказ, cкидки и курсы валют'!$B$39,H64*0.54*100/(100-'Заказ, cкидки и курсы валют'!$C$39),IF(H64&lt;'Заказ, cкидки и курсы валют'!$B$40,H64*0.54*100/(100-'Заказ, cкидки и курсы валют'!$C$40),IF(H64&lt;'Заказ, cкидки и курсы валют'!$B$41,H64*0.54*100/(100-'Заказ, cкидки и курсы валют'!$C$41),IF(H64&lt;'Заказ, cкидки и курсы валют'!$B$42,H64*0.54*100/(100-'Заказ, cкидки и курсы валют'!$C$42),IF(H64&lt;'Заказ, cкидки и курсы валют'!$B$43,H64*0.54*100/(100-'Заказ, cкидки и курсы валют'!$C$43),H64))))),2)</f>
        <v>464.4</v>
      </c>
      <c r="K64" s="447"/>
    </row>
    <row r="65" spans="1:11" ht="15" thickBot="1">
      <c r="A65" s="171" t="s">
        <v>10214</v>
      </c>
      <c r="B65" s="38" t="s">
        <v>3423</v>
      </c>
      <c r="C65" s="2250">
        <v>0.61</v>
      </c>
      <c r="D65" s="40">
        <v>100</v>
      </c>
      <c r="E65" s="1572">
        <f t="shared" ref="E65:E106" si="2">(E13*2)+(1000/D65*7.5)</f>
        <v>249.06</v>
      </c>
      <c r="F65" s="471">
        <f t="shared" ref="F65:F106" si="3">ROUND(E65*(1-$F$11),2)</f>
        <v>249.06</v>
      </c>
      <c r="G65" s="691">
        <f t="shared" ref="G65:G106" si="4">H65/D65*1000</f>
        <v>3870</v>
      </c>
      <c r="H65" s="659">
        <f>ROUND(IF('Заказ, cкидки и курсы валют'!$J$23*E65/1000*D65&lt;387,387,'Заказ, cкидки и курсы валют'!$J$23*E65/1000*D65)*(1-'Заказ, cкидки и курсы валют'!$I$12),2)</f>
        <v>387</v>
      </c>
      <c r="I65" s="168"/>
      <c r="J65" s="1338">
        <f>ROUND(IF(H65&lt;'Заказ, cкидки и курсы валют'!$B$39,H65*0.54*100/(100-'Заказ, cкидки и курсы валют'!$C$39),IF(H65&lt;'Заказ, cкидки и курсы валют'!$B$40,H65*0.54*100/(100-'Заказ, cкидки и курсы валют'!$C$40),IF(H65&lt;'Заказ, cкидки и курсы валют'!$B$41,H65*0.54*100/(100-'Заказ, cкидки и курсы валют'!$C$41),IF(H65&lt;'Заказ, cкидки и курсы валют'!$B$42,H65*0.54*100/(100-'Заказ, cкидки и курсы валют'!$C$42),IF(H65&lt;'Заказ, cкидки и курсы валют'!$B$43,H65*0.54*100/(100-'Заказ, cкидки и курсы валют'!$C$43),H65))))),2)</f>
        <v>464.4</v>
      </c>
      <c r="K65" s="447"/>
    </row>
    <row r="66" spans="1:11" ht="15" thickBot="1">
      <c r="A66" s="171" t="s">
        <v>10215</v>
      </c>
      <c r="B66" s="38" t="s">
        <v>3424</v>
      </c>
      <c r="C66" s="2250">
        <v>0.65500000000000003</v>
      </c>
      <c r="D66" s="32">
        <v>100</v>
      </c>
      <c r="E66" s="1572">
        <f t="shared" si="2"/>
        <v>261.7</v>
      </c>
      <c r="F66" s="471">
        <f t="shared" si="3"/>
        <v>261.7</v>
      </c>
      <c r="G66" s="691">
        <f t="shared" si="4"/>
        <v>3870</v>
      </c>
      <c r="H66" s="659">
        <f>ROUND(IF('Заказ, cкидки и курсы валют'!$J$23*E66/1000*D66&lt;387,387,'Заказ, cкидки и курсы валют'!$J$23*E66/1000*D66)*(1-'Заказ, cкидки и курсы валют'!$I$12),2)</f>
        <v>387</v>
      </c>
      <c r="I66" s="168"/>
      <c r="J66" s="1338">
        <f>ROUND(IF(H66&lt;'Заказ, cкидки и курсы валют'!$B$39,H66*0.54*100/(100-'Заказ, cкидки и курсы валют'!$C$39),IF(H66&lt;'Заказ, cкидки и курсы валют'!$B$40,H66*0.54*100/(100-'Заказ, cкидки и курсы валют'!$C$40),IF(H66&lt;'Заказ, cкидки и курсы валют'!$B$41,H66*0.54*100/(100-'Заказ, cкидки и курсы валют'!$C$41),IF(H66&lt;'Заказ, cкидки и курсы валют'!$B$42,H66*0.54*100/(100-'Заказ, cкидки и курсы валют'!$C$42),IF(H66&lt;'Заказ, cкидки и курсы валют'!$B$43,H66*0.54*100/(100-'Заказ, cкидки и курсы валют'!$C$43),H66))))),2)</f>
        <v>464.4</v>
      </c>
      <c r="K66" s="447"/>
    </row>
    <row r="67" spans="1:11" ht="15" thickBot="1">
      <c r="A67" s="171" t="s">
        <v>10216</v>
      </c>
      <c r="B67" s="38" t="s">
        <v>3425</v>
      </c>
      <c r="C67" s="2250">
        <v>0.71749999999999992</v>
      </c>
      <c r="D67" s="32">
        <v>100</v>
      </c>
      <c r="E67" s="1572">
        <f t="shared" si="2"/>
        <v>268.96000000000004</v>
      </c>
      <c r="F67" s="471">
        <f t="shared" si="3"/>
        <v>268.95999999999998</v>
      </c>
      <c r="G67" s="691">
        <f t="shared" si="4"/>
        <v>3870</v>
      </c>
      <c r="H67" s="659">
        <f>ROUND(IF('Заказ, cкидки и курсы валют'!$J$23*E67/1000*D67&lt;387,387,'Заказ, cкидки и курсы валют'!$J$23*E67/1000*D67)*(1-'Заказ, cкидки и курсы валют'!$I$12),2)</f>
        <v>387</v>
      </c>
      <c r="I67" s="168"/>
      <c r="J67" s="1338">
        <f>ROUND(IF(H67&lt;'Заказ, cкидки и курсы валют'!$B$39,H67*0.54*100/(100-'Заказ, cкидки и курсы валют'!$C$39),IF(H67&lt;'Заказ, cкидки и курсы валют'!$B$40,H67*0.54*100/(100-'Заказ, cкидки и курсы валют'!$C$40),IF(H67&lt;'Заказ, cкидки и курсы валют'!$B$41,H67*0.54*100/(100-'Заказ, cкидки и курсы валют'!$C$41),IF(H67&lt;'Заказ, cкидки и курсы валют'!$B$42,H67*0.54*100/(100-'Заказ, cкидки и курсы валют'!$C$42),IF(H67&lt;'Заказ, cкидки и курсы валют'!$B$43,H67*0.54*100/(100-'Заказ, cкидки и курсы валют'!$C$43),H67))))),2)</f>
        <v>464.4</v>
      </c>
      <c r="K67" s="447"/>
    </row>
    <row r="68" spans="1:11" ht="15" thickBot="1">
      <c r="A68" s="171" t="s">
        <v>10217</v>
      </c>
      <c r="B68" s="38" t="s">
        <v>614</v>
      </c>
      <c r="C68" s="2250">
        <v>0.94450000000000001</v>
      </c>
      <c r="D68" s="32">
        <v>100</v>
      </c>
      <c r="E68" s="1572">
        <f t="shared" si="2"/>
        <v>231.46</v>
      </c>
      <c r="F68" s="471">
        <f t="shared" si="3"/>
        <v>231.46</v>
      </c>
      <c r="G68" s="691">
        <f t="shared" si="4"/>
        <v>3870</v>
      </c>
      <c r="H68" s="659">
        <f>ROUND(IF('Заказ, cкидки и курсы валют'!$J$23*E68/1000*D68&lt;387,387,'Заказ, cкидки и курсы валют'!$J$23*E68/1000*D68)*(1-'Заказ, cкидки и курсы валют'!$I$12),2)</f>
        <v>387</v>
      </c>
      <c r="I68" s="168"/>
      <c r="J68" s="1338">
        <f>ROUND(IF(H68&lt;'Заказ, cкидки и курсы валют'!$B$39,H68*0.54*100/(100-'Заказ, cкидки и курсы валют'!$C$39),IF(H68&lt;'Заказ, cкидки и курсы валют'!$B$40,H68*0.54*100/(100-'Заказ, cкидки и курсы валют'!$C$40),IF(H68&lt;'Заказ, cкидки и курсы валют'!$B$41,H68*0.54*100/(100-'Заказ, cкидки и курсы валют'!$C$41),IF(H68&lt;'Заказ, cкидки и курсы валют'!$B$42,H68*0.54*100/(100-'Заказ, cкидки и курсы валют'!$C$42),IF(H68&lt;'Заказ, cкидки и курсы валют'!$B$43,H68*0.54*100/(100-'Заказ, cкидки и курсы валют'!$C$43),H68))))),2)</f>
        <v>464.4</v>
      </c>
      <c r="K68" s="447"/>
    </row>
    <row r="69" spans="1:11" ht="15" thickBot="1">
      <c r="A69" s="171" t="s">
        <v>10218</v>
      </c>
      <c r="B69" s="38" t="s">
        <v>615</v>
      </c>
      <c r="C69" s="2250">
        <v>0.98</v>
      </c>
      <c r="D69" s="32">
        <v>100</v>
      </c>
      <c r="E69" s="1572">
        <f t="shared" si="2"/>
        <v>239.34</v>
      </c>
      <c r="F69" s="471">
        <f t="shared" si="3"/>
        <v>239.34</v>
      </c>
      <c r="G69" s="691">
        <f t="shared" si="4"/>
        <v>3870</v>
      </c>
      <c r="H69" s="659">
        <f>ROUND(IF('Заказ, cкидки и курсы валют'!$J$23*E69/1000*D69&lt;387,387,'Заказ, cкидки и курсы валют'!$J$23*E69/1000*D69)*(1-'Заказ, cкидки и курсы валют'!$I$12),2)</f>
        <v>387</v>
      </c>
      <c r="I69" s="168"/>
      <c r="J69" s="1338">
        <f>ROUND(IF(H69&lt;'Заказ, cкидки и курсы валют'!$B$39,H69*0.54*100/(100-'Заказ, cкидки и курсы валют'!$C$39),IF(H69&lt;'Заказ, cкидки и курсы валют'!$B$40,H69*0.54*100/(100-'Заказ, cкидки и курсы валют'!$C$40),IF(H69&lt;'Заказ, cкидки и курсы валют'!$B$41,H69*0.54*100/(100-'Заказ, cкидки и курсы валют'!$C$41),IF(H69&lt;'Заказ, cкидки и курсы валют'!$B$42,H69*0.54*100/(100-'Заказ, cкидки и курсы валют'!$C$42),IF(H69&lt;'Заказ, cкидки и курсы валют'!$B$43,H69*0.54*100/(100-'Заказ, cкидки и курсы валют'!$C$43),H69))))),2)</f>
        <v>464.4</v>
      </c>
      <c r="K69" s="447"/>
    </row>
    <row r="70" spans="1:11" ht="15" thickBot="1">
      <c r="A70" s="171" t="s">
        <v>10219</v>
      </c>
      <c r="B70" s="38" t="s">
        <v>616</v>
      </c>
      <c r="C70" s="2250">
        <v>1.0295000000000001</v>
      </c>
      <c r="D70" s="32">
        <v>100</v>
      </c>
      <c r="E70" s="1572">
        <f t="shared" si="2"/>
        <v>249.2</v>
      </c>
      <c r="F70" s="471">
        <f t="shared" si="3"/>
        <v>249.2</v>
      </c>
      <c r="G70" s="691">
        <f t="shared" si="4"/>
        <v>3870</v>
      </c>
      <c r="H70" s="659">
        <f>ROUND(IF('Заказ, cкидки и курсы валют'!$J$23*E70/1000*D70&lt;387,387,'Заказ, cкидки и курсы валют'!$J$23*E70/1000*D70)*(1-'Заказ, cкидки и курсы валют'!$I$12),2)</f>
        <v>387</v>
      </c>
      <c r="I70" s="168"/>
      <c r="J70" s="1338">
        <f>ROUND(IF(H70&lt;'Заказ, cкидки и курсы валют'!$B$39,H70*0.54*100/(100-'Заказ, cкидки и курсы валют'!$C$39),IF(H70&lt;'Заказ, cкидки и курсы валют'!$B$40,H70*0.54*100/(100-'Заказ, cкидки и курсы валют'!$C$40),IF(H70&lt;'Заказ, cкидки и курсы валют'!$B$41,H70*0.54*100/(100-'Заказ, cкидки и курсы валют'!$C$41),IF(H70&lt;'Заказ, cкидки и курсы валют'!$B$42,H70*0.54*100/(100-'Заказ, cкидки и курсы валют'!$C$42),IF(H70&lt;'Заказ, cкидки и курсы валют'!$B$43,H70*0.54*100/(100-'Заказ, cкидки и курсы валют'!$C$43),H70))))),2)</f>
        <v>464.4</v>
      </c>
      <c r="K70" s="447"/>
    </row>
    <row r="71" spans="1:11" ht="15" thickBot="1">
      <c r="A71" s="171" t="s">
        <v>10220</v>
      </c>
      <c r="B71" s="38" t="s">
        <v>2989</v>
      </c>
      <c r="C71" s="2250">
        <v>1.1015000000000001</v>
      </c>
      <c r="D71" s="32">
        <v>100</v>
      </c>
      <c r="E71" s="1572">
        <f t="shared" si="2"/>
        <v>254.72</v>
      </c>
      <c r="F71" s="471">
        <f t="shared" si="3"/>
        <v>254.72</v>
      </c>
      <c r="G71" s="691">
        <f t="shared" si="4"/>
        <v>3870</v>
      </c>
      <c r="H71" s="659">
        <f>ROUND(IF('Заказ, cкидки и курсы валют'!$J$23*E71/1000*D71&lt;387,387,'Заказ, cкидки и курсы валют'!$J$23*E71/1000*D71)*(1-'Заказ, cкидки и курсы валют'!$I$12),2)</f>
        <v>387</v>
      </c>
      <c r="I71" s="168"/>
      <c r="J71" s="1338">
        <f>ROUND(IF(H71&lt;'Заказ, cкидки и курсы валют'!$B$39,H71*0.54*100/(100-'Заказ, cкидки и курсы валют'!$C$39),IF(H71&lt;'Заказ, cкидки и курсы валют'!$B$40,H71*0.54*100/(100-'Заказ, cкидки и курсы валют'!$C$40),IF(H71&lt;'Заказ, cкидки и курсы валют'!$B$41,H71*0.54*100/(100-'Заказ, cкидки и курсы валют'!$C$41),IF(H71&lt;'Заказ, cкидки и курсы валют'!$B$42,H71*0.54*100/(100-'Заказ, cкидки и курсы валют'!$C$42),IF(H71&lt;'Заказ, cкидки и курсы валют'!$B$43,H71*0.54*100/(100-'Заказ, cкидки и курсы валют'!$C$43),H71))))),2)</f>
        <v>464.4</v>
      </c>
      <c r="K71" s="447"/>
    </row>
    <row r="72" spans="1:11" ht="15" thickBot="1">
      <c r="A72" s="171" t="s">
        <v>10221</v>
      </c>
      <c r="B72" s="38" t="s">
        <v>2990</v>
      </c>
      <c r="C72" s="2250">
        <v>1.173</v>
      </c>
      <c r="D72" s="32">
        <v>100</v>
      </c>
      <c r="E72" s="1572">
        <f t="shared" si="2"/>
        <v>267.26</v>
      </c>
      <c r="F72" s="471">
        <f t="shared" si="3"/>
        <v>267.26</v>
      </c>
      <c r="G72" s="691">
        <f t="shared" si="4"/>
        <v>3870</v>
      </c>
      <c r="H72" s="659">
        <f>ROUND(IF('Заказ, cкидки и курсы валют'!$J$23*E72/1000*D72&lt;387,387,'Заказ, cкидки и курсы валют'!$J$23*E72/1000*D72)*(1-'Заказ, cкидки и курсы валют'!$I$12),2)</f>
        <v>387</v>
      </c>
      <c r="I72" s="168"/>
      <c r="J72" s="1338">
        <f>ROUND(IF(H72&lt;'Заказ, cкидки и курсы валют'!$B$39,H72*0.54*100/(100-'Заказ, cкидки и курсы валют'!$C$39),IF(H72&lt;'Заказ, cкидки и курсы валют'!$B$40,H72*0.54*100/(100-'Заказ, cкидки и курсы валют'!$C$40),IF(H72&lt;'Заказ, cкидки и курсы валют'!$B$41,H72*0.54*100/(100-'Заказ, cкидки и курсы валют'!$C$41),IF(H72&lt;'Заказ, cкидки и курсы валют'!$B$42,H72*0.54*100/(100-'Заказ, cкидки и курсы валют'!$C$42),IF(H72&lt;'Заказ, cкидки и курсы валют'!$B$43,H72*0.54*100/(100-'Заказ, cкидки и курсы валют'!$C$43),H72))))),2)</f>
        <v>464.4</v>
      </c>
      <c r="K72" s="447"/>
    </row>
    <row r="73" spans="1:11" ht="15" thickBot="1">
      <c r="A73" s="171" t="s">
        <v>10222</v>
      </c>
      <c r="B73" s="38" t="s">
        <v>2991</v>
      </c>
      <c r="C73" s="2250">
        <v>1.24</v>
      </c>
      <c r="D73" s="32">
        <v>100</v>
      </c>
      <c r="E73" s="1572">
        <f t="shared" si="2"/>
        <v>280.5</v>
      </c>
      <c r="F73" s="471">
        <f t="shared" si="3"/>
        <v>280.5</v>
      </c>
      <c r="G73" s="691">
        <f t="shared" si="4"/>
        <v>3870</v>
      </c>
      <c r="H73" s="659">
        <f>ROUND(IF('Заказ, cкидки и курсы валют'!$J$23*E73/1000*D73&lt;387,387,'Заказ, cкидки и курсы валют'!$J$23*E73/1000*D73)*(1-'Заказ, cкидки и курсы валют'!$I$12),2)</f>
        <v>387</v>
      </c>
      <c r="I73" s="168"/>
      <c r="J73" s="1338">
        <f>ROUND(IF(H73&lt;'Заказ, cкидки и курсы валют'!$B$39,H73*0.54*100/(100-'Заказ, cкидки и курсы валют'!$C$39),IF(H73&lt;'Заказ, cкидки и курсы валют'!$B$40,H73*0.54*100/(100-'Заказ, cкидки и курсы валют'!$C$40),IF(H73&lt;'Заказ, cкидки и курсы валют'!$B$41,H73*0.54*100/(100-'Заказ, cкидки и курсы валют'!$C$41),IF(H73&lt;'Заказ, cкидки и курсы валют'!$B$42,H73*0.54*100/(100-'Заказ, cкидки и курсы валют'!$C$42),IF(H73&lt;'Заказ, cкидки и курсы валют'!$B$43,H73*0.54*100/(100-'Заказ, cкидки и курсы валют'!$C$43),H73))))),2)</f>
        <v>464.4</v>
      </c>
      <c r="K73" s="447"/>
    </row>
    <row r="74" spans="1:11" ht="15" thickBot="1">
      <c r="A74" s="171" t="s">
        <v>10223</v>
      </c>
      <c r="B74" s="38" t="s">
        <v>2992</v>
      </c>
      <c r="C74" s="2295">
        <v>1.3</v>
      </c>
      <c r="D74" s="32">
        <v>100</v>
      </c>
      <c r="E74" s="1572">
        <f t="shared" si="2"/>
        <v>285.52</v>
      </c>
      <c r="F74" s="471">
        <f t="shared" si="3"/>
        <v>285.52</v>
      </c>
      <c r="G74" s="691">
        <f t="shared" si="4"/>
        <v>3870</v>
      </c>
      <c r="H74" s="659">
        <f>ROUND(IF('Заказ, cкидки и курсы валют'!$J$23*E74/1000*D74&lt;387,387,'Заказ, cкидки и курсы валют'!$J$23*E74/1000*D74)*(1-'Заказ, cкидки и курсы валют'!$I$12),2)</f>
        <v>387</v>
      </c>
      <c r="I74" s="168"/>
      <c r="J74" s="1338">
        <f>ROUND(IF(H74&lt;'Заказ, cкидки и курсы валют'!$B$39,H74*0.54*100/(100-'Заказ, cкидки и курсы валют'!$C$39),IF(H74&lt;'Заказ, cкидки и курсы валют'!$B$40,H74*0.54*100/(100-'Заказ, cкидки и курсы валют'!$C$40),IF(H74&lt;'Заказ, cкидки и курсы валют'!$B$41,H74*0.54*100/(100-'Заказ, cкидки и курсы валют'!$C$41),IF(H74&lt;'Заказ, cкидки и курсы валют'!$B$42,H74*0.54*100/(100-'Заказ, cкидки и курсы валют'!$C$42),IF(H74&lt;'Заказ, cкидки и курсы валют'!$B$43,H74*0.54*100/(100-'Заказ, cкидки и курсы валют'!$C$43),H74))))),2)</f>
        <v>464.4</v>
      </c>
      <c r="K74" s="447"/>
    </row>
    <row r="75" spans="1:11" ht="15" thickBot="1">
      <c r="A75" s="171" t="s">
        <v>10224</v>
      </c>
      <c r="B75" s="38" t="s">
        <v>2993</v>
      </c>
      <c r="C75" s="2250">
        <v>1.48</v>
      </c>
      <c r="D75" s="32">
        <v>50</v>
      </c>
      <c r="E75" s="1572">
        <f t="shared" si="2"/>
        <v>399.8</v>
      </c>
      <c r="F75" s="471">
        <f t="shared" si="3"/>
        <v>399.8</v>
      </c>
      <c r="G75" s="691">
        <f t="shared" si="4"/>
        <v>7740</v>
      </c>
      <c r="H75" s="659">
        <f>ROUND(IF('Заказ, cкидки и курсы валют'!$J$23*E75/1000*D75&lt;387,387,'Заказ, cкидки и курсы валют'!$J$23*E75/1000*D75)*(1-'Заказ, cкидки и курсы валют'!$I$12),2)</f>
        <v>387</v>
      </c>
      <c r="I75" s="168"/>
      <c r="J75" s="1338">
        <f>ROUND(IF(H75&lt;'Заказ, cкидки и курсы валют'!$B$39,H75*0.54*100/(100-'Заказ, cкидки и курсы валют'!$C$39),IF(H75&lt;'Заказ, cкидки и курсы валют'!$B$40,H75*0.54*100/(100-'Заказ, cкидки и курсы валют'!$C$40),IF(H75&lt;'Заказ, cкидки и курсы валют'!$B$41,H75*0.54*100/(100-'Заказ, cкидки и курсы валют'!$C$41),IF(H75&lt;'Заказ, cкидки и курсы валют'!$B$42,H75*0.54*100/(100-'Заказ, cкидки и курсы валют'!$C$42),IF(H75&lt;'Заказ, cкидки и курсы валют'!$B$43,H75*0.54*100/(100-'Заказ, cкидки и курсы валют'!$C$43),H75))))),2)</f>
        <v>464.4</v>
      </c>
      <c r="K75" s="447"/>
    </row>
    <row r="76" spans="1:11" ht="15" thickBot="1">
      <c r="A76" s="171" t="s">
        <v>10225</v>
      </c>
      <c r="B76" s="38" t="s">
        <v>2994</v>
      </c>
      <c r="C76" s="2250">
        <v>1.61</v>
      </c>
      <c r="D76" s="32">
        <v>50</v>
      </c>
      <c r="E76" s="1572">
        <f t="shared" si="2"/>
        <v>431.24</v>
      </c>
      <c r="F76" s="471">
        <f t="shared" si="3"/>
        <v>431.24</v>
      </c>
      <c r="G76" s="691">
        <f t="shared" si="4"/>
        <v>7740</v>
      </c>
      <c r="H76" s="659">
        <f>ROUND(IF('Заказ, cкидки и курсы валют'!$J$23*E76/1000*D76&lt;387,387,'Заказ, cкидки и курсы валют'!$J$23*E76/1000*D76)*(1-'Заказ, cкидки и курсы валют'!$I$12),2)</f>
        <v>387</v>
      </c>
      <c r="I76" s="168"/>
      <c r="J76" s="1338">
        <f>ROUND(IF(H76&lt;'Заказ, cкидки и курсы валют'!$B$39,H76*0.54*100/(100-'Заказ, cкидки и курсы валют'!$C$39),IF(H76&lt;'Заказ, cкидки и курсы валют'!$B$40,H76*0.54*100/(100-'Заказ, cкидки и курсы валют'!$C$40),IF(H76&lt;'Заказ, cкидки и курсы валют'!$B$41,H76*0.54*100/(100-'Заказ, cкидки и курсы валют'!$C$41),IF(H76&lt;'Заказ, cкидки и курсы валют'!$B$42,H76*0.54*100/(100-'Заказ, cкидки и курсы валют'!$C$42),IF(H76&lt;'Заказ, cкидки и курсы валют'!$B$43,H76*0.54*100/(100-'Заказ, cкидки и курсы валют'!$C$43),H76))))),2)</f>
        <v>464.4</v>
      </c>
      <c r="K76" s="447"/>
    </row>
    <row r="77" spans="1:11" ht="15" thickBot="1">
      <c r="A77" s="171" t="s">
        <v>10226</v>
      </c>
      <c r="B77" s="38" t="s">
        <v>2995</v>
      </c>
      <c r="C77" s="2250">
        <v>1.38</v>
      </c>
      <c r="D77" s="32">
        <v>100</v>
      </c>
      <c r="E77" s="1572">
        <f t="shared" si="2"/>
        <v>286.48</v>
      </c>
      <c r="F77" s="471">
        <f t="shared" si="3"/>
        <v>286.48</v>
      </c>
      <c r="G77" s="691">
        <f t="shared" si="4"/>
        <v>3870</v>
      </c>
      <c r="H77" s="659">
        <f>ROUND(IF('Заказ, cкидки и курсы валют'!$J$23*E77/1000*D77&lt;387,387,'Заказ, cкидки и курсы валют'!$J$23*E77/1000*D77)*(1-'Заказ, cкидки и курсы валют'!$I$12),2)</f>
        <v>387</v>
      </c>
      <c r="I77" s="168"/>
      <c r="J77" s="1338">
        <f>ROUND(IF(H77&lt;'Заказ, cкидки и курсы валют'!$B$39,H77*0.54*100/(100-'Заказ, cкидки и курсы валют'!$C$39),IF(H77&lt;'Заказ, cкидки и курсы валют'!$B$40,H77*0.54*100/(100-'Заказ, cкидки и курсы валют'!$C$40),IF(H77&lt;'Заказ, cкидки и курсы валют'!$B$41,H77*0.54*100/(100-'Заказ, cкидки и курсы валют'!$C$41),IF(H77&lt;'Заказ, cкидки и курсы валют'!$B$42,H77*0.54*100/(100-'Заказ, cкидки и курсы валют'!$C$42),IF(H77&lt;'Заказ, cкидки и курсы валют'!$B$43,H77*0.54*100/(100-'Заказ, cкидки и курсы валют'!$C$43),H77))))),2)</f>
        <v>464.4</v>
      </c>
      <c r="K77" s="447"/>
    </row>
    <row r="78" spans="1:11" ht="15" thickBot="1">
      <c r="A78" s="171" t="s">
        <v>10227</v>
      </c>
      <c r="B78" s="38" t="s">
        <v>2996</v>
      </c>
      <c r="C78" s="2250">
        <v>1.46</v>
      </c>
      <c r="D78" s="32">
        <v>100</v>
      </c>
      <c r="E78" s="1572">
        <f t="shared" si="2"/>
        <v>295.58000000000004</v>
      </c>
      <c r="F78" s="471">
        <f t="shared" si="3"/>
        <v>295.58</v>
      </c>
      <c r="G78" s="691">
        <f t="shared" si="4"/>
        <v>3870</v>
      </c>
      <c r="H78" s="659">
        <f>ROUND(IF('Заказ, cкидки и курсы валют'!$J$23*E78/1000*D78&lt;387,387,'Заказ, cкидки и курсы валют'!$J$23*E78/1000*D78)*(1-'Заказ, cкидки и курсы валют'!$I$12),2)</f>
        <v>387</v>
      </c>
      <c r="I78" s="168"/>
      <c r="J78" s="1338">
        <f>ROUND(IF(H78&lt;'Заказ, cкидки и курсы валют'!$B$39,H78*0.54*100/(100-'Заказ, cкидки и курсы валют'!$C$39),IF(H78&lt;'Заказ, cкидки и курсы валют'!$B$40,H78*0.54*100/(100-'Заказ, cкидки и курсы валют'!$C$40),IF(H78&lt;'Заказ, cкидки и курсы валют'!$B$41,H78*0.54*100/(100-'Заказ, cкидки и курсы валют'!$C$41),IF(H78&lt;'Заказ, cкидки и курсы валют'!$B$42,H78*0.54*100/(100-'Заказ, cкидки и курсы валют'!$C$42),IF(H78&lt;'Заказ, cкидки и курсы валют'!$B$43,H78*0.54*100/(100-'Заказ, cкидки и курсы валют'!$C$43),H78))))),2)</f>
        <v>464.4</v>
      </c>
      <c r="K78" s="447"/>
    </row>
    <row r="79" spans="1:11" ht="15" thickBot="1">
      <c r="A79" s="171" t="s">
        <v>10228</v>
      </c>
      <c r="B79" s="38" t="s">
        <v>2997</v>
      </c>
      <c r="C79" s="2250">
        <v>1.55</v>
      </c>
      <c r="D79" s="40">
        <v>100</v>
      </c>
      <c r="E79" s="1572">
        <f t="shared" si="2"/>
        <v>312.2</v>
      </c>
      <c r="F79" s="471">
        <f t="shared" si="3"/>
        <v>312.2</v>
      </c>
      <c r="G79" s="691">
        <f t="shared" si="4"/>
        <v>3870</v>
      </c>
      <c r="H79" s="659">
        <f>ROUND(IF('Заказ, cкидки и курсы валют'!$J$23*E79/1000*D79&lt;387,387,'Заказ, cкидки и курсы валют'!$J$23*E79/1000*D79)*(1-'Заказ, cкидки и курсы валют'!$I$12),2)</f>
        <v>387</v>
      </c>
      <c r="I79" s="168"/>
      <c r="J79" s="1338">
        <f>ROUND(IF(H79&lt;'Заказ, cкидки и курсы валют'!$B$39,H79*0.54*100/(100-'Заказ, cкидки и курсы валют'!$C$39),IF(H79&lt;'Заказ, cкидки и курсы валют'!$B$40,H79*0.54*100/(100-'Заказ, cкидки и курсы валют'!$C$40),IF(H79&lt;'Заказ, cкидки и курсы валют'!$B$41,H79*0.54*100/(100-'Заказ, cкидки и курсы валют'!$C$41),IF(H79&lt;'Заказ, cкидки и курсы валют'!$B$42,H79*0.54*100/(100-'Заказ, cкидки и курсы валют'!$C$42),IF(H79&lt;'Заказ, cкидки и курсы валют'!$B$43,H79*0.54*100/(100-'Заказ, cкидки и курсы валют'!$C$43),H79))))),2)</f>
        <v>464.4</v>
      </c>
      <c r="K79" s="447"/>
    </row>
    <row r="80" spans="1:11" ht="15" thickBot="1">
      <c r="A80" s="171" t="s">
        <v>10229</v>
      </c>
      <c r="B80" s="38" t="s">
        <v>144</v>
      </c>
      <c r="C80" s="2250">
        <v>1.65</v>
      </c>
      <c r="D80" s="40">
        <v>100</v>
      </c>
      <c r="E80" s="1572">
        <f t="shared" si="2"/>
        <v>325.5</v>
      </c>
      <c r="F80" s="471">
        <f t="shared" si="3"/>
        <v>325.5</v>
      </c>
      <c r="G80" s="691">
        <f t="shared" si="4"/>
        <v>3870</v>
      </c>
      <c r="H80" s="659">
        <f>ROUND(IF('Заказ, cкидки и курсы валют'!$J$23*E80/1000*D80&lt;387,387,'Заказ, cкидки и курсы валют'!$J$23*E80/1000*D80)*(1-'Заказ, cкидки и курсы валют'!$I$12),2)</f>
        <v>387</v>
      </c>
      <c r="I80" s="168"/>
      <c r="J80" s="1338">
        <f>ROUND(IF(H80&lt;'Заказ, cкидки и курсы валют'!$B$39,H80*0.54*100/(100-'Заказ, cкидки и курсы валют'!$C$39),IF(H80&lt;'Заказ, cкидки и курсы валют'!$B$40,H80*0.54*100/(100-'Заказ, cкидки и курсы валют'!$C$40),IF(H80&lt;'Заказ, cкидки и курсы валют'!$B$41,H80*0.54*100/(100-'Заказ, cкидки и курсы валют'!$C$41),IF(H80&lt;'Заказ, cкидки и курсы валют'!$B$42,H80*0.54*100/(100-'Заказ, cкидки и курсы валют'!$C$42),IF(H80&lt;'Заказ, cкидки и курсы валют'!$B$43,H80*0.54*100/(100-'Заказ, cкидки и курсы валют'!$C$43),H80))))),2)</f>
        <v>464.4</v>
      </c>
      <c r="K80" s="447"/>
    </row>
    <row r="81" spans="1:11" ht="15" thickBot="1">
      <c r="A81" s="171" t="s">
        <v>10230</v>
      </c>
      <c r="B81" s="38" t="s">
        <v>2998</v>
      </c>
      <c r="C81" s="2250">
        <v>1.76</v>
      </c>
      <c r="D81" s="40">
        <v>100</v>
      </c>
      <c r="E81" s="1572">
        <f t="shared" si="2"/>
        <v>334.76</v>
      </c>
      <c r="F81" s="471">
        <f t="shared" si="3"/>
        <v>334.76</v>
      </c>
      <c r="G81" s="691">
        <f t="shared" si="4"/>
        <v>3870</v>
      </c>
      <c r="H81" s="659">
        <f>ROUND(IF('Заказ, cкидки и курсы валют'!$J$23*E81/1000*D81&lt;387,387,'Заказ, cкидки и курсы валют'!$J$23*E81/1000*D81)*(1-'Заказ, cкидки и курсы валют'!$I$12),2)</f>
        <v>387</v>
      </c>
      <c r="I81" s="168"/>
      <c r="J81" s="1338">
        <f>ROUND(IF(H81&lt;'Заказ, cкидки и курсы валют'!$B$39,H81*0.54*100/(100-'Заказ, cкидки и курсы валют'!$C$39),IF(H81&lt;'Заказ, cкидки и курсы валют'!$B$40,H81*0.54*100/(100-'Заказ, cкидки и курсы валют'!$C$40),IF(H81&lt;'Заказ, cкидки и курсы валют'!$B$41,H81*0.54*100/(100-'Заказ, cкидки и курсы валют'!$C$41),IF(H81&lt;'Заказ, cкидки и курсы валют'!$B$42,H81*0.54*100/(100-'Заказ, cкидки и курсы валют'!$C$42),IF(H81&lt;'Заказ, cкидки и курсы валют'!$B$43,H81*0.54*100/(100-'Заказ, cкидки и курсы валют'!$C$43),H81))))),2)</f>
        <v>464.4</v>
      </c>
      <c r="K81" s="447"/>
    </row>
    <row r="82" spans="1:11" ht="15" thickBot="1">
      <c r="A82" s="171" t="s">
        <v>10231</v>
      </c>
      <c r="B82" s="38" t="s">
        <v>145</v>
      </c>
      <c r="C82" s="2250">
        <v>1.9</v>
      </c>
      <c r="D82" s="40">
        <v>50</v>
      </c>
      <c r="E82" s="1572">
        <f t="shared" si="2"/>
        <v>443.8</v>
      </c>
      <c r="F82" s="471">
        <f t="shared" si="3"/>
        <v>443.8</v>
      </c>
      <c r="G82" s="691">
        <f t="shared" si="4"/>
        <v>7740</v>
      </c>
      <c r="H82" s="659">
        <f>ROUND(IF('Заказ, cкидки и курсы валют'!$J$23*E82/1000*D82&lt;387,387,'Заказ, cкидки и курсы валют'!$J$23*E82/1000*D82)*(1-'Заказ, cкидки и курсы валют'!$I$12),2)</f>
        <v>387</v>
      </c>
      <c r="I82" s="168"/>
      <c r="J82" s="1338">
        <f>ROUND(IF(H82&lt;'Заказ, cкидки и курсы валют'!$B$39,H82*0.54*100/(100-'Заказ, cкидки и курсы валют'!$C$39),IF(H82&lt;'Заказ, cкидки и курсы валют'!$B$40,H82*0.54*100/(100-'Заказ, cкидки и курсы валют'!$C$40),IF(H82&lt;'Заказ, cкидки и курсы валют'!$B$41,H82*0.54*100/(100-'Заказ, cкидки и курсы валют'!$C$41),IF(H82&lt;'Заказ, cкидки и курсы валют'!$B$42,H82*0.54*100/(100-'Заказ, cкидки и курсы валют'!$C$42),IF(H82&lt;'Заказ, cкидки и курсы валют'!$B$43,H82*0.54*100/(100-'Заказ, cкидки и курсы валют'!$C$43),H82))))),2)</f>
        <v>464.4</v>
      </c>
      <c r="K82" s="447"/>
    </row>
    <row r="83" spans="1:11" ht="15" thickBot="1">
      <c r="A83" s="171" t="s">
        <v>10232</v>
      </c>
      <c r="B83" s="38" t="s">
        <v>2999</v>
      </c>
      <c r="C83" s="2250">
        <v>1.99</v>
      </c>
      <c r="D83" s="40">
        <v>50</v>
      </c>
      <c r="E83" s="1572">
        <f t="shared" si="2"/>
        <v>459.34</v>
      </c>
      <c r="F83" s="471">
        <f t="shared" si="3"/>
        <v>459.34</v>
      </c>
      <c r="G83" s="691">
        <f t="shared" si="4"/>
        <v>7740</v>
      </c>
      <c r="H83" s="659">
        <f>ROUND(IF('Заказ, cкидки и курсы валют'!$J$23*E83/1000*D83&lt;387,387,'Заказ, cкидки и курсы валют'!$J$23*E83/1000*D83)*(1-'Заказ, cкидки и курсы валют'!$I$12),2)</f>
        <v>387</v>
      </c>
      <c r="I83" s="168"/>
      <c r="J83" s="1338">
        <f>ROUND(IF(H83&lt;'Заказ, cкидки и курсы валют'!$B$39,H83*0.54*100/(100-'Заказ, cкидки и курсы валют'!$C$39),IF(H83&lt;'Заказ, cкидки и курсы валют'!$B$40,H83*0.54*100/(100-'Заказ, cкидки и курсы валют'!$C$40),IF(H83&lt;'Заказ, cкидки и курсы валют'!$B$41,H83*0.54*100/(100-'Заказ, cкидки и курсы валют'!$C$41),IF(H83&lt;'Заказ, cкидки и курсы валют'!$B$42,H83*0.54*100/(100-'Заказ, cкидки и курсы валют'!$C$42),IF(H83&lt;'Заказ, cкидки и курсы валют'!$B$43,H83*0.54*100/(100-'Заказ, cкидки и курсы валют'!$C$43),H83))))),2)</f>
        <v>464.4</v>
      </c>
      <c r="K83" s="447"/>
    </row>
    <row r="84" spans="1:11" ht="15" thickBot="1">
      <c r="A84" s="171" t="s">
        <v>10233</v>
      </c>
      <c r="B84" s="38" t="s">
        <v>1321</v>
      </c>
      <c r="C84" s="2250">
        <v>2.12</v>
      </c>
      <c r="D84" s="40">
        <v>50</v>
      </c>
      <c r="E84" s="1572">
        <f t="shared" si="2"/>
        <v>495.2</v>
      </c>
      <c r="F84" s="471">
        <f t="shared" si="3"/>
        <v>495.2</v>
      </c>
      <c r="G84" s="691">
        <f t="shared" si="4"/>
        <v>7740</v>
      </c>
      <c r="H84" s="659">
        <f>ROUND(IF('Заказ, cкидки и курсы валют'!$J$23*E84/1000*D84&lt;387,387,'Заказ, cкидки и курсы валют'!$J$23*E84/1000*D84)*(1-'Заказ, cкидки и курсы валют'!$I$12),2)</f>
        <v>387</v>
      </c>
      <c r="I84" s="168"/>
      <c r="J84" s="1338">
        <f>ROUND(IF(H84&lt;'Заказ, cкидки и курсы валют'!$B$39,H84*0.54*100/(100-'Заказ, cкидки и курсы валют'!$C$39),IF(H84&lt;'Заказ, cкидки и курсы валют'!$B$40,H84*0.54*100/(100-'Заказ, cкидки и курсы валют'!$C$40),IF(H84&lt;'Заказ, cкидки и курсы валют'!$B$41,H84*0.54*100/(100-'Заказ, cкидки и курсы валют'!$C$41),IF(H84&lt;'Заказ, cкидки и курсы валют'!$B$42,H84*0.54*100/(100-'Заказ, cкидки и курсы валют'!$C$42),IF(H84&lt;'Заказ, cкидки и курсы валют'!$B$43,H84*0.54*100/(100-'Заказ, cкидки и курсы валют'!$C$43),H84))))),2)</f>
        <v>464.4</v>
      </c>
      <c r="K84" s="447"/>
    </row>
    <row r="85" spans="1:11" ht="15" thickBot="1">
      <c r="A85" s="171" t="s">
        <v>10234</v>
      </c>
      <c r="B85" s="38" t="s">
        <v>147</v>
      </c>
      <c r="C85" s="2250">
        <v>2.3199999999999998</v>
      </c>
      <c r="D85" s="40">
        <v>50</v>
      </c>
      <c r="E85" s="1572">
        <f t="shared" si="2"/>
        <v>536.70000000000005</v>
      </c>
      <c r="F85" s="471">
        <f t="shared" si="3"/>
        <v>536.70000000000005</v>
      </c>
      <c r="G85" s="691">
        <f t="shared" si="4"/>
        <v>7740</v>
      </c>
      <c r="H85" s="659">
        <f>ROUND(IF('Заказ, cкидки и курсы валют'!$J$23*E85/1000*D85&lt;387,387,'Заказ, cкидки и курсы валют'!$J$23*E85/1000*D85)*(1-'Заказ, cкидки и курсы валют'!$I$12),2)</f>
        <v>387</v>
      </c>
      <c r="I85" s="168"/>
      <c r="J85" s="1338">
        <f>ROUND(IF(H85&lt;'Заказ, cкидки и курсы валют'!$B$39,H85*0.54*100/(100-'Заказ, cкидки и курсы валют'!$C$39),IF(H85&lt;'Заказ, cкидки и курсы валют'!$B$40,H85*0.54*100/(100-'Заказ, cкидки и курсы валют'!$C$40),IF(H85&lt;'Заказ, cкидки и курсы валют'!$B$41,H85*0.54*100/(100-'Заказ, cкидки и курсы валют'!$C$41),IF(H85&lt;'Заказ, cкидки и курсы валют'!$B$42,H85*0.54*100/(100-'Заказ, cкидки и курсы валют'!$C$42),IF(H85&lt;'Заказ, cкидки и курсы валют'!$B$43,H85*0.54*100/(100-'Заказ, cкидки и курсы валют'!$C$43),H85))))),2)</f>
        <v>464.4</v>
      </c>
      <c r="K85" s="447"/>
    </row>
    <row r="86" spans="1:11" ht="15" thickBot="1">
      <c r="A86" s="171" t="s">
        <v>10235</v>
      </c>
      <c r="B86" s="38" t="s">
        <v>3000</v>
      </c>
      <c r="C86" s="2250">
        <v>2.2490000000000001</v>
      </c>
      <c r="D86" s="40">
        <v>50</v>
      </c>
      <c r="E86" s="1572">
        <f t="shared" si="2"/>
        <v>457.8</v>
      </c>
      <c r="F86" s="471">
        <f t="shared" si="3"/>
        <v>457.8</v>
      </c>
      <c r="G86" s="691">
        <f t="shared" si="4"/>
        <v>7740</v>
      </c>
      <c r="H86" s="659">
        <f>ROUND(IF('Заказ, cкидки и курсы валют'!$J$23*E86/1000*D86&lt;387,387,'Заказ, cкидки и курсы валют'!$J$23*E86/1000*D86)*(1-'Заказ, cкидки и курсы валют'!$I$12),2)</f>
        <v>387</v>
      </c>
      <c r="I86" s="168"/>
      <c r="J86" s="1338">
        <f>ROUND(IF(H86&lt;'Заказ, cкидки и курсы валют'!$B$39,H86*0.54*100/(100-'Заказ, cкидки и курсы валют'!$C$39),IF(H86&lt;'Заказ, cкидки и курсы валют'!$B$40,H86*0.54*100/(100-'Заказ, cкидки и курсы валют'!$C$40),IF(H86&lt;'Заказ, cкидки и курсы валют'!$B$41,H86*0.54*100/(100-'Заказ, cкидки и курсы валют'!$C$41),IF(H86&lt;'Заказ, cкидки и курсы валют'!$B$42,H86*0.54*100/(100-'Заказ, cкидки и курсы валют'!$C$42),IF(H86&lt;'Заказ, cкидки и курсы валют'!$B$43,H86*0.54*100/(100-'Заказ, cкидки и курсы валют'!$C$43),H86))))),2)</f>
        <v>464.4</v>
      </c>
      <c r="K86" s="447"/>
    </row>
    <row r="87" spans="1:11" ht="15" thickBot="1">
      <c r="A87" s="171" t="s">
        <v>10236</v>
      </c>
      <c r="B87" s="38" t="s">
        <v>3001</v>
      </c>
      <c r="C87" s="2250">
        <v>2.4049999999999998</v>
      </c>
      <c r="D87" s="40">
        <v>50</v>
      </c>
      <c r="E87" s="1572">
        <f t="shared" si="2"/>
        <v>468.24</v>
      </c>
      <c r="F87" s="471">
        <f t="shared" si="3"/>
        <v>468.24</v>
      </c>
      <c r="G87" s="691">
        <f t="shared" si="4"/>
        <v>7740</v>
      </c>
      <c r="H87" s="659">
        <f>ROUND(IF('Заказ, cкидки и курсы валют'!$J$23*E87/1000*D87&lt;387,387,'Заказ, cкидки и курсы валют'!$J$23*E87/1000*D87)*(1-'Заказ, cкидки и курсы валют'!$I$12),2)</f>
        <v>387</v>
      </c>
      <c r="I87" s="168"/>
      <c r="J87" s="1338">
        <f>ROUND(IF(H87&lt;'Заказ, cкидки и курсы валют'!$B$39,H87*0.54*100/(100-'Заказ, cкидки и курсы валют'!$C$39),IF(H87&lt;'Заказ, cкидки и курсы валют'!$B$40,H87*0.54*100/(100-'Заказ, cкидки и курсы валют'!$C$40),IF(H87&lt;'Заказ, cкидки и курсы валют'!$B$41,H87*0.54*100/(100-'Заказ, cкидки и курсы валют'!$C$41),IF(H87&lt;'Заказ, cкидки и курсы валют'!$B$42,H87*0.54*100/(100-'Заказ, cкидки и курсы валют'!$C$42),IF(H87&lt;'Заказ, cкидки и курсы валют'!$B$43,H87*0.54*100/(100-'Заказ, cкидки и курсы валют'!$C$43),H87))))),2)</f>
        <v>464.4</v>
      </c>
      <c r="K87" s="447"/>
    </row>
    <row r="88" spans="1:11" ht="15" thickBot="1">
      <c r="A88" s="171" t="s">
        <v>10237</v>
      </c>
      <c r="B88" s="38" t="s">
        <v>3002</v>
      </c>
      <c r="C88" s="2250">
        <v>2.44</v>
      </c>
      <c r="D88" s="40">
        <v>50</v>
      </c>
      <c r="E88" s="1572">
        <f t="shared" si="2"/>
        <v>496.06</v>
      </c>
      <c r="F88" s="471">
        <f t="shared" si="3"/>
        <v>496.06</v>
      </c>
      <c r="G88" s="691">
        <f t="shared" si="4"/>
        <v>7740</v>
      </c>
      <c r="H88" s="659">
        <f>ROUND(IF('Заказ, cкидки и курсы валют'!$J$23*E88/1000*D88&lt;387,387,'Заказ, cкидки и курсы валют'!$J$23*E88/1000*D88)*(1-'Заказ, cкидки и курсы валют'!$I$12),2)</f>
        <v>387</v>
      </c>
      <c r="I88" s="168"/>
      <c r="J88" s="1338">
        <f>ROUND(IF(H88&lt;'Заказ, cкидки и курсы валют'!$B$39,H88*0.54*100/(100-'Заказ, cкидки и курсы валют'!$C$39),IF(H88&lt;'Заказ, cкидки и курсы валют'!$B$40,H88*0.54*100/(100-'Заказ, cкидки и курсы валют'!$C$40),IF(H88&lt;'Заказ, cкидки и курсы валют'!$B$41,H88*0.54*100/(100-'Заказ, cкидки и курсы валют'!$C$41),IF(H88&lt;'Заказ, cкидки и курсы валют'!$B$42,H88*0.54*100/(100-'Заказ, cкидки и курсы валют'!$C$42),IF(H88&lt;'Заказ, cкидки и курсы валют'!$B$43,H88*0.54*100/(100-'Заказ, cкидки и курсы валют'!$C$43),H88))))),2)</f>
        <v>464.4</v>
      </c>
      <c r="K88" s="447"/>
    </row>
    <row r="89" spans="1:11" ht="15" thickBot="1">
      <c r="A89" s="171" t="s">
        <v>10238</v>
      </c>
      <c r="B89" s="38" t="s">
        <v>3003</v>
      </c>
      <c r="C89" s="2250">
        <v>2.56</v>
      </c>
      <c r="D89" s="40">
        <v>50</v>
      </c>
      <c r="E89" s="1572">
        <f t="shared" si="2"/>
        <v>511.66</v>
      </c>
      <c r="F89" s="471">
        <f t="shared" si="3"/>
        <v>511.66</v>
      </c>
      <c r="G89" s="691">
        <f t="shared" si="4"/>
        <v>7740</v>
      </c>
      <c r="H89" s="659">
        <f>ROUND(IF('Заказ, cкидки и курсы валют'!$J$23*E89/1000*D89&lt;387,387,'Заказ, cкидки и курсы валют'!$J$23*E89/1000*D89)*(1-'Заказ, cкидки и курсы валют'!$I$12),2)</f>
        <v>387</v>
      </c>
      <c r="I89" s="168"/>
      <c r="J89" s="1338">
        <f>ROUND(IF(H89&lt;'Заказ, cкидки и курсы валют'!$B$39,H89*0.54*100/(100-'Заказ, cкидки и курсы валют'!$C$39),IF(H89&lt;'Заказ, cкидки и курсы валют'!$B$40,H89*0.54*100/(100-'Заказ, cкидки и курсы валют'!$C$40),IF(H89&lt;'Заказ, cкидки и курсы валют'!$B$41,H89*0.54*100/(100-'Заказ, cкидки и курсы валют'!$C$41),IF(H89&lt;'Заказ, cкидки и курсы валют'!$B$42,H89*0.54*100/(100-'Заказ, cкидки и курсы валют'!$C$42),IF(H89&lt;'Заказ, cкидки и курсы валют'!$B$43,H89*0.54*100/(100-'Заказ, cкидки и курсы валют'!$C$43),H89))))),2)</f>
        <v>464.4</v>
      </c>
      <c r="K89" s="447"/>
    </row>
    <row r="90" spans="1:11" ht="15" thickBot="1">
      <c r="A90" s="171" t="s">
        <v>10239</v>
      </c>
      <c r="B90" s="38" t="s">
        <v>3004</v>
      </c>
      <c r="C90" s="2250">
        <v>2.73</v>
      </c>
      <c r="D90" s="40">
        <v>50</v>
      </c>
      <c r="E90" s="1572">
        <f t="shared" si="2"/>
        <v>547.4</v>
      </c>
      <c r="F90" s="471">
        <f t="shared" si="3"/>
        <v>547.4</v>
      </c>
      <c r="G90" s="691">
        <f t="shared" si="4"/>
        <v>7740</v>
      </c>
      <c r="H90" s="659">
        <f>ROUND(IF('Заказ, cкидки и курсы валют'!$J$23*E90/1000*D90&lt;387,387,'Заказ, cкидки и курсы валют'!$J$23*E90/1000*D90)*(1-'Заказ, cкидки и курсы валют'!$I$12),2)</f>
        <v>387</v>
      </c>
      <c r="I90" s="168"/>
      <c r="J90" s="1338">
        <f>ROUND(IF(H90&lt;'Заказ, cкидки и курсы валют'!$B$39,H90*0.54*100/(100-'Заказ, cкидки и курсы валют'!$C$39),IF(H90&lt;'Заказ, cкидки и курсы валют'!$B$40,H90*0.54*100/(100-'Заказ, cкидки и курсы валют'!$C$40),IF(H90&lt;'Заказ, cкидки и курсы валют'!$B$41,H90*0.54*100/(100-'Заказ, cкидки и курсы валют'!$C$41),IF(H90&lt;'Заказ, cкидки и курсы валют'!$B$42,H90*0.54*100/(100-'Заказ, cкидки и курсы валют'!$C$42),IF(H90&lt;'Заказ, cкидки и курсы валют'!$B$43,H90*0.54*100/(100-'Заказ, cкидки и курсы валют'!$C$43),H90))))),2)</f>
        <v>464.4</v>
      </c>
      <c r="K90" s="447"/>
    </row>
    <row r="91" spans="1:11" ht="15" thickBot="1">
      <c r="A91" s="171" t="s">
        <v>10240</v>
      </c>
      <c r="B91" s="38" t="s">
        <v>3005</v>
      </c>
      <c r="C91" s="2250">
        <v>2.97</v>
      </c>
      <c r="D91" s="40">
        <v>50</v>
      </c>
      <c r="E91" s="1572">
        <f t="shared" si="2"/>
        <v>564.62</v>
      </c>
      <c r="F91" s="471">
        <f t="shared" si="3"/>
        <v>564.62</v>
      </c>
      <c r="G91" s="691">
        <f t="shared" si="4"/>
        <v>7740</v>
      </c>
      <c r="H91" s="659">
        <f>ROUND(IF('Заказ, cкидки и курсы валют'!$J$23*E91/1000*D91&lt;387,387,'Заказ, cкидки и курсы валют'!$J$23*E91/1000*D91)*(1-'Заказ, cкидки и курсы валют'!$I$12),2)</f>
        <v>387</v>
      </c>
      <c r="I91" s="168"/>
      <c r="J91" s="1338">
        <f>ROUND(IF(H91&lt;'Заказ, cкидки и курсы валют'!$B$39,H91*0.54*100/(100-'Заказ, cкидки и курсы валют'!$C$39),IF(H91&lt;'Заказ, cкидки и курсы валют'!$B$40,H91*0.54*100/(100-'Заказ, cкидки и курсы валют'!$C$40),IF(H91&lt;'Заказ, cкидки и курсы валют'!$B$41,H91*0.54*100/(100-'Заказ, cкидки и курсы валют'!$C$41),IF(H91&lt;'Заказ, cкидки и курсы валют'!$B$42,H91*0.54*100/(100-'Заказ, cкидки и курсы валют'!$C$42),IF(H91&lt;'Заказ, cкидки и курсы валют'!$B$43,H91*0.54*100/(100-'Заказ, cкидки и курсы валют'!$C$43),H91))))),2)</f>
        <v>464.4</v>
      </c>
      <c r="K91" s="447"/>
    </row>
    <row r="92" spans="1:11" ht="15" thickBot="1">
      <c r="A92" s="171" t="s">
        <v>10241</v>
      </c>
      <c r="B92" s="38" t="s">
        <v>3006</v>
      </c>
      <c r="C92" s="2295">
        <v>3.03</v>
      </c>
      <c r="D92" s="40">
        <v>50</v>
      </c>
      <c r="E92" s="1572">
        <f t="shared" si="2"/>
        <v>591.94000000000005</v>
      </c>
      <c r="F92" s="471">
        <f t="shared" si="3"/>
        <v>591.94000000000005</v>
      </c>
      <c r="G92" s="691">
        <f t="shared" si="4"/>
        <v>7740</v>
      </c>
      <c r="H92" s="659">
        <f>ROUND(IF('Заказ, cкидки и курсы валют'!$J$23*E92/1000*D92&lt;387,387,'Заказ, cкидки и курсы валют'!$J$23*E92/1000*D92)*(1-'Заказ, cкидки и курсы валют'!$I$12),2)</f>
        <v>387</v>
      </c>
      <c r="I92" s="168"/>
      <c r="J92" s="1338">
        <f>ROUND(IF(H92&lt;'Заказ, cкидки и курсы валют'!$B$39,H92*0.54*100/(100-'Заказ, cкидки и курсы валют'!$C$39),IF(H92&lt;'Заказ, cкидки и курсы валют'!$B$40,H92*0.54*100/(100-'Заказ, cкидки и курсы валют'!$C$40),IF(H92&lt;'Заказ, cкидки и курсы валют'!$B$41,H92*0.54*100/(100-'Заказ, cкидки и курсы валют'!$C$41),IF(H92&lt;'Заказ, cкидки и курсы валют'!$B$42,H92*0.54*100/(100-'Заказ, cкидки и курсы валют'!$C$42),IF(H92&lt;'Заказ, cкидки и курсы валют'!$B$43,H92*0.54*100/(100-'Заказ, cкидки и курсы валют'!$C$43),H92))))),2)</f>
        <v>464.4</v>
      </c>
      <c r="K92" s="447"/>
    </row>
    <row r="93" spans="1:11" ht="15" thickBot="1">
      <c r="A93" s="171" t="s">
        <v>10242</v>
      </c>
      <c r="B93" s="38" t="s">
        <v>3007</v>
      </c>
      <c r="C93" s="2250">
        <v>3.21</v>
      </c>
      <c r="D93" s="40">
        <v>50</v>
      </c>
      <c r="E93" s="1572">
        <f t="shared" si="2"/>
        <v>625.96</v>
      </c>
      <c r="F93" s="471">
        <f t="shared" si="3"/>
        <v>625.96</v>
      </c>
      <c r="G93" s="691">
        <f t="shared" si="4"/>
        <v>7740</v>
      </c>
      <c r="H93" s="659">
        <f>ROUND(IF('Заказ, cкидки и курсы валют'!$J$23*E93/1000*D93&lt;387,387,'Заказ, cкидки и курсы валют'!$J$23*E93/1000*D93)*(1-'Заказ, cкидки и курсы валют'!$I$12),2)</f>
        <v>387</v>
      </c>
      <c r="I93" s="168"/>
      <c r="J93" s="1338">
        <f>ROUND(IF(H93&lt;'Заказ, cкидки и курсы валют'!$B$39,H93*0.54*100/(100-'Заказ, cкидки и курсы валют'!$C$39),IF(H93&lt;'Заказ, cкидки и курсы валют'!$B$40,H93*0.54*100/(100-'Заказ, cкидки и курсы валют'!$C$40),IF(H93&lt;'Заказ, cкидки и курсы валют'!$B$41,H93*0.54*100/(100-'Заказ, cкидки и курсы валют'!$C$41),IF(H93&lt;'Заказ, cкидки и курсы валют'!$B$42,H93*0.54*100/(100-'Заказ, cкидки и курсы валют'!$C$42),IF(H93&lt;'Заказ, cкидки и курсы валют'!$B$43,H93*0.54*100/(100-'Заказ, cкидки и курсы валют'!$C$43),H93))))),2)</f>
        <v>464.4</v>
      </c>
      <c r="K93" s="447"/>
    </row>
    <row r="94" spans="1:11" ht="15" thickBot="1">
      <c r="A94" s="171" t="s">
        <v>10243</v>
      </c>
      <c r="B94" s="38" t="s">
        <v>603</v>
      </c>
      <c r="C94" s="2250">
        <v>3.69</v>
      </c>
      <c r="D94" s="40">
        <v>25</v>
      </c>
      <c r="E94" s="1572">
        <f t="shared" si="2"/>
        <v>841.78</v>
      </c>
      <c r="F94" s="471">
        <f t="shared" si="3"/>
        <v>841.78</v>
      </c>
      <c r="G94" s="691">
        <f t="shared" si="4"/>
        <v>15480</v>
      </c>
      <c r="H94" s="659">
        <f>ROUND(IF('Заказ, cкидки и курсы валют'!$J$23*E94/1000*D94&lt;387,387,'Заказ, cкидки и курсы валют'!$J$23*E94/1000*D94)*(1-'Заказ, cкидки и курсы валют'!$I$12),2)</f>
        <v>387</v>
      </c>
      <c r="I94" s="168"/>
      <c r="J94" s="1338">
        <f>ROUND(IF(H94&lt;'Заказ, cкидки и курсы валют'!$B$39,H94*0.54*100/(100-'Заказ, cкидки и курсы валют'!$C$39),IF(H94&lt;'Заказ, cкидки и курсы валют'!$B$40,H94*0.54*100/(100-'Заказ, cкидки и курсы валют'!$C$40),IF(H94&lt;'Заказ, cкидки и курсы валют'!$B$41,H94*0.54*100/(100-'Заказ, cкидки и курсы валют'!$C$41),IF(H94&lt;'Заказ, cкидки и курсы валют'!$B$42,H94*0.54*100/(100-'Заказ, cкидки и курсы валют'!$C$42),IF(H94&lt;'Заказ, cкидки и курсы валют'!$B$43,H94*0.54*100/(100-'Заказ, cкидки и курсы валют'!$C$43),H94))))),2)</f>
        <v>464.4</v>
      </c>
      <c r="K94" s="447"/>
    </row>
    <row r="95" spans="1:11" ht="15" thickBot="1">
      <c r="A95" s="171" t="s">
        <v>10244</v>
      </c>
      <c r="B95" s="38" t="s">
        <v>3116</v>
      </c>
      <c r="C95" s="2250">
        <v>3.8879999999999999</v>
      </c>
      <c r="D95" s="36">
        <v>25</v>
      </c>
      <c r="E95" s="1572">
        <f t="shared" si="2"/>
        <v>883.18</v>
      </c>
      <c r="F95" s="471">
        <f t="shared" si="3"/>
        <v>883.18</v>
      </c>
      <c r="G95" s="691">
        <f t="shared" si="4"/>
        <v>15480</v>
      </c>
      <c r="H95" s="659">
        <f>ROUND(IF('Заказ, cкидки и курсы валют'!$J$23*E95/1000*D95&lt;387,387,'Заказ, cкидки и курсы валют'!$J$23*E95/1000*D95)*(1-'Заказ, cкидки и курсы валют'!$I$12),2)</f>
        <v>387</v>
      </c>
      <c r="I95" s="168"/>
      <c r="J95" s="1338">
        <f>ROUND(IF(H95&lt;'Заказ, cкидки и курсы валют'!$B$39,H95*0.54*100/(100-'Заказ, cкидки и курсы валют'!$C$39),IF(H95&lt;'Заказ, cкидки и курсы валют'!$B$40,H95*0.54*100/(100-'Заказ, cкидки и курсы валют'!$C$40),IF(H95&lt;'Заказ, cкидки и курсы валют'!$B$41,H95*0.54*100/(100-'Заказ, cкидки и курсы валют'!$C$41),IF(H95&lt;'Заказ, cкидки и курсы валют'!$B$42,H95*0.54*100/(100-'Заказ, cкидки и курсы валют'!$C$42),IF(H95&lt;'Заказ, cкидки и курсы валют'!$B$43,H95*0.54*100/(100-'Заказ, cкидки и курсы валют'!$C$43),H95))))),2)</f>
        <v>464.4</v>
      </c>
      <c r="K95" s="447"/>
    </row>
    <row r="96" spans="1:11" ht="15" thickBot="1">
      <c r="A96" s="171" t="s">
        <v>10245</v>
      </c>
      <c r="B96" s="38" t="s">
        <v>3008</v>
      </c>
      <c r="C96" s="2250">
        <v>4.0999999999999996</v>
      </c>
      <c r="D96" s="40">
        <v>25</v>
      </c>
      <c r="E96" s="1572">
        <f t="shared" si="2"/>
        <v>916.28</v>
      </c>
      <c r="F96" s="471">
        <f t="shared" si="3"/>
        <v>916.28</v>
      </c>
      <c r="G96" s="691">
        <f t="shared" si="4"/>
        <v>15480</v>
      </c>
      <c r="H96" s="659">
        <f>ROUND(IF('Заказ, cкидки и курсы валют'!$J$23*E96/1000*D96&lt;387,387,'Заказ, cкидки и курсы валют'!$J$23*E96/1000*D96)*(1-'Заказ, cкидки и курсы валют'!$I$12),2)</f>
        <v>387</v>
      </c>
      <c r="I96" s="168"/>
      <c r="J96" s="1338">
        <f>ROUND(IF(H96&lt;'Заказ, cкидки и курсы валют'!$B$39,H96*0.54*100/(100-'Заказ, cкидки и курсы валют'!$C$39),IF(H96&lt;'Заказ, cкидки и курсы валют'!$B$40,H96*0.54*100/(100-'Заказ, cкидки и курсы валют'!$C$40),IF(H96&lt;'Заказ, cкидки и курсы валют'!$B$41,H96*0.54*100/(100-'Заказ, cкидки и курсы валют'!$C$41),IF(H96&lt;'Заказ, cкидки и курсы валют'!$B$42,H96*0.54*100/(100-'Заказ, cкидки и курсы валют'!$C$42),IF(H96&lt;'Заказ, cкидки и курсы валют'!$B$43,H96*0.54*100/(100-'Заказ, cкидки и курсы валют'!$C$43),H96))))),2)</f>
        <v>464.4</v>
      </c>
      <c r="K96" s="447"/>
    </row>
    <row r="97" spans="1:11" ht="15" thickBot="1">
      <c r="A97" s="171" t="s">
        <v>10246</v>
      </c>
      <c r="B97" s="38" t="s">
        <v>3421</v>
      </c>
      <c r="C97" s="2250">
        <v>4.3359999999999994</v>
      </c>
      <c r="D97" s="40">
        <v>25</v>
      </c>
      <c r="E97" s="1572">
        <f t="shared" si="2"/>
        <v>1029.24</v>
      </c>
      <c r="F97" s="471">
        <f t="shared" si="3"/>
        <v>1029.24</v>
      </c>
      <c r="G97" s="691">
        <f t="shared" si="4"/>
        <v>15480</v>
      </c>
      <c r="H97" s="659">
        <f>ROUND(IF('Заказ, cкидки и курсы валют'!$J$23*E97/1000*D97&lt;387,387,'Заказ, cкидки и курсы валют'!$J$23*E97/1000*D97)*(1-'Заказ, cкидки и курсы валют'!$I$12),2)</f>
        <v>387</v>
      </c>
      <c r="I97" s="168"/>
      <c r="J97" s="1338">
        <f>ROUND(IF(H97&lt;'Заказ, cкидки и курсы валют'!$B$39,H97*0.54*100/(100-'Заказ, cкидки и курсы валют'!$C$39),IF(H97&lt;'Заказ, cкидки и курсы валют'!$B$40,H97*0.54*100/(100-'Заказ, cкидки и курсы валют'!$C$40),IF(H97&lt;'Заказ, cкидки и курсы валют'!$B$41,H97*0.54*100/(100-'Заказ, cкидки и курсы валют'!$C$41),IF(H97&lt;'Заказ, cкидки и курсы валют'!$B$42,H97*0.54*100/(100-'Заказ, cкидки и курсы валют'!$C$42),IF(H97&lt;'Заказ, cкидки и курсы валют'!$B$43,H97*0.54*100/(100-'Заказ, cкидки и курсы валют'!$C$43),H97))))),2)</f>
        <v>464.4</v>
      </c>
      <c r="K97" s="447"/>
    </row>
    <row r="98" spans="1:11" ht="15" thickBot="1">
      <c r="A98" s="171" t="s">
        <v>10247</v>
      </c>
      <c r="B98" s="38" t="s">
        <v>3422</v>
      </c>
      <c r="C98" s="2250">
        <v>4.5650000000000004</v>
      </c>
      <c r="D98" s="40">
        <v>20</v>
      </c>
      <c r="E98" s="1572">
        <f t="shared" si="2"/>
        <v>1130.2</v>
      </c>
      <c r="F98" s="471">
        <f t="shared" si="3"/>
        <v>1130.2</v>
      </c>
      <c r="G98" s="691">
        <f t="shared" si="4"/>
        <v>19350</v>
      </c>
      <c r="H98" s="659">
        <f>ROUND(IF('Заказ, cкидки и курсы валют'!$J$23*E98/1000*D98&lt;387,387,'Заказ, cкидки и курсы валют'!$J$23*E98/1000*D98)*(1-'Заказ, cкидки и курсы валют'!$I$12),2)</f>
        <v>387</v>
      </c>
      <c r="I98" s="168"/>
      <c r="J98" s="1338">
        <f>ROUND(IF(H98&lt;'Заказ, cкидки и курсы валют'!$B$39,H98*0.54*100/(100-'Заказ, cкидки и курсы валют'!$C$39),IF(H98&lt;'Заказ, cкидки и курсы валют'!$B$40,H98*0.54*100/(100-'Заказ, cкидки и курсы валют'!$C$40),IF(H98&lt;'Заказ, cкидки и курсы валют'!$B$41,H98*0.54*100/(100-'Заказ, cкидки и курсы валют'!$C$41),IF(H98&lt;'Заказ, cкидки и курсы валют'!$B$42,H98*0.54*100/(100-'Заказ, cкидки и курсы валют'!$C$42),IF(H98&lt;'Заказ, cкидки и курсы валют'!$B$43,H98*0.54*100/(100-'Заказ, cкидки и курсы валют'!$C$43),H98))))),2)</f>
        <v>464.4</v>
      </c>
      <c r="K98" s="447"/>
    </row>
    <row r="99" spans="1:11" ht="15" thickBot="1">
      <c r="A99" s="171" t="s">
        <v>10248</v>
      </c>
      <c r="B99" s="38" t="s">
        <v>90</v>
      </c>
      <c r="C99" s="2250">
        <v>5.5750000000000002</v>
      </c>
      <c r="D99" s="40">
        <v>40</v>
      </c>
      <c r="E99" s="1572">
        <f t="shared" si="2"/>
        <v>932</v>
      </c>
      <c r="F99" s="471">
        <f t="shared" si="3"/>
        <v>932</v>
      </c>
      <c r="G99" s="691">
        <f t="shared" si="4"/>
        <v>10718</v>
      </c>
      <c r="H99" s="659">
        <f>ROUND(IF('Заказ, cкидки и курсы валют'!$J$23*E99/1000*D99&lt;387,387,'Заказ, cкидки и курсы валют'!$J$23*E99/1000*D99)*(1-'Заказ, cкидки и курсы валют'!$I$12),2)</f>
        <v>428.72</v>
      </c>
      <c r="I99" s="168"/>
      <c r="J99" s="1338">
        <f>ROUND(IF(H99&lt;'Заказ, cкидки и курсы валют'!$B$39,H99*0.54*100/(100-'Заказ, cкидки и курсы валют'!$C$39),IF(H99&lt;'Заказ, cкидки и курсы валют'!$B$40,H99*0.54*100/(100-'Заказ, cкидки и курсы валют'!$C$40),IF(H99&lt;'Заказ, cкидки и курсы валют'!$B$41,H99*0.54*100/(100-'Заказ, cкидки и курсы валют'!$C$41),IF(H99&lt;'Заказ, cкидки и курсы валют'!$B$42,H99*0.54*100/(100-'Заказ, cкидки и курсы валют'!$C$42),IF(H99&lt;'Заказ, cкидки и курсы валют'!$B$43,H99*0.54*100/(100-'Заказ, cкидки и курсы валют'!$C$43),H99))))),2)</f>
        <v>514.46</v>
      </c>
      <c r="K99" s="447"/>
    </row>
    <row r="100" spans="1:11" ht="15" thickBot="1">
      <c r="A100" s="171" t="s">
        <v>10249</v>
      </c>
      <c r="B100" s="38" t="s">
        <v>91</v>
      </c>
      <c r="C100" s="2250">
        <v>5.8775000000000004</v>
      </c>
      <c r="D100" s="40">
        <v>40</v>
      </c>
      <c r="E100" s="1572">
        <f t="shared" si="2"/>
        <v>961.04</v>
      </c>
      <c r="F100" s="471">
        <f t="shared" si="3"/>
        <v>961.04</v>
      </c>
      <c r="G100" s="691">
        <f t="shared" si="4"/>
        <v>11052</v>
      </c>
      <c r="H100" s="659">
        <f>ROUND(IF('Заказ, cкидки и курсы валют'!$J$23*E100/1000*D100&lt;387,387,'Заказ, cкидки и курсы валют'!$J$23*E100/1000*D100)*(1-'Заказ, cкидки и курсы валют'!$I$12),2)</f>
        <v>442.08</v>
      </c>
      <c r="I100" s="168"/>
      <c r="J100" s="1338">
        <f>ROUND(IF(H100&lt;'Заказ, cкидки и курсы валют'!$B$39,H100*0.54*100/(100-'Заказ, cкидки и курсы валют'!$C$39),IF(H100&lt;'Заказ, cкидки и курсы валют'!$B$40,H100*0.54*100/(100-'Заказ, cкидки и курсы валют'!$C$40),IF(H100&lt;'Заказ, cкидки и курсы валют'!$B$41,H100*0.54*100/(100-'Заказ, cкидки и курсы валют'!$C$41),IF(H100&lt;'Заказ, cкидки и курсы валют'!$B$42,H100*0.54*100/(100-'Заказ, cкидки и курсы валют'!$C$42),IF(H100&lt;'Заказ, cкидки и курсы валют'!$B$43,H100*0.54*100/(100-'Заказ, cкидки и курсы валют'!$C$43),H100))))),2)</f>
        <v>530.5</v>
      </c>
      <c r="K100" s="447"/>
    </row>
    <row r="101" spans="1:11" ht="15" thickBot="1">
      <c r="A101" s="171" t="s">
        <v>10250</v>
      </c>
      <c r="B101" s="38" t="s">
        <v>92</v>
      </c>
      <c r="C101" s="2250">
        <v>6.26</v>
      </c>
      <c r="D101" s="40">
        <v>35</v>
      </c>
      <c r="E101" s="1572">
        <f t="shared" si="2"/>
        <v>1014.6057142857144</v>
      </c>
      <c r="F101" s="471">
        <f t="shared" si="3"/>
        <v>1014.61</v>
      </c>
      <c r="G101" s="691">
        <f t="shared" si="4"/>
        <v>11668</v>
      </c>
      <c r="H101" s="659">
        <f>ROUND(IF('Заказ, cкидки и курсы валют'!$J$23*E101/1000*D101&lt;387,387,'Заказ, cкидки и курсы валют'!$J$23*E101/1000*D101)*(1-'Заказ, cкидки и курсы валют'!$I$12),2)</f>
        <v>408.38</v>
      </c>
      <c r="I101" s="168"/>
      <c r="J101" s="1338">
        <f>ROUND(IF(H101&lt;'Заказ, cкидки и курсы валют'!$B$39,H101*0.54*100/(100-'Заказ, cкидки и курсы валют'!$C$39),IF(H101&lt;'Заказ, cкидки и курсы валют'!$B$40,H101*0.54*100/(100-'Заказ, cкидки и курсы валют'!$C$40),IF(H101&lt;'Заказ, cкидки и курсы валют'!$B$41,H101*0.54*100/(100-'Заказ, cкидки и курсы валют'!$C$41),IF(H101&lt;'Заказ, cкидки и курсы валют'!$B$42,H101*0.54*100/(100-'Заказ, cкидки и курсы валют'!$C$42),IF(H101&lt;'Заказ, cкидки и курсы валют'!$B$43,H101*0.54*100/(100-'Заказ, cкидки и курсы валют'!$C$43),H101))))),2)</f>
        <v>490.06</v>
      </c>
      <c r="K101" s="447"/>
    </row>
    <row r="102" spans="1:11" ht="15" thickBot="1">
      <c r="A102" s="171" t="s">
        <v>10251</v>
      </c>
      <c r="B102" s="38" t="s">
        <v>93</v>
      </c>
      <c r="C102" s="2250">
        <v>6.36</v>
      </c>
      <c r="D102" s="40">
        <v>35</v>
      </c>
      <c r="E102" s="1572">
        <f t="shared" si="2"/>
        <v>1070.0657142857142</v>
      </c>
      <c r="F102" s="471">
        <f t="shared" si="3"/>
        <v>1070.07</v>
      </c>
      <c r="G102" s="691">
        <f t="shared" si="4"/>
        <v>12305.714285714286</v>
      </c>
      <c r="H102" s="659">
        <f>ROUND(IF('Заказ, cкидки и курсы валют'!$J$23*E102/1000*D102&lt;387,387,'Заказ, cкидки и курсы валют'!$J$23*E102/1000*D102)*(1-'Заказ, cкидки и курсы валют'!$I$12),2)</f>
        <v>430.7</v>
      </c>
      <c r="I102" s="168"/>
      <c r="J102" s="1338">
        <f>ROUND(IF(H102&lt;'Заказ, cкидки и курсы валют'!$B$39,H102*0.54*100/(100-'Заказ, cкидки и курсы валют'!$C$39),IF(H102&lt;'Заказ, cкидки и курсы валют'!$B$40,H102*0.54*100/(100-'Заказ, cкидки и курсы валют'!$C$40),IF(H102&lt;'Заказ, cкидки и курсы валют'!$B$41,H102*0.54*100/(100-'Заказ, cкидки и курсы валют'!$C$41),IF(H102&lt;'Заказ, cкидки и курсы валют'!$B$42,H102*0.54*100/(100-'Заказ, cкидки и курсы валют'!$C$42),IF(H102&lt;'Заказ, cкидки и курсы валют'!$B$43,H102*0.54*100/(100-'Заказ, cкидки и курсы валют'!$C$43),H102))))),2)</f>
        <v>516.84</v>
      </c>
      <c r="K102" s="447"/>
    </row>
    <row r="103" spans="1:11" ht="15" thickBot="1">
      <c r="A103" s="171" t="s">
        <v>10252</v>
      </c>
      <c r="B103" s="38" t="s">
        <v>94</v>
      </c>
      <c r="C103" s="2250">
        <v>6.6400000000000006</v>
      </c>
      <c r="D103" s="40">
        <v>30</v>
      </c>
      <c r="E103" s="1572">
        <f t="shared" si="2"/>
        <v>1140.6200000000001</v>
      </c>
      <c r="F103" s="471">
        <f t="shared" si="3"/>
        <v>1140.6199999999999</v>
      </c>
      <c r="G103" s="691">
        <f t="shared" si="4"/>
        <v>13117</v>
      </c>
      <c r="H103" s="659">
        <f>ROUND(IF('Заказ, cкидки и курсы валют'!$J$23*E103/1000*D103&lt;387,387,'Заказ, cкидки и курсы валют'!$J$23*E103/1000*D103)*(1-'Заказ, cкидки и курсы валют'!$I$12),2)</f>
        <v>393.51</v>
      </c>
      <c r="I103" s="168"/>
      <c r="J103" s="1338">
        <f>ROUND(IF(H103&lt;'Заказ, cкидки и курсы валют'!$B$39,H103*0.54*100/(100-'Заказ, cкидки и курсы валют'!$C$39),IF(H103&lt;'Заказ, cкидки и курсы валют'!$B$40,H103*0.54*100/(100-'Заказ, cкидки и курсы валют'!$C$40),IF(H103&lt;'Заказ, cкидки и курсы валют'!$B$41,H103*0.54*100/(100-'Заказ, cкидки и курсы валют'!$C$41),IF(H103&lt;'Заказ, cкидки и курсы валют'!$B$42,H103*0.54*100/(100-'Заказ, cкидки и курсы валют'!$C$42),IF(H103&lt;'Заказ, cкидки и курсы валют'!$B$43,H103*0.54*100/(100-'Заказ, cкидки и курсы валют'!$C$43),H103))))),2)</f>
        <v>472.21</v>
      </c>
      <c r="K103" s="447"/>
    </row>
    <row r="104" spans="1:11" ht="15" thickBot="1">
      <c r="A104" s="171" t="s">
        <v>10253</v>
      </c>
      <c r="B104" s="38" t="s">
        <v>989</v>
      </c>
      <c r="C104" s="2250">
        <v>7.2240000000000002</v>
      </c>
      <c r="D104" s="40">
        <v>25</v>
      </c>
      <c r="E104" s="1572">
        <f t="shared" si="2"/>
        <v>1300.5</v>
      </c>
      <c r="F104" s="471">
        <f t="shared" si="3"/>
        <v>1300.5</v>
      </c>
      <c r="G104" s="691">
        <f t="shared" si="4"/>
        <v>15480</v>
      </c>
      <c r="H104" s="659">
        <f>ROUND(IF('Заказ, cкидки и курсы валют'!$J$23*E104/1000*D104&lt;387,387,'Заказ, cкидки и курсы валют'!$J$23*E104/1000*D104)*(1-'Заказ, cкидки и курсы валют'!$I$12),2)</f>
        <v>387</v>
      </c>
      <c r="I104" s="168"/>
      <c r="J104" s="1338">
        <f>ROUND(IF(H104&lt;'Заказ, cкидки и курсы валют'!$B$39,H104*0.54*100/(100-'Заказ, cкидки и курсы валют'!$C$39),IF(H104&lt;'Заказ, cкидки и курсы валют'!$B$40,H104*0.54*100/(100-'Заказ, cкидки и курсы валют'!$C$40),IF(H104&lt;'Заказ, cкидки и курсы валют'!$B$41,H104*0.54*100/(100-'Заказ, cкидки и курсы валют'!$C$41),IF(H104&lt;'Заказ, cкидки и курсы валют'!$B$42,H104*0.54*100/(100-'Заказ, cкидки и курсы валют'!$C$42),IF(H104&lt;'Заказ, cкидки и курсы валют'!$B$43,H104*0.54*100/(100-'Заказ, cкидки и курсы валют'!$C$43),H104))))),2)</f>
        <v>464.4</v>
      </c>
      <c r="K104" s="447"/>
    </row>
    <row r="105" spans="1:11" ht="15" thickBot="1">
      <c r="A105" s="171" t="s">
        <v>10254</v>
      </c>
      <c r="B105" s="38" t="s">
        <v>95</v>
      </c>
      <c r="C105" s="2250">
        <v>7.7079999999999993</v>
      </c>
      <c r="D105" s="40">
        <v>25</v>
      </c>
      <c r="E105" s="1572">
        <f t="shared" si="2"/>
        <v>1390.22</v>
      </c>
      <c r="F105" s="471">
        <f t="shared" si="3"/>
        <v>1390.22</v>
      </c>
      <c r="G105" s="691">
        <f t="shared" si="4"/>
        <v>15987.6</v>
      </c>
      <c r="H105" s="659">
        <f>ROUND(IF('Заказ, cкидки и курсы валют'!$J$23*E105/1000*D105&lt;387,387,'Заказ, cкидки и курсы валют'!$J$23*E105/1000*D105)*(1-'Заказ, cкидки и курсы валют'!$I$12),2)</f>
        <v>399.69</v>
      </c>
      <c r="I105" s="168"/>
      <c r="J105" s="1338">
        <f>ROUND(IF(H105&lt;'Заказ, cкидки и курсы валют'!$B$39,H105*0.54*100/(100-'Заказ, cкидки и курсы валют'!$C$39),IF(H105&lt;'Заказ, cкидки и курсы валют'!$B$40,H105*0.54*100/(100-'Заказ, cкидки и курсы валют'!$C$40),IF(H105&lt;'Заказ, cкидки и курсы валют'!$B$41,H105*0.54*100/(100-'Заказ, cкидки и курсы валют'!$C$41),IF(H105&lt;'Заказ, cкидки и курсы валют'!$B$42,H105*0.54*100/(100-'Заказ, cкидки и курсы валют'!$C$42),IF(H105&lt;'Заказ, cкидки и курсы валют'!$B$43,H105*0.54*100/(100-'Заказ, cкидки и курсы валют'!$C$43),H105))))),2)</f>
        <v>479.63</v>
      </c>
      <c r="K105" s="447"/>
    </row>
    <row r="106" spans="1:11" ht="15" thickBot="1">
      <c r="A106" s="186" t="s">
        <v>10255</v>
      </c>
      <c r="B106" s="98" t="s">
        <v>96</v>
      </c>
      <c r="C106" s="2250">
        <v>8.1849999999999987</v>
      </c>
      <c r="D106" s="172">
        <v>20</v>
      </c>
      <c r="E106" s="1597">
        <f t="shared" si="2"/>
        <v>1544.32</v>
      </c>
      <c r="F106" s="775">
        <f t="shared" si="3"/>
        <v>1544.32</v>
      </c>
      <c r="G106" s="691">
        <f t="shared" si="4"/>
        <v>19350</v>
      </c>
      <c r="H106" s="659">
        <f>ROUND(IF('Заказ, cкидки и курсы валют'!$J$23*E106/1000*D106&lt;387,387,'Заказ, cкидки и курсы валют'!$J$23*E106/1000*D106)*(1-'Заказ, cкидки и курсы валют'!$I$12),2)</f>
        <v>387</v>
      </c>
      <c r="I106" s="170"/>
      <c r="J106" s="1338">
        <f>ROUND(IF(H106&lt;'Заказ, cкидки и курсы валют'!$B$39,H106*0.54*100/(100-'Заказ, cкидки и курсы валют'!$C$39),IF(H106&lt;'Заказ, cкидки и курсы валют'!$B$40,H106*0.54*100/(100-'Заказ, cкидки и курсы валют'!$C$40),IF(H106&lt;'Заказ, cкидки и курсы валют'!$B$41,H106*0.54*100/(100-'Заказ, cкидки и курсы валют'!$C$41),IF(H106&lt;'Заказ, cкидки и курсы валют'!$B$42,H106*0.54*100/(100-'Заказ, cкидки и курсы валют'!$C$42),IF(H106&lt;'Заказ, cкидки и курсы валют'!$B$43,H106*0.54*100/(100-'Заказ, cкидки и курсы валют'!$C$43),H106))))),2)</f>
        <v>464.4</v>
      </c>
      <c r="K106" s="447"/>
    </row>
    <row r="107" spans="1:11" ht="14.5">
      <c r="A107" s="13"/>
      <c r="B107" s="42"/>
      <c r="C107" s="1342"/>
      <c r="D107" s="90"/>
      <c r="E107" s="530"/>
      <c r="F107" s="881"/>
      <c r="G107" s="694"/>
      <c r="H107" s="22"/>
      <c r="I107" s="13"/>
      <c r="K107" s="447"/>
    </row>
    <row r="108" spans="1:11" ht="13.5" thickBot="1">
      <c r="K108" s="447"/>
    </row>
    <row r="109" spans="1:11" ht="18">
      <c r="A109" s="190"/>
      <c r="B109" s="128"/>
      <c r="C109" s="1962"/>
      <c r="D109" s="64" t="s">
        <v>2985</v>
      </c>
      <c r="E109" s="428"/>
      <c r="F109" s="428"/>
      <c r="G109" s="442"/>
      <c r="H109" s="128"/>
      <c r="I109" s="68"/>
      <c r="K109" s="447"/>
    </row>
    <row r="110" spans="1:11" ht="18">
      <c r="A110" s="191"/>
      <c r="B110" s="16"/>
      <c r="C110" s="1475"/>
      <c r="D110" s="81" t="s">
        <v>2987</v>
      </c>
      <c r="E110" s="429"/>
      <c r="F110" s="441"/>
      <c r="G110" s="441"/>
      <c r="H110" s="16"/>
      <c r="I110" s="132"/>
      <c r="K110" s="447"/>
    </row>
    <row r="111" spans="1:11">
      <c r="A111" s="191"/>
      <c r="B111" s="16"/>
      <c r="C111" s="1475"/>
      <c r="D111" s="70"/>
      <c r="E111" s="713"/>
      <c r="F111" s="465"/>
      <c r="G111" s="488"/>
      <c r="H111" s="16"/>
      <c r="I111" s="132"/>
      <c r="K111" s="447"/>
    </row>
    <row r="112" spans="1:11">
      <c r="A112" s="191"/>
      <c r="B112" s="16"/>
      <c r="C112" s="1475"/>
      <c r="D112" s="70"/>
      <c r="E112" s="713"/>
      <c r="F112" s="465"/>
      <c r="G112" s="488"/>
      <c r="H112" s="16"/>
      <c r="I112" s="132"/>
      <c r="K112" s="447"/>
    </row>
    <row r="113" spans="1:11" ht="15.5">
      <c r="A113" s="396"/>
      <c r="B113" s="16"/>
      <c r="C113" s="1475"/>
      <c r="D113" s="70"/>
      <c r="E113" s="713"/>
      <c r="F113" s="465"/>
      <c r="G113" s="488"/>
      <c r="H113" s="16"/>
      <c r="I113" s="132"/>
      <c r="K113" s="447"/>
    </row>
    <row r="114" spans="1:11" ht="13.5" thickBot="1">
      <c r="A114" s="192"/>
      <c r="B114" s="136"/>
      <c r="C114" s="1931"/>
      <c r="D114" s="72"/>
      <c r="E114" s="714"/>
      <c r="F114" s="467"/>
      <c r="G114" s="489"/>
      <c r="H114" s="136"/>
      <c r="I114" s="137"/>
      <c r="K114" s="447"/>
    </row>
    <row r="115" spans="1:11" ht="34" customHeight="1">
      <c r="A115" s="148" t="s">
        <v>1013</v>
      </c>
      <c r="B115" s="150" t="s">
        <v>1014</v>
      </c>
      <c r="C115" s="2285" t="s">
        <v>665</v>
      </c>
      <c r="D115" s="153" t="s">
        <v>2923</v>
      </c>
      <c r="E115" s="468" t="s">
        <v>10276</v>
      </c>
      <c r="F115" s="479" t="s">
        <v>2578</v>
      </c>
      <c r="G115" s="2884" t="s">
        <v>2427</v>
      </c>
      <c r="H115" s="2868" t="s">
        <v>493</v>
      </c>
      <c r="I115" s="174" t="s">
        <v>2515</v>
      </c>
      <c r="K115" s="447"/>
    </row>
    <row r="116" spans="1:11" ht="13.5" thickBot="1">
      <c r="A116" s="156"/>
      <c r="B116" s="312"/>
      <c r="C116" s="2286" t="s">
        <v>3419</v>
      </c>
      <c r="D116" s="313" t="s">
        <v>2428</v>
      </c>
      <c r="E116" s="715" t="s">
        <v>264</v>
      </c>
      <c r="F116" s="475">
        <f>'Заказ, cкидки и курсы валют'!$I$12</f>
        <v>0</v>
      </c>
      <c r="G116" s="2882"/>
      <c r="H116" s="2869"/>
      <c r="I116" s="175" t="s">
        <v>2313</v>
      </c>
      <c r="K116" s="447"/>
    </row>
    <row r="117" spans="1:11" ht="14.5">
      <c r="A117" s="1656" t="s">
        <v>5677</v>
      </c>
      <c r="B117" s="1485" t="s">
        <v>615</v>
      </c>
      <c r="C117" s="2250">
        <v>0.98</v>
      </c>
      <c r="D117" s="1485">
        <v>1000</v>
      </c>
      <c r="E117" s="446">
        <v>98.37</v>
      </c>
      <c r="F117" s="779">
        <f t="shared" ref="F117:F128" si="5">ROUND(E117*(1-$F$11),2)</f>
        <v>98.37</v>
      </c>
      <c r="G117" s="1657">
        <f>'Заказ, cкидки и курсы валют'!$J$23*F117</f>
        <v>1131.2550000000001</v>
      </c>
      <c r="H117" s="310">
        <f t="shared" ref="H117:H128" si="6">ROUND((D117/1000)*G117,2)</f>
        <v>1131.26</v>
      </c>
      <c r="I117" s="1485">
        <v>1014</v>
      </c>
      <c r="K117" s="447"/>
    </row>
    <row r="118" spans="1:11" ht="14.5">
      <c r="A118" s="1400" t="s">
        <v>1592</v>
      </c>
      <c r="B118" s="406" t="s">
        <v>615</v>
      </c>
      <c r="C118" s="2250">
        <v>0.98</v>
      </c>
      <c r="D118" s="406">
        <v>1000</v>
      </c>
      <c r="E118" s="446">
        <v>98.37</v>
      </c>
      <c r="F118" s="471">
        <f t="shared" si="5"/>
        <v>98.37</v>
      </c>
      <c r="G118" s="1401">
        <f>'Заказ, cкидки и курсы валют'!$J$23*F118</f>
        <v>1131.2550000000001</v>
      </c>
      <c r="H118" s="96">
        <f t="shared" si="6"/>
        <v>1131.26</v>
      </c>
      <c r="I118" s="406">
        <v>1015</v>
      </c>
      <c r="K118" s="447"/>
    </row>
    <row r="119" spans="1:11" ht="14.5">
      <c r="A119" s="1400" t="s">
        <v>29</v>
      </c>
      <c r="B119" s="406" t="s">
        <v>615</v>
      </c>
      <c r="C119" s="2250">
        <v>0.98</v>
      </c>
      <c r="D119" s="406">
        <v>1000</v>
      </c>
      <c r="E119" s="446">
        <v>98.37</v>
      </c>
      <c r="F119" s="471">
        <f t="shared" si="5"/>
        <v>98.37</v>
      </c>
      <c r="G119" s="1401">
        <f>'Заказ, cкидки и курсы валют'!$J$23*F119</f>
        <v>1131.2550000000001</v>
      </c>
      <c r="H119" s="96">
        <f t="shared" si="6"/>
        <v>1131.26</v>
      </c>
      <c r="I119" s="406">
        <v>3003</v>
      </c>
      <c r="K119" s="447"/>
    </row>
    <row r="120" spans="1:11" ht="14.5">
      <c r="A120" s="1400" t="s">
        <v>819</v>
      </c>
      <c r="B120" s="406" t="s">
        <v>615</v>
      </c>
      <c r="C120" s="2250">
        <v>0.98</v>
      </c>
      <c r="D120" s="406">
        <v>1000</v>
      </c>
      <c r="E120" s="446">
        <v>98.37</v>
      </c>
      <c r="F120" s="471">
        <f t="shared" si="5"/>
        <v>98.37</v>
      </c>
      <c r="G120" s="1401">
        <f>'Заказ, cкидки и курсы валют'!$J$23*F120</f>
        <v>1131.2550000000001</v>
      </c>
      <c r="H120" s="96">
        <f t="shared" si="6"/>
        <v>1131.26</v>
      </c>
      <c r="I120" s="406">
        <v>3005</v>
      </c>
      <c r="K120" s="447"/>
    </row>
    <row r="121" spans="1:11" ht="14.5">
      <c r="A121" s="1400" t="s">
        <v>10708</v>
      </c>
      <c r="B121" s="406" t="s">
        <v>615</v>
      </c>
      <c r="C121" s="2250">
        <v>0.98</v>
      </c>
      <c r="D121" s="406">
        <v>1000</v>
      </c>
      <c r="E121" s="446">
        <v>98.37</v>
      </c>
      <c r="F121" s="471">
        <f t="shared" si="5"/>
        <v>98.37</v>
      </c>
      <c r="G121" s="1401">
        <f>'Заказ, cкидки и курсы валют'!$J$23*F121</f>
        <v>1131.2550000000001</v>
      </c>
      <c r="H121" s="96">
        <f t="shared" si="6"/>
        <v>1131.26</v>
      </c>
      <c r="I121" s="406">
        <v>3009</v>
      </c>
      <c r="K121" s="447"/>
    </row>
    <row r="122" spans="1:11" ht="14.5">
      <c r="A122" s="1400" t="s">
        <v>10709</v>
      </c>
      <c r="B122" s="406" t="s">
        <v>615</v>
      </c>
      <c r="C122" s="2250">
        <v>0.98</v>
      </c>
      <c r="D122" s="406">
        <v>1000</v>
      </c>
      <c r="E122" s="446">
        <v>98.37</v>
      </c>
      <c r="F122" s="471">
        <f t="shared" si="5"/>
        <v>98.37</v>
      </c>
      <c r="G122" s="1401">
        <f>'Заказ, cкидки и курсы валют'!$J$23*F122</f>
        <v>1131.2550000000001</v>
      </c>
      <c r="H122" s="96">
        <f t="shared" si="6"/>
        <v>1131.26</v>
      </c>
      <c r="I122" s="406">
        <v>3011</v>
      </c>
      <c r="K122" s="447"/>
    </row>
    <row r="123" spans="1:11" ht="14.5">
      <c r="A123" s="1400" t="s">
        <v>34</v>
      </c>
      <c r="B123" s="406" t="s">
        <v>615</v>
      </c>
      <c r="C123" s="2250">
        <v>0.98</v>
      </c>
      <c r="D123" s="406">
        <v>1000</v>
      </c>
      <c r="E123" s="446">
        <v>98.37</v>
      </c>
      <c r="F123" s="471">
        <f t="shared" si="5"/>
        <v>98.37</v>
      </c>
      <c r="G123" s="1401">
        <f>'Заказ, cкидки и курсы валют'!$J$23*F123</f>
        <v>1131.2550000000001</v>
      </c>
      <c r="H123" s="96">
        <f t="shared" si="6"/>
        <v>1131.26</v>
      </c>
      <c r="I123" s="406">
        <v>5002</v>
      </c>
      <c r="K123" s="447"/>
    </row>
    <row r="124" spans="1:11" ht="14.5">
      <c r="A124" s="1400" t="s">
        <v>33</v>
      </c>
      <c r="B124" s="406" t="s">
        <v>615</v>
      </c>
      <c r="C124" s="2250">
        <v>0.98</v>
      </c>
      <c r="D124" s="406">
        <v>1000</v>
      </c>
      <c r="E124" s="446">
        <v>98.37</v>
      </c>
      <c r="F124" s="471">
        <f t="shared" si="5"/>
        <v>98.37</v>
      </c>
      <c r="G124" s="1401">
        <f>'Заказ, cкидки и курсы валют'!$J$23*F124</f>
        <v>1131.2550000000001</v>
      </c>
      <c r="H124" s="96">
        <f t="shared" si="6"/>
        <v>1131.26</v>
      </c>
      <c r="I124" s="406">
        <v>5005</v>
      </c>
      <c r="K124" s="447"/>
    </row>
    <row r="125" spans="1:11" ht="14.5">
      <c r="A125" s="1400" t="s">
        <v>5678</v>
      </c>
      <c r="B125" s="406" t="s">
        <v>615</v>
      </c>
      <c r="C125" s="2250">
        <v>0.98</v>
      </c>
      <c r="D125" s="406">
        <v>1000</v>
      </c>
      <c r="E125" s="446">
        <v>98.37</v>
      </c>
      <c r="F125" s="471">
        <f t="shared" si="5"/>
        <v>98.37</v>
      </c>
      <c r="G125" s="1401">
        <f>'Заказ, cкидки и курсы валют'!$J$23*F125</f>
        <v>1131.2550000000001</v>
      </c>
      <c r="H125" s="96">
        <f t="shared" si="6"/>
        <v>1131.26</v>
      </c>
      <c r="I125" s="406">
        <v>5021</v>
      </c>
      <c r="K125" s="447"/>
    </row>
    <row r="126" spans="1:11" ht="14.5">
      <c r="A126" s="1400" t="s">
        <v>31</v>
      </c>
      <c r="B126" s="406" t="s">
        <v>615</v>
      </c>
      <c r="C126" s="2250">
        <v>0.98</v>
      </c>
      <c r="D126" s="406">
        <v>1000</v>
      </c>
      <c r="E126" s="446">
        <v>98.37</v>
      </c>
      <c r="F126" s="471">
        <f t="shared" si="5"/>
        <v>98.37</v>
      </c>
      <c r="G126" s="1401">
        <f>'Заказ, cкидки и курсы валют'!$J$23*F126</f>
        <v>1131.2550000000001</v>
      </c>
      <c r="H126" s="96">
        <f t="shared" si="6"/>
        <v>1131.26</v>
      </c>
      <c r="I126" s="406">
        <v>6002</v>
      </c>
      <c r="K126" s="447"/>
    </row>
    <row r="127" spans="1:11" ht="14.5">
      <c r="A127" s="1400" t="s">
        <v>32</v>
      </c>
      <c r="B127" s="406" t="s">
        <v>615</v>
      </c>
      <c r="C127" s="2250">
        <v>0.98</v>
      </c>
      <c r="D127" s="406">
        <v>1000</v>
      </c>
      <c r="E127" s="446">
        <v>98.37</v>
      </c>
      <c r="F127" s="471">
        <f t="shared" si="5"/>
        <v>98.37</v>
      </c>
      <c r="G127" s="1401">
        <f>'Заказ, cкидки и курсы валют'!$J$23*F127</f>
        <v>1131.2550000000001</v>
      </c>
      <c r="H127" s="96">
        <f t="shared" si="6"/>
        <v>1131.26</v>
      </c>
      <c r="I127" s="406">
        <v>6005</v>
      </c>
      <c r="K127" s="447"/>
    </row>
    <row r="128" spans="1:11" ht="14.5">
      <c r="A128" s="1400" t="s">
        <v>1591</v>
      </c>
      <c r="B128" s="406" t="s">
        <v>615</v>
      </c>
      <c r="C128" s="2250">
        <v>0.98</v>
      </c>
      <c r="D128" s="406">
        <v>1000</v>
      </c>
      <c r="E128" s="446">
        <v>98.37</v>
      </c>
      <c r="F128" s="471">
        <f t="shared" si="5"/>
        <v>98.37</v>
      </c>
      <c r="G128" s="1401">
        <f>'Заказ, cкидки и курсы валют'!$J$23*F128</f>
        <v>1131.2550000000001</v>
      </c>
      <c r="H128" s="96">
        <f t="shared" si="6"/>
        <v>1131.26</v>
      </c>
      <c r="I128" s="406">
        <v>7004</v>
      </c>
      <c r="K128" s="447"/>
    </row>
    <row r="129" spans="1:11" ht="14.5">
      <c r="A129" s="1400" t="s">
        <v>9032</v>
      </c>
      <c r="B129" s="406" t="s">
        <v>615</v>
      </c>
      <c r="C129" s="2250">
        <v>0.98</v>
      </c>
      <c r="D129" s="406">
        <v>1000</v>
      </c>
      <c r="E129" s="446">
        <v>98.37</v>
      </c>
      <c r="F129" s="471">
        <f t="shared" ref="F129" si="7">ROUND(E129*(1-$F$11),2)</f>
        <v>98.37</v>
      </c>
      <c r="G129" s="1401">
        <f>'Заказ, cкидки и курсы валют'!$J$23*F129</f>
        <v>1131.2550000000001</v>
      </c>
      <c r="H129" s="96">
        <f t="shared" ref="H129" si="8">ROUND((D129/1000)*G129,2)</f>
        <v>1131.26</v>
      </c>
      <c r="I129" s="406">
        <v>7024</v>
      </c>
      <c r="K129" s="447"/>
    </row>
    <row r="130" spans="1:11" ht="14.5">
      <c r="A130" s="1400" t="s">
        <v>30</v>
      </c>
      <c r="B130" s="406" t="s">
        <v>615</v>
      </c>
      <c r="C130" s="2250">
        <v>0.98</v>
      </c>
      <c r="D130" s="406">
        <v>1000</v>
      </c>
      <c r="E130" s="446">
        <v>98.37</v>
      </c>
      <c r="F130" s="471">
        <f t="shared" ref="F130:F155" si="9">ROUND(E130*(1-$F$11),2)</f>
        <v>98.37</v>
      </c>
      <c r="G130" s="1401">
        <f>'Заказ, cкидки и курсы валют'!$J$23*F130</f>
        <v>1131.2550000000001</v>
      </c>
      <c r="H130" s="96">
        <f t="shared" ref="H130:H155" si="10">ROUND((D130/1000)*G130,2)</f>
        <v>1131.26</v>
      </c>
      <c r="I130" s="406">
        <v>8017</v>
      </c>
      <c r="K130" s="447"/>
    </row>
    <row r="131" spans="1:11" ht="14.5">
      <c r="A131" s="1400" t="s">
        <v>1590</v>
      </c>
      <c r="B131" s="406" t="s">
        <v>615</v>
      </c>
      <c r="C131" s="2250">
        <v>0.98</v>
      </c>
      <c r="D131" s="406">
        <v>1000</v>
      </c>
      <c r="E131" s="446">
        <v>98.37</v>
      </c>
      <c r="F131" s="471">
        <f t="shared" si="9"/>
        <v>98.37</v>
      </c>
      <c r="G131" s="1401">
        <f>'Заказ, cкидки и курсы валют'!$J$23*F131</f>
        <v>1131.2550000000001</v>
      </c>
      <c r="H131" s="96">
        <f t="shared" si="10"/>
        <v>1131.26</v>
      </c>
      <c r="I131" s="406">
        <v>9003</v>
      </c>
      <c r="K131" s="447"/>
    </row>
    <row r="132" spans="1:11" ht="14.5">
      <c r="A132" s="1400" t="s">
        <v>35</v>
      </c>
      <c r="B132" s="406" t="s">
        <v>615</v>
      </c>
      <c r="C132" s="2250">
        <v>0.98</v>
      </c>
      <c r="D132" s="406">
        <v>1000</v>
      </c>
      <c r="E132" s="446">
        <v>98.37</v>
      </c>
      <c r="F132" s="471">
        <f t="shared" si="9"/>
        <v>98.37</v>
      </c>
      <c r="G132" s="1401">
        <f>'Заказ, cкидки и курсы валют'!$J$23*F132</f>
        <v>1131.2550000000001</v>
      </c>
      <c r="H132" s="96">
        <f t="shared" si="10"/>
        <v>1131.26</v>
      </c>
      <c r="I132" s="406">
        <v>9005</v>
      </c>
    </row>
    <row r="133" spans="1:11" ht="14.5">
      <c r="A133" s="1400" t="s">
        <v>5679</v>
      </c>
      <c r="B133" s="406" t="s">
        <v>2997</v>
      </c>
      <c r="C133" s="2250">
        <v>1.55</v>
      </c>
      <c r="D133" s="406">
        <v>1000</v>
      </c>
      <c r="E133" s="446">
        <v>147.57</v>
      </c>
      <c r="F133" s="471">
        <f t="shared" si="9"/>
        <v>147.57</v>
      </c>
      <c r="G133" s="1401">
        <f>'Заказ, cкидки и курсы валют'!$J$23*F133</f>
        <v>1697.0549999999998</v>
      </c>
      <c r="H133" s="96">
        <f t="shared" si="10"/>
        <v>1697.06</v>
      </c>
      <c r="I133" s="406">
        <v>1014</v>
      </c>
    </row>
    <row r="134" spans="1:11" ht="14.5">
      <c r="A134" s="1400" t="s">
        <v>38</v>
      </c>
      <c r="B134" s="406" t="s">
        <v>2997</v>
      </c>
      <c r="C134" s="2250">
        <v>1.55</v>
      </c>
      <c r="D134" s="406">
        <v>1000</v>
      </c>
      <c r="E134" s="446">
        <v>147.57</v>
      </c>
      <c r="F134" s="471">
        <f t="shared" si="9"/>
        <v>147.57</v>
      </c>
      <c r="G134" s="1401">
        <f>'Заказ, cкидки и курсы валют'!$J$23*F134</f>
        <v>1697.0549999999998</v>
      </c>
      <c r="H134" s="96">
        <f t="shared" si="10"/>
        <v>1697.06</v>
      </c>
      <c r="I134" s="406">
        <v>1015</v>
      </c>
    </row>
    <row r="135" spans="1:11" ht="14.5">
      <c r="A135" s="1400" t="s">
        <v>39</v>
      </c>
      <c r="B135" s="406" t="s">
        <v>2997</v>
      </c>
      <c r="C135" s="2250">
        <v>1.55</v>
      </c>
      <c r="D135" s="406">
        <v>1000</v>
      </c>
      <c r="E135" s="446">
        <v>147.57</v>
      </c>
      <c r="F135" s="471">
        <f t="shared" si="9"/>
        <v>147.57</v>
      </c>
      <c r="G135" s="1401">
        <f>'Заказ, cкидки и курсы валют'!$J$23*F135</f>
        <v>1697.0549999999998</v>
      </c>
      <c r="H135" s="96">
        <f t="shared" si="10"/>
        <v>1697.06</v>
      </c>
      <c r="I135" s="406">
        <v>3003</v>
      </c>
    </row>
    <row r="136" spans="1:11" ht="14.5">
      <c r="A136" s="1400" t="s">
        <v>40</v>
      </c>
      <c r="B136" s="406" t="s">
        <v>2997</v>
      </c>
      <c r="C136" s="2250">
        <v>1.55</v>
      </c>
      <c r="D136" s="406">
        <v>1000</v>
      </c>
      <c r="E136" s="446">
        <v>147.57</v>
      </c>
      <c r="F136" s="471">
        <f t="shared" si="9"/>
        <v>147.57</v>
      </c>
      <c r="G136" s="1401">
        <f>'Заказ, cкидки и курсы валют'!$J$23*F136</f>
        <v>1697.0549999999998</v>
      </c>
      <c r="H136" s="96">
        <f t="shared" si="10"/>
        <v>1697.06</v>
      </c>
      <c r="I136" s="406">
        <v>3005</v>
      </c>
    </row>
    <row r="137" spans="1:11" ht="14.5">
      <c r="A137" s="1400" t="s">
        <v>45</v>
      </c>
      <c r="B137" s="406" t="s">
        <v>2997</v>
      </c>
      <c r="C137" s="2250">
        <v>1.55</v>
      </c>
      <c r="D137" s="406">
        <v>1000</v>
      </c>
      <c r="E137" s="446">
        <v>147.57</v>
      </c>
      <c r="F137" s="471">
        <f t="shared" si="9"/>
        <v>147.57</v>
      </c>
      <c r="G137" s="1401">
        <f>'Заказ, cкидки и курсы валют'!$J$23*F137</f>
        <v>1697.0549999999998</v>
      </c>
      <c r="H137" s="96">
        <f t="shared" si="10"/>
        <v>1697.06</v>
      </c>
      <c r="I137" s="406">
        <v>5002</v>
      </c>
    </row>
    <row r="138" spans="1:11" ht="14.5">
      <c r="A138" s="1400" t="s">
        <v>44</v>
      </c>
      <c r="B138" s="406" t="s">
        <v>2997</v>
      </c>
      <c r="C138" s="2250">
        <v>1.55</v>
      </c>
      <c r="D138" s="406">
        <v>1000</v>
      </c>
      <c r="E138" s="446">
        <v>147.57</v>
      </c>
      <c r="F138" s="471">
        <f t="shared" si="9"/>
        <v>147.57</v>
      </c>
      <c r="G138" s="1401">
        <f>'Заказ, cкидки и курсы валют'!$J$23*F138</f>
        <v>1697.0549999999998</v>
      </c>
      <c r="H138" s="96">
        <f t="shared" si="10"/>
        <v>1697.06</v>
      </c>
      <c r="I138" s="406">
        <v>5005</v>
      </c>
    </row>
    <row r="139" spans="1:11" ht="14.5">
      <c r="A139" s="1400" t="s">
        <v>5680</v>
      </c>
      <c r="B139" s="406" t="s">
        <v>2997</v>
      </c>
      <c r="C139" s="2250">
        <v>1.55</v>
      </c>
      <c r="D139" s="406">
        <v>1000</v>
      </c>
      <c r="E139" s="446">
        <v>147.57</v>
      </c>
      <c r="F139" s="471">
        <f t="shared" si="9"/>
        <v>147.57</v>
      </c>
      <c r="G139" s="1401">
        <f>'Заказ, cкидки и курсы валют'!$J$23*F139</f>
        <v>1697.0549999999998</v>
      </c>
      <c r="H139" s="96">
        <f t="shared" si="10"/>
        <v>1697.06</v>
      </c>
      <c r="I139" s="406">
        <v>5021</v>
      </c>
    </row>
    <row r="140" spans="1:11" ht="14.5">
      <c r="A140" s="1400" t="s">
        <v>42</v>
      </c>
      <c r="B140" s="406" t="s">
        <v>2997</v>
      </c>
      <c r="C140" s="2250">
        <v>1.55</v>
      </c>
      <c r="D140" s="406">
        <v>1000</v>
      </c>
      <c r="E140" s="446">
        <v>147.57</v>
      </c>
      <c r="F140" s="471">
        <f t="shared" si="9"/>
        <v>147.57</v>
      </c>
      <c r="G140" s="1401">
        <f>'Заказ, cкидки и курсы валют'!$J$23*F140</f>
        <v>1697.0549999999998</v>
      </c>
      <c r="H140" s="96">
        <f t="shared" si="10"/>
        <v>1697.06</v>
      </c>
      <c r="I140" s="406">
        <v>6002</v>
      </c>
    </row>
    <row r="141" spans="1:11" ht="14.5">
      <c r="A141" s="1400" t="s">
        <v>43</v>
      </c>
      <c r="B141" s="406" t="s">
        <v>2997</v>
      </c>
      <c r="C141" s="2250">
        <v>1.55</v>
      </c>
      <c r="D141" s="406">
        <v>1000</v>
      </c>
      <c r="E141" s="446">
        <v>147.57</v>
      </c>
      <c r="F141" s="471">
        <f t="shared" si="9"/>
        <v>147.57</v>
      </c>
      <c r="G141" s="1401">
        <f>'Заказ, cкидки и курсы валют'!$J$23*F141</f>
        <v>1697.0549999999998</v>
      </c>
      <c r="H141" s="96">
        <f t="shared" si="10"/>
        <v>1697.06</v>
      </c>
      <c r="I141" s="406">
        <v>6005</v>
      </c>
    </row>
    <row r="142" spans="1:11" ht="14.5">
      <c r="A142" s="1400" t="s">
        <v>37</v>
      </c>
      <c r="B142" s="406" t="s">
        <v>2997</v>
      </c>
      <c r="C142" s="2250">
        <v>1.55</v>
      </c>
      <c r="D142" s="406">
        <v>1000</v>
      </c>
      <c r="E142" s="446">
        <v>147.57</v>
      </c>
      <c r="F142" s="471">
        <f t="shared" si="9"/>
        <v>147.57</v>
      </c>
      <c r="G142" s="1401">
        <f>'Заказ, cкидки и курсы валют'!$J$23*F142</f>
        <v>1697.0549999999998</v>
      </c>
      <c r="H142" s="96">
        <f t="shared" si="10"/>
        <v>1697.06</v>
      </c>
      <c r="I142" s="406">
        <v>7004</v>
      </c>
    </row>
    <row r="143" spans="1:11" ht="14.5">
      <c r="A143" s="1400" t="s">
        <v>9033</v>
      </c>
      <c r="B143" s="406" t="s">
        <v>2997</v>
      </c>
      <c r="C143" s="2250">
        <v>1.55</v>
      </c>
      <c r="D143" s="406">
        <v>1000</v>
      </c>
      <c r="E143" s="446">
        <v>147.57</v>
      </c>
      <c r="F143" s="471">
        <f t="shared" si="9"/>
        <v>147.57</v>
      </c>
      <c r="G143" s="1401">
        <f>'Заказ, cкидки и курсы валют'!$J$23*F143</f>
        <v>1697.0549999999998</v>
      </c>
      <c r="H143" s="96">
        <f t="shared" si="10"/>
        <v>1697.06</v>
      </c>
      <c r="I143" s="406">
        <v>7024</v>
      </c>
    </row>
    <row r="144" spans="1:11" ht="14.5">
      <c r="A144" s="1400" t="s">
        <v>41</v>
      </c>
      <c r="B144" s="406" t="s">
        <v>2997</v>
      </c>
      <c r="C144" s="2250">
        <v>1.55</v>
      </c>
      <c r="D144" s="406">
        <v>1000</v>
      </c>
      <c r="E144" s="446">
        <v>147.57</v>
      </c>
      <c r="F144" s="471">
        <f t="shared" si="9"/>
        <v>147.57</v>
      </c>
      <c r="G144" s="1401">
        <f>'Заказ, cкидки и курсы валют'!$J$23*F144</f>
        <v>1697.0549999999998</v>
      </c>
      <c r="H144" s="96">
        <f t="shared" si="10"/>
        <v>1697.06</v>
      </c>
      <c r="I144" s="406">
        <v>8017</v>
      </c>
    </row>
    <row r="145" spans="1:9" ht="14.5">
      <c r="A145" s="1400" t="s">
        <v>10872</v>
      </c>
      <c r="B145" s="406" t="s">
        <v>2997</v>
      </c>
      <c r="C145" s="2250">
        <v>1.55</v>
      </c>
      <c r="D145" s="406">
        <v>1000</v>
      </c>
      <c r="E145" s="446">
        <v>147.57</v>
      </c>
      <c r="F145" s="471">
        <v>124.3</v>
      </c>
      <c r="G145" s="1401">
        <f>'Заказ, cкидки и курсы валют'!$J$23*F145</f>
        <v>1429.45</v>
      </c>
      <c r="H145" s="96">
        <f t="shared" si="10"/>
        <v>1429.45</v>
      </c>
      <c r="I145" s="406">
        <v>8019</v>
      </c>
    </row>
    <row r="146" spans="1:9" ht="13" customHeight="1">
      <c r="A146" s="1400" t="s">
        <v>36</v>
      </c>
      <c r="B146" s="406" t="s">
        <v>2997</v>
      </c>
      <c r="C146" s="2250">
        <v>1.55</v>
      </c>
      <c r="D146" s="406">
        <v>1000</v>
      </c>
      <c r="E146" s="446">
        <v>147.57</v>
      </c>
      <c r="F146" s="471">
        <f t="shared" si="9"/>
        <v>147.57</v>
      </c>
      <c r="G146" s="1401">
        <f>'Заказ, cкидки и курсы валют'!$J$23*F146</f>
        <v>1697.0549999999998</v>
      </c>
      <c r="H146" s="96">
        <f t="shared" si="10"/>
        <v>1697.06</v>
      </c>
      <c r="I146" s="406">
        <v>9003</v>
      </c>
    </row>
    <row r="147" spans="1:9" ht="14.5">
      <c r="A147" s="1400" t="s">
        <v>46</v>
      </c>
      <c r="B147" s="406" t="s">
        <v>2997</v>
      </c>
      <c r="C147" s="2250">
        <v>1.55</v>
      </c>
      <c r="D147" s="406">
        <v>1000</v>
      </c>
      <c r="E147" s="446">
        <v>147.57</v>
      </c>
      <c r="F147" s="471">
        <f t="shared" si="9"/>
        <v>147.57</v>
      </c>
      <c r="G147" s="1401">
        <f>'Заказ, cкидки и курсы валют'!$J$23*F147</f>
        <v>1697.0549999999998</v>
      </c>
      <c r="H147" s="96">
        <f t="shared" si="10"/>
        <v>1697.06</v>
      </c>
      <c r="I147" s="406">
        <v>9005</v>
      </c>
    </row>
    <row r="148" spans="1:9" ht="14.5">
      <c r="A148" s="1402" t="s">
        <v>9034</v>
      </c>
      <c r="B148" s="492" t="s">
        <v>3166</v>
      </c>
      <c r="C148" s="2250">
        <v>2.56</v>
      </c>
      <c r="D148" s="492">
        <v>500</v>
      </c>
      <c r="E148" s="446">
        <v>230.61</v>
      </c>
      <c r="F148" s="752">
        <f t="shared" si="9"/>
        <v>230.61</v>
      </c>
      <c r="G148" s="1403">
        <f>'Заказ, cкидки и курсы валют'!$J$23*F148</f>
        <v>2652.0150000000003</v>
      </c>
      <c r="H148" s="400">
        <f t="shared" si="10"/>
        <v>1326.01</v>
      </c>
      <c r="I148" s="492">
        <v>1014</v>
      </c>
    </row>
    <row r="149" spans="1:9" ht="14.5">
      <c r="A149" s="1402" t="s">
        <v>820</v>
      </c>
      <c r="B149" s="492" t="s">
        <v>3166</v>
      </c>
      <c r="C149" s="2250">
        <v>2.56</v>
      </c>
      <c r="D149" s="492">
        <v>500</v>
      </c>
      <c r="E149" s="446">
        <v>230.61</v>
      </c>
      <c r="F149" s="752">
        <f t="shared" si="9"/>
        <v>230.61</v>
      </c>
      <c r="G149" s="1403">
        <f>'Заказ, cкидки и курсы валют'!$J$23*F149</f>
        <v>2652.0150000000003</v>
      </c>
      <c r="H149" s="400">
        <f t="shared" si="10"/>
        <v>1326.01</v>
      </c>
      <c r="I149" s="492">
        <v>3005</v>
      </c>
    </row>
    <row r="150" spans="1:9" ht="14.5">
      <c r="A150" s="1400" t="s">
        <v>50</v>
      </c>
      <c r="B150" s="1404" t="s">
        <v>3166</v>
      </c>
      <c r="C150" s="2250">
        <v>2.56</v>
      </c>
      <c r="D150" s="1404">
        <v>500</v>
      </c>
      <c r="E150" s="446">
        <v>230.61</v>
      </c>
      <c r="F150" s="471">
        <f t="shared" si="9"/>
        <v>230.61</v>
      </c>
      <c r="G150" s="1401">
        <f>'Заказ, cкидки и курсы валют'!$J$23*F150</f>
        <v>2652.0150000000003</v>
      </c>
      <c r="H150" s="96">
        <f t="shared" si="10"/>
        <v>1326.01</v>
      </c>
      <c r="I150" s="406">
        <v>5005</v>
      </c>
    </row>
    <row r="151" spans="1:9" ht="14.5">
      <c r="A151" s="1400" t="s">
        <v>49</v>
      </c>
      <c r="B151" s="1404" t="s">
        <v>3166</v>
      </c>
      <c r="C151" s="2250">
        <v>2.56</v>
      </c>
      <c r="D151" s="1404">
        <v>500</v>
      </c>
      <c r="E151" s="446">
        <v>230.61</v>
      </c>
      <c r="F151" s="471">
        <f t="shared" si="9"/>
        <v>230.61</v>
      </c>
      <c r="G151" s="1401">
        <f>'Заказ, cкидки и курсы валют'!$J$23*F151</f>
        <v>2652.0150000000003</v>
      </c>
      <c r="H151" s="96">
        <f t="shared" si="10"/>
        <v>1326.01</v>
      </c>
      <c r="I151" s="406">
        <v>6005</v>
      </c>
    </row>
    <row r="152" spans="1:9" ht="14.5">
      <c r="A152" s="1400" t="s">
        <v>9035</v>
      </c>
      <c r="B152" s="1404" t="s">
        <v>3166</v>
      </c>
      <c r="C152" s="2250">
        <v>2.56</v>
      </c>
      <c r="D152" s="1404">
        <v>500</v>
      </c>
      <c r="E152" s="446">
        <v>230.61</v>
      </c>
      <c r="F152" s="471">
        <f t="shared" si="9"/>
        <v>230.61</v>
      </c>
      <c r="G152" s="1401">
        <f>'Заказ, cкидки и курсы валют'!$J$23*F152</f>
        <v>2652.0150000000003</v>
      </c>
      <c r="H152" s="96">
        <f t="shared" si="10"/>
        <v>1326.01</v>
      </c>
      <c r="I152" s="406">
        <v>7004</v>
      </c>
    </row>
    <row r="153" spans="1:9" ht="14.5">
      <c r="A153" s="1400" t="s">
        <v>9036</v>
      </c>
      <c r="B153" s="1404" t="s">
        <v>3166</v>
      </c>
      <c r="C153" s="2250">
        <v>2.56</v>
      </c>
      <c r="D153" s="1404">
        <v>500</v>
      </c>
      <c r="E153" s="446">
        <v>230.61</v>
      </c>
      <c r="F153" s="471">
        <f t="shared" si="9"/>
        <v>230.61</v>
      </c>
      <c r="G153" s="1401">
        <f>'Заказ, cкидки и курсы валют'!$J$23*F153</f>
        <v>2652.0150000000003</v>
      </c>
      <c r="H153" s="96">
        <f t="shared" si="10"/>
        <v>1326.01</v>
      </c>
      <c r="I153" s="406">
        <v>7024</v>
      </c>
    </row>
    <row r="154" spans="1:9" ht="14.5">
      <c r="A154" s="1400" t="s">
        <v>48</v>
      </c>
      <c r="B154" s="1404" t="s">
        <v>3166</v>
      </c>
      <c r="C154" s="2250">
        <v>2.56</v>
      </c>
      <c r="D154" s="1404">
        <v>500</v>
      </c>
      <c r="E154" s="446">
        <v>230.61</v>
      </c>
      <c r="F154" s="471">
        <f t="shared" si="9"/>
        <v>230.61</v>
      </c>
      <c r="G154" s="1401">
        <f>'Заказ, cкидки и курсы валют'!$J$23*F154</f>
        <v>2652.0150000000003</v>
      </c>
      <c r="H154" s="96">
        <f t="shared" si="10"/>
        <v>1326.01</v>
      </c>
      <c r="I154" s="406">
        <v>8017</v>
      </c>
    </row>
    <row r="155" spans="1:9" ht="15" thickBot="1">
      <c r="A155" s="1405" t="s">
        <v>47</v>
      </c>
      <c r="B155" s="1406" t="s">
        <v>3166</v>
      </c>
      <c r="C155" s="2250">
        <v>2.56</v>
      </c>
      <c r="D155" s="1406">
        <v>500</v>
      </c>
      <c r="E155" s="446">
        <v>230.61</v>
      </c>
      <c r="F155" s="775">
        <f t="shared" si="9"/>
        <v>230.61</v>
      </c>
      <c r="G155" s="1407">
        <f>'Заказ, cкидки и курсы валют'!$J$23*F155</f>
        <v>2652.0150000000003</v>
      </c>
      <c r="H155" s="142">
        <f t="shared" si="10"/>
        <v>1326.01</v>
      </c>
      <c r="I155" s="404">
        <v>9003</v>
      </c>
    </row>
    <row r="156" spans="1:9" ht="15" thickBot="1">
      <c r="A156" s="602"/>
      <c r="B156" s="1457"/>
      <c r="C156" s="1968"/>
      <c r="D156" s="1457"/>
      <c r="E156" s="530"/>
      <c r="F156" s="881"/>
      <c r="G156" s="1458"/>
      <c r="H156" s="22"/>
      <c r="I156" s="13"/>
    </row>
    <row r="157" spans="1:9" ht="18">
      <c r="A157" s="190"/>
      <c r="B157" s="128"/>
      <c r="C157" s="1962"/>
      <c r="D157" s="64" t="s">
        <v>2985</v>
      </c>
      <c r="E157" s="428"/>
      <c r="F157" s="428"/>
      <c r="G157" s="442"/>
      <c r="H157" s="128"/>
      <c r="I157" s="68"/>
    </row>
    <row r="158" spans="1:9" ht="18">
      <c r="A158" s="191"/>
      <c r="B158" s="16"/>
      <c r="C158" s="1475"/>
      <c r="D158" s="81" t="s">
        <v>2987</v>
      </c>
      <c r="E158" s="429"/>
      <c r="F158" s="441"/>
      <c r="G158" s="441"/>
      <c r="H158" s="16"/>
      <c r="I158" s="132"/>
    </row>
    <row r="159" spans="1:9">
      <c r="A159" s="191"/>
      <c r="B159" s="16"/>
      <c r="C159" s="1475"/>
      <c r="D159" s="70"/>
      <c r="E159" s="713"/>
      <c r="F159" s="465"/>
      <c r="G159" s="488"/>
      <c r="H159" s="16"/>
      <c r="I159" s="132"/>
    </row>
    <row r="160" spans="1:9">
      <c r="A160" s="191"/>
      <c r="B160" s="16"/>
      <c r="C160" s="1475"/>
      <c r="D160" s="70"/>
      <c r="E160" s="713"/>
      <c r="F160" s="465"/>
      <c r="G160" s="488"/>
      <c r="H160" s="16"/>
      <c r="I160" s="132"/>
    </row>
    <row r="161" spans="1:10" ht="15.5">
      <c r="A161" s="1833" t="s">
        <v>6699</v>
      </c>
      <c r="B161" s="1834"/>
      <c r="C161" s="1475"/>
      <c r="D161" s="70"/>
      <c r="E161" s="713"/>
      <c r="F161" s="465"/>
      <c r="G161" s="488"/>
      <c r="H161" s="16"/>
      <c r="I161" s="132"/>
    </row>
    <row r="162" spans="1:10" ht="13.5" thickBot="1">
      <c r="A162" s="192"/>
      <c r="B162" s="136"/>
      <c r="C162" s="1931"/>
      <c r="D162" s="72"/>
      <c r="E162" s="714"/>
      <c r="F162" s="467"/>
      <c r="G162" s="489"/>
      <c r="H162" s="136"/>
      <c r="I162" s="137"/>
    </row>
    <row r="163" spans="1:10" ht="30">
      <c r="A163" s="148" t="s">
        <v>1013</v>
      </c>
      <c r="B163" s="150" t="s">
        <v>1014</v>
      </c>
      <c r="C163" s="2285" t="s">
        <v>665</v>
      </c>
      <c r="D163" s="153" t="s">
        <v>2923</v>
      </c>
      <c r="E163" s="468" t="s">
        <v>10276</v>
      </c>
      <c r="F163" s="479" t="s">
        <v>2578</v>
      </c>
      <c r="G163" s="507" t="s">
        <v>2427</v>
      </c>
      <c r="H163" s="327" t="s">
        <v>493</v>
      </c>
      <c r="I163" s="174" t="s">
        <v>2515</v>
      </c>
      <c r="J163" s="2868" t="s">
        <v>11229</v>
      </c>
    </row>
    <row r="164" spans="1:10" ht="13.5" thickBot="1">
      <c r="A164" s="156"/>
      <c r="B164" s="312"/>
      <c r="C164" s="2286" t="s">
        <v>3419</v>
      </c>
      <c r="D164" s="313" t="s">
        <v>2428</v>
      </c>
      <c r="E164" s="715" t="s">
        <v>264</v>
      </c>
      <c r="F164" s="475">
        <f>'Заказ, cкидки и курсы валют'!$I$12</f>
        <v>0</v>
      </c>
      <c r="G164" s="765"/>
      <c r="H164" s="358"/>
      <c r="I164" s="175" t="s">
        <v>2313</v>
      </c>
      <c r="J164" s="2873"/>
    </row>
    <row r="165" spans="1:10" ht="15" thickBot="1">
      <c r="A165" s="1400" t="s">
        <v>10710</v>
      </c>
      <c r="B165" s="406" t="s">
        <v>615</v>
      </c>
      <c r="C165" s="2250">
        <v>0.98</v>
      </c>
      <c r="D165" s="406">
        <v>100</v>
      </c>
      <c r="E165" s="1572">
        <f>(E130*2)+(1000/D165*7.5)</f>
        <v>271.74</v>
      </c>
      <c r="F165" s="471">
        <f t="shared" ref="F165:F169" si="11">ROUND(E165*(1-$F$11),2)</f>
        <v>271.74</v>
      </c>
      <c r="G165" s="691">
        <f t="shared" ref="G165:G169" si="12">H165/D165*1000</f>
        <v>3870</v>
      </c>
      <c r="H165" s="659">
        <f>ROUND(IF('Заказ, cкидки и курсы валют'!$J$23*E165/1000*D165&lt;387,387,'Заказ, cкидки и курсы валют'!$J$23*E165/1000*D165)*(1-'Заказ, cкидки и курсы валют'!$I$12),2)</f>
        <v>387</v>
      </c>
      <c r="I165" s="406">
        <v>8017</v>
      </c>
      <c r="J165" s="1338">
        <f>ROUND(IF(H165&lt;'Заказ, cкидки и курсы валют'!$B$39,H165*0.54*100/(100-'Заказ, cкидки и курсы валют'!$C$39),IF(H165&lt;'Заказ, cкидки и курсы валют'!$B$40,H165*0.54*100/(100-'Заказ, cкидки и курсы валют'!$C$40),IF(H165&lt;'Заказ, cкидки и курсы валют'!$B$41,H165*0.54*100/(100-'Заказ, cкидки и курсы валют'!$C$41),IF(H165&lt;'Заказ, cкидки и курсы валют'!$B$42,H165*0.54*100/(100-'Заказ, cкидки и курсы валют'!$C$42),IF(H165&lt;'Заказ, cкидки и курсы валют'!$B$43,H165*0.54*100/(100-'Заказ, cкидки и курсы валют'!$C$43),H165))))),2)</f>
        <v>464.4</v>
      </c>
    </row>
    <row r="166" spans="1:10" ht="15" thickBot="1">
      <c r="A166" s="1400" t="s">
        <v>10711</v>
      </c>
      <c r="B166" s="406" t="s">
        <v>615</v>
      </c>
      <c r="C166" s="2250">
        <v>0.98</v>
      </c>
      <c r="D166" s="406">
        <v>100</v>
      </c>
      <c r="E166" s="1572">
        <f>(E131*2)+(1000/D166*7.5)</f>
        <v>271.74</v>
      </c>
      <c r="F166" s="471">
        <f t="shared" si="11"/>
        <v>271.74</v>
      </c>
      <c r="G166" s="691">
        <f t="shared" si="12"/>
        <v>3870</v>
      </c>
      <c r="H166" s="659">
        <f>ROUND(IF('Заказ, cкидки и курсы валют'!$J$23*E166/1000*D166&lt;387,387,'Заказ, cкидки и курсы валют'!$J$23*E166/1000*D166)*(1-'Заказ, cкидки и курсы валют'!$I$12),2)</f>
        <v>387</v>
      </c>
      <c r="I166" s="406">
        <v>9003</v>
      </c>
      <c r="J166" s="1338">
        <f>ROUND(IF(H166&lt;'Заказ, cкидки и курсы валют'!$B$39,H166*0.54*100/(100-'Заказ, cкидки и курсы валют'!$C$39),IF(H166&lt;'Заказ, cкидки и курсы валют'!$B$40,H166*0.54*100/(100-'Заказ, cкидки и курсы валют'!$C$40),IF(H166&lt;'Заказ, cкидки и курсы валют'!$B$41,H166*0.54*100/(100-'Заказ, cкидки и курсы валют'!$C$41),IF(H166&lt;'Заказ, cкидки и курсы валют'!$B$42,H166*0.54*100/(100-'Заказ, cкидки и курсы валют'!$C$42),IF(H166&lt;'Заказ, cкидки и курсы валют'!$B$43,H166*0.54*100/(100-'Заказ, cкидки и курсы валют'!$C$43),H166))))),2)</f>
        <v>464.4</v>
      </c>
    </row>
    <row r="167" spans="1:10" ht="15" thickBot="1">
      <c r="A167" s="1400" t="s">
        <v>10712</v>
      </c>
      <c r="B167" s="406" t="s">
        <v>615</v>
      </c>
      <c r="C167" s="2250">
        <v>0.98</v>
      </c>
      <c r="D167" s="406">
        <v>100</v>
      </c>
      <c r="E167" s="1572">
        <f>(E132*2)+(1000/D167*7.5)</f>
        <v>271.74</v>
      </c>
      <c r="F167" s="471">
        <f t="shared" si="11"/>
        <v>271.74</v>
      </c>
      <c r="G167" s="691">
        <f t="shared" si="12"/>
        <v>3870</v>
      </c>
      <c r="H167" s="659">
        <f>ROUND(IF('Заказ, cкидки и курсы валют'!$J$23*E167/1000*D167&lt;387,387,'Заказ, cкидки и курсы валют'!$J$23*E167/1000*D167)*(1-'Заказ, cкидки и курсы валют'!$I$12),2)</f>
        <v>387</v>
      </c>
      <c r="I167" s="406">
        <v>9005</v>
      </c>
      <c r="J167" s="1338">
        <f>ROUND(IF(H167&lt;'Заказ, cкидки и курсы валют'!$B$39,H167*0.54*100/(100-'Заказ, cкидки и курсы валют'!$C$39),IF(H167&lt;'Заказ, cкидки и курсы валют'!$B$40,H167*0.54*100/(100-'Заказ, cкидки и курсы валют'!$C$40),IF(H167&lt;'Заказ, cкидки и курсы валют'!$B$41,H167*0.54*100/(100-'Заказ, cкидки и курсы валют'!$C$41),IF(H167&lt;'Заказ, cкидки и курсы валют'!$B$42,H167*0.54*100/(100-'Заказ, cкидки и курсы валют'!$C$42),IF(H167&lt;'Заказ, cкидки и курсы валют'!$B$43,H167*0.54*100/(100-'Заказ, cкидки и курсы валют'!$C$43),H167))))),2)</f>
        <v>464.4</v>
      </c>
    </row>
    <row r="168" spans="1:10" ht="15" thickBot="1">
      <c r="A168" s="1400" t="s">
        <v>10713</v>
      </c>
      <c r="B168" s="406" t="s">
        <v>2997</v>
      </c>
      <c r="C168" s="2250">
        <v>1.55</v>
      </c>
      <c r="D168" s="406">
        <v>100</v>
      </c>
      <c r="E168" s="1572">
        <f>(E143*2)+(1000/D168*7.5)</f>
        <v>370.14</v>
      </c>
      <c r="F168" s="471">
        <f t="shared" si="11"/>
        <v>370.14</v>
      </c>
      <c r="G168" s="691">
        <f t="shared" si="12"/>
        <v>4256.6000000000004</v>
      </c>
      <c r="H168" s="659">
        <f>ROUND(IF('Заказ, cкидки и курсы валют'!$J$23*E168/1000*D168&lt;387,387,'Заказ, cкидки и курсы валют'!$J$23*E168/1000*D168)*(1-'Заказ, cкидки и курсы валют'!$I$12),2)</f>
        <v>425.66</v>
      </c>
      <c r="I168" s="406">
        <v>7024</v>
      </c>
      <c r="J168" s="1338">
        <f>ROUND(IF(H168&lt;'Заказ, cкидки и курсы валют'!$B$39,H168*0.54*100/(100-'Заказ, cкидки и курсы валют'!$C$39),IF(H168&lt;'Заказ, cкидки и курсы валют'!$B$40,H168*0.54*100/(100-'Заказ, cкидки и курсы валют'!$C$40),IF(H168&lt;'Заказ, cкидки и курсы валют'!$B$41,H168*0.54*100/(100-'Заказ, cкидки и курсы валют'!$C$41),IF(H168&lt;'Заказ, cкидки и курсы валют'!$B$42,H168*0.54*100/(100-'Заказ, cкидки и курсы валют'!$C$42),IF(H168&lt;'Заказ, cкидки и курсы валют'!$B$43,H168*0.54*100/(100-'Заказ, cкидки и курсы валют'!$C$43),H168))))),2)</f>
        <v>510.79</v>
      </c>
    </row>
    <row r="169" spans="1:10" ht="15" thickBot="1">
      <c r="A169" s="1405" t="s">
        <v>10714</v>
      </c>
      <c r="B169" s="404" t="s">
        <v>2997</v>
      </c>
      <c r="C169" s="2250">
        <v>1.55</v>
      </c>
      <c r="D169" s="404">
        <v>100</v>
      </c>
      <c r="E169" s="1597">
        <f>(E144*2)+(1000/D169*7.5)</f>
        <v>370.14</v>
      </c>
      <c r="F169" s="775">
        <f t="shared" si="11"/>
        <v>370.14</v>
      </c>
      <c r="G169" s="691">
        <f t="shared" si="12"/>
        <v>4256.6000000000004</v>
      </c>
      <c r="H169" s="659">
        <f>ROUND(IF('Заказ, cкидки и курсы валют'!$J$23*E169/1000*D169&lt;387,387,'Заказ, cкидки и курсы валют'!$J$23*E169/1000*D169)*(1-'Заказ, cкидки и курсы валют'!$I$12),2)</f>
        <v>425.66</v>
      </c>
      <c r="I169" s="404">
        <v>8017</v>
      </c>
      <c r="J169" s="1338">
        <f>ROUND(IF(H169&lt;'Заказ, cкидки и курсы валют'!$B$39,H169*0.54*100/(100-'Заказ, cкидки и курсы валют'!$C$39),IF(H169&lt;'Заказ, cкидки и курсы валют'!$B$40,H169*0.54*100/(100-'Заказ, cкидки и курсы валют'!$C$40),IF(H169&lt;'Заказ, cкидки и курсы валют'!$B$41,H169*0.54*100/(100-'Заказ, cкидки и курсы валют'!$C$41),IF(H169&lt;'Заказ, cкидки и курсы валют'!$B$42,H169*0.54*100/(100-'Заказ, cкидки и курсы валют'!$C$42),IF(H169&lt;'Заказ, cкидки и курсы валют'!$B$43,H169*0.54*100/(100-'Заказ, cкидки и курсы валют'!$C$43),H169))))),2)</f>
        <v>510.79</v>
      </c>
    </row>
    <row r="170" spans="1:10" ht="13.5" thickBot="1">
      <c r="A170" s="13"/>
      <c r="B170" s="58"/>
      <c r="C170" s="1342"/>
      <c r="D170" s="58"/>
      <c r="E170" s="472"/>
      <c r="F170" s="448"/>
      <c r="G170" s="420"/>
      <c r="H170" s="13"/>
      <c r="I170" s="13"/>
    </row>
    <row r="171" spans="1:10" ht="18">
      <c r="A171" s="190"/>
      <c r="B171" s="128"/>
      <c r="C171" s="1962"/>
      <c r="D171" s="64" t="s">
        <v>2985</v>
      </c>
      <c r="E171" s="428"/>
      <c r="F171" s="428"/>
      <c r="G171" s="442"/>
      <c r="H171" s="128"/>
      <c r="I171" s="68"/>
    </row>
    <row r="172" spans="1:10" ht="18">
      <c r="A172" s="191"/>
      <c r="B172" s="16"/>
      <c r="C172" s="1475"/>
      <c r="D172" s="81"/>
      <c r="E172" s="429" t="s">
        <v>3009</v>
      </c>
      <c r="F172" s="441"/>
      <c r="G172" s="441"/>
      <c r="H172" s="16"/>
      <c r="I172" s="132"/>
    </row>
    <row r="173" spans="1:10">
      <c r="A173" s="191"/>
      <c r="B173" s="16"/>
      <c r="C173" s="1475"/>
      <c r="D173" s="70"/>
      <c r="E173" s="713"/>
      <c r="F173" s="465"/>
      <c r="G173" s="488"/>
      <c r="H173" s="16"/>
      <c r="I173" s="132"/>
    </row>
    <row r="174" spans="1:10">
      <c r="A174" s="191"/>
      <c r="B174" s="16"/>
      <c r="C174" s="1475"/>
      <c r="D174" s="70"/>
      <c r="E174" s="713"/>
      <c r="F174" s="465"/>
      <c r="G174" s="488"/>
      <c r="H174" s="16"/>
      <c r="I174" s="132"/>
    </row>
    <row r="175" spans="1:10">
      <c r="A175" s="191"/>
      <c r="B175" s="16"/>
      <c r="C175" s="1475"/>
      <c r="D175" s="70"/>
      <c r="E175" s="713"/>
      <c r="F175" s="465"/>
      <c r="G175" s="488"/>
      <c r="H175" s="16"/>
      <c r="I175" s="132"/>
    </row>
    <row r="176" spans="1:10" ht="13.5" thickBot="1">
      <c r="A176" s="192"/>
      <c r="B176" s="197"/>
      <c r="C176" s="1931"/>
      <c r="D176" s="72"/>
      <c r="E176" s="714"/>
      <c r="F176" s="467"/>
      <c r="G176" s="489"/>
      <c r="H176" s="136"/>
      <c r="I176" s="137"/>
    </row>
    <row r="177" spans="1:9" ht="30">
      <c r="A177" s="148" t="s">
        <v>1013</v>
      </c>
      <c r="B177" s="150" t="s">
        <v>1014</v>
      </c>
      <c r="C177" s="2285" t="s">
        <v>665</v>
      </c>
      <c r="D177" s="153" t="s">
        <v>2923</v>
      </c>
      <c r="E177" s="473" t="s">
        <v>10276</v>
      </c>
      <c r="F177" s="469" t="s">
        <v>2578</v>
      </c>
      <c r="G177" s="507" t="s">
        <v>2427</v>
      </c>
      <c r="H177" s="327" t="s">
        <v>493</v>
      </c>
      <c r="I177" s="1427" t="s">
        <v>4003</v>
      </c>
    </row>
    <row r="178" spans="1:9" ht="13.5" thickBot="1">
      <c r="A178" s="156"/>
      <c r="B178" s="312"/>
      <c r="C178" s="2286" t="s">
        <v>3419</v>
      </c>
      <c r="D178" s="313" t="s">
        <v>2428</v>
      </c>
      <c r="E178" s="715" t="s">
        <v>264</v>
      </c>
      <c r="F178" s="475">
        <f>'Заказ, cкидки и курсы валют'!$I$12</f>
        <v>0</v>
      </c>
      <c r="G178" s="765"/>
      <c r="H178" s="358"/>
      <c r="I178" s="191"/>
    </row>
    <row r="179" spans="1:9" ht="14.5">
      <c r="A179" s="259" t="s">
        <v>821</v>
      </c>
      <c r="B179" s="316" t="s">
        <v>614</v>
      </c>
      <c r="C179" s="2357">
        <v>1.31</v>
      </c>
      <c r="D179" s="316">
        <v>1000</v>
      </c>
      <c r="E179" s="446">
        <v>115.24</v>
      </c>
      <c r="F179" s="779">
        <f>ROUND(E179*(1-$F$11),2)</f>
        <v>115.24</v>
      </c>
      <c r="G179" s="780">
        <f>'Заказ, cкидки и курсы валют'!$J$23*F179</f>
        <v>1325.26</v>
      </c>
      <c r="H179" s="310">
        <f>ROUND((D179/1000)*G179,2)</f>
        <v>1325.26</v>
      </c>
      <c r="I179" s="263"/>
    </row>
    <row r="180" spans="1:9" ht="14.5">
      <c r="A180" s="171" t="s">
        <v>822</v>
      </c>
      <c r="B180" s="40" t="s">
        <v>615</v>
      </c>
      <c r="C180" s="2357">
        <v>1.38</v>
      </c>
      <c r="D180" s="40">
        <v>1000</v>
      </c>
      <c r="E180" s="446">
        <v>119.23</v>
      </c>
      <c r="F180" s="471">
        <f t="shared" ref="F180:F206" si="13">ROUND(E180*(1-$F$11),2)</f>
        <v>119.23</v>
      </c>
      <c r="G180" s="691">
        <f>'Заказ, cкидки и курсы валют'!$J$23*F180</f>
        <v>1371.145</v>
      </c>
      <c r="H180" s="96">
        <f t="shared" ref="H180:H206" si="14">ROUND((D180/1000)*G180,2)</f>
        <v>1371.15</v>
      </c>
      <c r="I180" s="168"/>
    </row>
    <row r="181" spans="1:9" ht="14.5">
      <c r="A181" s="171" t="s">
        <v>823</v>
      </c>
      <c r="B181" s="40" t="s">
        <v>616</v>
      </c>
      <c r="C181" s="2357">
        <v>1.51</v>
      </c>
      <c r="D181" s="40">
        <v>1000</v>
      </c>
      <c r="E181" s="446">
        <v>128.63999999999999</v>
      </c>
      <c r="F181" s="471">
        <f t="shared" si="13"/>
        <v>128.63999999999999</v>
      </c>
      <c r="G181" s="691">
        <f>'Заказ, cкидки и курсы валют'!$J$23*F181</f>
        <v>1479.36</v>
      </c>
      <c r="H181" s="96">
        <f t="shared" si="14"/>
        <v>1479.36</v>
      </c>
      <c r="I181" s="168"/>
    </row>
    <row r="182" spans="1:9" ht="14.5">
      <c r="A182" s="171" t="s">
        <v>824</v>
      </c>
      <c r="B182" s="40" t="s">
        <v>2989</v>
      </c>
      <c r="C182" s="2357">
        <v>1.6</v>
      </c>
      <c r="D182" s="40">
        <v>1000</v>
      </c>
      <c r="E182" s="446">
        <v>134.28</v>
      </c>
      <c r="F182" s="471">
        <f t="shared" si="13"/>
        <v>134.28</v>
      </c>
      <c r="G182" s="691">
        <f>'Заказ, cкидки и курсы валют'!$J$23*F182</f>
        <v>1544.22</v>
      </c>
      <c r="H182" s="96">
        <f t="shared" si="14"/>
        <v>1544.22</v>
      </c>
      <c r="I182" s="168"/>
    </row>
    <row r="183" spans="1:9" ht="14.5">
      <c r="A183" s="171" t="s">
        <v>825</v>
      </c>
      <c r="B183" s="40" t="s">
        <v>2990</v>
      </c>
      <c r="C183" s="2357">
        <v>1.7</v>
      </c>
      <c r="D183" s="40">
        <v>1000</v>
      </c>
      <c r="E183" s="446">
        <v>141.44</v>
      </c>
      <c r="F183" s="471">
        <f t="shared" si="13"/>
        <v>141.44</v>
      </c>
      <c r="G183" s="691">
        <f>'Заказ, cкидки и курсы валют'!$J$23*F183</f>
        <v>1626.56</v>
      </c>
      <c r="H183" s="96">
        <f t="shared" si="14"/>
        <v>1626.56</v>
      </c>
      <c r="I183" s="168"/>
    </row>
    <row r="184" spans="1:9" ht="14.5">
      <c r="A184" s="171" t="s">
        <v>826</v>
      </c>
      <c r="B184" s="40" t="s">
        <v>2991</v>
      </c>
      <c r="C184" s="2357">
        <v>1.8</v>
      </c>
      <c r="D184" s="40">
        <v>1000</v>
      </c>
      <c r="E184" s="446">
        <v>151.51</v>
      </c>
      <c r="F184" s="471">
        <f t="shared" si="13"/>
        <v>151.51</v>
      </c>
      <c r="G184" s="691">
        <f>'Заказ, cкидки и курсы валют'!$J$23*F184</f>
        <v>1742.3649999999998</v>
      </c>
      <c r="H184" s="96">
        <f t="shared" si="14"/>
        <v>1742.37</v>
      </c>
      <c r="I184" s="168"/>
    </row>
    <row r="185" spans="1:9" ht="14.5">
      <c r="A185" s="171" t="s">
        <v>827</v>
      </c>
      <c r="B185" s="40" t="s">
        <v>2992</v>
      </c>
      <c r="C185" s="2357">
        <v>1.9</v>
      </c>
      <c r="D185" s="40">
        <v>1000</v>
      </c>
      <c r="E185" s="446">
        <v>159.78</v>
      </c>
      <c r="F185" s="471">
        <f t="shared" si="13"/>
        <v>159.78</v>
      </c>
      <c r="G185" s="691">
        <f>'Заказ, cкидки и курсы валют'!$J$23*F185</f>
        <v>1837.47</v>
      </c>
      <c r="H185" s="96">
        <f t="shared" si="14"/>
        <v>1837.47</v>
      </c>
      <c r="I185" s="168"/>
    </row>
    <row r="186" spans="1:9" ht="14.5">
      <c r="A186" s="171" t="s">
        <v>828</v>
      </c>
      <c r="B186" s="40" t="s">
        <v>2995</v>
      </c>
      <c r="C186" s="2357">
        <v>2.0939999999999999</v>
      </c>
      <c r="D186" s="40">
        <v>1000</v>
      </c>
      <c r="E186" s="446">
        <v>153.66999999999999</v>
      </c>
      <c r="F186" s="471">
        <f t="shared" si="13"/>
        <v>153.66999999999999</v>
      </c>
      <c r="G186" s="691">
        <f>'Заказ, cкидки и курсы валют'!$J$23*F186</f>
        <v>1767.2049999999999</v>
      </c>
      <c r="H186" s="96">
        <f t="shared" si="14"/>
        <v>1767.21</v>
      </c>
      <c r="I186" s="168"/>
    </row>
    <row r="187" spans="1:9" ht="14.5">
      <c r="A187" s="171" t="s">
        <v>829</v>
      </c>
      <c r="B187" s="40" t="s">
        <v>2996</v>
      </c>
      <c r="C187" s="2357">
        <v>2.3119999999999998</v>
      </c>
      <c r="D187" s="40">
        <v>1000</v>
      </c>
      <c r="E187" s="446">
        <v>160.51</v>
      </c>
      <c r="F187" s="471">
        <f t="shared" si="13"/>
        <v>160.51</v>
      </c>
      <c r="G187" s="691">
        <f>'Заказ, cкидки и курсы валют'!$J$23*F187</f>
        <v>1845.8649999999998</v>
      </c>
      <c r="H187" s="96">
        <f t="shared" si="14"/>
        <v>1845.87</v>
      </c>
      <c r="I187" s="168"/>
    </row>
    <row r="188" spans="1:9" ht="14.5">
      <c r="A188" s="171" t="s">
        <v>830</v>
      </c>
      <c r="B188" s="40" t="s">
        <v>2997</v>
      </c>
      <c r="C188" s="2357">
        <v>2.44</v>
      </c>
      <c r="D188" s="40">
        <v>1000</v>
      </c>
      <c r="E188" s="446">
        <v>169.33</v>
      </c>
      <c r="F188" s="471">
        <f t="shared" si="13"/>
        <v>169.33</v>
      </c>
      <c r="G188" s="691">
        <f>'Заказ, cкидки и курсы валют'!$J$23*F188</f>
        <v>1947.2950000000001</v>
      </c>
      <c r="H188" s="96">
        <f t="shared" si="14"/>
        <v>1947.3</v>
      </c>
      <c r="I188" s="168"/>
    </row>
    <row r="189" spans="1:9" ht="14.5">
      <c r="A189" s="171" t="s">
        <v>831</v>
      </c>
      <c r="B189" s="40" t="s">
        <v>144</v>
      </c>
      <c r="C189" s="2357">
        <v>2.6829999999999998</v>
      </c>
      <c r="D189" s="40">
        <v>1000</v>
      </c>
      <c r="E189" s="446">
        <v>183.58</v>
      </c>
      <c r="F189" s="471">
        <f t="shared" si="13"/>
        <v>183.58</v>
      </c>
      <c r="G189" s="691">
        <f>'Заказ, cкидки и курсы валют'!$J$23*F189</f>
        <v>2111.17</v>
      </c>
      <c r="H189" s="96">
        <f t="shared" si="14"/>
        <v>2111.17</v>
      </c>
      <c r="I189" s="168"/>
    </row>
    <row r="190" spans="1:9" ht="16" customHeight="1">
      <c r="A190" s="171" t="s">
        <v>832</v>
      </c>
      <c r="B190" s="40" t="s">
        <v>2998</v>
      </c>
      <c r="C190" s="2357">
        <v>2.8879999999999999</v>
      </c>
      <c r="D190" s="40">
        <v>500</v>
      </c>
      <c r="E190" s="446">
        <v>196.22</v>
      </c>
      <c r="F190" s="471">
        <f t="shared" si="13"/>
        <v>196.22</v>
      </c>
      <c r="G190" s="691">
        <f>'Заказ, cкидки и курсы валют'!$J$23*F190</f>
        <v>2256.5300000000002</v>
      </c>
      <c r="H190" s="96">
        <f t="shared" si="14"/>
        <v>1128.27</v>
      </c>
      <c r="I190" s="168"/>
    </row>
    <row r="191" spans="1:9" ht="16" customHeight="1">
      <c r="A191" s="171" t="s">
        <v>833</v>
      </c>
      <c r="B191" s="40" t="s">
        <v>145</v>
      </c>
      <c r="C191" s="2357">
        <v>3.012</v>
      </c>
      <c r="D191" s="40">
        <v>500</v>
      </c>
      <c r="E191" s="446">
        <v>208.23</v>
      </c>
      <c r="F191" s="471">
        <f t="shared" si="13"/>
        <v>208.23</v>
      </c>
      <c r="G191" s="691">
        <f>'Заказ, cкидки и курсы валют'!$J$23*F191</f>
        <v>2394.645</v>
      </c>
      <c r="H191" s="96">
        <f t="shared" si="14"/>
        <v>1197.32</v>
      </c>
      <c r="I191" s="168"/>
    </row>
    <row r="192" spans="1:9" ht="14.5">
      <c r="A192" s="171" t="s">
        <v>834</v>
      </c>
      <c r="B192" s="40" t="s">
        <v>2999</v>
      </c>
      <c r="C192" s="2357">
        <v>3.3140000000000001</v>
      </c>
      <c r="D192" s="40">
        <v>500</v>
      </c>
      <c r="E192" s="446">
        <v>218.81</v>
      </c>
      <c r="F192" s="471">
        <f t="shared" si="13"/>
        <v>218.81</v>
      </c>
      <c r="G192" s="691">
        <f>'Заказ, cкидки и курсы валют'!$J$23*F192</f>
        <v>2516.3150000000001</v>
      </c>
      <c r="H192" s="96">
        <f t="shared" si="14"/>
        <v>1258.1600000000001</v>
      </c>
      <c r="I192" s="168"/>
    </row>
    <row r="193" spans="1:9" ht="14.5">
      <c r="A193" s="171" t="s">
        <v>835</v>
      </c>
      <c r="B193" s="40" t="s">
        <v>146</v>
      </c>
      <c r="C193" s="2357">
        <v>3.4</v>
      </c>
      <c r="D193" s="40">
        <v>500</v>
      </c>
      <c r="E193" s="446">
        <v>232.09</v>
      </c>
      <c r="F193" s="471">
        <f t="shared" si="13"/>
        <v>232.09</v>
      </c>
      <c r="G193" s="691">
        <f>'Заказ, cкидки и курсы валют'!$J$23*F193</f>
        <v>2669.0349999999999</v>
      </c>
      <c r="H193" s="96">
        <f t="shared" si="14"/>
        <v>1334.52</v>
      </c>
      <c r="I193" s="168"/>
    </row>
    <row r="194" spans="1:9" ht="14.5">
      <c r="A194" s="171" t="s">
        <v>836</v>
      </c>
      <c r="B194" s="40" t="s">
        <v>147</v>
      </c>
      <c r="C194" s="2357">
        <v>3.7</v>
      </c>
      <c r="D194" s="40">
        <v>500</v>
      </c>
      <c r="E194" s="446">
        <v>261.73</v>
      </c>
      <c r="F194" s="471">
        <f t="shared" si="13"/>
        <v>261.73</v>
      </c>
      <c r="G194" s="691">
        <f>'Заказ, cкидки и курсы валют'!$J$23*F194</f>
        <v>3009.8950000000004</v>
      </c>
      <c r="H194" s="96">
        <f t="shared" si="14"/>
        <v>1504.95</v>
      </c>
      <c r="I194" s="168"/>
    </row>
    <row r="195" spans="1:9" ht="14.5">
      <c r="A195" s="171" t="s">
        <v>837</v>
      </c>
      <c r="B195" s="40" t="s">
        <v>3000</v>
      </c>
      <c r="C195" s="2357">
        <v>3.0920000000000001</v>
      </c>
      <c r="D195" s="40">
        <v>500</v>
      </c>
      <c r="E195" s="446">
        <v>209.92</v>
      </c>
      <c r="F195" s="471">
        <f t="shared" si="13"/>
        <v>209.92</v>
      </c>
      <c r="G195" s="691">
        <f>'Заказ, cкидки и курсы валют'!$J$23*F195</f>
        <v>2414.08</v>
      </c>
      <c r="H195" s="96">
        <f t="shared" si="14"/>
        <v>1207.04</v>
      </c>
      <c r="I195" s="168"/>
    </row>
    <row r="196" spans="1:9" ht="14.5">
      <c r="A196" s="171" t="s">
        <v>838</v>
      </c>
      <c r="B196" s="40" t="s">
        <v>3001</v>
      </c>
      <c r="C196" s="2357">
        <v>3.3939999999999997</v>
      </c>
      <c r="D196" s="40">
        <v>500</v>
      </c>
      <c r="E196" s="446">
        <v>227.68</v>
      </c>
      <c r="F196" s="471">
        <f t="shared" si="13"/>
        <v>227.68</v>
      </c>
      <c r="G196" s="691">
        <f>'Заказ, cкидки и курсы валют'!$J$23*F196</f>
        <v>2618.3200000000002</v>
      </c>
      <c r="H196" s="96">
        <f t="shared" si="14"/>
        <v>1309.1600000000001</v>
      </c>
      <c r="I196" s="168"/>
    </row>
    <row r="197" spans="1:9" ht="14.5">
      <c r="A197" s="171" t="s">
        <v>839</v>
      </c>
      <c r="B197" s="40" t="s">
        <v>3002</v>
      </c>
      <c r="C197" s="2357">
        <v>3.7039999999999997</v>
      </c>
      <c r="D197" s="40">
        <v>500</v>
      </c>
      <c r="E197" s="446">
        <v>229.95</v>
      </c>
      <c r="F197" s="471">
        <f t="shared" si="13"/>
        <v>229.95</v>
      </c>
      <c r="G197" s="691">
        <f>'Заказ, cкидки и курсы валют'!$J$23*F197</f>
        <v>2644.4249999999997</v>
      </c>
      <c r="H197" s="96">
        <f t="shared" si="14"/>
        <v>1322.21</v>
      </c>
      <c r="I197" s="168"/>
    </row>
    <row r="198" spans="1:9" ht="14.5">
      <c r="A198" s="171" t="s">
        <v>840</v>
      </c>
      <c r="B198" s="40" t="s">
        <v>3003</v>
      </c>
      <c r="C198" s="2357">
        <v>4.0019999999999998</v>
      </c>
      <c r="D198" s="40">
        <v>500</v>
      </c>
      <c r="E198" s="446">
        <v>256.63</v>
      </c>
      <c r="F198" s="471">
        <f t="shared" si="13"/>
        <v>256.63</v>
      </c>
      <c r="G198" s="691">
        <f>'Заказ, cкидки и курсы валют'!$J$23*F198</f>
        <v>2951.2449999999999</v>
      </c>
      <c r="H198" s="96">
        <f t="shared" si="14"/>
        <v>1475.62</v>
      </c>
      <c r="I198" s="168"/>
    </row>
    <row r="199" spans="1:9" ht="14.5">
      <c r="A199" s="171" t="s">
        <v>841</v>
      </c>
      <c r="B199" s="40" t="s">
        <v>3004</v>
      </c>
      <c r="C199" s="2357">
        <v>4.25</v>
      </c>
      <c r="D199" s="40">
        <v>500</v>
      </c>
      <c r="E199" s="446">
        <v>258.45</v>
      </c>
      <c r="F199" s="471">
        <f t="shared" si="13"/>
        <v>258.45</v>
      </c>
      <c r="G199" s="691">
        <f>'Заказ, cкидки и курсы валют'!$J$23*F199</f>
        <v>2972.1749999999997</v>
      </c>
      <c r="H199" s="96">
        <f t="shared" si="14"/>
        <v>1486.09</v>
      </c>
      <c r="I199" s="168"/>
    </row>
    <row r="200" spans="1:9" ht="14.5">
      <c r="A200" s="171" t="s">
        <v>842</v>
      </c>
      <c r="B200" s="40" t="s">
        <v>3005</v>
      </c>
      <c r="C200" s="2357">
        <v>4.5520000000000005</v>
      </c>
      <c r="D200" s="40">
        <v>500</v>
      </c>
      <c r="E200" s="446">
        <v>278.19</v>
      </c>
      <c r="F200" s="471">
        <f t="shared" si="13"/>
        <v>278.19</v>
      </c>
      <c r="G200" s="691">
        <f>'Заказ, cкидки и курсы валют'!$J$23*F200</f>
        <v>3199.1849999999999</v>
      </c>
      <c r="H200" s="96">
        <f t="shared" si="14"/>
        <v>1599.59</v>
      </c>
      <c r="I200" s="168"/>
    </row>
    <row r="201" spans="1:9" ht="14.5">
      <c r="A201" s="171" t="s">
        <v>843</v>
      </c>
      <c r="B201" s="40" t="s">
        <v>3006</v>
      </c>
      <c r="C201" s="2357">
        <v>4.3</v>
      </c>
      <c r="D201" s="40">
        <v>500</v>
      </c>
      <c r="E201" s="446">
        <v>285.38</v>
      </c>
      <c r="F201" s="471">
        <f t="shared" si="13"/>
        <v>285.38</v>
      </c>
      <c r="G201" s="691">
        <f>'Заказ, cкидки и курсы валют'!$J$23*F201</f>
        <v>3281.87</v>
      </c>
      <c r="H201" s="96">
        <f t="shared" si="14"/>
        <v>1640.94</v>
      </c>
      <c r="I201" s="168"/>
    </row>
    <row r="202" spans="1:9" ht="14.5">
      <c r="A202" s="171" t="s">
        <v>844</v>
      </c>
      <c r="B202" s="40" t="s">
        <v>3007</v>
      </c>
      <c r="C202" s="2357">
        <v>4.8</v>
      </c>
      <c r="D202" s="40">
        <v>500</v>
      </c>
      <c r="E202" s="446">
        <v>312.95999999999998</v>
      </c>
      <c r="F202" s="471">
        <f t="shared" si="13"/>
        <v>312.95999999999998</v>
      </c>
      <c r="G202" s="691">
        <f>'Заказ, cкидки и курсы валют'!$J$23*F202</f>
        <v>3599.04</v>
      </c>
      <c r="H202" s="96">
        <f t="shared" si="14"/>
        <v>1799.52</v>
      </c>
      <c r="I202" s="168"/>
    </row>
    <row r="203" spans="1:9" ht="14.5">
      <c r="A203" s="171" t="s">
        <v>845</v>
      </c>
      <c r="B203" s="40" t="s">
        <v>98</v>
      </c>
      <c r="C203" s="2357">
        <v>5.3280000000000003</v>
      </c>
      <c r="D203" s="40">
        <v>250</v>
      </c>
      <c r="E203" s="446">
        <v>336.08</v>
      </c>
      <c r="F203" s="471">
        <f t="shared" si="13"/>
        <v>336.08</v>
      </c>
      <c r="G203" s="691">
        <f>'Заказ, cкидки и курсы валют'!$J$23*F203</f>
        <v>3864.9199999999996</v>
      </c>
      <c r="H203" s="96">
        <f t="shared" si="14"/>
        <v>966.23</v>
      </c>
      <c r="I203" s="168"/>
    </row>
    <row r="204" spans="1:9" ht="14.5">
      <c r="A204" s="171" t="s">
        <v>846</v>
      </c>
      <c r="B204" s="40" t="s">
        <v>3116</v>
      </c>
      <c r="C204" s="2357">
        <v>5.5</v>
      </c>
      <c r="D204" s="40">
        <v>250</v>
      </c>
      <c r="E204" s="446">
        <v>378.79</v>
      </c>
      <c r="F204" s="471">
        <f t="shared" si="13"/>
        <v>378.79</v>
      </c>
      <c r="G204" s="691">
        <f>'Заказ, cкидки и курсы валют'!$J$23*F204</f>
        <v>4356.085</v>
      </c>
      <c r="H204" s="96">
        <f t="shared" si="14"/>
        <v>1089.02</v>
      </c>
      <c r="I204" s="168"/>
    </row>
    <row r="205" spans="1:9" ht="14.5">
      <c r="A205" s="171" t="s">
        <v>847</v>
      </c>
      <c r="B205" s="40" t="s">
        <v>3762</v>
      </c>
      <c r="C205" s="2357">
        <v>7.6050000000000004</v>
      </c>
      <c r="D205" s="40">
        <v>250</v>
      </c>
      <c r="E205" s="446">
        <v>446.46</v>
      </c>
      <c r="F205" s="471">
        <f t="shared" si="13"/>
        <v>446.46</v>
      </c>
      <c r="G205" s="691">
        <f>'Заказ, cкидки и курсы валют'!$J$23*F205</f>
        <v>5134.29</v>
      </c>
      <c r="H205" s="96">
        <f t="shared" si="14"/>
        <v>1283.57</v>
      </c>
      <c r="I205" s="168"/>
    </row>
    <row r="206" spans="1:9" ht="14.5">
      <c r="A206" s="171" t="s">
        <v>848</v>
      </c>
      <c r="B206" s="40" t="s">
        <v>91</v>
      </c>
      <c r="C206" s="2357">
        <v>8.016</v>
      </c>
      <c r="D206" s="40">
        <v>250</v>
      </c>
      <c r="E206" s="446">
        <v>461.1</v>
      </c>
      <c r="F206" s="471">
        <f t="shared" si="13"/>
        <v>461.1</v>
      </c>
      <c r="G206" s="691">
        <f>'Заказ, cкидки и курсы валют'!$J$23*F206</f>
        <v>5302.6500000000005</v>
      </c>
      <c r="H206" s="96">
        <f t="shared" si="14"/>
        <v>1325.66</v>
      </c>
      <c r="I206" s="168"/>
    </row>
    <row r="207" spans="1:9" ht="14.5">
      <c r="A207" s="171" t="s">
        <v>11731</v>
      </c>
      <c r="B207" s="40" t="s">
        <v>92</v>
      </c>
      <c r="C207" s="2357">
        <v>8.3699999999999992</v>
      </c>
      <c r="D207" s="40">
        <v>250</v>
      </c>
      <c r="E207" s="446">
        <v>501.36</v>
      </c>
      <c r="F207" s="471">
        <f t="shared" ref="F207" si="15">ROUND(E207*(1-$F$11),2)</f>
        <v>501.36</v>
      </c>
      <c r="G207" s="691">
        <f>'Заказ, cкидки и курсы валют'!$J$23*F207</f>
        <v>5765.64</v>
      </c>
      <c r="H207" s="96">
        <f t="shared" ref="H207" si="16">ROUND((D207/1000)*G207,2)</f>
        <v>1441.41</v>
      </c>
      <c r="I207" s="168"/>
    </row>
    <row r="208" spans="1:9" ht="14.5">
      <c r="A208" s="171" t="s">
        <v>849</v>
      </c>
      <c r="B208" s="40" t="s">
        <v>93</v>
      </c>
      <c r="C208" s="2357">
        <v>8.7149999999999999</v>
      </c>
      <c r="D208" s="40">
        <v>250</v>
      </c>
      <c r="E208" s="446">
        <v>528.69000000000005</v>
      </c>
      <c r="F208" s="471">
        <f>ROUND(E208*(1-$F$11),2)</f>
        <v>528.69000000000005</v>
      </c>
      <c r="G208" s="691">
        <f>'Заказ, cкидки и курсы валют'!$J$23*F208</f>
        <v>6079.9350000000004</v>
      </c>
      <c r="H208" s="96">
        <f>ROUND((D208/1000)*G208,2)</f>
        <v>1519.98</v>
      </c>
      <c r="I208" s="168"/>
    </row>
    <row r="209" spans="1:10" ht="14.5">
      <c r="A209" s="171" t="s">
        <v>11726</v>
      </c>
      <c r="B209" s="40" t="s">
        <v>94</v>
      </c>
      <c r="C209" s="2357">
        <v>8.9</v>
      </c>
      <c r="D209" s="40">
        <v>250</v>
      </c>
      <c r="E209" s="446">
        <v>545.20000000000005</v>
      </c>
      <c r="F209" s="471">
        <f t="shared" ref="F209:F210" si="17">ROUND(E209*(1-$F$11),2)</f>
        <v>545.20000000000005</v>
      </c>
      <c r="G209" s="691">
        <f>'Заказ, cкидки и курсы валют'!$J$23*F209</f>
        <v>6269.8</v>
      </c>
      <c r="H209" s="96">
        <f t="shared" ref="H209:H210" si="18">ROUND((D209/1000)*G209,2)</f>
        <v>1567.45</v>
      </c>
      <c r="I209" s="168"/>
    </row>
    <row r="210" spans="1:10" ht="15" thickBot="1">
      <c r="A210" s="186" t="s">
        <v>11727</v>
      </c>
      <c r="B210" s="172" t="s">
        <v>989</v>
      </c>
      <c r="C210" s="2357">
        <v>9.2799999999999994</v>
      </c>
      <c r="D210" s="172">
        <v>250</v>
      </c>
      <c r="E210" s="446">
        <v>586.53</v>
      </c>
      <c r="F210" s="775">
        <f t="shared" si="17"/>
        <v>586.53</v>
      </c>
      <c r="G210" s="776">
        <f>'Заказ, cкидки и курсы валют'!$J$23*F210</f>
        <v>6745.0949999999993</v>
      </c>
      <c r="H210" s="142">
        <f t="shared" si="18"/>
        <v>1686.27</v>
      </c>
      <c r="I210" s="170"/>
    </row>
    <row r="211" spans="1:10" ht="15" thickBot="1">
      <c r="A211" s="13"/>
      <c r="B211" s="90"/>
      <c r="C211" s="2358"/>
      <c r="D211" s="90"/>
      <c r="E211" s="530"/>
      <c r="F211" s="881"/>
      <c r="G211" s="694"/>
      <c r="H211" s="22"/>
      <c r="I211" s="13"/>
    </row>
    <row r="212" spans="1:10" ht="18">
      <c r="A212" s="190"/>
      <c r="B212" s="128"/>
      <c r="C212" s="1962"/>
      <c r="D212" s="64" t="s">
        <v>2985</v>
      </c>
      <c r="E212" s="428"/>
      <c r="F212" s="428"/>
      <c r="G212" s="442"/>
      <c r="H212" s="128"/>
      <c r="I212" s="68"/>
    </row>
    <row r="213" spans="1:10" ht="18">
      <c r="A213" s="191"/>
      <c r="B213" s="16"/>
      <c r="C213" s="1475"/>
      <c r="D213" s="81"/>
      <c r="E213" s="429" t="s">
        <v>3009</v>
      </c>
      <c r="F213" s="441"/>
      <c r="G213" s="441"/>
      <c r="H213" s="16"/>
      <c r="I213" s="132"/>
    </row>
    <row r="214" spans="1:10">
      <c r="A214" s="191"/>
      <c r="B214" s="16"/>
      <c r="C214" s="1475"/>
      <c r="D214" s="70"/>
      <c r="E214" s="713"/>
      <c r="F214" s="465"/>
      <c r="G214" s="488"/>
      <c r="H214" s="16"/>
      <c r="I214" s="132"/>
    </row>
    <row r="215" spans="1:10">
      <c r="A215" s="191"/>
      <c r="B215" s="16"/>
      <c r="C215" s="1475"/>
      <c r="D215" s="70"/>
      <c r="E215" s="713"/>
      <c r="F215" s="465"/>
      <c r="G215" s="488"/>
      <c r="H215" s="16"/>
      <c r="I215" s="132"/>
    </row>
    <row r="216" spans="1:10" ht="15.5">
      <c r="A216" s="1833" t="s">
        <v>6699</v>
      </c>
      <c r="B216" s="1834"/>
      <c r="C216" s="1475"/>
      <c r="D216" s="70"/>
      <c r="E216" s="713"/>
      <c r="F216" s="465"/>
      <c r="G216" s="488"/>
      <c r="H216" s="16"/>
      <c r="I216" s="132"/>
    </row>
    <row r="217" spans="1:10" ht="13.5" thickBot="1">
      <c r="A217" s="192"/>
      <c r="B217" s="197"/>
      <c r="C217" s="1931"/>
      <c r="D217" s="72"/>
      <c r="E217" s="714"/>
      <c r="F217" s="467"/>
      <c r="G217" s="489"/>
      <c r="H217" s="136"/>
      <c r="I217" s="137"/>
    </row>
    <row r="218" spans="1:10" ht="40">
      <c r="A218" s="148" t="s">
        <v>1013</v>
      </c>
      <c r="B218" s="150" t="s">
        <v>1014</v>
      </c>
      <c r="C218" s="2285" t="s">
        <v>665</v>
      </c>
      <c r="D218" s="153" t="s">
        <v>2923</v>
      </c>
      <c r="E218" s="468" t="s">
        <v>10276</v>
      </c>
      <c r="F218" s="479" t="s">
        <v>2578</v>
      </c>
      <c r="G218" s="507" t="s">
        <v>2427</v>
      </c>
      <c r="H218" s="327" t="s">
        <v>493</v>
      </c>
      <c r="I218" s="138" t="s">
        <v>4003</v>
      </c>
      <c r="J218" s="327" t="s">
        <v>11229</v>
      </c>
    </row>
    <row r="219" spans="1:10" ht="13.5" thickBot="1">
      <c r="A219" s="156"/>
      <c r="B219" s="312"/>
      <c r="C219" s="2286" t="s">
        <v>3419</v>
      </c>
      <c r="D219" s="313" t="s">
        <v>2428</v>
      </c>
      <c r="E219" s="715" t="s">
        <v>264</v>
      </c>
      <c r="F219" s="475">
        <f>'Заказ, cкидки и курсы валют'!$I$12</f>
        <v>0</v>
      </c>
      <c r="G219" s="765"/>
      <c r="H219" s="358"/>
      <c r="I219" s="252"/>
      <c r="J219" s="264"/>
    </row>
    <row r="220" spans="1:10" ht="15" thickBot="1">
      <c r="A220" s="259" t="s">
        <v>10715</v>
      </c>
      <c r="B220" s="316" t="s">
        <v>615</v>
      </c>
      <c r="C220" s="2357">
        <v>1.38</v>
      </c>
      <c r="D220" s="316">
        <v>100</v>
      </c>
      <c r="E220" s="1595">
        <f>(E180*2)+(1000/D220*7.5)</f>
        <v>313.46000000000004</v>
      </c>
      <c r="F220" s="779">
        <f t="shared" ref="F220:F227" si="19">ROUND(E220*(1-$F$11),2)</f>
        <v>313.45999999999998</v>
      </c>
      <c r="G220" s="691">
        <f>H220/D220*1000</f>
        <v>3870</v>
      </c>
      <c r="H220" s="659">
        <f>ROUND(IF('Заказ, cкидки и курсы валют'!$J$23*E220/1000*D220&lt;387,387,'Заказ, cкидки и курсы валют'!$J$23*E220/1000*D220)*(1-'Заказ, cкидки и курсы валют'!$I$12),2)</f>
        <v>387</v>
      </c>
      <c r="I220" s="263"/>
      <c r="J220" s="1338">
        <f>ROUND(IF(H220&lt;'Заказ, cкидки и курсы валют'!$B$39,H220*0.54*100/(100-'Заказ, cкидки и курсы валют'!$C$39),IF(H220&lt;'Заказ, cкидки и курсы валют'!$B$40,H220*0.54*100/(100-'Заказ, cкидки и курсы валют'!$C$40),IF(H220&lt;'Заказ, cкидки и курсы валют'!$B$41,H220*0.54*100/(100-'Заказ, cкидки и курсы валют'!$C$41),IF(H220&lt;'Заказ, cкидки и курсы валют'!$B$42,H220*0.54*100/(100-'Заказ, cкидки и курсы валют'!$C$42),IF(H220&lt;'Заказ, cкидки и курсы валют'!$B$43,H220*0.54*100/(100-'Заказ, cкидки и курсы валют'!$C$43),H220))))),2)</f>
        <v>464.4</v>
      </c>
    </row>
    <row r="221" spans="1:10" ht="15" thickBot="1">
      <c r="A221" s="171" t="s">
        <v>10716</v>
      </c>
      <c r="B221" s="40" t="s">
        <v>2996</v>
      </c>
      <c r="C221" s="2359">
        <v>2.3119999999999998</v>
      </c>
      <c r="D221" s="40">
        <v>100</v>
      </c>
      <c r="E221" s="1572">
        <f>(E187*2)+(1000/D221*7.5)</f>
        <v>396.02</v>
      </c>
      <c r="F221" s="471">
        <f t="shared" si="19"/>
        <v>396.02</v>
      </c>
      <c r="G221" s="691">
        <f t="shared" ref="G221:G227" si="20">H221/D221*1000</f>
        <v>4554.2</v>
      </c>
      <c r="H221" s="659">
        <f>ROUND(IF('Заказ, cкидки и курсы валют'!$J$23*E221/1000*D221&lt;387,387,'Заказ, cкидки и курсы валют'!$J$23*E221/1000*D221)*(1-'Заказ, cкидки и курсы валют'!$I$12),2)</f>
        <v>455.42</v>
      </c>
      <c r="I221" s="168"/>
      <c r="J221" s="1338">
        <f>ROUND(IF(H221&lt;'Заказ, cкидки и курсы валют'!$B$39,H221*0.54*100/(100-'Заказ, cкидки и курсы валют'!$C$39),IF(H221&lt;'Заказ, cкидки и курсы валют'!$B$40,H221*0.54*100/(100-'Заказ, cкидки и курсы валют'!$C$40),IF(H221&lt;'Заказ, cкидки и курсы валют'!$B$41,H221*0.54*100/(100-'Заказ, cкидки и курсы валют'!$C$41),IF(H221&lt;'Заказ, cкидки и курсы валют'!$B$42,H221*0.54*100/(100-'Заказ, cкидки и курсы валют'!$C$42),IF(H221&lt;'Заказ, cкидки и курсы валют'!$B$43,H221*0.54*100/(100-'Заказ, cкидки и курсы валют'!$C$43),H221))))),2)</f>
        <v>546.5</v>
      </c>
    </row>
    <row r="222" spans="1:10" ht="15" thickBot="1">
      <c r="A222" s="171" t="s">
        <v>10717</v>
      </c>
      <c r="B222" s="40" t="s">
        <v>2997</v>
      </c>
      <c r="C222" s="2357">
        <v>2.44</v>
      </c>
      <c r="D222" s="40">
        <v>100</v>
      </c>
      <c r="E222" s="1572">
        <f>(E188*2)+(1000/D222*7.5)</f>
        <v>413.66</v>
      </c>
      <c r="F222" s="471">
        <f t="shared" si="19"/>
        <v>413.66</v>
      </c>
      <c r="G222" s="691">
        <f t="shared" si="20"/>
        <v>4757.0999999999995</v>
      </c>
      <c r="H222" s="659">
        <f>ROUND(IF('Заказ, cкидки и курсы валют'!$J$23*E222/1000*D222&lt;387,387,'Заказ, cкидки и курсы валют'!$J$23*E222/1000*D222)*(1-'Заказ, cкидки и курсы валют'!$I$12),2)</f>
        <v>475.71</v>
      </c>
      <c r="I222" s="168"/>
      <c r="J222" s="1338">
        <f>ROUND(IF(H222&lt;'Заказ, cкидки и курсы валют'!$B$39,H222*0.54*100/(100-'Заказ, cкидки и курсы валют'!$C$39),IF(H222&lt;'Заказ, cкидки и курсы валют'!$B$40,H222*0.54*100/(100-'Заказ, cкидки и курсы валют'!$C$40),IF(H222&lt;'Заказ, cкидки и курсы валют'!$B$41,H222*0.54*100/(100-'Заказ, cкидки и курсы валют'!$C$41),IF(H222&lt;'Заказ, cкидки и курсы валют'!$B$42,H222*0.54*100/(100-'Заказ, cкидки и курсы валют'!$C$42),IF(H222&lt;'Заказ, cкидки и курсы валют'!$B$43,H222*0.54*100/(100-'Заказ, cкидки и курсы валют'!$C$43),H222))))),2)</f>
        <v>570.85</v>
      </c>
    </row>
    <row r="223" spans="1:10" ht="15" thickBot="1">
      <c r="A223" s="171" t="s">
        <v>10718</v>
      </c>
      <c r="B223" s="40" t="s">
        <v>3001</v>
      </c>
      <c r="C223" s="2359">
        <v>3.3939999999999997</v>
      </c>
      <c r="D223" s="40">
        <v>50</v>
      </c>
      <c r="E223" s="1572">
        <f>(E183*2)+(1000/D223*7.5)</f>
        <v>432.88</v>
      </c>
      <c r="F223" s="471">
        <f t="shared" si="19"/>
        <v>432.88</v>
      </c>
      <c r="G223" s="691">
        <f t="shared" si="20"/>
        <v>7740</v>
      </c>
      <c r="H223" s="659">
        <f>ROUND(IF('Заказ, cкидки и курсы валют'!$J$23*E223/1000*D223&lt;387,387,'Заказ, cкидки и курсы валют'!$J$23*E223/1000*D223)*(1-'Заказ, cкидки и курсы валют'!$I$12),2)</f>
        <v>387</v>
      </c>
      <c r="I223" s="168"/>
      <c r="J223" s="1338">
        <f>ROUND(IF(H223&lt;'Заказ, cкидки и курсы валют'!$B$39,H223*0.54*100/(100-'Заказ, cкидки и курсы валют'!$C$39),IF(H223&lt;'Заказ, cкидки и курсы валют'!$B$40,H223*0.54*100/(100-'Заказ, cкидки и курсы валют'!$C$40),IF(H223&lt;'Заказ, cкидки и курсы валют'!$B$41,H223*0.54*100/(100-'Заказ, cкидки и курсы валют'!$C$41),IF(H223&lt;'Заказ, cкидки и курсы валют'!$B$42,H223*0.54*100/(100-'Заказ, cкидки и курсы валют'!$C$42),IF(H223&lt;'Заказ, cкидки и курсы валют'!$B$43,H223*0.54*100/(100-'Заказ, cкидки и курсы валют'!$C$43),H223))))),2)</f>
        <v>464.4</v>
      </c>
    </row>
    <row r="224" spans="1:10" ht="15" thickBot="1">
      <c r="A224" s="171" t="s">
        <v>10719</v>
      </c>
      <c r="B224" s="40" t="s">
        <v>3003</v>
      </c>
      <c r="C224" s="2359">
        <v>4.0019999999999998</v>
      </c>
      <c r="D224" s="40">
        <v>50</v>
      </c>
      <c r="E224" s="1572">
        <f>(E198*2)+(1000/D224*7.5)</f>
        <v>663.26</v>
      </c>
      <c r="F224" s="471">
        <f t="shared" si="19"/>
        <v>663.26</v>
      </c>
      <c r="G224" s="691">
        <f t="shared" si="20"/>
        <v>7740</v>
      </c>
      <c r="H224" s="659">
        <f>ROUND(IF('Заказ, cкидки и курсы валют'!$J$23*E224/1000*D224&lt;387,387,'Заказ, cкидки и курсы валют'!$J$23*E224/1000*D224)*(1-'Заказ, cкидки и курсы валют'!$I$12),2)</f>
        <v>387</v>
      </c>
      <c r="I224" s="168"/>
      <c r="J224" s="1338">
        <f>ROUND(IF(H224&lt;'Заказ, cкидки и курсы валют'!$B$39,H224*0.54*100/(100-'Заказ, cкидки и курсы валют'!$C$39),IF(H224&lt;'Заказ, cкидки и курсы валют'!$B$40,H224*0.54*100/(100-'Заказ, cкидки и курсы валют'!$C$40),IF(H224&lt;'Заказ, cкидки и курсы валют'!$B$41,H224*0.54*100/(100-'Заказ, cкидки и курсы валют'!$C$41),IF(H224&lt;'Заказ, cкидки и курсы валют'!$B$42,H224*0.54*100/(100-'Заказ, cкидки и курсы валют'!$C$42),IF(H224&lt;'Заказ, cкидки и курсы валют'!$B$43,H224*0.54*100/(100-'Заказ, cкидки и курсы валют'!$C$43),H224))))),2)</f>
        <v>464.4</v>
      </c>
    </row>
    <row r="225" spans="1:10" ht="18" customHeight="1" thickBot="1">
      <c r="A225" s="171" t="s">
        <v>10720</v>
      </c>
      <c r="B225" s="40" t="s">
        <v>3004</v>
      </c>
      <c r="C225" s="2359">
        <v>4.25</v>
      </c>
      <c r="D225" s="40">
        <v>50</v>
      </c>
      <c r="E225" s="1572">
        <f>(E199*2)+(1000/D225*7.5)</f>
        <v>666.9</v>
      </c>
      <c r="F225" s="471">
        <f t="shared" si="19"/>
        <v>666.9</v>
      </c>
      <c r="G225" s="691">
        <f t="shared" si="20"/>
        <v>7740</v>
      </c>
      <c r="H225" s="659">
        <f>ROUND(IF('Заказ, cкидки и курсы валют'!$J$23*E225/1000*D225&lt;387,387,'Заказ, cкидки и курсы валют'!$J$23*E225/1000*D225)*(1-'Заказ, cкидки и курсы валют'!$I$12),2)</f>
        <v>387</v>
      </c>
      <c r="I225" s="168"/>
      <c r="J225" s="1338">
        <f>ROUND(IF(H225&lt;'Заказ, cкидки и курсы валют'!$B$39,H225*0.54*100/(100-'Заказ, cкидки и курсы валют'!$C$39),IF(H225&lt;'Заказ, cкидки и курсы валют'!$B$40,H225*0.54*100/(100-'Заказ, cкидки и курсы валют'!$C$40),IF(H225&lt;'Заказ, cкидки и курсы валют'!$B$41,H225*0.54*100/(100-'Заказ, cкидки и курсы валют'!$C$41),IF(H225&lt;'Заказ, cкидки и курсы валют'!$B$42,H225*0.54*100/(100-'Заказ, cкидки и курсы валют'!$C$42),IF(H225&lt;'Заказ, cкидки и курсы валют'!$B$43,H225*0.54*100/(100-'Заказ, cкидки и курсы валют'!$C$43),H225))))),2)</f>
        <v>464.4</v>
      </c>
    </row>
    <row r="226" spans="1:10" ht="15" thickBot="1">
      <c r="A226" s="171" t="s">
        <v>10721</v>
      </c>
      <c r="B226" s="40" t="s">
        <v>3005</v>
      </c>
      <c r="C226" s="2359">
        <v>4.5520000000000005</v>
      </c>
      <c r="D226" s="40">
        <v>50</v>
      </c>
      <c r="E226" s="1572">
        <f>(E200*2)+(1000/D226*7.5)</f>
        <v>706.38</v>
      </c>
      <c r="F226" s="471">
        <f>ROUND(E226*(1-$F$11),2)</f>
        <v>706.38</v>
      </c>
      <c r="G226" s="691">
        <f t="shared" si="20"/>
        <v>8123.4000000000005</v>
      </c>
      <c r="H226" s="659">
        <f>ROUND(IF('Заказ, cкидки и курсы валют'!$J$23*E226/1000*D226&lt;387,387,'Заказ, cкидки и курсы валют'!$J$23*E226/1000*D226)*(1-'Заказ, cкидки и курсы валют'!$I$12),2)</f>
        <v>406.17</v>
      </c>
      <c r="I226" s="168"/>
      <c r="J226" s="1338">
        <f>ROUND(IF(H226&lt;'Заказ, cкидки и курсы валют'!$B$39,H226*0.54*100/(100-'Заказ, cкидки и курсы валют'!$C$39),IF(H226&lt;'Заказ, cкидки и курсы валют'!$B$40,H226*0.54*100/(100-'Заказ, cкидки и курсы валют'!$C$40),IF(H226&lt;'Заказ, cкидки и курсы валют'!$B$41,H226*0.54*100/(100-'Заказ, cкидки и курсы валют'!$C$41),IF(H226&lt;'Заказ, cкидки и курсы валют'!$B$42,H226*0.54*100/(100-'Заказ, cкидки и курсы валют'!$C$42),IF(H226&lt;'Заказ, cкидки и курсы валют'!$B$43,H226*0.54*100/(100-'Заказ, cкидки и курсы валют'!$C$43),H226))))),2)</f>
        <v>487.4</v>
      </c>
    </row>
    <row r="227" spans="1:10" ht="15" thickBot="1">
      <c r="A227" s="186" t="s">
        <v>10722</v>
      </c>
      <c r="B227" s="172" t="s">
        <v>3006</v>
      </c>
      <c r="C227" s="2360">
        <v>4.3</v>
      </c>
      <c r="D227" s="172">
        <v>50</v>
      </c>
      <c r="E227" s="1597">
        <f>(E201*2)+(1000/D227*7.5)</f>
        <v>720.76</v>
      </c>
      <c r="F227" s="775">
        <f t="shared" si="19"/>
        <v>720.76</v>
      </c>
      <c r="G227" s="691">
        <f t="shared" si="20"/>
        <v>8288.7999999999993</v>
      </c>
      <c r="H227" s="659">
        <f>ROUND(IF('Заказ, cкидки и курсы валют'!$J$23*E227/1000*D227&lt;387,387,'Заказ, cкидки и курсы валют'!$J$23*E227/1000*D227)*(1-'Заказ, cкидки и курсы валют'!$I$12),2)</f>
        <v>414.44</v>
      </c>
      <c r="I227" s="170"/>
      <c r="J227" s="1338">
        <f>ROUND(IF(H227&lt;'Заказ, cкидки и курсы валют'!$B$39,H227*0.54*100/(100-'Заказ, cкидки и курсы валют'!$C$39),IF(H227&lt;'Заказ, cкидки и курсы валют'!$B$40,H227*0.54*100/(100-'Заказ, cкидки и курсы валют'!$C$40),IF(H227&lt;'Заказ, cкидки и курсы валют'!$B$41,H227*0.54*100/(100-'Заказ, cкидки и курсы валют'!$C$41),IF(H227&lt;'Заказ, cкидки и курсы валют'!$B$42,H227*0.54*100/(100-'Заказ, cкидки и курсы валют'!$C$42),IF(H227&lt;'Заказ, cкидки и курсы валют'!$B$43,H227*0.54*100/(100-'Заказ, cкидки и курсы валют'!$C$43),H227))))),2)</f>
        <v>497.33</v>
      </c>
    </row>
    <row r="229" spans="1:10" ht="13.5" thickBot="1"/>
    <row r="230" spans="1:10" ht="18">
      <c r="A230" s="190"/>
      <c r="B230" s="128"/>
      <c r="C230" s="1962"/>
      <c r="D230" s="64" t="s">
        <v>2985</v>
      </c>
      <c r="E230" s="428"/>
      <c r="F230" s="428"/>
      <c r="G230" s="442"/>
      <c r="H230" s="67"/>
      <c r="I230" s="128"/>
    </row>
    <row r="231" spans="1:10" ht="18">
      <c r="A231" s="191"/>
      <c r="B231" s="16"/>
      <c r="C231" s="1475" t="s">
        <v>2988</v>
      </c>
      <c r="D231" s="81"/>
      <c r="E231" s="429"/>
      <c r="F231" s="441"/>
      <c r="G231" s="441"/>
      <c r="H231" s="83"/>
      <c r="I231" s="83"/>
    </row>
    <row r="232" spans="1:10">
      <c r="A232" s="191"/>
      <c r="B232" s="16"/>
      <c r="C232" s="1475"/>
      <c r="D232" s="70"/>
      <c r="E232" s="713"/>
      <c r="F232" s="465"/>
      <c r="G232" s="488"/>
      <c r="H232" s="16"/>
      <c r="I232" s="16"/>
    </row>
    <row r="233" spans="1:10">
      <c r="A233" s="191"/>
      <c r="B233" s="16"/>
      <c r="C233" s="1475"/>
      <c r="D233" s="70"/>
      <c r="E233" s="713"/>
      <c r="F233" s="465"/>
      <c r="G233" s="488"/>
      <c r="H233" s="16"/>
      <c r="I233" s="16"/>
    </row>
    <row r="234" spans="1:10">
      <c r="A234" s="191"/>
      <c r="B234" s="16"/>
      <c r="C234" s="1475"/>
      <c r="D234" s="70"/>
      <c r="E234" s="713"/>
      <c r="F234" s="465"/>
      <c r="G234" s="488"/>
      <c r="H234" s="16"/>
      <c r="I234" s="16"/>
    </row>
    <row r="235" spans="1:10" ht="13.5" thickBot="1">
      <c r="A235" s="192"/>
      <c r="B235" s="136"/>
      <c r="C235" s="1931"/>
      <c r="D235" s="72"/>
      <c r="E235" s="714"/>
      <c r="F235" s="467"/>
      <c r="G235" s="489"/>
      <c r="H235" s="136"/>
      <c r="I235" s="136"/>
    </row>
    <row r="236" spans="1:10" ht="30">
      <c r="A236" s="148" t="s">
        <v>1013</v>
      </c>
      <c r="B236" s="150" t="s">
        <v>1014</v>
      </c>
      <c r="C236" s="2285" t="s">
        <v>665</v>
      </c>
      <c r="D236" s="153" t="s">
        <v>2923</v>
      </c>
      <c r="E236" s="468" t="s">
        <v>10276</v>
      </c>
      <c r="F236" s="479" t="s">
        <v>2578</v>
      </c>
      <c r="G236" s="507" t="s">
        <v>2427</v>
      </c>
      <c r="H236" s="327" t="s">
        <v>493</v>
      </c>
      <c r="I236" s="138" t="s">
        <v>4003</v>
      </c>
    </row>
    <row r="237" spans="1:10" ht="13.5" thickBot="1">
      <c r="A237" s="156"/>
      <c r="B237" s="312"/>
      <c r="C237" s="2286" t="s">
        <v>3419</v>
      </c>
      <c r="D237" s="313" t="s">
        <v>2428</v>
      </c>
      <c r="E237" s="715" t="s">
        <v>264</v>
      </c>
      <c r="F237" s="475">
        <f>'Заказ, cкидки и курсы валют'!$I$12</f>
        <v>0</v>
      </c>
      <c r="G237" s="765"/>
      <c r="H237" s="358"/>
      <c r="I237" s="252"/>
    </row>
    <row r="238" spans="1:10" ht="14.5">
      <c r="A238" s="799" t="s">
        <v>850</v>
      </c>
      <c r="B238" s="1079" t="s">
        <v>614</v>
      </c>
      <c r="C238" s="2304">
        <v>1.2</v>
      </c>
      <c r="D238" s="1079">
        <v>1000</v>
      </c>
      <c r="E238" s="446">
        <v>230.92</v>
      </c>
      <c r="F238" s="1550">
        <f>ROUND(E238*(1-$F$11),2)</f>
        <v>230.92</v>
      </c>
      <c r="G238" s="1331">
        <f>'Заказ, cкидки и курсы валют'!$J$23*F238</f>
        <v>2655.58</v>
      </c>
      <c r="H238" s="310">
        <f>ROUND((D238/1000)*G238,2)</f>
        <v>2655.58</v>
      </c>
      <c r="I238" s="263"/>
    </row>
    <row r="239" spans="1:10" ht="16" customHeight="1">
      <c r="A239" s="493" t="s">
        <v>851</v>
      </c>
      <c r="B239" s="402" t="s">
        <v>615</v>
      </c>
      <c r="C239" s="2304">
        <v>1.3</v>
      </c>
      <c r="D239" s="402">
        <v>1000</v>
      </c>
      <c r="E239" s="446">
        <v>241.69</v>
      </c>
      <c r="F239" s="752">
        <f t="shared" ref="F239:F243" si="21">ROUND(E239*(1-$F$11),2)</f>
        <v>241.69</v>
      </c>
      <c r="G239" s="695">
        <f>'Заказ, cкидки и курсы валют'!$J$23*F239</f>
        <v>2779.4349999999999</v>
      </c>
      <c r="H239" s="96">
        <f t="shared" ref="H239:H243" si="22">ROUND((D239/1000)*G239,2)</f>
        <v>2779.44</v>
      </c>
      <c r="I239" s="168"/>
    </row>
    <row r="240" spans="1:10" ht="14.5" customHeight="1">
      <c r="A240" s="493" t="s">
        <v>852</v>
      </c>
      <c r="B240" s="402" t="s">
        <v>616</v>
      </c>
      <c r="C240" s="2304">
        <v>1.4</v>
      </c>
      <c r="D240" s="402">
        <v>1000</v>
      </c>
      <c r="E240" s="446">
        <v>263.64999999999998</v>
      </c>
      <c r="F240" s="752">
        <f t="shared" si="21"/>
        <v>263.64999999999998</v>
      </c>
      <c r="G240" s="695">
        <f>'Заказ, cкидки и курсы валют'!$J$23*F240</f>
        <v>3031.9749999999999</v>
      </c>
      <c r="H240" s="96">
        <f t="shared" si="22"/>
        <v>3031.98</v>
      </c>
      <c r="I240" s="168"/>
    </row>
    <row r="241" spans="1:9" ht="14.5">
      <c r="A241" s="493" t="s">
        <v>853</v>
      </c>
      <c r="B241" s="402" t="s">
        <v>2989</v>
      </c>
      <c r="C241" s="2304">
        <v>1.6</v>
      </c>
      <c r="D241" s="402">
        <v>1000</v>
      </c>
      <c r="E241" s="446">
        <v>301.39999999999998</v>
      </c>
      <c r="F241" s="752">
        <f t="shared" si="21"/>
        <v>301.39999999999998</v>
      </c>
      <c r="G241" s="695">
        <f>'Заказ, cкидки и курсы валют'!$J$23*F241</f>
        <v>3466.1</v>
      </c>
      <c r="H241" s="96">
        <f t="shared" si="22"/>
        <v>3466.1</v>
      </c>
      <c r="I241" s="168"/>
    </row>
    <row r="242" spans="1:9" ht="14.5">
      <c r="A242" s="493" t="s">
        <v>854</v>
      </c>
      <c r="B242" s="402" t="s">
        <v>2990</v>
      </c>
      <c r="C242" s="2304">
        <v>1.7</v>
      </c>
      <c r="D242" s="402">
        <v>1000</v>
      </c>
      <c r="E242" s="446">
        <v>319.14999999999998</v>
      </c>
      <c r="F242" s="752">
        <f t="shared" si="21"/>
        <v>319.14999999999998</v>
      </c>
      <c r="G242" s="695">
        <f>'Заказ, cкидки и курсы валют'!$J$23*F242</f>
        <v>3670.2249999999999</v>
      </c>
      <c r="H242" s="96">
        <f t="shared" si="22"/>
        <v>3670.23</v>
      </c>
      <c r="I242" s="168"/>
    </row>
    <row r="243" spans="1:9" ht="14.5">
      <c r="A243" s="493" t="s">
        <v>855</v>
      </c>
      <c r="B243" s="402" t="s">
        <v>2991</v>
      </c>
      <c r="C243" s="2304">
        <v>1.8</v>
      </c>
      <c r="D243" s="402">
        <v>1000</v>
      </c>
      <c r="E243" s="446">
        <v>381.82</v>
      </c>
      <c r="F243" s="752">
        <f t="shared" si="21"/>
        <v>381.82</v>
      </c>
      <c r="G243" s="695">
        <f>'Заказ, cкидки и курсы валют'!$J$23*F243</f>
        <v>4390.93</v>
      </c>
      <c r="H243" s="96">
        <f t="shared" si="22"/>
        <v>4390.93</v>
      </c>
      <c r="I243" s="168"/>
    </row>
    <row r="244" spans="1:9" ht="14.5">
      <c r="A244" s="493" t="s">
        <v>9037</v>
      </c>
      <c r="B244" s="402" t="s">
        <v>2995</v>
      </c>
      <c r="C244" s="2304">
        <v>2</v>
      </c>
      <c r="D244" s="402">
        <v>1000</v>
      </c>
      <c r="E244" s="446">
        <v>333.26</v>
      </c>
      <c r="F244" s="752">
        <f t="shared" ref="F244:F250" si="23">ROUND(E244*(1-$F$11),2)</f>
        <v>333.26</v>
      </c>
      <c r="G244" s="695">
        <f>'Заказ, cкидки и курсы валют'!$J$23*F244</f>
        <v>3832.49</v>
      </c>
      <c r="H244" s="96">
        <f t="shared" ref="H244:H250" si="24">ROUND((D244/1000)*G244,2)</f>
        <v>3832.49</v>
      </c>
      <c r="I244" s="168"/>
    </row>
    <row r="245" spans="1:9" ht="14.5">
      <c r="A245" s="493" t="s">
        <v>856</v>
      </c>
      <c r="B245" s="402" t="s">
        <v>2996</v>
      </c>
      <c r="C245" s="2304">
        <v>2.1</v>
      </c>
      <c r="D245" s="402">
        <v>1000</v>
      </c>
      <c r="E245" s="446">
        <v>347.32</v>
      </c>
      <c r="F245" s="752">
        <f t="shared" si="23"/>
        <v>347.32</v>
      </c>
      <c r="G245" s="695">
        <f>'Заказ, cкидки и курсы валют'!$J$23*F245</f>
        <v>3994.18</v>
      </c>
      <c r="H245" s="96">
        <f t="shared" si="24"/>
        <v>3994.18</v>
      </c>
      <c r="I245" s="168"/>
    </row>
    <row r="246" spans="1:9" ht="14.5">
      <c r="A246" s="493" t="s">
        <v>857</v>
      </c>
      <c r="B246" s="402" t="s">
        <v>2997</v>
      </c>
      <c r="C246" s="2304">
        <v>2.2000000000000002</v>
      </c>
      <c r="D246" s="402">
        <v>1000</v>
      </c>
      <c r="E246" s="446">
        <v>371.1</v>
      </c>
      <c r="F246" s="752">
        <f t="shared" si="23"/>
        <v>371.1</v>
      </c>
      <c r="G246" s="695">
        <f>'Заказ, cкидки и курсы валют'!$J$23*F246</f>
        <v>4267.6500000000005</v>
      </c>
      <c r="H246" s="96">
        <f t="shared" si="24"/>
        <v>4267.6499999999996</v>
      </c>
      <c r="I246" s="168"/>
    </row>
    <row r="247" spans="1:9" ht="14.5">
      <c r="A247" s="493" t="s">
        <v>858</v>
      </c>
      <c r="B247" s="402" t="s">
        <v>144</v>
      </c>
      <c r="C247" s="2304">
        <v>2.6</v>
      </c>
      <c r="D247" s="402">
        <v>500</v>
      </c>
      <c r="E247" s="446">
        <v>399.86</v>
      </c>
      <c r="F247" s="752">
        <f t="shared" si="23"/>
        <v>399.86</v>
      </c>
      <c r="G247" s="695">
        <f>'Заказ, cкидки и курсы валют'!$J$23*F247</f>
        <v>4598.3900000000003</v>
      </c>
      <c r="H247" s="96">
        <f t="shared" si="24"/>
        <v>2299.1999999999998</v>
      </c>
      <c r="I247" s="168"/>
    </row>
    <row r="248" spans="1:9" ht="14.5">
      <c r="A248" s="493" t="s">
        <v>859</v>
      </c>
      <c r="B248" s="402" t="s">
        <v>2998</v>
      </c>
      <c r="C248" s="2304">
        <v>2.78</v>
      </c>
      <c r="D248" s="402">
        <v>500</v>
      </c>
      <c r="E248" s="446">
        <v>465.92</v>
      </c>
      <c r="F248" s="752">
        <f t="shared" si="23"/>
        <v>465.92</v>
      </c>
      <c r="G248" s="695">
        <f>'Заказ, cкидки и курсы валют'!$J$23*F248</f>
        <v>5358.08</v>
      </c>
      <c r="H248" s="96">
        <f t="shared" si="24"/>
        <v>2679.04</v>
      </c>
      <c r="I248" s="168"/>
    </row>
    <row r="249" spans="1:9" ht="14.5">
      <c r="A249" s="493" t="s">
        <v>860</v>
      </c>
      <c r="B249" s="402" t="s">
        <v>145</v>
      </c>
      <c r="C249" s="2361">
        <v>2.98</v>
      </c>
      <c r="D249" s="402">
        <v>500</v>
      </c>
      <c r="E249" s="446">
        <v>457.21</v>
      </c>
      <c r="F249" s="752">
        <f t="shared" si="23"/>
        <v>457.21</v>
      </c>
      <c r="G249" s="695">
        <f>'Заказ, cкидки и курсы валют'!$J$23*F249</f>
        <v>5257.915</v>
      </c>
      <c r="H249" s="96">
        <f t="shared" si="24"/>
        <v>2628.96</v>
      </c>
      <c r="I249" s="168"/>
    </row>
    <row r="250" spans="1:9" ht="14.5">
      <c r="A250" s="493" t="s">
        <v>861</v>
      </c>
      <c r="B250" s="402" t="s">
        <v>2999</v>
      </c>
      <c r="C250" s="2304">
        <v>3.3</v>
      </c>
      <c r="D250" s="402">
        <v>500</v>
      </c>
      <c r="E250" s="446">
        <v>492.62</v>
      </c>
      <c r="F250" s="752">
        <f t="shared" si="23"/>
        <v>492.62</v>
      </c>
      <c r="G250" s="695">
        <f>'Заказ, cкидки и курсы валют'!$J$23*F250</f>
        <v>5665.13</v>
      </c>
      <c r="H250" s="96">
        <f t="shared" si="24"/>
        <v>2832.57</v>
      </c>
      <c r="I250" s="168"/>
    </row>
    <row r="251" spans="1:9" ht="14.5">
      <c r="A251" s="493" t="s">
        <v>10509</v>
      </c>
      <c r="B251" s="402" t="s">
        <v>146</v>
      </c>
      <c r="C251" s="2304">
        <v>3.5</v>
      </c>
      <c r="D251" s="402">
        <v>500</v>
      </c>
      <c r="E251" s="446">
        <v>521.6</v>
      </c>
      <c r="F251" s="752">
        <f t="shared" ref="F251" si="25">ROUND(E251*(1-$F$11),2)</f>
        <v>521.6</v>
      </c>
      <c r="G251" s="695">
        <f>'Заказ, cкидки и курсы валют'!$J$23*F251</f>
        <v>5998.4000000000005</v>
      </c>
      <c r="H251" s="96">
        <f t="shared" ref="H251" si="26">ROUND((D251/1000)*G251,2)</f>
        <v>2999.2</v>
      </c>
      <c r="I251" s="168"/>
    </row>
    <row r="252" spans="1:9" ht="14.5">
      <c r="A252" s="493" t="s">
        <v>862</v>
      </c>
      <c r="B252" s="402" t="s">
        <v>3001</v>
      </c>
      <c r="C252" s="2304">
        <v>3.53</v>
      </c>
      <c r="D252" s="402">
        <v>500</v>
      </c>
      <c r="E252" s="446">
        <v>491.35</v>
      </c>
      <c r="F252" s="752">
        <f t="shared" ref="F252:F259" si="27">ROUND(E252*(1-$F$11),2)</f>
        <v>491.35</v>
      </c>
      <c r="G252" s="695">
        <f>'Заказ, cкидки и курсы валют'!$J$23*F252</f>
        <v>5650.5250000000005</v>
      </c>
      <c r="H252" s="96">
        <f t="shared" ref="H252:H259" si="28">ROUND((D252/1000)*G252,2)</f>
        <v>2825.26</v>
      </c>
      <c r="I252" s="168"/>
    </row>
    <row r="253" spans="1:9" ht="14.5">
      <c r="A253" s="493" t="s">
        <v>863</v>
      </c>
      <c r="B253" s="402" t="s">
        <v>3002</v>
      </c>
      <c r="C253" s="2304">
        <v>3.4</v>
      </c>
      <c r="D253" s="402">
        <v>500</v>
      </c>
      <c r="E253" s="446">
        <v>523.63</v>
      </c>
      <c r="F253" s="752">
        <f t="shared" si="27"/>
        <v>523.63</v>
      </c>
      <c r="G253" s="695">
        <f>'Заказ, cкидки и курсы валют'!$J$23*F253</f>
        <v>6021.7449999999999</v>
      </c>
      <c r="H253" s="96">
        <f t="shared" si="28"/>
        <v>3010.87</v>
      </c>
      <c r="I253" s="168"/>
    </row>
    <row r="254" spans="1:9" ht="14.5">
      <c r="A254" s="493" t="s">
        <v>864</v>
      </c>
      <c r="B254" s="402" t="s">
        <v>3003</v>
      </c>
      <c r="C254" s="2304">
        <v>3.7</v>
      </c>
      <c r="D254" s="402">
        <v>500</v>
      </c>
      <c r="E254" s="446">
        <v>559.79999999999995</v>
      </c>
      <c r="F254" s="752">
        <f t="shared" si="27"/>
        <v>559.79999999999995</v>
      </c>
      <c r="G254" s="695">
        <f>'Заказ, cкидки и курсы валют'!$J$23*F254</f>
        <v>6437.7</v>
      </c>
      <c r="H254" s="96">
        <f t="shared" si="28"/>
        <v>3218.85</v>
      </c>
      <c r="I254" s="168"/>
    </row>
    <row r="255" spans="1:9" ht="14.5">
      <c r="A255" s="493" t="s">
        <v>865</v>
      </c>
      <c r="B255" s="402" t="s">
        <v>3004</v>
      </c>
      <c r="C255" s="2304">
        <v>4.2</v>
      </c>
      <c r="D255" s="402">
        <v>500</v>
      </c>
      <c r="E255" s="446">
        <v>652.01</v>
      </c>
      <c r="F255" s="752">
        <f t="shared" si="27"/>
        <v>652.01</v>
      </c>
      <c r="G255" s="695">
        <f>'Заказ, cкидки и курсы валют'!$J$23*F255</f>
        <v>7498.1149999999998</v>
      </c>
      <c r="H255" s="96">
        <f t="shared" si="28"/>
        <v>3749.06</v>
      </c>
      <c r="I255" s="168"/>
    </row>
    <row r="256" spans="1:9" ht="15" customHeight="1">
      <c r="A256" s="493" t="s">
        <v>866</v>
      </c>
      <c r="B256" s="402" t="s">
        <v>3005</v>
      </c>
      <c r="C256" s="2304">
        <v>4.4000000000000004</v>
      </c>
      <c r="D256" s="402">
        <v>500</v>
      </c>
      <c r="E256" s="446">
        <v>835.18</v>
      </c>
      <c r="F256" s="752">
        <f t="shared" si="27"/>
        <v>835.18</v>
      </c>
      <c r="G256" s="695">
        <f>'Заказ, cкидки и курсы валют'!$J$23*F256</f>
        <v>9604.57</v>
      </c>
      <c r="H256" s="96">
        <f t="shared" si="28"/>
        <v>4802.29</v>
      </c>
      <c r="I256" s="168"/>
    </row>
    <row r="257" spans="1:9" ht="12.75" customHeight="1">
      <c r="A257" s="493" t="s">
        <v>867</v>
      </c>
      <c r="B257" s="402" t="s">
        <v>3006</v>
      </c>
      <c r="C257" s="2304">
        <v>4.5999999999999996</v>
      </c>
      <c r="D257" s="402">
        <v>500</v>
      </c>
      <c r="E257" s="446">
        <v>740.11</v>
      </c>
      <c r="F257" s="752">
        <f t="shared" si="27"/>
        <v>740.11</v>
      </c>
      <c r="G257" s="695">
        <f>'Заказ, cкидки и курсы валют'!$J$23*F257</f>
        <v>8511.2649999999994</v>
      </c>
      <c r="H257" s="96">
        <f t="shared" si="28"/>
        <v>4255.63</v>
      </c>
      <c r="I257" s="168"/>
    </row>
    <row r="258" spans="1:9" ht="14.5">
      <c r="A258" s="493" t="s">
        <v>868</v>
      </c>
      <c r="B258" s="402" t="s">
        <v>97</v>
      </c>
      <c r="C258" s="2304">
        <v>4.8</v>
      </c>
      <c r="D258" s="957">
        <v>500</v>
      </c>
      <c r="E258" s="446">
        <v>726.42</v>
      </c>
      <c r="F258" s="752">
        <f t="shared" si="27"/>
        <v>726.42</v>
      </c>
      <c r="G258" s="695">
        <f>'Заказ, cкидки и курсы валют'!$J$23*F258</f>
        <v>8353.83</v>
      </c>
      <c r="H258" s="96">
        <f t="shared" si="28"/>
        <v>4176.92</v>
      </c>
      <c r="I258" s="168"/>
    </row>
    <row r="259" spans="1:9" ht="14.5">
      <c r="A259" s="493" t="s">
        <v>869</v>
      </c>
      <c r="B259" s="402" t="s">
        <v>98</v>
      </c>
      <c r="C259" s="2304">
        <v>5.2</v>
      </c>
      <c r="D259" s="957">
        <v>250</v>
      </c>
      <c r="E259" s="446">
        <v>847.33</v>
      </c>
      <c r="F259" s="752">
        <f t="shared" si="27"/>
        <v>847.33</v>
      </c>
      <c r="G259" s="695">
        <f>'Заказ, cкидки и курсы валют'!$J$23*F259</f>
        <v>9744.2950000000001</v>
      </c>
      <c r="H259" s="96">
        <f t="shared" si="28"/>
        <v>2436.0700000000002</v>
      </c>
      <c r="I259" s="168"/>
    </row>
    <row r="260" spans="1:9" ht="14.5">
      <c r="A260" s="171" t="s">
        <v>10622</v>
      </c>
      <c r="B260" s="11" t="s">
        <v>10623</v>
      </c>
      <c r="C260" s="2304">
        <v>5.3</v>
      </c>
      <c r="D260" s="10">
        <v>250</v>
      </c>
      <c r="E260" s="446">
        <v>802.86</v>
      </c>
      <c r="F260" s="471">
        <f t="shared" ref="F260" si="29">ROUND(E260*(1-$F$11),2)</f>
        <v>802.86</v>
      </c>
      <c r="G260" s="691">
        <f>'Заказ, cкидки и курсы валют'!$J$23*F260</f>
        <v>9232.89</v>
      </c>
      <c r="H260" s="96">
        <f t="shared" ref="H260" si="30">ROUND((D260/1000)*G260,2)</f>
        <v>2308.2199999999998</v>
      </c>
      <c r="I260" s="168"/>
    </row>
    <row r="261" spans="1:9" ht="15" thickBot="1">
      <c r="A261" s="521" t="s">
        <v>870</v>
      </c>
      <c r="B261" s="755" t="s">
        <v>603</v>
      </c>
      <c r="C261" s="2304">
        <v>5.4</v>
      </c>
      <c r="D261" s="1183">
        <v>250</v>
      </c>
      <c r="E261" s="446">
        <v>925.14</v>
      </c>
      <c r="F261" s="1553">
        <f>ROUND(E261*(1-$F$11),2)</f>
        <v>925.14</v>
      </c>
      <c r="G261" s="1011">
        <f>'Заказ, cкидки и курсы валют'!$J$23*F261</f>
        <v>10639.11</v>
      </c>
      <c r="H261" s="142">
        <f>ROUND((D261/1000)*G261,2)</f>
        <v>2659.78</v>
      </c>
      <c r="I261" s="170"/>
    </row>
    <row r="263" spans="1:9" ht="13.5" thickBot="1"/>
    <row r="264" spans="1:9" ht="18">
      <c r="A264" s="190"/>
      <c r="B264" s="128"/>
      <c r="C264" s="1962"/>
      <c r="D264" s="64" t="s">
        <v>2985</v>
      </c>
      <c r="E264" s="428"/>
      <c r="F264" s="428"/>
      <c r="G264" s="442"/>
      <c r="H264" s="128"/>
      <c r="I264" s="68"/>
    </row>
    <row r="265" spans="1:9" ht="22.5" customHeight="1">
      <c r="A265" s="191"/>
      <c r="B265" s="16"/>
      <c r="C265" s="1475"/>
      <c r="D265" s="81" t="s">
        <v>2247</v>
      </c>
      <c r="E265" s="429"/>
      <c r="F265" s="441"/>
      <c r="G265" s="441"/>
      <c r="H265" s="16"/>
      <c r="I265" s="132"/>
    </row>
    <row r="266" spans="1:9" ht="34" customHeight="1">
      <c r="A266" s="191"/>
      <c r="B266" s="16"/>
      <c r="C266" s="1475"/>
      <c r="D266" s="70"/>
      <c r="E266" s="713"/>
      <c r="F266" s="465"/>
      <c r="G266" s="488"/>
      <c r="H266" s="16"/>
      <c r="I266" s="132"/>
    </row>
    <row r="267" spans="1:9" ht="42" customHeight="1">
      <c r="A267" s="191"/>
      <c r="B267" s="16"/>
      <c r="C267" s="1475"/>
      <c r="D267" s="70"/>
      <c r="E267" s="713"/>
      <c r="F267" s="465"/>
      <c r="G267" s="488"/>
      <c r="H267" s="16"/>
      <c r="I267" s="132"/>
    </row>
    <row r="268" spans="1:9">
      <c r="A268" s="191"/>
      <c r="B268" s="16"/>
      <c r="C268" s="1475"/>
      <c r="D268" s="70"/>
      <c r="E268" s="713"/>
      <c r="F268" s="465"/>
      <c r="G268" s="488"/>
      <c r="H268" s="16"/>
      <c r="I268" s="132"/>
    </row>
    <row r="269" spans="1:9" ht="13.5" thickBot="1">
      <c r="A269" s="192"/>
      <c r="B269" s="206"/>
      <c r="C269" s="2345"/>
      <c r="D269" s="73"/>
      <c r="E269" s="714"/>
      <c r="F269" s="467"/>
      <c r="G269" s="489"/>
      <c r="H269" s="136"/>
      <c r="I269" s="137"/>
    </row>
    <row r="270" spans="1:9" ht="30">
      <c r="A270" s="148" t="s">
        <v>1013</v>
      </c>
      <c r="B270" s="150" t="s">
        <v>1014</v>
      </c>
      <c r="C270" s="2285" t="s">
        <v>665</v>
      </c>
      <c r="D270" s="153" t="s">
        <v>2923</v>
      </c>
      <c r="E270" s="473" t="s">
        <v>10276</v>
      </c>
      <c r="F270" s="469" t="s">
        <v>2578</v>
      </c>
      <c r="G270" s="507" t="s">
        <v>2427</v>
      </c>
      <c r="H270" s="327" t="s">
        <v>493</v>
      </c>
      <c r="I270" s="138" t="s">
        <v>4003</v>
      </c>
    </row>
    <row r="271" spans="1:9" ht="13.5" thickBot="1">
      <c r="A271" s="156"/>
      <c r="B271" s="312"/>
      <c r="C271" s="2286" t="s">
        <v>3419</v>
      </c>
      <c r="D271" s="313" t="s">
        <v>2428</v>
      </c>
      <c r="E271" s="715" t="s">
        <v>264</v>
      </c>
      <c r="F271" s="475">
        <f>'Заказ, cкидки и курсы валют'!$I$12</f>
        <v>0</v>
      </c>
      <c r="G271" s="765"/>
      <c r="H271" s="358"/>
      <c r="I271" s="252"/>
    </row>
    <row r="272" spans="1:9" ht="17.25" customHeight="1">
      <c r="A272" s="259" t="s">
        <v>1513</v>
      </c>
      <c r="B272" s="792" t="s">
        <v>614</v>
      </c>
      <c r="C272" s="2304">
        <v>1.3</v>
      </c>
      <c r="D272" s="792">
        <v>1000</v>
      </c>
      <c r="E272" s="446">
        <v>123.4</v>
      </c>
      <c r="F272" s="779">
        <f>ROUND(E272*(1-$F$11),2)</f>
        <v>123.4</v>
      </c>
      <c r="G272" s="780">
        <f>'Заказ, cкидки и курсы валют'!$J$23*F272</f>
        <v>1419.1000000000001</v>
      </c>
      <c r="H272" s="310">
        <f>ROUND((D272/1000)*G272,2)</f>
        <v>1419.1</v>
      </c>
      <c r="I272" s="263"/>
    </row>
    <row r="273" spans="1:9" ht="14.5">
      <c r="A273" s="171" t="s">
        <v>1514</v>
      </c>
      <c r="B273" s="38" t="s">
        <v>615</v>
      </c>
      <c r="C273" s="2304">
        <v>1.4</v>
      </c>
      <c r="D273" s="38">
        <v>1000</v>
      </c>
      <c r="E273" s="446">
        <v>131.11000000000001</v>
      </c>
      <c r="F273" s="471">
        <f t="shared" ref="F273:F274" si="31">ROUND(E273*(1-$F$11),2)</f>
        <v>131.11000000000001</v>
      </c>
      <c r="G273" s="691">
        <f>'Заказ, cкидки и курсы валют'!$J$23*F273</f>
        <v>1507.7650000000001</v>
      </c>
      <c r="H273" s="96">
        <f t="shared" ref="H273:H274" si="32">ROUND((D273/1000)*G273,2)</f>
        <v>1507.77</v>
      </c>
      <c r="I273" s="168"/>
    </row>
    <row r="274" spans="1:9" ht="15" thickBot="1">
      <c r="A274" s="186" t="s">
        <v>1515</v>
      </c>
      <c r="B274" s="98" t="s">
        <v>616</v>
      </c>
      <c r="C274" s="2304">
        <v>1.5</v>
      </c>
      <c r="D274" s="98">
        <v>1000</v>
      </c>
      <c r="E274" s="446">
        <v>145.71</v>
      </c>
      <c r="F274" s="775">
        <f t="shared" si="31"/>
        <v>145.71</v>
      </c>
      <c r="G274" s="776">
        <f>'Заказ, cкидки и курсы валют'!$J$23*F274</f>
        <v>1675.6650000000002</v>
      </c>
      <c r="H274" s="142">
        <f t="shared" si="32"/>
        <v>1675.67</v>
      </c>
      <c r="I274" s="170"/>
    </row>
    <row r="276" spans="1:9" ht="13.5" thickBot="1"/>
    <row r="277" spans="1:9" ht="18">
      <c r="A277" s="190"/>
      <c r="B277" s="128"/>
      <c r="C277" s="1962"/>
      <c r="D277" s="64" t="s">
        <v>2985</v>
      </c>
      <c r="E277" s="428"/>
      <c r="F277" s="428"/>
      <c r="G277" s="442"/>
      <c r="H277" s="67"/>
      <c r="I277" s="68"/>
    </row>
    <row r="278" spans="1:9" ht="18">
      <c r="A278" s="191"/>
      <c r="B278" s="16"/>
      <c r="C278" s="1475" t="s">
        <v>2248</v>
      </c>
      <c r="D278" s="81"/>
      <c r="E278" s="429"/>
      <c r="F278" s="441"/>
      <c r="G278" s="441"/>
      <c r="H278" s="83"/>
      <c r="I278" s="85"/>
    </row>
    <row r="279" spans="1:9" ht="35.25" customHeight="1">
      <c r="A279" s="191"/>
      <c r="B279" s="16"/>
      <c r="C279" s="1475"/>
      <c r="D279" s="70"/>
      <c r="E279" s="713"/>
      <c r="F279" s="465"/>
      <c r="G279" s="488"/>
      <c r="H279" s="16"/>
      <c r="I279" s="132"/>
    </row>
    <row r="280" spans="1:9" ht="39.75" customHeight="1">
      <c r="A280" s="191"/>
      <c r="B280" s="16"/>
      <c r="C280" s="1475"/>
      <c r="D280" s="70"/>
      <c r="E280" s="713"/>
      <c r="F280" s="465"/>
      <c r="G280" s="488"/>
      <c r="H280" s="16"/>
      <c r="I280" s="132"/>
    </row>
    <row r="281" spans="1:9">
      <c r="A281" s="191"/>
      <c r="B281" s="16"/>
      <c r="C281" s="1475"/>
      <c r="D281" s="70"/>
      <c r="E281" s="713"/>
      <c r="F281" s="465"/>
      <c r="G281" s="488"/>
      <c r="H281" s="16"/>
      <c r="I281" s="132"/>
    </row>
    <row r="282" spans="1:9" ht="13.5" thickBot="1">
      <c r="A282" s="192"/>
      <c r="B282" s="197"/>
      <c r="C282" s="2345"/>
      <c r="D282" s="73"/>
      <c r="E282" s="714"/>
      <c r="F282" s="467"/>
      <c r="G282" s="489"/>
      <c r="H282" s="136"/>
      <c r="I282" s="137"/>
    </row>
    <row r="283" spans="1:9" ht="30">
      <c r="A283" s="148" t="s">
        <v>1013</v>
      </c>
      <c r="B283" s="150" t="s">
        <v>1014</v>
      </c>
      <c r="C283" s="2285" t="s">
        <v>665</v>
      </c>
      <c r="D283" s="153" t="s">
        <v>2923</v>
      </c>
      <c r="E283" s="473" t="s">
        <v>10276</v>
      </c>
      <c r="F283" s="469" t="s">
        <v>2578</v>
      </c>
      <c r="G283" s="507" t="s">
        <v>2427</v>
      </c>
      <c r="H283" s="327" t="s">
        <v>493</v>
      </c>
      <c r="I283" s="138" t="s">
        <v>4003</v>
      </c>
    </row>
    <row r="284" spans="1:9" ht="13.5" thickBot="1">
      <c r="A284" s="156"/>
      <c r="B284" s="312"/>
      <c r="C284" s="2286" t="s">
        <v>3419</v>
      </c>
      <c r="D284" s="313" t="s">
        <v>2428</v>
      </c>
      <c r="E284" s="715" t="s">
        <v>264</v>
      </c>
      <c r="F284" s="475">
        <f>'Заказ, cкидки и курсы валют'!$I$12</f>
        <v>0</v>
      </c>
      <c r="G284" s="765"/>
      <c r="H284" s="358"/>
      <c r="I284" s="252"/>
    </row>
    <row r="285" spans="1:9" ht="16.5" customHeight="1" thickBot="1">
      <c r="A285" s="801" t="s">
        <v>1516</v>
      </c>
      <c r="B285" s="794" t="s">
        <v>3007</v>
      </c>
      <c r="C285" s="2362">
        <v>7</v>
      </c>
      <c r="D285" s="794">
        <v>200</v>
      </c>
      <c r="E285" s="446">
        <v>467.84</v>
      </c>
      <c r="F285" s="1655">
        <f>ROUND(E285*(1-$F$11),2)</f>
        <v>467.84</v>
      </c>
      <c r="G285" s="795">
        <f>'Заказ, cкидки и курсы валют'!$J$23*F285</f>
        <v>5380.16</v>
      </c>
      <c r="H285" s="796">
        <f>ROUND((D285/1000)*G285,2)</f>
        <v>1076.03</v>
      </c>
      <c r="I285" s="797"/>
    </row>
    <row r="287" spans="1:9">
      <c r="A287" s="34"/>
      <c r="B287" s="39"/>
      <c r="C287" s="2363"/>
      <c r="D287" s="39"/>
    </row>
    <row r="288" spans="1:9">
      <c r="A288" s="13"/>
      <c r="B288" s="42"/>
      <c r="C288" s="1342"/>
      <c r="D288" s="42"/>
      <c r="E288" s="708"/>
      <c r="F288" s="448"/>
      <c r="G288" s="420"/>
      <c r="H288" s="13"/>
      <c r="I288" s="13"/>
    </row>
    <row r="289" spans="1:9" ht="13.5" thickBot="1">
      <c r="A289" s="13"/>
      <c r="B289" s="42"/>
      <c r="C289" s="1342"/>
      <c r="D289" s="42"/>
      <c r="E289" s="708"/>
      <c r="F289" s="448"/>
      <c r="G289" s="420"/>
      <c r="H289" s="13"/>
      <c r="I289" s="13"/>
    </row>
    <row r="290" spans="1:9" ht="18">
      <c r="A290" s="190"/>
      <c r="B290" s="128"/>
      <c r="C290" s="1962"/>
      <c r="D290" s="64"/>
      <c r="E290" s="709" t="s">
        <v>2985</v>
      </c>
      <c r="F290" s="428"/>
      <c r="G290" s="428"/>
      <c r="H290" s="66"/>
      <c r="I290" s="80"/>
    </row>
    <row r="291" spans="1:9" ht="18">
      <c r="A291" s="191"/>
      <c r="B291" s="16"/>
      <c r="C291" s="1475" t="s">
        <v>2249</v>
      </c>
      <c r="D291" s="81"/>
      <c r="E291" s="443"/>
      <c r="F291" s="429"/>
      <c r="G291" s="441"/>
      <c r="H291" s="84"/>
      <c r="I291" s="85"/>
    </row>
    <row r="292" spans="1:9">
      <c r="A292" s="191"/>
      <c r="B292" s="16"/>
      <c r="C292" s="1475"/>
      <c r="D292" s="70"/>
      <c r="E292" s="713"/>
      <c r="F292" s="465"/>
      <c r="G292" s="488"/>
      <c r="H292" s="16"/>
      <c r="I292" s="132"/>
    </row>
    <row r="293" spans="1:9" ht="35.25" customHeight="1">
      <c r="A293" s="191"/>
      <c r="B293" s="16"/>
      <c r="C293" s="1475"/>
      <c r="D293" s="70"/>
      <c r="E293" s="713"/>
      <c r="F293" s="465"/>
      <c r="G293" s="488"/>
      <c r="H293" s="16"/>
      <c r="I293" s="132"/>
    </row>
    <row r="294" spans="1:9" ht="18.75" customHeight="1">
      <c r="A294" s="191"/>
      <c r="B294" s="16"/>
      <c r="C294" s="1475"/>
      <c r="D294" s="70"/>
      <c r="E294" s="713"/>
      <c r="F294" s="465"/>
      <c r="G294" s="488"/>
      <c r="H294" s="16"/>
      <c r="I294" s="132"/>
    </row>
    <row r="295" spans="1:9" ht="13.5" thickBot="1">
      <c r="A295" s="192"/>
      <c r="B295" s="197"/>
      <c r="C295" s="2345"/>
      <c r="D295" s="73"/>
      <c r="E295" s="714"/>
      <c r="F295" s="467"/>
      <c r="G295" s="489"/>
      <c r="H295" s="136"/>
      <c r="I295" s="137"/>
    </row>
    <row r="296" spans="1:9" ht="30">
      <c r="A296" s="148" t="s">
        <v>1013</v>
      </c>
      <c r="B296" s="150" t="s">
        <v>1014</v>
      </c>
      <c r="C296" s="2285" t="s">
        <v>665</v>
      </c>
      <c r="D296" s="153" t="s">
        <v>2923</v>
      </c>
      <c r="E296" s="473" t="s">
        <v>10276</v>
      </c>
      <c r="F296" s="469" t="s">
        <v>2578</v>
      </c>
      <c r="G296" s="507" t="s">
        <v>2427</v>
      </c>
      <c r="H296" s="327" t="s">
        <v>493</v>
      </c>
      <c r="I296" s="138" t="s">
        <v>4003</v>
      </c>
    </row>
    <row r="297" spans="1:9" ht="14.25" customHeight="1" thickBot="1">
      <c r="A297" s="156"/>
      <c r="B297" s="312"/>
      <c r="C297" s="2286" t="s">
        <v>3419</v>
      </c>
      <c r="D297" s="313" t="s">
        <v>2428</v>
      </c>
      <c r="E297" s="715" t="s">
        <v>264</v>
      </c>
      <c r="F297" s="475">
        <f>'Заказ, cкидки и курсы валют'!$I$12</f>
        <v>0</v>
      </c>
      <c r="G297" s="765"/>
      <c r="H297" s="358"/>
      <c r="I297" s="252"/>
    </row>
    <row r="298" spans="1:9" ht="15" thickBot="1">
      <c r="A298" s="801" t="s">
        <v>1517</v>
      </c>
      <c r="B298" s="794" t="s">
        <v>2996</v>
      </c>
      <c r="C298" s="2362">
        <v>1.9</v>
      </c>
      <c r="D298" s="794">
        <v>500</v>
      </c>
      <c r="E298" s="446">
        <v>176.44</v>
      </c>
      <c r="F298" s="1655">
        <f>ROUND(E298*(1-$F$11),2)</f>
        <v>176.44</v>
      </c>
      <c r="G298" s="795">
        <f>'Заказ, cкидки и курсы валют'!$J$23*F298</f>
        <v>2029.06</v>
      </c>
      <c r="H298" s="796">
        <f>ROUND((D298/1000)*G298,2)</f>
        <v>1014.53</v>
      </c>
      <c r="I298" s="797"/>
    </row>
    <row r="301" spans="1:9" ht="13.5" thickBot="1"/>
    <row r="302" spans="1:9" ht="18">
      <c r="A302" s="1094" t="s">
        <v>9686</v>
      </c>
      <c r="B302" s="64"/>
      <c r="C302" s="2367"/>
      <c r="D302" s="428"/>
      <c r="E302" s="428"/>
      <c r="F302" s="66"/>
      <c r="G302" s="80"/>
      <c r="H302" s="183"/>
      <c r="I302" s="57"/>
    </row>
    <row r="303" spans="1:9" ht="18">
      <c r="A303" s="191"/>
      <c r="B303" s="16"/>
      <c r="C303" s="1475"/>
      <c r="D303" s="81"/>
      <c r="E303" s="443" t="s">
        <v>2250</v>
      </c>
      <c r="F303" s="429"/>
      <c r="G303" s="441"/>
      <c r="H303" s="84"/>
      <c r="I303" s="85"/>
    </row>
    <row r="304" spans="1:9">
      <c r="A304" s="191"/>
      <c r="B304" s="16"/>
      <c r="C304" s="1475"/>
      <c r="D304" s="70"/>
      <c r="E304" s="713"/>
      <c r="F304" s="465"/>
      <c r="G304" s="488"/>
      <c r="H304" s="16"/>
      <c r="I304" s="132"/>
    </row>
    <row r="305" spans="1:9">
      <c r="A305" s="191"/>
      <c r="B305" s="16"/>
      <c r="C305" s="1475"/>
      <c r="D305" s="70"/>
      <c r="E305" s="713"/>
      <c r="F305" s="465"/>
      <c r="G305" s="488"/>
      <c r="H305" s="16"/>
      <c r="I305" s="132"/>
    </row>
    <row r="306" spans="1:9">
      <c r="A306" s="191"/>
      <c r="B306" s="16"/>
      <c r="C306" s="1475"/>
      <c r="D306" s="70"/>
      <c r="E306" s="713"/>
      <c r="F306" s="465"/>
      <c r="G306" s="488"/>
      <c r="H306" s="16"/>
      <c r="I306" s="132"/>
    </row>
    <row r="307" spans="1:9" ht="14.15" customHeight="1" thickBot="1">
      <c r="A307" s="192"/>
      <c r="B307" s="136"/>
      <c r="C307" s="2345"/>
      <c r="D307" s="73"/>
      <c r="E307" s="714"/>
      <c r="F307" s="467"/>
      <c r="G307" s="489"/>
      <c r="H307" s="136"/>
      <c r="I307" s="137"/>
    </row>
    <row r="308" spans="1:9" ht="47.25" customHeight="1">
      <c r="A308" s="148" t="s">
        <v>1013</v>
      </c>
      <c r="B308" s="150" t="s">
        <v>1014</v>
      </c>
      <c r="C308" s="2285" t="s">
        <v>665</v>
      </c>
      <c r="D308" s="153" t="s">
        <v>2923</v>
      </c>
      <c r="E308" s="473" t="s">
        <v>10276</v>
      </c>
      <c r="F308" s="469" t="s">
        <v>2578</v>
      </c>
      <c r="G308" s="507" t="s">
        <v>2427</v>
      </c>
      <c r="H308" s="327" t="s">
        <v>493</v>
      </c>
      <c r="I308" s="138" t="s">
        <v>4003</v>
      </c>
    </row>
    <row r="309" spans="1:9" ht="14.15" customHeight="1" thickBot="1">
      <c r="A309" s="156"/>
      <c r="B309" s="312"/>
      <c r="C309" s="2286" t="s">
        <v>3419</v>
      </c>
      <c r="D309" s="313" t="s">
        <v>2428</v>
      </c>
      <c r="E309" s="715" t="s">
        <v>264</v>
      </c>
      <c r="F309" s="475">
        <f>'Заказ, cкидки и курсы валют'!$I$12</f>
        <v>0</v>
      </c>
      <c r="G309" s="765"/>
      <c r="H309" s="358"/>
      <c r="I309" s="252"/>
    </row>
    <row r="310" spans="1:9" ht="14.15" customHeight="1">
      <c r="A310" s="259" t="s">
        <v>10063</v>
      </c>
      <c r="B310" s="1133" t="s">
        <v>3110</v>
      </c>
      <c r="C310" s="2250">
        <v>0.61499999999999999</v>
      </c>
      <c r="D310" s="1133">
        <v>2000</v>
      </c>
      <c r="E310" s="446">
        <v>282.54000000000002</v>
      </c>
      <c r="F310" s="779">
        <f>ROUND(E310*(1-$F$11),2)</f>
        <v>282.54000000000002</v>
      </c>
      <c r="G310" s="780">
        <f>'Заказ, cкидки и курсы валют'!$J$23*F310</f>
        <v>3249.21</v>
      </c>
      <c r="H310" s="310">
        <f>ROUND((D310/1000)*G310,2)</f>
        <v>6498.42</v>
      </c>
      <c r="I310" s="263"/>
    </row>
    <row r="311" spans="1:9" ht="14.15" customHeight="1">
      <c r="A311" s="171" t="s">
        <v>1518</v>
      </c>
      <c r="B311" s="38" t="s">
        <v>10062</v>
      </c>
      <c r="C311" s="2364">
        <v>1.3879999999999999</v>
      </c>
      <c r="D311" s="38">
        <v>1500</v>
      </c>
      <c r="E311" s="446">
        <v>209.03</v>
      </c>
      <c r="F311" s="471">
        <f>ROUND(E311*(1-$F$11),2)</f>
        <v>209.03</v>
      </c>
      <c r="G311" s="691">
        <f>'Заказ, cкидки и курсы валют'!$J$23*F311</f>
        <v>2403.8449999999998</v>
      </c>
      <c r="H311" s="96">
        <f>ROUND((D311/1000)*G311,2)</f>
        <v>3605.77</v>
      </c>
      <c r="I311" s="168"/>
    </row>
    <row r="312" spans="1:9" ht="14.5">
      <c r="A312" s="171" t="s">
        <v>1519</v>
      </c>
      <c r="B312" s="38" t="s">
        <v>3106</v>
      </c>
      <c r="C312" s="2364">
        <v>1.83</v>
      </c>
      <c r="D312" s="38">
        <v>1000</v>
      </c>
      <c r="E312" s="446">
        <v>230.37</v>
      </c>
      <c r="F312" s="471">
        <f t="shared" ref="F312:F315" si="33">ROUND(E312*(1-$F$11),2)</f>
        <v>230.37</v>
      </c>
      <c r="G312" s="691">
        <f>'Заказ, cкидки и курсы валют'!$J$23*F312</f>
        <v>2649.2550000000001</v>
      </c>
      <c r="H312" s="96">
        <f t="shared" ref="H312:H315" si="34">ROUND((D312/1000)*G312,2)</f>
        <v>2649.26</v>
      </c>
      <c r="I312" s="168"/>
    </row>
    <row r="313" spans="1:9" ht="14.5">
      <c r="A313" s="171" t="s">
        <v>1520</v>
      </c>
      <c r="B313" s="38" t="s">
        <v>3109</v>
      </c>
      <c r="C313" s="2287">
        <v>4</v>
      </c>
      <c r="D313" s="38">
        <v>500</v>
      </c>
      <c r="E313" s="446">
        <v>300.49</v>
      </c>
      <c r="F313" s="471">
        <f t="shared" si="33"/>
        <v>300.49</v>
      </c>
      <c r="G313" s="691">
        <f>'Заказ, cкидки и курсы валют'!$J$23*F313</f>
        <v>3455.6350000000002</v>
      </c>
      <c r="H313" s="96">
        <f t="shared" si="34"/>
        <v>1727.82</v>
      </c>
      <c r="I313" s="168"/>
    </row>
    <row r="314" spans="1:9" ht="14.5">
      <c r="A314" s="171" t="s">
        <v>1521</v>
      </c>
      <c r="B314" s="38" t="s">
        <v>3107</v>
      </c>
      <c r="C314" s="2287">
        <v>5.5</v>
      </c>
      <c r="D314" s="38">
        <v>350</v>
      </c>
      <c r="E314" s="446">
        <v>462.15</v>
      </c>
      <c r="F314" s="471">
        <f t="shared" si="33"/>
        <v>462.15</v>
      </c>
      <c r="G314" s="691">
        <f>'Заказ, cкидки и курсы валют'!$J$23*F314</f>
        <v>5314.7249999999995</v>
      </c>
      <c r="H314" s="96">
        <f t="shared" si="34"/>
        <v>1860.15</v>
      </c>
      <c r="I314" s="168"/>
    </row>
    <row r="315" spans="1:9" ht="14.5">
      <c r="A315" s="171" t="s">
        <v>1522</v>
      </c>
      <c r="B315" s="38" t="s">
        <v>3108</v>
      </c>
      <c r="C315" s="2287">
        <v>9.48</v>
      </c>
      <c r="D315" s="38">
        <v>180</v>
      </c>
      <c r="E315" s="446">
        <v>738.4</v>
      </c>
      <c r="F315" s="471">
        <f t="shared" si="33"/>
        <v>738.4</v>
      </c>
      <c r="G315" s="691">
        <f>'Заказ, cкидки и курсы валют'!$J$23*F315</f>
        <v>8491.6</v>
      </c>
      <c r="H315" s="96">
        <f t="shared" si="34"/>
        <v>1528.49</v>
      </c>
      <c r="I315" s="168"/>
    </row>
    <row r="316" spans="1:9" ht="15" thickBot="1">
      <c r="A316" s="186" t="s">
        <v>10064</v>
      </c>
      <c r="B316" s="169" t="s">
        <v>10065</v>
      </c>
      <c r="C316" s="2287">
        <v>11</v>
      </c>
      <c r="D316" s="98">
        <v>120</v>
      </c>
      <c r="E316" s="446">
        <v>1228.6300000000001</v>
      </c>
      <c r="F316" s="775">
        <f t="shared" ref="F316" si="35">ROUND(E316*(1-$F$11),2)</f>
        <v>1228.6300000000001</v>
      </c>
      <c r="G316" s="776">
        <f>'Заказ, cкидки и курсы валют'!$J$23*F316</f>
        <v>14129.245000000001</v>
      </c>
      <c r="H316" s="142">
        <f t="shared" ref="H316" si="36">ROUND((D316/1000)*G316,2)</f>
        <v>1695.51</v>
      </c>
      <c r="I316" s="170"/>
    </row>
    <row r="317" spans="1:9" ht="13.5" thickBot="1"/>
    <row r="318" spans="1:9" ht="18">
      <c r="A318" s="64" t="s">
        <v>9687</v>
      </c>
      <c r="B318" s="1094"/>
      <c r="C318" s="2367"/>
      <c r="D318" s="428"/>
      <c r="E318" s="428"/>
      <c r="F318" s="66"/>
      <c r="G318" s="80"/>
      <c r="H318" s="183"/>
      <c r="I318" s="57"/>
    </row>
    <row r="319" spans="1:9" ht="18">
      <c r="A319" s="191"/>
      <c r="B319" s="191"/>
      <c r="C319" s="1475"/>
      <c r="D319" s="81"/>
      <c r="E319" s="443" t="s">
        <v>2250</v>
      </c>
      <c r="F319" s="429"/>
      <c r="G319" s="441"/>
      <c r="H319" s="84"/>
      <c r="I319" s="85"/>
    </row>
    <row r="320" spans="1:9">
      <c r="A320" s="191"/>
      <c r="B320" s="191"/>
      <c r="C320" s="1475"/>
      <c r="D320" s="70"/>
      <c r="E320" s="713"/>
      <c r="F320" s="465"/>
      <c r="G320" s="488"/>
      <c r="H320" s="16"/>
      <c r="I320" s="132"/>
    </row>
    <row r="321" spans="1:9" ht="15" customHeight="1">
      <c r="A321" s="191"/>
      <c r="B321" s="191"/>
      <c r="C321" s="1475"/>
      <c r="D321" s="70"/>
      <c r="E321" s="713"/>
      <c r="F321" s="465"/>
      <c r="G321" s="488"/>
      <c r="H321" s="16"/>
      <c r="I321" s="132"/>
    </row>
    <row r="322" spans="1:9" ht="14.15" customHeight="1">
      <c r="A322" s="191"/>
      <c r="B322" s="191"/>
      <c r="C322" s="1475"/>
      <c r="D322" s="70"/>
      <c r="E322" s="713"/>
      <c r="F322" s="465"/>
      <c r="G322" s="488"/>
      <c r="H322" s="16"/>
      <c r="I322" s="132"/>
    </row>
    <row r="323" spans="1:9" ht="14.15" customHeight="1" thickBot="1">
      <c r="A323" s="192"/>
      <c r="B323" s="192"/>
      <c r="C323" s="2345"/>
      <c r="D323" s="73"/>
      <c r="E323" s="714"/>
      <c r="F323" s="467"/>
      <c r="G323" s="489"/>
      <c r="H323" s="136"/>
      <c r="I323" s="137"/>
    </row>
    <row r="324" spans="1:9" ht="31.5" customHeight="1">
      <c r="A324" s="148" t="s">
        <v>1013</v>
      </c>
      <c r="B324" s="150" t="s">
        <v>1014</v>
      </c>
      <c r="C324" s="2285" t="s">
        <v>665</v>
      </c>
      <c r="D324" s="153" t="s">
        <v>2923</v>
      </c>
      <c r="E324" s="473" t="s">
        <v>10276</v>
      </c>
      <c r="F324" s="469" t="s">
        <v>2578</v>
      </c>
      <c r="G324" s="507" t="s">
        <v>2427</v>
      </c>
      <c r="H324" s="327" t="s">
        <v>493</v>
      </c>
      <c r="I324" s="138" t="s">
        <v>4003</v>
      </c>
    </row>
    <row r="325" spans="1:9" ht="14.15" customHeight="1" thickBot="1">
      <c r="A325" s="156"/>
      <c r="B325" s="312"/>
      <c r="C325" s="2286" t="s">
        <v>3419</v>
      </c>
      <c r="D325" s="313" t="s">
        <v>2428</v>
      </c>
      <c r="E325" s="715" t="s">
        <v>264</v>
      </c>
      <c r="F325" s="475">
        <f>'Заказ, cкидки и курсы валют'!$I$12</f>
        <v>0</v>
      </c>
      <c r="G325" s="765"/>
      <c r="H325" s="358"/>
      <c r="I325" s="252"/>
    </row>
    <row r="326" spans="1:9" ht="14.5">
      <c r="A326" s="259" t="s">
        <v>5110</v>
      </c>
      <c r="B326" s="792" t="s">
        <v>3105</v>
      </c>
      <c r="C326" s="832">
        <v>1.55</v>
      </c>
      <c r="D326" s="792">
        <v>1500</v>
      </c>
      <c r="E326" s="446">
        <v>231.65</v>
      </c>
      <c r="F326" s="779">
        <f>ROUND(E326*(1-$F$11),2)</f>
        <v>231.65</v>
      </c>
      <c r="G326" s="780">
        <f>'Заказ, cкидки и курсы валют'!$J$23*F326</f>
        <v>2663.9749999999999</v>
      </c>
      <c r="H326" s="310">
        <f>ROUND((D326/1000)*G326,2)</f>
        <v>3995.96</v>
      </c>
      <c r="I326" s="263"/>
    </row>
    <row r="327" spans="1:9" ht="14.5">
      <c r="A327" s="171" t="s">
        <v>5111</v>
      </c>
      <c r="B327" s="38" t="s">
        <v>3106</v>
      </c>
      <c r="C327" s="644">
        <v>2.17</v>
      </c>
      <c r="D327" s="38">
        <v>1000</v>
      </c>
      <c r="E327" s="446">
        <v>283.45</v>
      </c>
      <c r="F327" s="471">
        <f t="shared" ref="F327:F330" si="37">ROUND(E327*(1-$F$11),2)</f>
        <v>283.45</v>
      </c>
      <c r="G327" s="691">
        <f>'Заказ, cкидки и курсы валют'!$J$23*F327</f>
        <v>3259.6749999999997</v>
      </c>
      <c r="H327" s="96">
        <f t="shared" ref="H327:H330" si="38">ROUND((D327/1000)*G327,2)</f>
        <v>3259.68</v>
      </c>
      <c r="I327" s="168"/>
    </row>
    <row r="328" spans="1:9" ht="14.5">
      <c r="A328" s="171" t="s">
        <v>5112</v>
      </c>
      <c r="B328" s="38" t="s">
        <v>3109</v>
      </c>
      <c r="C328" s="2365">
        <v>4.74</v>
      </c>
      <c r="D328" s="38">
        <v>500</v>
      </c>
      <c r="E328" s="446">
        <v>341.16</v>
      </c>
      <c r="F328" s="471">
        <f t="shared" si="37"/>
        <v>341.16</v>
      </c>
      <c r="G328" s="691">
        <f>'Заказ, cкидки и курсы валют'!$J$23*F328</f>
        <v>3923.34</v>
      </c>
      <c r="H328" s="96">
        <f t="shared" si="38"/>
        <v>1961.67</v>
      </c>
      <c r="I328" s="168"/>
    </row>
    <row r="329" spans="1:9" ht="14.5">
      <c r="A329" s="171" t="s">
        <v>5113</v>
      </c>
      <c r="B329" s="38" t="s">
        <v>3107</v>
      </c>
      <c r="C329" s="2365">
        <v>5.5</v>
      </c>
      <c r="D329" s="38">
        <v>350</v>
      </c>
      <c r="E329" s="446">
        <v>523.91</v>
      </c>
      <c r="F329" s="471">
        <f t="shared" si="37"/>
        <v>523.91</v>
      </c>
      <c r="G329" s="691">
        <f>'Заказ, cкидки и курсы валют'!$J$23*F329</f>
        <v>6024.9649999999992</v>
      </c>
      <c r="H329" s="96">
        <f t="shared" si="38"/>
        <v>2108.7399999999998</v>
      </c>
      <c r="I329" s="168"/>
    </row>
    <row r="330" spans="1:9" ht="15" thickBot="1">
      <c r="A330" s="186" t="s">
        <v>5114</v>
      </c>
      <c r="B330" s="98" t="s">
        <v>3108</v>
      </c>
      <c r="C330" s="2366">
        <v>9.6</v>
      </c>
      <c r="D330" s="98">
        <v>180</v>
      </c>
      <c r="E330" s="446">
        <v>911.05</v>
      </c>
      <c r="F330" s="775">
        <f t="shared" si="37"/>
        <v>911.05</v>
      </c>
      <c r="G330" s="776">
        <f>'Заказ, cкидки и курсы валют'!$J$23*F330</f>
        <v>10477.074999999999</v>
      </c>
      <c r="H330" s="142">
        <f t="shared" si="38"/>
        <v>1885.87</v>
      </c>
      <c r="I330" s="170"/>
    </row>
    <row r="331" spans="1:9" ht="13.5" thickBot="1"/>
    <row r="332" spans="1:9" ht="19.75" customHeight="1">
      <c r="A332" s="64" t="s">
        <v>9688</v>
      </c>
      <c r="B332" s="1094"/>
      <c r="C332" s="2367"/>
      <c r="D332" s="428"/>
      <c r="E332" s="428"/>
      <c r="F332" s="66"/>
      <c r="G332" s="80"/>
      <c r="H332" s="183"/>
      <c r="I332" s="57"/>
    </row>
    <row r="333" spans="1:9" ht="17.25" customHeight="1">
      <c r="A333" s="191"/>
      <c r="B333" s="191"/>
      <c r="C333" s="1475"/>
      <c r="D333" s="81"/>
      <c r="E333" s="443" t="s">
        <v>2251</v>
      </c>
      <c r="F333" s="429"/>
      <c r="G333" s="441"/>
      <c r="H333" s="84"/>
      <c r="I333" s="85"/>
    </row>
    <row r="334" spans="1:9">
      <c r="A334" s="191"/>
      <c r="B334" s="191"/>
      <c r="C334" s="1475"/>
      <c r="D334" s="70"/>
      <c r="E334" s="713"/>
      <c r="F334" s="465"/>
      <c r="G334" s="488"/>
      <c r="H334" s="16"/>
      <c r="I334" s="132"/>
    </row>
    <row r="335" spans="1:9" ht="13.5" customHeight="1">
      <c r="A335" s="191"/>
      <c r="B335" s="191"/>
      <c r="C335" s="1475"/>
      <c r="D335" s="70"/>
      <c r="E335" s="713"/>
      <c r="F335" s="465"/>
      <c r="G335" s="488"/>
      <c r="H335" s="16"/>
      <c r="I335" s="132"/>
    </row>
    <row r="336" spans="1:9" ht="14.15" customHeight="1">
      <c r="A336" s="191"/>
      <c r="B336" s="191"/>
      <c r="C336" s="1475"/>
      <c r="D336" s="70"/>
      <c r="E336" s="713"/>
      <c r="F336" s="465"/>
      <c r="G336" s="488"/>
      <c r="H336" s="16"/>
      <c r="I336" s="132"/>
    </row>
    <row r="337" spans="1:9" ht="14.15" customHeight="1" thickBot="1">
      <c r="A337" s="192"/>
      <c r="B337" s="192"/>
      <c r="C337" s="2345"/>
      <c r="D337" s="73"/>
      <c r="E337" s="714"/>
      <c r="F337" s="467"/>
      <c r="G337" s="489"/>
      <c r="H337" s="136"/>
      <c r="I337" s="137"/>
    </row>
    <row r="338" spans="1:9" ht="30" customHeight="1">
      <c r="A338" s="148" t="s">
        <v>1013</v>
      </c>
      <c r="B338" s="150" t="s">
        <v>1014</v>
      </c>
      <c r="C338" s="2285" t="s">
        <v>665</v>
      </c>
      <c r="D338" s="153" t="s">
        <v>2923</v>
      </c>
      <c r="E338" s="473" t="s">
        <v>10276</v>
      </c>
      <c r="F338" s="469" t="s">
        <v>2578</v>
      </c>
      <c r="G338" s="507" t="s">
        <v>2427</v>
      </c>
      <c r="H338" s="327" t="s">
        <v>493</v>
      </c>
      <c r="I338" s="138" t="s">
        <v>4003</v>
      </c>
    </row>
    <row r="339" spans="1:9" ht="14.15" customHeight="1" thickBot="1">
      <c r="A339" s="156"/>
      <c r="B339" s="312"/>
      <c r="C339" s="2286" t="s">
        <v>3419</v>
      </c>
      <c r="D339" s="313" t="s">
        <v>2428</v>
      </c>
      <c r="E339" s="715" t="s">
        <v>264</v>
      </c>
      <c r="F339" s="475">
        <f>'Заказ, cкидки и курсы валют'!$I$12</f>
        <v>0</v>
      </c>
      <c r="G339" s="765"/>
      <c r="H339" s="358"/>
      <c r="I339" s="252"/>
    </row>
    <row r="340" spans="1:9" ht="14.15" customHeight="1">
      <c r="A340" s="259" t="s">
        <v>1523</v>
      </c>
      <c r="B340" s="792" t="s">
        <v>3110</v>
      </c>
      <c r="C340" s="800">
        <v>0.7</v>
      </c>
      <c r="D340" s="792">
        <v>2000</v>
      </c>
      <c r="E340" s="446">
        <v>276.99</v>
      </c>
      <c r="F340" s="779">
        <f>ROUND(E340*(1-$F$11),2)</f>
        <v>276.99</v>
      </c>
      <c r="G340" s="780">
        <f>'Заказ, cкидки и курсы валют'!$J$23*F340</f>
        <v>3185.3850000000002</v>
      </c>
      <c r="H340" s="310">
        <f>ROUND((D340/1000)*G340,2)</f>
        <v>6370.77</v>
      </c>
      <c r="I340" s="263"/>
    </row>
    <row r="341" spans="1:9" ht="14.15" customHeight="1">
      <c r="A341" s="171" t="s">
        <v>1524</v>
      </c>
      <c r="B341" s="38" t="s">
        <v>3105</v>
      </c>
      <c r="C341" s="399">
        <v>1.25</v>
      </c>
      <c r="D341" s="38">
        <v>1500</v>
      </c>
      <c r="E341" s="446">
        <v>208</v>
      </c>
      <c r="F341" s="471">
        <f t="shared" ref="F341:F345" si="39">ROUND(E341*(1-$F$11),2)</f>
        <v>208</v>
      </c>
      <c r="G341" s="691">
        <f>'Заказ, cкидки и курсы валют'!$J$23*F341</f>
        <v>2392</v>
      </c>
      <c r="H341" s="96">
        <f t="shared" ref="H341:H345" si="40">ROUND((D341/1000)*G341,2)</f>
        <v>3588</v>
      </c>
      <c r="I341" s="168"/>
    </row>
    <row r="342" spans="1:9" ht="14.15" customHeight="1">
      <c r="A342" s="171" t="s">
        <v>1525</v>
      </c>
      <c r="B342" s="38" t="s">
        <v>3106</v>
      </c>
      <c r="C342" s="399">
        <v>1.6</v>
      </c>
      <c r="D342" s="38">
        <v>1000</v>
      </c>
      <c r="E342" s="446">
        <v>228.47</v>
      </c>
      <c r="F342" s="471">
        <f t="shared" si="39"/>
        <v>228.47</v>
      </c>
      <c r="G342" s="691">
        <f>'Заказ, cкидки и курсы валют'!$J$23*F342</f>
        <v>2627.4050000000002</v>
      </c>
      <c r="H342" s="96">
        <f t="shared" si="40"/>
        <v>2627.41</v>
      </c>
      <c r="I342" s="168"/>
    </row>
    <row r="343" spans="1:9" ht="14.15" customHeight="1">
      <c r="A343" s="171" t="s">
        <v>1526</v>
      </c>
      <c r="B343" s="38" t="s">
        <v>3109</v>
      </c>
      <c r="C343" s="399">
        <v>3.65</v>
      </c>
      <c r="D343" s="38">
        <v>500</v>
      </c>
      <c r="E343" s="446">
        <v>297.93</v>
      </c>
      <c r="F343" s="471">
        <f t="shared" si="39"/>
        <v>297.93</v>
      </c>
      <c r="G343" s="691">
        <f>'Заказ, cкидки и курсы валют'!$J$23*F343</f>
        <v>3426.1950000000002</v>
      </c>
      <c r="H343" s="96">
        <f t="shared" si="40"/>
        <v>1713.1</v>
      </c>
      <c r="I343" s="168"/>
    </row>
    <row r="344" spans="1:9" ht="14.15" customHeight="1">
      <c r="A344" s="171" t="s">
        <v>1527</v>
      </c>
      <c r="B344" s="38" t="s">
        <v>3107</v>
      </c>
      <c r="C344" s="399">
        <v>4.0999999999999996</v>
      </c>
      <c r="D344" s="38">
        <v>350</v>
      </c>
      <c r="E344" s="446">
        <v>457.76</v>
      </c>
      <c r="F344" s="471">
        <f t="shared" si="39"/>
        <v>457.76</v>
      </c>
      <c r="G344" s="691">
        <f>'Заказ, cкидки и курсы валют'!$J$23*F344</f>
        <v>5264.24</v>
      </c>
      <c r="H344" s="96">
        <f t="shared" si="40"/>
        <v>1842.48</v>
      </c>
      <c r="I344" s="168"/>
    </row>
    <row r="345" spans="1:9" ht="14.15" customHeight="1" thickBot="1">
      <c r="A345" s="186" t="s">
        <v>1528</v>
      </c>
      <c r="B345" s="98" t="s">
        <v>3108</v>
      </c>
      <c r="C345" s="777">
        <v>7.2</v>
      </c>
      <c r="D345" s="98">
        <v>180</v>
      </c>
      <c r="E345" s="446">
        <v>721.7</v>
      </c>
      <c r="F345" s="775">
        <f t="shared" si="39"/>
        <v>721.7</v>
      </c>
      <c r="G345" s="776">
        <f>'Заказ, cкидки и курсы валют'!$J$23*F345</f>
        <v>8299.5500000000011</v>
      </c>
      <c r="H345" s="142">
        <f t="shared" si="40"/>
        <v>1493.92</v>
      </c>
      <c r="I345" s="170"/>
    </row>
    <row r="346" spans="1:9" ht="13.5" thickBot="1"/>
    <row r="347" spans="1:9" ht="18">
      <c r="A347" s="1094" t="s">
        <v>9689</v>
      </c>
      <c r="B347" s="64"/>
      <c r="C347" s="2367"/>
      <c r="D347" s="428"/>
      <c r="E347" s="428"/>
      <c r="F347" s="66"/>
      <c r="G347" s="80"/>
      <c r="H347" s="183"/>
      <c r="I347" s="57"/>
    </row>
    <row r="348" spans="1:9" ht="18">
      <c r="A348" s="191"/>
      <c r="B348" s="16"/>
      <c r="C348" s="1475"/>
      <c r="D348" s="81"/>
      <c r="E348" s="443" t="s">
        <v>2252</v>
      </c>
      <c r="F348" s="429"/>
      <c r="G348" s="441"/>
      <c r="H348" s="84"/>
      <c r="I348" s="85"/>
    </row>
    <row r="349" spans="1:9" ht="19.75" customHeight="1">
      <c r="A349" s="191"/>
      <c r="B349" s="16"/>
      <c r="C349" s="1475"/>
      <c r="D349" s="70"/>
      <c r="E349" s="713"/>
      <c r="F349" s="465"/>
      <c r="G349" s="488"/>
      <c r="H349" s="16"/>
      <c r="I349" s="132"/>
    </row>
    <row r="350" spans="1:9" ht="19.5" customHeight="1">
      <c r="A350" s="191"/>
      <c r="B350" s="16"/>
      <c r="C350" s="1475"/>
      <c r="D350" s="70"/>
      <c r="E350" s="713"/>
      <c r="F350" s="465"/>
      <c r="G350" s="488"/>
      <c r="H350" s="16"/>
      <c r="I350" s="132"/>
    </row>
    <row r="351" spans="1:9" ht="14.15" customHeight="1">
      <c r="A351" s="191"/>
      <c r="B351" s="16"/>
      <c r="C351" s="1475"/>
      <c r="D351" s="70"/>
      <c r="E351" s="713"/>
      <c r="F351" s="465"/>
      <c r="G351" s="488"/>
      <c r="H351" s="16"/>
      <c r="I351" s="132"/>
    </row>
    <row r="352" spans="1:9" ht="14.15" customHeight="1" thickBot="1">
      <c r="A352" s="192"/>
      <c r="B352" s="136"/>
      <c r="C352" s="2345"/>
      <c r="D352" s="73"/>
      <c r="E352" s="714"/>
      <c r="F352" s="467"/>
      <c r="G352" s="489"/>
      <c r="H352" s="136"/>
      <c r="I352" s="137"/>
    </row>
    <row r="353" spans="1:9" ht="31.5" customHeight="1">
      <c r="A353" s="148" t="s">
        <v>1013</v>
      </c>
      <c r="B353" s="150" t="s">
        <v>1014</v>
      </c>
      <c r="C353" s="2285" t="s">
        <v>665</v>
      </c>
      <c r="D353" s="153" t="s">
        <v>2923</v>
      </c>
      <c r="E353" s="473" t="s">
        <v>10276</v>
      </c>
      <c r="F353" s="469" t="s">
        <v>2578</v>
      </c>
      <c r="G353" s="507" t="s">
        <v>2427</v>
      </c>
      <c r="H353" s="327" t="s">
        <v>493</v>
      </c>
      <c r="I353" s="138" t="s">
        <v>4003</v>
      </c>
    </row>
    <row r="354" spans="1:9" ht="14.15" customHeight="1" thickBot="1">
      <c r="A354" s="156"/>
      <c r="B354" s="312"/>
      <c r="C354" s="2286" t="s">
        <v>3419</v>
      </c>
      <c r="D354" s="313" t="s">
        <v>2428</v>
      </c>
      <c r="E354" s="715" t="s">
        <v>264</v>
      </c>
      <c r="F354" s="475">
        <f>'Заказ, cкидки и курсы валют'!$I$12</f>
        <v>0</v>
      </c>
      <c r="G354" s="765"/>
      <c r="H354" s="358"/>
      <c r="I354" s="252"/>
    </row>
    <row r="355" spans="1:9" ht="14.25" customHeight="1">
      <c r="A355" s="259" t="s">
        <v>1529</v>
      </c>
      <c r="B355" s="792" t="s">
        <v>3105</v>
      </c>
      <c r="C355" s="2287">
        <v>1.35</v>
      </c>
      <c r="D355" s="792">
        <v>1500</v>
      </c>
      <c r="E355" s="446">
        <v>282.37</v>
      </c>
      <c r="F355" s="779">
        <f>ROUND(E355*(1-$F$11),2)</f>
        <v>282.37</v>
      </c>
      <c r="G355" s="780">
        <f>'Заказ, cкидки и курсы валют'!$J$23*F355</f>
        <v>3247.2550000000001</v>
      </c>
      <c r="H355" s="310">
        <f>ROUND((D355/1000)*G355,2)</f>
        <v>4870.88</v>
      </c>
      <c r="I355" s="263"/>
    </row>
    <row r="356" spans="1:9" ht="14.25" customHeight="1">
      <c r="A356" s="171" t="s">
        <v>1530</v>
      </c>
      <c r="B356" s="38" t="s">
        <v>3106</v>
      </c>
      <c r="C356" s="928">
        <v>1.83</v>
      </c>
      <c r="D356" s="38">
        <v>1000</v>
      </c>
      <c r="E356" s="446">
        <v>230.37</v>
      </c>
      <c r="F356" s="471">
        <f t="shared" ref="F356:F359" si="41">ROUND(E356*(1-$F$11),2)</f>
        <v>230.37</v>
      </c>
      <c r="G356" s="691">
        <f>'Заказ, cкидки и курсы валют'!$J$23*F356</f>
        <v>2649.2550000000001</v>
      </c>
      <c r="H356" s="96">
        <f t="shared" ref="H356:H359" si="42">ROUND((D356/1000)*G356,2)</f>
        <v>2649.26</v>
      </c>
      <c r="I356" s="168"/>
    </row>
    <row r="357" spans="1:9" ht="14.25" customHeight="1">
      <c r="A357" s="171" t="s">
        <v>1531</v>
      </c>
      <c r="B357" s="38" t="s">
        <v>3109</v>
      </c>
      <c r="C357" s="2287">
        <v>3.72</v>
      </c>
      <c r="D357" s="38">
        <v>500</v>
      </c>
      <c r="E357" s="446">
        <v>298.44</v>
      </c>
      <c r="F357" s="471">
        <f t="shared" si="41"/>
        <v>298.44</v>
      </c>
      <c r="G357" s="691">
        <f>'Заказ, cкидки и курсы валют'!$J$23*F357</f>
        <v>3432.06</v>
      </c>
      <c r="H357" s="96">
        <f t="shared" si="42"/>
        <v>1716.03</v>
      </c>
      <c r="I357" s="168"/>
    </row>
    <row r="358" spans="1:9" ht="14.25" customHeight="1">
      <c r="A358" s="171" t="s">
        <v>1532</v>
      </c>
      <c r="B358" s="38" t="s">
        <v>3107</v>
      </c>
      <c r="C358" s="2287">
        <v>5.5</v>
      </c>
      <c r="D358" s="38">
        <v>350</v>
      </c>
      <c r="E358" s="446">
        <v>462.15</v>
      </c>
      <c r="F358" s="471">
        <f t="shared" si="41"/>
        <v>462.15</v>
      </c>
      <c r="G358" s="691">
        <f>'Заказ, cкидки и курсы валют'!$J$23*F358</f>
        <v>5314.7249999999995</v>
      </c>
      <c r="H358" s="96">
        <f t="shared" si="42"/>
        <v>1860.15</v>
      </c>
      <c r="I358" s="168"/>
    </row>
    <row r="359" spans="1:9" ht="15" thickBot="1">
      <c r="A359" s="186" t="s">
        <v>1533</v>
      </c>
      <c r="B359" s="98" t="s">
        <v>3108</v>
      </c>
      <c r="C359" s="2250">
        <v>8.66</v>
      </c>
      <c r="D359" s="98">
        <v>180</v>
      </c>
      <c r="E359" s="446">
        <v>713.8</v>
      </c>
      <c r="F359" s="775">
        <f t="shared" si="41"/>
        <v>713.8</v>
      </c>
      <c r="G359" s="776">
        <f>'Заказ, cкидки и курсы валют'!$J$23*F359</f>
        <v>8208.6999999999989</v>
      </c>
      <c r="H359" s="142">
        <f t="shared" si="42"/>
        <v>1477.57</v>
      </c>
      <c r="I359" s="170"/>
    </row>
    <row r="360" spans="1:9" ht="14.5">
      <c r="A360" s="13"/>
      <c r="B360" s="42"/>
      <c r="C360" s="1342"/>
      <c r="D360" s="42"/>
      <c r="E360" s="530"/>
      <c r="F360" s="881"/>
      <c r="G360" s="694"/>
      <c r="H360" s="22"/>
      <c r="I360" s="13"/>
    </row>
    <row r="361" spans="1:9" ht="15" thickBot="1">
      <c r="A361" s="13"/>
      <c r="B361" s="42"/>
      <c r="C361" s="1342"/>
      <c r="D361" s="42"/>
      <c r="E361" s="530"/>
      <c r="F361" s="881"/>
      <c r="G361" s="694"/>
      <c r="H361" s="22"/>
      <c r="I361" s="13"/>
    </row>
    <row r="362" spans="1:9" ht="18">
      <c r="A362" s="190"/>
      <c r="B362" s="128"/>
      <c r="C362" s="1962" t="s">
        <v>2253</v>
      </c>
      <c r="D362" s="64"/>
      <c r="E362" s="709"/>
      <c r="F362" s="428"/>
      <c r="G362" s="428"/>
      <c r="H362" s="66"/>
      <c r="I362" s="80"/>
    </row>
    <row r="363" spans="1:9" ht="18">
      <c r="A363" s="191"/>
      <c r="B363" s="16"/>
      <c r="C363" s="1475"/>
      <c r="D363" s="81"/>
      <c r="E363" s="429" t="s">
        <v>2254</v>
      </c>
      <c r="F363" s="441"/>
      <c r="H363" s="84"/>
      <c r="I363" s="85"/>
    </row>
    <row r="364" spans="1:9">
      <c r="A364" s="191"/>
      <c r="B364" s="16"/>
      <c r="C364" s="1475"/>
      <c r="D364" s="70"/>
      <c r="E364" s="713"/>
      <c r="F364" s="465"/>
      <c r="G364" s="488"/>
      <c r="H364" s="16"/>
      <c r="I364" s="132"/>
    </row>
    <row r="365" spans="1:9" ht="31.5" customHeight="1">
      <c r="A365" s="191"/>
      <c r="B365" s="16"/>
      <c r="C365" s="1475"/>
      <c r="D365" s="70"/>
      <c r="E365" s="713"/>
      <c r="F365" s="465"/>
      <c r="G365" s="488"/>
      <c r="H365" s="16"/>
      <c r="I365" s="132"/>
    </row>
    <row r="366" spans="1:9">
      <c r="A366" s="191"/>
      <c r="B366" s="16"/>
      <c r="C366" s="1475"/>
      <c r="D366" s="70"/>
      <c r="E366" s="713"/>
      <c r="F366" s="465"/>
      <c r="G366" s="488"/>
      <c r="H366" s="16"/>
      <c r="I366" s="132"/>
    </row>
    <row r="367" spans="1:9" ht="15" customHeight="1" thickBot="1">
      <c r="A367" s="192"/>
      <c r="B367" s="136"/>
      <c r="C367" s="2345"/>
      <c r="D367" s="73"/>
      <c r="E367" s="714"/>
      <c r="F367" s="467"/>
      <c r="G367" s="489"/>
      <c r="H367" s="136"/>
      <c r="I367" s="137"/>
    </row>
    <row r="368" spans="1:9" ht="42" customHeight="1">
      <c r="A368" s="148" t="s">
        <v>1013</v>
      </c>
      <c r="B368" s="150" t="s">
        <v>1014</v>
      </c>
      <c r="C368" s="2285" t="s">
        <v>665</v>
      </c>
      <c r="D368" s="153" t="s">
        <v>2923</v>
      </c>
      <c r="E368" s="473" t="s">
        <v>10279</v>
      </c>
      <c r="F368" s="469" t="s">
        <v>2578</v>
      </c>
      <c r="G368" s="507" t="s">
        <v>1033</v>
      </c>
      <c r="H368" s="327" t="s">
        <v>493</v>
      </c>
      <c r="I368" s="138" t="s">
        <v>4003</v>
      </c>
    </row>
    <row r="369" spans="1:9">
      <c r="A369" s="156"/>
      <c r="B369" s="312"/>
      <c r="C369" s="2286" t="s">
        <v>3419</v>
      </c>
      <c r="D369" s="313" t="s">
        <v>2428</v>
      </c>
      <c r="E369" s="715" t="s">
        <v>264</v>
      </c>
      <c r="F369" s="475">
        <f>'Заказ, cкидки и курсы валют'!$I$12</f>
        <v>0</v>
      </c>
      <c r="G369" s="765"/>
      <c r="H369" s="358"/>
      <c r="I369" s="252"/>
    </row>
    <row r="370" spans="1:9" ht="14.5">
      <c r="A370" s="14" t="s">
        <v>1534</v>
      </c>
      <c r="B370" s="38" t="s">
        <v>3174</v>
      </c>
      <c r="C370" s="399">
        <v>590</v>
      </c>
      <c r="D370" s="38">
        <v>1</v>
      </c>
      <c r="E370" s="446">
        <v>71.739999999999995</v>
      </c>
      <c r="F370" s="1652">
        <f>ROUND($E$370*(1-$F$369),2)</f>
        <v>71.739999999999995</v>
      </c>
      <c r="G370" s="1653">
        <f>'Заказ, cкидки и курсы валют'!$J$23*$F$370</f>
        <v>825.01</v>
      </c>
      <c r="H370" s="96">
        <f>ROUND($G$370*$D$370,2)</f>
        <v>825.01</v>
      </c>
      <c r="I370" s="14"/>
    </row>
    <row r="371" spans="1:9" ht="13.5" thickBot="1">
      <c r="A371" s="13"/>
      <c r="B371" s="42"/>
      <c r="C371" s="1342"/>
      <c r="D371" s="42"/>
      <c r="E371" s="472"/>
      <c r="F371" s="448"/>
      <c r="G371" s="420"/>
      <c r="H371" s="13"/>
      <c r="I371" s="13"/>
    </row>
    <row r="372" spans="1:9" ht="18">
      <c r="A372" s="190"/>
      <c r="B372" s="128"/>
      <c r="C372" s="1962" t="s">
        <v>2253</v>
      </c>
      <c r="D372" s="64"/>
      <c r="E372" s="709"/>
      <c r="F372" s="428"/>
      <c r="G372" s="428"/>
      <c r="H372" s="66"/>
      <c r="I372" s="80"/>
    </row>
    <row r="373" spans="1:9" ht="18">
      <c r="A373" s="191"/>
      <c r="B373" s="16"/>
      <c r="C373" s="1475"/>
      <c r="D373" s="81"/>
      <c r="E373" s="429" t="s">
        <v>2254</v>
      </c>
      <c r="F373" s="441"/>
      <c r="H373" s="84"/>
      <c r="I373" s="85"/>
    </row>
    <row r="374" spans="1:9">
      <c r="A374" s="191"/>
      <c r="B374" s="16"/>
      <c r="C374" s="1475"/>
      <c r="D374" s="70"/>
      <c r="E374" s="713"/>
      <c r="F374" s="465"/>
      <c r="G374" s="488"/>
      <c r="H374" s="16"/>
      <c r="I374" s="132"/>
    </row>
    <row r="375" spans="1:9">
      <c r="A375" s="191"/>
      <c r="B375" s="16"/>
      <c r="C375" s="1475"/>
      <c r="D375" s="70"/>
      <c r="E375" s="713"/>
      <c r="F375" s="465"/>
      <c r="G375" s="488"/>
      <c r="H375" s="16"/>
      <c r="I375" s="132"/>
    </row>
    <row r="376" spans="1:9">
      <c r="A376" s="191"/>
      <c r="B376" s="16"/>
      <c r="C376" s="1475"/>
      <c r="D376" s="70"/>
      <c r="E376" s="713"/>
      <c r="F376" s="465"/>
      <c r="G376" s="488"/>
      <c r="H376" s="16"/>
      <c r="I376" s="132"/>
    </row>
    <row r="377" spans="1:9" ht="16.5" customHeight="1" thickBot="1">
      <c r="A377" s="192"/>
      <c r="B377" s="136"/>
      <c r="C377" s="2345"/>
      <c r="D377" s="73"/>
      <c r="E377" s="714"/>
      <c r="F377" s="467"/>
      <c r="G377" s="489"/>
      <c r="H377" s="136"/>
      <c r="I377" s="137"/>
    </row>
    <row r="378" spans="1:9" ht="30">
      <c r="A378" s="148" t="s">
        <v>1013</v>
      </c>
      <c r="B378" s="150" t="s">
        <v>1014</v>
      </c>
      <c r="C378" s="2285" t="s">
        <v>665</v>
      </c>
      <c r="D378" s="153" t="s">
        <v>2923</v>
      </c>
      <c r="E378" s="473" t="s">
        <v>10279</v>
      </c>
      <c r="F378" s="469" t="s">
        <v>2578</v>
      </c>
      <c r="G378" s="507" t="s">
        <v>1033</v>
      </c>
      <c r="H378" s="327" t="s">
        <v>493</v>
      </c>
      <c r="I378" s="138" t="s">
        <v>4003</v>
      </c>
    </row>
    <row r="379" spans="1:9" ht="18.75" customHeight="1" thickBot="1">
      <c r="A379" s="156"/>
      <c r="B379" s="312"/>
      <c r="C379" s="2286" t="s">
        <v>3419</v>
      </c>
      <c r="D379" s="313" t="s">
        <v>2428</v>
      </c>
      <c r="E379" s="715" t="s">
        <v>264</v>
      </c>
      <c r="F379" s="475">
        <f>'Заказ, cкидки и курсы валют'!$I$12</f>
        <v>0</v>
      </c>
      <c r="G379" s="765"/>
      <c r="H379" s="358"/>
      <c r="I379" s="252"/>
    </row>
    <row r="380" spans="1:9" ht="16.5" customHeight="1" thickBot="1">
      <c r="A380" s="801" t="s">
        <v>1582</v>
      </c>
      <c r="B380" s="794" t="s">
        <v>3118</v>
      </c>
      <c r="C380" s="2362">
        <v>580</v>
      </c>
      <c r="D380" s="1446">
        <v>1</v>
      </c>
      <c r="E380" s="446">
        <v>111.31</v>
      </c>
      <c r="F380" s="1505">
        <f>ROUND($E$380*(1-$F$379),2)</f>
        <v>111.31</v>
      </c>
      <c r="G380" s="811">
        <f>'Заказ, cкидки и курсы валют'!$J$23*$F$380</f>
        <v>1280.0650000000001</v>
      </c>
      <c r="H380" s="796">
        <f>ROUND($G$380*$D$380,2)</f>
        <v>1280.07</v>
      </c>
      <c r="I380" s="797"/>
    </row>
    <row r="381" spans="1:9">
      <c r="B381" s="42"/>
      <c r="C381" s="1342"/>
      <c r="D381" s="42"/>
      <c r="E381" s="472"/>
      <c r="F381" s="482"/>
      <c r="G381" s="480"/>
    </row>
    <row r="382" spans="1:9">
      <c r="B382" s="42"/>
      <c r="C382" s="1342"/>
      <c r="D382" s="42"/>
      <c r="E382" s="472"/>
      <c r="F382" s="482"/>
      <c r="G382" s="480"/>
    </row>
    <row r="383" spans="1:9" ht="13.5" thickBot="1">
      <c r="B383" s="42"/>
      <c r="C383" s="1342"/>
      <c r="D383" s="42"/>
      <c r="E383" s="472"/>
      <c r="F383" s="482"/>
      <c r="G383" s="480"/>
    </row>
    <row r="384" spans="1:9" ht="18">
      <c r="A384" s="190"/>
      <c r="B384" s="128"/>
      <c r="C384" s="1962" t="s">
        <v>2253</v>
      </c>
      <c r="D384" s="64"/>
      <c r="E384" s="709"/>
      <c r="F384" s="428"/>
      <c r="G384" s="428"/>
      <c r="H384" s="66"/>
      <c r="I384" s="80"/>
    </row>
    <row r="385" spans="1:9" ht="18">
      <c r="A385" s="191"/>
      <c r="B385" s="16"/>
      <c r="C385" s="1475"/>
      <c r="D385" s="81"/>
      <c r="E385" s="429" t="s">
        <v>2254</v>
      </c>
      <c r="F385" s="441"/>
      <c r="G385" s="426"/>
      <c r="H385" s="84"/>
      <c r="I385" s="85"/>
    </row>
    <row r="386" spans="1:9">
      <c r="A386" s="191"/>
      <c r="B386" s="16"/>
      <c r="C386" s="1475"/>
      <c r="D386" s="70"/>
      <c r="E386" s="713"/>
      <c r="F386" s="465"/>
      <c r="G386" s="488"/>
      <c r="H386" s="16"/>
      <c r="I386" s="132"/>
    </row>
    <row r="387" spans="1:9">
      <c r="A387" s="191"/>
      <c r="B387" s="16"/>
      <c r="C387" s="1475"/>
      <c r="D387" s="70"/>
      <c r="E387" s="713"/>
      <c r="F387" s="465"/>
      <c r="G387" s="488"/>
      <c r="H387" s="16"/>
      <c r="I387" s="132"/>
    </row>
    <row r="388" spans="1:9" ht="41.5" customHeight="1">
      <c r="A388" s="191"/>
      <c r="B388" s="16"/>
      <c r="C388" s="1475"/>
      <c r="D388" s="70"/>
      <c r="E388" s="713"/>
      <c r="F388" s="465"/>
      <c r="G388" s="488"/>
      <c r="H388" s="16"/>
      <c r="I388" s="132"/>
    </row>
    <row r="389" spans="1:9" ht="13.5" thickBot="1">
      <c r="A389" s="192"/>
      <c r="B389" s="136"/>
      <c r="C389" s="2345"/>
      <c r="D389" s="73"/>
      <c r="E389" s="714"/>
      <c r="F389" s="467"/>
      <c r="G389" s="489"/>
      <c r="H389" s="136"/>
      <c r="I389" s="137"/>
    </row>
    <row r="390" spans="1:9" ht="30">
      <c r="A390" s="148" t="s">
        <v>1013</v>
      </c>
      <c r="B390" s="150" t="s">
        <v>1014</v>
      </c>
      <c r="C390" s="2285" t="s">
        <v>665</v>
      </c>
      <c r="D390" s="153" t="s">
        <v>2923</v>
      </c>
      <c r="E390" s="473" t="s">
        <v>10279</v>
      </c>
      <c r="F390" s="469" t="s">
        <v>2578</v>
      </c>
      <c r="G390" s="507" t="s">
        <v>1033</v>
      </c>
      <c r="H390" s="327" t="s">
        <v>493</v>
      </c>
      <c r="I390" s="138" t="s">
        <v>4003</v>
      </c>
    </row>
    <row r="391" spans="1:9" ht="18" customHeight="1" thickBot="1">
      <c r="A391" s="156"/>
      <c r="B391" s="312"/>
      <c r="C391" s="2286" t="s">
        <v>3419</v>
      </c>
      <c r="D391" s="313" t="s">
        <v>2428</v>
      </c>
      <c r="E391" s="715" t="s">
        <v>264</v>
      </c>
      <c r="F391" s="475">
        <f>'Заказ, cкидки и курсы валют'!$I$12</f>
        <v>0</v>
      </c>
      <c r="G391" s="765"/>
      <c r="H391" s="358"/>
      <c r="I391" s="252"/>
    </row>
    <row r="392" spans="1:9" ht="18.75" customHeight="1" thickBot="1">
      <c r="A392" s="801" t="s">
        <v>1583</v>
      </c>
      <c r="B392" s="794" t="s">
        <v>3119</v>
      </c>
      <c r="C392" s="2362">
        <v>600</v>
      </c>
      <c r="D392" s="1446">
        <v>1</v>
      </c>
      <c r="E392" s="446">
        <v>125.47</v>
      </c>
      <c r="F392" s="1505">
        <f>ROUND($E$392*(1-$F$391),2)</f>
        <v>125.47</v>
      </c>
      <c r="G392" s="811">
        <f>'Заказ, cкидки и курсы валют'!$J$23*$F$392</f>
        <v>1442.905</v>
      </c>
      <c r="H392" s="796">
        <f>ROUND($G$392*$D$392,2)</f>
        <v>1442.91</v>
      </c>
      <c r="I392" s="797"/>
    </row>
    <row r="393" spans="1:9">
      <c r="B393" s="42"/>
      <c r="C393" s="1342"/>
      <c r="D393" s="42"/>
      <c r="E393" s="472"/>
      <c r="F393" s="482"/>
      <c r="G393" s="480"/>
    </row>
    <row r="394" spans="1:9" ht="13.5" thickBot="1">
      <c r="B394" s="42"/>
      <c r="C394" s="1342"/>
      <c r="D394" s="42"/>
      <c r="E394" s="472"/>
      <c r="F394" s="482"/>
      <c r="G394" s="480"/>
    </row>
    <row r="395" spans="1:9" ht="18">
      <c r="A395" s="190"/>
      <c r="B395" s="128"/>
      <c r="C395" s="1962" t="s">
        <v>2253</v>
      </c>
      <c r="D395" s="64"/>
      <c r="E395" s="709"/>
      <c r="F395" s="428"/>
      <c r="G395" s="428"/>
      <c r="H395" s="66"/>
      <c r="I395" s="80"/>
    </row>
    <row r="396" spans="1:9" ht="18">
      <c r="A396" s="191"/>
      <c r="B396" s="16"/>
      <c r="C396" s="1475"/>
      <c r="D396" s="81"/>
      <c r="E396" s="429" t="s">
        <v>2254</v>
      </c>
      <c r="F396" s="441"/>
      <c r="H396" s="84"/>
      <c r="I396" s="85"/>
    </row>
    <row r="397" spans="1:9">
      <c r="A397" s="191"/>
      <c r="B397" s="16"/>
      <c r="C397" s="1475"/>
      <c r="D397" s="70"/>
      <c r="E397" s="713"/>
      <c r="F397" s="465"/>
      <c r="G397" s="488"/>
      <c r="H397" s="16"/>
      <c r="I397" s="132"/>
    </row>
    <row r="398" spans="1:9">
      <c r="A398" s="191"/>
      <c r="B398" s="16"/>
      <c r="C398" s="1475"/>
      <c r="D398" s="70"/>
      <c r="E398" s="713"/>
      <c r="F398" s="465"/>
      <c r="G398" s="488"/>
      <c r="H398" s="16"/>
      <c r="I398" s="132"/>
    </row>
    <row r="399" spans="1:9" ht="42" customHeight="1">
      <c r="A399" s="191"/>
      <c r="B399" s="16"/>
      <c r="C399" s="1475"/>
      <c r="D399" s="70"/>
      <c r="E399" s="713"/>
      <c r="F399" s="465"/>
      <c r="G399" s="488"/>
      <c r="H399" s="16"/>
      <c r="I399" s="132"/>
    </row>
    <row r="400" spans="1:9" ht="13.5" thickBot="1">
      <c r="A400" s="192"/>
      <c r="B400" s="136"/>
      <c r="C400" s="2345"/>
      <c r="D400" s="73"/>
      <c r="E400" s="714"/>
      <c r="F400" s="467"/>
      <c r="G400" s="489"/>
      <c r="H400" s="136"/>
      <c r="I400" s="137"/>
    </row>
    <row r="401" spans="1:9" ht="30">
      <c r="A401" s="148" t="s">
        <v>1013</v>
      </c>
      <c r="B401" s="150" t="s">
        <v>1014</v>
      </c>
      <c r="C401" s="2285" t="s">
        <v>665</v>
      </c>
      <c r="D401" s="153" t="s">
        <v>2923</v>
      </c>
      <c r="E401" s="473" t="s">
        <v>10279</v>
      </c>
      <c r="F401" s="469" t="s">
        <v>2578</v>
      </c>
      <c r="G401" s="507" t="s">
        <v>1033</v>
      </c>
      <c r="H401" s="327" t="s">
        <v>493</v>
      </c>
      <c r="I401" s="138" t="s">
        <v>4003</v>
      </c>
    </row>
    <row r="402" spans="1:9" ht="13.5" thickBot="1">
      <c r="A402" s="156"/>
      <c r="B402" s="312"/>
      <c r="C402" s="2286" t="s">
        <v>3419</v>
      </c>
      <c r="D402" s="313" t="s">
        <v>2428</v>
      </c>
      <c r="E402" s="715" t="s">
        <v>264</v>
      </c>
      <c r="F402" s="475">
        <f>'Заказ, cкидки и курсы валют'!$I$12</f>
        <v>0</v>
      </c>
      <c r="G402" s="765"/>
      <c r="H402" s="358"/>
      <c r="I402" s="252"/>
    </row>
    <row r="403" spans="1:9" ht="21" customHeight="1" thickBot="1">
      <c r="A403" s="801" t="s">
        <v>1584</v>
      </c>
      <c r="B403" s="794" t="s">
        <v>992</v>
      </c>
      <c r="C403" s="2362">
        <v>600</v>
      </c>
      <c r="D403" s="1446">
        <v>1</v>
      </c>
      <c r="E403" s="446">
        <v>133.94999999999999</v>
      </c>
      <c r="F403" s="1505">
        <f>ROUND($E$403*(1-$F$402),2)</f>
        <v>133.94999999999999</v>
      </c>
      <c r="G403" s="811">
        <f>'Заказ, cкидки и курсы валют'!$J$23*$F$403</f>
        <v>1540.425</v>
      </c>
      <c r="H403" s="796">
        <f>ROUND($G$403*$D$403,2)</f>
        <v>1540.43</v>
      </c>
      <c r="I403" s="797"/>
    </row>
    <row r="404" spans="1:9" ht="18.75" customHeight="1">
      <c r="B404" s="42"/>
      <c r="C404" s="1342"/>
      <c r="D404" s="42"/>
      <c r="E404" s="472"/>
      <c r="F404" s="482"/>
      <c r="G404" s="480"/>
    </row>
    <row r="405" spans="1:9" ht="13.5" thickBot="1">
      <c r="B405" s="42"/>
      <c r="C405" s="1342"/>
      <c r="D405" s="42"/>
      <c r="E405" s="472"/>
      <c r="F405" s="482"/>
      <c r="G405" s="480"/>
    </row>
    <row r="406" spans="1:9" ht="18">
      <c r="A406" s="190"/>
      <c r="B406" s="128"/>
      <c r="C406" s="1962" t="s">
        <v>2253</v>
      </c>
      <c r="D406" s="64"/>
      <c r="E406" s="709"/>
      <c r="F406" s="428"/>
      <c r="G406" s="428"/>
      <c r="H406" s="66"/>
      <c r="I406" s="80"/>
    </row>
    <row r="407" spans="1:9" ht="18">
      <c r="A407" s="191"/>
      <c r="B407" s="16"/>
      <c r="C407" s="1475"/>
      <c r="D407" s="81"/>
      <c r="E407" s="443" t="s">
        <v>2255</v>
      </c>
      <c r="F407" s="429"/>
      <c r="G407" s="441"/>
      <c r="H407" s="84"/>
      <c r="I407" s="85"/>
    </row>
    <row r="408" spans="1:9">
      <c r="A408" s="191"/>
      <c r="B408" s="16"/>
      <c r="C408" s="1475"/>
      <c r="D408" s="70"/>
      <c r="E408" s="713"/>
      <c r="F408" s="465"/>
      <c r="G408" s="488"/>
      <c r="H408" s="16"/>
      <c r="I408" s="132"/>
    </row>
    <row r="409" spans="1:9">
      <c r="A409" s="191"/>
      <c r="B409" s="16"/>
      <c r="C409" s="1475"/>
      <c r="D409" s="70"/>
      <c r="E409" s="713"/>
      <c r="F409" s="465"/>
      <c r="G409" s="488"/>
      <c r="H409" s="16"/>
      <c r="I409" s="132"/>
    </row>
    <row r="410" spans="1:9">
      <c r="A410" s="191"/>
      <c r="B410" s="16"/>
      <c r="C410" s="1475"/>
      <c r="D410" s="70"/>
      <c r="E410" s="713"/>
      <c r="F410" s="465"/>
      <c r="G410" s="488"/>
      <c r="H410" s="16"/>
      <c r="I410" s="132"/>
    </row>
    <row r="411" spans="1:9" ht="19.75" customHeight="1" thickBot="1">
      <c r="A411" s="192"/>
      <c r="B411" s="136"/>
      <c r="C411" s="2345"/>
      <c r="D411" s="73"/>
      <c r="E411" s="714"/>
      <c r="F411" s="467"/>
      <c r="G411" s="489"/>
      <c r="H411" s="136"/>
      <c r="I411" s="137"/>
    </row>
    <row r="412" spans="1:9" ht="30">
      <c r="A412" s="148" t="s">
        <v>1013</v>
      </c>
      <c r="B412" s="150" t="s">
        <v>1014</v>
      </c>
      <c r="C412" s="2285" t="s">
        <v>665</v>
      </c>
      <c r="D412" s="153" t="s">
        <v>2923</v>
      </c>
      <c r="E412" s="473" t="s">
        <v>10279</v>
      </c>
      <c r="F412" s="469" t="s">
        <v>2578</v>
      </c>
      <c r="G412" s="507" t="s">
        <v>1033</v>
      </c>
      <c r="H412" s="327" t="s">
        <v>493</v>
      </c>
      <c r="I412" s="138" t="s">
        <v>4003</v>
      </c>
    </row>
    <row r="413" spans="1:9" ht="13.5" thickBot="1">
      <c r="A413" s="156"/>
      <c r="B413" s="312"/>
      <c r="C413" s="2286" t="s">
        <v>3419</v>
      </c>
      <c r="D413" s="313" t="s">
        <v>2428</v>
      </c>
      <c r="E413" s="715" t="s">
        <v>264</v>
      </c>
      <c r="F413" s="475">
        <f>'Заказ, cкидки и курсы валют'!$I$12</f>
        <v>0</v>
      </c>
      <c r="G413" s="765"/>
      <c r="H413" s="358"/>
      <c r="I413" s="252"/>
    </row>
    <row r="414" spans="1:9" ht="15" thickBot="1">
      <c r="A414" s="801" t="s">
        <v>1585</v>
      </c>
      <c r="B414" s="794" t="s">
        <v>3111</v>
      </c>
      <c r="C414" s="2362">
        <v>1980</v>
      </c>
      <c r="D414" s="1446">
        <v>1</v>
      </c>
      <c r="E414" s="446">
        <v>405.33</v>
      </c>
      <c r="F414" s="1505">
        <f>ROUND($E$414*(1-$F$413),2)</f>
        <v>405.33</v>
      </c>
      <c r="G414" s="811">
        <f>'Заказ, cкидки и курсы валют'!$J$23*$F$414</f>
        <v>4661.2950000000001</v>
      </c>
      <c r="H414" s="796">
        <f>ROUND($G$414*$D$414,2)</f>
        <v>4661.3</v>
      </c>
      <c r="I414" s="797"/>
    </row>
    <row r="415" spans="1:9" ht="35.25" customHeight="1">
      <c r="B415" s="42"/>
      <c r="C415" s="1342"/>
      <c r="D415" s="42"/>
      <c r="E415" s="472"/>
      <c r="F415" s="482"/>
      <c r="G415" s="480"/>
    </row>
    <row r="416" spans="1:9" ht="18.75" customHeight="1">
      <c r="B416" s="42"/>
      <c r="C416" s="1342"/>
      <c r="D416" s="42"/>
      <c r="E416" s="472"/>
      <c r="F416" s="482"/>
      <c r="G416" s="480"/>
    </row>
    <row r="417" spans="1:9" ht="13.5" thickBot="1">
      <c r="B417" s="42"/>
      <c r="C417" s="1342"/>
      <c r="D417" s="42"/>
      <c r="E417" s="472"/>
      <c r="F417" s="482"/>
      <c r="G417" s="480"/>
    </row>
    <row r="418" spans="1:9" ht="18">
      <c r="A418" s="190"/>
      <c r="B418" s="128"/>
      <c r="C418" s="1962" t="s">
        <v>2253</v>
      </c>
      <c r="D418" s="64"/>
      <c r="E418" s="709"/>
      <c r="F418" s="428"/>
      <c r="G418" s="428"/>
      <c r="H418" s="66"/>
      <c r="I418" s="80"/>
    </row>
    <row r="419" spans="1:9" ht="18">
      <c r="A419" s="191"/>
      <c r="B419" s="16"/>
      <c r="C419" s="1475"/>
      <c r="D419" s="81"/>
      <c r="E419" s="443" t="s">
        <v>2255</v>
      </c>
      <c r="F419" s="429"/>
      <c r="G419" s="441"/>
      <c r="H419" s="84"/>
      <c r="I419" s="85"/>
    </row>
    <row r="420" spans="1:9">
      <c r="A420" s="191"/>
      <c r="B420" s="16"/>
      <c r="C420" s="1475"/>
      <c r="D420" s="70"/>
      <c r="E420" s="713"/>
      <c r="F420" s="465"/>
      <c r="G420" s="488"/>
      <c r="H420" s="16"/>
      <c r="I420" s="132"/>
    </row>
    <row r="421" spans="1:9">
      <c r="A421" s="191"/>
      <c r="B421" s="16"/>
      <c r="C421" s="1475"/>
      <c r="D421" s="70"/>
      <c r="E421" s="713"/>
      <c r="F421" s="465"/>
      <c r="G421" s="488"/>
      <c r="H421" s="16"/>
      <c r="I421" s="132"/>
    </row>
    <row r="422" spans="1:9">
      <c r="A422" s="191"/>
      <c r="B422" s="16"/>
      <c r="C422" s="1475"/>
      <c r="D422" s="70"/>
      <c r="E422" s="713"/>
      <c r="F422" s="465"/>
      <c r="G422" s="488"/>
      <c r="H422" s="16"/>
      <c r="I422" s="132"/>
    </row>
    <row r="423" spans="1:9" ht="19.75" customHeight="1" thickBot="1">
      <c r="A423" s="192"/>
      <c r="B423" s="136"/>
      <c r="C423" s="2345"/>
      <c r="D423" s="73"/>
      <c r="E423" s="714"/>
      <c r="F423" s="467"/>
      <c r="G423" s="489"/>
      <c r="H423" s="136"/>
      <c r="I423" s="137"/>
    </row>
    <row r="424" spans="1:9" ht="30">
      <c r="A424" s="148" t="s">
        <v>1013</v>
      </c>
      <c r="B424" s="150" t="s">
        <v>1014</v>
      </c>
      <c r="C424" s="2285" t="s">
        <v>665</v>
      </c>
      <c r="D424" s="153" t="s">
        <v>2923</v>
      </c>
      <c r="E424" s="473" t="s">
        <v>10279</v>
      </c>
      <c r="F424" s="469" t="s">
        <v>2578</v>
      </c>
      <c r="G424" s="507" t="s">
        <v>1033</v>
      </c>
      <c r="H424" s="327" t="s">
        <v>493</v>
      </c>
      <c r="I424" s="138" t="s">
        <v>4003</v>
      </c>
    </row>
    <row r="425" spans="1:9" ht="13.5" thickBot="1">
      <c r="A425" s="156"/>
      <c r="B425" s="312"/>
      <c r="C425" s="2286" t="s">
        <v>3419</v>
      </c>
      <c r="D425" s="313" t="s">
        <v>2428</v>
      </c>
      <c r="E425" s="715" t="s">
        <v>264</v>
      </c>
      <c r="F425" s="475">
        <f>'Заказ, cкидки и курсы валют'!$I$12</f>
        <v>0</v>
      </c>
      <c r="G425" s="765"/>
      <c r="H425" s="358"/>
      <c r="I425" s="252"/>
    </row>
    <row r="426" spans="1:9" ht="15" thickBot="1">
      <c r="A426" s="801" t="s">
        <v>1586</v>
      </c>
      <c r="B426" s="794" t="s">
        <v>3112</v>
      </c>
      <c r="C426" s="2362">
        <v>1970</v>
      </c>
      <c r="D426" s="1446">
        <v>1</v>
      </c>
      <c r="E426" s="446">
        <v>364.32</v>
      </c>
      <c r="F426" s="1505">
        <f>ROUND($E$426*(1-$F$425),2)</f>
        <v>364.32</v>
      </c>
      <c r="G426" s="811">
        <f>'Заказ, cкидки и курсы валют'!$J$23*$F$426</f>
        <v>4189.68</v>
      </c>
      <c r="H426" s="796">
        <f>ROUND($G$426*$D$426,2)</f>
        <v>4189.68</v>
      </c>
      <c r="I426" s="797"/>
    </row>
    <row r="427" spans="1:9" ht="32.25" customHeight="1">
      <c r="B427" s="42"/>
      <c r="C427" s="1342"/>
      <c r="D427" s="42"/>
      <c r="E427" s="472"/>
      <c r="F427" s="482"/>
      <c r="G427" s="480"/>
    </row>
    <row r="428" spans="1:9" ht="18.75" customHeight="1">
      <c r="B428" s="42"/>
      <c r="C428" s="1342"/>
      <c r="D428" s="42"/>
      <c r="E428" s="472"/>
      <c r="F428" s="482"/>
      <c r="G428" s="480"/>
    </row>
    <row r="429" spans="1:9" ht="13.5" thickBot="1">
      <c r="B429" s="42"/>
      <c r="C429" s="1342"/>
      <c r="D429" s="42"/>
      <c r="E429" s="472"/>
      <c r="F429" s="482"/>
      <c r="G429" s="480"/>
    </row>
    <row r="430" spans="1:9" ht="18">
      <c r="A430" s="190"/>
      <c r="B430" s="128"/>
      <c r="C430" s="1962" t="s">
        <v>2253</v>
      </c>
      <c r="D430" s="64"/>
      <c r="E430" s="709"/>
      <c r="F430" s="428"/>
      <c r="G430" s="428"/>
      <c r="H430" s="66"/>
      <c r="I430" s="80"/>
    </row>
    <row r="431" spans="1:9" ht="18">
      <c r="A431" s="191"/>
      <c r="B431" s="16"/>
      <c r="C431" s="1475"/>
      <c r="D431" s="81"/>
      <c r="E431" s="429" t="s">
        <v>2256</v>
      </c>
      <c r="F431" s="441"/>
      <c r="H431" s="84"/>
      <c r="I431" s="85"/>
    </row>
    <row r="432" spans="1:9">
      <c r="A432" s="191"/>
      <c r="B432" s="16"/>
      <c r="C432" s="1475"/>
      <c r="D432" s="70"/>
      <c r="E432" s="713"/>
      <c r="F432" s="465"/>
      <c r="G432" s="488"/>
      <c r="H432" s="16"/>
      <c r="I432" s="132"/>
    </row>
    <row r="433" spans="1:9">
      <c r="A433" s="191"/>
      <c r="B433" s="16"/>
      <c r="C433" s="1475"/>
      <c r="D433" s="70"/>
      <c r="E433" s="713"/>
      <c r="F433" s="465"/>
      <c r="G433" s="488"/>
      <c r="H433" s="16"/>
      <c r="I433" s="132"/>
    </row>
    <row r="434" spans="1:9">
      <c r="A434" s="191"/>
      <c r="B434" s="16"/>
      <c r="C434" s="1475"/>
      <c r="D434" s="70"/>
      <c r="E434" s="713"/>
      <c r="F434" s="465"/>
      <c r="G434" s="488"/>
      <c r="H434" s="16"/>
      <c r="I434" s="132"/>
    </row>
    <row r="435" spans="1:9" ht="16.5" customHeight="1" thickBot="1">
      <c r="A435" s="192"/>
      <c r="B435" s="136"/>
      <c r="C435" s="2345"/>
      <c r="D435" s="73"/>
      <c r="E435" s="714"/>
      <c r="F435" s="467"/>
      <c r="G435" s="489"/>
      <c r="H435" s="136"/>
      <c r="I435" s="137"/>
    </row>
    <row r="436" spans="1:9" ht="30">
      <c r="A436" s="148" t="s">
        <v>1013</v>
      </c>
      <c r="B436" s="150" t="s">
        <v>1014</v>
      </c>
      <c r="C436" s="2285" t="s">
        <v>665</v>
      </c>
      <c r="D436" s="153" t="s">
        <v>2923</v>
      </c>
      <c r="E436" s="473" t="s">
        <v>10279</v>
      </c>
      <c r="F436" s="469" t="s">
        <v>2578</v>
      </c>
      <c r="G436" s="507" t="s">
        <v>1033</v>
      </c>
      <c r="H436" s="327" t="s">
        <v>493</v>
      </c>
      <c r="I436" s="138" t="s">
        <v>4003</v>
      </c>
    </row>
    <row r="437" spans="1:9" ht="13.5" thickBot="1">
      <c r="A437" s="156"/>
      <c r="B437" s="312"/>
      <c r="C437" s="2286" t="s">
        <v>3419</v>
      </c>
      <c r="D437" s="313" t="s">
        <v>2428</v>
      </c>
      <c r="E437" s="715" t="s">
        <v>264</v>
      </c>
      <c r="F437" s="475">
        <f>'Заказ, cкидки и курсы валют'!$I$12</f>
        <v>0</v>
      </c>
      <c r="G437" s="765"/>
      <c r="H437" s="358"/>
      <c r="I437" s="252"/>
    </row>
    <row r="438" spans="1:9" ht="15" thickBot="1">
      <c r="A438" s="801" t="s">
        <v>1587</v>
      </c>
      <c r="B438" s="794" t="s">
        <v>3120</v>
      </c>
      <c r="C438" s="2362">
        <v>1260</v>
      </c>
      <c r="D438" s="1446">
        <v>1</v>
      </c>
      <c r="E438" s="446">
        <v>173.15</v>
      </c>
      <c r="F438" s="1505">
        <f>ROUND($E$438*(1-$F$437),2)</f>
        <v>173.15</v>
      </c>
      <c r="G438" s="811">
        <f>'Заказ, cкидки и курсы валют'!$J$23*$F$438</f>
        <v>1991.2250000000001</v>
      </c>
      <c r="H438" s="796">
        <f>ROUND($G$438*$D$438,2)</f>
        <v>1991.23</v>
      </c>
      <c r="I438" s="797"/>
    </row>
    <row r="440" spans="1:9" ht="13.5" thickBot="1"/>
    <row r="441" spans="1:9" ht="18">
      <c r="A441" s="190"/>
      <c r="B441" s="128"/>
      <c r="C441" s="1962" t="s">
        <v>2257</v>
      </c>
      <c r="D441" s="64"/>
      <c r="E441" s="709"/>
      <c r="F441" s="428"/>
      <c r="G441" s="428"/>
      <c r="H441" s="66"/>
      <c r="I441" s="80"/>
    </row>
    <row r="442" spans="1:9" ht="18">
      <c r="A442" s="191"/>
      <c r="B442" s="16"/>
      <c r="C442" s="1475"/>
      <c r="D442" s="81"/>
      <c r="E442" s="443" t="s">
        <v>2258</v>
      </c>
      <c r="F442" s="429"/>
      <c r="G442" s="441"/>
      <c r="H442" s="84"/>
      <c r="I442" s="85"/>
    </row>
    <row r="443" spans="1:9">
      <c r="A443" s="191"/>
      <c r="B443" s="16"/>
      <c r="C443" s="1475"/>
      <c r="D443" s="70"/>
      <c r="E443" s="713"/>
      <c r="F443" s="465"/>
      <c r="G443" s="488"/>
      <c r="H443" s="16"/>
      <c r="I443" s="132"/>
    </row>
    <row r="444" spans="1:9">
      <c r="A444" s="191"/>
      <c r="B444" s="16"/>
      <c r="C444" s="1475"/>
      <c r="D444" s="70"/>
      <c r="E444" s="713"/>
      <c r="F444" s="465"/>
      <c r="G444" s="488"/>
      <c r="H444" s="16"/>
      <c r="I444" s="132"/>
    </row>
    <row r="445" spans="1:9">
      <c r="A445" s="191"/>
      <c r="B445" s="16"/>
      <c r="C445" s="1475"/>
      <c r="D445" s="70"/>
      <c r="E445" s="713"/>
      <c r="F445" s="465"/>
      <c r="G445" s="488"/>
      <c r="H445" s="16"/>
      <c r="I445" s="132"/>
    </row>
    <row r="446" spans="1:9" ht="16.5" customHeight="1" thickBot="1">
      <c r="A446" s="192"/>
      <c r="B446" s="136"/>
      <c r="C446" s="2345"/>
      <c r="D446" s="73"/>
      <c r="E446" s="714"/>
      <c r="F446" s="467"/>
      <c r="G446" s="489"/>
      <c r="H446" s="136"/>
      <c r="I446" s="137"/>
    </row>
    <row r="447" spans="1:9" ht="30">
      <c r="A447" s="148" t="s">
        <v>1013</v>
      </c>
      <c r="B447" s="150" t="s">
        <v>1014</v>
      </c>
      <c r="C447" s="2285" t="s">
        <v>665</v>
      </c>
      <c r="D447" s="153" t="s">
        <v>2923</v>
      </c>
      <c r="E447" s="473" t="s">
        <v>10279</v>
      </c>
      <c r="F447" s="469" t="s">
        <v>2578</v>
      </c>
      <c r="G447" s="507" t="s">
        <v>1033</v>
      </c>
      <c r="H447" s="327" t="s">
        <v>493</v>
      </c>
      <c r="I447" s="138" t="s">
        <v>4003</v>
      </c>
    </row>
    <row r="448" spans="1:9" ht="13.5" thickBot="1">
      <c r="A448" s="156"/>
      <c r="B448" s="312"/>
      <c r="C448" s="2286" t="s">
        <v>3419</v>
      </c>
      <c r="D448" s="313" t="s">
        <v>2428</v>
      </c>
      <c r="E448" s="715" t="s">
        <v>264</v>
      </c>
      <c r="F448" s="475">
        <f>'Заказ, cкидки и курсы валют'!$I$12</f>
        <v>0</v>
      </c>
      <c r="G448" s="765"/>
      <c r="H448" s="358"/>
      <c r="I448" s="252"/>
    </row>
    <row r="449" spans="1:9" ht="15" thickBot="1">
      <c r="A449" s="801" t="s">
        <v>1588</v>
      </c>
      <c r="B449" s="794" t="s">
        <v>2437</v>
      </c>
      <c r="C449" s="2362">
        <v>2000</v>
      </c>
      <c r="D449" s="1446">
        <v>1</v>
      </c>
      <c r="E449" s="446">
        <v>1470.59</v>
      </c>
      <c r="F449" s="1505">
        <f>ROUND($E$449*(1-$F$448),2)</f>
        <v>1470.59</v>
      </c>
      <c r="G449" s="811">
        <f>'Заказ, cкидки и курсы валют'!$J$23*$F$449</f>
        <v>16911.785</v>
      </c>
      <c r="H449" s="796">
        <f>ROUND($G$449*$D$449,2)</f>
        <v>16911.79</v>
      </c>
      <c r="I449" s="797"/>
    </row>
    <row r="452" spans="1:9" ht="13.5" thickBot="1"/>
    <row r="453" spans="1:9" ht="18">
      <c r="A453" s="190"/>
      <c r="B453" s="128"/>
      <c r="C453" s="1962" t="s">
        <v>2259</v>
      </c>
      <c r="D453" s="64"/>
      <c r="E453" s="709"/>
      <c r="F453" s="428"/>
      <c r="G453" s="428"/>
      <c r="H453" s="66"/>
      <c r="I453" s="80"/>
    </row>
    <row r="454" spans="1:9" ht="18">
      <c r="A454" s="191"/>
      <c r="B454" s="16"/>
      <c r="C454" s="1475"/>
      <c r="D454" s="81" t="s">
        <v>2260</v>
      </c>
      <c r="E454" s="443"/>
      <c r="F454" s="429"/>
      <c r="G454" s="441"/>
      <c r="H454" s="84"/>
      <c r="I454" s="85"/>
    </row>
    <row r="455" spans="1:9">
      <c r="A455" s="191"/>
      <c r="B455" s="16"/>
      <c r="C455" s="1475"/>
      <c r="D455" s="70"/>
      <c r="E455" s="713"/>
      <c r="F455" s="465"/>
      <c r="G455" s="488"/>
      <c r="H455" s="16"/>
      <c r="I455" s="132"/>
    </row>
    <row r="456" spans="1:9">
      <c r="A456" s="191"/>
      <c r="B456" s="16"/>
      <c r="C456" s="1475"/>
      <c r="D456" s="70"/>
      <c r="E456" s="713"/>
      <c r="F456" s="465"/>
      <c r="G456" s="488"/>
      <c r="H456" s="16"/>
      <c r="I456" s="132"/>
    </row>
    <row r="457" spans="1:9">
      <c r="A457" s="191"/>
      <c r="B457" s="16"/>
      <c r="C457" s="1475"/>
      <c r="D457" s="70"/>
      <c r="E457" s="713"/>
      <c r="F457" s="465"/>
      <c r="G457" s="488"/>
      <c r="H457" s="16"/>
      <c r="I457" s="132"/>
    </row>
    <row r="458" spans="1:9" ht="13.5" thickBot="1">
      <c r="A458" s="192"/>
      <c r="B458" s="136"/>
      <c r="C458" s="2345"/>
      <c r="D458" s="73"/>
      <c r="E458" s="714"/>
      <c r="F458" s="467"/>
      <c r="G458" s="489"/>
      <c r="H458" s="136"/>
      <c r="I458" s="137"/>
    </row>
    <row r="459" spans="1:9" ht="30">
      <c r="A459" s="148" t="s">
        <v>1013</v>
      </c>
      <c r="B459" s="150" t="s">
        <v>1014</v>
      </c>
      <c r="C459" s="2285" t="s">
        <v>665</v>
      </c>
      <c r="D459" s="153" t="s">
        <v>2923</v>
      </c>
      <c r="E459" s="473" t="s">
        <v>10279</v>
      </c>
      <c r="F459" s="469" t="s">
        <v>2578</v>
      </c>
      <c r="G459" s="507" t="s">
        <v>1033</v>
      </c>
      <c r="H459" s="327" t="s">
        <v>493</v>
      </c>
      <c r="I459" s="138" t="s">
        <v>4003</v>
      </c>
    </row>
    <row r="460" spans="1:9" ht="13.5" thickBot="1">
      <c r="A460" s="156"/>
      <c r="B460" s="312"/>
      <c r="C460" s="2286" t="s">
        <v>3419</v>
      </c>
      <c r="D460" s="313" t="s">
        <v>2428</v>
      </c>
      <c r="E460" s="715" t="s">
        <v>264</v>
      </c>
      <c r="F460" s="475">
        <f>'Заказ, cкидки и курсы валют'!$I$12</f>
        <v>0</v>
      </c>
      <c r="G460" s="765"/>
      <c r="H460" s="358"/>
      <c r="I460" s="252"/>
    </row>
    <row r="461" spans="1:9" ht="15" thickBot="1">
      <c r="A461" s="801" t="s">
        <v>1589</v>
      </c>
      <c r="B461" s="794" t="s">
        <v>2438</v>
      </c>
      <c r="C461" s="2362">
        <v>5000</v>
      </c>
      <c r="D461" s="1446">
        <v>1</v>
      </c>
      <c r="E461" s="446">
        <v>13892.95</v>
      </c>
      <c r="F461" s="1505">
        <f>ROUND($E$461*(1-$F$460),2)</f>
        <v>13892.95</v>
      </c>
      <c r="G461" s="811">
        <f>'Заказ, cкидки и курсы валют'!$J$23*$F$461</f>
        <v>159768.92500000002</v>
      </c>
      <c r="H461" s="796">
        <f>ROUND($G$461*$D$461,2)</f>
        <v>159768.93</v>
      </c>
      <c r="I461" s="797"/>
    </row>
    <row r="1360" spans="6:6">
      <c r="F1360" s="421">
        <f>$E$1360*(1-$F$1346)</f>
        <v>0</v>
      </c>
    </row>
  </sheetData>
  <mergeCells count="10">
    <mergeCell ref="K1:M1"/>
    <mergeCell ref="J62:J63"/>
    <mergeCell ref="J163:J164"/>
    <mergeCell ref="G115:G116"/>
    <mergeCell ref="H115:H116"/>
    <mergeCell ref="A1:I1"/>
    <mergeCell ref="G10:G11"/>
    <mergeCell ref="H10:H11"/>
    <mergeCell ref="G62:G63"/>
    <mergeCell ref="H62:H63"/>
  </mergeCells>
  <phoneticPr fontId="0" type="noConversion"/>
  <hyperlinks>
    <hyperlink ref="A1:I1" location="ОГЛАВЛЕНИЕ!R1C1" display="Нажмите ЗДЕСЬ для возврата в оглавление " xr:uid="{00000000-0004-0000-0800-000000000000}"/>
  </hyperlinks>
  <pageMargins left="0.25" right="0.25" top="0.75" bottom="0.75" header="0.3" footer="0.3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Служебный</vt:lpstr>
      <vt:lpstr>Руководство пользователя</vt:lpstr>
      <vt:lpstr>Заказ</vt:lpstr>
      <vt:lpstr>Заказ, cкидки и курсы валют</vt:lpstr>
      <vt:lpstr>ОГЛАВЛЕНИЕ</vt:lpstr>
      <vt:lpstr>САМОРЕЗЫ- ШУРУПЫ</vt:lpstr>
      <vt:lpstr>Анкеры</vt:lpstr>
      <vt:lpstr>Кровельные саморезы</vt:lpstr>
      <vt:lpstr>Заклепки и заклепочники</vt:lpstr>
      <vt:lpstr>Метрический крепеж</vt:lpstr>
      <vt:lpstr>Нержавейка</vt:lpstr>
      <vt:lpstr>Хомуты</vt:lpstr>
      <vt:lpstr>Такелаж</vt:lpstr>
      <vt:lpstr>ДЮБЕЛЯ</vt:lpstr>
      <vt:lpstr>Гвозди</vt:lpstr>
      <vt:lpstr>ПЕРФОРАЦИЯ</vt:lpstr>
      <vt:lpstr>Крепеж для электрики</vt:lpstr>
      <vt:lpstr>Мебельная фурн.</vt:lpstr>
      <vt:lpstr>Химический крепёж</vt:lpstr>
      <vt:lpstr>Крепёж  KENNER</vt:lpstr>
      <vt:lpstr>Буры,Свёрла,Биты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Yury Kostyrev</cp:lastModifiedBy>
  <cp:lastPrinted>2026-01-23T13:45:00Z</cp:lastPrinted>
  <dcterms:created xsi:type="dcterms:W3CDTF">2008-05-16T14:16:27Z</dcterms:created>
  <dcterms:modified xsi:type="dcterms:W3CDTF">2026-03-01T07:06:59Z</dcterms:modified>
</cp:coreProperties>
</file>